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B072EF8A-1A4C-43D1-A278-C10AD4ADD8E8}" xr6:coauthVersionLast="47" xr6:coauthVersionMax="47" xr10:uidLastSave="{00000000-0000-0000-0000-000000000000}"/>
  <bookViews>
    <workbookView xWindow="-289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 i="1" l="1"/>
  <c r="AD4" i="1"/>
  <c r="AD5" i="1"/>
  <c r="AD6" i="1"/>
  <c r="AD7" i="1"/>
  <c r="AD8" i="1"/>
  <c r="AD9"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1" i="1"/>
  <c r="AD122" i="1"/>
  <c r="AD123" i="1"/>
  <c r="AD124" i="1"/>
  <c r="AD125" i="1"/>
  <c r="AD126" i="1"/>
  <c r="AD127" i="1"/>
  <c r="AD128" i="1"/>
  <c r="AD129" i="1"/>
  <c r="AD130" i="1"/>
  <c r="AD131" i="1"/>
  <c r="AD132" i="1"/>
  <c r="AD133" i="1"/>
  <c r="AD134" i="1"/>
  <c r="AD135" i="1"/>
  <c r="AD136" i="1"/>
  <c r="AD137" i="1"/>
  <c r="AD138" i="1"/>
  <c r="AD139" i="1"/>
  <c r="AD140" i="1"/>
  <c r="AD141" i="1"/>
  <c r="AD142" i="1"/>
  <c r="AD143" i="1"/>
  <c r="AD144" i="1"/>
  <c r="AD145" i="1"/>
  <c r="AD146" i="1"/>
  <c r="AD147" i="1"/>
  <c r="AD148" i="1"/>
  <c r="AD149" i="1"/>
  <c r="AD150" i="1"/>
  <c r="AD151" i="1"/>
  <c r="AD152" i="1"/>
  <c r="AD153" i="1"/>
  <c r="AD154" i="1"/>
  <c r="AD155" i="1"/>
  <c r="AD156" i="1"/>
  <c r="AD157" i="1"/>
  <c r="AD158" i="1"/>
  <c r="AD159" i="1"/>
  <c r="AD160" i="1"/>
  <c r="AD161" i="1"/>
  <c r="AD162" i="1"/>
  <c r="AD163" i="1"/>
  <c r="AD164" i="1"/>
  <c r="AD165" i="1"/>
  <c r="AD166" i="1"/>
  <c r="AD167" i="1"/>
  <c r="AD168" i="1"/>
  <c r="AD169" i="1"/>
  <c r="AD170" i="1"/>
  <c r="AD171" i="1"/>
  <c r="AD172" i="1"/>
  <c r="AD173" i="1"/>
  <c r="AD174" i="1"/>
  <c r="AD175" i="1"/>
  <c r="AD176" i="1"/>
  <c r="AD177" i="1"/>
  <c r="AD178" i="1"/>
  <c r="AD179" i="1"/>
  <c r="AD180" i="1"/>
  <c r="AD181" i="1"/>
  <c r="AD182" i="1"/>
  <c r="AD183" i="1"/>
  <c r="AD184" i="1"/>
  <c r="AD185" i="1"/>
  <c r="AD186" i="1"/>
  <c r="AD187" i="1"/>
  <c r="AD188" i="1"/>
  <c r="AD189" i="1"/>
  <c r="AD190" i="1"/>
  <c r="AD191" i="1"/>
  <c r="AD192" i="1"/>
  <c r="AD193"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D303" i="1"/>
  <c r="AD304" i="1"/>
  <c r="AD305" i="1"/>
  <c r="AD306" i="1"/>
  <c r="AD307" i="1"/>
  <c r="AD308" i="1"/>
  <c r="AD309" i="1"/>
  <c r="AD310" i="1"/>
  <c r="AD311" i="1"/>
  <c r="AD312" i="1"/>
  <c r="AD313" i="1"/>
  <c r="AD314" i="1"/>
  <c r="AD315" i="1"/>
  <c r="AD316" i="1"/>
  <c r="AD317" i="1"/>
  <c r="AD318" i="1"/>
  <c r="AD319" i="1"/>
  <c r="AD320" i="1"/>
  <c r="AD321" i="1"/>
  <c r="AD322" i="1"/>
  <c r="AD323" i="1"/>
  <c r="AD324" i="1"/>
  <c r="AD325" i="1"/>
  <c r="AD326" i="1"/>
  <c r="AD327" i="1"/>
  <c r="AD328" i="1"/>
  <c r="AD329" i="1"/>
  <c r="AD330" i="1"/>
  <c r="AD331" i="1"/>
  <c r="AD332" i="1"/>
  <c r="AD333" i="1"/>
  <c r="AD334" i="1"/>
  <c r="AD335" i="1"/>
  <c r="AD336" i="1"/>
  <c r="AD337" i="1"/>
  <c r="AD338" i="1"/>
  <c r="AD339" i="1"/>
  <c r="AD340" i="1"/>
  <c r="AD341" i="1"/>
  <c r="AD342" i="1"/>
  <c r="AD343" i="1"/>
  <c r="AD344" i="1"/>
  <c r="AD345" i="1"/>
  <c r="AD346" i="1"/>
  <c r="AD347" i="1"/>
  <c r="AD348" i="1"/>
  <c r="AD349" i="1"/>
  <c r="AD350" i="1"/>
  <c r="AD351" i="1"/>
  <c r="AD352" i="1"/>
  <c r="AD353" i="1"/>
  <c r="AD354" i="1"/>
  <c r="AD355" i="1"/>
  <c r="AD356" i="1"/>
  <c r="AD357" i="1"/>
  <c r="AD358" i="1"/>
  <c r="AD359" i="1"/>
  <c r="AD360" i="1"/>
  <c r="AD361" i="1"/>
  <c r="AD362" i="1"/>
  <c r="AD363" i="1"/>
  <c r="AD364" i="1"/>
  <c r="AD365" i="1"/>
  <c r="AD366" i="1"/>
  <c r="AD367" i="1"/>
  <c r="AD368" i="1"/>
  <c r="AD369" i="1"/>
  <c r="AD370" i="1"/>
  <c r="AD371" i="1"/>
  <c r="AD372" i="1"/>
  <c r="AD373" i="1"/>
  <c r="AD374" i="1"/>
  <c r="AD375" i="1"/>
  <c r="AD376" i="1"/>
  <c r="AD377" i="1"/>
  <c r="AD378" i="1"/>
  <c r="AD379" i="1"/>
  <c r="AD380" i="1"/>
  <c r="AD381" i="1"/>
  <c r="AD382" i="1"/>
  <c r="AD383" i="1"/>
  <c r="AD384" i="1"/>
  <c r="AD385" i="1"/>
  <c r="AD386" i="1"/>
  <c r="AD387" i="1"/>
  <c r="AD388" i="1"/>
  <c r="AD389" i="1"/>
  <c r="AD390" i="1"/>
  <c r="AD391" i="1"/>
  <c r="AD392" i="1"/>
  <c r="AD393" i="1"/>
  <c r="AD394" i="1"/>
  <c r="AD395" i="1"/>
  <c r="AD396" i="1"/>
  <c r="AD397" i="1"/>
  <c r="AD398" i="1"/>
  <c r="AD399" i="1"/>
  <c r="AD400" i="1"/>
  <c r="AD401" i="1"/>
  <c r="AD402" i="1"/>
  <c r="AD403" i="1"/>
  <c r="AD404" i="1"/>
  <c r="AD405" i="1"/>
  <c r="AD406" i="1"/>
  <c r="AD407" i="1"/>
  <c r="AD408" i="1"/>
  <c r="AD409" i="1"/>
  <c r="AD410" i="1"/>
  <c r="AD411" i="1"/>
  <c r="AD412" i="1"/>
  <c r="AD413" i="1"/>
  <c r="AD414" i="1"/>
  <c r="AD415" i="1"/>
  <c r="AD416" i="1"/>
  <c r="AD417" i="1"/>
  <c r="AD418" i="1"/>
  <c r="AD419" i="1"/>
  <c r="AD420" i="1"/>
  <c r="AD421" i="1"/>
  <c r="AD422" i="1"/>
  <c r="AD423" i="1"/>
  <c r="AD424" i="1"/>
  <c r="AD425" i="1"/>
  <c r="AD426" i="1"/>
  <c r="AD427" i="1"/>
  <c r="AD428" i="1"/>
  <c r="AD429" i="1"/>
  <c r="AD430" i="1"/>
  <c r="AD431" i="1"/>
  <c r="AD432" i="1"/>
  <c r="AD433" i="1"/>
  <c r="AD434" i="1"/>
  <c r="AD435" i="1"/>
  <c r="AD436" i="1"/>
  <c r="AD437" i="1"/>
  <c r="AD438" i="1"/>
  <c r="AD439" i="1"/>
  <c r="AD440" i="1"/>
  <c r="AD441" i="1"/>
  <c r="AD442" i="1"/>
  <c r="AD443" i="1"/>
  <c r="AD444" i="1"/>
  <c r="AD445" i="1"/>
  <c r="AD446" i="1"/>
  <c r="AD447" i="1"/>
  <c r="AD448" i="1"/>
  <c r="AD449" i="1"/>
  <c r="AD450" i="1"/>
  <c r="AD451" i="1"/>
  <c r="AD452" i="1"/>
  <c r="AD453" i="1"/>
  <c r="AD454" i="1"/>
  <c r="AD455" i="1"/>
  <c r="AD456" i="1"/>
  <c r="AD457" i="1"/>
  <c r="AD458" i="1"/>
  <c r="AD459" i="1"/>
  <c r="AD460" i="1"/>
  <c r="AD461" i="1"/>
  <c r="AD462" i="1"/>
  <c r="AD463" i="1"/>
  <c r="AD464" i="1"/>
  <c r="AD465" i="1"/>
  <c r="AD466" i="1"/>
  <c r="AD467" i="1"/>
  <c r="AD468" i="1"/>
  <c r="AD469" i="1"/>
  <c r="AD470" i="1"/>
  <c r="AD471" i="1"/>
  <c r="AD472" i="1"/>
  <c r="AD473" i="1"/>
  <c r="AD474" i="1"/>
  <c r="AD475" i="1"/>
  <c r="AD476" i="1"/>
  <c r="AD477" i="1"/>
  <c r="AD478" i="1"/>
  <c r="AD479" i="1"/>
  <c r="AD480" i="1"/>
  <c r="AD481" i="1"/>
  <c r="AD482" i="1"/>
  <c r="AD483" i="1"/>
  <c r="AD484" i="1"/>
  <c r="AD485" i="1"/>
  <c r="AD486" i="1"/>
  <c r="AD487" i="1"/>
  <c r="AD488" i="1"/>
  <c r="AD489" i="1"/>
  <c r="AD490" i="1"/>
  <c r="AD491" i="1"/>
  <c r="AD492" i="1"/>
  <c r="AD493" i="1"/>
  <c r="AD494" i="1"/>
  <c r="AD495" i="1"/>
  <c r="AD496" i="1"/>
  <c r="AD497" i="1"/>
  <c r="AD498" i="1"/>
  <c r="AD499" i="1"/>
  <c r="AD500" i="1"/>
  <c r="AD501" i="1"/>
  <c r="AD502" i="1"/>
  <c r="AD503" i="1"/>
  <c r="AD504" i="1"/>
  <c r="AD505" i="1"/>
  <c r="AD506" i="1"/>
  <c r="AD507" i="1"/>
  <c r="AD508" i="1"/>
  <c r="AD509" i="1"/>
  <c r="AD510" i="1"/>
  <c r="AD511" i="1"/>
  <c r="AD512" i="1"/>
  <c r="AD513" i="1"/>
  <c r="AD514" i="1"/>
  <c r="AD515" i="1"/>
  <c r="AD516" i="1"/>
  <c r="AD517" i="1"/>
  <c r="AD518" i="1"/>
  <c r="AD519" i="1"/>
  <c r="AD520" i="1"/>
  <c r="AD521" i="1"/>
  <c r="AD522" i="1"/>
  <c r="AD523" i="1"/>
  <c r="AD524" i="1"/>
  <c r="AD525" i="1"/>
  <c r="AD526" i="1"/>
  <c r="AD527" i="1"/>
  <c r="AD528" i="1"/>
  <c r="AD529" i="1"/>
  <c r="AD530" i="1"/>
  <c r="AD531" i="1"/>
  <c r="AD532" i="1"/>
  <c r="AD533" i="1"/>
  <c r="AD534" i="1"/>
  <c r="AD535" i="1"/>
  <c r="AD536" i="1"/>
  <c r="AD537" i="1"/>
  <c r="AD538" i="1"/>
  <c r="AD539" i="1"/>
  <c r="AD540" i="1"/>
  <c r="AD541" i="1"/>
  <c r="AD542" i="1"/>
  <c r="AD543" i="1"/>
  <c r="AD544" i="1"/>
  <c r="AD545" i="1"/>
  <c r="AD546" i="1"/>
  <c r="AD547" i="1"/>
  <c r="AD548" i="1"/>
  <c r="AD549" i="1"/>
  <c r="AD550" i="1"/>
  <c r="AD551" i="1"/>
  <c r="AD552" i="1"/>
  <c r="AD553" i="1"/>
  <c r="AD554" i="1"/>
  <c r="AD555" i="1"/>
  <c r="AD556" i="1"/>
  <c r="AD557" i="1"/>
  <c r="AD558" i="1"/>
  <c r="AD559" i="1"/>
  <c r="AD560" i="1"/>
  <c r="AD561" i="1"/>
  <c r="AD562" i="1"/>
  <c r="AD563" i="1"/>
  <c r="AD564" i="1"/>
  <c r="AD565" i="1"/>
  <c r="AD566" i="1"/>
  <c r="AD567" i="1"/>
  <c r="AD568" i="1"/>
  <c r="AD569" i="1"/>
  <c r="AD570" i="1"/>
  <c r="AD571" i="1"/>
  <c r="AD572" i="1"/>
  <c r="AD573" i="1"/>
  <c r="AD574" i="1"/>
  <c r="AD575" i="1"/>
  <c r="AD576" i="1"/>
  <c r="AD577" i="1"/>
  <c r="AD578" i="1"/>
  <c r="AD579" i="1"/>
  <c r="AD580" i="1"/>
  <c r="AD581" i="1"/>
  <c r="AD582" i="1"/>
  <c r="AD583" i="1"/>
  <c r="AD584" i="1"/>
  <c r="AD585" i="1"/>
  <c r="AD586" i="1"/>
  <c r="AD587" i="1"/>
  <c r="AD588" i="1"/>
  <c r="AD589" i="1"/>
  <c r="AD590" i="1"/>
  <c r="AD591" i="1"/>
  <c r="AD592" i="1"/>
  <c r="AD593" i="1"/>
  <c r="AD594" i="1"/>
  <c r="AD595" i="1"/>
  <c r="AD596" i="1"/>
  <c r="AD597" i="1"/>
  <c r="AD598" i="1"/>
  <c r="AD599" i="1"/>
  <c r="AD600" i="1"/>
  <c r="AD601" i="1"/>
  <c r="AD602" i="1"/>
  <c r="AD603" i="1"/>
  <c r="AD604" i="1"/>
  <c r="AD605" i="1"/>
  <c r="AD606" i="1"/>
  <c r="AD607" i="1"/>
  <c r="AD608" i="1"/>
  <c r="AD609" i="1"/>
  <c r="AD610" i="1"/>
  <c r="AD611" i="1"/>
  <c r="AD612" i="1"/>
  <c r="AD613" i="1"/>
  <c r="AD614" i="1"/>
  <c r="AD615" i="1"/>
  <c r="AD616" i="1"/>
  <c r="AD617" i="1"/>
  <c r="AD618" i="1"/>
  <c r="AD619" i="1"/>
  <c r="AD620" i="1"/>
  <c r="AD621" i="1"/>
  <c r="AD622" i="1"/>
  <c r="AD623" i="1"/>
  <c r="AD624" i="1"/>
  <c r="AD625" i="1"/>
  <c r="AD626" i="1"/>
  <c r="AD627" i="1"/>
  <c r="AD628" i="1"/>
  <c r="AD629" i="1"/>
  <c r="AD630" i="1"/>
  <c r="AD631" i="1"/>
  <c r="AD632" i="1"/>
  <c r="AD633" i="1"/>
  <c r="AD634" i="1"/>
  <c r="AD635" i="1"/>
  <c r="AD636" i="1"/>
  <c r="AD637" i="1"/>
  <c r="AD638" i="1"/>
  <c r="AD639" i="1"/>
  <c r="AD640" i="1"/>
  <c r="AD641" i="1"/>
  <c r="AD642" i="1"/>
  <c r="AD643" i="1"/>
  <c r="AD644" i="1"/>
  <c r="AD645" i="1"/>
  <c r="AD646" i="1"/>
  <c r="AD647" i="1"/>
  <c r="AD648" i="1"/>
  <c r="AD649" i="1"/>
  <c r="AD650" i="1"/>
  <c r="AD651" i="1"/>
  <c r="AD652" i="1"/>
  <c r="AD653" i="1"/>
  <c r="AD654" i="1"/>
  <c r="AD655" i="1"/>
  <c r="AD656" i="1"/>
  <c r="AD657" i="1"/>
  <c r="AD658" i="1"/>
  <c r="AD659" i="1"/>
  <c r="AD660" i="1"/>
  <c r="AD661" i="1"/>
  <c r="AD662" i="1"/>
  <c r="AD663" i="1"/>
  <c r="AD664" i="1"/>
  <c r="AD665" i="1"/>
  <c r="AD666" i="1"/>
  <c r="AD667" i="1"/>
  <c r="AD668" i="1"/>
  <c r="AD669" i="1"/>
  <c r="AD670" i="1"/>
  <c r="AD671" i="1"/>
  <c r="AD672" i="1"/>
  <c r="AD673" i="1"/>
  <c r="AD674" i="1"/>
  <c r="AD675" i="1"/>
  <c r="AD676" i="1"/>
  <c r="AD677" i="1"/>
  <c r="AD678" i="1"/>
  <c r="AD679" i="1"/>
  <c r="AD680" i="1"/>
  <c r="AD681" i="1"/>
  <c r="AD682" i="1"/>
  <c r="AD683" i="1"/>
  <c r="AD684" i="1"/>
  <c r="AD685" i="1"/>
  <c r="AD686" i="1"/>
  <c r="AD687" i="1"/>
  <c r="AD688" i="1"/>
  <c r="AD689" i="1"/>
  <c r="AD690" i="1"/>
  <c r="AD691" i="1"/>
  <c r="AD692" i="1"/>
  <c r="AD693" i="1"/>
  <c r="AD694" i="1"/>
  <c r="AD695" i="1"/>
  <c r="AD696" i="1"/>
  <c r="AD697" i="1"/>
  <c r="AD698" i="1"/>
  <c r="AD699" i="1"/>
  <c r="AD700" i="1"/>
  <c r="AD701" i="1"/>
  <c r="AD702" i="1"/>
  <c r="AD703" i="1"/>
  <c r="AD704" i="1"/>
  <c r="AD705" i="1"/>
  <c r="AD706" i="1"/>
  <c r="AD707" i="1"/>
  <c r="AD708" i="1"/>
  <c r="AD709" i="1"/>
  <c r="AD710" i="1"/>
  <c r="AD711" i="1"/>
  <c r="AD712" i="1"/>
  <c r="AD713" i="1"/>
  <c r="AD714" i="1"/>
  <c r="AD715" i="1"/>
  <c r="AD716" i="1"/>
  <c r="AD717" i="1"/>
  <c r="AD718" i="1"/>
  <c r="AD719" i="1"/>
  <c r="AD720" i="1"/>
  <c r="AD721" i="1"/>
  <c r="AD722" i="1"/>
  <c r="AD723" i="1"/>
  <c r="AD724" i="1"/>
  <c r="AD725" i="1"/>
  <c r="AD726" i="1"/>
  <c r="AD727" i="1"/>
  <c r="AD728" i="1"/>
  <c r="AD729" i="1"/>
  <c r="AD730" i="1"/>
  <c r="AD731" i="1"/>
  <c r="AD732" i="1"/>
  <c r="AD733" i="1"/>
  <c r="AD734" i="1"/>
  <c r="AD735" i="1"/>
  <c r="AD736" i="1"/>
  <c r="AD737" i="1"/>
  <c r="AD738" i="1"/>
  <c r="AD739" i="1"/>
  <c r="AD740" i="1"/>
  <c r="AD741" i="1"/>
  <c r="AD742" i="1"/>
  <c r="AD743" i="1"/>
  <c r="AD744" i="1"/>
  <c r="AD745" i="1"/>
  <c r="AD746" i="1"/>
  <c r="AD747" i="1"/>
  <c r="AD748" i="1"/>
  <c r="AD749" i="1"/>
  <c r="AD750" i="1"/>
  <c r="AD751" i="1"/>
  <c r="AD752" i="1"/>
  <c r="AD753" i="1"/>
  <c r="AD754" i="1"/>
  <c r="AD755" i="1"/>
  <c r="AD756" i="1"/>
  <c r="AD757" i="1"/>
  <c r="AD758" i="1"/>
  <c r="AD759" i="1"/>
  <c r="AD760" i="1"/>
  <c r="AD761" i="1"/>
  <c r="AD762" i="1"/>
  <c r="AD763" i="1"/>
  <c r="AD764" i="1"/>
  <c r="AD765" i="1"/>
  <c r="AD766" i="1"/>
  <c r="AD767" i="1"/>
  <c r="AD768" i="1"/>
  <c r="AD769" i="1"/>
  <c r="AD770" i="1"/>
  <c r="AD771" i="1"/>
  <c r="AD772" i="1"/>
  <c r="AD773" i="1"/>
  <c r="AD774" i="1"/>
  <c r="AD775" i="1"/>
  <c r="AD776" i="1"/>
  <c r="AD777" i="1"/>
  <c r="AD778" i="1"/>
  <c r="AD779" i="1"/>
  <c r="AD780" i="1"/>
  <c r="AD781" i="1"/>
  <c r="AD782" i="1"/>
  <c r="AD783" i="1"/>
  <c r="AD784" i="1"/>
  <c r="AD785" i="1"/>
  <c r="AD786" i="1"/>
  <c r="AD787" i="1"/>
  <c r="AD788" i="1"/>
  <c r="AD789" i="1"/>
  <c r="AD790" i="1"/>
  <c r="AD791" i="1"/>
  <c r="AD792" i="1"/>
  <c r="AD793" i="1"/>
  <c r="AD794" i="1"/>
  <c r="AD795" i="1"/>
  <c r="AD796" i="1"/>
  <c r="AD797" i="1"/>
  <c r="AD798" i="1"/>
  <c r="AD799" i="1"/>
  <c r="AD800" i="1"/>
  <c r="AD801" i="1"/>
  <c r="AD802" i="1"/>
  <c r="AD803" i="1"/>
  <c r="AD804" i="1"/>
  <c r="AD805" i="1"/>
  <c r="AD806" i="1"/>
  <c r="AD807" i="1"/>
  <c r="AD808" i="1"/>
  <c r="AD809" i="1"/>
  <c r="AD810" i="1"/>
  <c r="AD811" i="1"/>
  <c r="AD812" i="1"/>
  <c r="AD813" i="1"/>
  <c r="AD814" i="1"/>
  <c r="AD815" i="1"/>
  <c r="AD816" i="1"/>
  <c r="AD817" i="1"/>
  <c r="AD818" i="1"/>
  <c r="AD819" i="1"/>
  <c r="AD820" i="1"/>
  <c r="AD821" i="1"/>
  <c r="AD822" i="1"/>
  <c r="AD823" i="1"/>
  <c r="AD824" i="1"/>
  <c r="AD825" i="1"/>
  <c r="AD826" i="1"/>
  <c r="AD827" i="1"/>
  <c r="AD828" i="1"/>
  <c r="AD829" i="1"/>
  <c r="AD830" i="1"/>
  <c r="AD831" i="1"/>
  <c r="AD832" i="1"/>
  <c r="AD833" i="1"/>
  <c r="AD834" i="1"/>
  <c r="AD835" i="1"/>
  <c r="AD836" i="1"/>
  <c r="AD837" i="1"/>
  <c r="AD838" i="1"/>
  <c r="AD839" i="1"/>
  <c r="AD840" i="1"/>
  <c r="AD841" i="1"/>
  <c r="AD842" i="1"/>
  <c r="AD843" i="1"/>
  <c r="AD844" i="1"/>
  <c r="AD845" i="1"/>
  <c r="AD846" i="1"/>
  <c r="AD847" i="1"/>
  <c r="AD848" i="1"/>
  <c r="AD849" i="1"/>
  <c r="AD850" i="1"/>
  <c r="AD851" i="1"/>
  <c r="AD852" i="1"/>
  <c r="AD853" i="1"/>
  <c r="AD854" i="1"/>
  <c r="AD855" i="1"/>
  <c r="AD856" i="1"/>
  <c r="AD857" i="1"/>
  <c r="AD858" i="1"/>
  <c r="AD859" i="1"/>
  <c r="AD860" i="1"/>
  <c r="AD861" i="1"/>
  <c r="AD862" i="1"/>
  <c r="AD863" i="1"/>
  <c r="AD864" i="1"/>
  <c r="AD865" i="1"/>
  <c r="AD866" i="1"/>
  <c r="AD867" i="1"/>
  <c r="AD868" i="1"/>
  <c r="AD869" i="1"/>
  <c r="AD870" i="1"/>
  <c r="AD871" i="1"/>
  <c r="AD872" i="1"/>
  <c r="AD873" i="1"/>
  <c r="AD874" i="1"/>
  <c r="AD875" i="1"/>
  <c r="AD876" i="1"/>
  <c r="AD877" i="1"/>
  <c r="AD878" i="1"/>
  <c r="AD879" i="1"/>
  <c r="AD880" i="1"/>
  <c r="AD881" i="1"/>
  <c r="AD882" i="1"/>
  <c r="AD883" i="1"/>
  <c r="AD884" i="1"/>
  <c r="AD885" i="1"/>
  <c r="AD886" i="1"/>
  <c r="AD887" i="1"/>
  <c r="AD888" i="1"/>
  <c r="AD889" i="1"/>
  <c r="AD890" i="1"/>
  <c r="AD891" i="1"/>
  <c r="AD892" i="1"/>
  <c r="AD893" i="1"/>
  <c r="AD894" i="1"/>
  <c r="AD895" i="1"/>
  <c r="AD896" i="1"/>
  <c r="AD897" i="1"/>
  <c r="AD898" i="1"/>
  <c r="AD899" i="1"/>
  <c r="AD900" i="1"/>
  <c r="AD901" i="1"/>
  <c r="AD902" i="1"/>
  <c r="AD903" i="1"/>
  <c r="AD904" i="1"/>
  <c r="AD905" i="1"/>
  <c r="AD906" i="1"/>
  <c r="AD907" i="1"/>
  <c r="AD908" i="1"/>
  <c r="AD909" i="1"/>
  <c r="AD910" i="1"/>
  <c r="AD911" i="1"/>
  <c r="AD912" i="1"/>
  <c r="AD913" i="1"/>
  <c r="AD914" i="1"/>
  <c r="AD915" i="1"/>
  <c r="AD916" i="1"/>
  <c r="AD917" i="1"/>
  <c r="AD918" i="1"/>
  <c r="AD919" i="1"/>
  <c r="AD920" i="1"/>
  <c r="AD921" i="1"/>
  <c r="AD922" i="1"/>
  <c r="AD923" i="1"/>
  <c r="AD924" i="1"/>
  <c r="AD925" i="1"/>
  <c r="AD926" i="1"/>
  <c r="AD927" i="1"/>
  <c r="AD928" i="1"/>
  <c r="AD929" i="1"/>
  <c r="AD930" i="1"/>
  <c r="AD931" i="1"/>
  <c r="AD932" i="1"/>
  <c r="AD933" i="1"/>
  <c r="AD934" i="1"/>
  <c r="AD935" i="1"/>
  <c r="AD936" i="1"/>
  <c r="AD937" i="1"/>
  <c r="AD938" i="1"/>
  <c r="AD939" i="1"/>
  <c r="AD940" i="1"/>
  <c r="AD941" i="1"/>
  <c r="AD942" i="1"/>
  <c r="AD943" i="1"/>
  <c r="AD944" i="1"/>
  <c r="AD945" i="1"/>
  <c r="AD946" i="1"/>
  <c r="AD947" i="1"/>
  <c r="AD948" i="1"/>
  <c r="AD949" i="1"/>
  <c r="AD950" i="1"/>
  <c r="AD951" i="1"/>
  <c r="AD952" i="1"/>
  <c r="AD953" i="1"/>
  <c r="AD954" i="1"/>
  <c r="AD955" i="1"/>
  <c r="AD956" i="1"/>
  <c r="AD957" i="1"/>
  <c r="AD958" i="1"/>
  <c r="AD959" i="1"/>
  <c r="AD960" i="1"/>
  <c r="AD961" i="1"/>
  <c r="AD962" i="1"/>
  <c r="AD963" i="1"/>
  <c r="AD964" i="1"/>
  <c r="AD965" i="1"/>
  <c r="AD966" i="1"/>
  <c r="AD967" i="1"/>
  <c r="AD968" i="1"/>
  <c r="AD969" i="1"/>
  <c r="AD970" i="1"/>
  <c r="AD971" i="1"/>
  <c r="AD972" i="1"/>
  <c r="AD973" i="1"/>
  <c r="AD974" i="1"/>
  <c r="AD975" i="1"/>
  <c r="AD976" i="1"/>
  <c r="AD977" i="1"/>
  <c r="AD978" i="1"/>
  <c r="AD979" i="1"/>
  <c r="AD980" i="1"/>
  <c r="AD981" i="1"/>
  <c r="AD982" i="1"/>
  <c r="AD983" i="1"/>
  <c r="AD984" i="1"/>
  <c r="AD985" i="1"/>
  <c r="AD986" i="1"/>
  <c r="AD987" i="1"/>
  <c r="AD988" i="1"/>
  <c r="AD989" i="1"/>
  <c r="AD990" i="1"/>
  <c r="AD991" i="1"/>
  <c r="AD992" i="1"/>
  <c r="AD993" i="1"/>
  <c r="AD994" i="1"/>
  <c r="AD995" i="1"/>
  <c r="AD996" i="1"/>
  <c r="AD997" i="1"/>
  <c r="AD998" i="1"/>
  <c r="AD999" i="1"/>
  <c r="AD1000" i="1"/>
  <c r="AD1001" i="1"/>
  <c r="AD1002" i="1"/>
  <c r="AD1003" i="1"/>
  <c r="AD1004" i="1"/>
  <c r="AD1005" i="1"/>
  <c r="AD1006" i="1"/>
  <c r="AD1007" i="1"/>
  <c r="AD1008" i="1"/>
  <c r="AD1009" i="1"/>
  <c r="AD1010" i="1"/>
  <c r="AD1011" i="1"/>
  <c r="AD1012" i="1"/>
  <c r="AD1013" i="1"/>
  <c r="AD1014" i="1"/>
  <c r="AD1015" i="1"/>
  <c r="AD1016" i="1"/>
  <c r="AD1017" i="1"/>
  <c r="AD1018" i="1"/>
  <c r="AD1019" i="1"/>
  <c r="AD1020" i="1"/>
  <c r="AD1021" i="1"/>
  <c r="AD1022" i="1"/>
  <c r="AD1023" i="1"/>
  <c r="AD1024" i="1"/>
  <c r="AD1025" i="1"/>
  <c r="AD1026" i="1"/>
  <c r="AD1027" i="1"/>
  <c r="AD1028" i="1"/>
  <c r="AD1029" i="1"/>
  <c r="AD1030" i="1"/>
  <c r="AD1031" i="1"/>
  <c r="AD1032" i="1"/>
  <c r="AD1033" i="1"/>
  <c r="AD1034" i="1"/>
  <c r="AD1035" i="1"/>
  <c r="AD1036" i="1"/>
  <c r="AD1037" i="1"/>
  <c r="AD1038" i="1"/>
  <c r="AD1039" i="1"/>
  <c r="AD1040" i="1"/>
  <c r="AD1041" i="1"/>
  <c r="AD1042" i="1"/>
  <c r="AD1043" i="1"/>
  <c r="AD1044" i="1"/>
  <c r="AD1045" i="1"/>
  <c r="AD1046" i="1"/>
  <c r="AD1047" i="1"/>
  <c r="AD1048" i="1"/>
  <c r="AD1049" i="1"/>
  <c r="AD1050" i="1"/>
  <c r="AD1051" i="1"/>
  <c r="AD1052" i="1"/>
  <c r="AD1053" i="1"/>
  <c r="AD1054" i="1"/>
  <c r="AD1055" i="1"/>
  <c r="AD1056" i="1"/>
  <c r="AD1057" i="1"/>
  <c r="AD1058" i="1"/>
  <c r="AD1059" i="1"/>
  <c r="AD1060" i="1"/>
  <c r="AD1061" i="1"/>
  <c r="AD1062" i="1"/>
  <c r="AD1063" i="1"/>
  <c r="AD1064" i="1"/>
  <c r="AD1065" i="1"/>
  <c r="AD1066" i="1"/>
  <c r="AD1067" i="1"/>
  <c r="AD1068" i="1"/>
  <c r="AD1069" i="1"/>
  <c r="AD1070" i="1"/>
  <c r="AD1071" i="1"/>
  <c r="AD1072" i="1"/>
  <c r="AD1073" i="1"/>
  <c r="AD1074" i="1"/>
  <c r="AD1075" i="1"/>
  <c r="AD1076" i="1"/>
  <c r="AD1077" i="1"/>
  <c r="AD1078" i="1"/>
  <c r="AD1079" i="1"/>
  <c r="AD1080" i="1"/>
  <c r="AD1081" i="1"/>
  <c r="AD1082" i="1"/>
  <c r="AD1083" i="1"/>
  <c r="AD1084" i="1"/>
  <c r="AD1085" i="1"/>
  <c r="AD1086" i="1"/>
  <c r="AD1087" i="1"/>
  <c r="AD1088" i="1"/>
  <c r="AD1089" i="1"/>
  <c r="AD1090" i="1"/>
  <c r="AD1091" i="1"/>
  <c r="AD1092" i="1"/>
  <c r="AD1093" i="1"/>
  <c r="AD1094" i="1"/>
  <c r="AD1095" i="1"/>
  <c r="AD1096" i="1"/>
  <c r="AD1097" i="1"/>
  <c r="AD1098" i="1"/>
  <c r="AD1099" i="1"/>
  <c r="AD1100" i="1"/>
  <c r="AD1101" i="1"/>
  <c r="AD1102" i="1"/>
  <c r="AD1103" i="1"/>
  <c r="AD1104" i="1"/>
  <c r="AD1105" i="1"/>
  <c r="AD1106" i="1"/>
  <c r="AD1107" i="1"/>
  <c r="AD1108" i="1"/>
  <c r="AD1109" i="1"/>
  <c r="AD1110" i="1"/>
  <c r="AD1111" i="1"/>
  <c r="AD1112" i="1"/>
  <c r="AD1113" i="1"/>
  <c r="AD1114" i="1"/>
  <c r="AD1115" i="1"/>
  <c r="AD1116" i="1"/>
  <c r="AD1117" i="1"/>
  <c r="AD1118" i="1"/>
  <c r="AD1119" i="1"/>
  <c r="AD1120" i="1"/>
  <c r="AD1121" i="1"/>
  <c r="AD1122" i="1"/>
  <c r="AD1123" i="1"/>
  <c r="AD1124" i="1"/>
  <c r="AD1125" i="1"/>
  <c r="AD1126" i="1"/>
  <c r="AD1127" i="1"/>
  <c r="AD1128" i="1"/>
  <c r="AD1129" i="1"/>
  <c r="AD1130" i="1"/>
  <c r="AD1131" i="1"/>
  <c r="AD1132" i="1"/>
  <c r="AD1133" i="1"/>
  <c r="AD1134" i="1"/>
  <c r="AD1135" i="1"/>
  <c r="AD1136" i="1"/>
  <c r="AD1137" i="1"/>
  <c r="AD1138" i="1"/>
  <c r="AD1139" i="1"/>
  <c r="AD1140" i="1"/>
  <c r="AD1141" i="1"/>
  <c r="AD1142" i="1"/>
  <c r="AD1143" i="1"/>
  <c r="AD1144" i="1"/>
  <c r="AD1145" i="1"/>
  <c r="AD1146" i="1"/>
  <c r="AD1147" i="1"/>
  <c r="AD1148" i="1"/>
  <c r="AD1149" i="1"/>
  <c r="AD1150" i="1"/>
  <c r="AD1151" i="1"/>
  <c r="AD1152" i="1"/>
  <c r="AD1153" i="1"/>
  <c r="AD1154" i="1"/>
  <c r="AD1155" i="1"/>
  <c r="AD1156" i="1"/>
  <c r="AD1157" i="1"/>
  <c r="AD1158" i="1"/>
  <c r="AD1159" i="1"/>
  <c r="AD1160" i="1"/>
  <c r="AD1161" i="1"/>
  <c r="AD1162" i="1"/>
  <c r="AD1163" i="1"/>
  <c r="AD1164" i="1"/>
  <c r="AD1165" i="1"/>
  <c r="AD1166" i="1"/>
  <c r="AD1167" i="1"/>
  <c r="AD1168" i="1"/>
  <c r="AD1169" i="1"/>
  <c r="AD1170" i="1"/>
  <c r="AD1171" i="1"/>
  <c r="AD1172" i="1"/>
  <c r="AD1173" i="1"/>
  <c r="AD1174" i="1"/>
  <c r="AD1175" i="1"/>
  <c r="AD1176" i="1"/>
  <c r="AD1177" i="1"/>
  <c r="AD1178" i="1"/>
  <c r="AD1179" i="1"/>
  <c r="AD1180" i="1"/>
  <c r="AD1181" i="1"/>
  <c r="AD1182" i="1"/>
  <c r="AD1183" i="1"/>
  <c r="AD1184" i="1"/>
  <c r="AD1185" i="1"/>
  <c r="AD1186" i="1"/>
  <c r="AD1187" i="1"/>
  <c r="AD1188" i="1"/>
  <c r="AD1189" i="1"/>
  <c r="AD1190" i="1"/>
  <c r="AD1191" i="1"/>
  <c r="AD1192" i="1"/>
  <c r="AD1193" i="1"/>
  <c r="AD1194" i="1"/>
  <c r="AD1195" i="1"/>
  <c r="AD1196" i="1"/>
  <c r="AD1197" i="1"/>
  <c r="AD1198" i="1"/>
  <c r="AD1199" i="1"/>
  <c r="AD1200" i="1"/>
  <c r="AD1201" i="1"/>
  <c r="AD1202" i="1"/>
  <c r="AD1203" i="1"/>
  <c r="AD1204" i="1"/>
  <c r="AD1205" i="1"/>
  <c r="AD1206" i="1"/>
  <c r="AD1207" i="1"/>
  <c r="AD1208" i="1"/>
  <c r="AD1209" i="1"/>
  <c r="AD1210" i="1"/>
  <c r="AD1211" i="1"/>
  <c r="AD1212" i="1"/>
  <c r="AD1213" i="1"/>
  <c r="AD1214" i="1"/>
  <c r="AD1215" i="1"/>
  <c r="AD1216" i="1"/>
  <c r="AD1217" i="1"/>
  <c r="AD1218" i="1"/>
  <c r="AD1219" i="1"/>
  <c r="AD1220" i="1"/>
  <c r="AD1221" i="1"/>
  <c r="AD1222" i="1"/>
  <c r="AD1223" i="1"/>
  <c r="AD1224" i="1"/>
  <c r="AD1225" i="1"/>
  <c r="AD1226" i="1"/>
  <c r="AD1227" i="1"/>
  <c r="AD1228" i="1"/>
  <c r="AD1229" i="1"/>
  <c r="AD1230" i="1"/>
  <c r="AD1231" i="1"/>
  <c r="AD1232" i="1"/>
  <c r="AD1233" i="1"/>
  <c r="AD1234" i="1"/>
  <c r="AD1235" i="1"/>
  <c r="AD1236" i="1"/>
  <c r="AD1237" i="1"/>
  <c r="AD1238" i="1"/>
  <c r="AD1239" i="1"/>
  <c r="AD1240" i="1"/>
  <c r="AD1241" i="1"/>
  <c r="AD1242" i="1"/>
  <c r="AD1243" i="1"/>
  <c r="AD1244" i="1"/>
  <c r="AD1245" i="1"/>
  <c r="AD1246" i="1"/>
  <c r="AD1247" i="1"/>
  <c r="AD1248" i="1"/>
  <c r="AD1249" i="1"/>
  <c r="AD1250" i="1"/>
  <c r="AD1251" i="1"/>
  <c r="AD1252" i="1"/>
  <c r="AD1253" i="1"/>
  <c r="AD1254" i="1"/>
  <c r="AD1255" i="1"/>
  <c r="AD1256" i="1"/>
  <c r="AD1257" i="1"/>
  <c r="AD1258" i="1"/>
  <c r="AD1259" i="1"/>
  <c r="AD1260" i="1"/>
  <c r="AD1261" i="1"/>
  <c r="AD1262" i="1"/>
  <c r="AD1263" i="1"/>
  <c r="AD1264" i="1"/>
  <c r="AD1265" i="1"/>
  <c r="AD1266" i="1"/>
  <c r="AD1267" i="1"/>
  <c r="AD1268" i="1"/>
  <c r="AD1269" i="1"/>
  <c r="AD1270" i="1"/>
  <c r="AD1271" i="1"/>
  <c r="AD1272" i="1"/>
  <c r="AD1273" i="1"/>
  <c r="AD1274" i="1"/>
  <c r="AD1275" i="1"/>
  <c r="AD1276" i="1"/>
  <c r="AD1277" i="1"/>
  <c r="AD1278" i="1"/>
  <c r="AD1279" i="1"/>
  <c r="AD1280" i="1"/>
  <c r="AD1281" i="1"/>
  <c r="AD1282" i="1"/>
  <c r="AD1283" i="1"/>
  <c r="AD1284" i="1"/>
  <c r="AD1285" i="1"/>
  <c r="AD1286" i="1"/>
  <c r="AD1287" i="1"/>
  <c r="AD1288" i="1"/>
  <c r="AD1289" i="1"/>
  <c r="AD1290" i="1"/>
  <c r="AD1291" i="1"/>
  <c r="AD1292" i="1"/>
  <c r="AD1293" i="1"/>
  <c r="AD1294" i="1"/>
  <c r="AD1295" i="1"/>
  <c r="AD1296" i="1"/>
  <c r="AD1297" i="1"/>
  <c r="AD1298" i="1"/>
  <c r="AD1299" i="1"/>
  <c r="AD1300" i="1"/>
  <c r="AD1301" i="1"/>
  <c r="AD1302" i="1"/>
  <c r="AD1303" i="1"/>
  <c r="AD1304" i="1"/>
  <c r="AD1305" i="1"/>
  <c r="AD1306" i="1"/>
  <c r="AD1307" i="1"/>
  <c r="AD1308" i="1"/>
  <c r="AD1309" i="1"/>
  <c r="AD1310" i="1"/>
  <c r="AD1311" i="1"/>
  <c r="AD1312" i="1"/>
  <c r="AD1313" i="1"/>
  <c r="AD1314" i="1"/>
  <c r="AM13" i="1"/>
  <c r="AM12" i="1"/>
  <c r="AM11" i="1"/>
  <c r="JO34" i="7"/>
  <c r="D5" i="7"/>
  <c r="E5" i="7"/>
  <c r="F5" i="7"/>
  <c r="G5" i="7"/>
  <c r="H5" i="7"/>
  <c r="D8" i="7"/>
  <c r="D13" i="7"/>
  <c r="E13" i="7"/>
  <c r="F13" i="7"/>
  <c r="G13" i="7"/>
  <c r="H13" i="7"/>
  <c r="I13" i="7"/>
  <c r="J13" i="7"/>
  <c r="K13" i="7"/>
  <c r="D14" i="7"/>
  <c r="E14" i="7"/>
  <c r="F14" i="7"/>
  <c r="G14" i="7"/>
  <c r="H14" i="7"/>
  <c r="I14" i="7"/>
  <c r="J14" i="7"/>
  <c r="D28" i="7"/>
  <c r="E28" i="7"/>
  <c r="F28" i="7"/>
  <c r="G28" i="7"/>
  <c r="H28" i="7"/>
  <c r="I28" i="7"/>
  <c r="D23" i="7"/>
  <c r="E23" i="7"/>
  <c r="F23" i="7"/>
  <c r="G23" i="7"/>
  <c r="H23" i="7"/>
  <c r="D24" i="7"/>
  <c r="E24" i="7"/>
  <c r="F24" i="7"/>
  <c r="G24" i="7"/>
  <c r="H24" i="7"/>
  <c r="I24" i="7"/>
  <c r="D20" i="7"/>
  <c r="E20" i="7"/>
  <c r="F20" i="7"/>
  <c r="G20" i="7"/>
  <c r="H20" i="7"/>
  <c r="I20" i="7"/>
  <c r="J20" i="7"/>
  <c r="D7" i="7"/>
  <c r="E7" i="7"/>
  <c r="F7" i="7"/>
  <c r="G7" i="7"/>
  <c r="H7" i="7"/>
  <c r="I7" i="7"/>
  <c r="J7" i="7"/>
  <c r="D30" i="7"/>
  <c r="E30" i="7"/>
  <c r="F30" i="7"/>
  <c r="G30" i="7"/>
  <c r="H30" i="7"/>
  <c r="I30" i="7"/>
  <c r="D2" i="7"/>
  <c r="E2" i="7"/>
  <c r="F2" i="7"/>
  <c r="G2" i="7"/>
  <c r="H2" i="7"/>
  <c r="D27" i="7"/>
  <c r="E27" i="7"/>
  <c r="F27" i="7"/>
  <c r="G27" i="7"/>
  <c r="H27" i="7"/>
  <c r="I27" i="7"/>
  <c r="J27" i="7"/>
  <c r="D19" i="7"/>
  <c r="E19" i="7"/>
  <c r="F19" i="7"/>
  <c r="G19" i="7"/>
  <c r="H19" i="7"/>
  <c r="I19" i="7"/>
  <c r="J19" i="7"/>
  <c r="D9" i="7"/>
  <c r="E9" i="7"/>
  <c r="F9" i="7"/>
  <c r="G9" i="7"/>
  <c r="H9" i="7"/>
  <c r="I9" i="7"/>
  <c r="D10" i="7"/>
  <c r="D25" i="7"/>
  <c r="E25" i="7"/>
  <c r="F25" i="7"/>
  <c r="G25" i="7"/>
  <c r="H25" i="7"/>
  <c r="I25" i="7"/>
  <c r="J25" i="7"/>
  <c r="D16" i="7"/>
  <c r="E16" i="7"/>
  <c r="F16" i="7"/>
  <c r="G16" i="7"/>
  <c r="H16" i="7"/>
  <c r="I16" i="7"/>
  <c r="J16" i="7"/>
  <c r="D11" i="7"/>
  <c r="E11" i="7"/>
  <c r="F11" i="7"/>
  <c r="G11" i="7"/>
  <c r="H11" i="7"/>
  <c r="I11" i="7"/>
  <c r="D6" i="7"/>
  <c r="E6" i="7"/>
  <c r="F6" i="7"/>
  <c r="G6" i="7"/>
  <c r="H6" i="7"/>
  <c r="I6" i="7"/>
  <c r="J6" i="7"/>
  <c r="D17" i="7"/>
  <c r="E17" i="7"/>
  <c r="F17" i="7"/>
  <c r="G17" i="7"/>
  <c r="H17" i="7"/>
  <c r="I17" i="7"/>
  <c r="J17" i="7"/>
  <c r="K17" i="7"/>
  <c r="D15" i="7"/>
  <c r="E15" i="7"/>
  <c r="F15" i="7"/>
  <c r="G15" i="7"/>
  <c r="H15" i="7"/>
  <c r="I15" i="7"/>
  <c r="D31" i="7"/>
  <c r="E31" i="7"/>
  <c r="F31" i="7"/>
  <c r="G31" i="7"/>
  <c r="H31" i="7"/>
  <c r="D33" i="7"/>
  <c r="E33" i="7"/>
  <c r="F33" i="7"/>
  <c r="G33" i="7"/>
  <c r="H33" i="7"/>
  <c r="I33" i="7"/>
  <c r="J33" i="7"/>
  <c r="D22" i="7"/>
  <c r="E22" i="7"/>
  <c r="F22" i="7"/>
  <c r="G22" i="7"/>
  <c r="H22" i="7"/>
  <c r="D3" i="7"/>
  <c r="E3" i="7"/>
  <c r="F3" i="7"/>
  <c r="G3" i="7"/>
  <c r="H3" i="7"/>
  <c r="I3" i="7"/>
  <c r="J3" i="7"/>
  <c r="K3" i="7"/>
  <c r="D4" i="7"/>
  <c r="E4" i="7"/>
  <c r="F4" i="7"/>
  <c r="G4" i="7"/>
  <c r="H4" i="7"/>
  <c r="I4" i="7"/>
  <c r="D21" i="7"/>
  <c r="E21" i="7"/>
  <c r="F21" i="7"/>
  <c r="G21" i="7"/>
  <c r="H21" i="7"/>
  <c r="D29" i="7"/>
  <c r="E29" i="7"/>
  <c r="F29" i="7"/>
  <c r="G29" i="7"/>
  <c r="H29" i="7"/>
  <c r="I29" i="7"/>
  <c r="D26" i="7"/>
  <c r="E26" i="7"/>
  <c r="F26" i="7"/>
  <c r="G26" i="7"/>
  <c r="H26" i="7"/>
  <c r="I26" i="7"/>
  <c r="D18" i="7"/>
  <c r="E18" i="7"/>
  <c r="F18" i="7"/>
  <c r="G18" i="7"/>
  <c r="H18" i="7"/>
  <c r="I18" i="7"/>
  <c r="D12" i="7"/>
  <c r="E12" i="7"/>
  <c r="F12" i="7"/>
  <c r="G12" i="7"/>
  <c r="H12" i="7"/>
  <c r="I12" i="7"/>
  <c r="J12" i="7"/>
  <c r="K12" i="7"/>
  <c r="L12"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P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O34" i="2" a="1"/>
  <c r="BO34" i="2" s="1"/>
  <c r="BT4" i="5"/>
  <c r="BT3" i="5"/>
  <c r="AU5" i="2"/>
  <c r="AU4" i="2"/>
  <c r="AU2" i="2"/>
  <c r="AU3" i="2"/>
  <c r="AU6" i="2"/>
  <c r="AU9" i="2"/>
  <c r="AU12" i="2"/>
  <c r="AU16" i="2"/>
  <c r="AU8" i="2"/>
  <c r="AU14" i="2"/>
  <c r="AU13" i="2"/>
  <c r="AU22" i="2"/>
  <c r="AU7" i="2"/>
  <c r="AU30" i="2"/>
  <c r="AU28" i="2"/>
  <c r="AU23" i="2"/>
  <c r="AU15" i="2"/>
  <c r="AU18" i="2"/>
  <c r="AU17" i="2"/>
  <c r="AU20" i="2"/>
  <c r="AU19" i="2"/>
  <c r="AU11" i="2"/>
  <c r="AU27" i="2"/>
  <c r="AU31" i="2"/>
  <c r="AU21" i="2"/>
  <c r="AU24" i="2"/>
  <c r="AU33" i="2"/>
  <c r="AU29" i="2"/>
  <c r="AU32" i="2"/>
  <c r="AU25" i="2"/>
  <c r="AU10" i="2"/>
  <c r="AU26" i="2"/>
  <c r="AQ5" i="2"/>
  <c r="AQ4" i="2"/>
  <c r="AQ2" i="2"/>
  <c r="AQ3" i="2"/>
  <c r="AQ6" i="2"/>
  <c r="AQ9" i="2"/>
  <c r="AQ12" i="2"/>
  <c r="AQ16" i="2"/>
  <c r="AQ8" i="2"/>
  <c r="AQ14" i="2"/>
  <c r="AQ13" i="2"/>
  <c r="AQ22" i="2"/>
  <c r="AQ7" i="2"/>
  <c r="AQ30" i="2"/>
  <c r="AQ28" i="2"/>
  <c r="AQ23" i="2"/>
  <c r="AQ15" i="2"/>
  <c r="AQ18" i="2"/>
  <c r="AQ17" i="2"/>
  <c r="AQ20" i="2"/>
  <c r="AQ19" i="2"/>
  <c r="AQ11" i="2"/>
  <c r="AQ27" i="2"/>
  <c r="AQ31" i="2"/>
  <c r="AQ21" i="2"/>
  <c r="AQ24" i="2"/>
  <c r="AQ33" i="2"/>
  <c r="AQ29" i="2"/>
  <c r="AQ32" i="2"/>
  <c r="AQ25" i="2"/>
  <c r="AQ10" i="2"/>
  <c r="AQ26"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6" i="2"/>
  <c r="AS6" i="2"/>
  <c r="AV6" i="2"/>
  <c r="AW6" i="2"/>
  <c r="AR30" i="2"/>
  <c r="AS30" i="2"/>
  <c r="AV30" i="2"/>
  <c r="AW30" i="2"/>
  <c r="AR13" i="2"/>
  <c r="AS13" i="2"/>
  <c r="AV13" i="2"/>
  <c r="AW13" i="2"/>
  <c r="AR27" i="2"/>
  <c r="AS27" i="2"/>
  <c r="AV27" i="2"/>
  <c r="AW27" i="2"/>
  <c r="AR2" i="2"/>
  <c r="AS2" i="2"/>
  <c r="AV2" i="2"/>
  <c r="AW2" i="2"/>
  <c r="AR12" i="2"/>
  <c r="AS12" i="2"/>
  <c r="AV12" i="2"/>
  <c r="AW12" i="2"/>
  <c r="AR22" i="2"/>
  <c r="AS22" i="2"/>
  <c r="AV22" i="2"/>
  <c r="AW22" i="2"/>
  <c r="AR31" i="2"/>
  <c r="AS31" i="2"/>
  <c r="AV31" i="2"/>
  <c r="AW31" i="2"/>
  <c r="AR17" i="2"/>
  <c r="AS17" i="2"/>
  <c r="AV17" i="2"/>
  <c r="AW17" i="2"/>
  <c r="AR5" i="2"/>
  <c r="AS5" i="2"/>
  <c r="AV5" i="2"/>
  <c r="AW5" i="2"/>
  <c r="AR3" i="2"/>
  <c r="AS3" i="2"/>
  <c r="AV3" i="2"/>
  <c r="AW3" i="2"/>
  <c r="AR18" i="2"/>
  <c r="AS18" i="2"/>
  <c r="AV18" i="2"/>
  <c r="AW18" i="2"/>
  <c r="AR11" i="2"/>
  <c r="AS11" i="2"/>
  <c r="AV11" i="2"/>
  <c r="AW11" i="2"/>
  <c r="AR32" i="2"/>
  <c r="AS32" i="2"/>
  <c r="AV32" i="2"/>
  <c r="AW32" i="2"/>
  <c r="AR20" i="2"/>
  <c r="AS20" i="2"/>
  <c r="AV20" i="2"/>
  <c r="AW20" i="2"/>
  <c r="AR10" i="2"/>
  <c r="AS10" i="2"/>
  <c r="AV10" i="2"/>
  <c r="AW10" i="2"/>
  <c r="AR23" i="2"/>
  <c r="AS23" i="2"/>
  <c r="AV23" i="2"/>
  <c r="AW23" i="2"/>
  <c r="AR16" i="2"/>
  <c r="AS16" i="2"/>
  <c r="AV16" i="2"/>
  <c r="AW16" i="2"/>
  <c r="AR33" i="2"/>
  <c r="AS33" i="2"/>
  <c r="AV33" i="2"/>
  <c r="AW33" i="2"/>
  <c r="AR15" i="2"/>
  <c r="AS15" i="2"/>
  <c r="AV15" i="2"/>
  <c r="AW15" i="2"/>
  <c r="AR7" i="2"/>
  <c r="AS7" i="2"/>
  <c r="AV7" i="2"/>
  <c r="AW7" i="2"/>
  <c r="AR24" i="2"/>
  <c r="AS24" i="2"/>
  <c r="AV24" i="2"/>
  <c r="AW24" i="2"/>
  <c r="AR25" i="2"/>
  <c r="AS25" i="2"/>
  <c r="AV25" i="2"/>
  <c r="AW25" i="2"/>
  <c r="AR29" i="2"/>
  <c r="AS29" i="2"/>
  <c r="AV29" i="2"/>
  <c r="AW29" i="2"/>
  <c r="AR8" i="2"/>
  <c r="AS8" i="2"/>
  <c r="AV8" i="2"/>
  <c r="AW8" i="2"/>
  <c r="AR19" i="2"/>
  <c r="AS19" i="2"/>
  <c r="AV19" i="2"/>
  <c r="AW19" i="2"/>
  <c r="AR9" i="2"/>
  <c r="AS9" i="2"/>
  <c r="AV9" i="2"/>
  <c r="AW9" i="2"/>
  <c r="AR14" i="2"/>
  <c r="AS14" i="2"/>
  <c r="AV14" i="2"/>
  <c r="AW14" i="2"/>
  <c r="AR21" i="2"/>
  <c r="AS21" i="2"/>
  <c r="AV21" i="2"/>
  <c r="AW21" i="2"/>
  <c r="AR4" i="2"/>
  <c r="AS4" i="2"/>
  <c r="AV4" i="2"/>
  <c r="AW4" i="2"/>
  <c r="AR26" i="2"/>
  <c r="AS26" i="2"/>
  <c r="AV26" i="2"/>
  <c r="AW26" i="2"/>
  <c r="AW28" i="2"/>
  <c r="AV28" i="2"/>
  <c r="AS28" i="2"/>
  <c r="AR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3" i="1"/>
  <c r="S103" i="1" s="1"/>
  <c r="L104" i="1"/>
  <c r="S104" i="1" s="1"/>
  <c r="L105" i="1"/>
  <c r="S105" i="1" s="1"/>
  <c r="L106" i="1"/>
  <c r="S106"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49" i="1"/>
  <c r="S149" i="1" s="1"/>
  <c r="L150" i="1"/>
  <c r="S150" i="1" s="1"/>
  <c r="L151" i="1"/>
  <c r="S151" i="1" s="1"/>
  <c r="L152" i="1"/>
  <c r="S152" i="1" s="1"/>
  <c r="L153" i="1"/>
  <c r="S153" i="1" s="1"/>
  <c r="L154" i="1"/>
  <c r="S154" i="1" s="1"/>
  <c r="L155" i="1"/>
  <c r="S155" i="1" s="1"/>
  <c r="L156" i="1"/>
  <c r="S156" i="1" s="1"/>
  <c r="L157" i="1"/>
  <c r="S157" i="1" s="1"/>
  <c r="L158" i="1"/>
  <c r="S158" i="1" s="1"/>
  <c r="L159" i="1"/>
  <c r="S159" i="1" s="1"/>
  <c r="L160" i="1"/>
  <c r="S160" i="1" s="1"/>
  <c r="L161" i="1"/>
  <c r="S161" i="1" s="1"/>
  <c r="L162" i="1"/>
  <c r="S162"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AA231" i="1" s="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7" i="1"/>
  <c r="N288" i="1"/>
  <c r="N289"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79" i="1"/>
  <c r="N580" i="1"/>
  <c r="N581" i="1"/>
  <c r="N582" i="1"/>
  <c r="N583" i="1"/>
  <c r="N584" i="1"/>
  <c r="N585" i="1"/>
  <c r="N586"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6" i="1"/>
  <c r="N647" i="1"/>
  <c r="N648" i="1"/>
  <c r="N649" i="1"/>
  <c r="N650" i="1"/>
  <c r="N651" i="1"/>
  <c r="N652" i="1"/>
  <c r="N653" i="1"/>
  <c r="N654" i="1"/>
  <c r="N655" i="1"/>
  <c r="N656" i="1"/>
  <c r="AB656" i="1" s="1"/>
  <c r="N657" i="1"/>
  <c r="N658" i="1"/>
  <c r="N659" i="1"/>
  <c r="N660" i="1"/>
  <c r="N661" i="1"/>
  <c r="N662" i="1"/>
  <c r="AB662"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7" i="1"/>
  <c r="N698" i="1"/>
  <c r="AA698" i="1" s="1"/>
  <c r="N699" i="1"/>
  <c r="Z699" i="1" s="1"/>
  <c r="N700"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59" i="1"/>
  <c r="N760" i="1"/>
  <c r="N761" i="1"/>
  <c r="N762" i="1"/>
  <c r="N763" i="1"/>
  <c r="N764" i="1"/>
  <c r="AB764" i="1" s="1"/>
  <c r="N765" i="1"/>
  <c r="N766" i="1"/>
  <c r="N767" i="1"/>
  <c r="N768" i="1"/>
  <c r="N769" i="1"/>
  <c r="N770" i="1"/>
  <c r="AB770" i="1" s="1"/>
  <c r="N771" i="1"/>
  <c r="AA771" i="1" s="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8" i="1"/>
  <c r="N819"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8" i="1"/>
  <c r="N859" i="1"/>
  <c r="N860" i="1"/>
  <c r="N861" i="1"/>
  <c r="N862" i="1"/>
  <c r="N863" i="1"/>
  <c r="N864" i="1"/>
  <c r="N865" i="1"/>
  <c r="N866" i="1"/>
  <c r="AB866" i="1" s="1"/>
  <c r="N867" i="1"/>
  <c r="N868" i="1"/>
  <c r="N869"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0" i="1"/>
  <c r="N891" i="1"/>
  <c r="N892" i="1"/>
  <c r="AA892" i="1" s="1"/>
  <c r="N893" i="1"/>
  <c r="N894" i="1"/>
  <c r="N895" i="1"/>
  <c r="N896"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3" i="1"/>
  <c r="N924" i="1"/>
  <c r="N925" i="1"/>
  <c r="AB925" i="1" s="1"/>
  <c r="N926" i="1"/>
  <c r="AB926" i="1" s="1"/>
  <c r="N927" i="1"/>
  <c r="AB927" i="1" s="1"/>
  <c r="N928" i="1"/>
  <c r="N929" i="1"/>
  <c r="N930" i="1"/>
  <c r="N931" i="1"/>
  <c r="AB931" i="1" s="1"/>
  <c r="N932" i="1"/>
  <c r="AA932" i="1" s="1"/>
  <c r="N933" i="1"/>
  <c r="AB933" i="1" s="1"/>
  <c r="N934" i="1"/>
  <c r="N935" i="1"/>
  <c r="N936" i="1"/>
  <c r="N937" i="1"/>
  <c r="AB937" i="1" s="1"/>
  <c r="N938" i="1"/>
  <c r="AA938" i="1" s="1"/>
  <c r="N939" i="1"/>
  <c r="N940" i="1"/>
  <c r="N941" i="1"/>
  <c r="N942" i="1"/>
  <c r="N943" i="1"/>
  <c r="Z943" i="1" s="1"/>
  <c r="N944" i="1"/>
  <c r="AB944" i="1" s="1"/>
  <c r="N945" i="1"/>
  <c r="AB945" i="1" s="1"/>
  <c r="N946" i="1"/>
  <c r="N947" i="1"/>
  <c r="N948" i="1"/>
  <c r="N949" i="1"/>
  <c r="AB949" i="1" s="1"/>
  <c r="N950" i="1"/>
  <c r="AB950" i="1" s="1"/>
  <c r="N951" i="1"/>
  <c r="AB951" i="1" s="1"/>
  <c r="N952" i="1"/>
  <c r="N953" i="1"/>
  <c r="N954"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5" i="1"/>
  <c r="N996" i="1"/>
  <c r="N997" i="1"/>
  <c r="AB997" i="1" s="1"/>
  <c r="N998" i="1"/>
  <c r="AB998"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4" i="1"/>
  <c r="N1045" i="1"/>
  <c r="AB1045" i="1" s="1"/>
  <c r="N1046" i="1"/>
  <c r="AA1046" i="1" s="1"/>
  <c r="N1047"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4" i="1"/>
  <c r="N1085" i="1"/>
  <c r="N1086"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1" i="1"/>
  <c r="N1152"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4" i="1"/>
  <c r="N1255" i="1"/>
  <c r="AB1255"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194" i="1"/>
  <c r="O196" i="1"/>
  <c r="O197" i="1"/>
  <c r="AC197" i="1" s="1"/>
  <c r="O198" i="1"/>
  <c r="O199" i="1"/>
  <c r="AC199" i="1" s="1"/>
  <c r="O200" i="1"/>
  <c r="O201" i="1"/>
  <c r="AC201" i="1" s="1"/>
  <c r="O202" i="1"/>
  <c r="O203" i="1"/>
  <c r="O204" i="1"/>
  <c r="AC204" i="1" s="1"/>
  <c r="O205" i="1"/>
  <c r="O206" i="1"/>
  <c r="O207" i="1"/>
  <c r="O208" i="1"/>
  <c r="O209" i="1"/>
  <c r="AC209" i="1" s="1"/>
  <c r="O210" i="1"/>
  <c r="O211" i="1"/>
  <c r="AC211" i="1" s="1"/>
  <c r="O212" i="1"/>
  <c r="O213" i="1"/>
  <c r="AC213" i="1" s="1"/>
  <c r="O214" i="1"/>
  <c r="O215" i="1"/>
  <c r="O216" i="1"/>
  <c r="AC216" i="1" s="1"/>
  <c r="O217" i="1"/>
  <c r="O218" i="1"/>
  <c r="O219" i="1"/>
  <c r="AC219" i="1" s="1"/>
  <c r="O220" i="1"/>
  <c r="O221" i="1"/>
  <c r="O222" i="1"/>
  <c r="AC222" i="1" s="1"/>
  <c r="O223" i="1"/>
  <c r="O224" i="1"/>
  <c r="O225" i="1"/>
  <c r="O226" i="1"/>
  <c r="O227" i="1"/>
  <c r="AC227" i="1" s="1"/>
  <c r="O228" i="1"/>
  <c r="AC228" i="1" s="1"/>
  <c r="O229" i="1"/>
  <c r="AC229" i="1" s="1"/>
  <c r="O230" i="1"/>
  <c r="O231" i="1"/>
  <c r="AC231" i="1" s="1"/>
  <c r="O232" i="1"/>
  <c r="O233" i="1"/>
  <c r="O234" i="1"/>
  <c r="AC234" i="1" s="1"/>
  <c r="O235" i="1"/>
  <c r="AC235" i="1" s="1"/>
  <c r="O236" i="1"/>
  <c r="O237" i="1"/>
  <c r="O238" i="1"/>
  <c r="O239" i="1"/>
  <c r="O240" i="1"/>
  <c r="AC240" i="1" s="1"/>
  <c r="O241" i="1"/>
  <c r="O242" i="1"/>
  <c r="O243" i="1"/>
  <c r="AC243" i="1" s="1"/>
  <c r="O244" i="1"/>
  <c r="O245" i="1"/>
  <c r="AC245" i="1" s="1"/>
  <c r="O246" i="1"/>
  <c r="O247" i="1"/>
  <c r="AC247" i="1" s="1"/>
  <c r="O248" i="1"/>
  <c r="O249" i="1"/>
  <c r="AC249" i="1" s="1"/>
  <c r="O250" i="1"/>
  <c r="O251" i="1"/>
  <c r="AC251" i="1" s="1"/>
  <c r="O252" i="1"/>
  <c r="AC252" i="1" s="1"/>
  <c r="O253" i="1"/>
  <c r="O254" i="1"/>
  <c r="O255" i="1"/>
  <c r="AC255" i="1" s="1"/>
  <c r="O256" i="1"/>
  <c r="O257" i="1"/>
  <c r="AC257" i="1" s="1"/>
  <c r="O258" i="1"/>
  <c r="O259" i="1"/>
  <c r="AC259" i="1" s="1"/>
  <c r="O260" i="1"/>
  <c r="O261" i="1"/>
  <c r="O262" i="1"/>
  <c r="O263" i="1"/>
  <c r="AC263" i="1" s="1"/>
  <c r="O264" i="1"/>
  <c r="AC264" i="1" s="1"/>
  <c r="O265" i="1"/>
  <c r="AC265" i="1" s="1"/>
  <c r="O266" i="1"/>
  <c r="O267" i="1"/>
  <c r="AC267" i="1" s="1"/>
  <c r="O268" i="1"/>
  <c r="O269" i="1"/>
  <c r="O270" i="1"/>
  <c r="AC270" i="1" s="1"/>
  <c r="O271" i="1"/>
  <c r="AC271" i="1" s="1"/>
  <c r="O272" i="1"/>
  <c r="O273" i="1"/>
  <c r="AC273" i="1" s="1"/>
  <c r="O274" i="1"/>
  <c r="O275" i="1"/>
  <c r="O276" i="1"/>
  <c r="AC276" i="1" s="1"/>
  <c r="O277" i="1"/>
  <c r="AC277" i="1" s="1"/>
  <c r="O278" i="1"/>
  <c r="O279" i="1"/>
  <c r="AC279" i="1" s="1"/>
  <c r="O280" i="1"/>
  <c r="O281" i="1"/>
  <c r="AC281" i="1" s="1"/>
  <c r="O282" i="1"/>
  <c r="O283" i="1"/>
  <c r="AC283" i="1" s="1"/>
  <c r="O284" i="1"/>
  <c r="O285" i="1"/>
  <c r="O286" i="1"/>
  <c r="O287" i="1"/>
  <c r="AC287" i="1" s="1"/>
  <c r="O288" i="1"/>
  <c r="AC288" i="1" s="1"/>
  <c r="O289" i="1"/>
  <c r="O290" i="1"/>
  <c r="O291" i="1"/>
  <c r="AC291" i="1" s="1"/>
  <c r="O292" i="1"/>
  <c r="O293" i="1"/>
  <c r="AC293" i="1" s="1"/>
  <c r="O294" i="1"/>
  <c r="AC294" i="1" s="1"/>
  <c r="O295" i="1"/>
  <c r="AC295" i="1" s="1"/>
  <c r="O296" i="1"/>
  <c r="O297" i="1"/>
  <c r="O298" i="1"/>
  <c r="O299" i="1"/>
  <c r="AC299" i="1" s="1"/>
  <c r="O300" i="1"/>
  <c r="AC300" i="1" s="1"/>
  <c r="O301" i="1"/>
  <c r="O302" i="1"/>
  <c r="O303" i="1"/>
  <c r="AC303" i="1" s="1"/>
  <c r="O304" i="1"/>
  <c r="O305" i="1"/>
  <c r="AC305" i="1" s="1"/>
  <c r="O306" i="1"/>
  <c r="AC306" i="1" s="1"/>
  <c r="O307" i="1"/>
  <c r="AC307" i="1" s="1"/>
  <c r="O308" i="1"/>
  <c r="O309" i="1"/>
  <c r="AC309" i="1" s="1"/>
  <c r="O310" i="1"/>
  <c r="O311" i="1"/>
  <c r="O312" i="1"/>
  <c r="AC312" i="1" s="1"/>
  <c r="O313" i="1"/>
  <c r="AC313" i="1" s="1"/>
  <c r="O314" i="1"/>
  <c r="O315" i="1"/>
  <c r="AC315" i="1" s="1"/>
  <c r="O316" i="1"/>
  <c r="O317" i="1"/>
  <c r="O318" i="1"/>
  <c r="O319" i="1"/>
  <c r="AC319" i="1" s="1"/>
  <c r="O320" i="1"/>
  <c r="O321" i="1"/>
  <c r="AC321" i="1" s="1"/>
  <c r="O322" i="1"/>
  <c r="O323" i="1"/>
  <c r="AC323" i="1" s="1"/>
  <c r="O324" i="1"/>
  <c r="AC324" i="1" s="1"/>
  <c r="O325" i="1"/>
  <c r="O326" i="1"/>
  <c r="O327" i="1"/>
  <c r="AC327" i="1" s="1"/>
  <c r="O328" i="1"/>
  <c r="O329" i="1"/>
  <c r="AC329" i="1" s="1"/>
  <c r="O330" i="1"/>
  <c r="AC330" i="1" s="1"/>
  <c r="O331" i="1"/>
  <c r="AC331" i="1" s="1"/>
  <c r="O332" i="1"/>
  <c r="O333" i="1"/>
  <c r="O334" i="1"/>
  <c r="O335" i="1"/>
  <c r="AC335" i="1" s="1"/>
  <c r="O336" i="1"/>
  <c r="AC336" i="1" s="1"/>
  <c r="O337" i="1"/>
  <c r="AC337" i="1" s="1"/>
  <c r="O338" i="1"/>
  <c r="O339" i="1"/>
  <c r="AC339" i="1" s="1"/>
  <c r="O340" i="1"/>
  <c r="O341" i="1"/>
  <c r="AC341" i="1" s="1"/>
  <c r="O342" i="1"/>
  <c r="AC342" i="1" s="1"/>
  <c r="O343" i="1"/>
  <c r="AC343" i="1" s="1"/>
  <c r="O344" i="1"/>
  <c r="O345" i="1"/>
  <c r="AC345" i="1" s="1"/>
  <c r="O346" i="1"/>
  <c r="O347" i="1"/>
  <c r="O348" i="1"/>
  <c r="AC348" i="1" s="1"/>
  <c r="O349" i="1"/>
  <c r="O350" i="1"/>
  <c r="O351" i="1"/>
  <c r="AC351" i="1" s="1"/>
  <c r="O352" i="1"/>
  <c r="O353" i="1"/>
  <c r="AC353" i="1" s="1"/>
  <c r="O354" i="1"/>
  <c r="O355" i="1"/>
  <c r="AC355" i="1" s="1"/>
  <c r="O356" i="1"/>
  <c r="O357" i="1"/>
  <c r="AC357" i="1" s="1"/>
  <c r="O358" i="1"/>
  <c r="O359" i="1"/>
  <c r="AC359" i="1" s="1"/>
  <c r="O360" i="1"/>
  <c r="AC360" i="1" s="1"/>
  <c r="O361" i="1"/>
  <c r="O362" i="1"/>
  <c r="O363" i="1"/>
  <c r="AC363" i="1" s="1"/>
  <c r="O364" i="1"/>
  <c r="O365" i="1"/>
  <c r="O366" i="1"/>
  <c r="AC366" i="1" s="1"/>
  <c r="O367" i="1"/>
  <c r="AC367" i="1" s="1"/>
  <c r="O368" i="1"/>
  <c r="O369" i="1"/>
  <c r="O370" i="1"/>
  <c r="O371" i="1"/>
  <c r="AC371" i="1" s="1"/>
  <c r="O372" i="1"/>
  <c r="AC372" i="1" s="1"/>
  <c r="O373" i="1"/>
  <c r="AC373" i="1" s="1"/>
  <c r="O374" i="1"/>
  <c r="O375" i="1"/>
  <c r="AC375" i="1" s="1"/>
  <c r="O376" i="1"/>
  <c r="O377" i="1"/>
  <c r="AC377" i="1" s="1"/>
  <c r="O378" i="1"/>
  <c r="AC378" i="1" s="1"/>
  <c r="O379" i="1"/>
  <c r="AC379" i="1" s="1"/>
  <c r="O380" i="1"/>
  <c r="O381" i="1"/>
  <c r="O382" i="1"/>
  <c r="O383" i="1"/>
  <c r="O384" i="1"/>
  <c r="AC384" i="1" s="1"/>
  <c r="O385" i="1"/>
  <c r="AC385" i="1" s="1"/>
  <c r="O386" i="1"/>
  <c r="O387" i="1"/>
  <c r="AC387" i="1" s="1"/>
  <c r="O388" i="1"/>
  <c r="O389" i="1"/>
  <c r="AC389" i="1" s="1"/>
  <c r="O390" i="1"/>
  <c r="O391" i="1"/>
  <c r="AC391" i="1" s="1"/>
  <c r="O392" i="1"/>
  <c r="O393" i="1"/>
  <c r="AC393" i="1" s="1"/>
  <c r="O394" i="1"/>
  <c r="O395" i="1"/>
  <c r="AC395" i="1" s="1"/>
  <c r="O396" i="1"/>
  <c r="AC396" i="1" s="1"/>
  <c r="O397" i="1"/>
  <c r="O398" i="1"/>
  <c r="O399" i="1"/>
  <c r="AC399" i="1" s="1"/>
  <c r="O400" i="1"/>
  <c r="O401" i="1"/>
  <c r="AC401" i="1" s="1"/>
  <c r="O402" i="1"/>
  <c r="AC402" i="1" s="1"/>
  <c r="O403" i="1"/>
  <c r="AC403" i="1" s="1"/>
  <c r="O404" i="1"/>
  <c r="O405" i="1"/>
  <c r="O406" i="1"/>
  <c r="O407" i="1"/>
  <c r="AC407" i="1" s="1"/>
  <c r="O408" i="1"/>
  <c r="AC408" i="1" s="1"/>
  <c r="O409" i="1"/>
  <c r="AC409" i="1" s="1"/>
  <c r="O410" i="1"/>
  <c r="O411" i="1"/>
  <c r="AC411" i="1" s="1"/>
  <c r="O412" i="1"/>
  <c r="O413" i="1"/>
  <c r="O414" i="1"/>
  <c r="AC414" i="1" s="1"/>
  <c r="O415" i="1"/>
  <c r="AC415" i="1" s="1"/>
  <c r="O416" i="1"/>
  <c r="O417" i="1"/>
  <c r="AC417" i="1" s="1"/>
  <c r="O418" i="1"/>
  <c r="O419" i="1"/>
  <c r="O420" i="1"/>
  <c r="AC420" i="1" s="1"/>
  <c r="O421" i="1"/>
  <c r="AC421" i="1" s="1"/>
  <c r="O422" i="1"/>
  <c r="O423" i="1"/>
  <c r="AC423" i="1" s="1"/>
  <c r="O424" i="1"/>
  <c r="O425" i="1"/>
  <c r="AC425" i="1" s="1"/>
  <c r="O426" i="1"/>
  <c r="O427" i="1"/>
  <c r="AC427" i="1" s="1"/>
  <c r="O428" i="1"/>
  <c r="O429" i="1"/>
  <c r="O430" i="1"/>
  <c r="O431" i="1"/>
  <c r="AC431" i="1" s="1"/>
  <c r="O432" i="1"/>
  <c r="AC432" i="1" s="1"/>
  <c r="O433" i="1"/>
  <c r="O434" i="1"/>
  <c r="O435" i="1"/>
  <c r="AC435" i="1" s="1"/>
  <c r="O436" i="1"/>
  <c r="O437" i="1"/>
  <c r="AC437" i="1" s="1"/>
  <c r="O438" i="1"/>
  <c r="AC438" i="1" s="1"/>
  <c r="O439" i="1"/>
  <c r="AC439" i="1" s="1"/>
  <c r="O440" i="1"/>
  <c r="O441" i="1"/>
  <c r="O442" i="1"/>
  <c r="O443" i="1"/>
  <c r="AC443" i="1" s="1"/>
  <c r="O444" i="1"/>
  <c r="AC444" i="1" s="1"/>
  <c r="O445" i="1"/>
  <c r="O446" i="1"/>
  <c r="O447" i="1"/>
  <c r="AC447" i="1" s="1"/>
  <c r="O448" i="1"/>
  <c r="O449" i="1"/>
  <c r="AC449" i="1" s="1"/>
  <c r="O450" i="1"/>
  <c r="AC450" i="1" s="1"/>
  <c r="O451" i="1"/>
  <c r="AC451" i="1" s="1"/>
  <c r="O452" i="1"/>
  <c r="O453" i="1"/>
  <c r="AC453" i="1" s="1"/>
  <c r="O454" i="1"/>
  <c r="O455" i="1"/>
  <c r="O456" i="1"/>
  <c r="AC456" i="1" s="1"/>
  <c r="O457" i="1"/>
  <c r="AC457" i="1" s="1"/>
  <c r="O458" i="1"/>
  <c r="O459" i="1"/>
  <c r="AC459" i="1" s="1"/>
  <c r="O460" i="1"/>
  <c r="O461" i="1"/>
  <c r="O462" i="1"/>
  <c r="O463" i="1"/>
  <c r="AC463" i="1" s="1"/>
  <c r="O464" i="1"/>
  <c r="O465" i="1"/>
  <c r="AC465" i="1" s="1"/>
  <c r="O466" i="1"/>
  <c r="O467" i="1"/>
  <c r="AC467" i="1" s="1"/>
  <c r="O468" i="1"/>
  <c r="AC468" i="1" s="1"/>
  <c r="O469" i="1"/>
  <c r="O470" i="1"/>
  <c r="O471" i="1"/>
  <c r="AC471" i="1" s="1"/>
  <c r="O472" i="1"/>
  <c r="O473" i="1"/>
  <c r="AC473" i="1" s="1"/>
  <c r="O474" i="1"/>
  <c r="AC474" i="1" s="1"/>
  <c r="O475" i="1"/>
  <c r="AC475" i="1" s="1"/>
  <c r="O476" i="1"/>
  <c r="O477" i="1"/>
  <c r="O478" i="1"/>
  <c r="O479" i="1"/>
  <c r="AC479" i="1" s="1"/>
  <c r="O480" i="1"/>
  <c r="AC480" i="1" s="1"/>
  <c r="O481" i="1"/>
  <c r="AC481" i="1" s="1"/>
  <c r="O482" i="1"/>
  <c r="O483" i="1"/>
  <c r="AC483" i="1" s="1"/>
  <c r="O484" i="1"/>
  <c r="O485" i="1"/>
  <c r="AC485" i="1" s="1"/>
  <c r="O486" i="1"/>
  <c r="AC486" i="1" s="1"/>
  <c r="O487" i="1"/>
  <c r="AC487" i="1" s="1"/>
  <c r="O488" i="1"/>
  <c r="O489" i="1"/>
  <c r="AC489" i="1" s="1"/>
  <c r="O490" i="1"/>
  <c r="O491" i="1"/>
  <c r="O492" i="1"/>
  <c r="AC492" i="1" s="1"/>
  <c r="O493" i="1"/>
  <c r="O494" i="1"/>
  <c r="O495" i="1"/>
  <c r="AC495" i="1" s="1"/>
  <c r="O496" i="1"/>
  <c r="O497" i="1"/>
  <c r="AC497" i="1" s="1"/>
  <c r="O498" i="1"/>
  <c r="O499" i="1"/>
  <c r="AC499" i="1" s="1"/>
  <c r="O500" i="1"/>
  <c r="O501" i="1"/>
  <c r="AC501" i="1" s="1"/>
  <c r="O502" i="1"/>
  <c r="O503" i="1"/>
  <c r="AC503" i="1" s="1"/>
  <c r="O504" i="1"/>
  <c r="AC504" i="1" s="1"/>
  <c r="O505" i="1"/>
  <c r="O506" i="1"/>
  <c r="O507" i="1"/>
  <c r="AC507" i="1" s="1"/>
  <c r="O508" i="1"/>
  <c r="O509" i="1"/>
  <c r="O510" i="1"/>
  <c r="AC510" i="1" s="1"/>
  <c r="O511" i="1"/>
  <c r="AC511" i="1" s="1"/>
  <c r="O512" i="1"/>
  <c r="O513" i="1"/>
  <c r="O514" i="1"/>
  <c r="O515" i="1"/>
  <c r="AC515" i="1" s="1"/>
  <c r="O516" i="1"/>
  <c r="AC516" i="1" s="1"/>
  <c r="O517" i="1"/>
  <c r="AC517" i="1" s="1"/>
  <c r="O518" i="1"/>
  <c r="O519" i="1"/>
  <c r="O520" i="1"/>
  <c r="O521" i="1"/>
  <c r="AC521" i="1" s="1"/>
  <c r="O522" i="1"/>
  <c r="AC522" i="1" s="1"/>
  <c r="O523" i="1"/>
  <c r="AC523" i="1" s="1"/>
  <c r="O524" i="1"/>
  <c r="O525" i="1"/>
  <c r="O526" i="1"/>
  <c r="O527" i="1"/>
  <c r="AC527" i="1" s="1"/>
  <c r="O528" i="1"/>
  <c r="AC528" i="1" s="1"/>
  <c r="O529" i="1"/>
  <c r="AC529" i="1" s="1"/>
  <c r="O530" i="1"/>
  <c r="O531" i="1"/>
  <c r="O532" i="1"/>
  <c r="O533" i="1"/>
  <c r="AC533" i="1" s="1"/>
  <c r="O534" i="1"/>
  <c r="AC534" i="1" s="1"/>
  <c r="O535" i="1"/>
  <c r="AC535" i="1" s="1"/>
  <c r="O536" i="1"/>
  <c r="O537" i="1"/>
  <c r="O538" i="1"/>
  <c r="O539" i="1"/>
  <c r="AC539" i="1" s="1"/>
  <c r="O540" i="1"/>
  <c r="AC540" i="1" s="1"/>
  <c r="O541" i="1"/>
  <c r="O542" i="1"/>
  <c r="O543" i="1"/>
  <c r="O544" i="1"/>
  <c r="O545" i="1"/>
  <c r="AC545" i="1" s="1"/>
  <c r="O546" i="1"/>
  <c r="AC546" i="1" s="1"/>
  <c r="O547" i="1"/>
  <c r="AC547" i="1" s="1"/>
  <c r="O548" i="1"/>
  <c r="O549" i="1"/>
  <c r="O550" i="1"/>
  <c r="O551" i="1"/>
  <c r="AC551" i="1" s="1"/>
  <c r="O552" i="1"/>
  <c r="AC552" i="1" s="1"/>
  <c r="O553" i="1"/>
  <c r="AC553" i="1" s="1"/>
  <c r="O554" i="1"/>
  <c r="O555" i="1"/>
  <c r="O556" i="1"/>
  <c r="O557" i="1"/>
  <c r="O558" i="1"/>
  <c r="AC558" i="1" s="1"/>
  <c r="O559" i="1"/>
  <c r="AC559" i="1" s="1"/>
  <c r="O560" i="1"/>
  <c r="O561" i="1"/>
  <c r="O562" i="1"/>
  <c r="O563" i="1"/>
  <c r="AC563" i="1" s="1"/>
  <c r="O564" i="1"/>
  <c r="AC564" i="1" s="1"/>
  <c r="O565" i="1"/>
  <c r="AC565" i="1" s="1"/>
  <c r="O566" i="1"/>
  <c r="O567" i="1"/>
  <c r="O568" i="1"/>
  <c r="O569" i="1"/>
  <c r="AC569" i="1" s="1"/>
  <c r="O570" i="1"/>
  <c r="AC570" i="1" s="1"/>
  <c r="O571" i="1"/>
  <c r="AC571" i="1" s="1"/>
  <c r="O572" i="1"/>
  <c r="O573" i="1"/>
  <c r="O574" i="1"/>
  <c r="O575" i="1"/>
  <c r="AC575" i="1" s="1"/>
  <c r="O576" i="1"/>
  <c r="AC576" i="1" s="1"/>
  <c r="O577" i="1"/>
  <c r="AC577" i="1" s="1"/>
  <c r="O578" i="1"/>
  <c r="O579" i="1"/>
  <c r="O580" i="1"/>
  <c r="O581" i="1"/>
  <c r="AC581" i="1" s="1"/>
  <c r="O582" i="1"/>
  <c r="AC582" i="1" s="1"/>
  <c r="O583" i="1"/>
  <c r="AC583" i="1" s="1"/>
  <c r="O584" i="1"/>
  <c r="O585" i="1"/>
  <c r="O586" i="1"/>
  <c r="O587" i="1"/>
  <c r="AC587" i="1" s="1"/>
  <c r="O588" i="1"/>
  <c r="AC588" i="1" s="1"/>
  <c r="O589" i="1"/>
  <c r="O590" i="1"/>
  <c r="O591" i="1"/>
  <c r="O592" i="1"/>
  <c r="O593" i="1"/>
  <c r="AC593" i="1" s="1"/>
  <c r="O594" i="1"/>
  <c r="AC594" i="1" s="1"/>
  <c r="O595" i="1"/>
  <c r="AC595" i="1" s="1"/>
  <c r="O596" i="1"/>
  <c r="O597" i="1"/>
  <c r="O598" i="1"/>
  <c r="O599" i="1"/>
  <c r="AC599" i="1" s="1"/>
  <c r="O600" i="1"/>
  <c r="AC600" i="1" s="1"/>
  <c r="O601" i="1"/>
  <c r="AC601" i="1" s="1"/>
  <c r="O602" i="1"/>
  <c r="O603" i="1"/>
  <c r="O604" i="1"/>
  <c r="O605" i="1"/>
  <c r="O606" i="1"/>
  <c r="AC606" i="1" s="1"/>
  <c r="O607" i="1"/>
  <c r="AC607" i="1" s="1"/>
  <c r="O608" i="1"/>
  <c r="O609" i="1"/>
  <c r="O610" i="1"/>
  <c r="O611" i="1"/>
  <c r="AC611" i="1" s="1"/>
  <c r="O612" i="1"/>
  <c r="AC612" i="1" s="1"/>
  <c r="O613" i="1"/>
  <c r="AC613" i="1" s="1"/>
  <c r="O614" i="1"/>
  <c r="O615" i="1"/>
  <c r="O616" i="1"/>
  <c r="O617" i="1"/>
  <c r="AC617" i="1" s="1"/>
  <c r="O618" i="1"/>
  <c r="AC618" i="1" s="1"/>
  <c r="O619" i="1"/>
  <c r="AC619" i="1" s="1"/>
  <c r="O620" i="1"/>
  <c r="O621" i="1"/>
  <c r="O622" i="1"/>
  <c r="O623" i="1"/>
  <c r="AC623" i="1" s="1"/>
  <c r="O624" i="1"/>
  <c r="AC624" i="1" s="1"/>
  <c r="O625" i="1"/>
  <c r="AC625" i="1" s="1"/>
  <c r="O626" i="1"/>
  <c r="O627" i="1"/>
  <c r="O628" i="1"/>
  <c r="O629" i="1"/>
  <c r="AC629" i="1" s="1"/>
  <c r="O630" i="1"/>
  <c r="AC630" i="1" s="1"/>
  <c r="O631" i="1"/>
  <c r="AC631" i="1" s="1"/>
  <c r="O632" i="1"/>
  <c r="O633" i="1"/>
  <c r="O634" i="1"/>
  <c r="O635" i="1"/>
  <c r="AC635" i="1" s="1"/>
  <c r="O636" i="1"/>
  <c r="AC636" i="1" s="1"/>
  <c r="O637" i="1"/>
  <c r="O638" i="1"/>
  <c r="O639" i="1"/>
  <c r="O640" i="1"/>
  <c r="O641" i="1"/>
  <c r="AC641" i="1" s="1"/>
  <c r="O642" i="1"/>
  <c r="AC642" i="1" s="1"/>
  <c r="O643" i="1"/>
  <c r="AC643" i="1" s="1"/>
  <c r="O644" i="1"/>
  <c r="O645" i="1"/>
  <c r="O646" i="1"/>
  <c r="O647" i="1"/>
  <c r="AC647" i="1" s="1"/>
  <c r="O648" i="1"/>
  <c r="AC648" i="1" s="1"/>
  <c r="O649" i="1"/>
  <c r="AC649" i="1" s="1"/>
  <c r="O650" i="1"/>
  <c r="O651" i="1"/>
  <c r="O652" i="1"/>
  <c r="O653" i="1"/>
  <c r="O654" i="1"/>
  <c r="AC654" i="1" s="1"/>
  <c r="O655" i="1"/>
  <c r="AC655" i="1" s="1"/>
  <c r="O656" i="1"/>
  <c r="O657" i="1"/>
  <c r="O658" i="1"/>
  <c r="O659" i="1"/>
  <c r="AC659" i="1" s="1"/>
  <c r="O660" i="1"/>
  <c r="AC660" i="1" s="1"/>
  <c r="O661" i="1"/>
  <c r="AC661" i="1" s="1"/>
  <c r="O662" i="1"/>
  <c r="O663" i="1"/>
  <c r="O664" i="1"/>
  <c r="O665" i="1"/>
  <c r="AC665" i="1" s="1"/>
  <c r="O666" i="1"/>
  <c r="AC666" i="1" s="1"/>
  <c r="O667" i="1"/>
  <c r="AC667" i="1" s="1"/>
  <c r="O668" i="1"/>
  <c r="O669" i="1"/>
  <c r="O670" i="1"/>
  <c r="O671" i="1"/>
  <c r="AC671" i="1" s="1"/>
  <c r="O672" i="1"/>
  <c r="AC672" i="1" s="1"/>
  <c r="O673" i="1"/>
  <c r="AC673" i="1" s="1"/>
  <c r="O674" i="1"/>
  <c r="O675" i="1"/>
  <c r="O676" i="1"/>
  <c r="O677" i="1"/>
  <c r="AC677" i="1" s="1"/>
  <c r="O678" i="1"/>
  <c r="AC678" i="1" s="1"/>
  <c r="O679" i="1"/>
  <c r="AC679" i="1" s="1"/>
  <c r="O680" i="1"/>
  <c r="O681" i="1"/>
  <c r="O682" i="1"/>
  <c r="O683" i="1"/>
  <c r="AC683" i="1" s="1"/>
  <c r="O684" i="1"/>
  <c r="AC684" i="1" s="1"/>
  <c r="O685" i="1"/>
  <c r="O686" i="1"/>
  <c r="O687" i="1"/>
  <c r="O688" i="1"/>
  <c r="O689" i="1"/>
  <c r="AC689" i="1" s="1"/>
  <c r="O690" i="1"/>
  <c r="AC690" i="1" s="1"/>
  <c r="O691" i="1"/>
  <c r="AC691" i="1" s="1"/>
  <c r="O692" i="1"/>
  <c r="O693" i="1"/>
  <c r="O694" i="1"/>
  <c r="O695" i="1"/>
  <c r="AC695" i="1" s="1"/>
  <c r="O696" i="1"/>
  <c r="AC696" i="1" s="1"/>
  <c r="O697" i="1"/>
  <c r="AC697" i="1" s="1"/>
  <c r="O698" i="1"/>
  <c r="O699" i="1"/>
  <c r="O700" i="1"/>
  <c r="O701" i="1"/>
  <c r="O702" i="1"/>
  <c r="AC702" i="1" s="1"/>
  <c r="O703" i="1"/>
  <c r="AC703" i="1" s="1"/>
  <c r="O704" i="1"/>
  <c r="O705" i="1"/>
  <c r="O706" i="1"/>
  <c r="O707" i="1"/>
  <c r="AC707" i="1" s="1"/>
  <c r="O708" i="1"/>
  <c r="AC708" i="1" s="1"/>
  <c r="O709" i="1"/>
  <c r="AC709" i="1" s="1"/>
  <c r="O710" i="1"/>
  <c r="O711" i="1"/>
  <c r="O712" i="1"/>
  <c r="O713" i="1"/>
  <c r="AC713" i="1" s="1"/>
  <c r="O714" i="1"/>
  <c r="AC714" i="1" s="1"/>
  <c r="O715" i="1"/>
  <c r="AC715" i="1" s="1"/>
  <c r="O716" i="1"/>
  <c r="O717" i="1"/>
  <c r="O718" i="1"/>
  <c r="O719" i="1"/>
  <c r="AC719" i="1" s="1"/>
  <c r="O720" i="1"/>
  <c r="AC720" i="1" s="1"/>
  <c r="O721" i="1"/>
  <c r="AC721" i="1" s="1"/>
  <c r="O722" i="1"/>
  <c r="O723" i="1"/>
  <c r="O724" i="1"/>
  <c r="O725" i="1"/>
  <c r="AC725" i="1" s="1"/>
  <c r="O726" i="1"/>
  <c r="AC726" i="1" s="1"/>
  <c r="O727" i="1"/>
  <c r="AC727" i="1" s="1"/>
  <c r="O728" i="1"/>
  <c r="O729" i="1"/>
  <c r="O730" i="1"/>
  <c r="O731" i="1"/>
  <c r="AC731" i="1" s="1"/>
  <c r="O732" i="1"/>
  <c r="AC732" i="1" s="1"/>
  <c r="O733" i="1"/>
  <c r="O734" i="1"/>
  <c r="O735" i="1"/>
  <c r="O736" i="1"/>
  <c r="O737" i="1"/>
  <c r="AC737" i="1" s="1"/>
  <c r="O738" i="1"/>
  <c r="AC738" i="1" s="1"/>
  <c r="O739" i="1"/>
  <c r="AC739" i="1" s="1"/>
  <c r="O740" i="1"/>
  <c r="O741" i="1"/>
  <c r="O742" i="1"/>
  <c r="O743" i="1"/>
  <c r="AC743" i="1" s="1"/>
  <c r="O744" i="1"/>
  <c r="AC744" i="1" s="1"/>
  <c r="O745" i="1"/>
  <c r="AC745" i="1" s="1"/>
  <c r="O746" i="1"/>
  <c r="O747" i="1"/>
  <c r="O748" i="1"/>
  <c r="O749" i="1"/>
  <c r="O750" i="1"/>
  <c r="AC750" i="1" s="1"/>
  <c r="O751" i="1"/>
  <c r="AC751" i="1" s="1"/>
  <c r="O752" i="1"/>
  <c r="O753" i="1"/>
  <c r="O754" i="1"/>
  <c r="O755" i="1"/>
  <c r="AC755" i="1" s="1"/>
  <c r="O756" i="1"/>
  <c r="AC756" i="1" s="1"/>
  <c r="O757" i="1"/>
  <c r="AC757" i="1" s="1"/>
  <c r="O758" i="1"/>
  <c r="O759" i="1"/>
  <c r="O760" i="1"/>
  <c r="O761" i="1"/>
  <c r="AC761" i="1" s="1"/>
  <c r="O762" i="1"/>
  <c r="AC762" i="1" s="1"/>
  <c r="O763" i="1"/>
  <c r="AC763" i="1" s="1"/>
  <c r="O764" i="1"/>
  <c r="O765" i="1"/>
  <c r="O766" i="1"/>
  <c r="O767" i="1"/>
  <c r="AC767" i="1" s="1"/>
  <c r="O768" i="1"/>
  <c r="AC768" i="1" s="1"/>
  <c r="O769" i="1"/>
  <c r="AC769" i="1" s="1"/>
  <c r="O770" i="1"/>
  <c r="O771" i="1"/>
  <c r="O772" i="1"/>
  <c r="O773" i="1"/>
  <c r="AC773" i="1" s="1"/>
  <c r="O774" i="1"/>
  <c r="AC774" i="1" s="1"/>
  <c r="O775" i="1"/>
  <c r="AC775" i="1" s="1"/>
  <c r="O776" i="1"/>
  <c r="O777" i="1"/>
  <c r="O778" i="1"/>
  <c r="O779" i="1"/>
  <c r="AC779" i="1" s="1"/>
  <c r="O780" i="1"/>
  <c r="AC780" i="1" s="1"/>
  <c r="O781" i="1"/>
  <c r="O782" i="1"/>
  <c r="O783" i="1"/>
  <c r="O784" i="1"/>
  <c r="O785" i="1"/>
  <c r="AC785" i="1" s="1"/>
  <c r="O786" i="1"/>
  <c r="AC786" i="1" s="1"/>
  <c r="O787" i="1"/>
  <c r="AC787" i="1" s="1"/>
  <c r="O788" i="1"/>
  <c r="O789" i="1"/>
  <c r="O790" i="1"/>
  <c r="O791" i="1"/>
  <c r="AC791" i="1" s="1"/>
  <c r="O792" i="1"/>
  <c r="AC792" i="1" s="1"/>
  <c r="O793" i="1"/>
  <c r="AC793" i="1" s="1"/>
  <c r="O794" i="1"/>
  <c r="O795" i="1"/>
  <c r="O796" i="1"/>
  <c r="O797" i="1"/>
  <c r="O798" i="1"/>
  <c r="AC798" i="1" s="1"/>
  <c r="O799" i="1"/>
  <c r="AC799" i="1" s="1"/>
  <c r="O800" i="1"/>
  <c r="O801" i="1"/>
  <c r="O802" i="1"/>
  <c r="O803" i="1"/>
  <c r="AC803" i="1" s="1"/>
  <c r="O804" i="1"/>
  <c r="AC804" i="1" s="1"/>
  <c r="O805" i="1"/>
  <c r="AC805" i="1" s="1"/>
  <c r="O806" i="1"/>
  <c r="O807" i="1"/>
  <c r="O808" i="1"/>
  <c r="O809" i="1"/>
  <c r="AC809" i="1" s="1"/>
  <c r="O810" i="1"/>
  <c r="AC810" i="1" s="1"/>
  <c r="O811" i="1"/>
  <c r="AC811" i="1" s="1"/>
  <c r="O812" i="1"/>
  <c r="O813" i="1"/>
  <c r="O814" i="1"/>
  <c r="O815" i="1"/>
  <c r="AC815" i="1" s="1"/>
  <c r="O816" i="1"/>
  <c r="AC816" i="1" s="1"/>
  <c r="O817" i="1"/>
  <c r="AC817" i="1" s="1"/>
  <c r="O818" i="1"/>
  <c r="O819" i="1"/>
  <c r="O820" i="1"/>
  <c r="O821" i="1"/>
  <c r="AC821" i="1" s="1"/>
  <c r="O822" i="1"/>
  <c r="AC822" i="1" s="1"/>
  <c r="O823" i="1"/>
  <c r="AC823" i="1" s="1"/>
  <c r="O824" i="1"/>
  <c r="O825" i="1"/>
  <c r="O826" i="1"/>
  <c r="O827" i="1"/>
  <c r="AC827" i="1" s="1"/>
  <c r="O828" i="1"/>
  <c r="AC828" i="1" s="1"/>
  <c r="O829" i="1"/>
  <c r="O830" i="1"/>
  <c r="O831" i="1"/>
  <c r="O832" i="1"/>
  <c r="O833" i="1"/>
  <c r="AC833" i="1" s="1"/>
  <c r="O834" i="1"/>
  <c r="AC834" i="1" s="1"/>
  <c r="O835" i="1"/>
  <c r="AC835" i="1" s="1"/>
  <c r="O836" i="1"/>
  <c r="O837" i="1"/>
  <c r="AC837" i="1" s="1"/>
  <c r="O838" i="1"/>
  <c r="O839" i="1"/>
  <c r="AC839" i="1" s="1"/>
  <c r="O840" i="1"/>
  <c r="AC840" i="1" s="1"/>
  <c r="O841" i="1"/>
  <c r="AC841" i="1" s="1"/>
  <c r="O842" i="1"/>
  <c r="O843" i="1"/>
  <c r="AC843" i="1" s="1"/>
  <c r="O844" i="1"/>
  <c r="O845" i="1"/>
  <c r="O846" i="1"/>
  <c r="AC846" i="1" s="1"/>
  <c r="O847" i="1"/>
  <c r="AC847" i="1" s="1"/>
  <c r="O848" i="1"/>
  <c r="O849" i="1"/>
  <c r="AC849" i="1" s="1"/>
  <c r="O850" i="1"/>
  <c r="O851" i="1"/>
  <c r="AC851" i="1" s="1"/>
  <c r="O852" i="1"/>
  <c r="AC852" i="1" s="1"/>
  <c r="O853" i="1"/>
  <c r="AC853" i="1" s="1"/>
  <c r="O854" i="1"/>
  <c r="O855" i="1"/>
  <c r="AC855" i="1" s="1"/>
  <c r="O856" i="1"/>
  <c r="O857" i="1"/>
  <c r="AC857" i="1" s="1"/>
  <c r="O858" i="1"/>
  <c r="AC858" i="1" s="1"/>
  <c r="O859" i="1"/>
  <c r="AC859" i="1" s="1"/>
  <c r="O860" i="1"/>
  <c r="O861" i="1"/>
  <c r="O862" i="1"/>
  <c r="O863" i="1"/>
  <c r="AC863" i="1" s="1"/>
  <c r="O864" i="1"/>
  <c r="AC864" i="1" s="1"/>
  <c r="O865" i="1"/>
  <c r="AC865" i="1" s="1"/>
  <c r="O866" i="1"/>
  <c r="O867" i="1"/>
  <c r="AC867" i="1" s="1"/>
  <c r="O868" i="1"/>
  <c r="O869" i="1"/>
  <c r="AC869" i="1" s="1"/>
  <c r="O870" i="1"/>
  <c r="AC870" i="1" s="1"/>
  <c r="O871" i="1"/>
  <c r="AC871" i="1" s="1"/>
  <c r="O872" i="1"/>
  <c r="O873" i="1"/>
  <c r="AC873" i="1" s="1"/>
  <c r="O874" i="1"/>
  <c r="O875" i="1"/>
  <c r="AC875" i="1" s="1"/>
  <c r="O876" i="1"/>
  <c r="AC876" i="1" s="1"/>
  <c r="O877" i="1"/>
  <c r="O878" i="1"/>
  <c r="O879" i="1"/>
  <c r="AC879" i="1" s="1"/>
  <c r="O880" i="1"/>
  <c r="O881" i="1"/>
  <c r="AC881" i="1" s="1"/>
  <c r="O882" i="1"/>
  <c r="AC882" i="1" s="1"/>
  <c r="O883" i="1"/>
  <c r="AC883" i="1" s="1"/>
  <c r="O884" i="1"/>
  <c r="O885" i="1"/>
  <c r="AC885" i="1" s="1"/>
  <c r="O886" i="1"/>
  <c r="O887" i="1"/>
  <c r="AC887" i="1" s="1"/>
  <c r="O888" i="1"/>
  <c r="AC888" i="1" s="1"/>
  <c r="O889" i="1"/>
  <c r="AC889" i="1" s="1"/>
  <c r="O890" i="1"/>
  <c r="O891" i="1"/>
  <c r="AC891" i="1" s="1"/>
  <c r="O892" i="1"/>
  <c r="O893" i="1"/>
  <c r="O894" i="1"/>
  <c r="AC894" i="1" s="1"/>
  <c r="O895" i="1"/>
  <c r="AC895" i="1" s="1"/>
  <c r="O896" i="1"/>
  <c r="O897" i="1"/>
  <c r="AC897" i="1" s="1"/>
  <c r="O898" i="1"/>
  <c r="O899" i="1"/>
  <c r="AC899" i="1" s="1"/>
  <c r="O900" i="1"/>
  <c r="AC900" i="1" s="1"/>
  <c r="O901" i="1"/>
  <c r="AC901" i="1" s="1"/>
  <c r="O902" i="1"/>
  <c r="O903" i="1"/>
  <c r="AC903" i="1" s="1"/>
  <c r="O904" i="1"/>
  <c r="O905" i="1"/>
  <c r="AC905" i="1" s="1"/>
  <c r="O906" i="1"/>
  <c r="AC906" i="1" s="1"/>
  <c r="O907" i="1"/>
  <c r="AC907" i="1" s="1"/>
  <c r="O908" i="1"/>
  <c r="O909" i="1"/>
  <c r="O910" i="1"/>
  <c r="O911" i="1"/>
  <c r="AC911" i="1" s="1"/>
  <c r="O912" i="1"/>
  <c r="AC912" i="1" s="1"/>
  <c r="O913" i="1"/>
  <c r="AC913" i="1" s="1"/>
  <c r="O914" i="1"/>
  <c r="O915" i="1"/>
  <c r="AC915" i="1" s="1"/>
  <c r="O916" i="1"/>
  <c r="O917" i="1"/>
  <c r="AC917" i="1" s="1"/>
  <c r="O918" i="1"/>
  <c r="AC918" i="1" s="1"/>
  <c r="O919" i="1"/>
  <c r="AC919" i="1" s="1"/>
  <c r="O920" i="1"/>
  <c r="O921" i="1"/>
  <c r="AC921" i="1" s="1"/>
  <c r="O922" i="1"/>
  <c r="O923" i="1"/>
  <c r="AC923" i="1" s="1"/>
  <c r="O924" i="1"/>
  <c r="AC924" i="1" s="1"/>
  <c r="O925" i="1"/>
  <c r="O926" i="1"/>
  <c r="O927" i="1"/>
  <c r="AC927" i="1" s="1"/>
  <c r="O928" i="1"/>
  <c r="O929" i="1"/>
  <c r="AC929" i="1" s="1"/>
  <c r="O930" i="1"/>
  <c r="AC930" i="1" s="1"/>
  <c r="O931" i="1"/>
  <c r="AC931" i="1" s="1"/>
  <c r="O932" i="1"/>
  <c r="O933" i="1"/>
  <c r="AC933" i="1" s="1"/>
  <c r="O934" i="1"/>
  <c r="O935" i="1"/>
  <c r="AC935" i="1" s="1"/>
  <c r="O936" i="1"/>
  <c r="AC936" i="1" s="1"/>
  <c r="O937" i="1"/>
  <c r="AC937" i="1" s="1"/>
  <c r="O938" i="1"/>
  <c r="O939" i="1"/>
  <c r="AC939" i="1" s="1"/>
  <c r="O940" i="1"/>
  <c r="O941" i="1"/>
  <c r="O942" i="1"/>
  <c r="AC942" i="1" s="1"/>
  <c r="O943" i="1"/>
  <c r="AC943" i="1" s="1"/>
  <c r="O944" i="1"/>
  <c r="O945" i="1"/>
  <c r="AC945" i="1" s="1"/>
  <c r="O946" i="1"/>
  <c r="O947" i="1"/>
  <c r="AC947" i="1" s="1"/>
  <c r="O948" i="1"/>
  <c r="AC948" i="1" s="1"/>
  <c r="O949" i="1"/>
  <c r="AC949" i="1" s="1"/>
  <c r="O950" i="1"/>
  <c r="O951" i="1"/>
  <c r="AC951" i="1" s="1"/>
  <c r="O952" i="1"/>
  <c r="O953" i="1"/>
  <c r="AC953" i="1" s="1"/>
  <c r="O954" i="1"/>
  <c r="AC954" i="1" s="1"/>
  <c r="O955" i="1"/>
  <c r="AC955" i="1" s="1"/>
  <c r="O956" i="1"/>
  <c r="O957" i="1"/>
  <c r="O958" i="1"/>
  <c r="O959" i="1"/>
  <c r="AC959" i="1" s="1"/>
  <c r="O960" i="1"/>
  <c r="AC960" i="1" s="1"/>
  <c r="O961" i="1"/>
  <c r="AC961" i="1" s="1"/>
  <c r="O962" i="1"/>
  <c r="O963" i="1"/>
  <c r="AC963" i="1" s="1"/>
  <c r="O964" i="1"/>
  <c r="O965" i="1"/>
  <c r="AC965" i="1" s="1"/>
  <c r="O966" i="1"/>
  <c r="AC966" i="1" s="1"/>
  <c r="O967" i="1"/>
  <c r="AC967" i="1" s="1"/>
  <c r="O968" i="1"/>
  <c r="O969" i="1"/>
  <c r="AC969" i="1" s="1"/>
  <c r="O970" i="1"/>
  <c r="O971" i="1"/>
  <c r="AC971" i="1" s="1"/>
  <c r="O972" i="1"/>
  <c r="AC972" i="1" s="1"/>
  <c r="O973" i="1"/>
  <c r="O974" i="1"/>
  <c r="O975" i="1"/>
  <c r="AC975" i="1" s="1"/>
  <c r="O976" i="1"/>
  <c r="O977" i="1"/>
  <c r="AC977" i="1" s="1"/>
  <c r="O978" i="1"/>
  <c r="AC978" i="1" s="1"/>
  <c r="O979" i="1"/>
  <c r="AC979" i="1" s="1"/>
  <c r="O980" i="1"/>
  <c r="O981" i="1"/>
  <c r="AC981" i="1" s="1"/>
  <c r="O982" i="1"/>
  <c r="O983" i="1"/>
  <c r="AC983" i="1" s="1"/>
  <c r="O984" i="1"/>
  <c r="AC984" i="1" s="1"/>
  <c r="O985" i="1"/>
  <c r="AC985" i="1" s="1"/>
  <c r="O986" i="1"/>
  <c r="O987" i="1"/>
  <c r="AC987" i="1" s="1"/>
  <c r="O988" i="1"/>
  <c r="O989" i="1"/>
  <c r="O990" i="1"/>
  <c r="AC990" i="1" s="1"/>
  <c r="O991" i="1"/>
  <c r="AC991" i="1" s="1"/>
  <c r="O992" i="1"/>
  <c r="O993" i="1"/>
  <c r="AC993" i="1" s="1"/>
  <c r="O994" i="1"/>
  <c r="O995" i="1"/>
  <c r="AC995" i="1" s="1"/>
  <c r="O996" i="1"/>
  <c r="AC996" i="1" s="1"/>
  <c r="O997" i="1"/>
  <c r="AC997" i="1" s="1"/>
  <c r="O998" i="1"/>
  <c r="O999" i="1"/>
  <c r="AC999" i="1" s="1"/>
  <c r="O1000" i="1"/>
  <c r="O1001" i="1"/>
  <c r="AC1001" i="1" s="1"/>
  <c r="O1002" i="1"/>
  <c r="AC1002" i="1" s="1"/>
  <c r="O1003" i="1"/>
  <c r="AC1003" i="1" s="1"/>
  <c r="O1004" i="1"/>
  <c r="O1005" i="1"/>
  <c r="O1006" i="1"/>
  <c r="O1007" i="1"/>
  <c r="AC1007" i="1" s="1"/>
  <c r="O1008" i="1"/>
  <c r="AC1008" i="1" s="1"/>
  <c r="O1009" i="1"/>
  <c r="AC1009" i="1" s="1"/>
  <c r="O1010" i="1"/>
  <c r="O1011" i="1"/>
  <c r="AC1011" i="1" s="1"/>
  <c r="O1012" i="1"/>
  <c r="O1013" i="1"/>
  <c r="AC1013" i="1" s="1"/>
  <c r="O1014" i="1"/>
  <c r="AC1014" i="1" s="1"/>
  <c r="O1015" i="1"/>
  <c r="AC1015" i="1" s="1"/>
  <c r="O1016" i="1"/>
  <c r="O1017" i="1"/>
  <c r="AC1017" i="1" s="1"/>
  <c r="O1018" i="1"/>
  <c r="O1019" i="1"/>
  <c r="AC1019" i="1" s="1"/>
  <c r="O1020" i="1"/>
  <c r="AC1020" i="1" s="1"/>
  <c r="O1021" i="1"/>
  <c r="O1022" i="1"/>
  <c r="O1023" i="1"/>
  <c r="AC1023" i="1" s="1"/>
  <c r="O1024" i="1"/>
  <c r="O1025" i="1"/>
  <c r="AC1025" i="1" s="1"/>
  <c r="O1026" i="1"/>
  <c r="AC1026" i="1" s="1"/>
  <c r="O1027" i="1"/>
  <c r="AC1027" i="1" s="1"/>
  <c r="O1028" i="1"/>
  <c r="O1029" i="1"/>
  <c r="AC1029" i="1" s="1"/>
  <c r="O1030" i="1"/>
  <c r="O1031" i="1"/>
  <c r="AC1031" i="1" s="1"/>
  <c r="O1032" i="1"/>
  <c r="AC1032" i="1" s="1"/>
  <c r="O1033" i="1"/>
  <c r="AC1033" i="1" s="1"/>
  <c r="O1034" i="1"/>
  <c r="O1035" i="1"/>
  <c r="AC1035" i="1" s="1"/>
  <c r="O1036" i="1"/>
  <c r="O1037" i="1"/>
  <c r="O1038" i="1"/>
  <c r="AC1038" i="1" s="1"/>
  <c r="O1039" i="1"/>
  <c r="AC1039" i="1" s="1"/>
  <c r="O1040" i="1"/>
  <c r="O1041" i="1"/>
  <c r="AC1041" i="1" s="1"/>
  <c r="O1042" i="1"/>
  <c r="O1043" i="1"/>
  <c r="AC1043" i="1" s="1"/>
  <c r="O1044" i="1"/>
  <c r="AC1044" i="1" s="1"/>
  <c r="O1045" i="1"/>
  <c r="AC1045" i="1" s="1"/>
  <c r="O1046" i="1"/>
  <c r="O1047" i="1"/>
  <c r="AC1047" i="1" s="1"/>
  <c r="O1048" i="1"/>
  <c r="O1049" i="1"/>
  <c r="AC1049" i="1" s="1"/>
  <c r="O1050" i="1"/>
  <c r="AC1050" i="1" s="1"/>
  <c r="O1051" i="1"/>
  <c r="AC1051" i="1" s="1"/>
  <c r="O1052" i="1"/>
  <c r="O1053" i="1"/>
  <c r="O1054" i="1"/>
  <c r="O1055" i="1"/>
  <c r="AC1055" i="1" s="1"/>
  <c r="O1056" i="1"/>
  <c r="AC1056" i="1" s="1"/>
  <c r="O1057" i="1"/>
  <c r="AC1057" i="1" s="1"/>
  <c r="O1058" i="1"/>
  <c r="O1059" i="1"/>
  <c r="AC1059" i="1" s="1"/>
  <c r="O1060" i="1"/>
  <c r="O1061" i="1"/>
  <c r="AC1061" i="1" s="1"/>
  <c r="O1062" i="1"/>
  <c r="AC1062" i="1" s="1"/>
  <c r="O1063" i="1"/>
  <c r="AC1063" i="1" s="1"/>
  <c r="O1064" i="1"/>
  <c r="O1065" i="1"/>
  <c r="AC1065" i="1" s="1"/>
  <c r="O1066" i="1"/>
  <c r="O1067" i="1"/>
  <c r="AC1067" i="1" s="1"/>
  <c r="O1068" i="1"/>
  <c r="AC1068" i="1" s="1"/>
  <c r="O1069" i="1"/>
  <c r="O1070" i="1"/>
  <c r="O1071" i="1"/>
  <c r="AC1071" i="1" s="1"/>
  <c r="O1072" i="1"/>
  <c r="O1073" i="1"/>
  <c r="AC1073" i="1" s="1"/>
  <c r="O1074" i="1"/>
  <c r="AC1074" i="1" s="1"/>
  <c r="O1075" i="1"/>
  <c r="AC1075" i="1" s="1"/>
  <c r="O1076" i="1"/>
  <c r="O1077" i="1"/>
  <c r="AC1077" i="1" s="1"/>
  <c r="O1078" i="1"/>
  <c r="O1079" i="1"/>
  <c r="AC1079" i="1" s="1"/>
  <c r="O1080" i="1"/>
  <c r="AC1080" i="1" s="1"/>
  <c r="O1081" i="1"/>
  <c r="AC1081" i="1" s="1"/>
  <c r="O1082" i="1"/>
  <c r="O1083" i="1"/>
  <c r="AC1083" i="1" s="1"/>
  <c r="O1084" i="1"/>
  <c r="O1085" i="1"/>
  <c r="O1086" i="1"/>
  <c r="AC1086" i="1" s="1"/>
  <c r="O1087" i="1"/>
  <c r="AC1087" i="1" s="1"/>
  <c r="O1088" i="1"/>
  <c r="O1089" i="1"/>
  <c r="AC1089" i="1" s="1"/>
  <c r="O1090" i="1"/>
  <c r="O1091" i="1"/>
  <c r="AC1091" i="1" s="1"/>
  <c r="O1092" i="1"/>
  <c r="AC1092" i="1" s="1"/>
  <c r="O1093" i="1"/>
  <c r="AC1093" i="1" s="1"/>
  <c r="O1094" i="1"/>
  <c r="O1095" i="1"/>
  <c r="AC1095" i="1" s="1"/>
  <c r="O1096" i="1"/>
  <c r="O1097" i="1"/>
  <c r="AC1097" i="1" s="1"/>
  <c r="O1098" i="1"/>
  <c r="AC1098" i="1" s="1"/>
  <c r="O1099" i="1"/>
  <c r="AC1099" i="1" s="1"/>
  <c r="O1100" i="1"/>
  <c r="O1101" i="1"/>
  <c r="O1102" i="1"/>
  <c r="O1103" i="1"/>
  <c r="AC1103" i="1" s="1"/>
  <c r="O1104" i="1"/>
  <c r="AC1104" i="1" s="1"/>
  <c r="O1105" i="1"/>
  <c r="AC1105" i="1" s="1"/>
  <c r="O1106" i="1"/>
  <c r="O1107" i="1"/>
  <c r="AC1107" i="1" s="1"/>
  <c r="O1108" i="1"/>
  <c r="O1109" i="1"/>
  <c r="AC1109" i="1" s="1"/>
  <c r="O1110" i="1"/>
  <c r="AC1110" i="1" s="1"/>
  <c r="O1111" i="1"/>
  <c r="AC1111" i="1" s="1"/>
  <c r="O1112" i="1"/>
  <c r="O1113" i="1"/>
  <c r="AC1113" i="1" s="1"/>
  <c r="O1114" i="1"/>
  <c r="O1115" i="1"/>
  <c r="AC1115" i="1" s="1"/>
  <c r="O1116" i="1"/>
  <c r="AC1116" i="1" s="1"/>
  <c r="O1117" i="1"/>
  <c r="O1118" i="1"/>
  <c r="O1119" i="1"/>
  <c r="AC1119" i="1" s="1"/>
  <c r="O1120" i="1"/>
  <c r="O1121" i="1"/>
  <c r="AC1121" i="1" s="1"/>
  <c r="O1122" i="1"/>
  <c r="AC1122" i="1" s="1"/>
  <c r="O1123" i="1"/>
  <c r="AC1123" i="1" s="1"/>
  <c r="O1124" i="1"/>
  <c r="O1125" i="1"/>
  <c r="AC1125" i="1" s="1"/>
  <c r="O1126" i="1"/>
  <c r="O1127" i="1"/>
  <c r="AC1127" i="1" s="1"/>
  <c r="O1128" i="1"/>
  <c r="AC1128" i="1" s="1"/>
  <c r="O1129" i="1"/>
  <c r="AC1129" i="1" s="1"/>
  <c r="O1130" i="1"/>
  <c r="O1131" i="1"/>
  <c r="AC1131" i="1" s="1"/>
  <c r="O1132" i="1"/>
  <c r="O1133" i="1"/>
  <c r="O1134" i="1"/>
  <c r="AC1134" i="1" s="1"/>
  <c r="O1135" i="1"/>
  <c r="AC1135" i="1" s="1"/>
  <c r="O1136" i="1"/>
  <c r="O1137" i="1"/>
  <c r="AC1137" i="1" s="1"/>
  <c r="O1138" i="1"/>
  <c r="O1139" i="1"/>
  <c r="AC1139" i="1" s="1"/>
  <c r="O1140" i="1"/>
  <c r="AC1140" i="1" s="1"/>
  <c r="O1141" i="1"/>
  <c r="AC1141" i="1" s="1"/>
  <c r="O1142" i="1"/>
  <c r="O1143" i="1"/>
  <c r="AC1143" i="1" s="1"/>
  <c r="O1144" i="1"/>
  <c r="O1145" i="1"/>
  <c r="AC1145" i="1" s="1"/>
  <c r="O1146" i="1"/>
  <c r="AC1146" i="1" s="1"/>
  <c r="O1147" i="1"/>
  <c r="AC1147" i="1" s="1"/>
  <c r="O1148" i="1"/>
  <c r="O1149" i="1"/>
  <c r="O1150" i="1"/>
  <c r="O1151" i="1"/>
  <c r="AC1151" i="1" s="1"/>
  <c r="O1152" i="1"/>
  <c r="AC1152" i="1" s="1"/>
  <c r="O1153" i="1"/>
  <c r="AC1153" i="1" s="1"/>
  <c r="O1154" i="1"/>
  <c r="O1155" i="1"/>
  <c r="AC1155" i="1" s="1"/>
  <c r="O1156" i="1"/>
  <c r="O1157" i="1"/>
  <c r="AC1157" i="1" s="1"/>
  <c r="O1158" i="1"/>
  <c r="AC1158" i="1" s="1"/>
  <c r="O1159" i="1"/>
  <c r="AC1159" i="1" s="1"/>
  <c r="O1160" i="1"/>
  <c r="O1161" i="1"/>
  <c r="AC1161" i="1" s="1"/>
  <c r="O1162" i="1"/>
  <c r="O1163" i="1"/>
  <c r="AC1163" i="1" s="1"/>
  <c r="O1164" i="1"/>
  <c r="AC1164" i="1" s="1"/>
  <c r="O1165" i="1"/>
  <c r="O1166" i="1"/>
  <c r="O1167" i="1"/>
  <c r="AC1167" i="1" s="1"/>
  <c r="O1168" i="1"/>
  <c r="O1169" i="1"/>
  <c r="AC1169" i="1" s="1"/>
  <c r="O1170" i="1"/>
  <c r="AC1170" i="1" s="1"/>
  <c r="O1171" i="1"/>
  <c r="AC1171" i="1" s="1"/>
  <c r="O1172" i="1"/>
  <c r="O1173" i="1"/>
  <c r="AC1173" i="1" s="1"/>
  <c r="O1174" i="1"/>
  <c r="O1175" i="1"/>
  <c r="AC1175" i="1" s="1"/>
  <c r="O1176" i="1"/>
  <c r="AC1176" i="1" s="1"/>
  <c r="O1177" i="1"/>
  <c r="AC1177" i="1" s="1"/>
  <c r="O1178" i="1"/>
  <c r="O1179" i="1"/>
  <c r="AC1179" i="1" s="1"/>
  <c r="O1180" i="1"/>
  <c r="O1181" i="1"/>
  <c r="O1182" i="1"/>
  <c r="AC1182" i="1" s="1"/>
  <c r="O1183" i="1"/>
  <c r="AC1183" i="1" s="1"/>
  <c r="O1184" i="1"/>
  <c r="O1185" i="1"/>
  <c r="AC1185" i="1" s="1"/>
  <c r="O1186" i="1"/>
  <c r="O1187" i="1"/>
  <c r="AC1187" i="1" s="1"/>
  <c r="O1188" i="1"/>
  <c r="AC1188" i="1" s="1"/>
  <c r="O1189" i="1"/>
  <c r="AC1189" i="1" s="1"/>
  <c r="O1190" i="1"/>
  <c r="O1191" i="1"/>
  <c r="AC1191" i="1" s="1"/>
  <c r="O1192" i="1"/>
  <c r="O1193" i="1"/>
  <c r="AC1193" i="1" s="1"/>
  <c r="O1194" i="1"/>
  <c r="AC1194" i="1" s="1"/>
  <c r="O1195" i="1"/>
  <c r="AC1195" i="1" s="1"/>
  <c r="O1196" i="1"/>
  <c r="O1197" i="1"/>
  <c r="O1198" i="1"/>
  <c r="O1199" i="1"/>
  <c r="AC1199" i="1" s="1"/>
  <c r="O1200" i="1"/>
  <c r="AC1200" i="1" s="1"/>
  <c r="O1201" i="1"/>
  <c r="AC1201" i="1" s="1"/>
  <c r="O1202" i="1"/>
  <c r="O1203" i="1"/>
  <c r="AC1203" i="1" s="1"/>
  <c r="O1204" i="1"/>
  <c r="O1205" i="1"/>
  <c r="AC1205" i="1" s="1"/>
  <c r="O1206" i="1"/>
  <c r="AC1206" i="1" s="1"/>
  <c r="O1207" i="1"/>
  <c r="AC1207" i="1" s="1"/>
  <c r="O1208" i="1"/>
  <c r="O1209" i="1"/>
  <c r="AC1209" i="1" s="1"/>
  <c r="O1210" i="1"/>
  <c r="O1211" i="1"/>
  <c r="AC1211" i="1" s="1"/>
  <c r="O1212" i="1"/>
  <c r="AC1212" i="1" s="1"/>
  <c r="O1213" i="1"/>
  <c r="O1214" i="1"/>
  <c r="O1215" i="1"/>
  <c r="AC1215" i="1" s="1"/>
  <c r="O1216" i="1"/>
  <c r="O1217" i="1"/>
  <c r="AC1217" i="1" s="1"/>
  <c r="O1218" i="1"/>
  <c r="AC1218" i="1" s="1"/>
  <c r="O1219" i="1"/>
  <c r="AC1219" i="1" s="1"/>
  <c r="O1220" i="1"/>
  <c r="O1221" i="1"/>
  <c r="AC1221" i="1" s="1"/>
  <c r="O1222" i="1"/>
  <c r="O1223" i="1"/>
  <c r="AC1223" i="1" s="1"/>
  <c r="O1224" i="1"/>
  <c r="AC1224" i="1" s="1"/>
  <c r="O1225" i="1"/>
  <c r="AC1225" i="1" s="1"/>
  <c r="O1226" i="1"/>
  <c r="O1227" i="1"/>
  <c r="AC1227" i="1" s="1"/>
  <c r="O1228" i="1"/>
  <c r="AC1228" i="1" s="1"/>
  <c r="O1229" i="1"/>
  <c r="O1230" i="1"/>
  <c r="AC1230" i="1" s="1"/>
  <c r="O1231" i="1"/>
  <c r="AC1231" i="1" s="1"/>
  <c r="O1232" i="1"/>
  <c r="O1233" i="1"/>
  <c r="AC1233" i="1" s="1"/>
  <c r="O1234" i="1"/>
  <c r="AC1234" i="1" s="1"/>
  <c r="O1235" i="1"/>
  <c r="AC1235" i="1" s="1"/>
  <c r="O1236" i="1"/>
  <c r="AC1236" i="1" s="1"/>
  <c r="O1237" i="1"/>
  <c r="AC1237" i="1" s="1"/>
  <c r="O1238" i="1"/>
  <c r="O1239" i="1"/>
  <c r="AC1239" i="1" s="1"/>
  <c r="O1240" i="1"/>
  <c r="AC1240" i="1" s="1"/>
  <c r="O1241" i="1"/>
  <c r="AC1241" i="1" s="1"/>
  <c r="O1242" i="1"/>
  <c r="AC1242" i="1" s="1"/>
  <c r="O1243" i="1"/>
  <c r="AC1243" i="1" s="1"/>
  <c r="O1244" i="1"/>
  <c r="O1245" i="1"/>
  <c r="O1246" i="1"/>
  <c r="AC1246" i="1" s="1"/>
  <c r="O1247" i="1"/>
  <c r="AC1247" i="1" s="1"/>
  <c r="O1248" i="1"/>
  <c r="AC1248" i="1" s="1"/>
  <c r="O1249" i="1"/>
  <c r="AC1249" i="1" s="1"/>
  <c r="O1250" i="1"/>
  <c r="O1251" i="1"/>
  <c r="AC1251" i="1" s="1"/>
  <c r="O1252" i="1"/>
  <c r="AC1252" i="1" s="1"/>
  <c r="O1253" i="1"/>
  <c r="AC1253" i="1" s="1"/>
  <c r="O1254" i="1"/>
  <c r="AC1254" i="1" s="1"/>
  <c r="O1255" i="1"/>
  <c r="AC1255" i="1" s="1"/>
  <c r="O1256" i="1"/>
  <c r="O1257" i="1"/>
  <c r="AC1257" i="1" s="1"/>
  <c r="O1258" i="1"/>
  <c r="AC1258" i="1" s="1"/>
  <c r="O1259" i="1"/>
  <c r="AC1259" i="1" s="1"/>
  <c r="O1260" i="1"/>
  <c r="AC1260" i="1" s="1"/>
  <c r="O1261" i="1"/>
  <c r="O1262" i="1"/>
  <c r="O1263" i="1"/>
  <c r="AC1263" i="1" s="1"/>
  <c r="O1264" i="1"/>
  <c r="AC1264" i="1" s="1"/>
  <c r="O1265" i="1"/>
  <c r="AC1265" i="1" s="1"/>
  <c r="O1266" i="1"/>
  <c r="AC1266" i="1" s="1"/>
  <c r="O1267" i="1"/>
  <c r="AC1267" i="1" s="1"/>
  <c r="O1268" i="1"/>
  <c r="O1269" i="1"/>
  <c r="AC1269" i="1" s="1"/>
  <c r="O1270" i="1"/>
  <c r="AC1270" i="1" s="1"/>
  <c r="O1271" i="1"/>
  <c r="AC1271" i="1" s="1"/>
  <c r="O1272" i="1"/>
  <c r="AC1272" i="1" s="1"/>
  <c r="O1273" i="1"/>
  <c r="AC1273" i="1" s="1"/>
  <c r="O1274" i="1"/>
  <c r="O1275" i="1"/>
  <c r="AC1275" i="1" s="1"/>
  <c r="O1276" i="1"/>
  <c r="AC1276" i="1" s="1"/>
  <c r="O1277" i="1"/>
  <c r="O1278" i="1"/>
  <c r="AC1278" i="1" s="1"/>
  <c r="O1279" i="1"/>
  <c r="AC1279" i="1" s="1"/>
  <c r="O1280" i="1"/>
  <c r="O1281" i="1"/>
  <c r="AC1281" i="1" s="1"/>
  <c r="O1282" i="1"/>
  <c r="AC1282" i="1" s="1"/>
  <c r="O1283" i="1"/>
  <c r="AC1283" i="1" s="1"/>
  <c r="O1284" i="1"/>
  <c r="AC1284" i="1" s="1"/>
  <c r="O1285" i="1"/>
  <c r="AC1285" i="1" s="1"/>
  <c r="O1286" i="1"/>
  <c r="O1287" i="1"/>
  <c r="AC1287" i="1" s="1"/>
  <c r="O1288" i="1"/>
  <c r="AC1288" i="1" s="1"/>
  <c r="O1289" i="1"/>
  <c r="AC1289" i="1" s="1"/>
  <c r="O1290" i="1"/>
  <c r="AC1290" i="1" s="1"/>
  <c r="O1291" i="1"/>
  <c r="AC1291" i="1" s="1"/>
  <c r="O1292" i="1"/>
  <c r="O1293" i="1"/>
  <c r="O1294" i="1"/>
  <c r="AC1294" i="1" s="1"/>
  <c r="O1295" i="1"/>
  <c r="AC1295" i="1" s="1"/>
  <c r="O1296" i="1"/>
  <c r="AC1296" i="1" s="1"/>
  <c r="O1297" i="1"/>
  <c r="AC1297" i="1" s="1"/>
  <c r="O1298" i="1"/>
  <c r="O1299" i="1"/>
  <c r="AC1299" i="1" s="1"/>
  <c r="O1300" i="1"/>
  <c r="AC1300" i="1" s="1"/>
  <c r="O1301" i="1"/>
  <c r="AC1301" i="1" s="1"/>
  <c r="O1302" i="1"/>
  <c r="AC1302" i="1" s="1"/>
  <c r="O1303" i="1"/>
  <c r="AC1303" i="1" s="1"/>
  <c r="O1304" i="1"/>
  <c r="O1305" i="1"/>
  <c r="AC1305" i="1" s="1"/>
  <c r="O1306" i="1"/>
  <c r="AC1306" i="1" s="1"/>
  <c r="O1307" i="1"/>
  <c r="AC1307" i="1" s="1"/>
  <c r="O1308" i="1"/>
  <c r="AC1308" i="1" s="1"/>
  <c r="O1309" i="1"/>
  <c r="O1310" i="1"/>
  <c r="O1311" i="1"/>
  <c r="AC1311" i="1" s="1"/>
  <c r="O1312" i="1"/>
  <c r="AC1312" i="1" s="1"/>
  <c r="O1313" i="1"/>
  <c r="AC1313" i="1" s="1"/>
  <c r="O1314" i="1"/>
  <c r="AC1314" i="1" s="1"/>
  <c r="H3" i="1"/>
  <c r="H4" i="1"/>
  <c r="H48" i="1"/>
  <c r="O48" i="1" s="1"/>
  <c r="AC48" i="1" s="1"/>
  <c r="H49" i="1"/>
  <c r="O49" i="1" s="1"/>
  <c r="H50" i="1"/>
  <c r="H51" i="1"/>
  <c r="H52" i="1"/>
  <c r="H53" i="1"/>
  <c r="O53" i="1" s="1"/>
  <c r="AC53" i="1" s="1"/>
  <c r="H54" i="1"/>
  <c r="O54" i="1" s="1"/>
  <c r="AC54" i="1" s="1"/>
  <c r="H55" i="1"/>
  <c r="H56" i="1"/>
  <c r="H57" i="1"/>
  <c r="H58" i="1"/>
  <c r="H59" i="1"/>
  <c r="H60" i="1"/>
  <c r="H62" i="1"/>
  <c r="H63" i="1"/>
  <c r="H64" i="1"/>
  <c r="O64" i="1" s="1"/>
  <c r="H65" i="1"/>
  <c r="O65" i="1" s="1"/>
  <c r="H66" i="1"/>
  <c r="H67" i="1"/>
  <c r="H68" i="1"/>
  <c r="O68" i="1" s="1"/>
  <c r="H69" i="1"/>
  <c r="O69" i="1" s="1"/>
  <c r="H70" i="1"/>
  <c r="O70" i="1" s="1"/>
  <c r="H71" i="1"/>
  <c r="H72" i="1"/>
  <c r="H73" i="1"/>
  <c r="H74" i="1"/>
  <c r="H75" i="1"/>
  <c r="H76" i="1"/>
  <c r="H77" i="1"/>
  <c r="O77" i="1" s="1"/>
  <c r="H78" i="1"/>
  <c r="O78" i="1" s="1"/>
  <c r="AC78" i="1" s="1"/>
  <c r="H79" i="1"/>
  <c r="H80" i="1"/>
  <c r="O80" i="1" s="1"/>
  <c r="H81" i="1"/>
  <c r="O81" i="1" s="1"/>
  <c r="AC81" i="1" s="1"/>
  <c r="H82" i="1"/>
  <c r="H83" i="1"/>
  <c r="H84" i="1"/>
  <c r="O84" i="1" s="1"/>
  <c r="H85" i="1"/>
  <c r="O85" i="1" s="1"/>
  <c r="H86" i="1"/>
  <c r="O86" i="1" s="1"/>
  <c r="H87" i="1"/>
  <c r="H88" i="1"/>
  <c r="H89" i="1"/>
  <c r="H90" i="1"/>
  <c r="H91" i="1"/>
  <c r="O91" i="1" s="1"/>
  <c r="H92" i="1"/>
  <c r="H93" i="1"/>
  <c r="O93" i="1" s="1"/>
  <c r="H94" i="1"/>
  <c r="O94" i="1" s="1"/>
  <c r="H95" i="1"/>
  <c r="H96" i="1"/>
  <c r="O96" i="1" s="1"/>
  <c r="H97" i="1"/>
  <c r="O97" i="1" s="1"/>
  <c r="H98" i="1"/>
  <c r="H99" i="1"/>
  <c r="H100" i="1"/>
  <c r="O100" i="1" s="1"/>
  <c r="H101" i="1"/>
  <c r="O101" i="1" s="1"/>
  <c r="H102" i="1"/>
  <c r="O102" i="1" s="1"/>
  <c r="H103" i="1"/>
  <c r="H104" i="1"/>
  <c r="H105" i="1"/>
  <c r="H106" i="1"/>
  <c r="H107" i="1"/>
  <c r="O107" i="1" s="1"/>
  <c r="AC107" i="1" s="1"/>
  <c r="H108" i="1"/>
  <c r="H109" i="1"/>
  <c r="O109" i="1" s="1"/>
  <c r="H110" i="1"/>
  <c r="O110" i="1" s="1"/>
  <c r="AC110" i="1" s="1"/>
  <c r="H111" i="1"/>
  <c r="H112" i="1"/>
  <c r="O112" i="1" s="1"/>
  <c r="H113" i="1"/>
  <c r="O113" i="1" s="1"/>
  <c r="AC113" i="1" s="1"/>
  <c r="H114" i="1"/>
  <c r="H115" i="1"/>
  <c r="H116" i="1"/>
  <c r="H117" i="1"/>
  <c r="O117" i="1" s="1"/>
  <c r="AC117" i="1" s="1"/>
  <c r="H118" i="1"/>
  <c r="O118" i="1" s="1"/>
  <c r="H119" i="1"/>
  <c r="H120" i="1"/>
  <c r="O120" i="1" s="1"/>
  <c r="AC120" i="1" s="1"/>
  <c r="H121" i="1"/>
  <c r="O121" i="1" s="1"/>
  <c r="H122" i="1"/>
  <c r="O122" i="1" s="1"/>
  <c r="AC122" i="1" s="1"/>
  <c r="H123" i="1"/>
  <c r="O123" i="1" s="1"/>
  <c r="H124" i="1"/>
  <c r="O124" i="1" s="1"/>
  <c r="H125" i="1"/>
  <c r="O125" i="1" s="1"/>
  <c r="H126" i="1"/>
  <c r="O126" i="1" s="1"/>
  <c r="AC126" i="1" s="1"/>
  <c r="H127" i="1"/>
  <c r="H128" i="1"/>
  <c r="O128" i="1" s="1"/>
  <c r="H129" i="1"/>
  <c r="O129" i="1" s="1"/>
  <c r="AC129" i="1" s="1"/>
  <c r="H130" i="1"/>
  <c r="H131" i="1"/>
  <c r="O131" i="1" s="1"/>
  <c r="AC131" i="1" s="1"/>
  <c r="H132" i="1"/>
  <c r="O132" i="1" s="1"/>
  <c r="AC132" i="1" s="1"/>
  <c r="H133" i="1"/>
  <c r="O133" i="1" s="1"/>
  <c r="H134" i="1"/>
  <c r="O134" i="1" s="1"/>
  <c r="AC134" i="1" s="1"/>
  <c r="H135" i="1"/>
  <c r="H136" i="1"/>
  <c r="O136" i="1" s="1"/>
  <c r="H137" i="1"/>
  <c r="O137" i="1" s="1"/>
  <c r="H138" i="1"/>
  <c r="O138" i="1" s="1"/>
  <c r="AC138" i="1" s="1"/>
  <c r="H139" i="1"/>
  <c r="O139" i="1" s="1"/>
  <c r="H140" i="1"/>
  <c r="O140" i="1" s="1"/>
  <c r="AC140" i="1" s="1"/>
  <c r="H141" i="1"/>
  <c r="O141" i="1" s="1"/>
  <c r="H142" i="1"/>
  <c r="O142" i="1" s="1"/>
  <c r="H143" i="1"/>
  <c r="H144" i="1"/>
  <c r="O144" i="1" s="1"/>
  <c r="AC144" i="1" s="1"/>
  <c r="H145" i="1"/>
  <c r="O145" i="1" s="1"/>
  <c r="H146" i="1"/>
  <c r="H147" i="1"/>
  <c r="O147" i="1" s="1"/>
  <c r="H148" i="1"/>
  <c r="O148" i="1" s="1"/>
  <c r="H149" i="1"/>
  <c r="O149" i="1" s="1"/>
  <c r="H150" i="1"/>
  <c r="O150" i="1" s="1"/>
  <c r="H151" i="1"/>
  <c r="H152" i="1"/>
  <c r="O152" i="1" s="1"/>
  <c r="H153" i="1"/>
  <c r="O153" i="1" s="1"/>
  <c r="H154" i="1"/>
  <c r="O154" i="1" s="1"/>
  <c r="H155" i="1"/>
  <c r="O155" i="1" s="1"/>
  <c r="H156" i="1"/>
  <c r="O156" i="1" s="1"/>
  <c r="H157" i="1"/>
  <c r="O157" i="1" s="1"/>
  <c r="H158" i="1"/>
  <c r="O158" i="1" s="1"/>
  <c r="H159" i="1"/>
  <c r="O159" i="1" s="1"/>
  <c r="AC159" i="1" s="1"/>
  <c r="H160" i="1"/>
  <c r="O160" i="1" s="1"/>
  <c r="H161" i="1"/>
  <c r="O161" i="1" s="1"/>
  <c r="H162" i="1"/>
  <c r="H163" i="1"/>
  <c r="O163" i="1" s="1"/>
  <c r="H164" i="1"/>
  <c r="O164" i="1" s="1"/>
  <c r="H165" i="1"/>
  <c r="O165" i="1" s="1"/>
  <c r="H166" i="1"/>
  <c r="O166" i="1" s="1"/>
  <c r="H167" i="1"/>
  <c r="H168" i="1"/>
  <c r="O168" i="1" s="1"/>
  <c r="H169" i="1"/>
  <c r="O169" i="1" s="1"/>
  <c r="H170" i="1"/>
  <c r="O170" i="1" s="1"/>
  <c r="H171" i="1"/>
  <c r="O171" i="1" s="1"/>
  <c r="AC171" i="1" s="1"/>
  <c r="H172" i="1"/>
  <c r="O172" i="1" s="1"/>
  <c r="H173" i="1"/>
  <c r="O173" i="1" s="1"/>
  <c r="H174" i="1"/>
  <c r="O174" i="1" s="1"/>
  <c r="H175" i="1"/>
  <c r="O175" i="1" s="1"/>
  <c r="H176" i="1"/>
  <c r="O176" i="1" s="1"/>
  <c r="H177" i="1"/>
  <c r="O177" i="1" s="1"/>
  <c r="H178" i="1"/>
  <c r="H179" i="1"/>
  <c r="O179" i="1" s="1"/>
  <c r="H180" i="1"/>
  <c r="O180" i="1" s="1"/>
  <c r="H181" i="1"/>
  <c r="O181" i="1" s="1"/>
  <c r="H182" i="1"/>
  <c r="O182" i="1" s="1"/>
  <c r="H183" i="1"/>
  <c r="H184" i="1"/>
  <c r="O184" i="1" s="1"/>
  <c r="H185" i="1"/>
  <c r="O185" i="1" s="1"/>
  <c r="AC185" i="1" s="1"/>
  <c r="H186" i="1"/>
  <c r="O186" i="1" s="1"/>
  <c r="H187" i="1"/>
  <c r="O187" i="1" s="1"/>
  <c r="H188" i="1"/>
  <c r="O188" i="1" s="1"/>
  <c r="H189" i="1"/>
  <c r="O189" i="1" s="1"/>
  <c r="H190" i="1"/>
  <c r="O190" i="1" s="1"/>
  <c r="H191" i="1"/>
  <c r="O191" i="1" s="1"/>
  <c r="H192" i="1"/>
  <c r="O192" i="1" s="1"/>
  <c r="H193" i="1"/>
  <c r="O193" i="1" s="1"/>
  <c r="H194" i="1"/>
  <c r="H195" i="1"/>
  <c r="O195" i="1" s="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O37" i="1" s="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183" i="1" l="1"/>
  <c r="AC183" i="1" s="1"/>
  <c r="O167" i="1"/>
  <c r="O151" i="1"/>
  <c r="O135" i="1"/>
  <c r="AC135" i="1" s="1"/>
  <c r="O119" i="1"/>
  <c r="O103" i="1"/>
  <c r="O87" i="1"/>
  <c r="O71" i="1"/>
  <c r="AC71" i="1" s="1"/>
  <c r="AC195" i="1"/>
  <c r="AC193" i="1"/>
  <c r="AC192" i="1"/>
  <c r="AC191" i="1"/>
  <c r="AB177" i="1"/>
  <c r="AA159" i="1"/>
  <c r="AC1292" i="1"/>
  <c r="AC1268" i="1"/>
  <c r="AC1244" i="1"/>
  <c r="AC1220" i="1"/>
  <c r="AC1196" i="1"/>
  <c r="AC1178" i="1"/>
  <c r="AC1160" i="1"/>
  <c r="AC1136" i="1"/>
  <c r="AC1112" i="1"/>
  <c r="AC1088" i="1"/>
  <c r="AC1064" i="1"/>
  <c r="AC1040" i="1"/>
  <c r="AC1016" i="1"/>
  <c r="AC992" i="1"/>
  <c r="AC974" i="1"/>
  <c r="AC950" i="1"/>
  <c r="AC926" i="1"/>
  <c r="AC914" i="1"/>
  <c r="AC890" i="1"/>
  <c r="AC866" i="1"/>
  <c r="AC842" i="1"/>
  <c r="AC818" i="1"/>
  <c r="AC800" i="1"/>
  <c r="AC776" i="1"/>
  <c r="AC752" i="1"/>
  <c r="AC728" i="1"/>
  <c r="AC704" i="1"/>
  <c r="AC680" i="1"/>
  <c r="AC656" i="1"/>
  <c r="AC632" i="1"/>
  <c r="AC602" i="1"/>
  <c r="AC536" i="1"/>
  <c r="AC184" i="1"/>
  <c r="AC154" i="1"/>
  <c r="AC142" i="1"/>
  <c r="AC124" i="1"/>
  <c r="AC118" i="1"/>
  <c r="AC1310" i="1"/>
  <c r="AC1286" i="1"/>
  <c r="AC1262" i="1"/>
  <c r="AC1238" i="1"/>
  <c r="AC1214" i="1"/>
  <c r="AC1184" i="1"/>
  <c r="AC1154" i="1"/>
  <c r="AC1130" i="1"/>
  <c r="AC1100" i="1"/>
  <c r="AC1076" i="1"/>
  <c r="AC1052" i="1"/>
  <c r="AC1028" i="1"/>
  <c r="AC998" i="1"/>
  <c r="AC968" i="1"/>
  <c r="AC944" i="1"/>
  <c r="AC920" i="1"/>
  <c r="AC896" i="1"/>
  <c r="AC872" i="1"/>
  <c r="AC848" i="1"/>
  <c r="AC824" i="1"/>
  <c r="AC794" i="1"/>
  <c r="AC770" i="1"/>
  <c r="AC734" i="1"/>
  <c r="AC710" i="1"/>
  <c r="AC686" i="1"/>
  <c r="AC662" i="1"/>
  <c r="AC644" i="1"/>
  <c r="AC620" i="1"/>
  <c r="AC596" i="1"/>
  <c r="AC584" i="1"/>
  <c r="AC566" i="1"/>
  <c r="AC548" i="1"/>
  <c r="AC524" i="1"/>
  <c r="AC1304" i="1"/>
  <c r="AC1280" i="1"/>
  <c r="AC1256" i="1"/>
  <c r="AC1232" i="1"/>
  <c r="AC1202" i="1"/>
  <c r="AC1172" i="1"/>
  <c r="AC1148" i="1"/>
  <c r="AC1124" i="1"/>
  <c r="AC1106" i="1"/>
  <c r="AC1082" i="1"/>
  <c r="AC1058" i="1"/>
  <c r="AC1034" i="1"/>
  <c r="AC1010" i="1"/>
  <c r="AC980" i="1"/>
  <c r="AC956" i="1"/>
  <c r="AC932" i="1"/>
  <c r="AC902" i="1"/>
  <c r="AC878" i="1"/>
  <c r="AC854" i="1"/>
  <c r="AC836" i="1"/>
  <c r="AC812" i="1"/>
  <c r="AC788" i="1"/>
  <c r="AC764" i="1"/>
  <c r="AC746" i="1"/>
  <c r="AC722" i="1"/>
  <c r="AC698" i="1"/>
  <c r="AC674" i="1"/>
  <c r="AC638" i="1"/>
  <c r="AC614" i="1"/>
  <c r="AC560" i="1"/>
  <c r="AC1298" i="1"/>
  <c r="AC1274" i="1"/>
  <c r="AC1250" i="1"/>
  <c r="AC1226" i="1"/>
  <c r="AC1208" i="1"/>
  <c r="AC1190" i="1"/>
  <c r="AC1166" i="1"/>
  <c r="AC1142" i="1"/>
  <c r="AC1118" i="1"/>
  <c r="AC1094" i="1"/>
  <c r="AC1070" i="1"/>
  <c r="AC1046" i="1"/>
  <c r="AC1022" i="1"/>
  <c r="AC1004" i="1"/>
  <c r="AC986" i="1"/>
  <c r="AC962" i="1"/>
  <c r="AC938" i="1"/>
  <c r="AC908" i="1"/>
  <c r="AC884" i="1"/>
  <c r="AC860" i="1"/>
  <c r="AC830" i="1"/>
  <c r="AC806" i="1"/>
  <c r="AC782" i="1"/>
  <c r="AC758" i="1"/>
  <c r="AC740" i="1"/>
  <c r="AC716" i="1"/>
  <c r="AC692" i="1"/>
  <c r="AC668" i="1"/>
  <c r="AC650" i="1"/>
  <c r="AC626" i="1"/>
  <c r="AC608" i="1"/>
  <c r="AC590" i="1"/>
  <c r="AC578" i="1"/>
  <c r="AC572" i="1"/>
  <c r="AC554" i="1"/>
  <c r="AC542" i="1"/>
  <c r="AC530" i="1"/>
  <c r="AC518" i="1"/>
  <c r="AC112" i="1"/>
  <c r="AK4"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4" i="1"/>
  <c r="AC1078" i="1"/>
  <c r="AC1072" i="1"/>
  <c r="AC1066" i="1"/>
  <c r="AC1060" i="1"/>
  <c r="AC1054" i="1"/>
  <c r="AC1048" i="1"/>
  <c r="AC1042" i="1"/>
  <c r="AC1036" i="1"/>
  <c r="AC1030" i="1"/>
  <c r="AC1024" i="1"/>
  <c r="AC1018" i="1"/>
  <c r="AC1012" i="1"/>
  <c r="AC1006" i="1"/>
  <c r="AC1000" i="1"/>
  <c r="AC994" i="1"/>
  <c r="AC988" i="1"/>
  <c r="AC982" i="1"/>
  <c r="AC976" i="1"/>
  <c r="AC970" i="1"/>
  <c r="AC964" i="1"/>
  <c r="AC958" i="1"/>
  <c r="AC952" i="1"/>
  <c r="AC946" i="1"/>
  <c r="AC940" i="1"/>
  <c r="AC934" i="1"/>
  <c r="AC928" i="1"/>
  <c r="AC922" i="1"/>
  <c r="AC916" i="1"/>
  <c r="AC910" i="1"/>
  <c r="AC904" i="1"/>
  <c r="AC898" i="1"/>
  <c r="AC892" i="1"/>
  <c r="AC886" i="1"/>
  <c r="AC880" i="1"/>
  <c r="AC874" i="1"/>
  <c r="AC868" i="1"/>
  <c r="AC862" i="1"/>
  <c r="AC856" i="1"/>
  <c r="AC850" i="1"/>
  <c r="AC844" i="1"/>
  <c r="AC838" i="1"/>
  <c r="AC832" i="1"/>
  <c r="AC826" i="1"/>
  <c r="AC820" i="1"/>
  <c r="AC814" i="1"/>
  <c r="AC808" i="1"/>
  <c r="AC802" i="1"/>
  <c r="AC796" i="1"/>
  <c r="AC790" i="1"/>
  <c r="AC784" i="1"/>
  <c r="AC778" i="1"/>
  <c r="AC772" i="1"/>
  <c r="AC766" i="1"/>
  <c r="AC760" i="1"/>
  <c r="AC754" i="1"/>
  <c r="AC748" i="1"/>
  <c r="AC742" i="1"/>
  <c r="AC736" i="1"/>
  <c r="AC730" i="1"/>
  <c r="AC724" i="1"/>
  <c r="AC718" i="1"/>
  <c r="AC712" i="1"/>
  <c r="AC706" i="1"/>
  <c r="AC700" i="1"/>
  <c r="AC694" i="1"/>
  <c r="AC688" i="1"/>
  <c r="AC682" i="1"/>
  <c r="AC676" i="1"/>
  <c r="AC670" i="1"/>
  <c r="AC664" i="1"/>
  <c r="AC658" i="1"/>
  <c r="AC652" i="1"/>
  <c r="AC646" i="1"/>
  <c r="AC640" i="1"/>
  <c r="AC634" i="1"/>
  <c r="AC628" i="1"/>
  <c r="AC622" i="1"/>
  <c r="AC616" i="1"/>
  <c r="AC610" i="1"/>
  <c r="AC604" i="1"/>
  <c r="AC598" i="1"/>
  <c r="AC592" i="1"/>
  <c r="AC586" i="1"/>
  <c r="AC580" i="1"/>
  <c r="AC574" i="1"/>
  <c r="AC568" i="1"/>
  <c r="AC562" i="1"/>
  <c r="AC556" i="1"/>
  <c r="AC550" i="1"/>
  <c r="AC544" i="1"/>
  <c r="AC538" i="1"/>
  <c r="AC532" i="1"/>
  <c r="AC526" i="1"/>
  <c r="AC520" i="1"/>
  <c r="AC514" i="1"/>
  <c r="AC508" i="1"/>
  <c r="AC502" i="1"/>
  <c r="AC496" i="1"/>
  <c r="AC490" i="1"/>
  <c r="AC478" i="1"/>
  <c r="AC472" i="1"/>
  <c r="AC466" i="1"/>
  <c r="AC460" i="1"/>
  <c r="AC454" i="1"/>
  <c r="AC442" i="1"/>
  <c r="AC436" i="1"/>
  <c r="AC430" i="1"/>
  <c r="AC424" i="1"/>
  <c r="AC418" i="1"/>
  <c r="AC406" i="1"/>
  <c r="AC400" i="1"/>
  <c r="AC394" i="1"/>
  <c r="AC388" i="1"/>
  <c r="AC382" i="1"/>
  <c r="AC370" i="1"/>
  <c r="AC364" i="1"/>
  <c r="AC358" i="1"/>
  <c r="AC352" i="1"/>
  <c r="AC346" i="1"/>
  <c r="AC334" i="1"/>
  <c r="AC328" i="1"/>
  <c r="AC322" i="1"/>
  <c r="AC316" i="1"/>
  <c r="AC310" i="1"/>
  <c r="AC298" i="1"/>
  <c r="AC292" i="1"/>
  <c r="AC286" i="1"/>
  <c r="AC280" i="1"/>
  <c r="AC274" i="1"/>
  <c r="AC262" i="1"/>
  <c r="AC256" i="1"/>
  <c r="AC244" i="1"/>
  <c r="AC238" i="1"/>
  <c r="AC226" i="1"/>
  <c r="AC220" i="1"/>
  <c r="AC214" i="1"/>
  <c r="AC208" i="1"/>
  <c r="AC202" i="1"/>
  <c r="AB58" i="1"/>
  <c r="AA180" i="1"/>
  <c r="AC187" i="1"/>
  <c r="O178" i="1"/>
  <c r="AC178" i="1" s="1"/>
  <c r="AC177" i="1"/>
  <c r="AC186" i="1"/>
  <c r="AC175" i="1"/>
  <c r="AC179" i="1"/>
  <c r="O162" i="1"/>
  <c r="AC162" i="1" s="1"/>
  <c r="O146" i="1"/>
  <c r="O130" i="1"/>
  <c r="AC130" i="1" s="1"/>
  <c r="AC166" i="1"/>
  <c r="AC169" i="1"/>
  <c r="AC168" i="1"/>
  <c r="AC165" i="1"/>
  <c r="AB4" i="1"/>
  <c r="AA131" i="1"/>
  <c r="AA162" i="1"/>
  <c r="AB112" i="1"/>
  <c r="AC161" i="1"/>
  <c r="AK12" i="1"/>
  <c r="AK14" i="1"/>
  <c r="AC151" i="1"/>
  <c r="O127" i="1"/>
  <c r="AC141" i="1"/>
  <c r="AC125" i="1"/>
  <c r="AC77" i="1"/>
  <c r="O143" i="1"/>
  <c r="AC143" i="1" s="1"/>
  <c r="O111" i="1"/>
  <c r="AC111" i="1" s="1"/>
  <c r="AC1309" i="1"/>
  <c r="AC1293" i="1"/>
  <c r="AC1277" i="1"/>
  <c r="AC1261" i="1"/>
  <c r="AC1245" i="1"/>
  <c r="AC1229" i="1"/>
  <c r="AC1213" i="1"/>
  <c r="AC1197" i="1"/>
  <c r="AC1181" i="1"/>
  <c r="AC1165" i="1"/>
  <c r="AC1149" i="1"/>
  <c r="AC1133" i="1"/>
  <c r="AC1117" i="1"/>
  <c r="AC1101" i="1"/>
  <c r="AC1085" i="1"/>
  <c r="AC1069" i="1"/>
  <c r="AC1053" i="1"/>
  <c r="AC1037" i="1"/>
  <c r="AC1021" i="1"/>
  <c r="AC1005" i="1"/>
  <c r="AC989" i="1"/>
  <c r="AC973" i="1"/>
  <c r="AC957" i="1"/>
  <c r="AC941" i="1"/>
  <c r="AC925" i="1"/>
  <c r="AC909" i="1"/>
  <c r="AC893" i="1"/>
  <c r="AC877" i="1"/>
  <c r="AC861" i="1"/>
  <c r="AC845" i="1"/>
  <c r="AC829" i="1"/>
  <c r="AC797" i="1"/>
  <c r="AC781" i="1"/>
  <c r="AC749" i="1"/>
  <c r="AC733" i="1"/>
  <c r="AC701" i="1"/>
  <c r="AC685" i="1"/>
  <c r="AC653" i="1"/>
  <c r="AC637" i="1"/>
  <c r="AC605" i="1"/>
  <c r="AC589" i="1"/>
  <c r="AC557" i="1"/>
  <c r="AC541" i="1"/>
  <c r="AC509" i="1"/>
  <c r="AC493" i="1"/>
  <c r="AC461" i="1"/>
  <c r="AC445" i="1"/>
  <c r="AC429" i="1"/>
  <c r="AC413" i="1"/>
  <c r="AC381" i="1"/>
  <c r="AC365" i="1"/>
  <c r="AC349" i="1"/>
  <c r="AC317" i="1"/>
  <c r="AC301" i="1"/>
  <c r="AC285" i="1"/>
  <c r="AC269" i="1"/>
  <c r="AC237" i="1"/>
  <c r="AC221" i="1"/>
  <c r="AC205" i="1"/>
  <c r="AC173" i="1"/>
  <c r="AC157" i="1"/>
  <c r="AC156" i="1"/>
  <c r="AC150" i="1"/>
  <c r="AC148" i="1"/>
  <c r="AC100" i="1"/>
  <c r="AC70" i="1"/>
  <c r="AC96" i="1"/>
  <c r="AC69" i="1"/>
  <c r="AB136" i="1"/>
  <c r="AC64" i="1"/>
  <c r="AC86" i="1"/>
  <c r="AB130" i="1"/>
  <c r="AC149" i="1"/>
  <c r="AC258" i="1"/>
  <c r="AC250" i="1"/>
  <c r="AC241" i="1"/>
  <c r="AC233" i="1"/>
  <c r="AC223" i="1"/>
  <c r="AC215" i="1"/>
  <c r="AC207" i="1"/>
  <c r="AC198" i="1"/>
  <c r="AC190" i="1"/>
  <c r="AC180" i="1"/>
  <c r="AC172" i="1"/>
  <c r="AC163" i="1"/>
  <c r="AC155" i="1"/>
  <c r="AC147" i="1"/>
  <c r="AC136" i="1"/>
  <c r="AC128" i="1"/>
  <c r="AC119" i="1"/>
  <c r="AC102" i="1"/>
  <c r="AC93" i="1"/>
  <c r="AC84" i="1"/>
  <c r="AC68" i="1"/>
  <c r="AC831" i="1"/>
  <c r="AC825" i="1"/>
  <c r="AC819" i="1"/>
  <c r="AC813" i="1"/>
  <c r="AC807" i="1"/>
  <c r="AC801" i="1"/>
  <c r="AC795" i="1"/>
  <c r="AC789" i="1"/>
  <c r="AC783" i="1"/>
  <c r="AC777" i="1"/>
  <c r="AC771" i="1"/>
  <c r="AC765" i="1"/>
  <c r="AC759" i="1"/>
  <c r="AC753" i="1"/>
  <c r="AC747" i="1"/>
  <c r="AC741" i="1"/>
  <c r="AC735" i="1"/>
  <c r="AC729" i="1"/>
  <c r="AC723" i="1"/>
  <c r="AC717" i="1"/>
  <c r="AC711" i="1"/>
  <c r="AC705" i="1"/>
  <c r="AC699" i="1"/>
  <c r="AC693" i="1"/>
  <c r="AC687" i="1"/>
  <c r="AC681" i="1"/>
  <c r="AC675" i="1"/>
  <c r="AC669" i="1"/>
  <c r="AC663" i="1"/>
  <c r="AC657" i="1"/>
  <c r="AC651" i="1"/>
  <c r="AC645" i="1"/>
  <c r="AC639" i="1"/>
  <c r="AC633" i="1"/>
  <c r="AC627" i="1"/>
  <c r="AC621" i="1"/>
  <c r="AC615" i="1"/>
  <c r="AC609" i="1"/>
  <c r="AC603" i="1"/>
  <c r="AC597" i="1"/>
  <c r="AC591" i="1"/>
  <c r="AC585" i="1"/>
  <c r="AC579" i="1"/>
  <c r="AC573" i="1"/>
  <c r="AC567" i="1"/>
  <c r="AC561" i="1"/>
  <c r="AC555" i="1"/>
  <c r="AC549" i="1"/>
  <c r="AC543" i="1"/>
  <c r="AC537" i="1"/>
  <c r="AC531" i="1"/>
  <c r="AC525" i="1"/>
  <c r="AC519" i="1"/>
  <c r="AC513" i="1"/>
  <c r="AC505" i="1"/>
  <c r="AC498" i="1"/>
  <c r="AC491" i="1"/>
  <c r="AC484" i="1"/>
  <c r="AC477" i="1"/>
  <c r="AC469" i="1"/>
  <c r="AC462" i="1"/>
  <c r="AC455" i="1"/>
  <c r="AC448" i="1"/>
  <c r="AC441" i="1"/>
  <c r="AC433" i="1"/>
  <c r="AC426" i="1"/>
  <c r="AC419" i="1"/>
  <c r="AC412" i="1"/>
  <c r="AC405" i="1"/>
  <c r="AC397" i="1"/>
  <c r="AC390" i="1"/>
  <c r="AC383" i="1"/>
  <c r="AC376" i="1"/>
  <c r="AC369" i="1"/>
  <c r="AC361" i="1"/>
  <c r="AC354" i="1"/>
  <c r="AC347" i="1"/>
  <c r="AC340" i="1"/>
  <c r="AC333" i="1"/>
  <c r="AC325" i="1"/>
  <c r="AC318" i="1"/>
  <c r="AC311" i="1"/>
  <c r="AC304" i="1"/>
  <c r="AC297" i="1"/>
  <c r="AC289" i="1"/>
  <c r="AC282" i="1"/>
  <c r="AC275" i="1"/>
  <c r="AC268" i="1"/>
  <c r="AC261" i="1"/>
  <c r="AC253" i="1"/>
  <c r="AC246" i="1"/>
  <c r="AC239" i="1"/>
  <c r="AC232" i="1"/>
  <c r="AC225" i="1"/>
  <c r="AC217" i="1"/>
  <c r="AC210" i="1"/>
  <c r="AC203" i="1"/>
  <c r="AC196" i="1"/>
  <c r="AC189" i="1"/>
  <c r="AC181" i="1"/>
  <c r="AC174" i="1"/>
  <c r="AC167" i="1"/>
  <c r="AC160" i="1"/>
  <c r="AC153" i="1"/>
  <c r="AC145" i="1"/>
  <c r="AC137" i="1"/>
  <c r="AC123" i="1"/>
  <c r="AC101" i="1"/>
  <c r="AC94" i="1"/>
  <c r="AC87" i="1"/>
  <c r="AC80" i="1"/>
  <c r="AC65" i="1"/>
  <c r="AC31" i="1"/>
  <c r="AC37" i="1"/>
  <c r="AC49" i="1"/>
  <c r="AC85" i="1"/>
  <c r="AC91" i="1"/>
  <c r="AC97" i="1"/>
  <c r="AC103" i="1"/>
  <c r="AC109" i="1"/>
  <c r="AC121" i="1"/>
  <c r="AC127" i="1"/>
  <c r="AC133" i="1"/>
  <c r="AC139" i="1"/>
  <c r="AC146" i="1"/>
  <c r="AC152" i="1"/>
  <c r="AC158" i="1"/>
  <c r="AC164" i="1"/>
  <c r="AC170" i="1"/>
  <c r="AC176" i="1"/>
  <c r="AC182" i="1"/>
  <c r="AC188" i="1"/>
  <c r="AC194" i="1"/>
  <c r="AC200" i="1"/>
  <c r="AC206" i="1"/>
  <c r="AC212" i="1"/>
  <c r="AC218" i="1"/>
  <c r="AC224" i="1"/>
  <c r="AC230" i="1"/>
  <c r="AC236" i="1"/>
  <c r="AC242" i="1"/>
  <c r="AC248" i="1"/>
  <c r="AC254" i="1"/>
  <c r="AC260" i="1"/>
  <c r="AC266" i="1"/>
  <c r="AC272" i="1"/>
  <c r="AC278" i="1"/>
  <c r="AC284" i="1"/>
  <c r="AC290" i="1"/>
  <c r="AC296" i="1"/>
  <c r="AC302" i="1"/>
  <c r="AC308" i="1"/>
  <c r="AC314" i="1"/>
  <c r="AC320" i="1"/>
  <c r="AC326" i="1"/>
  <c r="AC332" i="1"/>
  <c r="AC338" i="1"/>
  <c r="AC344" i="1"/>
  <c r="AC350" i="1"/>
  <c r="AC356" i="1"/>
  <c r="AC362" i="1"/>
  <c r="AC368" i="1"/>
  <c r="AC374" i="1"/>
  <c r="AC380" i="1"/>
  <c r="AC386" i="1"/>
  <c r="AC392" i="1"/>
  <c r="AC398" i="1"/>
  <c r="AC404" i="1"/>
  <c r="AC410" i="1"/>
  <c r="AC416" i="1"/>
  <c r="AC422" i="1"/>
  <c r="AC428" i="1"/>
  <c r="AC434" i="1"/>
  <c r="AC440" i="1"/>
  <c r="AC446" i="1"/>
  <c r="AC452" i="1"/>
  <c r="AC458" i="1"/>
  <c r="AC464" i="1"/>
  <c r="AC470" i="1"/>
  <c r="AC476" i="1"/>
  <c r="AC482" i="1"/>
  <c r="AC488" i="1"/>
  <c r="AC494" i="1"/>
  <c r="AC500" i="1"/>
  <c r="AC506" i="1"/>
  <c r="AC512" i="1"/>
  <c r="AK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1" i="1"/>
  <c r="AA1151" i="1"/>
  <c r="AB1151"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5" i="1"/>
  <c r="AA1085" i="1"/>
  <c r="AB1085"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5" i="1"/>
  <c r="AA995" i="1"/>
  <c r="AB995" i="1"/>
  <c r="Z989" i="1"/>
  <c r="AA989" i="1"/>
  <c r="AB989" i="1"/>
  <c r="Z983" i="1"/>
  <c r="AA983" i="1"/>
  <c r="AB983" i="1"/>
  <c r="Z977" i="1"/>
  <c r="AA977" i="1"/>
  <c r="AB977" i="1"/>
  <c r="Z971" i="1"/>
  <c r="AA971" i="1"/>
  <c r="AB971" i="1"/>
  <c r="Z965" i="1"/>
  <c r="AA965" i="1"/>
  <c r="AB965" i="1"/>
  <c r="Z959" i="1"/>
  <c r="AA959" i="1"/>
  <c r="AB959" i="1"/>
  <c r="Z953" i="1"/>
  <c r="AA953" i="1"/>
  <c r="AB953" i="1"/>
  <c r="Z947" i="1"/>
  <c r="AA947" i="1"/>
  <c r="AB947" i="1"/>
  <c r="Z941" i="1"/>
  <c r="AA941" i="1"/>
  <c r="AB941" i="1"/>
  <c r="Z935" i="1"/>
  <c r="AA935" i="1"/>
  <c r="AB935" i="1"/>
  <c r="Z929" i="1"/>
  <c r="AA929" i="1"/>
  <c r="AB929" i="1"/>
  <c r="Z923" i="1"/>
  <c r="AA923" i="1"/>
  <c r="AB923" i="1"/>
  <c r="Z917" i="1"/>
  <c r="AA917" i="1"/>
  <c r="AB917" i="1"/>
  <c r="AA911" i="1"/>
  <c r="AB911" i="1"/>
  <c r="Z905" i="1"/>
  <c r="AA905" i="1"/>
  <c r="AB905" i="1"/>
  <c r="Z899" i="1"/>
  <c r="AA899" i="1"/>
  <c r="AB899" i="1"/>
  <c r="Z893" i="1"/>
  <c r="AA893" i="1"/>
  <c r="AB893" i="1"/>
  <c r="Z887" i="1"/>
  <c r="AA887" i="1"/>
  <c r="AB887" i="1"/>
  <c r="AA881" i="1"/>
  <c r="AB881" i="1"/>
  <c r="Z875" i="1"/>
  <c r="AA875" i="1"/>
  <c r="AB875" i="1"/>
  <c r="Z869" i="1"/>
  <c r="AA869" i="1"/>
  <c r="AB869"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7" i="1"/>
  <c r="AA647" i="1"/>
  <c r="AB647"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5" i="1"/>
  <c r="AA515" i="1"/>
  <c r="AB515"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7" i="1"/>
  <c r="AB287" i="1"/>
  <c r="AA281" i="1"/>
  <c r="AB281" i="1"/>
  <c r="AA275" i="1"/>
  <c r="AB275" i="1"/>
  <c r="Z269" i="1"/>
  <c r="AA269" i="1"/>
  <c r="AB269" i="1"/>
  <c r="Z263" i="1"/>
  <c r="AA263" i="1"/>
  <c r="AB263" i="1"/>
  <c r="Z257" i="1"/>
  <c r="AA257" i="1"/>
  <c r="AB257" i="1"/>
  <c r="Z251" i="1"/>
  <c r="AA251" i="1"/>
  <c r="AB251" i="1"/>
  <c r="Z245" i="1"/>
  <c r="AA245" i="1"/>
  <c r="AB245" i="1"/>
  <c r="Z239" i="1"/>
  <c r="AA239" i="1"/>
  <c r="AB239" i="1"/>
  <c r="Z233" i="1"/>
  <c r="AA233" i="1"/>
  <c r="AB233" i="1"/>
  <c r="Z227" i="1"/>
  <c r="AA227" i="1"/>
  <c r="AB227" i="1"/>
  <c r="Z221" i="1"/>
  <c r="AA221" i="1"/>
  <c r="AB221" i="1"/>
  <c r="Z215" i="1"/>
  <c r="AA215" i="1"/>
  <c r="AB215" i="1"/>
  <c r="Z209" i="1"/>
  <c r="AA209" i="1"/>
  <c r="AB209" i="1"/>
  <c r="Z203" i="1"/>
  <c r="AA203" i="1"/>
  <c r="AB203" i="1"/>
  <c r="Z197" i="1"/>
  <c r="AA197" i="1"/>
  <c r="AB197" i="1"/>
  <c r="Z191" i="1"/>
  <c r="AA191" i="1"/>
  <c r="AB191" i="1"/>
  <c r="Z185" i="1"/>
  <c r="AA185" i="1"/>
  <c r="AB185" i="1"/>
  <c r="Z179" i="1"/>
  <c r="AA179" i="1"/>
  <c r="AB179" i="1"/>
  <c r="AA173" i="1"/>
  <c r="AB173" i="1"/>
  <c r="Z167" i="1"/>
  <c r="AA167" i="1"/>
  <c r="AB167" i="1"/>
  <c r="Z161" i="1"/>
  <c r="AA161" i="1"/>
  <c r="AB161" i="1"/>
  <c r="Z155" i="1"/>
  <c r="AA155" i="1"/>
  <c r="AB155" i="1"/>
  <c r="Z149" i="1"/>
  <c r="AA149" i="1"/>
  <c r="AB149" i="1"/>
  <c r="Z143" i="1"/>
  <c r="AA143" i="1"/>
  <c r="AB143"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4" i="1"/>
  <c r="AA1254" i="1"/>
  <c r="AB1254"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2" i="1"/>
  <c r="AA1152" i="1"/>
  <c r="AB1152"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6" i="1"/>
  <c r="AB1086" i="1"/>
  <c r="Z1080" i="1"/>
  <c r="AA1080" i="1"/>
  <c r="AB1080" i="1"/>
  <c r="Z1074" i="1"/>
  <c r="AA1074" i="1"/>
  <c r="AB1074" i="1"/>
  <c r="AA1068" i="1"/>
  <c r="AB1068" i="1"/>
  <c r="Z1062" i="1"/>
  <c r="AA1062" i="1"/>
  <c r="AB1062" i="1"/>
  <c r="Z1056" i="1"/>
  <c r="AA1056" i="1"/>
  <c r="AB1056" i="1"/>
  <c r="Z1050" i="1"/>
  <c r="AA1050" i="1"/>
  <c r="AB1050" i="1"/>
  <c r="Z1044" i="1"/>
  <c r="AA1044" i="1"/>
  <c r="AB1044" i="1"/>
  <c r="Z1038" i="1"/>
  <c r="AA1038" i="1"/>
  <c r="AB1038" i="1"/>
  <c r="Z1032" i="1"/>
  <c r="AA1032" i="1"/>
  <c r="AB1032" i="1"/>
  <c r="AA1026" i="1"/>
  <c r="AB1026" i="1"/>
  <c r="Z1020" i="1"/>
  <c r="AA1020" i="1"/>
  <c r="AB1020" i="1"/>
  <c r="Z1014" i="1"/>
  <c r="AA1014" i="1"/>
  <c r="AB1014" i="1"/>
  <c r="Z1008" i="1"/>
  <c r="AA1008" i="1"/>
  <c r="AB1008" i="1"/>
  <c r="Z1002" i="1"/>
  <c r="AA1002" i="1"/>
  <c r="AB1002" i="1"/>
  <c r="Z996" i="1"/>
  <c r="AA996" i="1"/>
  <c r="AB996" i="1"/>
  <c r="Z990" i="1"/>
  <c r="AA990" i="1"/>
  <c r="AB990" i="1"/>
  <c r="Z984" i="1"/>
  <c r="AA984" i="1"/>
  <c r="AB984" i="1"/>
  <c r="Z978" i="1"/>
  <c r="AA978" i="1"/>
  <c r="AB978" i="1"/>
  <c r="Z972" i="1"/>
  <c r="AA972" i="1"/>
  <c r="AB972" i="1"/>
  <c r="Z966" i="1"/>
  <c r="AA966" i="1"/>
  <c r="AB966" i="1"/>
  <c r="AA960" i="1"/>
  <c r="AB960" i="1"/>
  <c r="Z954" i="1"/>
  <c r="AA954" i="1"/>
  <c r="AB954" i="1"/>
  <c r="Z948" i="1"/>
  <c r="AA948" i="1"/>
  <c r="AB948" i="1"/>
  <c r="Z942" i="1"/>
  <c r="AA942" i="1"/>
  <c r="AB942" i="1"/>
  <c r="Z936" i="1"/>
  <c r="AA936" i="1"/>
  <c r="AB936" i="1"/>
  <c r="Z930" i="1"/>
  <c r="AA930" i="1"/>
  <c r="AB930" i="1"/>
  <c r="AA924" i="1"/>
  <c r="AB924" i="1"/>
  <c r="Z918" i="1"/>
  <c r="AA918" i="1"/>
  <c r="AB918" i="1"/>
  <c r="Z912" i="1"/>
  <c r="AA912" i="1"/>
  <c r="AB912" i="1"/>
  <c r="Z906" i="1"/>
  <c r="AA906" i="1"/>
  <c r="Z900" i="1"/>
  <c r="AA900" i="1"/>
  <c r="Z894" i="1"/>
  <c r="AA894" i="1"/>
  <c r="Z888" i="1"/>
  <c r="AA888" i="1"/>
  <c r="AB888" i="1"/>
  <c r="Z882" i="1"/>
  <c r="AA882" i="1"/>
  <c r="Z876" i="1"/>
  <c r="AA876" i="1"/>
  <c r="AB876" i="1"/>
  <c r="Z870" i="1"/>
  <c r="AA870" i="1"/>
  <c r="Z864" i="1"/>
  <c r="AA864" i="1"/>
  <c r="Z858" i="1"/>
  <c r="AA858"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6" i="1"/>
  <c r="AB516"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8" i="1"/>
  <c r="AA288"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6" i="1"/>
  <c r="AA216"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4" i="1"/>
  <c r="AA144" i="1"/>
  <c r="Z138" i="1"/>
  <c r="AA138" i="1"/>
  <c r="AB138" i="1"/>
  <c r="Z126" i="1"/>
  <c r="AA126" i="1"/>
  <c r="AB126" i="1"/>
  <c r="AA120" i="1"/>
  <c r="AB120" i="1"/>
  <c r="Z114" i="1"/>
  <c r="AA114" i="1"/>
  <c r="AB114" i="1"/>
  <c r="Z108" i="1"/>
  <c r="AA108" i="1"/>
  <c r="AB108" i="1"/>
  <c r="Z102" i="1"/>
  <c r="AA102" i="1"/>
  <c r="AB102" i="1"/>
  <c r="Z96" i="1"/>
  <c r="AA96" i="1"/>
  <c r="AB96" i="1"/>
  <c r="AA90" i="1"/>
  <c r="AB90" i="1"/>
  <c r="AA84" i="1"/>
  <c r="AB84" i="1"/>
  <c r="Z78" i="1"/>
  <c r="AA78" i="1"/>
  <c r="AB78" i="1"/>
  <c r="Z72" i="1"/>
  <c r="AA72" i="1"/>
  <c r="AB72" i="1"/>
  <c r="AA66" i="1"/>
  <c r="AB66" i="1"/>
  <c r="Z60" i="1"/>
  <c r="AA60" i="1"/>
  <c r="AB60" i="1"/>
  <c r="Z54" i="1"/>
  <c r="AA54" i="1"/>
  <c r="AB54" i="1"/>
  <c r="Z48" i="1"/>
  <c r="AA48" i="1"/>
  <c r="AB48" i="1"/>
  <c r="Z42" i="1"/>
  <c r="AA42" i="1"/>
  <c r="AB42" i="1"/>
  <c r="Z36" i="1"/>
  <c r="AA36" i="1"/>
  <c r="AB36" i="1"/>
  <c r="Z30" i="1"/>
  <c r="AA30" i="1"/>
  <c r="AB30" i="1"/>
  <c r="AA24" i="1"/>
  <c r="AB24" i="1"/>
  <c r="AA18" i="1"/>
  <c r="AB18" i="1"/>
  <c r="AA12" i="1"/>
  <c r="AB12" i="1"/>
  <c r="L26" i="7" s="1"/>
  <c r="Z6" i="1"/>
  <c r="AA6" i="1"/>
  <c r="AB6" i="1"/>
  <c r="AB1243" i="1"/>
  <c r="AB1207" i="1"/>
  <c r="AB1189" i="1"/>
  <c r="AB1117" i="1"/>
  <c r="AB814" i="1"/>
  <c r="AB792" i="1"/>
  <c r="AB771" i="1"/>
  <c r="AB684" i="1"/>
  <c r="AB574" i="1"/>
  <c r="AB504" i="1"/>
  <c r="AB450" i="1"/>
  <c r="AB396" i="1"/>
  <c r="AB342" i="1"/>
  <c r="AB288" i="1"/>
  <c r="AB234" i="1"/>
  <c r="AB180" i="1"/>
  <c r="AA1243" i="1"/>
  <c r="AA1129" i="1"/>
  <c r="AA943" i="1"/>
  <c r="Z119" i="1"/>
  <c r="AA119" i="1"/>
  <c r="AB119" i="1"/>
  <c r="Z113" i="1"/>
  <c r="AA113" i="1"/>
  <c r="AB113" i="1"/>
  <c r="Z107" i="1"/>
  <c r="AA107" i="1"/>
  <c r="AB107" i="1"/>
  <c r="Z101" i="1"/>
  <c r="AA101" i="1"/>
  <c r="AB101" i="1"/>
  <c r="Z95" i="1"/>
  <c r="AA95" i="1"/>
  <c r="AB95" i="1"/>
  <c r="Z89" i="1"/>
  <c r="AA89" i="1"/>
  <c r="AB89" i="1"/>
  <c r="Z83" i="1"/>
  <c r="AA83" i="1"/>
  <c r="AB83" i="1"/>
  <c r="Z77" i="1"/>
  <c r="AA77" i="1"/>
  <c r="AB77" i="1"/>
  <c r="Z71" i="1"/>
  <c r="AA71" i="1"/>
  <c r="AB71" i="1"/>
  <c r="AA65" i="1"/>
  <c r="AB65"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4" i="1"/>
  <c r="AA1084" i="1"/>
  <c r="AB1084"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2" i="1"/>
  <c r="AA952" i="1"/>
  <c r="AB952" i="1"/>
  <c r="Z946" i="1"/>
  <c r="AA946" i="1"/>
  <c r="AB946" i="1"/>
  <c r="AA940" i="1"/>
  <c r="AB940" i="1"/>
  <c r="Z934" i="1"/>
  <c r="AA934" i="1"/>
  <c r="AB934" i="1"/>
  <c r="Z928" i="1"/>
  <c r="AA928" i="1"/>
  <c r="AB928" i="1"/>
  <c r="Z922" i="1"/>
  <c r="AA922" i="1"/>
  <c r="AB922" i="1"/>
  <c r="Z916" i="1"/>
  <c r="AA916" i="1"/>
  <c r="AB916" i="1"/>
  <c r="AA910" i="1"/>
  <c r="AB910" i="1"/>
  <c r="Z904" i="1"/>
  <c r="AA904" i="1"/>
  <c r="Z898" i="1"/>
  <c r="AA898" i="1"/>
  <c r="AB898" i="1"/>
  <c r="Z880" i="1"/>
  <c r="AA880" i="1"/>
  <c r="AA874" i="1"/>
  <c r="AB874" i="1"/>
  <c r="Z868" i="1"/>
  <c r="AA868"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60" i="1"/>
  <c r="AA760" i="1"/>
  <c r="AB760" i="1"/>
  <c r="Z754" i="1"/>
  <c r="AA754" i="1"/>
  <c r="AB754" i="1"/>
  <c r="Z748" i="1"/>
  <c r="AA748" i="1"/>
  <c r="Z742" i="1"/>
  <c r="AA742" i="1"/>
  <c r="Z736" i="1"/>
  <c r="AA736" i="1"/>
  <c r="AB736" i="1"/>
  <c r="Z730" i="1"/>
  <c r="AA730" i="1"/>
  <c r="AB730" i="1"/>
  <c r="Z724" i="1"/>
  <c r="AA724" i="1"/>
  <c r="AB724" i="1"/>
  <c r="AA718" i="1"/>
  <c r="AB718" i="1"/>
  <c r="Z712" i="1"/>
  <c r="AA712" i="1"/>
  <c r="Z706" i="1"/>
  <c r="AA706" i="1"/>
  <c r="Z700" i="1"/>
  <c r="AA700" i="1"/>
  <c r="AB700" i="1"/>
  <c r="Z694" i="1"/>
  <c r="AA694" i="1"/>
  <c r="AB694" i="1"/>
  <c r="Z688" i="1"/>
  <c r="AA688" i="1"/>
  <c r="AB688" i="1"/>
  <c r="Z682" i="1"/>
  <c r="AA682" i="1"/>
  <c r="AB682" i="1"/>
  <c r="Z676" i="1"/>
  <c r="AA676" i="1"/>
  <c r="Z670" i="1"/>
  <c r="AA670" i="1"/>
  <c r="Z664" i="1"/>
  <c r="AA664" i="1"/>
  <c r="AB664" i="1"/>
  <c r="Z658" i="1"/>
  <c r="AA658" i="1"/>
  <c r="AB658" i="1"/>
  <c r="AA652" i="1"/>
  <c r="AB652" i="1"/>
  <c r="Z646" i="1"/>
  <c r="AA646" i="1"/>
  <c r="AB646" i="1"/>
  <c r="Z634" i="1"/>
  <c r="AA634" i="1"/>
  <c r="Z628" i="1"/>
  <c r="AA628" i="1"/>
  <c r="AB628" i="1"/>
  <c r="Z622" i="1"/>
  <c r="AA622" i="1"/>
  <c r="AB622" i="1"/>
  <c r="AA616" i="1"/>
  <c r="AB616" i="1"/>
  <c r="Z610" i="1"/>
  <c r="AA610" i="1"/>
  <c r="AB610" i="1"/>
  <c r="Z604" i="1"/>
  <c r="AA604" i="1"/>
  <c r="Z598" i="1"/>
  <c r="AA598" i="1"/>
  <c r="Z592" i="1"/>
  <c r="AA592" i="1"/>
  <c r="AB592" i="1"/>
  <c r="Z586" i="1"/>
  <c r="AA586" i="1"/>
  <c r="AB586"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6" i="1"/>
  <c r="AA376" i="1"/>
  <c r="AB376"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2" i="1"/>
  <c r="AB262" i="1"/>
  <c r="AA256" i="1"/>
  <c r="AB256" i="1"/>
  <c r="Z250" i="1"/>
  <c r="AA250" i="1"/>
  <c r="AB250" i="1"/>
  <c r="Z244" i="1"/>
  <c r="AA244" i="1"/>
  <c r="AB244" i="1"/>
  <c r="AA238" i="1"/>
  <c r="AB238" i="1"/>
  <c r="Z232" i="1"/>
  <c r="AA232" i="1"/>
  <c r="AB232" i="1"/>
  <c r="Z226" i="1"/>
  <c r="AA226" i="1"/>
  <c r="AB226" i="1"/>
  <c r="Z220" i="1"/>
  <c r="AA220" i="1"/>
  <c r="AB220" i="1"/>
  <c r="Z214" i="1"/>
  <c r="AA214" i="1"/>
  <c r="AB214"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4" i="1"/>
  <c r="AA154" i="1"/>
  <c r="AB154"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4" i="1"/>
  <c r="AB828" i="1"/>
  <c r="AB807" i="1"/>
  <c r="AB742" i="1"/>
  <c r="AB720" i="1"/>
  <c r="AB699" i="1"/>
  <c r="AB634" i="1"/>
  <c r="AB612" i="1"/>
  <c r="AB591" i="1"/>
  <c r="AB532" i="1"/>
  <c r="AB486" i="1"/>
  <c r="AB432" i="1"/>
  <c r="AB378" i="1"/>
  <c r="AB324" i="1"/>
  <c r="AB270" i="1"/>
  <c r="AB216" i="1"/>
  <c r="AB162" i="1"/>
  <c r="AA1214" i="1"/>
  <c r="AA1086"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7" i="1"/>
  <c r="AA1047"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1" i="1"/>
  <c r="BJ15" i="5"/>
  <c r="AA945" i="1"/>
  <c r="Z939" i="1"/>
  <c r="AA939" i="1"/>
  <c r="Z933" i="1"/>
  <c r="AA933" i="1"/>
  <c r="Z927" i="1"/>
  <c r="AA927" i="1"/>
  <c r="C8" i="5"/>
  <c r="AA921" i="1"/>
  <c r="Z909" i="1"/>
  <c r="AA909" i="1"/>
  <c r="Z903" i="1"/>
  <c r="AA903" i="1"/>
  <c r="AB903" i="1"/>
  <c r="Z897" i="1"/>
  <c r="AA897" i="1"/>
  <c r="Z891" i="1"/>
  <c r="AA891" i="1"/>
  <c r="AB891"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9" i="1"/>
  <c r="AA819" i="1"/>
  <c r="AB819" i="1"/>
  <c r="Z801" i="1"/>
  <c r="AA801" i="1"/>
  <c r="AB801" i="1"/>
  <c r="AA795" i="1"/>
  <c r="AB795" i="1"/>
  <c r="Z789" i="1"/>
  <c r="AB789" i="1"/>
  <c r="AA789" i="1"/>
  <c r="Z783" i="1"/>
  <c r="AA783" i="1"/>
  <c r="AB783" i="1"/>
  <c r="Z777" i="1"/>
  <c r="AA777" i="1"/>
  <c r="Z765" i="1"/>
  <c r="AA765" i="1"/>
  <c r="AB765" i="1"/>
  <c r="Z759" i="1"/>
  <c r="AA759" i="1"/>
  <c r="AB759"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5" i="1"/>
  <c r="AA585" i="1"/>
  <c r="AB585" i="1"/>
  <c r="Z579" i="1"/>
  <c r="AA579" i="1"/>
  <c r="AB579"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5" i="1"/>
  <c r="AA375"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1" i="1"/>
  <c r="AA261" i="1"/>
  <c r="AB261" i="1"/>
  <c r="AA255" i="1"/>
  <c r="AB255" i="1"/>
  <c r="Z249" i="1"/>
  <c r="AA249" i="1"/>
  <c r="Z243" i="1"/>
  <c r="AA243" i="1"/>
  <c r="AB243" i="1"/>
  <c r="Z237" i="1"/>
  <c r="AA237" i="1"/>
  <c r="AB237" i="1"/>
  <c r="AA225" i="1"/>
  <c r="AB225" i="1"/>
  <c r="Z219" i="1"/>
  <c r="AA219" i="1"/>
  <c r="AB219" i="1"/>
  <c r="Z213" i="1"/>
  <c r="AA213" i="1"/>
  <c r="AA207" i="1"/>
  <c r="AB207" i="1"/>
  <c r="Z201" i="1"/>
  <c r="AA201" i="1"/>
  <c r="AB201" i="1"/>
  <c r="Z195" i="1"/>
  <c r="AA195" i="1"/>
  <c r="Z189" i="1"/>
  <c r="AA189" i="1"/>
  <c r="AB189" i="1"/>
  <c r="Z183" i="1"/>
  <c r="AA183" i="1"/>
  <c r="AB183" i="1"/>
  <c r="Z177" i="1"/>
  <c r="AA177" i="1"/>
  <c r="Z171" i="1"/>
  <c r="AA171" i="1"/>
  <c r="AB171" i="1"/>
  <c r="AA165" i="1"/>
  <c r="AB165" i="1"/>
  <c r="AA153" i="1"/>
  <c r="AB153"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9" i="1"/>
  <c r="AA69" i="1"/>
  <c r="AB69"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5" i="7" s="1"/>
  <c r="Z3" i="1"/>
  <c r="AA3" i="1"/>
  <c r="AB3" i="1"/>
  <c r="AB1130" i="1"/>
  <c r="AB1076" i="1"/>
  <c r="AB1022" i="1"/>
  <c r="AB1004" i="1"/>
  <c r="AB968" i="1"/>
  <c r="AB932" i="1"/>
  <c r="AB904" i="1"/>
  <c r="AB882" i="1"/>
  <c r="AB858" i="1"/>
  <c r="AB844" i="1"/>
  <c r="AB806" i="1"/>
  <c r="AB784" i="1"/>
  <c r="AB762" i="1"/>
  <c r="AB741" i="1"/>
  <c r="AB698" i="1"/>
  <c r="AB676" i="1"/>
  <c r="AB654" i="1"/>
  <c r="AB633" i="1"/>
  <c r="AB531" i="1"/>
  <c r="AB483" i="1"/>
  <c r="AB429" i="1"/>
  <c r="AB375" i="1"/>
  <c r="AB321" i="1"/>
  <c r="AB267" i="1"/>
  <c r="AB213"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8" i="1"/>
  <c r="AA998" i="1"/>
  <c r="Z992" i="1"/>
  <c r="AA992" i="1"/>
  <c r="Z986" i="1"/>
  <c r="AA986" i="1"/>
  <c r="Z974" i="1"/>
  <c r="AA974" i="1"/>
  <c r="Z962" i="1"/>
  <c r="AA962" i="1"/>
  <c r="Z956" i="1"/>
  <c r="AA956" i="1"/>
  <c r="Z950" i="1"/>
  <c r="AA950" i="1"/>
  <c r="Z944" i="1"/>
  <c r="AA944" i="1"/>
  <c r="Z926" i="1"/>
  <c r="AA926" i="1"/>
  <c r="Z920" i="1"/>
  <c r="AA920" i="1"/>
  <c r="Z914" i="1"/>
  <c r="AA914" i="1"/>
  <c r="Z902" i="1"/>
  <c r="AA902" i="1"/>
  <c r="Z896" i="1"/>
  <c r="AA896" i="1"/>
  <c r="AB896" i="1"/>
  <c r="Z890" i="1"/>
  <c r="AA890"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8" i="1"/>
  <c r="AA818" i="1"/>
  <c r="AB818" i="1"/>
  <c r="Z812" i="1"/>
  <c r="AA812" i="1"/>
  <c r="AB812" i="1"/>
  <c r="Z800" i="1"/>
  <c r="AA800" i="1"/>
  <c r="Z794" i="1"/>
  <c r="AA794" i="1"/>
  <c r="AB794" i="1"/>
  <c r="AA788" i="1"/>
  <c r="AB788" i="1"/>
  <c r="Z782" i="1"/>
  <c r="AA782" i="1"/>
  <c r="AB782" i="1"/>
  <c r="Z776" i="1"/>
  <c r="AA776" i="1"/>
  <c r="AB776"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2" i="1"/>
  <c r="AA662"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4" i="1"/>
  <c r="AA584" i="1"/>
  <c r="AB584"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70" i="1"/>
  <c r="AA470" i="1"/>
  <c r="AB470"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0" i="1"/>
  <c r="AB260" i="1"/>
  <c r="Z254" i="1"/>
  <c r="AA254" i="1"/>
  <c r="AB254" i="1"/>
  <c r="AA248" i="1"/>
  <c r="AB248" i="1"/>
  <c r="Z242" i="1"/>
  <c r="AA242" i="1"/>
  <c r="AB242" i="1"/>
  <c r="Z236" i="1"/>
  <c r="AA236" i="1"/>
  <c r="AB236" i="1"/>
  <c r="Z230" i="1"/>
  <c r="AA230" i="1"/>
  <c r="AB230" i="1"/>
  <c r="Z224" i="1"/>
  <c r="AA224" i="1"/>
  <c r="AB224" i="1"/>
  <c r="Z218" i="1"/>
  <c r="AA218" i="1"/>
  <c r="AB218" i="1"/>
  <c r="Z212" i="1"/>
  <c r="AA212" i="1"/>
  <c r="AB212"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4" i="1"/>
  <c r="AA104" i="1"/>
  <c r="AB104" i="1"/>
  <c r="Z98" i="1"/>
  <c r="AA98" i="1"/>
  <c r="AB98" i="1"/>
  <c r="Z92" i="1"/>
  <c r="AA92" i="1"/>
  <c r="AB92" i="1"/>
  <c r="AA86" i="1"/>
  <c r="AB86" i="1"/>
  <c r="AA80" i="1"/>
  <c r="AB80" i="1"/>
  <c r="Z74" i="1"/>
  <c r="AA74" i="1"/>
  <c r="AB74" i="1"/>
  <c r="Z68" i="1"/>
  <c r="AA68" i="1"/>
  <c r="AB68" i="1"/>
  <c r="AA62" i="1"/>
  <c r="AB62" i="1"/>
  <c r="Z56" i="1"/>
  <c r="AA56" i="1"/>
  <c r="AB56" i="1"/>
  <c r="AA50" i="1"/>
  <c r="AB50" i="1"/>
  <c r="Z44" i="1"/>
  <c r="AA44" i="1"/>
  <c r="AB44" i="1"/>
  <c r="Z38" i="1"/>
  <c r="AA38" i="1"/>
  <c r="AB38" i="1"/>
  <c r="L15" i="6" s="1"/>
  <c r="Z32" i="1"/>
  <c r="AA32" i="1"/>
  <c r="AB32" i="1"/>
  <c r="Z26" i="1"/>
  <c r="AA26" i="1"/>
  <c r="AB26" i="1"/>
  <c r="Z20" i="1"/>
  <c r="AA20" i="1"/>
  <c r="AB20" i="1"/>
  <c r="L19" i="7" s="1"/>
  <c r="Z14" i="1"/>
  <c r="AA14" i="1"/>
  <c r="AB14" i="1"/>
  <c r="Z8" i="1"/>
  <c r="AA8" i="1"/>
  <c r="AB8" i="1"/>
  <c r="J9" i="7" s="1"/>
  <c r="E8" i="7"/>
  <c r="AB1299" i="1"/>
  <c r="AB1291" i="1"/>
  <c r="AB1281" i="1"/>
  <c r="AB1263" i="1"/>
  <c r="AB1245" i="1"/>
  <c r="AB1227" i="1"/>
  <c r="AB1209" i="1"/>
  <c r="AB1191" i="1"/>
  <c r="AB1173" i="1"/>
  <c r="AB1155" i="1"/>
  <c r="AB1137" i="1"/>
  <c r="AB1129" i="1"/>
  <c r="AB1119" i="1"/>
  <c r="AB1101" i="1"/>
  <c r="AB1083" i="1"/>
  <c r="AB1065" i="1"/>
  <c r="AB1057" i="1"/>
  <c r="AB1047" i="1"/>
  <c r="AB1029" i="1"/>
  <c r="AB1011" i="1"/>
  <c r="AB1003" i="1"/>
  <c r="AB993" i="1"/>
  <c r="AB985" i="1"/>
  <c r="AB975" i="1"/>
  <c r="AB957" i="1"/>
  <c r="AB939"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4" i="1"/>
  <c r="AA1272" i="1"/>
  <c r="AA1172" i="1"/>
  <c r="AA699" i="1"/>
  <c r="Z1309" i="1"/>
  <c r="AA1309" i="1"/>
  <c r="Z1303" i="1"/>
  <c r="AA1303" i="1"/>
  <c r="Z1297" i="1"/>
  <c r="AA1297" i="1"/>
  <c r="Z1285" i="1"/>
  <c r="AA1285" i="1"/>
  <c r="Z1279" i="1"/>
  <c r="AA1279" i="1"/>
  <c r="Z1273" i="1"/>
  <c r="AA1273" i="1"/>
  <c r="Z1267" i="1"/>
  <c r="AA1267" i="1"/>
  <c r="Z1261" i="1"/>
  <c r="AA1261" i="1"/>
  <c r="Z1255" i="1"/>
  <c r="AA1255"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5" i="1"/>
  <c r="AA1045" i="1"/>
  <c r="Z1039" i="1"/>
  <c r="AA1039" i="1"/>
  <c r="Z1027" i="1"/>
  <c r="AA1027" i="1"/>
  <c r="Z1021" i="1"/>
  <c r="AA1021" i="1"/>
  <c r="Z1015" i="1"/>
  <c r="AA1015" i="1"/>
  <c r="Z1009" i="1"/>
  <c r="AA1009" i="1"/>
  <c r="Z997" i="1"/>
  <c r="AA997" i="1"/>
  <c r="Z991" i="1"/>
  <c r="AA991" i="1"/>
  <c r="Z979" i="1"/>
  <c r="AA979" i="1"/>
  <c r="Z973" i="1"/>
  <c r="AA973" i="1"/>
  <c r="Z967" i="1"/>
  <c r="AA967" i="1"/>
  <c r="Z955" i="1"/>
  <c r="AA955" i="1"/>
  <c r="Z949" i="1"/>
  <c r="AA949" i="1"/>
  <c r="Z937" i="1"/>
  <c r="AA937" i="1"/>
  <c r="Z931" i="1"/>
  <c r="AA931" i="1"/>
  <c r="Z925" i="1"/>
  <c r="AA925" i="1"/>
  <c r="Z919" i="1"/>
  <c r="AA919" i="1"/>
  <c r="Z913" i="1"/>
  <c r="AA913" i="1"/>
  <c r="Z907" i="1"/>
  <c r="AB907" i="1"/>
  <c r="AA907" i="1"/>
  <c r="AA901" i="1"/>
  <c r="AB901" i="1"/>
  <c r="Z895" i="1"/>
  <c r="AA895" i="1"/>
  <c r="AB895" i="1"/>
  <c r="Z889" i="1"/>
  <c r="AB889" i="1"/>
  <c r="AA889" i="1"/>
  <c r="Z883" i="1"/>
  <c r="AA883" i="1"/>
  <c r="AB883" i="1"/>
  <c r="Z877" i="1"/>
  <c r="AA877" i="1"/>
  <c r="AB877" i="1"/>
  <c r="Z871" i="1"/>
  <c r="AB871" i="1"/>
  <c r="AA871" i="1"/>
  <c r="AA865" i="1"/>
  <c r="AB865" i="1"/>
  <c r="AA859" i="1"/>
  <c r="AB859"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5" i="1"/>
  <c r="AB775"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7" i="1"/>
  <c r="AB697" i="1"/>
  <c r="Z691" i="1"/>
  <c r="AA691" i="1"/>
  <c r="AB691" i="1"/>
  <c r="Z685" i="1"/>
  <c r="AA685" i="1"/>
  <c r="AB685" i="1"/>
  <c r="Z679" i="1"/>
  <c r="AA679" i="1"/>
  <c r="AB679" i="1"/>
  <c r="Z673" i="1"/>
  <c r="AA673" i="1"/>
  <c r="AB673" i="1"/>
  <c r="Z667" i="1"/>
  <c r="AA667" i="1"/>
  <c r="AB667" i="1"/>
  <c r="Z661" i="1"/>
  <c r="AA661" i="1"/>
  <c r="AB661"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69" i="1"/>
  <c r="AB469"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9" i="1"/>
  <c r="AA289" i="1"/>
  <c r="AB289" i="1"/>
  <c r="Z283" i="1"/>
  <c r="AA283" i="1"/>
  <c r="AB283" i="1"/>
  <c r="Z277" i="1"/>
  <c r="AA277" i="1"/>
  <c r="AB277" i="1"/>
  <c r="Z271" i="1"/>
  <c r="AA271" i="1"/>
  <c r="AB271" i="1"/>
  <c r="Z265" i="1"/>
  <c r="AA265" i="1"/>
  <c r="AB265" i="1"/>
  <c r="Z259" i="1"/>
  <c r="AA259" i="1"/>
  <c r="AB259"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3" i="1"/>
  <c r="AA103" i="1"/>
  <c r="AB103" i="1"/>
  <c r="Z97" i="1"/>
  <c r="AA97" i="1"/>
  <c r="Z91" i="1"/>
  <c r="AA91" i="1"/>
  <c r="AB91" i="1"/>
  <c r="Z85" i="1"/>
  <c r="AA85" i="1"/>
  <c r="AB85" i="1"/>
  <c r="Z79" i="1"/>
  <c r="AA79" i="1"/>
  <c r="Z73" i="1"/>
  <c r="AA73" i="1"/>
  <c r="AB73" i="1"/>
  <c r="AA67" i="1"/>
  <c r="AB67" i="1"/>
  <c r="Z61" i="1"/>
  <c r="AA61" i="1"/>
  <c r="Z55" i="1"/>
  <c r="AA55" i="1"/>
  <c r="AB55" i="1"/>
  <c r="Z49" i="1"/>
  <c r="AA49" i="1"/>
  <c r="AB49" i="1"/>
  <c r="Z43" i="1"/>
  <c r="AA43" i="1"/>
  <c r="Z37" i="1"/>
  <c r="AA37" i="1"/>
  <c r="AB37" i="1"/>
  <c r="Z31" i="1"/>
  <c r="AA31" i="1"/>
  <c r="AB31" i="1"/>
  <c r="Z25" i="1"/>
  <c r="AA25" i="1"/>
  <c r="Z19" i="1"/>
  <c r="AA19" i="1"/>
  <c r="AB19" i="1"/>
  <c r="Z13" i="1"/>
  <c r="AA13" i="1"/>
  <c r="AB13" i="1"/>
  <c r="Z7" i="1"/>
  <c r="AA7" i="1"/>
  <c r="AB7" i="1"/>
  <c r="AB1298" i="1"/>
  <c r="AB1280" i="1"/>
  <c r="AB1262" i="1"/>
  <c r="AB1244" i="1"/>
  <c r="AB1226" i="1"/>
  <c r="AB1208" i="1"/>
  <c r="AB1190" i="1"/>
  <c r="AB1172" i="1"/>
  <c r="AB1154" i="1"/>
  <c r="AB1136" i="1"/>
  <c r="AB1118" i="1"/>
  <c r="AB1100" i="1"/>
  <c r="AB1082" i="1"/>
  <c r="AB1064" i="1"/>
  <c r="AB1046" i="1"/>
  <c r="AB1028" i="1"/>
  <c r="AB1010" i="1"/>
  <c r="AB992" i="1"/>
  <c r="AB974" i="1"/>
  <c r="AB956" i="1"/>
  <c r="AB938" i="1"/>
  <c r="AB920" i="1"/>
  <c r="AB900" i="1"/>
  <c r="AB890" i="1"/>
  <c r="AB879" i="1"/>
  <c r="AB868" i="1"/>
  <c r="AB856" i="1"/>
  <c r="AB842" i="1"/>
  <c r="AB820" i="1"/>
  <c r="AB798" i="1"/>
  <c r="AB777" i="1"/>
  <c r="AB734" i="1"/>
  <c r="AB712" i="1"/>
  <c r="AB690" i="1"/>
  <c r="AB669" i="1"/>
  <c r="AB626" i="1"/>
  <c r="AB604" i="1"/>
  <c r="AB554" i="1"/>
  <c r="AB465" i="1"/>
  <c r="AB411" i="1"/>
  <c r="AB357" i="1"/>
  <c r="AB303" i="1"/>
  <c r="AB249"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K7" i="7"/>
  <c r="L7" i="7"/>
  <c r="K10" i="6"/>
  <c r="U9" i="6"/>
  <c r="W8" i="6"/>
  <c r="D3" i="6"/>
  <c r="K19" i="7"/>
  <c r="M19" i="7"/>
  <c r="O11" i="6"/>
  <c r="O9" i="6"/>
  <c r="O10" i="6"/>
  <c r="K25" i="7"/>
  <c r="L25" i="7"/>
  <c r="R9" i="6"/>
  <c r="R10" i="6"/>
  <c r="J21" i="7"/>
  <c r="I21" i="7"/>
  <c r="AC7" i="6"/>
  <c r="AC8" i="6"/>
  <c r="K16" i="7"/>
  <c r="L16" i="7"/>
  <c r="S9" i="6"/>
  <c r="S10" i="6"/>
  <c r="I2" i="7"/>
  <c r="J2" i="7"/>
  <c r="M7" i="6"/>
  <c r="M8" i="6"/>
  <c r="N29" i="7"/>
  <c r="O29" i="7"/>
  <c r="J29" i="7"/>
  <c r="K29" i="7"/>
  <c r="L29" i="7"/>
  <c r="M29" i="7"/>
  <c r="AD8" i="6"/>
  <c r="AD11" i="6"/>
  <c r="AD9" i="6"/>
  <c r="AD12" i="6"/>
  <c r="AD10" i="6"/>
  <c r="AD13" i="6"/>
  <c r="X8" i="6"/>
  <c r="D34" i="7"/>
  <c r="O105" i="1"/>
  <c r="AC105" i="1" s="1"/>
  <c r="O89" i="1"/>
  <c r="AC89" i="1" s="1"/>
  <c r="O41" i="1"/>
  <c r="AC41" i="1" s="1"/>
  <c r="O66" i="1"/>
  <c r="AC66" i="1" s="1"/>
  <c r="O98" i="1"/>
  <c r="AC98" i="1" s="1"/>
  <c r="O82" i="1"/>
  <c r="AC82" i="1" s="1"/>
  <c r="O114" i="1"/>
  <c r="AC114" i="1" s="1"/>
  <c r="O108" i="1"/>
  <c r="AC108" i="1" s="1"/>
  <c r="O104" i="1"/>
  <c r="AC104" i="1" s="1"/>
  <c r="O44" i="1"/>
  <c r="AC44" i="1" s="1"/>
  <c r="O60" i="1"/>
  <c r="AC60" i="1" s="1"/>
  <c r="O115" i="1"/>
  <c r="AC115" i="1" s="1"/>
  <c r="O106" i="1"/>
  <c r="AC106" i="1" s="1"/>
  <c r="O90" i="1"/>
  <c r="AC90" i="1" s="1"/>
  <c r="O74" i="1"/>
  <c r="AC74" i="1" s="1"/>
  <c r="O116" i="1"/>
  <c r="AC116" i="1" s="1"/>
  <c r="C30" i="5"/>
  <c r="Z1300" i="1"/>
  <c r="BJ35" i="5"/>
  <c r="Z1276" i="1"/>
  <c r="BG18" i="5"/>
  <c r="Z1258" i="1"/>
  <c r="BM30" i="5"/>
  <c r="Z1150" i="1"/>
  <c r="D5" i="5"/>
  <c r="Z1144" i="1"/>
  <c r="BI46" i="5"/>
  <c r="Z1030" i="1"/>
  <c r="BK10" i="5"/>
  <c r="Z1018" i="1"/>
  <c r="BL43" i="5"/>
  <c r="Z958" i="1"/>
  <c r="BN51" i="5"/>
  <c r="Z940"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2"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3" i="1"/>
  <c r="BH45" i="5"/>
  <c r="Z135" i="1"/>
  <c r="BN61" i="5"/>
  <c r="Z51" i="1"/>
  <c r="C50" i="5"/>
  <c r="Z39" i="1"/>
  <c r="AY50" i="5"/>
  <c r="Z21" i="1"/>
  <c r="Z1202" i="1"/>
  <c r="Z1035" i="1"/>
  <c r="Z999" i="1"/>
  <c r="BF21" i="5"/>
  <c r="Z1130" i="1"/>
  <c r="BJ53" i="5"/>
  <c r="Z1124" i="1"/>
  <c r="BH63" i="5"/>
  <c r="Z1088" i="1"/>
  <c r="BI12" i="5"/>
  <c r="Z1046"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8"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0" i="1"/>
  <c r="BK40" i="5"/>
  <c r="Z248"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9" i="1"/>
  <c r="BI40" i="5"/>
  <c r="Z841" i="1"/>
  <c r="X55" i="5"/>
  <c r="Z835" i="1"/>
  <c r="BI20" i="5"/>
  <c r="Z775" i="1"/>
  <c r="C26" i="5"/>
  <c r="Z727" i="1"/>
  <c r="BH27" i="5"/>
  <c r="Z721" i="1"/>
  <c r="AT47" i="5"/>
  <c r="Z697" i="1"/>
  <c r="BE14" i="5"/>
  <c r="Z613" i="1"/>
  <c r="BN29" i="5"/>
  <c r="Z607" i="1"/>
  <c r="AQ50" i="5"/>
  <c r="Z601" i="1"/>
  <c r="BM16" i="5"/>
  <c r="Z505" i="1"/>
  <c r="BI64" i="5"/>
  <c r="Z469" i="1"/>
  <c r="BH51" i="5"/>
  <c r="Z457" i="1"/>
  <c r="BH53" i="5"/>
  <c r="Z439" i="1"/>
  <c r="BM26" i="5"/>
  <c r="Z337" i="1"/>
  <c r="BG42" i="5"/>
  <c r="Z325" i="1"/>
  <c r="BL55" i="5"/>
  <c r="Z145" i="1"/>
  <c r="C34" i="5"/>
  <c r="Z139" i="1"/>
  <c r="BN19" i="5"/>
  <c r="Z67" i="1"/>
  <c r="Z1209" i="1"/>
  <c r="Z1059" i="1"/>
  <c r="Z987" i="1"/>
  <c r="Z951" i="1"/>
  <c r="Z822" i="1"/>
  <c r="Z415" i="1"/>
  <c r="Z158" i="1"/>
  <c r="BL33" i="5"/>
  <c r="Z1158" i="1"/>
  <c r="C36" i="5"/>
  <c r="Z1098" i="1"/>
  <c r="BI22" i="5"/>
  <c r="Z1068" i="1"/>
  <c r="BC58" i="5"/>
  <c r="Z1026" i="1"/>
  <c r="BF33" i="5"/>
  <c r="Z960" i="1"/>
  <c r="BN13" i="5"/>
  <c r="Z924" i="1"/>
  <c r="BI38" i="5"/>
  <c r="Z852" i="1"/>
  <c r="BM24" i="5"/>
  <c r="Z756" i="1"/>
  <c r="BL13" i="5"/>
  <c r="Z732" i="1"/>
  <c r="AW22" i="5"/>
  <c r="Z696" i="1"/>
  <c r="BJ29" i="5"/>
  <c r="Z690" i="1"/>
  <c r="BJ39" i="5"/>
  <c r="Z684" i="1"/>
  <c r="D33" i="5"/>
  <c r="Z600" i="1"/>
  <c r="BL41" i="5"/>
  <c r="Z576" i="1"/>
  <c r="D43" i="5"/>
  <c r="Z570" i="1"/>
  <c r="AA44" i="5"/>
  <c r="Z516"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2" i="1"/>
  <c r="BJ41" i="5"/>
  <c r="Z120" i="1"/>
  <c r="BL45" i="5"/>
  <c r="Z90" i="1"/>
  <c r="BG44" i="5"/>
  <c r="Z84" i="1"/>
  <c r="BG26" i="5"/>
  <c r="Z66"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7" i="1"/>
  <c r="AW46" i="5"/>
  <c r="Z281" i="1"/>
  <c r="AV37" i="5"/>
  <c r="Z275" i="1"/>
  <c r="BK12" i="5"/>
  <c r="Z173" i="1"/>
  <c r="BK14" i="5"/>
  <c r="Z131" i="1"/>
  <c r="BB61" i="5"/>
  <c r="Z65"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C47" i="1" s="1"/>
  <c r="O67" i="1"/>
  <c r="AC67" i="1" s="1"/>
  <c r="D26" i="2"/>
  <c r="O83" i="1"/>
  <c r="AC83" i="1" s="1"/>
  <c r="O35" i="1"/>
  <c r="AC35" i="1" s="1"/>
  <c r="O95" i="1"/>
  <c r="AC95" i="1" s="1"/>
  <c r="O79" i="1"/>
  <c r="AC79" i="1" s="1"/>
  <c r="O63" i="1"/>
  <c r="AC63" i="1" s="1"/>
  <c r="O99" i="1"/>
  <c r="AC99" i="1" s="1"/>
  <c r="BO63" i="2"/>
  <c r="BO57" i="2"/>
  <c r="BO56" i="2"/>
  <c r="O38" i="1"/>
  <c r="AC38" i="1" s="1"/>
  <c r="O76" i="1"/>
  <c r="AC76" i="1" s="1"/>
  <c r="O23" i="1"/>
  <c r="AC23" i="1" s="1"/>
  <c r="O75" i="1"/>
  <c r="AC75" i="1" s="1"/>
  <c r="BO51" i="2"/>
  <c r="BO50" i="2"/>
  <c r="O57" i="1"/>
  <c r="AC57" i="1" s="1"/>
  <c r="O73" i="1"/>
  <c r="AC73" i="1" s="1"/>
  <c r="BO45" i="2"/>
  <c r="O88" i="1"/>
  <c r="AC88" i="1" s="1"/>
  <c r="O72" i="1"/>
  <c r="AC72" i="1" s="1"/>
  <c r="O55" i="1"/>
  <c r="AC55" i="1" s="1"/>
  <c r="O92" i="1"/>
  <c r="AC92" i="1" s="1"/>
  <c r="BO44" i="2"/>
  <c r="BO39" i="2"/>
  <c r="BO62" i="2"/>
  <c r="BO38" i="2"/>
  <c r="BO61" i="2"/>
  <c r="BO55" i="2"/>
  <c r="BO49" i="2"/>
  <c r="BO43" i="2"/>
  <c r="BO37" i="2"/>
  <c r="BO66" i="2"/>
  <c r="BO60" i="2"/>
  <c r="BO54" i="2"/>
  <c r="BO48" i="2"/>
  <c r="BO42" i="2"/>
  <c r="BO36" i="2"/>
  <c r="BO65" i="2"/>
  <c r="BO59" i="2"/>
  <c r="BO53" i="2"/>
  <c r="BO47" i="2"/>
  <c r="BO41" i="2"/>
  <c r="BO35" i="2"/>
  <c r="BO64" i="2"/>
  <c r="BO58" i="2"/>
  <c r="BO52" i="2"/>
  <c r="BO46" i="2"/>
  <c r="BO40" i="2"/>
  <c r="BP10" i="2"/>
  <c r="BP9" i="2"/>
  <c r="BP6" i="2"/>
  <c r="BH41" i="4"/>
  <c r="C56" i="4"/>
  <c r="AW26" i="4"/>
  <c r="AQ52" i="4"/>
  <c r="F59" i="4"/>
  <c r="BL25" i="4"/>
  <c r="BM62" i="4"/>
  <c r="BK12" i="4"/>
  <c r="D33" i="2"/>
  <c r="D5" i="2"/>
  <c r="D10" i="2"/>
  <c r="AT7" i="4"/>
  <c r="D30" i="2"/>
  <c r="D27" i="2"/>
  <c r="D17" i="2"/>
  <c r="BL15" i="4"/>
  <c r="D20" i="2"/>
  <c r="D19" i="2"/>
  <c r="D2" i="2"/>
  <c r="D24" i="2"/>
  <c r="D29" i="2"/>
  <c r="S56" i="1"/>
  <c r="R25" i="2" s="1"/>
  <c r="S50" i="1"/>
  <c r="R14" i="2" s="1"/>
  <c r="BL47" i="4"/>
  <c r="BF31" i="4"/>
  <c r="AK58" i="4"/>
  <c r="BN59" i="4"/>
  <c r="BB39" i="4"/>
  <c r="E24" i="4"/>
  <c r="BB51" i="4"/>
  <c r="BK50" i="4"/>
  <c r="BM20" i="4"/>
  <c r="AV53" i="4"/>
  <c r="AE64" i="4"/>
  <c r="C42" i="4"/>
  <c r="E64" i="4"/>
  <c r="BK8" i="4"/>
  <c r="D41" i="4"/>
  <c r="AR61" i="4"/>
  <c r="BE46" i="4"/>
  <c r="F51" i="4"/>
  <c r="AV15" i="4"/>
  <c r="AZ5" i="4"/>
  <c r="BJ49" i="4"/>
  <c r="C40" i="4"/>
  <c r="E58" i="4"/>
  <c r="C18" i="4"/>
  <c r="BE34" i="4"/>
  <c r="D11" i="2"/>
  <c r="D8" i="2"/>
  <c r="D4" i="2"/>
  <c r="S22" i="1"/>
  <c r="Q8" i="2" s="1"/>
  <c r="S16" i="1"/>
  <c r="S7" i="2" s="1"/>
  <c r="S10" i="1"/>
  <c r="R4" i="2" s="1"/>
  <c r="S31" i="1"/>
  <c r="S13" i="2" s="1"/>
  <c r="C12" i="4"/>
  <c r="C32" i="4"/>
  <c r="BL11" i="4"/>
  <c r="D47" i="4"/>
  <c r="BD61" i="4"/>
  <c r="D21" i="4"/>
  <c r="BN55" i="4"/>
  <c r="BM52" i="4"/>
  <c r="BN35" i="4"/>
  <c r="F47" i="4"/>
  <c r="AZ55" i="4"/>
  <c r="E44" i="4"/>
  <c r="C46" i="4"/>
  <c r="BA18" i="4"/>
  <c r="C38" i="4"/>
  <c r="F19" i="4"/>
  <c r="D25" i="2"/>
  <c r="D16" i="2"/>
  <c r="BN61" i="4"/>
  <c r="C50" i="4"/>
  <c r="D3" i="2"/>
  <c r="S15" i="1"/>
  <c r="R3" i="2" s="1"/>
  <c r="S9" i="1"/>
  <c r="S16" i="2" s="1"/>
  <c r="S30" i="1"/>
  <c r="AO30" i="4"/>
  <c r="BK56" i="4"/>
  <c r="E60" i="4"/>
  <c r="AA38" i="4"/>
  <c r="BG30" i="4"/>
  <c r="F21" i="4"/>
  <c r="F45" i="4"/>
  <c r="BN37" i="4"/>
  <c r="BK30" i="4"/>
  <c r="F57" i="4"/>
  <c r="BH39" i="4"/>
  <c r="BK54" i="4"/>
  <c r="BK40" i="4"/>
  <c r="BL53" i="4"/>
  <c r="AY44" i="4"/>
  <c r="BK22" i="4"/>
  <c r="E36" i="4"/>
  <c r="BI26" i="4"/>
  <c r="D13" i="2"/>
  <c r="D57" i="4"/>
  <c r="BG54" i="4"/>
  <c r="D14" i="2"/>
  <c r="F27" i="4"/>
  <c r="D18" i="2"/>
  <c r="S3" i="1"/>
  <c r="S14" i="1"/>
  <c r="Q18" i="2" s="1"/>
  <c r="S8" i="1"/>
  <c r="Q19" i="2" s="1"/>
  <c r="S71" i="1"/>
  <c r="Q5" i="2" s="1"/>
  <c r="S47" i="1"/>
  <c r="R17" i="2" s="1"/>
  <c r="S35" i="1"/>
  <c r="R24" i="2" s="1"/>
  <c r="S29" i="1"/>
  <c r="R33" i="2" s="1"/>
  <c r="BH27" i="4"/>
  <c r="F23" i="4"/>
  <c r="AZ41" i="4"/>
  <c r="BN29" i="4"/>
  <c r="BM16" i="4"/>
  <c r="BL61" i="4"/>
  <c r="BH51" i="4"/>
  <c r="BH53" i="4"/>
  <c r="E16" i="4"/>
  <c r="E38" i="4"/>
  <c r="BM26" i="4"/>
  <c r="BG42" i="4"/>
  <c r="BD47" i="4"/>
  <c r="BL55" i="4"/>
  <c r="C34" i="4"/>
  <c r="D31" i="2"/>
  <c r="BN19" i="4"/>
  <c r="E18" i="4"/>
  <c r="D22" i="2"/>
  <c r="D23" i="2"/>
  <c r="D21" i="2"/>
  <c r="D28" i="2"/>
  <c r="D15" i="2"/>
  <c r="D12" i="2"/>
  <c r="S13" i="1"/>
  <c r="R32" i="2" s="1"/>
  <c r="S7" i="1"/>
  <c r="Q12" i="2" s="1"/>
  <c r="S82" i="1"/>
  <c r="Q26" i="2" s="1"/>
  <c r="S40" i="1"/>
  <c r="Z4" i="2" s="1"/>
  <c r="S34" i="1"/>
  <c r="Q23" i="2" s="1"/>
  <c r="D32" i="2"/>
  <c r="D7" i="2"/>
  <c r="D9" i="2"/>
  <c r="BJ17" i="4"/>
  <c r="D6" i="2"/>
  <c r="S24" i="1"/>
  <c r="S18" i="1"/>
  <c r="AA23" i="2" s="1"/>
  <c r="S12" i="1"/>
  <c r="S22" i="2" s="1"/>
  <c r="S51" i="1"/>
  <c r="S21"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30"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04"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80" i="1"/>
  <c r="V174" i="1"/>
  <c r="V162" i="1"/>
  <c r="V144" i="1"/>
  <c r="V120" i="1"/>
  <c r="V114" i="1"/>
  <c r="V90" i="1"/>
  <c r="V8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06" i="1"/>
  <c r="V88" i="1"/>
  <c r="V70" i="1"/>
  <c r="V58" i="1"/>
  <c r="V46" i="1"/>
  <c r="V34"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3"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8"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23" i="2"/>
  <c r="W9"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15"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10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177" i="1"/>
  <c r="V171" i="1"/>
  <c r="V147" i="1"/>
  <c r="V129" i="1"/>
  <c r="V117" i="1"/>
  <c r="V99" i="1"/>
  <c r="V93" i="1"/>
  <c r="V81" i="1"/>
  <c r="V75" i="1"/>
  <c r="V69" i="1"/>
  <c r="V57" i="1"/>
  <c r="V39" i="1"/>
  <c r="V33" i="1"/>
  <c r="V27" i="1"/>
  <c r="V21" i="1"/>
  <c r="V15" i="1"/>
  <c r="V9" i="1"/>
  <c r="V3" i="1"/>
  <c r="V157"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50" i="1"/>
  <c r="V132" i="1"/>
  <c r="V126" i="1"/>
  <c r="V108" i="1"/>
  <c r="V102" i="1"/>
  <c r="V96" i="1"/>
  <c r="V72" i="1"/>
  <c r="V54" i="1"/>
  <c r="V48" i="1"/>
  <c r="V42" i="1"/>
  <c r="V12" i="1"/>
  <c r="V6" i="1"/>
  <c r="V272" i="1"/>
  <c r="V266" i="1"/>
  <c r="V230" i="1"/>
  <c r="V218" i="1"/>
  <c r="V200" i="1"/>
  <c r="V194" i="1"/>
  <c r="V182" i="1"/>
  <c r="V146" i="1"/>
  <c r="V140" i="1"/>
  <c r="V134" i="1"/>
  <c r="V122" i="1"/>
  <c r="V110" i="1"/>
  <c r="V98" i="1"/>
  <c r="V92" i="1"/>
  <c r="V74" i="1"/>
  <c r="V68" i="1"/>
  <c r="V62" i="1"/>
  <c r="V56" i="1"/>
  <c r="V44" i="1"/>
  <c r="V38" i="1"/>
  <c r="V8" i="1"/>
  <c r="V269" i="1"/>
  <c r="V257" i="1"/>
  <c r="V245" i="1"/>
  <c r="V239" i="1"/>
  <c r="V233" i="1"/>
  <c r="V227" i="1"/>
  <c r="V221" i="1"/>
  <c r="V215" i="1"/>
  <c r="V209" i="1"/>
  <c r="V203" i="1"/>
  <c r="V197" i="1"/>
  <c r="V185" i="1"/>
  <c r="V179" i="1"/>
  <c r="V167" i="1"/>
  <c r="V161" i="1"/>
  <c r="V155" i="1"/>
  <c r="V149" i="1"/>
  <c r="V131" i="1"/>
  <c r="V119" i="1"/>
  <c r="V113" i="1"/>
  <c r="V101" i="1"/>
  <c r="V89" i="1"/>
  <c r="V83" i="1"/>
  <c r="V77" i="1"/>
  <c r="V71" i="1"/>
  <c r="V59" i="1"/>
  <c r="V53" i="1"/>
  <c r="V47" i="1"/>
  <c r="V41" i="1"/>
  <c r="V35" i="1"/>
  <c r="V29" i="1"/>
  <c r="V23" i="1"/>
  <c r="V17" i="1"/>
  <c r="V11" i="1"/>
  <c r="V5" i="1"/>
  <c r="V22" i="1"/>
  <c r="V16" i="1"/>
  <c r="V10" i="1"/>
  <c r="V4" i="1"/>
  <c r="M26" i="2"/>
  <c r="W18" i="2"/>
  <c r="N27" i="2"/>
  <c r="W17" i="2"/>
  <c r="N26" i="2"/>
  <c r="U15" i="2"/>
  <c r="Y15" i="2"/>
  <c r="W16" i="2"/>
  <c r="O19" i="2"/>
  <c r="U14" i="2"/>
  <c r="W24" i="2"/>
  <c r="AA28" i="2"/>
  <c r="Z15" i="2"/>
  <c r="O26" i="2"/>
  <c r="U18" i="2"/>
  <c r="Y18" i="2"/>
  <c r="W13" i="2"/>
  <c r="Q4" i="2"/>
  <c r="Z18" i="2"/>
  <c r="V15" i="2"/>
  <c r="AA12" i="2"/>
  <c r="AA19" i="2"/>
  <c r="V18" i="2"/>
  <c r="O12" i="2"/>
  <c r="W15" i="2"/>
  <c r="V12" i="2"/>
  <c r="Y12" i="2"/>
  <c r="Z12" i="2"/>
  <c r="U12" i="2"/>
  <c r="W12" i="2"/>
  <c r="AA27" i="2"/>
  <c r="N5" i="2"/>
  <c r="W10" i="2"/>
  <c r="O5" i="2"/>
  <c r="M5" i="2"/>
  <c r="W30" i="2"/>
  <c r="O58" i="1"/>
  <c r="AC58" i="1" s="1"/>
  <c r="O26" i="1"/>
  <c r="AC26" i="1" s="1"/>
  <c r="O42" i="1"/>
  <c r="AC42" i="1" s="1"/>
  <c r="O45" i="1"/>
  <c r="AC45" i="1" s="1"/>
  <c r="O61" i="1"/>
  <c r="AC61" i="1" s="1"/>
  <c r="O29" i="1"/>
  <c r="AC29" i="1" s="1"/>
  <c r="O56" i="1"/>
  <c r="AC56" i="1" s="1"/>
  <c r="N16" i="2"/>
  <c r="W2" i="2"/>
  <c r="O27" i="1"/>
  <c r="AC27" i="1" s="1"/>
  <c r="O43" i="1"/>
  <c r="AC43" i="1" s="1"/>
  <c r="O59" i="1"/>
  <c r="AC59" i="1" s="1"/>
  <c r="U11" i="2"/>
  <c r="O52" i="1"/>
  <c r="AC52" i="1" s="1"/>
  <c r="Z27" i="2"/>
  <c r="O36" i="1"/>
  <c r="AC36" i="1" s="1"/>
  <c r="Z29" i="2"/>
  <c r="V32" i="2"/>
  <c r="AE66" i="4"/>
  <c r="O34" i="1"/>
  <c r="AC34" i="1" s="1"/>
  <c r="AA29" i="2"/>
  <c r="N31" i="2"/>
  <c r="M25" i="2"/>
  <c r="O50" i="1"/>
  <c r="AC50" i="1" s="1"/>
  <c r="N17" i="2"/>
  <c r="J65" i="4"/>
  <c r="W6" i="2"/>
  <c r="N14" i="2"/>
  <c r="V10" i="2"/>
  <c r="O46" i="1"/>
  <c r="AC46" i="1" s="1"/>
  <c r="N25" i="2"/>
  <c r="V27" i="2"/>
  <c r="N19" i="2"/>
  <c r="N24" i="2"/>
  <c r="N33" i="2"/>
  <c r="W25" i="2"/>
  <c r="O30" i="1"/>
  <c r="AC30" i="1" s="1"/>
  <c r="N21" i="2"/>
  <c r="N3" i="2"/>
  <c r="N20" i="2"/>
  <c r="U20" i="2"/>
  <c r="O13" i="2"/>
  <c r="O62" i="1"/>
  <c r="AC62" i="1" s="1"/>
  <c r="M13" i="2"/>
  <c r="U23" i="2"/>
  <c r="N7" i="2"/>
  <c r="V3" i="2"/>
  <c r="AH65" i="4"/>
  <c r="V8" i="2"/>
  <c r="V2" i="2"/>
  <c r="V20" i="2"/>
  <c r="V19" i="2"/>
  <c r="W27" i="2"/>
  <c r="V26" i="2"/>
  <c r="V17" i="2"/>
  <c r="W19" i="2"/>
  <c r="BF11" i="2"/>
  <c r="V13" i="2"/>
  <c r="W29" i="2"/>
  <c r="BE8" i="2"/>
  <c r="Y19" i="2"/>
  <c r="BE5" i="2"/>
  <c r="V21" i="2"/>
  <c r="BF18" i="2"/>
  <c r="V11" i="2"/>
  <c r="V31" i="2"/>
  <c r="BF33" i="2"/>
  <c r="N8" i="2"/>
  <c r="W32" i="2"/>
  <c r="BK62" i="4"/>
  <c r="W26" i="2"/>
  <c r="W4" i="2"/>
  <c r="W21" i="2"/>
  <c r="U3" i="2"/>
  <c r="W8" i="2"/>
  <c r="U8" i="2"/>
  <c r="W7" i="2"/>
  <c r="BF16" i="2"/>
  <c r="BE26" i="2"/>
  <c r="H3" i="2"/>
  <c r="I3" i="2" s="1"/>
  <c r="H15" i="2"/>
  <c r="I15" i="2" s="1"/>
  <c r="H22" i="2"/>
  <c r="I22" i="2" s="1"/>
  <c r="H11" i="2"/>
  <c r="I11" i="2" s="1"/>
  <c r="N22" i="2"/>
  <c r="N4" i="2"/>
  <c r="U27" i="2"/>
  <c r="U4" i="2"/>
  <c r="V30" i="2"/>
  <c r="V9" i="2"/>
  <c r="W23" i="2"/>
  <c r="W3" i="2"/>
  <c r="BE22" i="2"/>
  <c r="BF26" i="2"/>
  <c r="H10" i="2"/>
  <c r="I10" i="2" s="1"/>
  <c r="H30" i="2"/>
  <c r="I30" i="2" s="1"/>
  <c r="O2" i="2"/>
  <c r="M2" i="2"/>
  <c r="U13" i="2"/>
  <c r="U21" i="2"/>
  <c r="W20" i="2"/>
  <c r="BF7" i="2"/>
  <c r="BF20" i="2"/>
  <c r="H23" i="2"/>
  <c r="I23" i="2" s="1"/>
  <c r="U30" i="2"/>
  <c r="U9" i="2"/>
  <c r="V23" i="2"/>
  <c r="W31" i="2"/>
  <c r="Y29" i="2"/>
  <c r="BF5" i="2"/>
  <c r="BF32" i="2"/>
  <c r="BE12" i="2"/>
  <c r="H26" i="2"/>
  <c r="I26" i="2" s="1"/>
  <c r="BE6" i="2"/>
  <c r="H16" i="2"/>
  <c r="I16" i="2" s="1"/>
  <c r="M28" i="2"/>
  <c r="S4" i="2"/>
  <c r="BF25" i="2"/>
  <c r="H8" i="2"/>
  <c r="I8" i="2" s="1"/>
  <c r="H33" i="2"/>
  <c r="I33" i="2" s="1"/>
  <c r="T2" i="2"/>
  <c r="N13" i="2"/>
  <c r="U19" i="2"/>
  <c r="U31" i="2"/>
  <c r="V29" i="2"/>
  <c r="T33" i="2"/>
  <c r="H6" i="2"/>
  <c r="I6" i="2" s="1"/>
  <c r="L29" i="2"/>
  <c r="N28" i="2"/>
  <c r="U2" i="2"/>
  <c r="V24" i="2"/>
  <c r="W5" i="2"/>
  <c r="W33" i="2"/>
  <c r="BE9" i="2"/>
  <c r="H19" i="2"/>
  <c r="I19" i="2" s="1"/>
  <c r="M27" i="2"/>
  <c r="U29" i="2"/>
  <c r="V7" i="2"/>
  <c r="H14" i="2"/>
  <c r="I14" i="2" s="1"/>
  <c r="O31" i="2"/>
  <c r="U24" i="2"/>
  <c r="V5" i="2"/>
  <c r="V33" i="2"/>
  <c r="W14" i="2"/>
  <c r="BE7" i="2"/>
  <c r="BF12" i="2"/>
  <c r="M14" i="2"/>
  <c r="U10" i="2"/>
  <c r="U7" i="2"/>
  <c r="Y27" i="2"/>
  <c r="U5" i="2"/>
  <c r="U33" i="2"/>
  <c r="V14" i="2"/>
  <c r="H31" i="2"/>
  <c r="I31" i="2" s="1"/>
  <c r="BF19" i="2"/>
  <c r="H12" i="2"/>
  <c r="I12" i="2" s="1"/>
  <c r="H32" i="2"/>
  <c r="I32" i="2" s="1"/>
  <c r="U26" i="2"/>
  <c r="U32" i="2"/>
  <c r="V25" i="2"/>
  <c r="V6" i="2"/>
  <c r="BE18" i="2"/>
  <c r="BF6" i="2"/>
  <c r="H18" i="2"/>
  <c r="I18" i="2" s="1"/>
  <c r="H9" i="2"/>
  <c r="I9" i="2" s="1"/>
  <c r="M21" i="2"/>
  <c r="V16" i="2"/>
  <c r="BE21" i="2"/>
  <c r="H13" i="2"/>
  <c r="I13" i="2" s="1"/>
  <c r="Z22" i="2"/>
  <c r="N10" i="2"/>
  <c r="N32" i="2"/>
  <c r="U25" i="2"/>
  <c r="U6" i="2"/>
  <c r="V4" i="2"/>
  <c r="BF15" i="2"/>
  <c r="BF14" i="2"/>
  <c r="BF8" i="2"/>
  <c r="BE11" i="2"/>
  <c r="O51" i="1"/>
  <c r="AC51" i="1" s="1"/>
  <c r="H20" i="2"/>
  <c r="I20" i="2" s="1"/>
  <c r="H29" i="2"/>
  <c r="I29" i="2" s="1"/>
  <c r="H17" i="2"/>
  <c r="I17" i="2" s="1"/>
  <c r="H27" i="2"/>
  <c r="I27" i="2" s="1"/>
  <c r="H25" i="2"/>
  <c r="I25" i="2" s="1"/>
  <c r="H24" i="2"/>
  <c r="I24" i="2" s="1"/>
  <c r="U17" i="2"/>
  <c r="U16" i="2"/>
  <c r="W11" i="2"/>
  <c r="W28" i="2"/>
  <c r="Y28" i="2"/>
  <c r="U28" i="2"/>
  <c r="V28" i="2"/>
  <c r="W22" i="2"/>
  <c r="U22" i="2"/>
  <c r="Y22" i="2"/>
  <c r="V22" i="2"/>
  <c r="Z28" i="2"/>
  <c r="H7" i="2"/>
  <c r="I7" i="2" s="1"/>
  <c r="M6" i="2"/>
  <c r="N6" i="2"/>
  <c r="AA22" i="2"/>
  <c r="Z19" i="2"/>
  <c r="M18" i="2"/>
  <c r="M30" i="2"/>
  <c r="O30" i="2"/>
  <c r="BF24" i="2"/>
  <c r="BE15" i="2"/>
  <c r="BF10" i="2"/>
  <c r="BE20" i="2"/>
  <c r="BF23" i="2"/>
  <c r="BF2" i="2"/>
  <c r="BF30" i="2"/>
  <c r="AA16" i="2"/>
  <c r="T30" i="2"/>
  <c r="M19" i="2"/>
  <c r="M31" i="2"/>
  <c r="N2" i="2"/>
  <c r="O29" i="2"/>
  <c r="O28" i="1"/>
  <c r="AC28" i="1" s="1"/>
  <c r="L26" i="2"/>
  <c r="BE19" i="2"/>
  <c r="BE23" i="2"/>
  <c r="BE2" i="2"/>
  <c r="BE30" i="2"/>
  <c r="Z16" i="2"/>
  <c r="T16" i="2"/>
  <c r="T6" i="2"/>
  <c r="M8" i="2"/>
  <c r="N29" i="2"/>
  <c r="O10" i="2"/>
  <c r="O24" i="2"/>
  <c r="L14" i="2"/>
  <c r="BE25" i="2"/>
  <c r="L33" i="2"/>
  <c r="BE32" i="2"/>
  <c r="BF3" i="2"/>
  <c r="BF31" i="2"/>
  <c r="L27" i="2"/>
  <c r="T23" i="2"/>
  <c r="T28" i="2"/>
  <c r="M29" i="2"/>
  <c r="O7" i="2"/>
  <c r="BF21" i="2"/>
  <c r="L17" i="2"/>
  <c r="L8" i="2"/>
  <c r="L10" i="2"/>
  <c r="BE3" i="2"/>
  <c r="BE31" i="2"/>
  <c r="L6" i="2"/>
  <c r="T10" i="2"/>
  <c r="M10" i="2"/>
  <c r="M24" i="2"/>
  <c r="O22" i="2"/>
  <c r="O33" i="2"/>
  <c r="L7" i="2"/>
  <c r="L18" i="2"/>
  <c r="BF4" i="2"/>
  <c r="L24" i="2"/>
  <c r="L11" i="2"/>
  <c r="T26" i="2"/>
  <c r="T20" i="2"/>
  <c r="M7" i="2"/>
  <c r="O32" i="2"/>
  <c r="BE4" i="2"/>
  <c r="BF9" i="2"/>
  <c r="L5" i="2"/>
  <c r="L22" i="2"/>
  <c r="BF13" i="2"/>
  <c r="T4" i="2"/>
  <c r="T32" i="2"/>
  <c r="M22" i="2"/>
  <c r="M33" i="2"/>
  <c r="O14" i="2"/>
  <c r="O18" i="2"/>
  <c r="BF29" i="2"/>
  <c r="BE16" i="2"/>
  <c r="BE13" i="2"/>
  <c r="T21" i="2"/>
  <c r="T11" i="2"/>
  <c r="M32" i="2"/>
  <c r="N18" i="2"/>
  <c r="O25" i="2"/>
  <c r="O6" i="2"/>
  <c r="L21" i="2"/>
  <c r="BE29" i="2"/>
  <c r="BF17" i="2"/>
  <c r="T14" i="2"/>
  <c r="T18" i="2"/>
  <c r="O17" i="2"/>
  <c r="O16" i="2"/>
  <c r="H21" i="2"/>
  <c r="I21" i="2" s="1"/>
  <c r="L19" i="2"/>
  <c r="L23" i="2"/>
  <c r="BE17" i="2"/>
  <c r="L2" i="2"/>
  <c r="L30" i="2"/>
  <c r="T9" i="2"/>
  <c r="T3" i="2"/>
  <c r="O27" i="2"/>
  <c r="O4" i="2"/>
  <c r="L25" i="2"/>
  <c r="L32" i="2"/>
  <c r="T19" i="2"/>
  <c r="T17" i="2"/>
  <c r="M17" i="2"/>
  <c r="M16" i="2"/>
  <c r="O21" i="2"/>
  <c r="H5" i="2"/>
  <c r="I5" i="2" s="1"/>
  <c r="L3" i="2"/>
  <c r="L31" i="2"/>
  <c r="BF27" i="2"/>
  <c r="T8" i="2"/>
  <c r="T31" i="2"/>
  <c r="M4" i="2"/>
  <c r="O9" i="2"/>
  <c r="F5" i="2"/>
  <c r="G5" i="2" s="1"/>
  <c r="BE14" i="2"/>
  <c r="BE33" i="2"/>
  <c r="BE27" i="2"/>
  <c r="T29" i="2"/>
  <c r="T22" i="2"/>
  <c r="N30" i="2"/>
  <c r="N9" i="2"/>
  <c r="O28" i="2"/>
  <c r="O11" i="2"/>
  <c r="L4" i="2"/>
  <c r="BE10" i="2"/>
  <c r="T25" i="2"/>
  <c r="T12" i="2"/>
  <c r="M9" i="2"/>
  <c r="N11" i="2"/>
  <c r="O23" i="2"/>
  <c r="O3" i="2"/>
  <c r="H4" i="2"/>
  <c r="I4" i="2" s="1"/>
  <c r="L9" i="2"/>
  <c r="BE24" i="2"/>
  <c r="L16" i="2"/>
  <c r="BF22" i="2"/>
  <c r="L13" i="2"/>
  <c r="T24" i="2"/>
  <c r="M11" i="2"/>
  <c r="O20" i="2"/>
  <c r="L20" i="2"/>
  <c r="T7" i="2"/>
  <c r="T27" i="2"/>
  <c r="M23" i="2"/>
  <c r="M3" i="2"/>
  <c r="N12" i="2"/>
  <c r="T15" i="2"/>
  <c r="T13" i="2"/>
  <c r="M12" i="2"/>
  <c r="M20" i="2"/>
  <c r="O8" i="2"/>
  <c r="M15" i="2"/>
  <c r="T5" i="2"/>
  <c r="N15" i="2"/>
  <c r="O15" i="2"/>
  <c r="AZ19" i="2"/>
  <c r="L15" i="2"/>
  <c r="AZ29" i="2"/>
  <c r="F9" i="2"/>
  <c r="G9" i="2" s="1"/>
  <c r="F7" i="2"/>
  <c r="G7" i="2" s="1"/>
  <c r="F20" i="2"/>
  <c r="F17" i="2"/>
  <c r="F12" i="2"/>
  <c r="G12" i="2" s="1"/>
  <c r="H2" i="2"/>
  <c r="I2" i="2" s="1"/>
  <c r="F19" i="2"/>
  <c r="G19" i="2" s="1"/>
  <c r="F15" i="2"/>
  <c r="G15" i="2" s="1"/>
  <c r="F32" i="2"/>
  <c r="G32" i="2" s="1"/>
  <c r="F31" i="2"/>
  <c r="G31" i="2" s="1"/>
  <c r="F2" i="2"/>
  <c r="G2" i="2" s="1"/>
  <c r="F27" i="2"/>
  <c r="G27" i="2" s="1"/>
  <c r="F26" i="2"/>
  <c r="G26" i="2" s="1"/>
  <c r="F8" i="2"/>
  <c r="G8" i="2" s="1"/>
  <c r="F33" i="2"/>
  <c r="G33" i="2" s="1"/>
  <c r="F11" i="2"/>
  <c r="G11" i="2" s="1"/>
  <c r="F22" i="2"/>
  <c r="G22" i="2" s="1"/>
  <c r="F13" i="2"/>
  <c r="G13" i="2" s="1"/>
  <c r="F4" i="2"/>
  <c r="G4" i="2" s="1"/>
  <c r="F29" i="2"/>
  <c r="G29" i="2" s="1"/>
  <c r="F16" i="2"/>
  <c r="G16" i="2" s="1"/>
  <c r="F18" i="2"/>
  <c r="G18" i="2" s="1"/>
  <c r="F30" i="2"/>
  <c r="G30" i="2" s="1"/>
  <c r="F21" i="2"/>
  <c r="G21" i="2" s="1"/>
  <c r="F25" i="2"/>
  <c r="G25" i="2" s="1"/>
  <c r="F23" i="2"/>
  <c r="G23" i="2" s="1"/>
  <c r="F3" i="2"/>
  <c r="G3" i="2" s="1"/>
  <c r="F6" i="2"/>
  <c r="G6" i="2" s="1"/>
  <c r="F14" i="2"/>
  <c r="G14" i="2" s="1"/>
  <c r="F24" i="2"/>
  <c r="G24" i="2" s="1"/>
  <c r="F10" i="2"/>
  <c r="G10" i="2" s="1"/>
  <c r="AX29" i="2"/>
  <c r="AY23" i="2"/>
  <c r="AX14" i="2"/>
  <c r="L12" i="2"/>
  <c r="AT25" i="2"/>
  <c r="AZ6" i="2"/>
  <c r="AT26" i="2"/>
  <c r="AY9" i="2"/>
  <c r="AZ24" i="2"/>
  <c r="AX26" i="2"/>
  <c r="AY19" i="2"/>
  <c r="AZ8" i="2"/>
  <c r="AT23" i="2"/>
  <c r="AT21" i="2"/>
  <c r="AZ14" i="2"/>
  <c r="AX19" i="2"/>
  <c r="AY31" i="2"/>
  <c r="AT2" i="2"/>
  <c r="AT27" i="2"/>
  <c r="AY13" i="2"/>
  <c r="AT24" i="2"/>
  <c r="AY15" i="2"/>
  <c r="AZ10" i="2"/>
  <c r="AT18" i="2"/>
  <c r="AY32" i="2"/>
  <c r="AZ5" i="2"/>
  <c r="AX17" i="2"/>
  <c r="AT12" i="2"/>
  <c r="AZ9" i="2"/>
  <c r="AZ7" i="2"/>
  <c r="AZ20" i="2"/>
  <c r="AX11" i="2"/>
  <c r="AT3" i="2"/>
  <c r="AY5" i="2"/>
  <c r="AY2" i="2"/>
  <c r="AZ30" i="2"/>
  <c r="AT5" i="2"/>
  <c r="AX2" i="2"/>
  <c r="AT7" i="2"/>
  <c r="AT33" i="2"/>
  <c r="AY20" i="2"/>
  <c r="AX3" i="2"/>
  <c r="AZ22" i="2"/>
  <c r="AX22" i="2"/>
  <c r="AT6" i="2"/>
  <c r="AY21" i="2"/>
  <c r="AZ4" i="2"/>
  <c r="AX21" i="2"/>
  <c r="AT14" i="2"/>
  <c r="AY7" i="2"/>
  <c r="AT15" i="2"/>
  <c r="AT16" i="2"/>
  <c r="AX30" i="2"/>
  <c r="AX23" i="2"/>
  <c r="AT10" i="2"/>
  <c r="AY3" i="2"/>
  <c r="AT17" i="2"/>
  <c r="AX31" i="2"/>
  <c r="AX27" i="2"/>
  <c r="AT13" i="2"/>
  <c r="AX8" i="2"/>
  <c r="AY26" i="2"/>
  <c r="AT29" i="2"/>
  <c r="AY25" i="2"/>
  <c r="AX7" i="2"/>
  <c r="AX16" i="2"/>
  <c r="AZ32" i="2"/>
  <c r="AY11" i="2"/>
  <c r="AX6" i="2"/>
  <c r="AY14" i="2"/>
  <c r="AX9" i="2"/>
  <c r="AT19" i="2"/>
  <c r="AY8" i="2"/>
  <c r="AX25" i="2"/>
  <c r="AX24" i="2"/>
  <c r="AZ16" i="2"/>
  <c r="AX20" i="2"/>
  <c r="AX18" i="2"/>
  <c r="AZ17" i="2"/>
  <c r="AT31" i="2"/>
  <c r="AT22" i="2"/>
  <c r="AX12" i="2"/>
  <c r="AZ13" i="2"/>
  <c r="AY30" i="2"/>
  <c r="AZ26" i="2"/>
  <c r="AX15" i="2"/>
  <c r="AZ33" i="2"/>
  <c r="AZ18" i="2"/>
  <c r="AZ12" i="2"/>
  <c r="AZ27" i="2"/>
  <c r="AX13" i="2"/>
  <c r="AT30" i="2"/>
  <c r="AT4" i="2"/>
  <c r="AX4" i="2"/>
  <c r="AT9" i="2"/>
  <c r="AX33" i="2"/>
  <c r="AX10" i="2"/>
  <c r="AX32" i="2"/>
  <c r="AZ11" i="2"/>
  <c r="AT8" i="2"/>
  <c r="AZ15" i="2"/>
  <c r="AT11" i="2"/>
  <c r="AX5" i="2"/>
  <c r="AY17" i="2"/>
  <c r="AZ31" i="2"/>
  <c r="AY6" i="2"/>
  <c r="AY4" i="2"/>
  <c r="AZ21" i="2"/>
  <c r="AY29" i="2"/>
  <c r="AZ25" i="2"/>
  <c r="AY16" i="2"/>
  <c r="AZ23" i="2"/>
  <c r="AY18" i="2"/>
  <c r="AZ3" i="2"/>
  <c r="AY12" i="2"/>
  <c r="AZ2" i="2"/>
  <c r="AY33" i="2"/>
  <c r="AY22" i="2"/>
  <c r="AT20" i="2"/>
  <c r="AY24" i="2"/>
  <c r="AY10" i="2"/>
  <c r="AT32" i="2"/>
  <c r="AY27" i="2"/>
  <c r="O40" i="1"/>
  <c r="AC40" i="1" s="1"/>
  <c r="AQ66" i="4"/>
  <c r="AV63" i="4"/>
  <c r="BF51" i="4"/>
  <c r="O25" i="1"/>
  <c r="AC25" i="1" s="1"/>
  <c r="BE28" i="2"/>
  <c r="H28" i="2"/>
  <c r="I28" i="2" s="1"/>
  <c r="BF28" i="2"/>
  <c r="O24" i="1"/>
  <c r="AC24" i="1" s="1"/>
  <c r="O39" i="1"/>
  <c r="AC39" i="1" s="1"/>
  <c r="O33" i="1"/>
  <c r="AC33" i="1" s="1"/>
  <c r="S25" i="1"/>
  <c r="L28" i="2"/>
  <c r="O32" i="1"/>
  <c r="AC32" i="1" s="1"/>
  <c r="G6" i="4"/>
  <c r="BG62" i="4"/>
  <c r="S62" i="4"/>
  <c r="W62" i="4"/>
  <c r="S6" i="1"/>
  <c r="R6" i="2" s="1"/>
  <c r="S39" i="1"/>
  <c r="AA25" i="2" s="1"/>
  <c r="S11" i="1"/>
  <c r="S5" i="1"/>
  <c r="S37" i="1"/>
  <c r="S4" i="1"/>
  <c r="S20" i="1"/>
  <c r="O22" i="1"/>
  <c r="AC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C21" i="1" s="1"/>
  <c r="O64" i="4"/>
  <c r="BA10" i="4"/>
  <c r="O18" i="1"/>
  <c r="AC18" i="1" s="1"/>
  <c r="O16" i="1"/>
  <c r="AC16" i="1" s="1"/>
  <c r="O20" i="1"/>
  <c r="AC20" i="1" s="1"/>
  <c r="O15" i="1"/>
  <c r="AC15" i="1" s="1"/>
  <c r="O17" i="1"/>
  <c r="AC17" i="1" s="1"/>
  <c r="O14" i="1"/>
  <c r="AC14" i="1" s="1"/>
  <c r="O19" i="1"/>
  <c r="AC19" i="1" s="1"/>
  <c r="O13" i="1"/>
  <c r="AC13" i="1" s="1"/>
  <c r="O8" i="1"/>
  <c r="AC8" i="1" s="1"/>
  <c r="O9" i="1"/>
  <c r="AC9" i="1" s="1"/>
  <c r="BO57" i="3"/>
  <c r="BO41" i="3"/>
  <c r="BO3" i="3"/>
  <c r="BO14" i="3"/>
  <c r="O10" i="1"/>
  <c r="AC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C12" i="1" s="1"/>
  <c r="BO63" i="3"/>
  <c r="BO47" i="3"/>
  <c r="BO24" i="3"/>
  <c r="O11" i="1"/>
  <c r="AC11" i="1" s="1"/>
  <c r="BO65" i="3"/>
  <c r="BO49" i="3"/>
  <c r="BO33" i="3"/>
  <c r="BO17" i="3"/>
  <c r="BO8" i="3"/>
  <c r="BO60" i="3"/>
  <c r="BO66" i="3"/>
  <c r="BO50" i="3"/>
  <c r="BO34" i="3"/>
  <c r="BO26" i="3"/>
  <c r="BO18" i="3"/>
  <c r="BO9" i="3"/>
  <c r="BO52" i="3"/>
  <c r="BO36" i="3"/>
  <c r="O7" i="1"/>
  <c r="AC7" i="1" s="1"/>
  <c r="BO59" i="3"/>
  <c r="BO51" i="3"/>
  <c r="BO43" i="3"/>
  <c r="BO35" i="3"/>
  <c r="BO27" i="3"/>
  <c r="BO19" i="3"/>
  <c r="BO10" i="3"/>
  <c r="BO53" i="3"/>
  <c r="BO37" i="3"/>
  <c r="BO21" i="3"/>
  <c r="BO56" i="3"/>
  <c r="BO44" i="3"/>
  <c r="BO40" i="3"/>
  <c r="BO28" i="3"/>
  <c r="BO11" i="3"/>
  <c r="BO20" i="3"/>
  <c r="BO4" i="3"/>
  <c r="O6" i="1"/>
  <c r="AC6" i="1" s="1"/>
  <c r="O4" i="1"/>
  <c r="AC4" i="1" s="1"/>
  <c r="O3" i="1"/>
  <c r="AC3" i="1" s="1"/>
  <c r="O5" i="1"/>
  <c r="AC5" i="1" s="1"/>
  <c r="P8" i="6" l="1"/>
  <c r="N7" i="7"/>
  <c r="X10" i="6"/>
  <c r="X9" i="6"/>
  <c r="AE12" i="6"/>
  <c r="X7" i="6"/>
  <c r="I31" i="7"/>
  <c r="J31" i="7"/>
  <c r="L31" i="7"/>
  <c r="AE10" i="6"/>
  <c r="L9" i="6"/>
  <c r="AE11" i="6"/>
  <c r="L8" i="6"/>
  <c r="AE8" i="6"/>
  <c r="L10" i="6"/>
  <c r="J26" i="7"/>
  <c r="J30" i="7"/>
  <c r="AE9" i="6"/>
  <c r="L30" i="7"/>
  <c r="K26" i="7"/>
  <c r="M26" i="7"/>
  <c r="M7" i="7"/>
  <c r="K6" i="7"/>
  <c r="L13" i="7"/>
  <c r="L6" i="7"/>
  <c r="K11" i="6"/>
  <c r="K12" i="6"/>
  <c r="AK9" i="1"/>
  <c r="AK10" i="1" s="1"/>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1" i="7"/>
  <c r="T11" i="7"/>
  <c r="Z11" i="7"/>
  <c r="AF11" i="7"/>
  <c r="AL11" i="7"/>
  <c r="AR11" i="7"/>
  <c r="AX11" i="7"/>
  <c r="BD11" i="7"/>
  <c r="BJ11" i="7"/>
  <c r="BP11" i="7"/>
  <c r="BV11" i="7"/>
  <c r="CB11" i="7"/>
  <c r="CH11" i="7"/>
  <c r="CN11" i="7"/>
  <c r="CT11" i="7"/>
  <c r="CZ11" i="7"/>
  <c r="DF11" i="7"/>
  <c r="DL11" i="7"/>
  <c r="DR11" i="7"/>
  <c r="DX11" i="7"/>
  <c r="ED11" i="7"/>
  <c r="EJ11" i="7"/>
  <c r="EP11" i="7"/>
  <c r="EV11" i="7"/>
  <c r="FB11" i="7"/>
  <c r="FH11" i="7"/>
  <c r="FN11" i="7"/>
  <c r="FT11" i="7"/>
  <c r="FZ11" i="7"/>
  <c r="GF11" i="7"/>
  <c r="GL11" i="7"/>
  <c r="GR11" i="7"/>
  <c r="O11" i="7"/>
  <c r="U11" i="7"/>
  <c r="AA11" i="7"/>
  <c r="AG11" i="7"/>
  <c r="AM11" i="7"/>
  <c r="AS11" i="7"/>
  <c r="AY11" i="7"/>
  <c r="BE11" i="7"/>
  <c r="BK11" i="7"/>
  <c r="BQ11" i="7"/>
  <c r="BW11" i="7"/>
  <c r="CC11" i="7"/>
  <c r="CI11" i="7"/>
  <c r="CO11" i="7"/>
  <c r="CU11" i="7"/>
  <c r="DA11" i="7"/>
  <c r="DG11" i="7"/>
  <c r="DM11" i="7"/>
  <c r="DS11" i="7"/>
  <c r="DY11" i="7"/>
  <c r="EE11" i="7"/>
  <c r="EK11" i="7"/>
  <c r="EQ11" i="7"/>
  <c r="EW11" i="7"/>
  <c r="FC11" i="7"/>
  <c r="FI11" i="7"/>
  <c r="FO11" i="7"/>
  <c r="FU11" i="7"/>
  <c r="GA11" i="7"/>
  <c r="GG11" i="7"/>
  <c r="GM11" i="7"/>
  <c r="GS11" i="7"/>
  <c r="J11" i="7"/>
  <c r="P11" i="7"/>
  <c r="V11" i="7"/>
  <c r="AB11" i="7"/>
  <c r="AH11" i="7"/>
  <c r="AN11" i="7"/>
  <c r="AT11" i="7"/>
  <c r="AZ11" i="7"/>
  <c r="BF11" i="7"/>
  <c r="BL11" i="7"/>
  <c r="BR11" i="7"/>
  <c r="BX11" i="7"/>
  <c r="CD11" i="7"/>
  <c r="CJ11" i="7"/>
  <c r="CP11" i="7"/>
  <c r="CV11" i="7"/>
  <c r="DB11" i="7"/>
  <c r="DH11" i="7"/>
  <c r="DN11" i="7"/>
  <c r="DT11" i="7"/>
  <c r="DZ11" i="7"/>
  <c r="EF11" i="7"/>
  <c r="EL11" i="7"/>
  <c r="ER11" i="7"/>
  <c r="EX11" i="7"/>
  <c r="FD11" i="7"/>
  <c r="FJ11" i="7"/>
  <c r="FP11" i="7"/>
  <c r="FV11" i="7"/>
  <c r="GB11" i="7"/>
  <c r="GH11" i="7"/>
  <c r="GN11" i="7"/>
  <c r="GT11" i="7"/>
  <c r="K11" i="7"/>
  <c r="Q11" i="7"/>
  <c r="W11" i="7"/>
  <c r="AC11" i="7"/>
  <c r="L11" i="7"/>
  <c r="R11" i="7"/>
  <c r="X11" i="7"/>
  <c r="AD11" i="7"/>
  <c r="AJ11" i="7"/>
  <c r="AP11" i="7"/>
  <c r="AV11" i="7"/>
  <c r="BB11" i="7"/>
  <c r="BH11" i="7"/>
  <c r="BN11" i="7"/>
  <c r="BT11" i="7"/>
  <c r="BZ11" i="7"/>
  <c r="CF11" i="7"/>
  <c r="CL11" i="7"/>
  <c r="CR11" i="7"/>
  <c r="CX11" i="7"/>
  <c r="DD11" i="7"/>
  <c r="DJ11" i="7"/>
  <c r="DP11" i="7"/>
  <c r="DV11" i="7"/>
  <c r="EB11" i="7"/>
  <c r="EH11" i="7"/>
  <c r="EN11" i="7"/>
  <c r="ET11" i="7"/>
  <c r="EZ11" i="7"/>
  <c r="FF11" i="7"/>
  <c r="FL11" i="7"/>
  <c r="FR11" i="7"/>
  <c r="FX11" i="7"/>
  <c r="GD11" i="7"/>
  <c r="GJ11" i="7"/>
  <c r="GP11" i="7"/>
  <c r="AE11" i="7"/>
  <c r="AW11" i="7"/>
  <c r="BO11" i="7"/>
  <c r="CG11" i="7"/>
  <c r="CY11" i="7"/>
  <c r="DQ11" i="7"/>
  <c r="EI11" i="7"/>
  <c r="FA11" i="7"/>
  <c r="FS11" i="7"/>
  <c r="GK11" i="7"/>
  <c r="AI11" i="7"/>
  <c r="BA11" i="7"/>
  <c r="BS11" i="7"/>
  <c r="CK11" i="7"/>
  <c r="DC11" i="7"/>
  <c r="DU11" i="7"/>
  <c r="EM11" i="7"/>
  <c r="FE11" i="7"/>
  <c r="FW11" i="7"/>
  <c r="GO11" i="7"/>
  <c r="AK11" i="7"/>
  <c r="BC11" i="7"/>
  <c r="BU11" i="7"/>
  <c r="CM11" i="7"/>
  <c r="DE11" i="7"/>
  <c r="DW11" i="7"/>
  <c r="EO11" i="7"/>
  <c r="FG11" i="7"/>
  <c r="FY11" i="7"/>
  <c r="GQ11" i="7"/>
  <c r="M11" i="7"/>
  <c r="AO11" i="7"/>
  <c r="BG11" i="7"/>
  <c r="BY11" i="7"/>
  <c r="CQ11" i="7"/>
  <c r="DI11" i="7"/>
  <c r="EA11" i="7"/>
  <c r="ES11" i="7"/>
  <c r="FK11" i="7"/>
  <c r="GC11" i="7"/>
  <c r="GU11" i="7"/>
  <c r="Y11" i="7"/>
  <c r="AU11" i="7"/>
  <c r="BM11" i="7"/>
  <c r="CE11" i="7"/>
  <c r="CW11" i="7"/>
  <c r="DO11" i="7"/>
  <c r="EG11" i="7"/>
  <c r="EY11" i="7"/>
  <c r="FQ11" i="7"/>
  <c r="GI11" i="7"/>
  <c r="CA11" i="7"/>
  <c r="GE11" i="7"/>
  <c r="CS11" i="7"/>
  <c r="DK11" i="7"/>
  <c r="S11" i="7"/>
  <c r="EC11" i="7"/>
  <c r="AQ11" i="7"/>
  <c r="EU11" i="7"/>
  <c r="BI11" i="7"/>
  <c r="FM11"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4" i="7"/>
  <c r="T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K24" i="7"/>
  <c r="Q24" i="7"/>
  <c r="W24" i="7"/>
  <c r="AC24" i="7"/>
  <c r="AI24" i="7"/>
  <c r="AO24" i="7"/>
  <c r="AU24" i="7"/>
  <c r="BA24" i="7"/>
  <c r="BG24" i="7"/>
  <c r="BM24" i="7"/>
  <c r="BS24" i="7"/>
  <c r="BY24" i="7"/>
  <c r="CE24" i="7"/>
  <c r="CK24" i="7"/>
  <c r="CQ24" i="7"/>
  <c r="CW24" i="7"/>
  <c r="DC24" i="7"/>
  <c r="DI24" i="7"/>
  <c r="DO24" i="7"/>
  <c r="DU24" i="7"/>
  <c r="EA24" i="7"/>
  <c r="R24" i="7"/>
  <c r="AA24" i="7"/>
  <c r="AJ24" i="7"/>
  <c r="AS24" i="7"/>
  <c r="BB24" i="7"/>
  <c r="BK24" i="7"/>
  <c r="BT24" i="7"/>
  <c r="CC24" i="7"/>
  <c r="CL24" i="7"/>
  <c r="CU24" i="7"/>
  <c r="DD24" i="7"/>
  <c r="DM24" i="7"/>
  <c r="DV24" i="7"/>
  <c r="EE24" i="7"/>
  <c r="EL24" i="7"/>
  <c r="ES24" i="7"/>
  <c r="EZ24" i="7"/>
  <c r="FG24" i="7"/>
  <c r="FO24" i="7"/>
  <c r="FV24" i="7"/>
  <c r="GC24" i="7"/>
  <c r="GJ24" i="7"/>
  <c r="GQ24" i="7"/>
  <c r="J24" i="7"/>
  <c r="S24" i="7"/>
  <c r="AB24" i="7"/>
  <c r="AK24" i="7"/>
  <c r="AT24" i="7"/>
  <c r="BC24" i="7"/>
  <c r="BL24" i="7"/>
  <c r="BU24" i="7"/>
  <c r="CD24" i="7"/>
  <c r="CM24" i="7"/>
  <c r="CV24" i="7"/>
  <c r="DE24" i="7"/>
  <c r="DN24" i="7"/>
  <c r="DW24" i="7"/>
  <c r="EF24" i="7"/>
  <c r="EM24" i="7"/>
  <c r="ET24" i="7"/>
  <c r="FA24" i="7"/>
  <c r="FI24" i="7"/>
  <c r="FP24" i="7"/>
  <c r="FW24" i="7"/>
  <c r="GD24" i="7"/>
  <c r="GK24" i="7"/>
  <c r="GS24" i="7"/>
  <c r="L24" i="7"/>
  <c r="U24" i="7"/>
  <c r="AD24" i="7"/>
  <c r="AM24" i="7"/>
  <c r="AV24" i="7"/>
  <c r="BE24" i="7"/>
  <c r="BN24" i="7"/>
  <c r="BW24" i="7"/>
  <c r="CF24" i="7"/>
  <c r="CO24" i="7"/>
  <c r="CX24" i="7"/>
  <c r="DG24" i="7"/>
  <c r="DP24" i="7"/>
  <c r="DY24" i="7"/>
  <c r="EG24" i="7"/>
  <c r="EN24" i="7"/>
  <c r="EU24" i="7"/>
  <c r="FC24" i="7"/>
  <c r="FJ24" i="7"/>
  <c r="FQ24" i="7"/>
  <c r="FX24" i="7"/>
  <c r="GE24" i="7"/>
  <c r="GM24" i="7"/>
  <c r="GT24" i="7"/>
  <c r="M24" i="7"/>
  <c r="V24" i="7"/>
  <c r="AE24" i="7"/>
  <c r="AN24" i="7"/>
  <c r="AW24" i="7"/>
  <c r="BF24" i="7"/>
  <c r="BO24" i="7"/>
  <c r="BX24" i="7"/>
  <c r="CG24" i="7"/>
  <c r="CP24" i="7"/>
  <c r="CY24" i="7"/>
  <c r="DH24" i="7"/>
  <c r="DQ24" i="7"/>
  <c r="DZ24" i="7"/>
  <c r="EH24" i="7"/>
  <c r="EO24" i="7"/>
  <c r="EW24" i="7"/>
  <c r="FD24" i="7"/>
  <c r="FK24" i="7"/>
  <c r="FR24" i="7"/>
  <c r="FY24" i="7"/>
  <c r="GG24" i="7"/>
  <c r="GN24" i="7"/>
  <c r="GU24" i="7"/>
  <c r="O24" i="7"/>
  <c r="X24" i="7"/>
  <c r="AG24" i="7"/>
  <c r="AP24" i="7"/>
  <c r="AY24" i="7"/>
  <c r="BH24" i="7"/>
  <c r="BQ24" i="7"/>
  <c r="BZ24" i="7"/>
  <c r="CI24" i="7"/>
  <c r="CR24" i="7"/>
  <c r="DA24" i="7"/>
  <c r="DJ24" i="7"/>
  <c r="DS24" i="7"/>
  <c r="EB24" i="7"/>
  <c r="EI24" i="7"/>
  <c r="EQ24" i="7"/>
  <c r="EX24" i="7"/>
  <c r="FE24" i="7"/>
  <c r="FL24" i="7"/>
  <c r="FS24" i="7"/>
  <c r="GA24" i="7"/>
  <c r="GH24" i="7"/>
  <c r="GO24" i="7"/>
  <c r="AZ24" i="7"/>
  <c r="DB24" i="7"/>
  <c r="EY24" i="7"/>
  <c r="GP24" i="7"/>
  <c r="BI24" i="7"/>
  <c r="DK24" i="7"/>
  <c r="FF24" i="7"/>
  <c r="P24" i="7"/>
  <c r="BR24" i="7"/>
  <c r="DT24" i="7"/>
  <c r="FM24" i="7"/>
  <c r="Y24" i="7"/>
  <c r="CA24" i="7"/>
  <c r="EC24" i="7"/>
  <c r="FU24" i="7"/>
  <c r="AQ24" i="7"/>
  <c r="CS24" i="7"/>
  <c r="ER24" i="7"/>
  <c r="GI24" i="7"/>
  <c r="CJ24" i="7"/>
  <c r="EK24" i="7"/>
  <c r="GB24" i="7"/>
  <c r="AH24"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3" i="7"/>
  <c r="R3" i="7"/>
  <c r="X3" i="7"/>
  <c r="AD3" i="7"/>
  <c r="AJ3" i="7"/>
  <c r="AP3" i="7"/>
  <c r="AV3" i="7"/>
  <c r="BB3" i="7"/>
  <c r="BH3" i="7"/>
  <c r="BN3" i="7"/>
  <c r="BT3" i="7"/>
  <c r="BZ3" i="7"/>
  <c r="CF3" i="7"/>
  <c r="CL3" i="7"/>
  <c r="CR3" i="7"/>
  <c r="CX3" i="7"/>
  <c r="DD3" i="7"/>
  <c r="DJ3" i="7"/>
  <c r="DP3" i="7"/>
  <c r="DV3" i="7"/>
  <c r="EB3" i="7"/>
  <c r="EH3" i="7"/>
  <c r="EN3" i="7"/>
  <c r="ET3" i="7"/>
  <c r="EZ3" i="7"/>
  <c r="N3" i="7"/>
  <c r="U3" i="7"/>
  <c r="AB3" i="7"/>
  <c r="AI3" i="7"/>
  <c r="AQ3" i="7"/>
  <c r="AX3" i="7"/>
  <c r="BE3" i="7"/>
  <c r="BL3" i="7"/>
  <c r="BS3" i="7"/>
  <c r="CA3" i="7"/>
  <c r="CH3" i="7"/>
  <c r="CO3" i="7"/>
  <c r="CV3" i="7"/>
  <c r="DC3" i="7"/>
  <c r="DK3" i="7"/>
  <c r="DR3" i="7"/>
  <c r="DY3" i="7"/>
  <c r="EF3" i="7"/>
  <c r="EM3" i="7"/>
  <c r="EU3" i="7"/>
  <c r="FB3" i="7"/>
  <c r="FH3" i="7"/>
  <c r="FN3" i="7"/>
  <c r="FT3" i="7"/>
  <c r="FZ3" i="7"/>
  <c r="GF3" i="7"/>
  <c r="GL3" i="7"/>
  <c r="GR3" i="7"/>
  <c r="O3" i="7"/>
  <c r="V3" i="7"/>
  <c r="AC3" i="7"/>
  <c r="AK3" i="7"/>
  <c r="AR3" i="7"/>
  <c r="AY3" i="7"/>
  <c r="BF3" i="7"/>
  <c r="BM3" i="7"/>
  <c r="BU3" i="7"/>
  <c r="CB3" i="7"/>
  <c r="CI3" i="7"/>
  <c r="CP3" i="7"/>
  <c r="CW3" i="7"/>
  <c r="DE3" i="7"/>
  <c r="DL3" i="7"/>
  <c r="DS3" i="7"/>
  <c r="DZ3" i="7"/>
  <c r="EG3" i="7"/>
  <c r="EO3" i="7"/>
  <c r="EV3" i="7"/>
  <c r="FC3" i="7"/>
  <c r="FI3" i="7"/>
  <c r="FO3" i="7"/>
  <c r="FU3" i="7"/>
  <c r="GA3" i="7"/>
  <c r="GG3" i="7"/>
  <c r="GM3" i="7"/>
  <c r="GS3" i="7"/>
  <c r="P3" i="7"/>
  <c r="W3" i="7"/>
  <c r="AE3" i="7"/>
  <c r="AL3" i="7"/>
  <c r="AS3" i="7"/>
  <c r="AZ3" i="7"/>
  <c r="BG3" i="7"/>
  <c r="BO3" i="7"/>
  <c r="BV3" i="7"/>
  <c r="CC3" i="7"/>
  <c r="CJ3" i="7"/>
  <c r="CQ3" i="7"/>
  <c r="CY3" i="7"/>
  <c r="DF3" i="7"/>
  <c r="DM3" i="7"/>
  <c r="DT3" i="7"/>
  <c r="EA3" i="7"/>
  <c r="EI3" i="7"/>
  <c r="EP3" i="7"/>
  <c r="EW3" i="7"/>
  <c r="FD3" i="7"/>
  <c r="FJ3" i="7"/>
  <c r="FP3" i="7"/>
  <c r="FV3" i="7"/>
  <c r="GB3" i="7"/>
  <c r="GH3" i="7"/>
  <c r="GN3" i="7"/>
  <c r="GT3" i="7"/>
  <c r="Q3" i="7"/>
  <c r="Y3" i="7"/>
  <c r="AF3" i="7"/>
  <c r="AM3" i="7"/>
  <c r="AT3" i="7"/>
  <c r="BA3" i="7"/>
  <c r="BI3" i="7"/>
  <c r="BP3" i="7"/>
  <c r="BW3" i="7"/>
  <c r="CD3" i="7"/>
  <c r="CK3" i="7"/>
  <c r="CS3" i="7"/>
  <c r="CZ3" i="7"/>
  <c r="DG3" i="7"/>
  <c r="DN3" i="7"/>
  <c r="DU3" i="7"/>
  <c r="EC3" i="7"/>
  <c r="EJ3" i="7"/>
  <c r="EQ3" i="7"/>
  <c r="EX3" i="7"/>
  <c r="FE3" i="7"/>
  <c r="FK3" i="7"/>
  <c r="FQ3" i="7"/>
  <c r="FW3" i="7"/>
  <c r="GC3" i="7"/>
  <c r="GI3" i="7"/>
  <c r="GO3" i="7"/>
  <c r="GU3" i="7"/>
  <c r="S3" i="7"/>
  <c r="Z3" i="7"/>
  <c r="AG3" i="7"/>
  <c r="AN3" i="7"/>
  <c r="AU3" i="7"/>
  <c r="BC3" i="7"/>
  <c r="BJ3" i="7"/>
  <c r="BQ3" i="7"/>
  <c r="BX3" i="7"/>
  <c r="CE3" i="7"/>
  <c r="CM3" i="7"/>
  <c r="CT3" i="7"/>
  <c r="DA3" i="7"/>
  <c r="DH3" i="7"/>
  <c r="DO3" i="7"/>
  <c r="DW3" i="7"/>
  <c r="ED3" i="7"/>
  <c r="EK3" i="7"/>
  <c r="ER3" i="7"/>
  <c r="EY3" i="7"/>
  <c r="FF3" i="7"/>
  <c r="FL3" i="7"/>
  <c r="FR3" i="7"/>
  <c r="FX3" i="7"/>
  <c r="GD3" i="7"/>
  <c r="GJ3" i="7"/>
  <c r="GP3" i="7"/>
  <c r="M3" i="7"/>
  <c r="T3" i="7"/>
  <c r="AA3" i="7"/>
  <c r="AH3" i="7"/>
  <c r="AO3" i="7"/>
  <c r="AW3" i="7"/>
  <c r="BD3" i="7"/>
  <c r="BK3" i="7"/>
  <c r="BR3" i="7"/>
  <c r="BY3" i="7"/>
  <c r="CG3" i="7"/>
  <c r="CN3" i="7"/>
  <c r="CU3" i="7"/>
  <c r="DB3" i="7"/>
  <c r="DI3" i="7"/>
  <c r="DQ3" i="7"/>
  <c r="DX3" i="7"/>
  <c r="EE3" i="7"/>
  <c r="EL3" i="7"/>
  <c r="ES3" i="7"/>
  <c r="FA3" i="7"/>
  <c r="FG3" i="7"/>
  <c r="FM3" i="7"/>
  <c r="FS3" i="7"/>
  <c r="FY3" i="7"/>
  <c r="GE3" i="7"/>
  <c r="GK3" i="7"/>
  <c r="GQ3"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2" i="7"/>
  <c r="R12" i="7"/>
  <c r="M12" i="7"/>
  <c r="S12" i="7"/>
  <c r="N12" i="7"/>
  <c r="O12" i="7"/>
  <c r="P12"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4" i="7"/>
  <c r="R4" i="7"/>
  <c r="X4" i="7"/>
  <c r="AD4" i="7"/>
  <c r="AJ4" i="7"/>
  <c r="AP4" i="7"/>
  <c r="AV4" i="7"/>
  <c r="BB4" i="7"/>
  <c r="BH4" i="7"/>
  <c r="BN4" i="7"/>
  <c r="BT4" i="7"/>
  <c r="BZ4" i="7"/>
  <c r="CF4" i="7"/>
  <c r="CL4" i="7"/>
  <c r="CR4" i="7"/>
  <c r="CX4" i="7"/>
  <c r="DD4" i="7"/>
  <c r="DJ4" i="7"/>
  <c r="DP4" i="7"/>
  <c r="DV4" i="7"/>
  <c r="EB4" i="7"/>
  <c r="EH4" i="7"/>
  <c r="EN4" i="7"/>
  <c r="ET4" i="7"/>
  <c r="EZ4" i="7"/>
  <c r="FF4" i="7"/>
  <c r="FL4" i="7"/>
  <c r="FR4" i="7"/>
  <c r="FX4" i="7"/>
  <c r="GD4" i="7"/>
  <c r="GJ4" i="7"/>
  <c r="GP4" i="7"/>
  <c r="M4" i="7"/>
  <c r="S4" i="7"/>
  <c r="Y4" i="7"/>
  <c r="AE4" i="7"/>
  <c r="AK4" i="7"/>
  <c r="AQ4" i="7"/>
  <c r="AW4" i="7"/>
  <c r="BC4" i="7"/>
  <c r="BI4" i="7"/>
  <c r="BO4" i="7"/>
  <c r="BU4" i="7"/>
  <c r="CA4" i="7"/>
  <c r="CG4" i="7"/>
  <c r="CM4" i="7"/>
  <c r="CS4" i="7"/>
  <c r="CY4" i="7"/>
  <c r="DE4" i="7"/>
  <c r="DK4" i="7"/>
  <c r="DQ4" i="7"/>
  <c r="DW4" i="7"/>
  <c r="EC4" i="7"/>
  <c r="EI4" i="7"/>
  <c r="EO4" i="7"/>
  <c r="EU4" i="7"/>
  <c r="FA4" i="7"/>
  <c r="FG4" i="7"/>
  <c r="FM4" i="7"/>
  <c r="FS4" i="7"/>
  <c r="FY4" i="7"/>
  <c r="GE4" i="7"/>
  <c r="GK4" i="7"/>
  <c r="GQ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1" i="7"/>
  <c r="V21" i="7"/>
  <c r="AB21" i="7"/>
  <c r="AH21" i="7"/>
  <c r="AN21" i="7"/>
  <c r="AT21" i="7"/>
  <c r="AZ21" i="7"/>
  <c r="BF21" i="7"/>
  <c r="BL21" i="7"/>
  <c r="BR21" i="7"/>
  <c r="BX21" i="7"/>
  <c r="CD21" i="7"/>
  <c r="CJ21" i="7"/>
  <c r="CP21" i="7"/>
  <c r="CV21" i="7"/>
  <c r="DB21" i="7"/>
  <c r="DH21" i="7"/>
  <c r="DN21" i="7"/>
  <c r="DT21" i="7"/>
  <c r="DZ21" i="7"/>
  <c r="EF21" i="7"/>
  <c r="EL21" i="7"/>
  <c r="ER21" i="7"/>
  <c r="EX21" i="7"/>
  <c r="FD21" i="7"/>
  <c r="FJ21" i="7"/>
  <c r="FP21" i="7"/>
  <c r="FV21" i="7"/>
  <c r="GB21" i="7"/>
  <c r="GH21" i="7"/>
  <c r="GN21" i="7"/>
  <c r="GT21" i="7"/>
  <c r="K21" i="7"/>
  <c r="Q21" i="7"/>
  <c r="W21" i="7"/>
  <c r="AC21" i="7"/>
  <c r="AI21" i="7"/>
  <c r="AO21" i="7"/>
  <c r="AU21" i="7"/>
  <c r="BA21" i="7"/>
  <c r="BG21" i="7"/>
  <c r="BM21" i="7"/>
  <c r="BS21" i="7"/>
  <c r="BY21" i="7"/>
  <c r="CE21" i="7"/>
  <c r="CK21" i="7"/>
  <c r="CQ21" i="7"/>
  <c r="CW21" i="7"/>
  <c r="DC21" i="7"/>
  <c r="DI21" i="7"/>
  <c r="DO21" i="7"/>
  <c r="DU21" i="7"/>
  <c r="EA21" i="7"/>
  <c r="EG21" i="7"/>
  <c r="EM21" i="7"/>
  <c r="ES21" i="7"/>
  <c r="EY21" i="7"/>
  <c r="FE21" i="7"/>
  <c r="FK21" i="7"/>
  <c r="FQ21" i="7"/>
  <c r="FW21" i="7"/>
  <c r="GC21" i="7"/>
  <c r="GI21" i="7"/>
  <c r="GO21" i="7"/>
  <c r="GU21" i="7"/>
  <c r="L21" i="7"/>
  <c r="R21" i="7"/>
  <c r="X21" i="7"/>
  <c r="AD21" i="7"/>
  <c r="AJ21" i="7"/>
  <c r="AP21" i="7"/>
  <c r="AV21" i="7"/>
  <c r="BB21" i="7"/>
  <c r="BH21" i="7"/>
  <c r="BN21" i="7"/>
  <c r="BT21" i="7"/>
  <c r="BZ21" i="7"/>
  <c r="CF21" i="7"/>
  <c r="CL21" i="7"/>
  <c r="CR21" i="7"/>
  <c r="CX21" i="7"/>
  <c r="DD21" i="7"/>
  <c r="DJ21" i="7"/>
  <c r="DP21" i="7"/>
  <c r="DV21" i="7"/>
  <c r="EB21" i="7"/>
  <c r="EH21" i="7"/>
  <c r="EN21" i="7"/>
  <c r="ET21" i="7"/>
  <c r="EZ21" i="7"/>
  <c r="FF21" i="7"/>
  <c r="FL21" i="7"/>
  <c r="FR21" i="7"/>
  <c r="FX21" i="7"/>
  <c r="GD21" i="7"/>
  <c r="GJ21" i="7"/>
  <c r="GP21" i="7"/>
  <c r="M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FS21" i="7"/>
  <c r="FY21" i="7"/>
  <c r="GE21" i="7"/>
  <c r="GK21" i="7"/>
  <c r="GQ21" i="7"/>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O21" i="7"/>
  <c r="U21" i="7"/>
  <c r="AA21" i="7"/>
  <c r="AG21" i="7"/>
  <c r="AM21" i="7"/>
  <c r="AS21" i="7"/>
  <c r="AY21" i="7"/>
  <c r="BE21" i="7"/>
  <c r="BK21" i="7"/>
  <c r="BQ21" i="7"/>
  <c r="BW21" i="7"/>
  <c r="CC21" i="7"/>
  <c r="CI21" i="7"/>
  <c r="CO21" i="7"/>
  <c r="CU21" i="7"/>
  <c r="DA21" i="7"/>
  <c r="DG21" i="7"/>
  <c r="DM21" i="7"/>
  <c r="DS21" i="7"/>
  <c r="DY21" i="7"/>
  <c r="EE21" i="7"/>
  <c r="EK21" i="7"/>
  <c r="EQ21" i="7"/>
  <c r="EW21" i="7"/>
  <c r="FC21" i="7"/>
  <c r="FI21" i="7"/>
  <c r="FO21" i="7"/>
  <c r="FU21" i="7"/>
  <c r="GA21" i="7"/>
  <c r="GG21" i="7"/>
  <c r="GM21" i="7"/>
  <c r="GS21"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P17" i="7"/>
  <c r="V17" i="7"/>
  <c r="AB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AE17" i="7"/>
  <c r="AQ17" i="7"/>
  <c r="BC17" i="7"/>
  <c r="BO17" i="7"/>
  <c r="CA17" i="7"/>
  <c r="CM17" i="7"/>
  <c r="CY17" i="7"/>
  <c r="DK17" i="7"/>
  <c r="DW17" i="7"/>
  <c r="EI17" i="7"/>
  <c r="EU17" i="7"/>
  <c r="FG17" i="7"/>
  <c r="FS17" i="7"/>
  <c r="GE17" i="7"/>
  <c r="GQ17" i="7"/>
  <c r="Q17" i="7"/>
  <c r="AH17" i="7"/>
  <c r="AT17" i="7"/>
  <c r="BF17" i="7"/>
  <c r="BR17" i="7"/>
  <c r="CD17" i="7"/>
  <c r="CP17" i="7"/>
  <c r="DB17" i="7"/>
  <c r="DN17" i="7"/>
  <c r="DZ17" i="7"/>
  <c r="EL17" i="7"/>
  <c r="EX17" i="7"/>
  <c r="FJ17" i="7"/>
  <c r="FV17" i="7"/>
  <c r="GH17" i="7"/>
  <c r="GT17" i="7"/>
  <c r="S17" i="7"/>
  <c r="AI17" i="7"/>
  <c r="AU17" i="7"/>
  <c r="BG17" i="7"/>
  <c r="BS17" i="7"/>
  <c r="CE17" i="7"/>
  <c r="CQ17" i="7"/>
  <c r="DC17" i="7"/>
  <c r="DO17" i="7"/>
  <c r="EA17" i="7"/>
  <c r="EM17" i="7"/>
  <c r="EY17" i="7"/>
  <c r="FK17" i="7"/>
  <c r="FW17" i="7"/>
  <c r="GI17" i="7"/>
  <c r="GU17" i="7"/>
  <c r="W17" i="7"/>
  <c r="AK17" i="7"/>
  <c r="AW17" i="7"/>
  <c r="BI17" i="7"/>
  <c r="BU17" i="7"/>
  <c r="CG17" i="7"/>
  <c r="CS17" i="7"/>
  <c r="DE17" i="7"/>
  <c r="DQ17" i="7"/>
  <c r="EC17" i="7"/>
  <c r="EO17" i="7"/>
  <c r="FA17" i="7"/>
  <c r="FM17" i="7"/>
  <c r="FY17" i="7"/>
  <c r="GK17" i="7"/>
  <c r="AC17" i="7"/>
  <c r="AO17" i="7"/>
  <c r="BA17" i="7"/>
  <c r="BM17" i="7"/>
  <c r="BY17" i="7"/>
  <c r="CK17" i="7"/>
  <c r="CW17" i="7"/>
  <c r="DI17" i="7"/>
  <c r="DU17" i="7"/>
  <c r="EG17" i="7"/>
  <c r="ES17" i="7"/>
  <c r="FE17" i="7"/>
  <c r="FQ17" i="7"/>
  <c r="GC17" i="7"/>
  <c r="GO17" i="7"/>
  <c r="AZ17" i="7"/>
  <c r="DT17" i="7"/>
  <c r="GN17" i="7"/>
  <c r="BL17" i="7"/>
  <c r="EF17" i="7"/>
  <c r="BX17" i="7"/>
  <c r="ER17" i="7"/>
  <c r="CJ17" i="7"/>
  <c r="FD17" i="7"/>
  <c r="Y17" i="7"/>
  <c r="CV17" i="7"/>
  <c r="FP17" i="7"/>
  <c r="AN17" i="7"/>
  <c r="DH17" i="7"/>
  <c r="GB17"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3" i="7"/>
  <c r="W13" i="7"/>
  <c r="AC13" i="7"/>
  <c r="AI13" i="7"/>
  <c r="AO13" i="7"/>
  <c r="AU13" i="7"/>
  <c r="BA13" i="7"/>
  <c r="BG13" i="7"/>
  <c r="BM13" i="7"/>
  <c r="BS13" i="7"/>
  <c r="BY13" i="7"/>
  <c r="CE13" i="7"/>
  <c r="CK13" i="7"/>
  <c r="CQ13" i="7"/>
  <c r="CW13" i="7"/>
  <c r="DC13" i="7"/>
  <c r="DI13" i="7"/>
  <c r="DO13" i="7"/>
  <c r="DU13" i="7"/>
  <c r="M13" i="7"/>
  <c r="S13" i="7"/>
  <c r="Y13" i="7"/>
  <c r="AE13" i="7"/>
  <c r="AK13" i="7"/>
  <c r="AQ13" i="7"/>
  <c r="AW13" i="7"/>
  <c r="BC13" i="7"/>
  <c r="BI13" i="7"/>
  <c r="BO13" i="7"/>
  <c r="BU13" i="7"/>
  <c r="CA13" i="7"/>
  <c r="CG13" i="7"/>
  <c r="R13" i="7"/>
  <c r="AA13" i="7"/>
  <c r="AJ13" i="7"/>
  <c r="AS13" i="7"/>
  <c r="BB13" i="7"/>
  <c r="BK13" i="7"/>
  <c r="BT13" i="7"/>
  <c r="CC13" i="7"/>
  <c r="CL13" i="7"/>
  <c r="CS13" i="7"/>
  <c r="CZ13" i="7"/>
  <c r="DG13" i="7"/>
  <c r="DN13" i="7"/>
  <c r="DV13" i="7"/>
  <c r="EB13" i="7"/>
  <c r="EH13" i="7"/>
  <c r="EN13" i="7"/>
  <c r="ET13" i="7"/>
  <c r="EZ13" i="7"/>
  <c r="FF13" i="7"/>
  <c r="FL13" i="7"/>
  <c r="FR13" i="7"/>
  <c r="FX13" i="7"/>
  <c r="GD13" i="7"/>
  <c r="GJ13" i="7"/>
  <c r="GP13" i="7"/>
  <c r="T13" i="7"/>
  <c r="AB13" i="7"/>
  <c r="AL13" i="7"/>
  <c r="AT13" i="7"/>
  <c r="BD13" i="7"/>
  <c r="BL13" i="7"/>
  <c r="BV13" i="7"/>
  <c r="CD13" i="7"/>
  <c r="CM13" i="7"/>
  <c r="CT13" i="7"/>
  <c r="DA13" i="7"/>
  <c r="DH13" i="7"/>
  <c r="DP13" i="7"/>
  <c r="DW13" i="7"/>
  <c r="EC13" i="7"/>
  <c r="EI13" i="7"/>
  <c r="EO13" i="7"/>
  <c r="EU13" i="7"/>
  <c r="FA13" i="7"/>
  <c r="FG13" i="7"/>
  <c r="FM13" i="7"/>
  <c r="FS13" i="7"/>
  <c r="FY13" i="7"/>
  <c r="GE13" i="7"/>
  <c r="GK13" i="7"/>
  <c r="GQ13" i="7"/>
  <c r="U13" i="7"/>
  <c r="AD13" i="7"/>
  <c r="AM13" i="7"/>
  <c r="AV13" i="7"/>
  <c r="BE13" i="7"/>
  <c r="BN13" i="7"/>
  <c r="BW13" i="7"/>
  <c r="CF13" i="7"/>
  <c r="CN13" i="7"/>
  <c r="CU13" i="7"/>
  <c r="DB13" i="7"/>
  <c r="DJ13" i="7"/>
  <c r="DQ13" i="7"/>
  <c r="DX13" i="7"/>
  <c r="ED13" i="7"/>
  <c r="EJ13" i="7"/>
  <c r="EP13" i="7"/>
  <c r="EV13" i="7"/>
  <c r="FB13" i="7"/>
  <c r="FH13" i="7"/>
  <c r="FN13" i="7"/>
  <c r="FT13" i="7"/>
  <c r="FZ13" i="7"/>
  <c r="GF13" i="7"/>
  <c r="GL13" i="7"/>
  <c r="GR13" i="7"/>
  <c r="N13" i="7"/>
  <c r="V13" i="7"/>
  <c r="AF13" i="7"/>
  <c r="AN13" i="7"/>
  <c r="AX13" i="7"/>
  <c r="BF13" i="7"/>
  <c r="BP13" i="7"/>
  <c r="BX13" i="7"/>
  <c r="CH13" i="7"/>
  <c r="CO13" i="7"/>
  <c r="CV13" i="7"/>
  <c r="DD13" i="7"/>
  <c r="DK13" i="7"/>
  <c r="DR13" i="7"/>
  <c r="DY13" i="7"/>
  <c r="EE13" i="7"/>
  <c r="EK13" i="7"/>
  <c r="EQ13" i="7"/>
  <c r="EW13" i="7"/>
  <c r="FC13" i="7"/>
  <c r="FI13" i="7"/>
  <c r="FO13" i="7"/>
  <c r="FU13" i="7"/>
  <c r="GA13" i="7"/>
  <c r="GG13" i="7"/>
  <c r="GM13" i="7"/>
  <c r="GS13" i="7"/>
  <c r="X13" i="7"/>
  <c r="AY13" i="7"/>
  <c r="BZ13" i="7"/>
  <c r="CX13" i="7"/>
  <c r="DS13" i="7"/>
  <c r="EL13" i="7"/>
  <c r="FD13" i="7"/>
  <c r="FV13" i="7"/>
  <c r="GN13" i="7"/>
  <c r="Z13" i="7"/>
  <c r="AZ13" i="7"/>
  <c r="CB13" i="7"/>
  <c r="CY13" i="7"/>
  <c r="DT13" i="7"/>
  <c r="EM13" i="7"/>
  <c r="FE13" i="7"/>
  <c r="FW13" i="7"/>
  <c r="GO13" i="7"/>
  <c r="AG13" i="7"/>
  <c r="BH13" i="7"/>
  <c r="CI13" i="7"/>
  <c r="DE13" i="7"/>
  <c r="DZ13" i="7"/>
  <c r="ER13" i="7"/>
  <c r="FJ13" i="7"/>
  <c r="GB13" i="7"/>
  <c r="GT13" i="7"/>
  <c r="AH13" i="7"/>
  <c r="BJ13" i="7"/>
  <c r="CJ13" i="7"/>
  <c r="DF13" i="7"/>
  <c r="EA13" i="7"/>
  <c r="ES13" i="7"/>
  <c r="FK13" i="7"/>
  <c r="GC13" i="7"/>
  <c r="GU13" i="7"/>
  <c r="O13" i="7"/>
  <c r="AP13" i="7"/>
  <c r="BQ13" i="7"/>
  <c r="CP13" i="7"/>
  <c r="DL13" i="7"/>
  <c r="EF13" i="7"/>
  <c r="EX13" i="7"/>
  <c r="FP13" i="7"/>
  <c r="GH13" i="7"/>
  <c r="BR13" i="7"/>
  <c r="GI13" i="7"/>
  <c r="CR13" i="7"/>
  <c r="DM13" i="7"/>
  <c r="EG13" i="7"/>
  <c r="P13" i="7"/>
  <c r="EY13" i="7"/>
  <c r="FQ13" i="7"/>
  <c r="AR13"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30" i="7"/>
  <c r="G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H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I8" i="7"/>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F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J8" i="7"/>
  <c r="AB8" i="7"/>
  <c r="AT8" i="7"/>
  <c r="BL8" i="7"/>
  <c r="CD8" i="7"/>
  <c r="CV8" i="7"/>
  <c r="DN8" i="7"/>
  <c r="EF8" i="7"/>
  <c r="EX8" i="7"/>
  <c r="FP8" i="7"/>
  <c r="GH8" i="7"/>
  <c r="K8" i="7"/>
  <c r="AC8" i="7"/>
  <c r="AU8" i="7"/>
  <c r="BM8" i="7"/>
  <c r="CE8" i="7"/>
  <c r="CW8" i="7"/>
  <c r="DO8" i="7"/>
  <c r="EG8" i="7"/>
  <c r="EY8" i="7"/>
  <c r="FQ8" i="7"/>
  <c r="GI8" i="7"/>
  <c r="P8" i="7"/>
  <c r="AH8" i="7"/>
  <c r="AZ8" i="7"/>
  <c r="BR8" i="7"/>
  <c r="CJ8" i="7"/>
  <c r="DB8" i="7"/>
  <c r="DT8" i="7"/>
  <c r="EL8" i="7"/>
  <c r="FD8" i="7"/>
  <c r="FV8" i="7"/>
  <c r="GN8" i="7"/>
  <c r="Q8" i="7"/>
  <c r="AI8" i="7"/>
  <c r="BA8" i="7"/>
  <c r="BS8" i="7"/>
  <c r="CK8" i="7"/>
  <c r="DC8" i="7"/>
  <c r="DU8" i="7"/>
  <c r="EM8" i="7"/>
  <c r="FE8" i="7"/>
  <c r="FW8" i="7"/>
  <c r="GO8" i="7"/>
  <c r="AN8" i="7"/>
  <c r="CP8" i="7"/>
  <c r="ER8" i="7"/>
  <c r="GT8" i="7"/>
  <c r="AO8" i="7"/>
  <c r="CQ8" i="7"/>
  <c r="ES8" i="7"/>
  <c r="GU8" i="7"/>
  <c r="BF8" i="7"/>
  <c r="DH8" i="7"/>
  <c r="FJ8" i="7"/>
  <c r="BG8" i="7"/>
  <c r="DI8" i="7"/>
  <c r="FK8" i="7"/>
  <c r="V8" i="7"/>
  <c r="BX8" i="7"/>
  <c r="DZ8" i="7"/>
  <c r="GB8" i="7"/>
  <c r="EA8" i="7"/>
  <c r="GC8" i="7"/>
  <c r="W8" i="7"/>
  <c r="BY8"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3" i="7"/>
  <c r="R23" i="7"/>
  <c r="X23" i="7"/>
  <c r="M23" i="7"/>
  <c r="S23" i="7"/>
  <c r="Y23" i="7"/>
  <c r="N23" i="7"/>
  <c r="T23" i="7"/>
  <c r="I23" i="7"/>
  <c r="O23" i="7"/>
  <c r="U23" i="7"/>
  <c r="J23" i="7"/>
  <c r="P23" i="7"/>
  <c r="V23" i="7"/>
  <c r="W23" i="7"/>
  <c r="K23" i="7"/>
  <c r="Q23"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5" i="7"/>
  <c r="U25" i="7"/>
  <c r="P25" i="7"/>
  <c r="V25" i="7"/>
  <c r="Q25" i="7"/>
  <c r="W25" i="7"/>
  <c r="R25" i="7"/>
  <c r="X25" i="7"/>
  <c r="M25" i="7"/>
  <c r="S25" i="7"/>
  <c r="Y25" i="7"/>
  <c r="N25" i="7"/>
  <c r="T25"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4" i="7"/>
  <c r="V14" i="7"/>
  <c r="AB14" i="7"/>
  <c r="AH14" i="7"/>
  <c r="AN14" i="7"/>
  <c r="AT14" i="7"/>
  <c r="AZ14" i="7"/>
  <c r="BF14" i="7"/>
  <c r="BL14" i="7"/>
  <c r="BR14" i="7"/>
  <c r="BX14" i="7"/>
  <c r="CD14" i="7"/>
  <c r="CJ14" i="7"/>
  <c r="CP14" i="7"/>
  <c r="CV14" i="7"/>
  <c r="DB14" i="7"/>
  <c r="DH14" i="7"/>
  <c r="DN14" i="7"/>
  <c r="DT14" i="7"/>
  <c r="DZ14" i="7"/>
  <c r="EF14" i="7"/>
  <c r="EL14" i="7"/>
  <c r="ER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O14" i="7"/>
  <c r="AG14" i="7"/>
  <c r="AY14" i="7"/>
  <c r="BQ14" i="7"/>
  <c r="CI14" i="7"/>
  <c r="DA14" i="7"/>
  <c r="DS14" i="7"/>
  <c r="EK14" i="7"/>
  <c r="FB14" i="7"/>
  <c r="FM14" i="7"/>
  <c r="FU14" i="7"/>
  <c r="GE14" i="7"/>
  <c r="GM14" i="7"/>
  <c r="T14" i="7"/>
  <c r="AL14" i="7"/>
  <c r="BD14" i="7"/>
  <c r="BV14" i="7"/>
  <c r="CN14" i="7"/>
  <c r="DF14" i="7"/>
  <c r="DX14" i="7"/>
  <c r="EP14" i="7"/>
  <c r="FC14" i="7"/>
  <c r="FN14" i="7"/>
  <c r="FV14" i="7"/>
  <c r="GF14" i="7"/>
  <c r="GN14" i="7"/>
  <c r="U14" i="7"/>
  <c r="AM14" i="7"/>
  <c r="BE14" i="7"/>
  <c r="BW14" i="7"/>
  <c r="CO14" i="7"/>
  <c r="DG14" i="7"/>
  <c r="DY14" i="7"/>
  <c r="EQ14" i="7"/>
  <c r="FD14" i="7"/>
  <c r="FO14" i="7"/>
  <c r="FY14" i="7"/>
  <c r="GG14" i="7"/>
  <c r="GQ14" i="7"/>
  <c r="Z14" i="7"/>
  <c r="AR14" i="7"/>
  <c r="BJ14" i="7"/>
  <c r="CB14" i="7"/>
  <c r="CT14" i="7"/>
  <c r="DL14" i="7"/>
  <c r="ED14" i="7"/>
  <c r="EV14" i="7"/>
  <c r="FH14" i="7"/>
  <c r="FP14" i="7"/>
  <c r="FZ14" i="7"/>
  <c r="GH14" i="7"/>
  <c r="GR14" i="7"/>
  <c r="AA14" i="7"/>
  <c r="AS14" i="7"/>
  <c r="BK14" i="7"/>
  <c r="CC14" i="7"/>
  <c r="CU14" i="7"/>
  <c r="DM14" i="7"/>
  <c r="EE14" i="7"/>
  <c r="EW14" i="7"/>
  <c r="FI14" i="7"/>
  <c r="FS14" i="7"/>
  <c r="GA14" i="7"/>
  <c r="GK14" i="7"/>
  <c r="GS14" i="7"/>
  <c r="CH14" i="7"/>
  <c r="FT14" i="7"/>
  <c r="CZ14" i="7"/>
  <c r="GB14" i="7"/>
  <c r="N14" i="7"/>
  <c r="DR14" i="7"/>
  <c r="GL14" i="7"/>
  <c r="AF14" i="7"/>
  <c r="EJ14" i="7"/>
  <c r="GT14" i="7"/>
  <c r="AX14" i="7"/>
  <c r="EX14" i="7"/>
  <c r="BP14" i="7"/>
  <c r="FJ14"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H26" i="6"/>
  <c r="H29" i="6"/>
  <c r="H32" i="6"/>
  <c r="H35" i="6"/>
  <c r="H38" i="6"/>
  <c r="H41" i="6"/>
  <c r="H44" i="6"/>
  <c r="H47" i="6"/>
  <c r="H50" i="6"/>
  <c r="H53" i="6"/>
  <c r="H56" i="6"/>
  <c r="H59" i="6"/>
  <c r="H62" i="6"/>
  <c r="H65" i="6"/>
  <c r="H68" i="6"/>
  <c r="H71" i="6"/>
  <c r="H74" i="6"/>
  <c r="H77" i="6"/>
  <c r="H80" i="6"/>
  <c r="H83" i="6"/>
  <c r="H86" i="6"/>
  <c r="H89" i="6"/>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H25" i="6"/>
  <c r="H28" i="6"/>
  <c r="H31" i="6"/>
  <c r="H34" i="6"/>
  <c r="H37" i="6"/>
  <c r="H40" i="6"/>
  <c r="H43" i="6"/>
  <c r="H46" i="6"/>
  <c r="H49" i="6"/>
  <c r="H52" i="6"/>
  <c r="H55" i="6"/>
  <c r="H58" i="6"/>
  <c r="H61" i="6"/>
  <c r="H64" i="6"/>
  <c r="H67" i="6"/>
  <c r="H70" i="6"/>
  <c r="H73" i="6"/>
  <c r="H76" i="6"/>
  <c r="H79" i="6"/>
  <c r="H82" i="6"/>
  <c r="H85" i="6"/>
  <c r="H88" i="6"/>
  <c r="H91" i="6"/>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R25" i="6"/>
  <c r="R28" i="6"/>
  <c r="R31" i="6"/>
  <c r="R34" i="6"/>
  <c r="R37" i="6"/>
  <c r="R40" i="6"/>
  <c r="R43" i="6"/>
  <c r="R46" i="6"/>
  <c r="R49" i="6"/>
  <c r="R52" i="6"/>
  <c r="R55" i="6"/>
  <c r="R58" i="6"/>
  <c r="R61" i="6"/>
  <c r="R64" i="6"/>
  <c r="R67" i="6"/>
  <c r="R70" i="6"/>
  <c r="R73" i="6"/>
  <c r="R76" i="6"/>
  <c r="R79" i="6"/>
  <c r="R82" i="6"/>
  <c r="R85" i="6"/>
  <c r="R88" i="6"/>
  <c r="R91" i="6"/>
  <c r="R94" i="6"/>
  <c r="R97" i="6"/>
  <c r="R100" i="6"/>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R24" i="6"/>
  <c r="R27" i="6"/>
  <c r="R30" i="6"/>
  <c r="R33" i="6"/>
  <c r="R36" i="6"/>
  <c r="R39" i="6"/>
  <c r="R42" i="6"/>
  <c r="R45" i="6"/>
  <c r="R48" i="6"/>
  <c r="R51" i="6"/>
  <c r="R54" i="6"/>
  <c r="R57" i="6"/>
  <c r="R60" i="6"/>
  <c r="R63" i="6"/>
  <c r="R66" i="6"/>
  <c r="R69" i="6"/>
  <c r="R72" i="6"/>
  <c r="R75" i="6"/>
  <c r="R78" i="6"/>
  <c r="R81" i="6"/>
  <c r="R84" i="6"/>
  <c r="R87" i="6"/>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R26" i="6"/>
  <c r="R29" i="6"/>
  <c r="R32" i="6"/>
  <c r="R35" i="6"/>
  <c r="R38" i="6"/>
  <c r="R41" i="6"/>
  <c r="R44" i="6"/>
  <c r="R47" i="6"/>
  <c r="R50" i="6"/>
  <c r="R53" i="6"/>
  <c r="R56" i="6"/>
  <c r="R59" i="6"/>
  <c r="R62" i="6"/>
  <c r="R65" i="6"/>
  <c r="R68" i="6"/>
  <c r="R71" i="6"/>
  <c r="R74" i="6"/>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6" i="7"/>
  <c r="AQ6" i="7"/>
  <c r="BG6" i="7"/>
  <c r="BW6" i="7"/>
  <c r="CM6" i="7"/>
  <c r="DC6" i="7"/>
  <c r="DS6" i="7"/>
  <c r="EI6" i="7"/>
  <c r="EY6" i="7"/>
  <c r="FO6" i="7"/>
  <c r="GE6" i="7"/>
  <c r="GU6" i="7"/>
  <c r="AB6" i="7"/>
  <c r="AR6" i="7"/>
  <c r="BH6" i="7"/>
  <c r="BX6" i="7"/>
  <c r="CN6" i="7"/>
  <c r="DD6" i="7"/>
  <c r="DT6" i="7"/>
  <c r="EJ6" i="7"/>
  <c r="EZ6" i="7"/>
  <c r="FP6" i="7"/>
  <c r="GF6" i="7"/>
  <c r="AC6" i="7"/>
  <c r="AS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3" i="2"/>
  <c r="R18" i="2"/>
  <c r="AG18" i="2" s="1"/>
  <c r="Z7" i="2"/>
  <c r="S18" i="2"/>
  <c r="AI18" i="2" s="1"/>
  <c r="Z5" i="2"/>
  <c r="Q17" i="2"/>
  <c r="S14" i="2"/>
  <c r="R13" i="2"/>
  <c r="Y7" i="2"/>
  <c r="Q16" i="2"/>
  <c r="S17" i="2"/>
  <c r="AA7" i="2"/>
  <c r="AI7" i="2" s="1"/>
  <c r="S24" i="2"/>
  <c r="Q24" i="2"/>
  <c r="R5" i="2"/>
  <c r="Y9" i="2"/>
  <c r="S5" i="2"/>
  <c r="S12" i="2"/>
  <c r="AI12" i="2" s="1"/>
  <c r="R12" i="2"/>
  <c r="AG12" i="2" s="1"/>
  <c r="R19" i="2"/>
  <c r="AG19" i="2" s="1"/>
  <c r="R16" i="2"/>
  <c r="AK16" i="2" s="1"/>
  <c r="R20" i="2"/>
  <c r="S25" i="2"/>
  <c r="AI25" i="2" s="1"/>
  <c r="Q25" i="2"/>
  <c r="AA8" i="2"/>
  <c r="S19" i="2"/>
  <c r="AI19" i="2" s="1"/>
  <c r="AA17" i="2"/>
  <c r="R7" i="2"/>
  <c r="Z23" i="2"/>
  <c r="AA13" i="2"/>
  <c r="AI13" i="2" s="1"/>
  <c r="Y13" i="2"/>
  <c r="R8" i="2"/>
  <c r="S8" i="2"/>
  <c r="Z13" i="2"/>
  <c r="Y32" i="2"/>
  <c r="AF6" i="2"/>
  <c r="S10" i="2"/>
  <c r="S26" i="2"/>
  <c r="Y31" i="2"/>
  <c r="R10" i="2"/>
  <c r="Q10" i="2"/>
  <c r="BO53" i="5"/>
  <c r="R26" i="2"/>
  <c r="BV6" i="2"/>
  <c r="BV5" i="2"/>
  <c r="AD23" i="2"/>
  <c r="AH18" i="2"/>
  <c r="AH31" i="2"/>
  <c r="Y17" i="2"/>
  <c r="Z8" i="2"/>
  <c r="BO46" i="5"/>
  <c r="AH28" i="2"/>
  <c r="Y30" i="2"/>
  <c r="Z32" i="2"/>
  <c r="AG32" i="2" s="1"/>
  <c r="S23" i="2"/>
  <c r="AI23" i="2" s="1"/>
  <c r="Q7" i="2"/>
  <c r="Z17" i="2"/>
  <c r="Z9" i="2"/>
  <c r="AA9" i="2"/>
  <c r="S9" i="2"/>
  <c r="Q33" i="2"/>
  <c r="AA31" i="2"/>
  <c r="R9" i="2"/>
  <c r="AA32" i="2"/>
  <c r="Q14" i="2"/>
  <c r="S33" i="2"/>
  <c r="R23" i="2"/>
  <c r="Q20" i="2"/>
  <c r="AA30" i="2"/>
  <c r="Q9" i="2"/>
  <c r="AD14" i="2"/>
  <c r="Y8" i="2"/>
  <c r="AE8" i="2" s="1"/>
  <c r="Y23" i="2"/>
  <c r="AE23" i="2" s="1"/>
  <c r="Z31" i="2"/>
  <c r="S11" i="2"/>
  <c r="Z30" i="2"/>
  <c r="BO14" i="5"/>
  <c r="Q11" i="2"/>
  <c r="S20" i="2"/>
  <c r="BO11" i="5"/>
  <c r="AA26" i="2"/>
  <c r="BO8" i="5"/>
  <c r="BP3" i="2"/>
  <c r="BP12" i="2" s="1"/>
  <c r="BO60" i="5"/>
  <c r="BO17" i="5"/>
  <c r="BO3" i="5"/>
  <c r="BO50" i="5"/>
  <c r="BO19" i="5"/>
  <c r="BO33" i="5"/>
  <c r="BO24" i="5"/>
  <c r="AF13" i="2"/>
  <c r="BO10" i="5"/>
  <c r="Z21" i="2"/>
  <c r="Q22" i="2"/>
  <c r="AE22" i="2" s="1"/>
  <c r="Y16"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15" i="2"/>
  <c r="R22" i="2"/>
  <c r="AG22" i="2" s="1"/>
  <c r="BO26" i="5"/>
  <c r="BO22" i="5"/>
  <c r="BO62" i="5"/>
  <c r="BO38" i="5"/>
  <c r="BO47" i="5"/>
  <c r="BO32" i="5"/>
  <c r="BO57" i="5"/>
  <c r="BO51" i="5"/>
  <c r="BO52" i="5"/>
  <c r="BO18" i="5"/>
  <c r="BO34" i="5"/>
  <c r="BO28" i="5"/>
  <c r="BO39" i="5"/>
  <c r="BO12" i="5"/>
  <c r="BO7" i="5"/>
  <c r="BO6" i="5"/>
  <c r="BO4" i="5"/>
  <c r="BO56" i="5"/>
  <c r="BO58" i="5"/>
  <c r="BO64" i="5"/>
  <c r="BO63" i="5"/>
  <c r="Z6" i="2"/>
  <c r="AG6" i="2" s="1"/>
  <c r="Z33" i="2"/>
  <c r="AG33" i="2" s="1"/>
  <c r="Y6" i="2"/>
  <c r="Y33" i="2"/>
  <c r="Y26" i="2"/>
  <c r="AE26" i="2" s="1"/>
  <c r="AA4" i="2"/>
  <c r="AK4" i="2" s="1"/>
  <c r="AA33" i="2"/>
  <c r="Y4" i="2"/>
  <c r="AE4" i="2" s="1"/>
  <c r="Q21" i="2"/>
  <c r="Q32" i="2"/>
  <c r="R11" i="2"/>
  <c r="AA6" i="2"/>
  <c r="S3" i="2"/>
  <c r="BO42" i="5"/>
  <c r="S32" i="2"/>
  <c r="Q3" i="2"/>
  <c r="Z26" i="2"/>
  <c r="R21" i="2"/>
  <c r="BO21" i="5"/>
  <c r="S29" i="2"/>
  <c r="AI29" i="2" s="1"/>
  <c r="AH2" i="2"/>
  <c r="AF15" i="2"/>
  <c r="AH16" i="2"/>
  <c r="AD20" i="2"/>
  <c r="AH17" i="2"/>
  <c r="AH11" i="2"/>
  <c r="AF2" i="2"/>
  <c r="AB30" i="2"/>
  <c r="AB21" i="2"/>
  <c r="AB12" i="2"/>
  <c r="AF18" i="2"/>
  <c r="AH30" i="2"/>
  <c r="AH21" i="2"/>
  <c r="AF30" i="2"/>
  <c r="AB16" i="2"/>
  <c r="AD32" i="2"/>
  <c r="AD8" i="2"/>
  <c r="AH22" i="2"/>
  <c r="AH27" i="2"/>
  <c r="AD10" i="2"/>
  <c r="AB20" i="2"/>
  <c r="AB6" i="2"/>
  <c r="AB3" i="2"/>
  <c r="AD12" i="2"/>
  <c r="AD22" i="2"/>
  <c r="AH9" i="2"/>
  <c r="AE19" i="2"/>
  <c r="AD4" i="2"/>
  <c r="AH14" i="2"/>
  <c r="AD7" i="2"/>
  <c r="AF29" i="2"/>
  <c r="AF11" i="2"/>
  <c r="AD33" i="2"/>
  <c r="AH13" i="2"/>
  <c r="AB28" i="2"/>
  <c r="AD16" i="2"/>
  <c r="AB2" i="2"/>
  <c r="AH4" i="2"/>
  <c r="AF10" i="2"/>
  <c r="AD31" i="2"/>
  <c r="AD15" i="2"/>
  <c r="AD9" i="2"/>
  <c r="AH7" i="2"/>
  <c r="AE18" i="2"/>
  <c r="AD17" i="2"/>
  <c r="AH24" i="2"/>
  <c r="AD27" i="2"/>
  <c r="AB23" i="2"/>
  <c r="AB32" i="2"/>
  <c r="AD30" i="2"/>
  <c r="AD19" i="2"/>
  <c r="AH6" i="2"/>
  <c r="AH33" i="2"/>
  <c r="AD18" i="2"/>
  <c r="AD6" i="2"/>
  <c r="AE12" i="2"/>
  <c r="AB9" i="2"/>
  <c r="AF8" i="2"/>
  <c r="AH29" i="2"/>
  <c r="AH3" i="2"/>
  <c r="AF12" i="2"/>
  <c r="AB15" i="2"/>
  <c r="AH8" i="2"/>
  <c r="AD3" i="2"/>
  <c r="AD11" i="2"/>
  <c r="AF9" i="2"/>
  <c r="AH25" i="2"/>
  <c r="AD29" i="2"/>
  <c r="AD24" i="2"/>
  <c r="AB33" i="2"/>
  <c r="AH10" i="2"/>
  <c r="AH20" i="2"/>
  <c r="AB31" i="2"/>
  <c r="AH32" i="2"/>
  <c r="AD21" i="2"/>
  <c r="AF32" i="2"/>
  <c r="AH23" i="2"/>
  <c r="AB4" i="2"/>
  <c r="AB22" i="2"/>
  <c r="AB7" i="2"/>
  <c r="AB14" i="2"/>
  <c r="AF22" i="2"/>
  <c r="AH12" i="2"/>
  <c r="AH26" i="2"/>
  <c r="AI16" i="2"/>
  <c r="AB25" i="2"/>
  <c r="AB5" i="2"/>
  <c r="AB26" i="2"/>
  <c r="AF25" i="2"/>
  <c r="AF17" i="2"/>
  <c r="AH19" i="2"/>
  <c r="AB11" i="2"/>
  <c r="AD28" i="2"/>
  <c r="AF7" i="2"/>
  <c r="AF20" i="2"/>
  <c r="AF33" i="2"/>
  <c r="AB24" i="2"/>
  <c r="AB10" i="2"/>
  <c r="AF28" i="2"/>
  <c r="AD2" i="2"/>
  <c r="AF24" i="2"/>
  <c r="AD25" i="2"/>
  <c r="AF16" i="2"/>
  <c r="AF5" i="2"/>
  <c r="AF27" i="2"/>
  <c r="AB13" i="2"/>
  <c r="AB19" i="2"/>
  <c r="AB8" i="2"/>
  <c r="AB29" i="2"/>
  <c r="AD13" i="2"/>
  <c r="AF3" i="2"/>
  <c r="AF19" i="2"/>
  <c r="AF14" i="2"/>
  <c r="AD5" i="2"/>
  <c r="AG4" i="2"/>
  <c r="AF23" i="2"/>
  <c r="AB18" i="2"/>
  <c r="AB17" i="2"/>
  <c r="AB27" i="2"/>
  <c r="AI22" i="2"/>
  <c r="AF4" i="2"/>
  <c r="AF21" i="2"/>
  <c r="AF31" i="2"/>
  <c r="AH5" i="2"/>
  <c r="AF26" i="2"/>
  <c r="AD26" i="2"/>
  <c r="Z11" i="2"/>
  <c r="R27" i="2"/>
  <c r="AG27" i="2" s="1"/>
  <c r="BI8" i="2"/>
  <c r="J20" i="2"/>
  <c r="BD20" i="2" s="1"/>
  <c r="G20" i="2"/>
  <c r="J17" i="2"/>
  <c r="BD17" i="2" s="1"/>
  <c r="G17" i="2"/>
  <c r="J23" i="2"/>
  <c r="BD23" i="2" s="1"/>
  <c r="BI15" i="2"/>
  <c r="J15" i="2"/>
  <c r="E15" i="2" s="1"/>
  <c r="BG33" i="2"/>
  <c r="X15" i="2"/>
  <c r="BI33" i="2"/>
  <c r="BI18" i="2"/>
  <c r="J19" i="2"/>
  <c r="BD19" i="2" s="1"/>
  <c r="X19" i="2"/>
  <c r="X17" i="2"/>
  <c r="X11" i="2"/>
  <c r="BG18" i="2"/>
  <c r="J22" i="2"/>
  <c r="E22" i="2" s="1"/>
  <c r="BG11" i="2"/>
  <c r="BI11" i="2"/>
  <c r="X3" i="2"/>
  <c r="BG10" i="2"/>
  <c r="AA20" i="2"/>
  <c r="Z20" i="2"/>
  <c r="X7" i="2"/>
  <c r="X25" i="2"/>
  <c r="S31" i="2"/>
  <c r="AA10" i="2"/>
  <c r="BI31" i="2"/>
  <c r="BH8" i="2"/>
  <c r="Z24" i="2"/>
  <c r="AG24" i="2" s="1"/>
  <c r="AA24" i="2"/>
  <c r="AA21" i="2"/>
  <c r="BI14" i="2"/>
  <c r="X14" i="2"/>
  <c r="BH5" i="2"/>
  <c r="X27" i="2"/>
  <c r="BG5" i="2"/>
  <c r="BI27" i="2"/>
  <c r="BI25" i="2"/>
  <c r="BI10" i="2"/>
  <c r="X20" i="2"/>
  <c r="X26" i="2"/>
  <c r="S6" i="2"/>
  <c r="X29" i="2"/>
  <c r="BI12" i="2"/>
  <c r="BI6" i="2"/>
  <c r="BI5" i="2"/>
  <c r="X30" i="2"/>
  <c r="BI16" i="2"/>
  <c r="BI30" i="2"/>
  <c r="BI20" i="2"/>
  <c r="X6" i="2"/>
  <c r="J18" i="2"/>
  <c r="E18" i="2" s="1"/>
  <c r="X8" i="2"/>
  <c r="X10" i="2"/>
  <c r="BG26" i="2"/>
  <c r="BI26" i="2"/>
  <c r="BH11" i="2"/>
  <c r="BG7" i="2"/>
  <c r="BG12" i="2"/>
  <c r="BH12" i="2"/>
  <c r="BG14" i="2"/>
  <c r="BG16" i="2"/>
  <c r="BG25" i="2"/>
  <c r="X13" i="2"/>
  <c r="BI7" i="2"/>
  <c r="BG20" i="2"/>
  <c r="X12" i="2"/>
  <c r="X33" i="2"/>
  <c r="BH6" i="2"/>
  <c r="BI29" i="2"/>
  <c r="BI24" i="2"/>
  <c r="BI19" i="2"/>
  <c r="BG19" i="2"/>
  <c r="BG22" i="2"/>
  <c r="X16" i="2"/>
  <c r="BI23" i="2"/>
  <c r="X23" i="2"/>
  <c r="BI17" i="2"/>
  <c r="BI32" i="2"/>
  <c r="J24" i="2"/>
  <c r="E24" i="2" s="1"/>
  <c r="X2" i="2"/>
  <c r="BG6" i="2"/>
  <c r="Q6" i="2"/>
  <c r="S27" i="2"/>
  <c r="Y11" i="2"/>
  <c r="Q27" i="2"/>
  <c r="AE27" i="2" s="1"/>
  <c r="Y5" i="2"/>
  <c r="AE5" i="2" s="1"/>
  <c r="R30" i="2"/>
  <c r="Y20" i="2"/>
  <c r="Q30" i="2"/>
  <c r="Y21" i="2"/>
  <c r="S15" i="2"/>
  <c r="AI15" i="2" s="1"/>
  <c r="Q15" i="2"/>
  <c r="AE15" i="2" s="1"/>
  <c r="AA2" i="2"/>
  <c r="Y2" i="2"/>
  <c r="Z2" i="2"/>
  <c r="R29" i="2"/>
  <c r="Y24" i="2"/>
  <c r="Q29" i="2"/>
  <c r="AE29" i="2" s="1"/>
  <c r="AA5" i="2"/>
  <c r="Q2" i="2"/>
  <c r="Y14" i="2"/>
  <c r="S2" i="2"/>
  <c r="Z25" i="2"/>
  <c r="Q28" i="2"/>
  <c r="AE28" i="2" s="1"/>
  <c r="AA3" i="2"/>
  <c r="Y3" i="2"/>
  <c r="Z3" i="2"/>
  <c r="AG3" i="2" s="1"/>
  <c r="BG8" i="2"/>
  <c r="P29" i="2"/>
  <c r="BG30" i="2"/>
  <c r="Z10" i="2"/>
  <c r="Q31" i="2"/>
  <c r="R31" i="2"/>
  <c r="Y10" i="2"/>
  <c r="BG32" i="2"/>
  <c r="X9" i="2"/>
  <c r="Y25" i="2"/>
  <c r="BI9" i="2"/>
  <c r="S30" i="2"/>
  <c r="J5" i="2"/>
  <c r="X5" i="2"/>
  <c r="J4" i="2"/>
  <c r="E4" i="2" s="1"/>
  <c r="X21" i="2"/>
  <c r="BI21" i="2"/>
  <c r="X4" i="2"/>
  <c r="P5" i="2"/>
  <c r="BH15" i="2"/>
  <c r="BI4" i="2"/>
  <c r="P17" i="2"/>
  <c r="X24" i="2"/>
  <c r="P26" i="2"/>
  <c r="X18" i="2"/>
  <c r="P14" i="2"/>
  <c r="P30" i="2"/>
  <c r="P7" i="2"/>
  <c r="X22" i="2"/>
  <c r="P3" i="2"/>
  <c r="P32" i="2"/>
  <c r="X32" i="2"/>
  <c r="P9" i="2"/>
  <c r="P25" i="2"/>
  <c r="BG24" i="2"/>
  <c r="BG15" i="2"/>
  <c r="BG21" i="2"/>
  <c r="BG29" i="2"/>
  <c r="BG4" i="2"/>
  <c r="BG2" i="2"/>
  <c r="BI22" i="2"/>
  <c r="BH17" i="2"/>
  <c r="BG3" i="2"/>
  <c r="BG23" i="2"/>
  <c r="BG27" i="2"/>
  <c r="BH16" i="2"/>
  <c r="BH33" i="2"/>
  <c r="BG17" i="2"/>
  <c r="BH13" i="2"/>
  <c r="BG13" i="2"/>
  <c r="BG9" i="2"/>
  <c r="BH10" i="2"/>
  <c r="BH27" i="2"/>
  <c r="BH31" i="2"/>
  <c r="BG31" i="2"/>
  <c r="BI13" i="2"/>
  <c r="Z14" i="2"/>
  <c r="AG14" i="2" s="1"/>
  <c r="AA14" i="2"/>
  <c r="R2" i="2"/>
  <c r="X31" i="2"/>
  <c r="R15" i="2"/>
  <c r="AG15" i="2" s="1"/>
  <c r="P21" i="2"/>
  <c r="BI3" i="2"/>
  <c r="J7" i="2"/>
  <c r="E7" i="2" s="1"/>
  <c r="AA11" i="2"/>
  <c r="BH29" i="2"/>
  <c r="J11" i="2"/>
  <c r="E11" i="2" s="1"/>
  <c r="P27" i="2"/>
  <c r="BI2" i="2"/>
  <c r="BH19" i="2"/>
  <c r="P19" i="2"/>
  <c r="J9" i="2"/>
  <c r="E9" i="2" s="1"/>
  <c r="BH9" i="2"/>
  <c r="BH26" i="2"/>
  <c r="J13" i="2"/>
  <c r="E13" i="2" s="1"/>
  <c r="P13" i="2"/>
  <c r="BH23" i="2"/>
  <c r="P23" i="2"/>
  <c r="J27" i="2"/>
  <c r="E27" i="2" s="1"/>
  <c r="J8" i="2"/>
  <c r="E8" i="2" s="1"/>
  <c r="J30" i="2"/>
  <c r="E30" i="2" s="1"/>
  <c r="BH18" i="2"/>
  <c r="J10" i="2"/>
  <c r="E10" i="2" s="1"/>
  <c r="P10" i="2"/>
  <c r="P15" i="2"/>
  <c r="BH32" i="2"/>
  <c r="BH30" i="2"/>
  <c r="J6" i="2"/>
  <c r="E6" i="2" s="1"/>
  <c r="J3" i="2"/>
  <c r="E3" i="2" s="1"/>
  <c r="J26" i="2"/>
  <c r="E26" i="2" s="1"/>
  <c r="P8" i="2"/>
  <c r="P18" i="2"/>
  <c r="BH7" i="2"/>
  <c r="J2" i="2"/>
  <c r="BH21" i="2"/>
  <c r="J14" i="2"/>
  <c r="E14" i="2" s="1"/>
  <c r="P6" i="2"/>
  <c r="BH20" i="2"/>
  <c r="P24" i="2"/>
  <c r="J31" i="2"/>
  <c r="E31" i="2" s="1"/>
  <c r="J21" i="2"/>
  <c r="E21" i="2" s="1"/>
  <c r="J32" i="2"/>
  <c r="E32" i="2" s="1"/>
  <c r="P31" i="2"/>
  <c r="J25" i="2"/>
  <c r="E25" i="2" s="1"/>
  <c r="J12" i="2"/>
  <c r="E12" i="2" s="1"/>
  <c r="J16" i="2"/>
  <c r="E16" i="2" s="1"/>
  <c r="BH24" i="2"/>
  <c r="P11" i="2"/>
  <c r="BH25" i="2"/>
  <c r="P20" i="2"/>
  <c r="J29" i="2"/>
  <c r="E29" i="2" s="1"/>
  <c r="P33" i="2"/>
  <c r="P16" i="2"/>
  <c r="P4" i="2"/>
  <c r="P22" i="2"/>
  <c r="BH22" i="2"/>
  <c r="J33" i="2"/>
  <c r="E33" i="2" s="1"/>
  <c r="BH3" i="2"/>
  <c r="BH4" i="2"/>
  <c r="P2" i="2"/>
  <c r="BH14" i="2"/>
  <c r="BH2" i="2"/>
  <c r="P12" i="2"/>
  <c r="BA20" i="2"/>
  <c r="BA3" i="2"/>
  <c r="BA21" i="2"/>
  <c r="BA5" i="2"/>
  <c r="BA9" i="2"/>
  <c r="BA24" i="2"/>
  <c r="BA31" i="2"/>
  <c r="BA30" i="2"/>
  <c r="BA8" i="2"/>
  <c r="BA23" i="2"/>
  <c r="BA29" i="2"/>
  <c r="BA6" i="2"/>
  <c r="BA13" i="2"/>
  <c r="BA27" i="2"/>
  <c r="BA19" i="2"/>
  <c r="BA22" i="2"/>
  <c r="BA7" i="2"/>
  <c r="BA33" i="2"/>
  <c r="BA16" i="2"/>
  <c r="BA15" i="2"/>
  <c r="BA11" i="2"/>
  <c r="BA25" i="2"/>
  <c r="BA18" i="2"/>
  <c r="BA4" i="2"/>
  <c r="BA17" i="2"/>
  <c r="BA32" i="2"/>
  <c r="BA10" i="2"/>
  <c r="BA14" i="2"/>
  <c r="BA2" i="2"/>
  <c r="BA12" i="2"/>
  <c r="BA26" i="2"/>
  <c r="S28" i="2"/>
  <c r="AI28" i="2" s="1"/>
  <c r="R28" i="2"/>
  <c r="AG28" i="2" s="1"/>
  <c r="AK5" i="1"/>
  <c r="AK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M16" i="2" l="1"/>
  <c r="AM4" i="2"/>
  <c r="AK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8" i="2"/>
  <c r="AL18" i="2" s="1"/>
  <c r="AE13" i="2"/>
  <c r="AG5" i="2"/>
  <c r="AK18" i="2"/>
  <c r="AM18" i="2" s="1"/>
  <c r="AE7" i="2"/>
  <c r="AJ16" i="2"/>
  <c r="AL16" i="2" s="1"/>
  <c r="AE17" i="2"/>
  <c r="AG7" i="2"/>
  <c r="AE9" i="2"/>
  <c r="AK19" i="2"/>
  <c r="AM19" i="2" s="1"/>
  <c r="AG13" i="2"/>
  <c r="AE24" i="2"/>
  <c r="AJ19" i="2"/>
  <c r="AL19" i="2" s="1"/>
  <c r="AI14" i="2"/>
  <c r="AI24" i="2"/>
  <c r="AK12" i="2"/>
  <c r="AM12" i="2" s="1"/>
  <c r="AE16" i="2"/>
  <c r="AJ5" i="2"/>
  <c r="AL5" i="2" s="1"/>
  <c r="AK25" i="2"/>
  <c r="AM25" i="2" s="1"/>
  <c r="AJ17" i="2"/>
  <c r="AL17" i="2" s="1"/>
  <c r="AI17" i="2"/>
  <c r="AJ12" i="2"/>
  <c r="AL12" i="2" s="1"/>
  <c r="AG16" i="2"/>
  <c r="AG20" i="2"/>
  <c r="AE25" i="2"/>
  <c r="AJ7" i="2"/>
  <c r="AL7" i="2" s="1"/>
  <c r="AJ13" i="2"/>
  <c r="AL13" i="2" s="1"/>
  <c r="AK13" i="2"/>
  <c r="AM13" i="2" s="1"/>
  <c r="AK7" i="2"/>
  <c r="AM7" i="2" s="1"/>
  <c r="AI8" i="2"/>
  <c r="BP47" i="5"/>
  <c r="BQ47" i="5" s="1"/>
  <c r="BP13" i="5"/>
  <c r="BQ13" i="5" s="1"/>
  <c r="AJ8" i="2"/>
  <c r="AL8" i="2" s="1"/>
  <c r="BP45" i="5"/>
  <c r="BQ45" i="5" s="1"/>
  <c r="BP53" i="5"/>
  <c r="BQ53" i="5" s="1"/>
  <c r="AE10" i="2"/>
  <c r="AE31" i="2"/>
  <c r="AI26" i="2"/>
  <c r="AI10" i="2"/>
  <c r="AP19" i="2"/>
  <c r="AP12" i="2"/>
  <c r="AP18" i="2"/>
  <c r="AP22" i="2"/>
  <c r="AP15" i="2"/>
  <c r="AP28" i="2"/>
  <c r="AG10" i="2"/>
  <c r="AE32" i="2"/>
  <c r="AK23" i="2"/>
  <c r="AM23" i="2" s="1"/>
  <c r="BP61" i="5"/>
  <c r="BQ61" i="5" s="1"/>
  <c r="BP7" i="5"/>
  <c r="BQ7" i="5" s="1"/>
  <c r="BP19" i="5"/>
  <c r="BQ19" i="5" s="1"/>
  <c r="BP35" i="5"/>
  <c r="BQ35" i="5" s="1"/>
  <c r="BP33" i="5"/>
  <c r="BQ33" i="5" s="1"/>
  <c r="BP29" i="5"/>
  <c r="BQ29" i="5" s="1"/>
  <c r="AJ22" i="2"/>
  <c r="AL22" i="2" s="1"/>
  <c r="BP15" i="5"/>
  <c r="BQ15" i="5" s="1"/>
  <c r="BP59" i="5"/>
  <c r="BQ59" i="5" s="1"/>
  <c r="AK8" i="2"/>
  <c r="AM8" i="2" s="1"/>
  <c r="BP57" i="5"/>
  <c r="BQ57" i="5" s="1"/>
  <c r="AG31" i="2"/>
  <c r="AE20" i="2"/>
  <c r="AI4" i="2"/>
  <c r="AP4" i="2" s="1"/>
  <c r="BP21" i="5"/>
  <c r="BQ21" i="5" s="1"/>
  <c r="E2" i="2"/>
  <c r="BV2" i="2"/>
  <c r="BW5" i="2" s="1"/>
  <c r="AJ4" i="2"/>
  <c r="AL4" i="2" s="1"/>
  <c r="AG8" i="2"/>
  <c r="AC3" i="2"/>
  <c r="AI30" i="2"/>
  <c r="AG17" i="2"/>
  <c r="AK17" i="2"/>
  <c r="AM17" i="2" s="1"/>
  <c r="AG21" i="2"/>
  <c r="AK26" i="2"/>
  <c r="AM26" i="2" s="1"/>
  <c r="AI3" i="2"/>
  <c r="BX5" i="2"/>
  <c r="BX6" i="2"/>
  <c r="AE14" i="2"/>
  <c r="AE30" i="2"/>
  <c r="BV3" i="2"/>
  <c r="BX3" i="2" s="1"/>
  <c r="AK22" i="2"/>
  <c r="AM22" i="2" s="1"/>
  <c r="AI9" i="2"/>
  <c r="AE11" i="2"/>
  <c r="AI33" i="2"/>
  <c r="AE3" i="2"/>
  <c r="AJ32" i="2"/>
  <c r="AL32" i="2" s="1"/>
  <c r="AJ9" i="2"/>
  <c r="AL9" i="2" s="1"/>
  <c r="AG9" i="2"/>
  <c r="AK9" i="2"/>
  <c r="AM9" i="2" s="1"/>
  <c r="AJ33" i="2"/>
  <c r="AL33" i="2" s="1"/>
  <c r="AG30" i="2"/>
  <c r="AK33" i="2"/>
  <c r="AM33" i="2" s="1"/>
  <c r="AI32" i="2"/>
  <c r="BP27" i="5"/>
  <c r="BQ27" i="5" s="1"/>
  <c r="BP3" i="5"/>
  <c r="BQ3" i="5" s="1"/>
  <c r="BP11" i="5"/>
  <c r="BQ11" i="5" s="1"/>
  <c r="BP25" i="5"/>
  <c r="BQ25" i="5" s="1"/>
  <c r="AC9" i="2"/>
  <c r="AE6" i="2"/>
  <c r="AE21" i="2"/>
  <c r="AJ26" i="2"/>
  <c r="AL26" i="2" s="1"/>
  <c r="AJ23" i="2"/>
  <c r="AL23" i="2" s="1"/>
  <c r="AG23" i="2"/>
  <c r="AP23" i="2" s="1"/>
  <c r="BP8" i="2"/>
  <c r="BP7" i="2"/>
  <c r="AE33" i="2"/>
  <c r="AI20" i="2"/>
  <c r="AI31" i="2"/>
  <c r="BP5" i="5"/>
  <c r="BQ5" i="5" s="1"/>
  <c r="BP17" i="5"/>
  <c r="BQ17" i="5" s="1"/>
  <c r="BP37" i="5"/>
  <c r="BQ37" i="5" s="1"/>
  <c r="BP9" i="5"/>
  <c r="BQ9" i="5" s="1"/>
  <c r="AG11" i="2"/>
  <c r="BP55" i="5"/>
  <c r="BQ55" i="5" s="1"/>
  <c r="BP23" i="5"/>
  <c r="BQ23" i="5" s="1"/>
  <c r="BP63" i="5"/>
  <c r="BQ63" i="5" s="1"/>
  <c r="BP51" i="5"/>
  <c r="BQ51" i="5" s="1"/>
  <c r="BP65" i="5"/>
  <c r="BQ65" i="5" s="1"/>
  <c r="BP31" i="5"/>
  <c r="BQ31" i="5" s="1"/>
  <c r="BP41" i="5"/>
  <c r="BQ41" i="5" s="1"/>
  <c r="AJ21" i="2"/>
  <c r="AL21" i="2" s="1"/>
  <c r="BP43" i="5"/>
  <c r="BQ43" i="5" s="1"/>
  <c r="BP49" i="5"/>
  <c r="BQ49" i="5" s="1"/>
  <c r="AG26" i="2"/>
  <c r="BP39" i="5"/>
  <c r="BQ39" i="5" s="1"/>
  <c r="AK32" i="2"/>
  <c r="AM32" i="2" s="1"/>
  <c r="E5" i="2"/>
  <c r="BD13" i="2"/>
  <c r="BD5" i="2"/>
  <c r="BD27" i="2"/>
  <c r="BD7" i="2"/>
  <c r="BD21" i="2"/>
  <c r="BD15" i="2"/>
  <c r="BD32" i="2"/>
  <c r="BD31" i="2"/>
  <c r="BD3" i="2"/>
  <c r="BD25" i="2"/>
  <c r="BD14" i="2"/>
  <c r="BD8" i="2"/>
  <c r="BD2" i="2"/>
  <c r="BD26" i="2"/>
  <c r="BD6" i="2"/>
  <c r="BD22" i="2"/>
  <c r="BD29" i="2"/>
  <c r="BD11" i="2"/>
  <c r="BD16" i="2"/>
  <c r="BD30" i="2"/>
  <c r="BD12" i="2"/>
  <c r="BD4" i="2"/>
  <c r="BD9" i="2"/>
  <c r="BD33" i="2"/>
  <c r="BD24" i="2"/>
  <c r="BD10" i="2"/>
  <c r="BD18" i="2"/>
  <c r="K20" i="2"/>
  <c r="E20" i="2"/>
  <c r="BB19" i="2"/>
  <c r="E19" i="2"/>
  <c r="K23" i="2"/>
  <c r="E23" i="2"/>
  <c r="K17" i="2"/>
  <c r="E17" i="2"/>
  <c r="BC17" i="2"/>
  <c r="AC23" i="2"/>
  <c r="BB20" i="2"/>
  <c r="BC20" i="2"/>
  <c r="AC2" i="2"/>
  <c r="AC33" i="2"/>
  <c r="AE2" i="2"/>
  <c r="AC12" i="2"/>
  <c r="AC10" i="2"/>
  <c r="AC16" i="2"/>
  <c r="AJ11" i="2"/>
  <c r="AL11" i="2" s="1"/>
  <c r="AC17" i="2"/>
  <c r="AC5" i="2"/>
  <c r="AC14" i="2"/>
  <c r="AG2" i="2"/>
  <c r="AC7" i="2"/>
  <c r="AC19" i="2"/>
  <c r="AC24" i="2"/>
  <c r="AC13" i="2"/>
  <c r="AC26" i="2"/>
  <c r="AC20" i="2"/>
  <c r="AC18" i="2"/>
  <c r="AC22" i="2"/>
  <c r="AC31" i="2"/>
  <c r="AC8" i="2"/>
  <c r="AC27" i="2"/>
  <c r="AC25" i="2"/>
  <c r="AC30" i="2"/>
  <c r="AC6" i="2"/>
  <c r="AC15" i="2"/>
  <c r="AC11" i="2"/>
  <c r="AC29" i="2"/>
  <c r="AI2" i="2"/>
  <c r="AK29" i="2"/>
  <c r="AM29" i="2" s="1"/>
  <c r="AG29" i="2"/>
  <c r="AP29" i="2" s="1"/>
  <c r="AI5" i="2"/>
  <c r="AJ27" i="2"/>
  <c r="AL27" i="2" s="1"/>
  <c r="AI27" i="2"/>
  <c r="AP27" i="2" s="1"/>
  <c r="AC32" i="2"/>
  <c r="AJ6" i="2"/>
  <c r="AL6" i="2" s="1"/>
  <c r="AI6" i="2"/>
  <c r="AI21" i="2"/>
  <c r="AC21" i="2"/>
  <c r="AI11" i="2"/>
  <c r="AC4" i="2"/>
  <c r="AG25" i="2"/>
  <c r="BB17" i="2"/>
  <c r="BJ15" i="2"/>
  <c r="BJ8" i="2"/>
  <c r="BC23" i="2"/>
  <c r="BB23" i="2"/>
  <c r="BB30" i="2"/>
  <c r="K30" i="2"/>
  <c r="BB13" i="2"/>
  <c r="K13" i="2"/>
  <c r="BC32" i="2"/>
  <c r="K32" i="2"/>
  <c r="BC14" i="2"/>
  <c r="K14" i="2"/>
  <c r="BC8" i="2"/>
  <c r="K8" i="2"/>
  <c r="BB4" i="2"/>
  <c r="K4" i="2"/>
  <c r="BB25" i="2"/>
  <c r="K25" i="2"/>
  <c r="BB7" i="2"/>
  <c r="K7" i="2"/>
  <c r="BB15" i="2"/>
  <c r="K15" i="2"/>
  <c r="BC15" i="2"/>
  <c r="BB33" i="2"/>
  <c r="K33" i="2"/>
  <c r="BC16" i="2"/>
  <c r="K16" i="2"/>
  <c r="BB31" i="2"/>
  <c r="K31" i="2"/>
  <c r="BC3" i="2"/>
  <c r="K3" i="2"/>
  <c r="BB10" i="2"/>
  <c r="K10" i="2"/>
  <c r="BC9" i="2"/>
  <c r="K9" i="2"/>
  <c r="BC5" i="2"/>
  <c r="K5" i="2"/>
  <c r="BC18" i="2"/>
  <c r="K18" i="2"/>
  <c r="BC19" i="2"/>
  <c r="K19" i="2"/>
  <c r="BC21" i="2"/>
  <c r="K21" i="2"/>
  <c r="BB26" i="2"/>
  <c r="K26" i="2"/>
  <c r="BC27" i="2"/>
  <c r="K27" i="2"/>
  <c r="BC11" i="2"/>
  <c r="K11" i="2"/>
  <c r="BC29" i="2"/>
  <c r="K29" i="2"/>
  <c r="BB12" i="2"/>
  <c r="K12" i="2"/>
  <c r="BC2" i="2"/>
  <c r="K2" i="2"/>
  <c r="BC6" i="2"/>
  <c r="K6" i="2"/>
  <c r="BB24" i="2"/>
  <c r="K24" i="2"/>
  <c r="BC22" i="2"/>
  <c r="K22" i="2"/>
  <c r="BB22" i="2"/>
  <c r="BJ33" i="2"/>
  <c r="BJ18" i="2"/>
  <c r="BJ11" i="2"/>
  <c r="BB18" i="2"/>
  <c r="BJ27" i="2"/>
  <c r="AK31" i="2"/>
  <c r="AM31" i="2" s="1"/>
  <c r="BJ12" i="2"/>
  <c r="BJ25" i="2"/>
  <c r="BJ31" i="2"/>
  <c r="AK24" i="2"/>
  <c r="AM24" i="2" s="1"/>
  <c r="AJ24" i="2"/>
  <c r="AL24" i="2" s="1"/>
  <c r="BJ16" i="2"/>
  <c r="AK21" i="2"/>
  <c r="AM21" i="2" s="1"/>
  <c r="BJ14" i="2"/>
  <c r="BC24" i="2"/>
  <c r="AK20" i="2"/>
  <c r="AM20" i="2" s="1"/>
  <c r="BJ32" i="2"/>
  <c r="AJ10" i="2"/>
  <c r="AL10" i="2" s="1"/>
  <c r="AJ20" i="2"/>
  <c r="AL20" i="2" s="1"/>
  <c r="BJ30" i="2"/>
  <c r="AK27" i="2"/>
  <c r="AM27" i="2" s="1"/>
  <c r="BJ20" i="2"/>
  <c r="BJ10" i="2"/>
  <c r="BJ5" i="2"/>
  <c r="AK6" i="2"/>
  <c r="AM6" i="2" s="1"/>
  <c r="BJ6" i="2"/>
  <c r="BJ26" i="2"/>
  <c r="BJ23" i="2"/>
  <c r="BJ19" i="2"/>
  <c r="BJ7" i="2"/>
  <c r="BJ24" i="2"/>
  <c r="BJ17" i="2"/>
  <c r="BJ29" i="2"/>
  <c r="BB5" i="2"/>
  <c r="BJ9" i="2"/>
  <c r="AJ30" i="2"/>
  <c r="AL30" i="2" s="1"/>
  <c r="AK5" i="2"/>
  <c r="AM5" i="2" s="1"/>
  <c r="AJ2" i="2"/>
  <c r="AL2" i="2" s="1"/>
  <c r="AK3" i="2"/>
  <c r="AM3" i="2" s="1"/>
  <c r="AJ3" i="2"/>
  <c r="AL3" i="2" s="1"/>
  <c r="AJ15" i="2"/>
  <c r="AL15" i="2" s="1"/>
  <c r="BJ21" i="2"/>
  <c r="AK30" i="2"/>
  <c r="AM30" i="2" s="1"/>
  <c r="BJ4" i="2"/>
  <c r="AK10" i="2"/>
  <c r="AM10" i="2" s="1"/>
  <c r="AJ25" i="2"/>
  <c r="AL25" i="2" s="1"/>
  <c r="AJ31" i="2"/>
  <c r="AL31" i="2" s="1"/>
  <c r="AJ29" i="2"/>
  <c r="AL29" i="2" s="1"/>
  <c r="AK14" i="2"/>
  <c r="AM14" i="2" s="1"/>
  <c r="AK28" i="2"/>
  <c r="AK11" i="2"/>
  <c r="AM11" i="2" s="1"/>
  <c r="AK15" i="2"/>
  <c r="AM15" i="2" s="1"/>
  <c r="AK2" i="2"/>
  <c r="AM2" i="2" s="1"/>
  <c r="BC7" i="2"/>
  <c r="BC4" i="2"/>
  <c r="BJ22" i="2"/>
  <c r="BC26" i="2"/>
  <c r="AJ14" i="2"/>
  <c r="AL14" i="2" s="1"/>
  <c r="BJ13" i="2"/>
  <c r="BJ3" i="2"/>
  <c r="BB11" i="2"/>
  <c r="BB9" i="2"/>
  <c r="BB2" i="2"/>
  <c r="BB3" i="2"/>
  <c r="BC13" i="2"/>
  <c r="BC30" i="2"/>
  <c r="BJ2" i="2"/>
  <c r="BB27" i="2"/>
  <c r="AJ28" i="2"/>
  <c r="BB8" i="2"/>
  <c r="BC10" i="2"/>
  <c r="BC25" i="2"/>
  <c r="BB6" i="2"/>
  <c r="BB16" i="2"/>
  <c r="BB14" i="2"/>
  <c r="BC33" i="2"/>
  <c r="BC12" i="2"/>
  <c r="BC31" i="2"/>
  <c r="BB21" i="2"/>
  <c r="BB32" i="2"/>
  <c r="BB29" i="2"/>
  <c r="BP61" i="4"/>
  <c r="BQ61" i="4" s="1"/>
  <c r="AK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8" i="2"/>
  <c r="BP5" i="2" s="1"/>
  <c r="AT28" i="2"/>
  <c r="AX28" i="2"/>
  <c r="P28" i="2"/>
  <c r="J28" i="2"/>
  <c r="BP2" i="2" s="1"/>
  <c r="AZ28" i="2"/>
  <c r="X28" i="2"/>
  <c r="BH28" i="2"/>
  <c r="BK28" i="2" s="1"/>
  <c r="BG28" i="2"/>
  <c r="BI28" i="2"/>
  <c r="AM28" i="2" l="1"/>
  <c r="AP14" i="2"/>
  <c r="AP7" i="2"/>
  <c r="AP13" i="2"/>
  <c r="AP5" i="2"/>
  <c r="AP16" i="2"/>
  <c r="AP17" i="2"/>
  <c r="AP24" i="2"/>
  <c r="AO25" i="2"/>
  <c r="AN17" i="2"/>
  <c r="AP25" i="2"/>
  <c r="AP8" i="2"/>
  <c r="BP13" i="2"/>
  <c r="AP26" i="2"/>
  <c r="AP9" i="2"/>
  <c r="AP10" i="2"/>
  <c r="AP31" i="2"/>
  <c r="AP2" i="2"/>
  <c r="AP20" i="2"/>
  <c r="AP32" i="2"/>
  <c r="AP11" i="2"/>
  <c r="AP33" i="2"/>
  <c r="AP21" i="2"/>
  <c r="AP6" i="2"/>
  <c r="AP3" i="2"/>
  <c r="AP30" i="2"/>
  <c r="BO15" i="2"/>
  <c r="BW6" i="2"/>
  <c r="BW7" i="2" s="1"/>
  <c r="BW8" i="2" s="1"/>
  <c r="BV4" i="2"/>
  <c r="BX4" i="2" s="1"/>
  <c r="BX7" i="2" s="1"/>
  <c r="BP4" i="2"/>
  <c r="BP11" i="2"/>
  <c r="AN23" i="2"/>
  <c r="BQ67" i="5"/>
  <c r="BP67" i="5"/>
  <c r="AO20" i="2"/>
  <c r="AO17" i="2"/>
  <c r="BD28" i="2"/>
  <c r="AO23" i="2"/>
  <c r="K28" i="2"/>
  <c r="AO28" i="2" s="1"/>
  <c r="E28" i="2"/>
  <c r="AO29" i="2"/>
  <c r="AC28" i="2"/>
  <c r="AN20" i="2"/>
  <c r="AL28" i="2"/>
  <c r="AO3" i="2"/>
  <c r="AO14" i="2"/>
  <c r="AO30" i="2"/>
  <c r="AN8" i="2"/>
  <c r="AO8" i="2"/>
  <c r="AN22" i="2"/>
  <c r="AO22" i="2"/>
  <c r="AN11" i="2"/>
  <c r="AO11" i="2"/>
  <c r="AN5" i="2"/>
  <c r="AO5" i="2"/>
  <c r="AN33" i="2"/>
  <c r="AO33" i="2"/>
  <c r="AN12" i="2"/>
  <c r="AO12" i="2"/>
  <c r="AN19" i="2"/>
  <c r="AO19" i="2"/>
  <c r="AO31" i="2"/>
  <c r="AO15" i="2"/>
  <c r="AN4" i="2"/>
  <c r="AO4" i="2"/>
  <c r="AN32" i="2"/>
  <c r="AO32" i="2"/>
  <c r="AN7" i="2"/>
  <c r="AO7" i="2"/>
  <c r="AN13" i="2"/>
  <c r="AO13" i="2"/>
  <c r="AO2" i="2"/>
  <c r="AN21" i="2"/>
  <c r="AO21" i="2"/>
  <c r="AO24" i="2"/>
  <c r="AN27" i="2"/>
  <c r="AO27" i="2"/>
  <c r="AN9" i="2"/>
  <c r="AO9" i="2"/>
  <c r="AN6" i="2"/>
  <c r="AO6" i="2"/>
  <c r="AN26" i="2"/>
  <c r="AO26" i="2"/>
  <c r="AN18" i="2"/>
  <c r="AO18" i="2"/>
  <c r="AO10" i="2"/>
  <c r="AN16" i="2"/>
  <c r="AO16" i="2"/>
  <c r="AN14" i="2"/>
  <c r="AN30" i="2"/>
  <c r="AN24" i="2"/>
  <c r="AN31" i="2"/>
  <c r="AN15" i="2"/>
  <c r="AN25" i="2"/>
  <c r="AN29" i="2"/>
  <c r="AN10" i="2"/>
  <c r="AN2" i="2"/>
  <c r="AN3" i="2"/>
  <c r="BB28" i="2"/>
  <c r="BC28" i="2"/>
  <c r="BQ67" i="4"/>
  <c r="BP67" i="4"/>
  <c r="BJ28" i="2"/>
  <c r="BA28" i="2"/>
  <c r="BX8" i="2" l="1"/>
  <c r="AN28" i="2"/>
</calcChain>
</file>

<file path=xl/sharedStrings.xml><?xml version="1.0" encoding="utf-8"?>
<sst xmlns="http://schemas.openxmlformats.org/spreadsheetml/2006/main" count="5593" uniqueCount="1781">
  <si>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</si>
  <si>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</si>
  <si>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</si>
  <si>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</si>
  <si>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</si>
  <si>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</si>
  <si>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</si>
  <si>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</si>
  <si>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</si>
  <si>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</si>
  <si>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</si>
  <si>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</si>
  <si>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</si>
  <si>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</si>
  <si>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</si>
  <si>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</si>
  <si>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</si>
  <si>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</si>
  <si>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</si>
  <si>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</si>
  <si>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</si>
  <si>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</si>
  <si>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</si>
  <si>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</si>
  <si>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</si>
  <si>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</si>
  <si>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</si>
  <si>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</si>
  <si>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</si>
  <si>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</si>
  <si>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</si>
  <si>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</si>
  <si>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</si>
  <si>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</si>
  <si>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</si>
  <si>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</si>
  <si>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</si>
  <si>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</si>
  <si>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</si>
  <si>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</si>
  <si>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</si>
  <si>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</si>
  <si>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</si>
  <si>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</si>
  <si>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</si>
  <si>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</si>
  <si>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</si>
  <si>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</si>
  <si>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</si>
  <si>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</si>
  <si>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</si>
  <si>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</si>
  <si>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</si>
  <si>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</si>
  <si>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</si>
  <si>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</si>
  <si>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</si>
  <si>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</si>
  <si>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</si>
  <si>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</si>
  <si>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</si>
  <si>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</si>
  <si>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</si>
  <si>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</si>
  <si>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</si>
  <si>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</si>
  <si>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</si>
  <si>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</si>
  <si>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</si>
  <si>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</si>
  <si>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</si>
  <si>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</si>
  <si>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</si>
  <si>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</si>
  <si>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</si>
  <si>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</si>
  <si>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</si>
  <si>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</si>
  <si>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</si>
  <si>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</si>
  <si>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</si>
  <si>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</si>
  <si>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</si>
  <si>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</si>
  <si>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</si>
  <si>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</si>
  <si>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</si>
  <si>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</si>
  <si>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</si>
  <si>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</si>
  <si>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</si>
  <si>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</si>
  <si>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</si>
  <si>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</si>
  <si>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</si>
  <si>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</si>
  <si>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</si>
  <si>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</si>
  <si>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</si>
  <si>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</si>
  <si>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</si>
  <si>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</si>
  <si>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</si>
  <si>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</si>
  <si>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</si>
  <si>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</si>
  <si>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</si>
  <si>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</si>
  <si>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</si>
  <si>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</si>
  <si>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</si>
  <si>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</si>
  <si>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</si>
  <si>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</si>
  <si>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</si>
  <si>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</si>
  <si>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</si>
  <si>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</si>
  <si>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</si>
  <si>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</si>
  <si>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</si>
  <si>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</si>
  <si>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</si>
  <si>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</si>
  <si>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</si>
  <si>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</si>
  <si>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</si>
  <si>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</si>
  <si>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</si>
  <si>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</si>
  <si>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</si>
  <si>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</si>
  <si>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</si>
  <si>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</si>
  <si>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</si>
  <si>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</si>
  <si>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</si>
  <si>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</si>
  <si>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</si>
  <si>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</si>
  <si>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</si>
  <si>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</si>
  <si>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</si>
  <si>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</si>
  <si>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</si>
  <si>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</si>
  <si>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</si>
  <si>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</si>
  <si>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</si>
  <si>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</si>
  <si>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</si>
  <si>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</si>
  <si>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</si>
  <si>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</si>
  <si>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</si>
  <si>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</si>
  <si>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</si>
  <si>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</si>
  <si>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</si>
  <si>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</si>
  <si>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</si>
  <si>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</si>
  <si>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</si>
  <si>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</si>
  <si>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</si>
  <si>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</si>
  <si>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</si>
  <si>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</si>
  <si>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</si>
  <si>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</si>
  <si>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</si>
  <si>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</si>
  <si>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</si>
  <si>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</si>
  <si>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</si>
  <si>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</si>
  <si>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</si>
  <si>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</si>
  <si>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</si>
  <si>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</si>
  <si>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</si>
  <si>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</si>
  <si>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</si>
  <si>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</si>
  <si>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</si>
  <si>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</si>
  <si>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</si>
  <si>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</si>
  <si>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</si>
  <si>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</si>
  <si>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</si>
  <si>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</si>
  <si>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</si>
  <si>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</si>
  <si>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</si>
  <si>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</si>
  <si>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</si>
  <si>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</si>
  <si>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</si>
  <si>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</si>
  <si>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</si>
  <si>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</si>
  <si>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</si>
  <si>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</si>
  <si>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</si>
  <si>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</si>
  <si>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</si>
  <si>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</si>
  <si>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</si>
  <si>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</si>
  <si>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</si>
  <si>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</si>
  <si>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</si>
  <si>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</si>
  <si>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</si>
  <si>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</si>
  <si>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</si>
  <si>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</si>
  <si>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</si>
  <si>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</si>
  <si>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</si>
  <si>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</si>
  <si>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</si>
  <si>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</si>
  <si>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</si>
  <si>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</si>
  <si>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</si>
  <si>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</si>
  <si>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</si>
  <si>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</si>
  <si>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</si>
  <si>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</si>
  <si>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</si>
  <si>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</si>
  <si>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</si>
  <si>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</si>
  <si>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</si>
  <si>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</si>
  <si>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</si>
  <si>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</si>
  <si>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</si>
  <si>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</si>
  <si>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</si>
  <si>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</si>
  <si>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</si>
  <si>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</si>
  <si>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</si>
  <si>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</si>
  <si>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</si>
  <si>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</si>
  <si>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</si>
  <si>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</si>
  <si>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</si>
  <si>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</si>
  <si>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</si>
  <si>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</si>
  <si>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</si>
  <si>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</si>
  <si>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</si>
  <si>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</si>
  <si>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</si>
  <si>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</si>
  <si>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</si>
  <si>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</si>
  <si>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</si>
  <si>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</si>
  <si>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</si>
  <si>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</si>
  <si>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</si>
  <si>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</si>
  <si>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</si>
  <si>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</si>
  <si>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</si>
  <si>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</si>
  <si>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</si>
  <si>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</si>
  <si>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</si>
  <si>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</si>
  <si>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</si>
  <si>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</si>
  <si>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</si>
  <si>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</si>
  <si>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</si>
  <si>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</si>
  <si>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</si>
  <si>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</si>
  <si>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</si>
  <si>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</si>
  <si>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</si>
  <si>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</si>
  <si>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</si>
  <si>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</si>
  <si>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</si>
  <si>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</si>
  <si>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</si>
  <si>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</si>
  <si>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</si>
  <si>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</si>
  <si>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</si>
  <si>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</si>
  <si>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</si>
  <si>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</si>
  <si>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</si>
  <si>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</si>
  <si>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</si>
  <si>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</si>
  <si>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</si>
  <si>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</si>
  <si>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</si>
  <si>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</si>
  <si>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</si>
  <si>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</si>
  <si>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</si>
  <si>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</si>
  <si>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</si>
  <si>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</si>
  <si>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</si>
  <si>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</si>
  <si>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</si>
  <si>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</si>
  <si>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</si>
  <si>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</si>
  <si>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</si>
  <si>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</si>
  <si>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</si>
  <si>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</si>
  <si>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</si>
  <si>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</si>
  <si>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</si>
  <si>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</si>
  <si>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</si>
  <si>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</si>
  <si>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</si>
  <si>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</si>
  <si>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</si>
  <si>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</si>
  <si>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</si>
  <si>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</si>
  <si>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</si>
  <si>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</si>
  <si>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</si>
  <si>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</si>
  <si>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</si>
  <si>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</si>
  <si>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</si>
  <si>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</si>
  <si>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</si>
  <si>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</si>
  <si>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</si>
  <si>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</si>
  <si>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</si>
  <si>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</si>
  <si>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</si>
  <si>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</si>
  <si>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</si>
  <si>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</si>
  <si>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</si>
  <si>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</si>
  <si>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</si>
  <si>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</si>
  <si>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</si>
  <si>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</si>
  <si>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</si>
  <si>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</si>
  <si>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</si>
  <si>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</si>
  <si>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</si>
  <si>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</si>
  <si>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</si>
  <si>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</si>
  <si>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</si>
  <si>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</si>
  <si>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</si>
  <si>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</si>
  <si>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</si>
  <si>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</si>
  <si>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</si>
  <si>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</si>
  <si>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</si>
  <si>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</si>
  <si>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</si>
  <si>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</si>
  <si>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</si>
  <si>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</si>
  <si>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</si>
  <si>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</si>
  <si>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</si>
  <si>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</si>
  <si>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</si>
  <si>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</si>
  <si>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</si>
  <si>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</si>
  <si>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</si>
  <si>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</si>
  <si>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</si>
  <si>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</si>
  <si>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</si>
  <si>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</si>
  <si>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</si>
  <si>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</si>
  <si>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</si>
  <si>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</si>
  <si>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</si>
  <si>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</si>
  <si>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</si>
  <si>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</si>
  <si>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</si>
  <si>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</si>
  <si>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</si>
  <si>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</si>
  <si>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</si>
  <si>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</si>
  <si>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</si>
  <si>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</si>
  <si>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</si>
  <si>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</si>
  <si>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</si>
  <si>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</si>
  <si>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</si>
  <si>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</si>
  <si>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</si>
  <si>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</si>
  <si>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</si>
  <si>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</si>
  <si>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</si>
  <si>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</si>
  <si>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</si>
  <si>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</si>
  <si>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</si>
  <si>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</si>
  <si>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</si>
  <si>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</si>
  <si>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</si>
  <si>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</si>
  <si>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</si>
  <si>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</si>
  <si>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</si>
  <si>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</si>
  <si>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</si>
  <si>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</si>
  <si>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</si>
  <si>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</si>
  <si>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</si>
  <si>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</si>
  <si>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</si>
  <si>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</si>
  <si>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</si>
  <si>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</si>
  <si>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</si>
  <si>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</si>
  <si>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</si>
  <si>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</si>
  <si>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</si>
  <si>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</si>
  <si>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</si>
  <si>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</si>
  <si>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</si>
  <si>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</si>
  <si>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</si>
  <si>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</si>
  <si>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</si>
  <si>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</si>
  <si>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</si>
  <si>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</si>
  <si>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</si>
  <si>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</si>
  <si>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</si>
  <si>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</si>
  <si>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</si>
  <si>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</si>
  <si>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</si>
  <si>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</si>
  <si>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</si>
  <si>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</si>
  <si>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</si>
  <si>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</si>
  <si>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</si>
  <si>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</si>
  <si>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</si>
  <si>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</si>
  <si>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</si>
  <si>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</si>
  <si>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</si>
  <si>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</si>
  <si>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</si>
  <si>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</si>
  <si>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</si>
  <si>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</si>
  <si>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</si>
  <si>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</si>
  <si>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</si>
  <si>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</si>
  <si>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</si>
  <si>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</si>
  <si>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</si>
  <si>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</si>
  <si>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</si>
  <si>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</si>
  <si>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</si>
  <si>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</si>
  <si>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</si>
  <si>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</si>
  <si>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</si>
  <si>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</si>
  <si>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</si>
  <si>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</si>
  <si>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</si>
  <si>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</si>
  <si>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</si>
  <si>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</si>
  <si>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</si>
  <si>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</si>
  <si>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</si>
  <si>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</si>
  <si>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</si>
  <si>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</si>
  <si>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</si>
  <si>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</si>
  <si>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</si>
  <si>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</si>
  <si>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</si>
  <si>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</si>
  <si>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</si>
  <si>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</si>
  <si>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</si>
  <si>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</si>
  <si>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</si>
  <si>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</si>
  <si>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</si>
  <si>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</si>
  <si>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</si>
  <si>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</si>
  <si>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</si>
  <si>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</si>
  <si>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</si>
  <si>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</si>
  <si>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</si>
  <si>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</si>
  <si>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</si>
  <si>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</si>
  <si>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</si>
  <si>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</si>
  <si>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</si>
  <si>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</si>
  <si>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</si>
  <si>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</si>
  <si>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</si>
  <si>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</si>
  <si>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</si>
  <si>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</si>
  <si>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</si>
  <si>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</si>
  <si>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</si>
  <si>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</si>
  <si>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</si>
  <si>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</si>
  <si>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</si>
  <si>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</si>
  <si>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</si>
  <si>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</si>
  <si>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</si>
  <si>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</si>
  <si>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</si>
  <si>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</si>
  <si>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</si>
  <si>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</si>
  <si>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</si>
  <si>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</si>
  <si>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</si>
  <si>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</si>
  <si>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</si>
  <si>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</si>
  <si>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</si>
  <si>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</si>
  <si>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</si>
  <si>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</si>
  <si>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</si>
  <si>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</si>
  <si>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</si>
  <si>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</si>
  <si>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</si>
  <si>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</si>
  <si>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</si>
  <si>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</si>
  <si>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</si>
  <si>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</si>
  <si>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</si>
  <si>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</si>
  <si>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</si>
  <si>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</si>
  <si>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</si>
  <si>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</si>
  <si>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</si>
  <si>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</si>
  <si>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</si>
  <si>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</si>
  <si>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</si>
  <si>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</si>
  <si>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</si>
  <si>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</si>
  <si>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</si>
  <si>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</si>
  <si>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</si>
  <si>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</si>
  <si>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</si>
  <si>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</si>
  <si>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</si>
  <si>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</si>
  <si>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</si>
  <si>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</si>
  <si>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</si>
  <si>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</si>
  <si>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</si>
  <si>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</si>
  <si>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</si>
  <si>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</si>
  <si>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</si>
  <si>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</si>
  <si>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</si>
  <si>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</si>
  <si>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</si>
  <si>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</si>
  <si>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</si>
  <si>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</si>
  <si>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</si>
  <si>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</si>
  <si>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</si>
  <si>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</si>
  <si>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</si>
  <si>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</si>
  <si>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</si>
  <si>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</si>
  <si>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</si>
  <si>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</si>
  <si>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</si>
  <si>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</si>
  <si>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</si>
  <si>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</si>
  <si>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</si>
  <si>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</si>
  <si>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</si>
  <si>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</si>
  <si>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</si>
  <si>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</si>
  <si>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</si>
  <si>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</si>
  <si>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</si>
  <si>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</si>
  <si>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</si>
  <si>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</si>
  <si>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</si>
  <si>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</si>
  <si>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</si>
  <si>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</si>
  <si>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</si>
  <si>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</si>
  <si>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</si>
  <si>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</si>
  <si>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</si>
  <si>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</si>
  <si>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</si>
  <si>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</si>
  <si>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</si>
  <si>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</si>
  <si>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</si>
  <si>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</si>
  <si>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</si>
  <si>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</si>
  <si>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</si>
  <si>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</si>
  <si>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</si>
  <si>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</si>
  <si>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</si>
  <si>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</si>
  <si>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</si>
  <si>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</si>
  <si>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</si>
  <si>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</si>
  <si>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</si>
  <si>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</si>
  <si>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</si>
  <si>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</si>
  <si>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</si>
  <si>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</si>
  <si>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</si>
  <si>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</si>
  <si>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</si>
  <si>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</si>
  <si>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</si>
  <si>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</si>
  <si>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</si>
  <si>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</si>
  <si>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</si>
  <si>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</si>
  <si>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</si>
  <si>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</si>
  <si>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</si>
  <si>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</si>
  <si>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</si>
  <si>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</si>
  <si>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</si>
  <si>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</si>
  <si>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</si>
  <si>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</si>
  <si>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</si>
  <si>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</si>
  <si>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</si>
  <si>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</si>
  <si>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</si>
  <si>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</si>
  <si>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</si>
  <si>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</si>
  <si>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</si>
  <si>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</si>
  <si>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</si>
  <si>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</si>
  <si>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</si>
  <si>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</si>
  <si>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</si>
  <si>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</si>
  <si>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</si>
  <si>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</si>
  <si>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</si>
  <si>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</si>
  <si>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</si>
  <si>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</si>
  <si>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</si>
  <si>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</si>
  <si>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</si>
  <si>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</si>
  <si>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</si>
  <si>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</si>
  <si>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</si>
  <si>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</si>
  <si>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</si>
  <si>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</si>
  <si>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</si>
  <si>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</si>
  <si>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</si>
  <si>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</si>
  <si>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</si>
  <si>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</si>
  <si>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</si>
  <si>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</si>
  <si>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</si>
  <si>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</si>
  <si>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</si>
  <si>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</si>
  <si>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</si>
  <si>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</si>
  <si>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</si>
  <si>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</si>
  <si>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</si>
  <si>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</si>
  <si>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</si>
  <si>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</si>
  <si>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</si>
  <si>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</si>
  <si>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</si>
  <si>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</si>
  <si>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</si>
  <si>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</si>
  <si>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</si>
  <si>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</si>
  <si>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</si>
  <si>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</si>
  <si>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</si>
  <si>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</si>
  <si>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</si>
  <si>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</si>
  <si>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</si>
  <si>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</si>
  <si>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</si>
  <si>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</si>
  <si>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</si>
  <si>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</si>
  <si>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</si>
  <si>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</si>
  <si>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</si>
  <si>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</si>
  <si>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</si>
  <si>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</si>
  <si>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</si>
  <si>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</si>
  <si>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</si>
  <si>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</si>
  <si>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</si>
  <si>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</si>
  <si>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</si>
  <si>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</si>
  <si>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</si>
  <si>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</si>
  <si>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</si>
  <si>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</si>
  <si>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</si>
  <si>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</si>
  <si>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</si>
  <si>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</si>
  <si>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</si>
  <si>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</si>
  <si>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</si>
  <si>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</si>
  <si>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</si>
  <si>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</si>
  <si>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</si>
  <si>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</si>
  <si>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</si>
  <si>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</si>
  <si>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</si>
  <si>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</si>
  <si>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</si>
  <si>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</si>
  <si>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</si>
  <si>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</si>
  <si>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</si>
  <si>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</si>
  <si>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</si>
  <si>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</si>
  <si>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</si>
  <si>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</si>
  <si>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</si>
  <si>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</si>
  <si>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</si>
  <si>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</si>
  <si>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</si>
  <si>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</si>
  <si>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</si>
  <si>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</si>
  <si>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</si>
  <si>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</si>
  <si>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</si>
  <si>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</si>
  <si>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</si>
  <si>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</si>
  <si>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</si>
  <si>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</si>
  <si>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</si>
  <si>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</si>
  <si>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</si>
  <si>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</si>
  <si>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</si>
  <si>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</si>
  <si>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</si>
  <si>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</si>
  <si>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</si>
  <si>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</si>
  <si>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</si>
  <si>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</si>
  <si>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</si>
  <si>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</si>
  <si>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</si>
  <si>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</si>
  <si>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</si>
  <si>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</si>
  <si>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</si>
  <si>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</si>
  <si>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</si>
  <si>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</si>
  <si>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</si>
  <si>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</si>
  <si>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</si>
  <si>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</si>
  <si>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</si>
  <si>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</si>
  <si>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</si>
  <si>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</si>
  <si>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</si>
  <si>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</si>
  <si>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</si>
  <si>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</si>
  <si>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</si>
  <si>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</si>
  <si>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</si>
  <si>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</si>
  <si>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</si>
  <si>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</si>
  <si>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</si>
  <si>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</si>
  <si>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</si>
  <si>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</si>
  <si>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</si>
  <si>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</si>
  <si>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</si>
  <si>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</si>
  <si>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</si>
  <si>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</si>
  <si>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</si>
  <si>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</si>
  <si>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</si>
  <si>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</si>
  <si>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</si>
  <si>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</si>
  <si>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</si>
  <si>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</si>
  <si>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</si>
  <si>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</si>
  <si>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</si>
  <si>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</si>
  <si>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</si>
  <si>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</si>
  <si>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</si>
  <si>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</si>
  <si>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</si>
  <si>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</si>
  <si>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</si>
  <si>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</si>
  <si>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</si>
  <si>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</si>
  <si>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</si>
  <si>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</si>
  <si>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</si>
  <si>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</si>
  <si>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</si>
  <si>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</si>
  <si>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</si>
  <si>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</si>
  <si>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</si>
  <si>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</si>
  <si>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</si>
  <si>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</si>
  <si>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</si>
  <si>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</si>
  <si>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</si>
  <si>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</si>
  <si>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</si>
  <si>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</si>
  <si>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</si>
  <si>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</si>
  <si>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</si>
  <si>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</si>
  <si>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</si>
  <si>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</si>
  <si>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</si>
  <si>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</si>
  <si>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</si>
  <si>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</si>
  <si>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</si>
  <si>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</si>
  <si>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</si>
  <si>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</si>
  <si>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</si>
  <si>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</si>
  <si>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</si>
  <si>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</si>
  <si>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</si>
  <si>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</si>
  <si>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</si>
  <si>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</si>
  <si>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</si>
  <si>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</si>
  <si>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</si>
  <si>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</si>
  <si>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</si>
  <si>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</si>
  <si>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</si>
  <si>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</si>
  <si>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</si>
  <si>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</si>
  <si>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</si>
  <si>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</si>
  <si>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</si>
  <si>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</si>
  <si>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</si>
  <si>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</si>
  <si>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</si>
  <si>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</si>
  <si>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</si>
  <si>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</si>
  <si>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</si>
  <si>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</si>
  <si>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</si>
  <si>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</si>
  <si>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</si>
  <si>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</si>
  <si>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</si>
  <si>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</si>
  <si>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</si>
  <si>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</si>
  <si>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</si>
  <si>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</si>
  <si>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</si>
  <si>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</si>
  <si>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</si>
  <si>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</si>
  <si>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</si>
  <si>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</si>
  <si>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</si>
  <si>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</si>
  <si>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</si>
  <si>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</si>
  <si>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</si>
  <si>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</si>
  <si>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</si>
  <si>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</si>
  <si>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</si>
  <si>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</si>
  <si>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</si>
  <si>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</si>
  <si>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</si>
  <si>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</si>
  <si>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</si>
  <si>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</si>
  <si>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</si>
  <si>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</si>
  <si>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</si>
  <si>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</si>
  <si>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</si>
  <si>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</si>
  <si>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</si>
  <si>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</si>
  <si>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</si>
  <si>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</si>
  <si>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</si>
  <si>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</si>
  <si>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</si>
  <si>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</si>
  <si>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</si>
  <si>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</si>
  <si>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</si>
  <si>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</si>
  <si>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</si>
  <si>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</si>
  <si>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</si>
  <si>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</si>
  <si>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</si>
  <si>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</si>
  <si>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</si>
  <si>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</si>
  <si>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</si>
  <si>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</si>
  <si>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</si>
  <si>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</si>
  <si>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</si>
  <si>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</si>
  <si>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</si>
  <si>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</si>
  <si>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</si>
  <si>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</si>
  <si>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</si>
  <si>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</si>
  <si>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</si>
  <si>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</si>
  <si>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</si>
  <si>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</si>
  <si>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</si>
  <si>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</si>
  <si>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</si>
  <si>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</si>
  <si>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</si>
  <si>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</si>
  <si>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</si>
  <si>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</si>
  <si>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</si>
  <si>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</si>
  <si>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</si>
  <si>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</si>
  <si>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</si>
  <si>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</si>
  <si>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</si>
  <si>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</si>
  <si>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</si>
  <si>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</si>
  <si>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</si>
  <si>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</si>
  <si>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</si>
  <si>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</si>
  <si>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</si>
  <si>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</si>
  <si>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</si>
  <si>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</si>
  <si>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</si>
  <si>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</si>
  <si>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</si>
  <si>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</si>
  <si>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</si>
  <si>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</si>
  <si>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</si>
  <si>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</si>
  <si>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</si>
  <si>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</si>
  <si>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</si>
  <si>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</si>
  <si>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</si>
  <si>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</si>
  <si>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</si>
  <si>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</si>
  <si>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</si>
  <si>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</si>
  <si>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</si>
  <si>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</si>
  <si>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</si>
  <si>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</si>
  <si>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</si>
  <si>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</si>
  <si>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</si>
  <si>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</si>
  <si>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</si>
  <si>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</si>
  <si>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</si>
  <si>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</si>
  <si>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</si>
  <si>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</si>
  <si>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</si>
  <si>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</si>
  <si>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</si>
  <si>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</si>
  <si>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</si>
  <si>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</si>
  <si>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</si>
  <si>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</si>
  <si>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</si>
  <si>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</si>
  <si>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</si>
  <si>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</si>
  <si>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</si>
  <si>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</si>
  <si>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</si>
  <si>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</si>
  <si>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</si>
  <si>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</si>
  <si>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</si>
  <si>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</si>
  <si>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</si>
  <si>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</si>
  <si>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</si>
  <si>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</si>
  <si>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</si>
  <si>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</si>
  <si>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</si>
  <si>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</si>
  <si>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</si>
  <si>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</si>
  <si>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</si>
  <si>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</si>
  <si>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</si>
  <si>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</si>
  <si>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</si>
  <si>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</si>
  <si>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</si>
  <si>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</si>
  <si>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</si>
  <si>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</si>
  <si>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</si>
  <si>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</si>
  <si>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</si>
  <si>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</si>
  <si>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</si>
  <si>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</si>
  <si>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</si>
  <si>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</si>
  <si>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</si>
  <si>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</si>
  <si>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</si>
  <si>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</si>
  <si>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</si>
  <si>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</si>
  <si>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</si>
  <si>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</si>
  <si>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</si>
  <si>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</si>
  <si>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</si>
  <si>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</si>
  <si>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</si>
  <si>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</si>
  <si>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</si>
  <si>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</si>
  <si>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</si>
  <si>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</si>
  <si>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</si>
  <si>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</si>
  <si>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</si>
  <si>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</si>
  <si>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</si>
  <si>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</si>
  <si>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</si>
  <si>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</si>
  <si>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</si>
  <si>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</si>
  <si>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</si>
  <si>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</si>
  <si>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</si>
  <si>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</si>
  <si>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</si>
  <si>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</si>
  <si>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</si>
  <si>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</si>
  <si>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</si>
  <si>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</si>
  <si>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</si>
  <si>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</si>
  <si>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</si>
  <si>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</si>
  <si>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</si>
  <si>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</si>
  <si>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</si>
  <si>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</si>
  <si>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</si>
  <si>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</si>
  <si>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</si>
  <si>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</si>
  <si>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</si>
  <si>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</si>
  <si>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</si>
  <si>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</si>
  <si>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</si>
  <si>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</si>
  <si>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</si>
  <si>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</si>
  <si>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</si>
  <si>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</si>
  <si>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</si>
  <si>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</si>
  <si>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</si>
  <si>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</si>
  <si>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</si>
  <si>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</si>
  <si>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</si>
  <si>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</si>
  <si>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</si>
  <si>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</si>
  <si>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</si>
  <si>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</si>
  <si>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</si>
  <si>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</si>
  <si>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</si>
  <si>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</si>
  <si>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</si>
  <si>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</si>
  <si>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</si>
  <si>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</si>
  <si>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</si>
  <si>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</si>
  <si>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</si>
  <si>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</si>
  <si>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</si>
  <si>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</si>
  <si>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</si>
  <si>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</si>
  <si>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</si>
  <si>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</si>
  <si>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</si>
  <si>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</si>
  <si>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</si>
  <si>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</si>
  <si>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</si>
  <si>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</si>
  <si>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</si>
  <si>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</si>
  <si>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</si>
  <si>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</si>
  <si>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</si>
  <si>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</si>
  <si>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</si>
  <si>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</si>
  <si>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</si>
  <si>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</si>
  <si>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</si>
  <si>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</si>
  <si>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</si>
  <si>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</si>
  <si>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</si>
  <si>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</si>
  <si>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</si>
  <si>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</si>
  <si>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</si>
  <si>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</si>
  <si>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</si>
  <si>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</si>
  <si>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</si>
  <si>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</si>
  <si>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</si>
  <si>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</si>
  <si>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</si>
  <si>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</si>
  <si>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</si>
  <si>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</si>
  <si>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</si>
  <si>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</si>
  <si>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</si>
  <si>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</si>
  <si>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</si>
  <si>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</si>
  <si>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</si>
  <si>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</si>
  <si>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</si>
  <si>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</si>
  <si>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</si>
  <si>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</si>
  <si>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</si>
  <si>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</si>
  <si>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</si>
  <si>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</si>
  <si>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</si>
  <si>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</si>
  <si>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</si>
  <si>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</si>
  <si>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</si>
  <si>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</si>
  <si>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</si>
  <si>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</si>
  <si>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</si>
  <si>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</si>
  <si>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</si>
  <si>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</si>
  <si>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</si>
  <si>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</si>
  <si>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</si>
  <si>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</si>
  <si>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</si>
  <si>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</si>
  <si>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</si>
  <si>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</si>
  <si>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</si>
  <si>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</si>
  <si>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</si>
  <si>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</si>
  <si>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</si>
  <si>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</si>
  <si>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</si>
  <si>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</si>
  <si>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</si>
  <si>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</si>
  <si>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</si>
  <si>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</si>
  <si>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</si>
  <si>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</si>
  <si>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</si>
  <si>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</si>
  <si>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</si>
  <si>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</si>
  <si>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</si>
  <si>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</si>
  <si>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</si>
  <si>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</si>
  <si>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</si>
  <si>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</si>
  <si>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</si>
  <si>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</si>
  <si>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</si>
  <si>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</si>
  <si>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</si>
  <si>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</si>
  <si>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</si>
  <si>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</si>
  <si>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</si>
  <si>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</si>
  <si>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</si>
  <si>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</si>
  <si>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</si>
  <si>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</si>
  <si>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</si>
  <si>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</si>
  <si>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</si>
  <si>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</si>
  <si>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</si>
  <si>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</si>
  <si>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</si>
  <si>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</si>
  <si>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</si>
  <si>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</si>
  <si>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</si>
  <si>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</si>
  <si>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</si>
  <si>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</si>
  <si>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</si>
  <si>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</si>
  <si>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</si>
  <si>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</si>
  <si>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</si>
  <si>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</si>
  <si>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</si>
  <si>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</si>
  <si>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</si>
  <si>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</si>
  <si>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</si>
  <si>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</si>
  <si>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</si>
  <si>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</si>
  <si>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</si>
  <si>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</si>
  <si>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</si>
  <si>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</si>
  <si>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</si>
  <si>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</si>
  <si>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</si>
  <si>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</si>
  <si>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</si>
  <si>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</si>
  <si>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</si>
  <si>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</si>
  <si>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</si>
  <si>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</si>
  <si>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</si>
  <si>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</si>
  <si>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</si>
  <si>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</si>
  <si>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</si>
  <si>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</si>
  <si>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</si>
  <si>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</si>
  <si>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</si>
  <si>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</si>
  <si>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</si>
  <si>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</si>
  <si>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</si>
  <si>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</si>
  <si>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</si>
  <si>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</si>
  <si>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</si>
  <si>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</si>
  <si>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</si>
  <si>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</si>
  <si>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</si>
  <si>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</si>
  <si>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</si>
  <si>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</si>
  <si>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</si>
  <si>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</si>
  <si>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</si>
  <si>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</si>
  <si>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</si>
  <si>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</si>
  <si>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</si>
  <si>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</si>
  <si>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</si>
  <si>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</si>
  <si>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</si>
  <si>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</si>
  <si>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</si>
  <si>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</si>
  <si>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</si>
  <si>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</si>
  <si>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</si>
  <si>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</si>
  <si>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</si>
  <si>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</si>
  <si>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</si>
  <si>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</si>
  <si>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</si>
  <si>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</si>
  <si>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</si>
  <si>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</si>
  <si>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</si>
  <si>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</si>
  <si>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</si>
  <si>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</si>
  <si>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</si>
  <si>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</si>
  <si>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</si>
  <si>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</si>
  <si>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</si>
  <si>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</si>
  <si>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</si>
  <si>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</si>
  <si>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</si>
  <si>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</si>
  <si>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</si>
  <si>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</si>
  <si>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</si>
  <si>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</si>
  <si>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</si>
  <si>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</si>
  <si>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</si>
  <si>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</si>
  <si>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</si>
  <si>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</si>
  <si>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</si>
  <si>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</si>
  <si>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</si>
  <si>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</si>
  <si>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</si>
  <si>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</si>
  <si>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</si>
  <si>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</si>
  <si>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</si>
  <si>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</si>
  <si>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</si>
  <si>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</si>
  <si>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</si>
  <si>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</si>
  <si>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</si>
  <si>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</si>
  <si>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</si>
  <si>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</si>
  <si>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</si>
  <si>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</si>
  <si>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</si>
  <si>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</si>
  <si>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</si>
  <si>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</si>
  <si>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</si>
  <si>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</si>
  <si>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</si>
  <si>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</si>
  <si>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</si>
  <si>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</si>
  <si>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</si>
  <si>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</si>
  <si>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</si>
  <si>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</si>
  <si>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</si>
  <si>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</si>
  <si>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</si>
  <si>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</si>
  <si>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</si>
  <si>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</si>
  <si>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</si>
  <si>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</si>
  <si>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</si>
  <si>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</si>
  <si>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</si>
  <si>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</si>
  <si>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</si>
  <si>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</si>
  <si>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</si>
  <si>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</si>
  <si>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</si>
  <si>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</si>
  <si>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</si>
  <si>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</si>
  <si>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</si>
  <si>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</si>
  <si>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</si>
  <si>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</si>
  <si>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</si>
  <si>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</si>
  <si>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</si>
  <si>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</si>
  <si>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</si>
  <si>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</si>
  <si>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</si>
  <si>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</si>
  <si>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</si>
  <si>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</si>
  <si>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</si>
  <si>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</si>
  <si>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</si>
  <si>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</si>
  <si>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</si>
  <si>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</si>
  <si>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</si>
  <si>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</si>
  <si>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</si>
  <si>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</si>
  <si>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</si>
  <si>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</si>
  <si>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</si>
  <si>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</si>
  <si>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</si>
  <si>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</si>
  <si>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</si>
  <si>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</si>
  <si>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</si>
  <si>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</si>
  <si>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</si>
  <si>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</si>
  <si>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</si>
  <si>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</si>
  <si>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</si>
  <si>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</si>
  <si>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</si>
  <si>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</si>
  <si>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</si>
  <si>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</si>
  <si>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</si>
  <si>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</si>
  <si>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</si>
  <si>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</si>
  <si>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</si>
  <si>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</si>
  <si>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</si>
  <si>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</si>
  <si>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</si>
  <si>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</si>
  <si>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</si>
  <si>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</si>
  <si>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</si>
  <si>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</si>
  <si>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</si>
  <si>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</si>
  <si>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</si>
  <si>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</si>
  <si>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</si>
  <si>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</si>
  <si>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</si>
  <si>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</si>
  <si>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</si>
  <si>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</si>
  <si>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</si>
  <si>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</si>
  <si>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</si>
  <si>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</si>
  <si>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</si>
  <si>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</si>
  <si>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</si>
  <si>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</si>
  <si>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</si>
  <si>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</si>
  <si>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</si>
  <si>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</si>
  <si>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</si>
  <si>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</si>
  <si>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</si>
  <si>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</si>
  <si>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</si>
  <si>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</si>
  <si>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</si>
  <si>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</si>
  <si>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</si>
  <si>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</si>
  <si>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</si>
  <si>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</si>
  <si>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</si>
  <si>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</si>
  <si>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</si>
  <si>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</si>
  <si>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</si>
  <si>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</si>
  <si>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</si>
  <si>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</si>
  <si>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</si>
  <si>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</si>
  <si>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</si>
  <si>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</si>
  <si>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</si>
  <si>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</si>
  <si>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</si>
  <si>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</si>
  <si>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</si>
  <si>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</si>
  <si>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</si>
  <si>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</si>
  <si>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</si>
  <si>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</si>
  <si>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</si>
  <si>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</si>
  <si>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</si>
  <si>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</si>
  <si>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</si>
  <si>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</si>
  <si>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</si>
  <si>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</si>
  <si>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</si>
  <si>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</si>
  <si>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</si>
  <si>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</si>
  <si>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</si>
  <si>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</si>
  <si>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</si>
  <si>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</si>
  <si>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</si>
  <si>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</si>
  <si>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</si>
  <si>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</si>
  <si>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</si>
  <si>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</si>
  <si>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</si>
  <si>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</si>
  <si>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</si>
  <si>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</si>
  <si>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</si>
  <si>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</si>
  <si>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</si>
  <si>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</si>
  <si>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</si>
  <si>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</si>
  <si>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</si>
  <si>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</si>
  <si>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</si>
  <si>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</si>
  <si>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</si>
  <si>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</si>
  <si>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</si>
  <si>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</si>
  <si>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</si>
  <si>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</si>
  <si>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</si>
  <si>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</si>
  <si>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</si>
  <si>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</si>
  <si>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</si>
  <si>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</si>
  <si>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</si>
  <si>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</si>
  <si>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</si>
  <si>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</si>
  <si>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</si>
  <si>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</si>
  <si>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</si>
  <si>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</si>
  <si>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</si>
  <si>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</si>
  <si>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</si>
  <si>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</si>
  <si>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</si>
  <si>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</si>
  <si>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</si>
  <si>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</si>
  <si>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</si>
  <si>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</si>
  <si>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</si>
  <si>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</si>
  <si>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</si>
  <si>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</si>
  <si>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</si>
  <si>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</si>
  <si>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</si>
  <si>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</si>
  <si>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</si>
  <si>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</si>
  <si>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</si>
  <si>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</si>
  <si>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</si>
  <si>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</si>
  <si>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</si>
  <si>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</si>
  <si>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</si>
  <si>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</si>
  <si>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</si>
  <si>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</si>
  <si>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</si>
  <si>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</si>
  <si>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</si>
  <si>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</si>
  <si>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</si>
  <si>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</si>
  <si>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</si>
  <si>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</si>
  <si>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</si>
  <si>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</si>
  <si>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</si>
  <si>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</si>
  <si>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</si>
  <si>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</si>
  <si>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</si>
  <si>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</si>
  <si>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</si>
  <si>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</si>
  <si>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</si>
  <si>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</si>
  <si>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</si>
  <si>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</si>
  <si>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</si>
  <si>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</si>
  <si>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</si>
  <si>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</si>
  <si>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</si>
  <si>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</si>
  <si>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</si>
  <si>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</si>
  <si>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</si>
  <si>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</si>
  <si>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</si>
  <si>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</si>
  <si>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</si>
  <si>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</si>
  <si>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</si>
  <si>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</si>
  <si>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</si>
  <si>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</si>
  <si>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</si>
  <si>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</si>
  <si>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</si>
  <si>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</si>
  <si>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</si>
  <si>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</si>
  <si>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</si>
  <si>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</si>
  <si>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</si>
  <si>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</si>
  <si>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</si>
  <si>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</si>
  <si>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</si>
  <si>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</si>
  <si>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</si>
  <si>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</si>
  <si>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</si>
  <si>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</si>
  <si>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</si>
  <si>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</si>
  <si>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PrimeTV screwed me, and I couldn't watch the game after the broadcast 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</si>
</sst>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22" fontId="0" fillId="0" borderId="0" xfId="0" applyNumberFormat="1"/>
    <xf numFmtId="0" fontId="0" fillId="0" borderId="0" xfId="0"/>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cellXfs>
  <cellStyles count="2">
    <cellStyle name="Normal" xfId="0" builtinId="0"/>
    <cellStyle name="Output" xfId="1" builtinId="21"/>
  </cellStyles>
  <dxfs count="716">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19</c:v>
                </c:pt>
                <c:pt idx="35">
                  <c:v>19</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17</c:v>
                </c:pt>
                <c:pt idx="33">
                  <c:v>17</c:v>
                </c:pt>
                <c:pt idx="34">
                  <c:v>17</c:v>
                </c:pt>
                <c:pt idx="35">
                  <c:v>17</c:v>
                </c:pt>
                <c:pt idx="36">
                  <c:v>17</c:v>
                </c:pt>
                <c:pt idx="37">
                  <c:v>17</c:v>
                </c:pt>
                <c:pt idx="38">
                  <c:v>17</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17</c:v>
                </c:pt>
                <c:pt idx="37">
                  <c:v>17</c:v>
                </c:pt>
                <c:pt idx="38">
                  <c:v>17</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17</c:v>
                </c:pt>
                <c:pt idx="34">
                  <c:v>17</c:v>
                </c:pt>
                <c:pt idx="35">
                  <c:v>17</c:v>
                </c:pt>
                <c:pt idx="36">
                  <c:v>17</c:v>
                </c:pt>
                <c:pt idx="37">
                  <c:v>17</c:v>
                </c:pt>
                <c:pt idx="38">
                  <c:v>17</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22</c:v>
                </c:pt>
                <c:pt idx="33">
                  <c:v>22</c:v>
                </c:pt>
                <c:pt idx="34">
                  <c:v>22</c:v>
                </c:pt>
                <c:pt idx="35">
                  <c:v>22</c:v>
                </c:pt>
                <c:pt idx="36">
                  <c:v>22</c:v>
                </c:pt>
                <c:pt idx="37">
                  <c:v>22</c:v>
                </c:pt>
                <c:pt idx="38">
                  <c:v>22</c:v>
                </c:pt>
                <c:pt idx="39">
                  <c:v>22</c:v>
                </c:pt>
                <c:pt idx="40">
                  <c:v>22</c:v>
                </c:pt>
                <c:pt idx="41">
                  <c:v>22</c:v>
                </c:pt>
                <c:pt idx="42">
                  <c:v>22</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D1314" headerRowDxfId="715" dataDxfId="713" headerRowBorderDxfId="714">
  <autoFilter ref="A2:AD1314" xr:uid="{5B054025-4CD5-437B-A2B1-4953810278F9}"/>
  <tableColumns count="30">
    <tableColumn id="1" xr3:uid="{4F0EF3E3-5ED2-413B-9486-9498BEF02C85}" name="DatePickMade" totalsRowLabel="Total" dataDxfId="712" totalsRowDxfId="711"/>
    <tableColumn id="2" xr3:uid="{39F623AD-0A71-404E-ACB2-FF5C232C4B60}" name="GameDate" dataDxfId="710" totalsRowDxfId="709"/>
    <tableColumn id="3" xr3:uid="{F9CBDD2B-6977-478D-B9B1-48132BC29B8D}" name="GameID" dataDxfId="708" totalsRowDxfId="707"/>
    <tableColumn id="4" xr3:uid="{2B6D103E-CF04-4221-A032-6566D087A240}" name="AwayTeam" totalsRowFunction="count" dataDxfId="706" totalsRowDxfId="705"/>
    <tableColumn id="5" xr3:uid="{E9B83039-5C7E-45B4-A5F1-F54DF85D8DB5}" name="HomeTeam" totalsRowFunction="count" dataDxfId="704" totalsRowDxfId="703"/>
    <tableColumn id="6" xr3:uid="{CA60FB2E-C878-4F57-9486-8FFAB21268D1}" name="PredictedAwayScore" totalsRowFunction="count" dataDxfId="702" totalsRowDxfId="701"/>
    <tableColumn id="7" xr3:uid="{BDE84EDC-079B-4057-84F6-42C28780CF56}" name="PredictedHomeScore" totalsRowFunction="count" dataDxfId="700" totalsRowDxfId="699"/>
    <tableColumn id="8" xr3:uid="{AB1145B6-73D2-4952-891E-2532100229DC}" name="PredictedWinner" totalsRowFunction="count" dataDxfId="698" totalsRowDxfId="697"/>
    <tableColumn id="9" xr3:uid="{0FDA5C85-1339-41A1-AEB6-455F4E077F46}" name="PredictedResult" totalsRowFunction="count" dataDxfId="696" totalsRowDxfId="695"/>
    <tableColumn id="10" xr3:uid="{6C6A6DF0-F9AE-4DAF-8957-8621DF7520A2}" name="ActualAwayScore" totalsRowFunction="count" dataDxfId="694"/>
    <tableColumn id="11" xr3:uid="{B8B678E5-1823-43AE-95CC-BEE79D908CEE}" name="ActualHomeScore" totalsRowFunction="count" dataDxfId="693" totalsRowDxfId="692"/>
    <tableColumn id="12" xr3:uid="{C650F2F7-7978-49EE-8737-DCE1A6311E23}" name="ActualWinner" totalsRowFunction="count" dataDxfId="691" totalsRowDxfId="690">
      <calculatedColumnFormula>IF(OR($J3=$K3,AND(ISBLANK($J3),ISBLANK($K3))),"_",IF($J3&gt;$K3,$D3,$E3))</calculatedColumnFormula>
    </tableColumn>
    <tableColumn id="13" xr3:uid="{C3C777BB-B7C0-4722-9240-DAC37612029E}" name="ActualResult" totalsRowFunction="count" dataDxfId="689" totalsRowDxfId="688"/>
    <tableColumn id="17" xr3:uid="{239B68C2-07A2-4506-9EC8-00E52DD7178A}" name="GameIsOver" totalsRowFunction="count" dataDxfId="687" totalsRowDxfId="686">
      <calculatedColumnFormula>IF(ISBLANK(Table2[[#This Row],[ActualResult]]), 0, 1)</calculatedColumnFormula>
    </tableColumn>
    <tableColumn id="14" xr3:uid="{C40BC093-C7BF-4F78-9D28-E8E87FFCAD46}" name="CorrectWinnerPrediction" totalsRowFunction="count" dataDxfId="685" totalsRowDxfId="684">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3" totalsRowDxfId="682">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81" totalsRowDxfId="680">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79" totalsRowDxfId="678"/>
    <tableColumn id="19" xr3:uid="{665B4234-0C9B-451F-996C-0671FAEA8ED7}" name="LosingTeam" totalsRowFunction="count" dataDxfId="677" totalsRowDxfId="676">
      <calculatedColumnFormula>IF($L3="_", "_", IF($L3=$D3,$E3,$D3))</calculatedColumnFormula>
    </tableColumn>
    <tableColumn id="20" xr3:uid="{44E37CA6-669F-47CA-95D2-B831EB8B3628}" name="InterConf" totalsRowFunction="count" dataDxfId="675" totalsRowDxfId="674">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3" totalsRowDxfId="672">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71" totalsRowDxfId="670">
      <calculatedColumnFormula>IF(Table2[[#This Row],[InterConf]]=1,IF(Table2[[#This Row],[InterDiv]]=0, 1, 0), 0)</calculatedColumnFormula>
    </tableColumn>
    <tableColumn id="22" xr3:uid="{CF57AF56-FFCF-4952-BAB8-36DAD7FDF03B}" name="CrossConf" totalsRowFunction="count" dataDxfId="669" totalsRowDxfId="668">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67" totalsRowDxfId="666"/>
    <tableColumn id="25" xr3:uid="{5D6968E6-45CE-4B45-818F-1A4B201A39D4}" name="PostGameNotes" totalsRowFunction="count" dataDxfId="665" totalsRowDxfId="664"/>
    <tableColumn id="26" xr3:uid="{4CC012EB-DB6C-4853-A5B9-75650FDCD78B}" name="GameHasShutOut" dataDxfId="663" totalsRowDxfId="662">
      <calculatedColumnFormula>IF(AND(Table2[[#This Row],[GameIsOver]]=1,Table2[[#This Row],[ActualHomeScore]]*Table2[[#This Row],[ActualAwayScore]]=0), 1,0)</calculatedColumnFormula>
    </tableColumn>
    <tableColumn id="30" xr3:uid="{9F2BC698-979E-418D-A635-D09045DEAC35}" name="NewPointsAway" dataDxfId="661" totalsRowDxfId="660">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59" totalsRowDxfId="658">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57" totalsRowDxfId="656">
      <calculatedColumnFormula>(($AM$11)*IF(Table2[[#This Row],[CorrectWinnerPrediction]]="Y", 1, 0))+(($AM$12)*IF(Table2[[#This Row],[CorrectAwayScorePrediction]]="Y", 1, 0))+(($AM$13)*IF(Table2[[#This Row],[CorrectHomeScorePrediction]]="Y", 1, 0))</calculatedColumnFormula>
    </tableColumn>
    <tableColumn id="29" xr3:uid="{39017A55-D265-4D66-A78B-1407944601E7}" name="Weekday" dataDxfId="655" totalsRowDxfId="654">
      <calculatedColumnFormula>IF(WEEKDAY($B3)=1,"SUN",IF(WEEKDAY($B3)=2,"MON",IF(WEEKDAY($B3)=3,"TUE",IF(WEEKDAY($B3)=4,"WED",IF(WEEKDAY($B3)=5,"THU",IF(WEEKDAY($B3)=6,"FRI", "SAT"))))))</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3" dataDxfId="652">
  <autoFilter ref="A1:AG273" xr:uid="{74EEDFCB-ED7A-4BB1-A2EE-67F4F56372D2}"/>
  <tableColumns count="33">
    <tableColumn id="1" xr3:uid="{A49AAD1C-7D7D-45B8-A139-0779BA31A77E}" name="Date" dataDxfId="651"/>
    <tableColumn id="2" xr3:uid="{730CD6D2-246F-432B-8EEB-0203EE317A26}" name="ANA" dataDxfId="650">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49"/>
    <tableColumn id="4" xr3:uid="{87F00FE4-13FE-4967-9AA3-C167D9305BF9}" name="BUF" dataDxfId="648"/>
    <tableColumn id="5" xr3:uid="{E4871159-5731-4550-8344-84BE83ED01F0}" name="CAR" dataDxfId="647"/>
    <tableColumn id="6" xr3:uid="{5725D175-4124-4B24-993F-7A6EFE1491AC}" name="CBJ" dataDxfId="646"/>
    <tableColumn id="7" xr3:uid="{C13EFE5D-116B-45F1-A9D9-40B119CB0AD5}" name="CGY" dataDxfId="645"/>
    <tableColumn id="8" xr3:uid="{64E13E1C-E642-404F-86A4-5519B5259476}" name="CHI" dataDxfId="644"/>
    <tableColumn id="9" xr3:uid="{36E64709-D15B-46B3-A7DE-B98D6486B271}" name="COL" dataDxfId="643"/>
    <tableColumn id="10" xr3:uid="{1CD1FEAC-B353-4165-A857-F8E64B61D6BA}" name="DAL" dataDxfId="642"/>
    <tableColumn id="11" xr3:uid="{23CC1A05-CF3C-41D9-ADFE-F115BEFC985F}" name="DET" dataDxfId="641"/>
    <tableColumn id="12" xr3:uid="{1C5CEC72-E9F1-43F8-A2AB-965A58C697FF}" name="EDM" dataDxfId="640"/>
    <tableColumn id="13" xr3:uid="{CC6E7C18-A903-499F-B324-61FD69F457D3}" name="FLA" dataDxfId="639"/>
    <tableColumn id="14" xr3:uid="{EA30EDB7-6072-42F9-B2C0-5015D88CD405}" name="LAK" dataDxfId="638"/>
    <tableColumn id="15" xr3:uid="{43F59676-0F92-4F04-B89B-D52DE8300412}" name="MIN" dataDxfId="637"/>
    <tableColumn id="16" xr3:uid="{74052D50-F767-4835-96C3-D812137B6B78}" name="MTL" dataDxfId="636"/>
    <tableColumn id="17" xr3:uid="{090B024D-8AC7-4C1B-9B31-4454C3F37CB3}" name="NJD" dataDxfId="635"/>
    <tableColumn id="18" xr3:uid="{526C0944-F465-462A-8ECA-BF074D7EB1DE}" name="NSH" dataDxfId="634"/>
    <tableColumn id="19" xr3:uid="{7C20E30B-1AA1-48BD-A65C-DE528BA72FE6}" name="NYI" dataDxfId="633"/>
    <tableColumn id="20" xr3:uid="{27A2F177-CC7A-4B19-977F-CEA1C51D6C0E}" name="NYR" dataDxfId="632"/>
    <tableColumn id="21" xr3:uid="{073FE83E-0AF1-44C3-AE3C-5BD26992F7D5}" name="OTT" dataDxfId="631"/>
    <tableColumn id="22" xr3:uid="{6370A811-7903-4DD2-9DE8-8D7B816BE146}" name="PHI" dataDxfId="630"/>
    <tableColumn id="23" xr3:uid="{37BEE05D-28D8-4538-8285-29B64599DD4E}" name="PIT" dataDxfId="629"/>
    <tableColumn id="24" xr3:uid="{132755F5-4605-4136-9380-5C1921B33212}" name="SEA" dataDxfId="628"/>
    <tableColumn id="25" xr3:uid="{0468EE05-8CDF-4319-BE9D-D89F14C8E183}" name="SJS" dataDxfId="627"/>
    <tableColumn id="26" xr3:uid="{C0A1252B-B678-413D-B72A-E409CAA4D568}" name="STL" dataDxfId="626"/>
    <tableColumn id="27" xr3:uid="{2FCCA5C4-ADEA-43B2-980E-C95A408B8B92}" name="TBL" dataDxfId="625"/>
    <tableColumn id="28" xr3:uid="{399BA29B-CDF9-4FB4-9C8F-90EF3231D634}" name="TOR" dataDxfId="624"/>
    <tableColumn id="29" xr3:uid="{3FD60A86-C15C-4F59-96BA-7D808B5C7AF7}" name="UTA" dataDxfId="623"/>
    <tableColumn id="30" xr3:uid="{E95E1BF9-F880-45B8-BABE-2E3FFD2EB59F}" name="VAN" dataDxfId="622"/>
    <tableColumn id="31" xr3:uid="{14971F10-0533-4026-A0C3-1CD757193D21}" name="VGK" dataDxfId="621"/>
    <tableColumn id="32" xr3:uid="{78F9574A-44B1-4063-8869-88AD0333E712}" name="WPG" dataDxfId="620"/>
    <tableColumn id="33" xr3:uid="{E013F70D-43E1-4AE8-99B8-77027202A8A5}" name="WSH" dataDxfId="6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18" dataDxfId="617">
  <autoFilter ref="A1:JO33" xr:uid="{2A4A11DC-9405-4D6C-9F97-FDF0CCB41A11}"/>
  <sortState xmlns:xlrd2="http://schemas.microsoft.com/office/spreadsheetml/2017/richdata2" ref="A2:JO33">
    <sortCondition ref="B2:B33"/>
    <sortCondition ref="C2:C33"/>
    <sortCondition descending="1" ref="AK2:AK33"/>
  </sortState>
  <tableColumns count="275">
    <tableColumn id="1" xr3:uid="{6A7086D0-711A-41B7-A4B8-9D377B70EC26}" name="Team" totalsRowLabel="Total" dataDxfId="616" totalsRowDxfId="615"/>
    <tableColumn id="274" xr3:uid="{010ED52E-0419-4863-94F8-9AF3356A2738}" name="Conf" dataDxfId="614" totalsRowDxfId="613"/>
    <tableColumn id="275" xr3:uid="{72531E18-55CF-4588-B22F-9093ECF8BF1A}" name="Div" dataDxfId="612" totalsRowDxfId="611"/>
    <tableColumn id="2" xr3:uid="{BD7886D5-3240-48F9-AD10-972D3E8FE85B}" name="2024-10-03" totalsRowFunction="average" dataDxfId="610" totalsRowDxfId="609">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08" totalsRowDxfId="60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6" totalsRowDxfId="605">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4" totalsRowDxfId="603">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2" totalsRowDxfId="601">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0" totalsRowDxfId="59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598" totalsRowDxfId="597">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6" totalsRowDxfId="595">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4" totalsRowDxfId="59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2" totalsRowDxfId="591">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0" totalsRowDxfId="589">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88" totalsRowDxfId="58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6" totalsRowDxfId="585">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4" totalsRowDxfId="583">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2" totalsRowDxfId="581">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0" totalsRowDxfId="57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7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7" totalsRowDxfId="576">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5" totalsRowDxfId="574">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3" totalsRowDxfId="57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1" totalsRowDxfId="570">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69">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68" totalsRowDxfId="567">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6" totalsRowDxfId="56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4" totalsRowDxfId="563">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2" totalsRowDxfId="561">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0" totalsRowDxfId="559">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58" totalsRowDxfId="55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6" totalsRowDxfId="555">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4" totalsRowDxfId="553">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2" totalsRowDxfId="55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0" totalsRowDxfId="549">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48" totalsRowDxfId="547">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6" totalsRowDxfId="54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4" totalsRowDxfId="543">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2" totalsRowDxfId="541">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0" totalsRowDxfId="539">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38" totalsRowDxfId="53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6" totalsRowDxfId="535">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4" totalsRowDxfId="533">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2" totalsRowDxfId="53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0" totalsRowDxfId="529">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28" totalsRowDxfId="527">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6" totalsRowDxfId="52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4" totalsRowDxfId="523">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2" totalsRowDxfId="521">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0" totalsRowDxfId="519">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18" totalsRowDxfId="51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6" totalsRowDxfId="515">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4" totalsRowDxfId="513">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2" totalsRowDxfId="51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0" totalsRowDxfId="509">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08" totalsRowDxfId="507">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6" totalsRowDxfId="50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4" totalsRowDxfId="503">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2" totalsRowDxfId="501">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0" totalsRowDxfId="499">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498" totalsRowDxfId="49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6" totalsRowDxfId="495">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4" totalsRowDxfId="493">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2" totalsRowDxfId="4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0" totalsRowDxfId="489">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88" totalsRowDxfId="487">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6" totalsRowDxfId="4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4" totalsRowDxfId="483">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2" totalsRowDxfId="481">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0" totalsRowDxfId="479">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78" totalsRowDxfId="4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6" totalsRowDxfId="475">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4" totalsRowDxfId="473">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2" totalsRowDxfId="47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0" totalsRowDxfId="469">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68" totalsRowDxfId="467">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6" totalsRowDxfId="46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4" totalsRowDxfId="463">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2" totalsRowDxfId="461">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0" totalsRowDxfId="459">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58" totalsRowDxfId="45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6" totalsRowDxfId="455">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4" totalsRowDxfId="453">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2" totalsRowDxfId="45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0" totalsRowDxfId="449">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48" totalsRowDxfId="447">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6" totalsRowDxfId="44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4" totalsRowDxfId="443">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2" totalsRowDxfId="441">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0" totalsRowDxfId="439">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38" totalsRowDxfId="43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6" totalsRowDxfId="435">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4" totalsRowDxfId="433">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2" totalsRowDxfId="43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0" totalsRowDxfId="429">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28" totalsRowDxfId="427">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6" totalsRowDxfId="42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4" totalsRowDxfId="423">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2" totalsRowDxfId="421">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0" totalsRowDxfId="419">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18" totalsRowDxfId="41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6" totalsRowDxfId="415">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4" totalsRowDxfId="413">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2" totalsRowDxfId="41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0" totalsRowDxfId="409">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08" totalsRowDxfId="407">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6" totalsRowDxfId="40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4" totalsRowDxfId="403">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2" totalsRowDxfId="401">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0" totalsRowDxfId="399">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398" totalsRowDxfId="39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6" totalsRowDxfId="395">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4" totalsRowDxfId="393">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2" totalsRowDxfId="39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0" totalsRowDxfId="389">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88" totalsRowDxfId="387">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6" totalsRowDxfId="38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4" totalsRowDxfId="383">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2" totalsRowDxfId="381">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0" totalsRowDxfId="379">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78" totalsRowDxfId="37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6" totalsRowDxfId="375">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4" totalsRowDxfId="373">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2" totalsRowDxfId="37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0" totalsRowDxfId="369">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68" totalsRowDxfId="367">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6" totalsRowDxfId="36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4" totalsRowDxfId="363">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2" totalsRowDxfId="361">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0" totalsRowDxfId="359">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58" totalsRowDxfId="35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6" totalsRowDxfId="355">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4" totalsRowDxfId="353">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2" totalsRowDxfId="35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0" totalsRowDxfId="349">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48" totalsRowDxfId="347">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6" totalsRowDxfId="34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4" totalsRowDxfId="343">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2" totalsRowDxfId="341">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0" totalsRowDxfId="339">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38" totalsRowDxfId="33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6" totalsRowDxfId="335">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4" totalsRowDxfId="333">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2" totalsRowDxfId="33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0" totalsRowDxfId="329">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28" totalsRowDxfId="327">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6" totalsRowDxfId="32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4" totalsRowDxfId="323">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2" totalsRowDxfId="321">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0" totalsRowDxfId="319">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18" totalsRowDxfId="31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6" totalsRowDxfId="315">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4" totalsRowDxfId="313">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2" totalsRowDxfId="31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0" totalsRowDxfId="309">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08" totalsRowDxfId="307">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6" totalsRowDxfId="30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4" totalsRowDxfId="303">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2" totalsRowDxfId="301">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0" totalsRowDxfId="299">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298" totalsRowDxfId="29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6" totalsRowDxfId="295">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4" totalsRowDxfId="293">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2" totalsRowDxfId="2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0" totalsRowDxfId="289">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88" totalsRowDxfId="287">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6" totalsRowDxfId="2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4" totalsRowDxfId="283">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2" totalsRowDxfId="281">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0" totalsRowDxfId="279">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78" totalsRowDxfId="2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6" totalsRowDxfId="275">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4" totalsRowDxfId="273">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2" totalsRowDxfId="27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0" totalsRowDxfId="269">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68" totalsRowDxfId="267">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6" totalsRowDxfId="26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4" totalsRowDxfId="263">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2" totalsRowDxfId="261">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0" totalsRowDxfId="259">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58" totalsRowDxfId="25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6" totalsRowDxfId="255">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4" totalsRowDxfId="253">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2" totalsRowDxfId="25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0" totalsRowDxfId="249">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48" totalsRowDxfId="247">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6" totalsRowDxfId="24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4" totalsRowDxfId="243">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2" totalsRowDxfId="241">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0" totalsRowDxfId="239">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38" totalsRowDxfId="23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6" totalsRowDxfId="235">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4" totalsRowDxfId="233">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2" totalsRowDxfId="23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0" totalsRowDxfId="229">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28" totalsRowDxfId="227">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6" totalsRowDxfId="22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4" totalsRowDxfId="223">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2" totalsRowDxfId="221">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0" totalsRowDxfId="219">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18" totalsRowDxfId="21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6" totalsRowDxfId="215">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4" totalsRowDxfId="213">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2" totalsRowDxfId="211"/>
    <tableColumn id="203" xr3:uid="{EF04B5B5-9142-4C44-8A69-7BDEC74C0F2F}" name="2025-04-22" dataDxfId="210" totalsRowDxfId="209"/>
    <tableColumn id="204" xr3:uid="{82B364E6-C40F-4EA4-B27D-9C321844B44D}" name="2025-04-23" dataDxfId="208" totalsRowDxfId="207"/>
    <tableColumn id="205" xr3:uid="{A3EE5B43-B6BC-40EA-85FF-398957E3EC07}" name="2025-04-24" dataDxfId="206" totalsRowDxfId="205"/>
    <tableColumn id="206" xr3:uid="{8772AE8A-933D-46C1-B9C1-60B6C8185E8A}" name="2025-04-25" dataDxfId="204" totalsRowDxfId="203"/>
    <tableColumn id="207" xr3:uid="{484C07C8-EBA2-453D-B583-F930911565C0}" name="2025-04-26" dataDxfId="202" totalsRowDxfId="201"/>
    <tableColumn id="208" xr3:uid="{B52D8603-B5B2-488C-A433-34FD2A683C6B}" name="2025-04-27" dataDxfId="200" totalsRowDxfId="199"/>
    <tableColumn id="209" xr3:uid="{169BF9D8-EE52-429B-B28E-9B5C27822A41}" name="2025-04-28" dataDxfId="198" totalsRowDxfId="197"/>
    <tableColumn id="210" xr3:uid="{84174DF3-C71A-4E90-8847-B6C7B782A654}" name="2025-04-29" dataDxfId="196" totalsRowDxfId="195"/>
    <tableColumn id="211" xr3:uid="{206EDDC5-46BB-4D3A-9BE0-E0197053913D}" name="2025-04-30" dataDxfId="194" totalsRowDxfId="193"/>
    <tableColumn id="212" xr3:uid="{366CA1C4-A2DF-4B3E-A696-C1F3BBAD987A}" name="2025-05-01" dataDxfId="192" totalsRowDxfId="191"/>
    <tableColumn id="213" xr3:uid="{77111EA0-AC60-4806-8C9E-118542B3A239}" name="2025-05-02" dataDxfId="190" totalsRowDxfId="189"/>
    <tableColumn id="214" xr3:uid="{5F31DB5D-F68F-497F-A3C0-14D09C735B50}" name="2025-05-03" dataDxfId="188" totalsRowDxfId="187"/>
    <tableColumn id="215" xr3:uid="{053478A4-6AB5-46FA-AB15-755FCEDA366B}" name="2025-05-04" dataDxfId="186" totalsRowDxfId="185"/>
    <tableColumn id="216" xr3:uid="{E63F8AFE-33C8-44CE-ABD5-87AFA2B2DEE5}" name="2025-05-05" dataDxfId="184" totalsRowDxfId="183"/>
    <tableColumn id="217" xr3:uid="{0F704A9A-705A-4A63-A5CB-2E2030610C2C}" name="2025-05-06" dataDxfId="182" totalsRowDxfId="181"/>
    <tableColumn id="218" xr3:uid="{5C606A6D-1C96-4494-A223-4347F237E33C}" name="2025-05-07" dataDxfId="180" totalsRowDxfId="179"/>
    <tableColumn id="219" xr3:uid="{28C842CB-95E9-41FC-9A54-6285101CA2E4}" name="2025-05-08" dataDxfId="178" totalsRowDxfId="177"/>
    <tableColumn id="220" xr3:uid="{A5ED12A3-494D-4396-97B2-620410EAB47C}" name="2025-05-09" dataDxfId="176" totalsRowDxfId="175"/>
    <tableColumn id="221" xr3:uid="{0A5ABB48-A153-4B93-9AF3-A6C216F7B6FC}" name="2025-05-10" dataDxfId="174" totalsRowDxfId="173"/>
    <tableColumn id="222" xr3:uid="{0405F07C-691E-4156-B1AB-789FB58D118D}" name="2025-05-11" dataDxfId="172" totalsRowDxfId="171"/>
    <tableColumn id="223" xr3:uid="{246E8105-028E-4D2B-A83D-CB77EA9C86B5}" name="2025-05-12" dataDxfId="170" totalsRowDxfId="169"/>
    <tableColumn id="224" xr3:uid="{D81920D6-A5AC-4A82-B2FA-98E67E362CE3}" name="2025-05-13" dataDxfId="168" totalsRowDxfId="167"/>
    <tableColumn id="225" xr3:uid="{CC727698-0496-467C-971F-D75A82A7EBDF}" name="2025-05-14" dataDxfId="166" totalsRowDxfId="165"/>
    <tableColumn id="226" xr3:uid="{339361FD-67CC-4E23-9ACB-B74553C52593}" name="2025-05-15" dataDxfId="164" totalsRowDxfId="163"/>
    <tableColumn id="227" xr3:uid="{4DE55659-72B2-4210-9353-7D9C4CCCE733}" name="2025-05-16" dataDxfId="162" totalsRowDxfId="161"/>
    <tableColumn id="228" xr3:uid="{6215F3BA-5DFF-4976-BC80-78E30D01889D}" name="2025-05-17" dataDxfId="160" totalsRowDxfId="159"/>
    <tableColumn id="229" xr3:uid="{50DA08D7-FC7B-49B0-B3F4-1C4635DE3032}" name="2025-05-18" dataDxfId="158" totalsRowDxfId="157"/>
    <tableColumn id="230" xr3:uid="{30BC1EC6-2069-4300-8391-810C9EC04511}" name="2025-05-19" dataDxfId="156" totalsRowDxfId="155"/>
    <tableColumn id="231" xr3:uid="{3043D2FE-95E0-48AF-ACD8-B5634AE3E9D5}" name="2025-05-20" dataDxfId="154" totalsRowDxfId="153"/>
    <tableColumn id="232" xr3:uid="{A1EAF0F2-FC84-4670-AAF9-B5A7CCF2C92A}" name="2025-05-21" dataDxfId="152" totalsRowDxfId="151"/>
    <tableColumn id="233" xr3:uid="{777586C1-D3DF-470E-B1DC-EF50B354B885}" name="2025-05-22" dataDxfId="150" totalsRowDxfId="149"/>
    <tableColumn id="234" xr3:uid="{F9D2BEE5-0C9C-4591-9625-B5A40D8C6987}" name="2025-05-23" dataDxfId="148" totalsRowDxfId="147"/>
    <tableColumn id="235" xr3:uid="{D5CB1CD3-1B56-4F97-9378-63F4D461B94D}" name="2025-05-24" dataDxfId="146" totalsRowDxfId="145"/>
    <tableColumn id="236" xr3:uid="{4474AF3B-88F1-40B9-B58F-5CC8F0AAE000}" name="2025-05-25" dataDxfId="144" totalsRowDxfId="143"/>
    <tableColumn id="237" xr3:uid="{DD6FFB66-C370-442C-9825-05FDB743FE00}" name="2025-05-26" dataDxfId="142" totalsRowDxfId="141"/>
    <tableColumn id="238" xr3:uid="{9BE32098-E719-426B-8143-7E12C6A3F46A}" name="2025-05-27" dataDxfId="140" totalsRowDxfId="139"/>
    <tableColumn id="239" xr3:uid="{F5D1C276-6464-4D7F-BCBD-5336B596A903}" name="2025-05-28" dataDxfId="138" totalsRowDxfId="137"/>
    <tableColumn id="240" xr3:uid="{31B515AE-008A-4669-8CEE-771E1638A518}" name="2025-05-29" dataDxfId="136" totalsRowDxfId="135"/>
    <tableColumn id="241" xr3:uid="{3200C033-4974-4D1B-A44C-3F837D42D2DC}" name="2025-05-30" dataDxfId="134" totalsRowDxfId="133"/>
    <tableColumn id="242" xr3:uid="{4D4CDA41-067D-4DA0-95F0-4823FC08D4E5}" name="2025-05-31" dataDxfId="132" totalsRowDxfId="131"/>
    <tableColumn id="243" xr3:uid="{3DBF5A2B-0E33-4E1C-9DC2-18CA4F0A1493}" name="2025-06-01" dataDxfId="130" totalsRowDxfId="129"/>
    <tableColumn id="244" xr3:uid="{9D3D72D9-161F-4909-8971-6C5C7D46BAA7}" name="2025-06-02" dataDxfId="128" totalsRowDxfId="127"/>
    <tableColumn id="245" xr3:uid="{232663AE-B137-4CF8-A170-52E93C00C65D}" name="2025-06-03" dataDxfId="126" totalsRowDxfId="125"/>
    <tableColumn id="246" xr3:uid="{BD7A6004-6162-4AC8-9110-BA5E6A9D1049}" name="2025-06-04" dataDxfId="124" totalsRowDxfId="123"/>
    <tableColumn id="247" xr3:uid="{C0AA2183-97B0-473E-8388-F06F8164380F}" name="2025-06-05" dataDxfId="122" totalsRowDxfId="121"/>
    <tableColumn id="248" xr3:uid="{F84BC399-3949-4C18-ABAA-64C17BEA5CE0}" name="2025-06-06" dataDxfId="120" totalsRowDxfId="119"/>
    <tableColumn id="249" xr3:uid="{4A9CC113-874C-4FC8-A1A6-63A95A893D95}" name="2025-06-07" dataDxfId="118" totalsRowDxfId="117"/>
    <tableColumn id="250" xr3:uid="{6A253FC8-C38B-4237-BE92-22BD7FDA4D1D}" name="2025-06-08" dataDxfId="116" totalsRowDxfId="115"/>
    <tableColumn id="251" xr3:uid="{ABD1D9B8-A62F-43C7-8867-D07F901B294B}" name="2025-06-09" dataDxfId="114" totalsRowDxfId="113"/>
    <tableColumn id="252" xr3:uid="{FF84CAE4-B5B3-4E8C-ACD5-281ECE9DA5EB}" name="2025-06-10" dataDxfId="112" totalsRowDxfId="111"/>
    <tableColumn id="253" xr3:uid="{06E2F1E1-34E4-442D-91B3-36F14418A6DD}" name="2025-06-11" dataDxfId="110" totalsRowDxfId="109"/>
    <tableColumn id="254" xr3:uid="{00DD0F40-05DE-4EF1-9263-6F11B02C8F66}" name="2025-06-12" dataDxfId="108" totalsRowDxfId="107"/>
    <tableColumn id="255" xr3:uid="{B3BC126B-C9C6-4541-B7BF-8E0A8AF13283}" name="2025-06-13" dataDxfId="106" totalsRowDxfId="105"/>
    <tableColumn id="256" xr3:uid="{58A93E20-2E09-42D6-83C4-3187C52FC2C9}" name="2025-06-14" dataDxfId="104" totalsRowDxfId="103"/>
    <tableColumn id="257" xr3:uid="{99B8A1B1-1594-47C1-A779-5AE979AC6886}" name="2025-06-15" dataDxfId="102" totalsRowDxfId="101"/>
    <tableColumn id="258" xr3:uid="{DB9B71D0-083F-40C9-99EC-EA2500168DB1}" name="2025-06-16" dataDxfId="100" totalsRowDxfId="99"/>
    <tableColumn id="259" xr3:uid="{F368A8EF-CA23-49A5-84B6-E087A332E315}" name="2025-06-17" dataDxfId="98" totalsRowDxfId="97"/>
    <tableColumn id="260" xr3:uid="{F2B11177-CB50-47EB-87ED-A437D4F32F8E}" name="2025-06-18" dataDxfId="96" totalsRowDxfId="95"/>
    <tableColumn id="261" xr3:uid="{F21EDA7F-2C76-45F1-AB9D-D35BEE4425F3}" name="2025-06-19" dataDxfId="94" totalsRowDxfId="93"/>
    <tableColumn id="262" xr3:uid="{527A99F6-045E-4293-955B-C68E4AD9052A}" name="2025-06-20" dataDxfId="92" totalsRowDxfId="91"/>
    <tableColumn id="263" xr3:uid="{99DC238A-A4C6-4EAE-82AC-FCA02043D4EA}" name="2025-06-21" dataDxfId="90" totalsRowDxfId="89"/>
    <tableColumn id="264" xr3:uid="{43477D6D-E749-4FFF-9062-9F92408792BE}" name="2025-06-22" dataDxfId="88" totalsRowDxfId="87"/>
    <tableColumn id="265" xr3:uid="{13D87D26-AA45-4778-8BD5-BDB665171820}" name="2025-06-23" dataDxfId="86" totalsRowDxfId="85"/>
    <tableColumn id="266" xr3:uid="{3DF15EBF-5CB5-4787-8409-9F983729C815}" name="2025-06-24" dataDxfId="84" totalsRowDxfId="83"/>
    <tableColumn id="267" xr3:uid="{71F1B423-DE3D-4704-B52D-D6660BE9B52F}" name="2025-06-25" dataDxfId="82" totalsRowDxfId="81"/>
    <tableColumn id="268" xr3:uid="{E9D496DF-4D64-42C9-9857-E5FCB3FF66F8}" name="2025-06-26" dataDxfId="80" totalsRowDxfId="79"/>
    <tableColumn id="269" xr3:uid="{21A1EEB8-CF48-4BFB-9EB7-3E5069338279}" name="2025-06-27" dataDxfId="78" totalsRowDxfId="77"/>
    <tableColumn id="270" xr3:uid="{05C6922F-BFAD-40A6-BF87-21B77F0394F1}" name="2025-06-28" dataDxfId="76" totalsRowDxfId="75"/>
    <tableColumn id="271" xr3:uid="{8929460E-C610-4A2C-A152-7ADD44E2FE12}" name="2025-06-29" dataDxfId="74" totalsRowDxfId="73"/>
    <tableColumn id="272" xr3:uid="{4C8830FB-F1D3-4D12-BD25-337AA191C58D}" name="2025-06-30" dataDxfId="72" totalsRowDxfId="71"/>
    <tableColumn id="273" xr3:uid="{AC1A3332-3064-4E0E-BA13-DA3DA202B941}" name="2025-07-01" totalsRowFunction="count" dataDxfId="70" totalsRowDxfId="6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L33" totalsRowShown="0" headerRowDxfId="68">
  <autoFilter ref="A1:BL33" xr:uid="{A403E24F-C71A-433A-846A-0616DE78145D}"/>
  <sortState xmlns:xlrd2="http://schemas.microsoft.com/office/spreadsheetml/2017/richdata2" ref="A2:BL33">
    <sortCondition descending="1" ref="E1:E33"/>
  </sortState>
  <tableColumns count="64">
    <tableColumn id="1" xr3:uid="{985AE516-C8BB-498C-ABE1-5BF054EDACAF}" name="Teams"/>
    <tableColumn id="2" xr3:uid="{57EB51AE-5D41-451D-B2B5-FCE487AC5014}" name="C"/>
    <tableColumn id="3" xr3:uid="{F09AC7BA-CE60-4AA6-AFDB-3C9145AFF369}" name="D"/>
    <tableColumn id="4" xr3:uid="{2B211923-BCE3-40CA-84EF-718013E18BDC}" name="Watched" dataDxfId="67">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6">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5">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4">
      <calculatedColumnFormula>41-Table3[[#This Row],[GP_H]]</calculatedColumnFormula>
    </tableColumn>
    <tableColumn id="7" xr3:uid="{3A0C0FDF-351B-4E2E-8967-A04CE845123C}" name="GP">
      <calculatedColumnFormula>F2+H2</calculatedColumnFormula>
    </tableColumn>
    <tableColumn id="45" xr3:uid="{D1D5702E-1A9D-40A6-B2AB-C603E28FF624}" name="GR" dataDxfId="63">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2">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1">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0">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59">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58">
      <calculatedColumnFormula>COUNTIFS(DataRegularSeason20242025!$E$3:$E$1315,$A2, DataRegularSeason20242025!$L$3:$L$1315, $A2, DataRegularSeason20242025!$N$3:$N$1315,1)</calculatedColumnFormula>
    </tableColumn>
    <tableColumn id="43" xr3:uid="{080CA1AA-BE46-4D92-85F9-CB14E09F42A9}" name="RW_H" dataDxfId="57">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6">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5">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4">
      <calculatedColumnFormula>COUNTIFS(DataRegularSeason20242025!$E$3:$E$1315,$A2, DataRegularSeason20242025!$S$3:$S$1315, $A2,DataRegularSeason20242025!$M$3:$M$1315,"REG")</calculatedColumnFormula>
    </tableColumn>
    <tableColumn id="35" xr3:uid="{9E9FAC75-9E40-4447-8D44-C5EA7137197A}" name="OTL_H" dataDxfId="53">
      <calculatedColumnFormula>COUNTIFS(DataRegularSeason20242025!$E$3:$E$1315,$A2, DataRegularSeason20242025!$S$3:$S$1315, $A2,DataRegularSeason20242025!$M$3:$M$1315,"OT")</calculatedColumnFormula>
    </tableColumn>
    <tableColumn id="34" xr3:uid="{0BE27D3D-4AFA-42CE-BE44-914976589EB9}" name="SOL_H" dataDxfId="52">
      <calculatedColumnFormula>COUNTIFS(DataRegularSeason20242025!$E$3:$E$1315,$A2, DataRegularSeason20242025!$S$3:$S$1315, $A2,DataRegularSeason20242025!$M$3:$M$1315,"SO")</calculatedColumnFormula>
    </tableColumn>
    <tableColumn id="52" xr3:uid="{835E8B4B-1B56-4988-ADA0-E6D362F4CA4D}" name="W" dataDxfId="51">
      <calculatedColumnFormula>Table3[[#This Row],[W_A]]+Table3[[#This Row],[W_H]]</calculatedColumnFormula>
    </tableColumn>
    <tableColumn id="53" xr3:uid="{88446FA8-50DC-4FD7-ADED-80F797D341F2}" name="L" dataDxfId="50">
      <calculatedColumnFormula>Table3[[#This Row],[L_A]]+Table3[[#This Row],[L_H]]</calculatedColumnFormula>
    </tableColumn>
    <tableColumn id="54" xr3:uid="{8B16E8B3-A102-413E-9653-CF701CEEB9C9}" name="RW" dataDxfId="49">
      <calculatedColumnFormula>Table3[[#This Row],[RW_A]]+Table3[[#This Row],[RW_H]]</calculatedColumnFormula>
    </tableColumn>
    <tableColumn id="56" xr3:uid="{8CC6F779-2722-4557-A481-A8ECBA4EC611}" name="RL" dataDxfId="48">
      <calculatedColumnFormula>Table3[[#This Row],[RL_A]]+Table3[[#This Row],[RL_H]]</calculatedColumnFormula>
    </tableColumn>
    <tableColumn id="55" xr3:uid="{B5F893C5-62B6-4BD4-A363-58006E427EB4}" name="OTW" dataDxfId="47">
      <calculatedColumnFormula>Table3[[#This Row],[OTW_A]]+Table3[[#This Row],[OTW_H]]</calculatedColumnFormula>
    </tableColumn>
    <tableColumn id="57" xr3:uid="{65CBB9B0-79F9-4697-BF9E-46D8F8199661}" name="OTL" dataDxfId="46">
      <calculatedColumnFormula>Table3[[#This Row],[OTL_A]]+Table3[[#This Row],[OTL_H]]</calculatedColumnFormula>
    </tableColumn>
    <tableColumn id="58" xr3:uid="{935B18B6-6EE9-4AB7-96D2-5CC21B3091F1}" name="SOW" dataDxfId="45">
      <calculatedColumnFormula>Table3[[#This Row],[SOW_A]]+Table3[[#This Row],[SOW_H]]</calculatedColumnFormula>
    </tableColumn>
    <tableColumn id="59" xr3:uid="{72AA5675-42CA-4646-9D56-F903019CA984}" name="SOL" dataDxfId="44">
      <calculatedColumnFormula>Table3[[#This Row],[SOL_A]]+Table3[[#This Row],[SOL_H]]</calculatedColumnFormula>
    </tableColumn>
    <tableColumn id="36" xr3:uid="{963D35F6-3613-4CF0-B60C-81F6AC38687D}" name="PTS" dataDxfId="43">
      <calculatedColumnFormula>(2*(Table3[[#This Row],[W_A]]+Table3[[#This Row],[W_H]]))+Table3[[#This Row],[OTL_A]]+Table3[[#This Row],[SOL_A]]+Table3[[#This Row],[OTL_H]]+Table3[[#This Row],[SOL_H]]</calculatedColumnFormula>
    </tableColumn>
    <tableColumn id="37" xr3:uid="{6F978067-DE25-4A50-B909-B8AE9A09B806}" name="PTS2" dataDxfId="4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1">
      <calculatedColumnFormula>Table3[[#This Row],[PTS]]/(2*Table3[[#This Row],[GP]])</calculatedColumnFormula>
    </tableColumn>
    <tableColumn id="64" xr3:uid="{C4462842-CB72-4A45-8AE0-F1C2F1896F3C}" name="PTS%2" dataDxfId="40">
      <calculatedColumnFormula>Table3[[#This Row],[PTS2]]/(3*Table3[[#This Row],[GP]])</calculatedColumnFormula>
    </tableColumn>
    <tableColumn id="49" xr3:uid="{A615DA94-4BB4-4863-8FB3-13B2512D6354}" name="MAX_PTS" dataDxfId="39">
      <calculatedColumnFormula>(2*Table3[[#This Row],[GR]])+Table3[[#This Row],[PTS]]</calculatedColumnFormula>
    </tableColumn>
    <tableColumn id="50" xr3:uid="{8E72A434-A9EA-4A87-9B77-6458DC51D3DD}" name="MAX_PTS2" dataDxfId="38">
      <calculatedColumnFormula>(3*Table3[[#This Row],[GR]])+Table3[[#This Row],[PTS2]]</calculatedColumnFormula>
    </tableColumn>
    <tableColumn id="60" xr3:uid="{EE4931FD-ADC7-49F3-98DE-CE48D4109732}" name="RECORD" dataDxfId="37" dataCellStyle="Output">
      <calculatedColumnFormula>_xlfn.CONCAT(TEXT(Table3[[#This Row],[W]], "0"), "-", TEXT(Table3[[#This Row],[RL]],"0"), "-", TEXT(Table3[[#This Row],[OTL]]+Table3[[#This Row],[SOL]], "0"))</calculatedColumnFormula>
    </tableColumn>
    <tableColumn id="62" xr3:uid="{9681B520-186F-4C7F-AC8C-33F85BD04A16}" name="SHTO_A" dataDxfId="36"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5">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4">
      <calculatedColumnFormula>Table3[[#This Row],[GF]]/Table3[[#This Row],[GP]]</calculatedColumnFormula>
    </tableColumn>
    <tableColumn id="32" xr3:uid="{F1CD7542-6690-4276-B0F0-95BFD01CFF0B}" name="GAPG" dataDxfId="33">
      <calculatedColumnFormula>Table3[[#This Row],[GA]]/Table3[[#This Row],[GP]]</calculatedColumnFormula>
    </tableColumn>
    <tableColumn id="31" xr3:uid="{39B39AC6-8EA7-4628-BDD5-D00B1BD609DA}" name="GDPG" dataDxfId="32">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BE2+BF2</calculatedColumnFormula>
    </tableColumn>
    <tableColumn id="26" xr3:uid="{B54702F6-CAE9-4F4A-8853-8111767DBC87}" name="TimesPredictedLoserAway">
      <calculatedColumnFormula>F2-BE2</calculatedColumnFormula>
    </tableColumn>
    <tableColumn id="27" xr3:uid="{90A80F2D-4BC8-4200-ACD0-827C04F53D40}" name="TimesPredictedLoserHome">
      <calculatedColumnFormula>H2-BF2</calculatedColumnFormula>
    </tableColumn>
    <tableColumn id="28" xr3:uid="{090AC785-E56F-4BB1-8F9A-A65C1E4B89F9}" name="TimesPredictedLoser">
      <calculatedColumnFormula>BH2+BI2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P1316"/>
  <sheetViews>
    <sheetView tabSelected="1" topLeftCell="A182" workbookViewId="0">
      <selection activeCell="K200" sqref="K200"/>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29" width="9.140625" style="31"/>
    <col min="30" max="30" width="6.42578125" customWidth="1"/>
    <col min="31" max="31" width="5.5703125" style="7" customWidth="1"/>
    <col min="33" max="33" width="18.28515625" customWidth="1"/>
    <col min="36" max="36" width="21.140625" bestFit="1" customWidth="1"/>
    <col min="41" max="41" width="17.5703125" bestFit="1" customWidth="1"/>
  </cols>
  <sheetData>
    <row r="1" spans="1:42" ht="60.75" customHeight="1" x14ac:dyDescent="0.25">
      <c r="C1" s="2"/>
      <c r="E1" s="51" t="s">
        <v>78</v>
      </c>
      <c r="F1" s="51"/>
      <c r="G1" s="51"/>
      <c r="H1" s="51"/>
      <c r="I1" s="51" t="s">
        <v>79</v>
      </c>
      <c r="J1" s="51"/>
      <c r="K1" s="51"/>
      <c r="L1" s="51"/>
      <c r="AB1" s="31"/>
      <c r="AC1"/>
      <c r="AD1" s="7"/>
      <c r="AE1"/>
    </row>
    <row r="2" spans="1:42"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1482</v>
      </c>
      <c r="AA2" s="9" t="s">
        <v>1486</v>
      </c>
      <c r="AB2" s="9" t="s">
        <v>1485</v>
      </c>
      <c r="AC2" s="32" t="s">
        <v>1764</v>
      </c>
      <c r="AD2" s="24" t="s">
        <v>1779</v>
      </c>
    </row>
    <row r="3" spans="1:42" x14ac:dyDescent="0.25">
      <c r="A3" s="4">
        <v>45569</v>
      </c>
      <c r="B3" s="4">
        <v>45569</v>
      </c>
      <c r="C3" s="7"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(($AM$11)*IF(Table2[[#This Row],[CorrectWinnerPrediction]]="Y", 1, 0))+(($AM$12)*IF(Table2[[#This Row],[CorrectAwayScorePrediction]]="Y", 1, 0))+(($AM$13)*IF(Table2[[#This Row],[CorrectHomeScorePrediction]]="Y", 1, 0))</f>
        <v>0</v>
      </c>
      <c r="AD3" s="4" t="str">
        <f t="shared" ref="AD3:AD66" si="1">IF(WEEKDAY($B3)=1,"SUN",IF(WEEKDAY($B3)=2,"MON",IF(WEEKDAY($B3)=3,"TUE",IF(WEEKDAY($B3)=4,"WED",IF(WEEKDAY($B3)=5,"THU",IF(WEEKDAY($B3)=6,"FRI", "SAT"))))))</f>
        <v>FRI</v>
      </c>
      <c r="AE3"/>
      <c r="AO3" t="s">
        <v>1441</v>
      </c>
      <c r="AP3">
        <v>100</v>
      </c>
    </row>
    <row r="4" spans="1:42" x14ac:dyDescent="0.25">
      <c r="A4" s="5">
        <v>45569</v>
      </c>
      <c r="B4" s="5">
        <v>45570</v>
      </c>
      <c r="C4" s="8" t="s">
        <v>57</v>
      </c>
      <c r="D4" s="3" t="s">
        <v>29</v>
      </c>
      <c r="E4" s="3" t="s">
        <v>32</v>
      </c>
      <c r="F4" s="3">
        <v>0</v>
      </c>
      <c r="G4" s="3">
        <v>3</v>
      </c>
      <c r="H4" s="3" t="str">
        <f t="shared" ref="H4:H69" si="2">IF(AND(ISBLANK($F4),ISBLANK($G4)),"_",IF($F4&gt;$G4,$D4,$E4))</f>
        <v>NJD</v>
      </c>
      <c r="I4" s="3" t="s">
        <v>40</v>
      </c>
      <c r="J4" s="3">
        <v>1</v>
      </c>
      <c r="K4" s="3">
        <v>3</v>
      </c>
      <c r="L4" s="3" t="str">
        <f t="shared" ref="L4:L67" si="3">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(($AM$11)*IF(Table2[[#This Row],[CorrectWinnerPrediction]]="Y", 1, 0))+(($AM$12)*IF(Table2[[#This Row],[CorrectAwayScorePrediction]]="Y", 1, 0))+(($AM$13)*IF(Table2[[#This Row],[CorrectHomeScorePrediction]]="Y", 1, 0))</f>
        <v>0.875</v>
      </c>
      <c r="AD4" s="5" t="str">
        <f t="shared" si="1"/>
        <v>SAT</v>
      </c>
      <c r="AE4"/>
      <c r="AJ4" t="s">
        <v>87</v>
      </c>
      <c r="AK4">
        <f>COUNTA($M$3:$M$1315)</f>
        <v>192</v>
      </c>
      <c r="AO4" t="s">
        <v>1442</v>
      </c>
      <c r="AP4">
        <v>50</v>
      </c>
    </row>
    <row r="5" spans="1:42" x14ac:dyDescent="0.25">
      <c r="A5" s="4">
        <v>45573</v>
      </c>
      <c r="B5" s="4">
        <v>45573</v>
      </c>
      <c r="C5" s="7">
        <v>2024020003</v>
      </c>
      <c r="D5" s="2" t="s">
        <v>13</v>
      </c>
      <c r="E5" s="2" t="s">
        <v>12</v>
      </c>
      <c r="F5" s="2">
        <v>3</v>
      </c>
      <c r="G5" s="2">
        <v>1</v>
      </c>
      <c r="H5" s="2" t="str">
        <f>IF(AND(ISBLANK($F5),ISBLANK($G5)),"_",IF($F5&gt;$G5,$D5,$E5))</f>
        <v>STL</v>
      </c>
      <c r="I5" s="2" t="s">
        <v>40</v>
      </c>
      <c r="J5" s="2">
        <v>3</v>
      </c>
      <c r="K5" s="2">
        <v>2</v>
      </c>
      <c r="L5" s="2" t="str">
        <f t="shared" si="3"/>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(($AM$11)*IF(Table2[[#This Row],[CorrectWinnerPrediction]]="Y", 1, 0))+(($AM$12)*IF(Table2[[#This Row],[CorrectAwayScorePrediction]]="Y", 1, 0))+(($AM$13)*IF(Table2[[#This Row],[CorrectHomeScorePrediction]]="Y", 1, 0))</f>
        <v>0.875</v>
      </c>
      <c r="AD5" s="4" t="str">
        <f t="shared" si="1"/>
        <v>TUE</v>
      </c>
      <c r="AE5"/>
      <c r="AJ5" t="s">
        <v>86</v>
      </c>
      <c r="AK5">
        <f>COUNTIF($O$3:$O$1315,"Y")</f>
        <v>103</v>
      </c>
      <c r="AO5" t="s">
        <v>1443</v>
      </c>
      <c r="AP5">
        <v>50</v>
      </c>
    </row>
    <row r="6" spans="1:42" x14ac:dyDescent="0.25">
      <c r="A6" s="4">
        <v>45573</v>
      </c>
      <c r="B6" s="4">
        <v>45573</v>
      </c>
      <c r="C6" s="7" t="s">
        <v>120</v>
      </c>
      <c r="D6" s="2" t="s">
        <v>16</v>
      </c>
      <c r="E6" s="2" t="s">
        <v>14</v>
      </c>
      <c r="F6" s="2">
        <v>1</v>
      </c>
      <c r="G6" s="2">
        <v>4</v>
      </c>
      <c r="H6" s="2" t="str">
        <f t="shared" si="2"/>
        <v>FLA</v>
      </c>
      <c r="I6" s="2" t="s">
        <v>40</v>
      </c>
      <c r="J6" s="2">
        <v>4</v>
      </c>
      <c r="K6" s="2">
        <v>6</v>
      </c>
      <c r="L6" s="2" t="str">
        <f t="shared" si="3"/>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(($AM$11)*IF(Table2[[#This Row],[CorrectWinnerPrediction]]="Y", 1, 0))+(($AM$12)*IF(Table2[[#This Row],[CorrectAwayScorePrediction]]="Y", 1, 0))+(($AM$13)*IF(Table2[[#This Row],[CorrectHomeScorePrediction]]="Y", 1, 0))</f>
        <v>0.75</v>
      </c>
      <c r="AD6" s="4" t="str">
        <f t="shared" si="1"/>
        <v>TUE</v>
      </c>
      <c r="AE6"/>
      <c r="AJ6" t="s">
        <v>88</v>
      </c>
      <c r="AK6">
        <f>AK4-AK5</f>
        <v>89</v>
      </c>
      <c r="AO6" t="s">
        <v>1483</v>
      </c>
      <c r="AP6">
        <v>50</v>
      </c>
    </row>
    <row r="7" spans="1:42" x14ac:dyDescent="0.25">
      <c r="A7" s="5">
        <v>45573</v>
      </c>
      <c r="B7" s="5">
        <v>45573</v>
      </c>
      <c r="C7" s="8" t="s">
        <v>121</v>
      </c>
      <c r="D7" s="3" t="s">
        <v>17</v>
      </c>
      <c r="E7" s="3" t="s">
        <v>15</v>
      </c>
      <c r="F7" s="3">
        <v>2</v>
      </c>
      <c r="G7" s="3">
        <v>3</v>
      </c>
      <c r="H7" s="3" t="str">
        <f t="shared" si="2"/>
        <v>UTA</v>
      </c>
      <c r="I7" s="3" t="s">
        <v>39</v>
      </c>
      <c r="J7" s="3">
        <v>2</v>
      </c>
      <c r="K7" s="3">
        <v>5</v>
      </c>
      <c r="L7" s="2" t="str">
        <f t="shared" si="3"/>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(($AM$11)*IF(Table2[[#This Row],[CorrectWinnerPrediction]]="Y", 1, 0))+(($AM$12)*IF(Table2[[#This Row],[CorrectAwayScorePrediction]]="Y", 1, 0))+(($AM$13)*IF(Table2[[#This Row],[CorrectHomeScorePrediction]]="Y", 1, 0))</f>
        <v>0.875</v>
      </c>
      <c r="AD7" s="5" t="str">
        <f t="shared" si="1"/>
        <v>TUE</v>
      </c>
      <c r="AE7"/>
      <c r="AJ7" t="s">
        <v>89</v>
      </c>
      <c r="AK7" s="15">
        <f>AK5/AK4</f>
        <v>0.53645833333333337</v>
      </c>
      <c r="AO7" t="s">
        <v>1444</v>
      </c>
      <c r="AP7">
        <v>50</v>
      </c>
    </row>
    <row r="8" spans="1:42" x14ac:dyDescent="0.25">
      <c r="A8" s="4">
        <v>45573</v>
      </c>
      <c r="B8" s="4">
        <v>45574</v>
      </c>
      <c r="C8" s="7" t="s">
        <v>122</v>
      </c>
      <c r="D8" s="2" t="s">
        <v>18</v>
      </c>
      <c r="E8" s="2" t="s">
        <v>19</v>
      </c>
      <c r="F8" s="2">
        <v>4</v>
      </c>
      <c r="G8" s="2">
        <v>2</v>
      </c>
      <c r="H8" s="2" t="str">
        <f t="shared" si="2"/>
        <v>TOR</v>
      </c>
      <c r="I8" s="2" t="s">
        <v>40</v>
      </c>
      <c r="J8" s="2">
        <v>0</v>
      </c>
      <c r="K8" s="2">
        <v>1</v>
      </c>
      <c r="L8" s="13" t="str">
        <f t="shared" si="3"/>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0"/>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(($AM$11)*IF(Table2[[#This Row],[CorrectWinnerPrediction]]="Y", 1, 0))+(($AM$12)*IF(Table2[[#This Row],[CorrectAwayScorePrediction]]="Y", 1, 0))+(($AM$13)*IF(Table2[[#This Row],[CorrectHomeScorePrediction]]="Y", 1, 0))</f>
        <v>0</v>
      </c>
      <c r="AD8" s="4" t="str">
        <f t="shared" si="1"/>
        <v>WED</v>
      </c>
      <c r="AE8"/>
      <c r="AO8" t="s">
        <v>1457</v>
      </c>
      <c r="AP8">
        <v>55</v>
      </c>
    </row>
    <row r="9" spans="1:42" x14ac:dyDescent="0.25">
      <c r="A9" s="4">
        <v>45573</v>
      </c>
      <c r="B9" s="4">
        <v>45574</v>
      </c>
      <c r="C9" s="7" t="s">
        <v>123</v>
      </c>
      <c r="D9" s="2" t="s">
        <v>20</v>
      </c>
      <c r="E9" s="2" t="s">
        <v>21</v>
      </c>
      <c r="F9" s="2">
        <v>2</v>
      </c>
      <c r="G9" s="2">
        <v>1</v>
      </c>
      <c r="H9" s="2" t="str">
        <f t="shared" si="2"/>
        <v>NYR</v>
      </c>
      <c r="I9" s="2" t="s">
        <v>39</v>
      </c>
      <c r="J9" s="2">
        <v>6</v>
      </c>
      <c r="K9" s="2">
        <v>0</v>
      </c>
      <c r="L9" s="2" t="str">
        <f t="shared" si="3"/>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0"/>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(($AM$11)*IF(Table2[[#This Row],[CorrectWinnerPrediction]]="Y", 1, 0))+(($AM$12)*IF(Table2[[#This Row],[CorrectAwayScorePrediction]]="Y", 1, 0))+(($AM$13)*IF(Table2[[#This Row],[CorrectHomeScorePrediction]]="Y", 1, 0))</f>
        <v>0.75</v>
      </c>
      <c r="AD9" s="4" t="str">
        <f t="shared" si="1"/>
        <v>WED</v>
      </c>
      <c r="AE9"/>
      <c r="AJ9" t="s">
        <v>1765</v>
      </c>
      <c r="AK9" s="30">
        <f>SUMIF($N$3:$N$1315,1, $AC$3:$AC$1315)</f>
        <v>84.5</v>
      </c>
      <c r="AO9" t="s">
        <v>1458</v>
      </c>
      <c r="AP9">
        <v>40</v>
      </c>
    </row>
    <row r="10" spans="1:42" x14ac:dyDescent="0.25">
      <c r="A10" s="4">
        <v>45573</v>
      </c>
      <c r="B10" s="4">
        <v>45574</v>
      </c>
      <c r="C10" s="7" t="s">
        <v>124</v>
      </c>
      <c r="D10" s="2" t="s">
        <v>22</v>
      </c>
      <c r="E10" s="2" t="s">
        <v>23</v>
      </c>
      <c r="F10" s="2">
        <v>3</v>
      </c>
      <c r="G10" s="2">
        <v>1</v>
      </c>
      <c r="H10" s="2" t="str">
        <f t="shared" si="2"/>
        <v>WPG</v>
      </c>
      <c r="I10" s="2" t="s">
        <v>40</v>
      </c>
      <c r="J10" s="2">
        <v>6</v>
      </c>
      <c r="K10" s="2">
        <v>0</v>
      </c>
      <c r="L10" s="2" t="str">
        <f t="shared" si="3"/>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0"/>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(($AM$11)*IF(Table2[[#This Row],[CorrectWinnerPrediction]]="Y", 1, 0))+(($AM$12)*IF(Table2[[#This Row],[CorrectAwayScorePrediction]]="Y", 1, 0))+(($AM$13)*IF(Table2[[#This Row],[CorrectHomeScorePrediction]]="Y", 1, 0))</f>
        <v>0.75</v>
      </c>
      <c r="AD10" s="4" t="str">
        <f t="shared" si="1"/>
        <v>WED</v>
      </c>
      <c r="AE10"/>
      <c r="AJ10" t="s">
        <v>1766</v>
      </c>
      <c r="AK10" s="30">
        <f>AK9/AK4</f>
        <v>0.44010416666666669</v>
      </c>
      <c r="AO10" t="s">
        <v>1460</v>
      </c>
      <c r="AP10">
        <v>75</v>
      </c>
    </row>
    <row r="11" spans="1:42" x14ac:dyDescent="0.25">
      <c r="A11" s="4">
        <v>45573</v>
      </c>
      <c r="B11" s="4">
        <v>45574</v>
      </c>
      <c r="C11" s="7" t="s">
        <v>125</v>
      </c>
      <c r="D11" s="2" t="s">
        <v>24</v>
      </c>
      <c r="E11" s="2" t="s">
        <v>25</v>
      </c>
      <c r="F11" s="2">
        <v>1</v>
      </c>
      <c r="G11" s="2">
        <v>4</v>
      </c>
      <c r="H11" s="2" t="str">
        <f t="shared" si="2"/>
        <v>VAN</v>
      </c>
      <c r="I11" s="2" t="s">
        <v>40</v>
      </c>
      <c r="J11" s="2">
        <v>6</v>
      </c>
      <c r="K11" s="2">
        <v>5</v>
      </c>
      <c r="L11" s="2" t="str">
        <f t="shared" si="3"/>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0"/>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(($AM$11)*IF(Table2[[#This Row],[CorrectWinnerPrediction]]="Y", 1, 0))+(($AM$12)*IF(Table2[[#This Row],[CorrectAwayScorePrediction]]="Y", 1, 0))+(($AM$13)*IF(Table2[[#This Row],[CorrectHomeScorePrediction]]="Y", 1, 0))</f>
        <v>0</v>
      </c>
      <c r="AD11" s="4" t="str">
        <f t="shared" si="1"/>
        <v>WED</v>
      </c>
      <c r="AE11"/>
      <c r="AJ11" t="s">
        <v>1767</v>
      </c>
      <c r="AK11" s="30">
        <f>$AM$11*(AK5)</f>
        <v>77.25</v>
      </c>
      <c r="AM11">
        <f>3/4</f>
        <v>0.75</v>
      </c>
      <c r="AO11" t="s">
        <v>1459</v>
      </c>
      <c r="AP11">
        <v>65</v>
      </c>
    </row>
    <row r="12" spans="1:42" x14ac:dyDescent="0.25">
      <c r="A12" s="5">
        <v>45573</v>
      </c>
      <c r="B12" s="5">
        <v>45574</v>
      </c>
      <c r="C12" s="8" t="s">
        <v>126</v>
      </c>
      <c r="D12" s="3" t="s">
        <v>26</v>
      </c>
      <c r="E12" s="3" t="s">
        <v>27</v>
      </c>
      <c r="F12" s="3">
        <v>2</v>
      </c>
      <c r="G12" s="3">
        <v>3</v>
      </c>
      <c r="H12" s="3" t="str">
        <f t="shared" si="2"/>
        <v>VGK</v>
      </c>
      <c r="I12" s="3" t="s">
        <v>40</v>
      </c>
      <c r="J12" s="3">
        <v>4</v>
      </c>
      <c r="K12" s="3">
        <v>8</v>
      </c>
      <c r="L12" s="3" t="str">
        <f t="shared" si="3"/>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0"/>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(($AM$11)*IF(Table2[[#This Row],[CorrectWinnerPrediction]]="Y", 1, 0))+(($AM$12)*IF(Table2[[#This Row],[CorrectAwayScorePrediction]]="Y", 1, 0))+(($AM$13)*IF(Table2[[#This Row],[CorrectHomeScorePrediction]]="Y", 1, 0))</f>
        <v>0.75</v>
      </c>
      <c r="AD12" s="5" t="str">
        <f t="shared" si="1"/>
        <v>WED</v>
      </c>
      <c r="AE12"/>
      <c r="AJ12" t="s">
        <v>1769</v>
      </c>
      <c r="AK12" s="30">
        <f>COUNTIFS($N$3:$N$1315,1, $P$3:$P$1315, "Y")</f>
        <v>28</v>
      </c>
      <c r="AM12">
        <f>1/8</f>
        <v>0.125</v>
      </c>
    </row>
    <row r="13" spans="1:42" x14ac:dyDescent="0.25">
      <c r="A13" s="4">
        <v>45573</v>
      </c>
      <c r="B13" s="4">
        <v>45575</v>
      </c>
      <c r="C13" s="7" t="s">
        <v>127</v>
      </c>
      <c r="D13" s="2" t="s">
        <v>19</v>
      </c>
      <c r="E13" s="2" t="s">
        <v>16</v>
      </c>
      <c r="F13" s="2">
        <v>3</v>
      </c>
      <c r="G13" s="2">
        <v>4</v>
      </c>
      <c r="H13" s="2" t="str">
        <f t="shared" si="2"/>
        <v>BOS</v>
      </c>
      <c r="I13" s="2" t="s">
        <v>40</v>
      </c>
      <c r="J13" s="2">
        <v>4</v>
      </c>
      <c r="K13" s="2">
        <v>6</v>
      </c>
      <c r="L13" s="2" t="str">
        <f t="shared" si="3"/>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0"/>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(($AM$11)*IF(Table2[[#This Row],[CorrectWinnerPrediction]]="Y", 1, 0))+(($AM$12)*IF(Table2[[#This Row],[CorrectAwayScorePrediction]]="Y", 1, 0))+(($AM$13)*IF(Table2[[#This Row],[CorrectHomeScorePrediction]]="Y", 1, 0))</f>
        <v>0.75</v>
      </c>
      <c r="AD13" s="4" t="str">
        <f t="shared" si="1"/>
        <v>THU</v>
      </c>
      <c r="AE13"/>
      <c r="AJ13" t="s">
        <v>1768</v>
      </c>
      <c r="AK13" s="30">
        <f>COUNTIFS($N$3:$N$1315,1, $Q$3:$Q$1315, "Y")*$AM$13</f>
        <v>3.75</v>
      </c>
      <c r="AM13">
        <f>1/8</f>
        <v>0.125</v>
      </c>
    </row>
    <row r="14" spans="1:42" x14ac:dyDescent="0.25">
      <c r="A14" s="4">
        <v>45573</v>
      </c>
      <c r="B14" s="4">
        <v>45575</v>
      </c>
      <c r="C14" s="7" t="s">
        <v>128</v>
      </c>
      <c r="D14" s="2" t="s">
        <v>28</v>
      </c>
      <c r="E14" s="2" t="s">
        <v>29</v>
      </c>
      <c r="F14" s="2">
        <v>2</v>
      </c>
      <c r="G14" s="2">
        <v>5</v>
      </c>
      <c r="H14" s="2" t="str">
        <f t="shared" si="2"/>
        <v>BUF</v>
      </c>
      <c r="I14" s="2" t="s">
        <v>40</v>
      </c>
      <c r="J14" s="2">
        <v>3</v>
      </c>
      <c r="K14" s="2">
        <v>1</v>
      </c>
      <c r="L14" s="2" t="str">
        <f t="shared" si="3"/>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0"/>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(($AM$11)*IF(Table2[[#This Row],[CorrectWinnerPrediction]]="Y", 1, 0))+(($AM$12)*IF(Table2[[#This Row],[CorrectAwayScorePrediction]]="Y", 1, 0))+(($AM$13)*IF(Table2[[#This Row],[CorrectHomeScorePrediction]]="Y", 1, 0))</f>
        <v>0</v>
      </c>
      <c r="AD14" s="4" t="str">
        <f t="shared" si="1"/>
        <v>THU</v>
      </c>
      <c r="AE14"/>
      <c r="AJ14" t="s">
        <v>1775</v>
      </c>
      <c r="AK14">
        <f>COUNTIFS($F$3:$F$1315, $J$3:$J$1315, $N$3:$N$1315,1)</f>
        <v>37</v>
      </c>
    </row>
    <row r="15" spans="1:42" x14ac:dyDescent="0.25">
      <c r="A15" s="4">
        <v>45573</v>
      </c>
      <c r="B15" s="4">
        <v>45575</v>
      </c>
      <c r="C15" s="7" t="s">
        <v>129</v>
      </c>
      <c r="D15" s="2" t="s">
        <v>14</v>
      </c>
      <c r="E15" s="2" t="s">
        <v>30</v>
      </c>
      <c r="F15" s="2">
        <v>5</v>
      </c>
      <c r="G15" s="2">
        <v>3</v>
      </c>
      <c r="H15" s="2" t="str">
        <f t="shared" si="2"/>
        <v>FLA</v>
      </c>
      <c r="I15" s="2" t="s">
        <v>40</v>
      </c>
      <c r="J15" s="2">
        <v>1</v>
      </c>
      <c r="K15" s="2">
        <v>3</v>
      </c>
      <c r="L15" s="2" t="str">
        <f t="shared" si="3"/>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0"/>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1777</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(($AM$11)*IF(Table2[[#This Row],[CorrectWinnerPrediction]]="Y", 1, 0))+(($AM$12)*IF(Table2[[#This Row],[CorrectAwayScorePrediction]]="Y", 1, 0))+(($AM$13)*IF(Table2[[#This Row],[CorrectHomeScorePrediction]]="Y", 1, 0))</f>
        <v>0.125</v>
      </c>
      <c r="AD15" s="4" t="str">
        <f t="shared" si="1"/>
        <v>THU</v>
      </c>
      <c r="AE15"/>
    </row>
    <row r="16" spans="1:42" x14ac:dyDescent="0.25">
      <c r="A16" s="4">
        <v>45573</v>
      </c>
      <c r="B16" s="4">
        <v>45575</v>
      </c>
      <c r="C16" s="7" t="s">
        <v>132</v>
      </c>
      <c r="D16" s="2" t="s">
        <v>21</v>
      </c>
      <c r="E16" s="2" t="s">
        <v>31</v>
      </c>
      <c r="F16" s="2">
        <v>2</v>
      </c>
      <c r="G16" s="2">
        <v>3</v>
      </c>
      <c r="H16" s="2" t="str">
        <f t="shared" si="2"/>
        <v>DET</v>
      </c>
      <c r="I16" s="2" t="s">
        <v>40</v>
      </c>
      <c r="J16" s="2">
        <v>6</v>
      </c>
      <c r="K16" s="2">
        <v>3</v>
      </c>
      <c r="L16" s="2" t="str">
        <f t="shared" si="3"/>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0"/>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(($AM$11)*IF(Table2[[#This Row],[CorrectWinnerPrediction]]="Y", 1, 0))+(($AM$12)*IF(Table2[[#This Row],[CorrectAwayScorePrediction]]="Y", 1, 0))+(($AM$13)*IF(Table2[[#This Row],[CorrectHomeScorePrediction]]="Y", 1, 0))</f>
        <v>0.125</v>
      </c>
      <c r="AD16" s="4" t="str">
        <f t="shared" si="1"/>
        <v>THU</v>
      </c>
      <c r="AE16"/>
    </row>
    <row r="17" spans="1:42" x14ac:dyDescent="0.25">
      <c r="A17" s="4">
        <v>45573</v>
      </c>
      <c r="B17" s="4">
        <v>45575</v>
      </c>
      <c r="C17" s="7" t="s">
        <v>130</v>
      </c>
      <c r="D17" s="2" t="s">
        <v>18</v>
      </c>
      <c r="E17" s="2" t="s">
        <v>32</v>
      </c>
      <c r="F17" s="2">
        <v>5</v>
      </c>
      <c r="G17" s="2">
        <v>3</v>
      </c>
      <c r="H17" s="2" t="str">
        <f t="shared" si="2"/>
        <v>TOR</v>
      </c>
      <c r="I17" s="2" t="s">
        <v>40</v>
      </c>
      <c r="J17" s="2">
        <v>4</v>
      </c>
      <c r="K17" s="2">
        <v>2</v>
      </c>
      <c r="L17" s="2" t="str">
        <f t="shared" si="3"/>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0"/>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(($AM$11)*IF(Table2[[#This Row],[CorrectWinnerPrediction]]="Y", 1, 0))+(($AM$12)*IF(Table2[[#This Row],[CorrectAwayScorePrediction]]="Y", 1, 0))+(($AM$13)*IF(Table2[[#This Row],[CorrectHomeScorePrediction]]="Y", 1, 0))</f>
        <v>0.75</v>
      </c>
      <c r="AD17" s="4" t="str">
        <f t="shared" si="1"/>
        <v>THU</v>
      </c>
      <c r="AE17"/>
      <c r="AO17" t="s">
        <v>1484</v>
      </c>
      <c r="AP17">
        <f>SUM(AP3:AP16)</f>
        <v>535</v>
      </c>
    </row>
    <row r="18" spans="1:42" x14ac:dyDescent="0.25">
      <c r="A18" s="4">
        <v>45573</v>
      </c>
      <c r="B18" s="4">
        <v>45575</v>
      </c>
      <c r="C18" s="7" t="s">
        <v>131</v>
      </c>
      <c r="D18" s="2" t="s">
        <v>15</v>
      </c>
      <c r="E18" s="2" t="s">
        <v>33</v>
      </c>
      <c r="F18" s="2">
        <v>2</v>
      </c>
      <c r="G18" s="2">
        <v>4</v>
      </c>
      <c r="H18" s="2" t="str">
        <f t="shared" si="2"/>
        <v>NYI</v>
      </c>
      <c r="I18" s="2" t="s">
        <v>40</v>
      </c>
      <c r="J18" s="2">
        <v>5</v>
      </c>
      <c r="K18" s="2">
        <v>4</v>
      </c>
      <c r="L18" s="2" t="str">
        <f t="shared" si="3"/>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0"/>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(($AM$11)*IF(Table2[[#This Row],[CorrectWinnerPrediction]]="Y", 1, 0))+(($AM$12)*IF(Table2[[#This Row],[CorrectAwayScorePrediction]]="Y", 1, 0))+(($AM$13)*IF(Table2[[#This Row],[CorrectHomeScorePrediction]]="Y", 1, 0))</f>
        <v>0.125</v>
      </c>
      <c r="AD18" s="4" t="str">
        <f t="shared" si="1"/>
        <v>THU</v>
      </c>
      <c r="AE18"/>
    </row>
    <row r="19" spans="1:42" x14ac:dyDescent="0.25">
      <c r="A19" s="4">
        <v>45573</v>
      </c>
      <c r="B19" s="4">
        <v>45575</v>
      </c>
      <c r="C19" s="7" t="s">
        <v>133</v>
      </c>
      <c r="D19" s="2" t="s">
        <v>34</v>
      </c>
      <c r="E19" s="2" t="s">
        <v>35</v>
      </c>
      <c r="F19" s="2">
        <v>5</v>
      </c>
      <c r="G19" s="2">
        <v>6</v>
      </c>
      <c r="H19" s="2" t="str">
        <f t="shared" si="2"/>
        <v>NSH</v>
      </c>
      <c r="I19" s="2" t="s">
        <v>40</v>
      </c>
      <c r="J19" s="2">
        <v>4</v>
      </c>
      <c r="K19" s="2">
        <v>3</v>
      </c>
      <c r="L19" s="2" t="str">
        <f t="shared" si="3"/>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0"/>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(($AM$11)*IF(Table2[[#This Row],[CorrectWinnerPrediction]]="Y", 1, 0))+(($AM$12)*IF(Table2[[#This Row],[CorrectAwayScorePrediction]]="Y", 1, 0))+(($AM$13)*IF(Table2[[#This Row],[CorrectHomeScorePrediction]]="Y", 1, 0))</f>
        <v>0</v>
      </c>
      <c r="AD19" s="4" t="str">
        <f t="shared" si="1"/>
        <v>THU</v>
      </c>
      <c r="AE19"/>
    </row>
    <row r="20" spans="1:42" x14ac:dyDescent="0.25">
      <c r="A20" s="4">
        <v>45573</v>
      </c>
      <c r="B20" s="4">
        <v>45575</v>
      </c>
      <c r="C20" s="7" t="s">
        <v>134</v>
      </c>
      <c r="D20" s="2" t="s">
        <v>36</v>
      </c>
      <c r="E20" s="2" t="s">
        <v>37</v>
      </c>
      <c r="F20" s="2">
        <v>1</v>
      </c>
      <c r="G20" s="2">
        <v>5</v>
      </c>
      <c r="H20" s="2" t="str">
        <f t="shared" si="2"/>
        <v>MIN</v>
      </c>
      <c r="I20" s="2" t="s">
        <v>40</v>
      </c>
      <c r="J20" s="2">
        <v>2</v>
      </c>
      <c r="K20" s="2">
        <v>3</v>
      </c>
      <c r="L20" s="2" t="str">
        <f t="shared" si="3"/>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0"/>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(($AM$11)*IF(Table2[[#This Row],[CorrectWinnerPrediction]]="Y", 1, 0))+(($AM$12)*IF(Table2[[#This Row],[CorrectAwayScorePrediction]]="Y", 1, 0))+(($AM$13)*IF(Table2[[#This Row],[CorrectHomeScorePrediction]]="Y", 1, 0))</f>
        <v>0.75</v>
      </c>
      <c r="AD20" s="4" t="str">
        <f t="shared" si="1"/>
        <v>THU</v>
      </c>
      <c r="AE20"/>
    </row>
    <row r="21" spans="1:42" x14ac:dyDescent="0.25">
      <c r="A21" s="5">
        <v>45573</v>
      </c>
      <c r="B21" s="5">
        <v>45575</v>
      </c>
      <c r="C21" s="8" t="s">
        <v>135</v>
      </c>
      <c r="D21" s="3" t="s">
        <v>13</v>
      </c>
      <c r="E21" s="3" t="s">
        <v>38</v>
      </c>
      <c r="F21" s="3">
        <v>4</v>
      </c>
      <c r="G21" s="3">
        <v>1</v>
      </c>
      <c r="H21" s="3" t="str">
        <f t="shared" si="2"/>
        <v>STL</v>
      </c>
      <c r="I21" s="3" t="s">
        <v>40</v>
      </c>
      <c r="J21" s="3">
        <v>5</v>
      </c>
      <c r="K21" s="3">
        <v>4</v>
      </c>
      <c r="L21" s="2" t="str">
        <f t="shared" si="3"/>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0"/>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(($AM$11)*IF(Table2[[#This Row],[CorrectWinnerPrediction]]="Y", 1, 0))+(($AM$12)*IF(Table2[[#This Row],[CorrectAwayScorePrediction]]="Y", 1, 0))+(($AM$13)*IF(Table2[[#This Row],[CorrectHomeScorePrediction]]="Y", 1, 0))</f>
        <v>0.75</v>
      </c>
      <c r="AD21" s="5" t="str">
        <f t="shared" si="1"/>
        <v>THU</v>
      </c>
      <c r="AE21"/>
    </row>
    <row r="22" spans="1:42" x14ac:dyDescent="0.25">
      <c r="A22" s="4">
        <v>45574</v>
      </c>
      <c r="B22" s="4">
        <v>45576</v>
      </c>
      <c r="C22" s="7" t="s">
        <v>136</v>
      </c>
      <c r="D22" s="2" t="s">
        <v>43</v>
      </c>
      <c r="E22" s="2" t="s">
        <v>44</v>
      </c>
      <c r="F22" s="2">
        <v>3</v>
      </c>
      <c r="G22" s="2">
        <v>6</v>
      </c>
      <c r="H22" s="2" t="str">
        <f t="shared" si="2"/>
        <v>CAR</v>
      </c>
      <c r="I22" s="2" t="s">
        <v>40</v>
      </c>
      <c r="J22" s="2">
        <v>4</v>
      </c>
      <c r="K22" s="2">
        <v>1</v>
      </c>
      <c r="L22" s="13" t="str">
        <f t="shared" si="3"/>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0"/>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(($AM$11)*IF(Table2[[#This Row],[CorrectWinnerPrediction]]="Y", 1, 0))+(($AM$12)*IF(Table2[[#This Row],[CorrectAwayScorePrediction]]="Y", 1, 0))+(($AM$13)*IF(Table2[[#This Row],[CorrectHomeScorePrediction]]="Y", 1, 0))</f>
        <v>0</v>
      </c>
      <c r="AD22" s="4" t="str">
        <f t="shared" si="1"/>
        <v>FRI</v>
      </c>
      <c r="AE22"/>
    </row>
    <row r="23" spans="1:42" x14ac:dyDescent="0.25">
      <c r="A23" s="4">
        <v>45574</v>
      </c>
      <c r="B23" s="4">
        <v>45576</v>
      </c>
      <c r="C23" s="7" t="s">
        <v>137</v>
      </c>
      <c r="D23" s="2" t="s">
        <v>17</v>
      </c>
      <c r="E23" s="2" t="s">
        <v>22</v>
      </c>
      <c r="F23" s="2">
        <v>0</v>
      </c>
      <c r="G23" s="2">
        <v>4</v>
      </c>
      <c r="H23" s="2" t="str">
        <f t="shared" si="2"/>
        <v>WPG</v>
      </c>
      <c r="I23" s="2" t="s">
        <v>40</v>
      </c>
      <c r="J23" s="2">
        <v>1</v>
      </c>
      <c r="K23" s="2">
        <v>2</v>
      </c>
      <c r="L23" s="2" t="str">
        <f t="shared" si="3"/>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0"/>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(($AM$11)*IF(Table2[[#This Row],[CorrectWinnerPrediction]]="Y", 1, 0))+(($AM$12)*IF(Table2[[#This Row],[CorrectAwayScorePrediction]]="Y", 1, 0))+(($AM$13)*IF(Table2[[#This Row],[CorrectHomeScorePrediction]]="Y", 1, 0))</f>
        <v>0.75</v>
      </c>
      <c r="AD23" s="4" t="str">
        <f t="shared" si="1"/>
        <v>FRI</v>
      </c>
      <c r="AE23"/>
    </row>
    <row r="24" spans="1:42" x14ac:dyDescent="0.25">
      <c r="A24" s="4">
        <v>45574</v>
      </c>
      <c r="B24" s="4">
        <v>45576</v>
      </c>
      <c r="C24" s="7" t="s">
        <v>138</v>
      </c>
      <c r="D24" s="2" t="s">
        <v>45</v>
      </c>
      <c r="E24" s="2" t="s">
        <v>25</v>
      </c>
      <c r="F24" s="2">
        <v>1</v>
      </c>
      <c r="G24" s="2">
        <v>3</v>
      </c>
      <c r="H24" s="2" t="str">
        <f t="shared" si="2"/>
        <v>VAN</v>
      </c>
      <c r="I24" s="2" t="s">
        <v>40</v>
      </c>
      <c r="J24" s="2">
        <v>3</v>
      </c>
      <c r="K24" s="2">
        <v>2</v>
      </c>
      <c r="L24" s="2" t="str">
        <f t="shared" si="3"/>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0"/>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(($AM$11)*IF(Table2[[#This Row],[CorrectWinnerPrediction]]="Y", 1, 0))+(($AM$12)*IF(Table2[[#This Row],[CorrectAwayScorePrediction]]="Y", 1, 0))+(($AM$13)*IF(Table2[[#This Row],[CorrectHomeScorePrediction]]="Y", 1, 0))</f>
        <v>0</v>
      </c>
      <c r="AD24" s="4" t="str">
        <f t="shared" si="1"/>
        <v>FRI</v>
      </c>
      <c r="AE24"/>
    </row>
    <row r="25" spans="1:42" x14ac:dyDescent="0.25">
      <c r="A25" s="5">
        <v>45574</v>
      </c>
      <c r="B25" s="5">
        <v>45576</v>
      </c>
      <c r="C25" s="8" t="s">
        <v>139</v>
      </c>
      <c r="D25" s="3" t="s">
        <v>13</v>
      </c>
      <c r="E25" s="3" t="s">
        <v>27</v>
      </c>
      <c r="F25" s="3">
        <v>5</v>
      </c>
      <c r="G25" s="3">
        <v>4</v>
      </c>
      <c r="H25" s="3" t="str">
        <f t="shared" si="2"/>
        <v>STL</v>
      </c>
      <c r="I25" s="3" t="s">
        <v>39</v>
      </c>
      <c r="J25" s="3">
        <v>3</v>
      </c>
      <c r="K25" s="3">
        <v>4</v>
      </c>
      <c r="L25" s="3" t="str">
        <f t="shared" si="3"/>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0"/>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(($AM$11)*IF(Table2[[#This Row],[CorrectWinnerPrediction]]="Y", 1, 0))+(($AM$12)*IF(Table2[[#This Row],[CorrectAwayScorePrediction]]="Y", 1, 0))+(($AM$13)*IF(Table2[[#This Row],[CorrectHomeScorePrediction]]="Y", 1, 0))</f>
        <v>0.125</v>
      </c>
      <c r="AD25" s="5" t="str">
        <f t="shared" si="1"/>
        <v>FRI</v>
      </c>
      <c r="AE25"/>
    </row>
    <row r="26" spans="1:42" x14ac:dyDescent="0.25">
      <c r="A26" s="4">
        <v>45576</v>
      </c>
      <c r="B26" s="4">
        <v>45577</v>
      </c>
      <c r="C26" s="7" t="s">
        <v>104</v>
      </c>
      <c r="D26" s="2" t="s">
        <v>28</v>
      </c>
      <c r="E26" s="2" t="s">
        <v>16</v>
      </c>
      <c r="F26" s="2">
        <v>4</v>
      </c>
      <c r="G26" s="2">
        <v>3</v>
      </c>
      <c r="H26" s="2" t="str">
        <f t="shared" si="2"/>
        <v>LAK</v>
      </c>
      <c r="I26" s="2" t="s">
        <v>77</v>
      </c>
      <c r="J26" s="2">
        <v>1</v>
      </c>
      <c r="K26" s="2">
        <v>2</v>
      </c>
      <c r="L26" s="2" t="str">
        <f t="shared" si="3"/>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0"/>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(($AM$11)*IF(Table2[[#This Row],[CorrectWinnerPrediction]]="Y", 1, 0))+(($AM$12)*IF(Table2[[#This Row],[CorrectAwayScorePrediction]]="Y", 1, 0))+(($AM$13)*IF(Table2[[#This Row],[CorrectHomeScorePrediction]]="Y", 1, 0))</f>
        <v>0</v>
      </c>
      <c r="AD26" s="4" t="str">
        <f t="shared" si="1"/>
        <v>SAT</v>
      </c>
      <c r="AE26"/>
    </row>
    <row r="27" spans="1:42" x14ac:dyDescent="0.25">
      <c r="A27" s="4">
        <v>45576</v>
      </c>
      <c r="B27" s="4">
        <v>45577</v>
      </c>
      <c r="C27" s="7" t="s">
        <v>105</v>
      </c>
      <c r="D27" s="2" t="s">
        <v>14</v>
      </c>
      <c r="E27" s="2" t="s">
        <v>29</v>
      </c>
      <c r="F27" s="2">
        <v>4</v>
      </c>
      <c r="G27" s="2">
        <v>2</v>
      </c>
      <c r="H27" s="2" t="str">
        <f t="shared" si="2"/>
        <v>FLA</v>
      </c>
      <c r="I27" s="2" t="s">
        <v>40</v>
      </c>
      <c r="J27" s="2">
        <v>2</v>
      </c>
      <c r="K27" s="2">
        <v>5</v>
      </c>
      <c r="L27" s="2" t="str">
        <f t="shared" si="3"/>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0"/>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(($AM$11)*IF(Table2[[#This Row],[CorrectWinnerPrediction]]="Y", 1, 0))+(($AM$12)*IF(Table2[[#This Row],[CorrectAwayScorePrediction]]="Y", 1, 0))+(($AM$13)*IF(Table2[[#This Row],[CorrectHomeScorePrediction]]="Y", 1, 0))</f>
        <v>0</v>
      </c>
      <c r="AD27" s="4" t="str">
        <f t="shared" si="1"/>
        <v>SAT</v>
      </c>
      <c r="AE27"/>
    </row>
    <row r="28" spans="1:42" x14ac:dyDescent="0.25">
      <c r="A28" s="4">
        <v>45576</v>
      </c>
      <c r="B28" s="4">
        <v>45577</v>
      </c>
      <c r="C28" s="7" t="s">
        <v>106</v>
      </c>
      <c r="D28" s="2" t="s">
        <v>21</v>
      </c>
      <c r="E28" s="2" t="s">
        <v>18</v>
      </c>
      <c r="F28" s="2">
        <v>3</v>
      </c>
      <c r="G28" s="2">
        <v>4</v>
      </c>
      <c r="H28" s="2" t="str">
        <f t="shared" si="2"/>
        <v>TOR</v>
      </c>
      <c r="I28" s="2" t="s">
        <v>40</v>
      </c>
      <c r="J28" s="2">
        <v>2</v>
      </c>
      <c r="K28" s="2">
        <v>4</v>
      </c>
      <c r="L28" s="2" t="str">
        <f t="shared" si="3"/>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0"/>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(($AM$11)*IF(Table2[[#This Row],[CorrectWinnerPrediction]]="Y", 1, 0))+(($AM$12)*IF(Table2[[#This Row],[CorrectAwayScorePrediction]]="Y", 1, 0))+(($AM$13)*IF(Table2[[#This Row],[CorrectHomeScorePrediction]]="Y", 1, 0))</f>
        <v>0.875</v>
      </c>
      <c r="AD28" s="4" t="str">
        <f t="shared" si="1"/>
        <v>SAT</v>
      </c>
      <c r="AE28"/>
    </row>
    <row r="29" spans="1:42" x14ac:dyDescent="0.25">
      <c r="A29" s="4">
        <v>45576</v>
      </c>
      <c r="B29" s="4">
        <v>45577</v>
      </c>
      <c r="C29" s="7" t="s">
        <v>107</v>
      </c>
      <c r="D29" s="2" t="s">
        <v>30</v>
      </c>
      <c r="E29" s="2" t="s">
        <v>19</v>
      </c>
      <c r="F29" s="2">
        <v>6</v>
      </c>
      <c r="G29" s="2">
        <v>2</v>
      </c>
      <c r="H29" s="2" t="str">
        <f t="shared" si="2"/>
        <v>OTT</v>
      </c>
      <c r="I29" s="2" t="s">
        <v>40</v>
      </c>
      <c r="J29" s="2">
        <v>1</v>
      </c>
      <c r="K29" s="2">
        <v>4</v>
      </c>
      <c r="L29" s="2" t="str">
        <f t="shared" si="3"/>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0"/>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(($AM$11)*IF(Table2[[#This Row],[CorrectWinnerPrediction]]="Y", 1, 0))+(($AM$12)*IF(Table2[[#This Row],[CorrectAwayScorePrediction]]="Y", 1, 0))+(($AM$13)*IF(Table2[[#This Row],[CorrectHomeScorePrediction]]="Y", 1, 0))</f>
        <v>0</v>
      </c>
      <c r="AD29" s="4" t="str">
        <f t="shared" si="1"/>
        <v>SAT</v>
      </c>
      <c r="AE29"/>
    </row>
    <row r="30" spans="1:42" x14ac:dyDescent="0.25">
      <c r="A30" s="4">
        <v>45576</v>
      </c>
      <c r="B30" s="4">
        <v>45577</v>
      </c>
      <c r="C30" s="7" t="s">
        <v>140</v>
      </c>
      <c r="D30" s="2" t="s">
        <v>35</v>
      </c>
      <c r="E30" s="2" t="s">
        <v>31</v>
      </c>
      <c r="F30" s="2">
        <v>4</v>
      </c>
      <c r="G30" s="2">
        <v>1</v>
      </c>
      <c r="H30" s="2" t="str">
        <f t="shared" si="2"/>
        <v>NSH</v>
      </c>
      <c r="I30" s="2" t="s">
        <v>40</v>
      </c>
      <c r="J30" s="2">
        <v>0</v>
      </c>
      <c r="K30" s="2">
        <v>3</v>
      </c>
      <c r="L30" s="2" t="str">
        <f t="shared" si="3"/>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0"/>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(($AM$11)*IF(Table2[[#This Row],[CorrectWinnerPrediction]]="Y", 1, 0))+(($AM$12)*IF(Table2[[#This Row],[CorrectAwayScorePrediction]]="Y", 1, 0))+(($AM$13)*IF(Table2[[#This Row],[CorrectHomeScorePrediction]]="Y", 1, 0))</f>
        <v>0</v>
      </c>
      <c r="AD30" s="4" t="str">
        <f t="shared" si="1"/>
        <v>SAT</v>
      </c>
      <c r="AE30"/>
    </row>
    <row r="31" spans="1:42" x14ac:dyDescent="0.25">
      <c r="A31" s="4">
        <v>45576</v>
      </c>
      <c r="B31" s="4">
        <v>45577</v>
      </c>
      <c r="C31" s="7" t="s">
        <v>141</v>
      </c>
      <c r="D31" s="2" t="s">
        <v>44</v>
      </c>
      <c r="E31" s="2" t="s">
        <v>43</v>
      </c>
      <c r="F31" s="2">
        <v>4</v>
      </c>
      <c r="G31" s="2">
        <v>6</v>
      </c>
      <c r="H31" s="2" t="str">
        <f t="shared" si="2"/>
        <v>TBL</v>
      </c>
      <c r="I31" s="2" t="s">
        <v>40</v>
      </c>
      <c r="J31" s="2"/>
      <c r="K31" s="2"/>
      <c r="L31" s="2" t="str">
        <f t="shared" si="3"/>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0"/>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(($AM$11)*IF(Table2[[#This Row],[CorrectWinnerPrediction]]="Y", 1, 0))+(($AM$12)*IF(Table2[[#This Row],[CorrectAwayScorePrediction]]="Y", 1, 0))+(($AM$13)*IF(Table2[[#This Row],[CorrectHomeScorePrediction]]="Y", 1, 0))</f>
        <v>0</v>
      </c>
      <c r="AD31" s="4" t="str">
        <f t="shared" si="1"/>
        <v>SAT</v>
      </c>
      <c r="AE31"/>
    </row>
    <row r="32" spans="1:42" x14ac:dyDescent="0.25">
      <c r="A32" s="4">
        <v>45576</v>
      </c>
      <c r="B32" s="4">
        <v>45577</v>
      </c>
      <c r="C32" s="7" t="s">
        <v>142</v>
      </c>
      <c r="D32" s="2" t="s">
        <v>15</v>
      </c>
      <c r="E32" s="2" t="s">
        <v>20</v>
      </c>
      <c r="F32" s="2">
        <v>1</v>
      </c>
      <c r="G32" s="2">
        <v>3</v>
      </c>
      <c r="H32" s="2" t="str">
        <f t="shared" si="2"/>
        <v>NYR</v>
      </c>
      <c r="I32" s="2" t="s">
        <v>40</v>
      </c>
      <c r="J32" s="2">
        <v>6</v>
      </c>
      <c r="K32" s="2">
        <v>5</v>
      </c>
      <c r="L32" s="2" t="str">
        <f t="shared" si="3"/>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0"/>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(($AM$11)*IF(Table2[[#This Row],[CorrectWinnerPrediction]]="Y", 1, 0))+(($AM$12)*IF(Table2[[#This Row],[CorrectAwayScorePrediction]]="Y", 1, 0))+(($AM$13)*IF(Table2[[#This Row],[CorrectHomeScorePrediction]]="Y", 1, 0))</f>
        <v>0</v>
      </c>
      <c r="AD32" s="4" t="str">
        <f t="shared" si="1"/>
        <v>SAT</v>
      </c>
      <c r="AE32"/>
    </row>
    <row r="33" spans="1:31" x14ac:dyDescent="0.25">
      <c r="A33" s="4">
        <v>45576</v>
      </c>
      <c r="B33" s="4">
        <v>45577</v>
      </c>
      <c r="C33" s="7" t="s">
        <v>143</v>
      </c>
      <c r="D33" s="2" t="s">
        <v>32</v>
      </c>
      <c r="E33" s="2" t="s">
        <v>46</v>
      </c>
      <c r="F33" s="2">
        <v>3</v>
      </c>
      <c r="G33" s="2">
        <v>2</v>
      </c>
      <c r="H33" s="2" t="str">
        <f t="shared" si="2"/>
        <v>NJD</v>
      </c>
      <c r="I33" s="2" t="s">
        <v>77</v>
      </c>
      <c r="J33" s="2">
        <v>5</v>
      </c>
      <c r="K33" s="2">
        <v>3</v>
      </c>
      <c r="L33" s="2" t="str">
        <f t="shared" si="3"/>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0"/>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(($AM$11)*IF(Table2[[#This Row],[CorrectWinnerPrediction]]="Y", 1, 0))+(($AM$12)*IF(Table2[[#This Row],[CorrectAwayScorePrediction]]="Y", 1, 0))+(($AM$13)*IF(Table2[[#This Row],[CorrectHomeScorePrediction]]="Y", 1, 0))</f>
        <v>0.75</v>
      </c>
      <c r="AD33" s="4" t="str">
        <f t="shared" si="1"/>
        <v>SAT</v>
      </c>
      <c r="AE33"/>
    </row>
    <row r="34" spans="1:31" x14ac:dyDescent="0.25">
      <c r="A34" s="4">
        <v>45576</v>
      </c>
      <c r="B34" s="4">
        <v>45577</v>
      </c>
      <c r="C34" s="7" t="s">
        <v>144</v>
      </c>
      <c r="D34" s="2" t="s">
        <v>33</v>
      </c>
      <c r="E34" s="2" t="s">
        <v>34</v>
      </c>
      <c r="F34" s="2">
        <v>2</v>
      </c>
      <c r="G34" s="2">
        <v>1</v>
      </c>
      <c r="H34" s="2" t="str">
        <f t="shared" si="2"/>
        <v>NYI</v>
      </c>
      <c r="I34" s="2" t="s">
        <v>39</v>
      </c>
      <c r="J34" s="2">
        <v>0</v>
      </c>
      <c r="K34" s="2">
        <v>3</v>
      </c>
      <c r="L34" s="2" t="str">
        <f t="shared" si="3"/>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0"/>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(($AM$11)*IF(Table2[[#This Row],[CorrectWinnerPrediction]]="Y", 1, 0))+(($AM$12)*IF(Table2[[#This Row],[CorrectAwayScorePrediction]]="Y", 1, 0))+(($AM$13)*IF(Table2[[#This Row],[CorrectHomeScorePrediction]]="Y", 1, 0))</f>
        <v>0</v>
      </c>
      <c r="AD34" s="4" t="str">
        <f t="shared" si="1"/>
        <v>SAT</v>
      </c>
      <c r="AE34"/>
    </row>
    <row r="35" spans="1:31" x14ac:dyDescent="0.25">
      <c r="A35" s="4">
        <v>45576</v>
      </c>
      <c r="B35" s="4">
        <v>45577</v>
      </c>
      <c r="C35" s="7" t="s">
        <v>145</v>
      </c>
      <c r="D35" s="2" t="s">
        <v>12</v>
      </c>
      <c r="E35" s="2" t="s">
        <v>37</v>
      </c>
      <c r="F35" s="2">
        <v>1</v>
      </c>
      <c r="G35" s="2">
        <v>4</v>
      </c>
      <c r="H35" s="2" t="str">
        <f t="shared" si="2"/>
        <v>MIN</v>
      </c>
      <c r="I35" s="2" t="s">
        <v>40</v>
      </c>
      <c r="J35" s="2">
        <v>5</v>
      </c>
      <c r="K35" s="2">
        <v>4</v>
      </c>
      <c r="L35" s="2" t="str">
        <f t="shared" si="3"/>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0"/>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(($AM$11)*IF(Table2[[#This Row],[CorrectWinnerPrediction]]="Y", 1, 0))+(($AM$12)*IF(Table2[[#This Row],[CorrectAwayScorePrediction]]="Y", 1, 0))+(($AM$13)*IF(Table2[[#This Row],[CorrectHomeScorePrediction]]="Y", 1, 0))</f>
        <v>0.125</v>
      </c>
      <c r="AD35" s="4" t="str">
        <f t="shared" si="1"/>
        <v>SAT</v>
      </c>
      <c r="AE35"/>
    </row>
    <row r="36" spans="1:31" x14ac:dyDescent="0.25">
      <c r="A36" s="4">
        <v>45576</v>
      </c>
      <c r="B36" s="4">
        <v>45577</v>
      </c>
      <c r="C36" s="7" t="s">
        <v>146</v>
      </c>
      <c r="D36" s="2" t="s">
        <v>36</v>
      </c>
      <c r="E36" s="2" t="s">
        <v>26</v>
      </c>
      <c r="F36" s="2">
        <v>0</v>
      </c>
      <c r="G36" s="2">
        <v>5</v>
      </c>
      <c r="H36" s="2" t="str">
        <f t="shared" si="2"/>
        <v>COL</v>
      </c>
      <c r="I36" s="2" t="s">
        <v>40</v>
      </c>
      <c r="J36" s="2">
        <v>6</v>
      </c>
      <c r="K36" s="2">
        <v>4</v>
      </c>
      <c r="L36" s="2" t="str">
        <f t="shared" si="3"/>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0"/>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(($AM$11)*IF(Table2[[#This Row],[CorrectWinnerPrediction]]="Y", 1, 0))+(($AM$12)*IF(Table2[[#This Row],[CorrectAwayScorePrediction]]="Y", 1, 0))+(($AM$13)*IF(Table2[[#This Row],[CorrectHomeScorePrediction]]="Y", 1, 0))</f>
        <v>0</v>
      </c>
      <c r="AD36" s="4" t="str">
        <f t="shared" si="1"/>
        <v>SAT</v>
      </c>
      <c r="AE36"/>
    </row>
    <row r="37" spans="1:31" x14ac:dyDescent="0.25">
      <c r="A37" s="4">
        <v>45576</v>
      </c>
      <c r="B37" s="4">
        <v>45577</v>
      </c>
      <c r="C37" s="7" t="s">
        <v>147</v>
      </c>
      <c r="D37" s="2" t="s">
        <v>45</v>
      </c>
      <c r="E37" s="2" t="s">
        <v>24</v>
      </c>
      <c r="F37" s="2">
        <v>2</v>
      </c>
      <c r="G37" s="2">
        <v>6</v>
      </c>
      <c r="H37" s="2" t="str">
        <f t="shared" si="2"/>
        <v>CGY</v>
      </c>
      <c r="I37" s="2" t="s">
        <v>40</v>
      </c>
      <c r="J37" s="2">
        <v>3</v>
      </c>
      <c r="K37" s="2">
        <v>6</v>
      </c>
      <c r="L37" s="2" t="str">
        <f t="shared" si="3"/>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0"/>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(($AM$11)*IF(Table2[[#This Row],[CorrectWinnerPrediction]]="Y", 1, 0))+(($AM$12)*IF(Table2[[#This Row],[CorrectAwayScorePrediction]]="Y", 1, 0))+(($AM$13)*IF(Table2[[#This Row],[CorrectHomeScorePrediction]]="Y", 1, 0))</f>
        <v>0.875</v>
      </c>
      <c r="AD37" s="4" t="str">
        <f t="shared" si="1"/>
        <v>SAT</v>
      </c>
      <c r="AE37"/>
    </row>
    <row r="38" spans="1:31" x14ac:dyDescent="0.25">
      <c r="A38" s="4">
        <v>45576</v>
      </c>
      <c r="B38" s="4">
        <v>45577</v>
      </c>
      <c r="C38" s="7" t="s">
        <v>148</v>
      </c>
      <c r="D38" s="2" t="s">
        <v>17</v>
      </c>
      <c r="E38" s="2" t="s">
        <v>23</v>
      </c>
      <c r="F38" s="2">
        <v>1</v>
      </c>
      <c r="G38" s="2">
        <v>4</v>
      </c>
      <c r="H38" s="2" t="str">
        <f t="shared" si="2"/>
        <v>EDM</v>
      </c>
      <c r="I38" s="2" t="s">
        <v>40</v>
      </c>
      <c r="J38" s="2">
        <v>5</v>
      </c>
      <c r="K38" s="2">
        <v>2</v>
      </c>
      <c r="L38" s="2" t="str">
        <f t="shared" si="3"/>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0"/>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(($AM$11)*IF(Table2[[#This Row],[CorrectWinnerPrediction]]="Y", 1, 0))+(($AM$12)*IF(Table2[[#This Row],[CorrectAwayScorePrediction]]="Y", 1, 0))+(($AM$13)*IF(Table2[[#This Row],[CorrectHomeScorePrediction]]="Y", 1, 0))</f>
        <v>0</v>
      </c>
      <c r="AD38" s="4" t="str">
        <f t="shared" si="1"/>
        <v>SAT</v>
      </c>
      <c r="AE38"/>
    </row>
    <row r="39" spans="1:31" x14ac:dyDescent="0.25">
      <c r="A39" s="5">
        <v>45576</v>
      </c>
      <c r="B39" s="5">
        <v>45577</v>
      </c>
      <c r="C39" s="8" t="s">
        <v>149</v>
      </c>
      <c r="D39" s="3" t="s">
        <v>47</v>
      </c>
      <c r="E39" s="3" t="s">
        <v>38</v>
      </c>
      <c r="F39" s="3">
        <v>4</v>
      </c>
      <c r="G39" s="3">
        <v>2</v>
      </c>
      <c r="H39" s="3" t="str">
        <f t="shared" si="2"/>
        <v>ANA</v>
      </c>
      <c r="I39" s="3" t="s">
        <v>40</v>
      </c>
      <c r="J39" s="3">
        <v>2</v>
      </c>
      <c r="K39" s="3">
        <v>0</v>
      </c>
      <c r="L39" s="2" t="str">
        <f t="shared" si="3"/>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0"/>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(($AM$11)*IF(Table2[[#This Row],[CorrectWinnerPrediction]]="Y", 1, 0))+(($AM$12)*IF(Table2[[#This Row],[CorrectAwayScorePrediction]]="Y", 1, 0))+(($AM$13)*IF(Table2[[#This Row],[CorrectHomeScorePrediction]]="Y", 1, 0))</f>
        <v>0.75</v>
      </c>
      <c r="AD39" s="5" t="str">
        <f t="shared" si="1"/>
        <v>SAT</v>
      </c>
      <c r="AE39"/>
    </row>
    <row r="40" spans="1:31" x14ac:dyDescent="0.25">
      <c r="A40" s="4">
        <v>45576</v>
      </c>
      <c r="B40" s="4">
        <v>45578</v>
      </c>
      <c r="C40" s="7" t="s">
        <v>150</v>
      </c>
      <c r="D40" s="2" t="s">
        <v>37</v>
      </c>
      <c r="E40" s="2" t="s">
        <v>22</v>
      </c>
      <c r="F40" s="2">
        <v>3</v>
      </c>
      <c r="G40" s="2">
        <v>4</v>
      </c>
      <c r="H40" s="2" t="str">
        <f t="shared" si="2"/>
        <v>WPG</v>
      </c>
      <c r="I40" s="2" t="s">
        <v>39</v>
      </c>
      <c r="J40" s="2">
        <v>1</v>
      </c>
      <c r="K40" s="2">
        <v>2</v>
      </c>
      <c r="L40" s="13" t="str">
        <f t="shared" si="3"/>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0"/>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(($AM$11)*IF(Table2[[#This Row],[CorrectWinnerPrediction]]="Y", 1, 0))+(($AM$12)*IF(Table2[[#This Row],[CorrectAwayScorePrediction]]="Y", 1, 0))+(($AM$13)*IF(Table2[[#This Row],[CorrectHomeScorePrediction]]="Y", 1, 0))</f>
        <v>0.75</v>
      </c>
      <c r="AD40" s="4" t="str">
        <f t="shared" si="1"/>
        <v>SUN</v>
      </c>
      <c r="AE40"/>
    </row>
    <row r="41" spans="1:31" x14ac:dyDescent="0.25">
      <c r="A41" s="4">
        <v>45576</v>
      </c>
      <c r="B41" s="4">
        <v>45578</v>
      </c>
      <c r="C41" s="7" t="s">
        <v>151</v>
      </c>
      <c r="D41" s="2" t="s">
        <v>12</v>
      </c>
      <c r="E41" s="2" t="s">
        <v>34</v>
      </c>
      <c r="F41" s="2">
        <v>0</v>
      </c>
      <c r="G41" s="2">
        <v>2</v>
      </c>
      <c r="H41" s="2" t="str">
        <f t="shared" si="2"/>
        <v>DAL</v>
      </c>
      <c r="I41" s="2" t="s">
        <v>40</v>
      </c>
      <c r="J41" s="2">
        <v>0</v>
      </c>
      <c r="K41" s="2">
        <v>2</v>
      </c>
      <c r="L41" s="2" t="str">
        <f t="shared" si="3"/>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(($AM$11)*IF(Table2[[#This Row],[CorrectWinnerPrediction]]="Y", 1, 0))+(($AM$12)*IF(Table2[[#This Row],[CorrectAwayScorePrediction]]="Y", 1, 0))+(($AM$13)*IF(Table2[[#This Row],[CorrectHomeScorePrediction]]="Y", 1, 0))</f>
        <v>1</v>
      </c>
      <c r="AD41" s="4" t="str">
        <f t="shared" si="1"/>
        <v>SUN</v>
      </c>
      <c r="AE41"/>
    </row>
    <row r="42" spans="1:31" x14ac:dyDescent="0.25">
      <c r="A42" s="4">
        <v>45576</v>
      </c>
      <c r="B42" s="4">
        <v>45578</v>
      </c>
      <c r="C42" s="7" t="s">
        <v>152</v>
      </c>
      <c r="D42" s="2" t="s">
        <v>24</v>
      </c>
      <c r="E42" s="2" t="s">
        <v>23</v>
      </c>
      <c r="F42" s="2">
        <v>6</v>
      </c>
      <c r="G42" s="2">
        <v>5</v>
      </c>
      <c r="H42" s="2" t="str">
        <f t="shared" si="2"/>
        <v>CGY</v>
      </c>
      <c r="I42" s="2" t="s">
        <v>77</v>
      </c>
      <c r="J42" s="2">
        <v>4</v>
      </c>
      <c r="K42" s="2">
        <v>1</v>
      </c>
      <c r="L42" s="2" t="str">
        <f t="shared" si="3"/>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(($AM$11)*IF(Table2[[#This Row],[CorrectWinnerPrediction]]="Y", 1, 0))+(($AM$12)*IF(Table2[[#This Row],[CorrectAwayScorePrediction]]="Y", 1, 0))+(($AM$13)*IF(Table2[[#This Row],[CorrectHomeScorePrediction]]="Y", 1, 0))</f>
        <v>0.75</v>
      </c>
      <c r="AD42" s="4" t="str">
        <f t="shared" si="1"/>
        <v>SUN</v>
      </c>
      <c r="AE42"/>
    </row>
    <row r="43" spans="1:31" x14ac:dyDescent="0.25">
      <c r="A43" s="5">
        <v>45576</v>
      </c>
      <c r="B43" s="5">
        <v>45578</v>
      </c>
      <c r="C43" s="8" t="s">
        <v>153</v>
      </c>
      <c r="D43" s="3" t="s">
        <v>47</v>
      </c>
      <c r="E43" s="3" t="s">
        <v>27</v>
      </c>
      <c r="F43" s="3">
        <v>0</v>
      </c>
      <c r="G43" s="3">
        <v>4</v>
      </c>
      <c r="H43" s="3" t="str">
        <f t="shared" si="2"/>
        <v>VGK</v>
      </c>
      <c r="I43" s="3" t="s">
        <v>40</v>
      </c>
      <c r="J43" s="3">
        <v>1</v>
      </c>
      <c r="K43" s="3">
        <v>3</v>
      </c>
      <c r="L43" s="2" t="str">
        <f t="shared" si="3"/>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(($AM$11)*IF(Table2[[#This Row],[CorrectWinnerPrediction]]="Y", 1, 0))+(($AM$12)*IF(Table2[[#This Row],[CorrectAwayScorePrediction]]="Y", 1, 0))+(($AM$13)*IF(Table2[[#This Row],[CorrectHomeScorePrediction]]="Y", 1, 0))</f>
        <v>0.75</v>
      </c>
      <c r="AD43" s="5" t="str">
        <f t="shared" si="1"/>
        <v>SUN</v>
      </c>
      <c r="AE43"/>
    </row>
    <row r="44" spans="1:31" x14ac:dyDescent="0.25">
      <c r="A44" s="4">
        <v>45578</v>
      </c>
      <c r="B44" s="4">
        <v>45579</v>
      </c>
      <c r="C44" s="7" t="s">
        <v>154</v>
      </c>
      <c r="D44" s="2" t="s">
        <v>14</v>
      </c>
      <c r="E44" s="2" t="s">
        <v>16</v>
      </c>
      <c r="F44" s="2">
        <v>2</v>
      </c>
      <c r="G44" s="2">
        <v>5</v>
      </c>
      <c r="H44" s="2" t="str">
        <f t="shared" si="2"/>
        <v>BOS</v>
      </c>
      <c r="I44" s="2" t="s">
        <v>40</v>
      </c>
      <c r="J44" s="2">
        <v>4</v>
      </c>
      <c r="K44" s="2">
        <v>3</v>
      </c>
      <c r="L44" s="13" t="str">
        <f t="shared" si="3"/>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(($AM$11)*IF(Table2[[#This Row],[CorrectWinnerPrediction]]="Y", 1, 0))+(($AM$12)*IF(Table2[[#This Row],[CorrectAwayScorePrediction]]="Y", 1, 0))+(($AM$13)*IF(Table2[[#This Row],[CorrectHomeScorePrediction]]="Y", 1, 0))</f>
        <v>0</v>
      </c>
      <c r="AD44" s="4" t="str">
        <f t="shared" si="1"/>
        <v>MON</v>
      </c>
      <c r="AE44"/>
    </row>
    <row r="45" spans="1:31" x14ac:dyDescent="0.25">
      <c r="A45" s="4">
        <v>45578</v>
      </c>
      <c r="B45" s="4">
        <v>45579</v>
      </c>
      <c r="C45" s="7" t="s">
        <v>155</v>
      </c>
      <c r="D45" s="2" t="s">
        <v>28</v>
      </c>
      <c r="E45" s="2" t="s">
        <v>30</v>
      </c>
      <c r="F45" s="2">
        <v>5</v>
      </c>
      <c r="G45" s="2">
        <v>4</v>
      </c>
      <c r="H45" s="2" t="str">
        <f t="shared" si="2"/>
        <v>LAK</v>
      </c>
      <c r="I45" s="2" t="s">
        <v>39</v>
      </c>
      <c r="J45" s="2">
        <v>7</v>
      </c>
      <c r="K45" s="2">
        <v>8</v>
      </c>
      <c r="L45" s="2" t="str">
        <f t="shared" si="3"/>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(($AM$11)*IF(Table2[[#This Row],[CorrectWinnerPrediction]]="Y", 1, 0))+(($AM$12)*IF(Table2[[#This Row],[CorrectAwayScorePrediction]]="Y", 1, 0))+(($AM$13)*IF(Table2[[#This Row],[CorrectHomeScorePrediction]]="Y", 1, 0))</f>
        <v>0</v>
      </c>
      <c r="AD45" s="4" t="str">
        <f t="shared" si="1"/>
        <v>MON</v>
      </c>
      <c r="AE45"/>
    </row>
    <row r="46" spans="1:31" x14ac:dyDescent="0.25">
      <c r="A46" s="4">
        <v>45578</v>
      </c>
      <c r="B46" s="4">
        <v>45579</v>
      </c>
      <c r="C46" s="7" t="s">
        <v>156</v>
      </c>
      <c r="D46" s="2" t="s">
        <v>15</v>
      </c>
      <c r="E46" s="2" t="s">
        <v>32</v>
      </c>
      <c r="F46" s="2">
        <v>3</v>
      </c>
      <c r="G46" s="2">
        <v>4</v>
      </c>
      <c r="H46" s="2" t="str">
        <f t="shared" si="2"/>
        <v>NJD</v>
      </c>
      <c r="I46" s="2" t="s">
        <v>77</v>
      </c>
      <c r="J46" s="2">
        <v>0</v>
      </c>
      <c r="K46" s="2">
        <v>3</v>
      </c>
      <c r="L46" s="2" t="str">
        <f t="shared" si="3"/>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0"/>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1455</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(($AM$11)*IF(Table2[[#This Row],[CorrectWinnerPrediction]]="Y", 1, 0))+(($AM$12)*IF(Table2[[#This Row],[CorrectAwayScorePrediction]]="Y", 1, 0))+(($AM$13)*IF(Table2[[#This Row],[CorrectHomeScorePrediction]]="Y", 1, 0))</f>
        <v>0.75</v>
      </c>
      <c r="AD46" s="4" t="str">
        <f t="shared" si="1"/>
        <v>MON</v>
      </c>
      <c r="AE46"/>
    </row>
    <row r="47" spans="1:31" x14ac:dyDescent="0.25">
      <c r="A47" s="4">
        <v>45578</v>
      </c>
      <c r="B47" s="4">
        <v>45579</v>
      </c>
      <c r="C47" s="7" t="s">
        <v>157</v>
      </c>
      <c r="D47" s="2" t="s">
        <v>31</v>
      </c>
      <c r="E47" s="2" t="s">
        <v>20</v>
      </c>
      <c r="F47" s="2">
        <v>2</v>
      </c>
      <c r="G47" s="2">
        <v>5</v>
      </c>
      <c r="H47" s="2" t="str">
        <f t="shared" si="2"/>
        <v>NYR</v>
      </c>
      <c r="I47" s="2" t="s">
        <v>40</v>
      </c>
      <c r="J47" s="2">
        <v>1</v>
      </c>
      <c r="K47" s="2">
        <v>4</v>
      </c>
      <c r="L47" s="2" t="str">
        <f t="shared" si="3"/>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(($AM$11)*IF(Table2[[#This Row],[CorrectWinnerPrediction]]="Y", 1, 0))+(($AM$12)*IF(Table2[[#This Row],[CorrectAwayScorePrediction]]="Y", 1, 0))+(($AM$13)*IF(Table2[[#This Row],[CorrectHomeScorePrediction]]="Y", 1, 0))</f>
        <v>0.75</v>
      </c>
      <c r="AD47" s="4" t="str">
        <f t="shared" si="1"/>
        <v>MON</v>
      </c>
      <c r="AE47"/>
    </row>
    <row r="48" spans="1:31" x14ac:dyDescent="0.25">
      <c r="A48" s="4">
        <v>45578</v>
      </c>
      <c r="B48" s="4">
        <v>45579</v>
      </c>
      <c r="C48" s="7" t="s">
        <v>158</v>
      </c>
      <c r="D48" s="2" t="s">
        <v>21</v>
      </c>
      <c r="E48" s="2" t="s">
        <v>19</v>
      </c>
      <c r="F48" s="2">
        <v>5</v>
      </c>
      <c r="G48" s="2">
        <v>1</v>
      </c>
      <c r="H48" s="2" t="str">
        <f t="shared" si="2"/>
        <v>PIT</v>
      </c>
      <c r="I48" s="2" t="s">
        <v>40</v>
      </c>
      <c r="J48" s="2">
        <v>6</v>
      </c>
      <c r="K48" s="2">
        <v>3</v>
      </c>
      <c r="L48" s="2" t="str">
        <f t="shared" si="3"/>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(($AM$11)*IF(Table2[[#This Row],[CorrectWinnerPrediction]]="Y", 1, 0))+(($AM$12)*IF(Table2[[#This Row],[CorrectAwayScorePrediction]]="Y", 1, 0))+(($AM$13)*IF(Table2[[#This Row],[CorrectHomeScorePrediction]]="Y", 1, 0))</f>
        <v>0.75</v>
      </c>
      <c r="AD48" s="4" t="str">
        <f t="shared" si="1"/>
        <v>MON</v>
      </c>
      <c r="AE48"/>
    </row>
    <row r="49" spans="1:31" x14ac:dyDescent="0.25">
      <c r="A49" s="5">
        <v>45578</v>
      </c>
      <c r="B49" s="5">
        <v>45579</v>
      </c>
      <c r="C49" s="8" t="s">
        <v>159</v>
      </c>
      <c r="D49" s="3" t="s">
        <v>33</v>
      </c>
      <c r="E49" s="3" t="s">
        <v>26</v>
      </c>
      <c r="F49" s="3">
        <v>2</v>
      </c>
      <c r="G49" s="3">
        <v>4</v>
      </c>
      <c r="H49" s="3" t="str">
        <f t="shared" si="2"/>
        <v>COL</v>
      </c>
      <c r="I49" s="3" t="s">
        <v>40</v>
      </c>
      <c r="J49" s="3">
        <v>6</v>
      </c>
      <c r="K49" s="3">
        <v>2</v>
      </c>
      <c r="L49" s="2" t="str">
        <f t="shared" si="3"/>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(($AM$11)*IF(Table2[[#This Row],[CorrectWinnerPrediction]]="Y", 1, 0))+(($AM$12)*IF(Table2[[#This Row],[CorrectAwayScorePrediction]]="Y", 1, 0))+(($AM$13)*IF(Table2[[#This Row],[CorrectHomeScorePrediction]]="Y", 1, 0))</f>
        <v>0</v>
      </c>
      <c r="AD49" s="5" t="str">
        <f t="shared" si="1"/>
        <v>MON</v>
      </c>
      <c r="AE49"/>
    </row>
    <row r="50" spans="1:31" x14ac:dyDescent="0.25">
      <c r="A50" s="4">
        <v>45580</v>
      </c>
      <c r="B50" s="4">
        <v>45580</v>
      </c>
      <c r="C50" s="7" t="s">
        <v>160</v>
      </c>
      <c r="D50" s="2" t="s">
        <v>25</v>
      </c>
      <c r="E50" s="2" t="s">
        <v>43</v>
      </c>
      <c r="F50" s="2">
        <v>2</v>
      </c>
      <c r="G50" s="2">
        <v>3</v>
      </c>
      <c r="H50" s="2" t="str">
        <f t="shared" si="2"/>
        <v>TBL</v>
      </c>
      <c r="I50" s="2" t="s">
        <v>39</v>
      </c>
      <c r="J50" s="2">
        <v>1</v>
      </c>
      <c r="K50" s="2">
        <v>4</v>
      </c>
      <c r="L50" s="13" t="str">
        <f t="shared" si="3"/>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(($AM$11)*IF(Table2[[#This Row],[CorrectWinnerPrediction]]="Y", 1, 0))+(($AM$12)*IF(Table2[[#This Row],[CorrectAwayScorePrediction]]="Y", 1, 0))+(($AM$13)*IF(Table2[[#This Row],[CorrectHomeScorePrediction]]="Y", 1, 0))</f>
        <v>0.75</v>
      </c>
      <c r="AD50" s="4" t="str">
        <f t="shared" si="1"/>
        <v>TUE</v>
      </c>
      <c r="AE50"/>
    </row>
    <row r="51" spans="1:31" x14ac:dyDescent="0.25">
      <c r="A51" s="4">
        <v>45580</v>
      </c>
      <c r="B51" s="4">
        <v>45580</v>
      </c>
      <c r="C51" s="7" t="s">
        <v>161</v>
      </c>
      <c r="D51" s="2" t="s">
        <v>27</v>
      </c>
      <c r="E51" s="2" t="s">
        <v>46</v>
      </c>
      <c r="F51" s="2">
        <v>4</v>
      </c>
      <c r="G51" s="2">
        <v>1</v>
      </c>
      <c r="H51" s="2" t="str">
        <f t="shared" si="2"/>
        <v>VGK</v>
      </c>
      <c r="I51" s="2" t="s">
        <v>40</v>
      </c>
      <c r="J51" s="2">
        <v>2</v>
      </c>
      <c r="K51" s="2">
        <v>4</v>
      </c>
      <c r="L51" s="2" t="str">
        <f t="shared" si="3"/>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(($AM$11)*IF(Table2[[#This Row],[CorrectWinnerPrediction]]="Y", 1, 0))+(($AM$12)*IF(Table2[[#This Row],[CorrectAwayScorePrediction]]="Y", 1, 0))+(($AM$13)*IF(Table2[[#This Row],[CorrectHomeScorePrediction]]="Y", 1, 0))</f>
        <v>0</v>
      </c>
      <c r="AD51" s="4" t="str">
        <f t="shared" si="1"/>
        <v>TUE</v>
      </c>
      <c r="AE51"/>
    </row>
    <row r="52" spans="1:31" x14ac:dyDescent="0.25">
      <c r="A52" s="4">
        <v>45580</v>
      </c>
      <c r="B52" s="4">
        <v>45580</v>
      </c>
      <c r="C52" s="7" t="s">
        <v>162</v>
      </c>
      <c r="D52" s="2" t="s">
        <v>32</v>
      </c>
      <c r="E52" s="2" t="s">
        <v>44</v>
      </c>
      <c r="F52" s="2">
        <v>5</v>
      </c>
      <c r="G52" s="2">
        <v>2</v>
      </c>
      <c r="H52" s="2" t="str">
        <f t="shared" si="2"/>
        <v>NJD</v>
      </c>
      <c r="I52" s="2" t="s">
        <v>40</v>
      </c>
      <c r="J52" s="2">
        <v>2</v>
      </c>
      <c r="K52" s="2">
        <v>4</v>
      </c>
      <c r="L52" s="2" t="str">
        <f t="shared" si="3"/>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(($AM$11)*IF(Table2[[#This Row],[CorrectWinnerPrediction]]="Y", 1, 0))+(($AM$12)*IF(Table2[[#This Row],[CorrectAwayScorePrediction]]="Y", 1, 0))+(($AM$13)*IF(Table2[[#This Row],[CorrectHomeScorePrediction]]="Y", 1, 0))</f>
        <v>0</v>
      </c>
      <c r="AD52" s="4" t="str">
        <f t="shared" si="1"/>
        <v>TUE</v>
      </c>
      <c r="AE52"/>
    </row>
    <row r="53" spans="1:31" x14ac:dyDescent="0.25">
      <c r="A53" s="4">
        <v>45580</v>
      </c>
      <c r="B53" s="4">
        <v>45580</v>
      </c>
      <c r="C53" s="7" t="s">
        <v>163</v>
      </c>
      <c r="D53" s="2" t="s">
        <v>14</v>
      </c>
      <c r="E53" s="2" t="s">
        <v>36</v>
      </c>
      <c r="F53" s="2">
        <v>6</v>
      </c>
      <c r="G53" s="2">
        <v>2</v>
      </c>
      <c r="H53" s="2" t="str">
        <f t="shared" si="2"/>
        <v>FLA</v>
      </c>
      <c r="I53" s="2" t="s">
        <v>40</v>
      </c>
      <c r="J53" s="2">
        <v>4</v>
      </c>
      <c r="K53" s="2">
        <v>3</v>
      </c>
      <c r="L53" s="2" t="str">
        <f t="shared" si="3"/>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(($AM$11)*IF(Table2[[#This Row],[CorrectWinnerPrediction]]="Y", 1, 0))+(($AM$12)*IF(Table2[[#This Row],[CorrectAwayScorePrediction]]="Y", 1, 0))+(($AM$13)*IF(Table2[[#This Row],[CorrectHomeScorePrediction]]="Y", 1, 0))</f>
        <v>0.75</v>
      </c>
      <c r="AD53" s="4" t="str">
        <f t="shared" si="1"/>
        <v>TUE</v>
      </c>
      <c r="AE53"/>
    </row>
    <row r="54" spans="1:31" x14ac:dyDescent="0.25">
      <c r="A54" s="4">
        <v>45580</v>
      </c>
      <c r="B54" s="4">
        <v>45580</v>
      </c>
      <c r="C54" s="7" t="s">
        <v>164</v>
      </c>
      <c r="D54" s="2" t="s">
        <v>37</v>
      </c>
      <c r="E54" s="2" t="s">
        <v>13</v>
      </c>
      <c r="F54" s="2">
        <v>1</v>
      </c>
      <c r="G54" s="2">
        <v>2</v>
      </c>
      <c r="H54" s="2" t="str">
        <f t="shared" si="2"/>
        <v>STL</v>
      </c>
      <c r="I54" s="2" t="s">
        <v>77</v>
      </c>
      <c r="J54" s="2">
        <v>4</v>
      </c>
      <c r="K54" s="2">
        <v>1</v>
      </c>
      <c r="L54" s="2" t="str">
        <f t="shared" si="3"/>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1479</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(($AM$11)*IF(Table2[[#This Row],[CorrectWinnerPrediction]]="Y", 1, 0))+(($AM$12)*IF(Table2[[#This Row],[CorrectAwayScorePrediction]]="Y", 1, 0))+(($AM$13)*IF(Table2[[#This Row],[CorrectHomeScorePrediction]]="Y", 1, 0))</f>
        <v>0</v>
      </c>
      <c r="AD54" s="4" t="str">
        <f t="shared" si="1"/>
        <v>TUE</v>
      </c>
      <c r="AE54"/>
    </row>
    <row r="55" spans="1:31" x14ac:dyDescent="0.25">
      <c r="A55" s="4">
        <v>45580</v>
      </c>
      <c r="B55" s="4">
        <v>45580</v>
      </c>
      <c r="C55" s="7" t="s">
        <v>165</v>
      </c>
      <c r="D55" s="2" t="s">
        <v>12</v>
      </c>
      <c r="E55" s="2" t="s">
        <v>35</v>
      </c>
      <c r="F55" s="2">
        <v>4</v>
      </c>
      <c r="G55" s="2">
        <v>6</v>
      </c>
      <c r="H55" s="2" t="str">
        <f t="shared" si="2"/>
        <v>NSH</v>
      </c>
      <c r="I55" s="2" t="s">
        <v>40</v>
      </c>
      <c r="J55" s="2">
        <v>7</v>
      </c>
      <c r="K55" s="2">
        <v>3</v>
      </c>
      <c r="L55" s="2" t="str">
        <f t="shared" si="3"/>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(($AM$11)*IF(Table2[[#This Row],[CorrectWinnerPrediction]]="Y", 1, 0))+(($AM$12)*IF(Table2[[#This Row],[CorrectAwayScorePrediction]]="Y", 1, 0))+(($AM$13)*IF(Table2[[#This Row],[CorrectHomeScorePrediction]]="Y", 1, 0))</f>
        <v>0</v>
      </c>
      <c r="AD55" s="4" t="str">
        <f t="shared" si="1"/>
        <v>TUE</v>
      </c>
      <c r="AE55"/>
    </row>
    <row r="56" spans="1:31" x14ac:dyDescent="0.25">
      <c r="A56" s="4">
        <v>45580</v>
      </c>
      <c r="B56" s="4">
        <v>45580</v>
      </c>
      <c r="C56" s="7" t="s">
        <v>166</v>
      </c>
      <c r="D56" s="2" t="s">
        <v>38</v>
      </c>
      <c r="E56" s="2" t="s">
        <v>34</v>
      </c>
      <c r="F56" s="2">
        <v>1</v>
      </c>
      <c r="G56" s="2">
        <v>5</v>
      </c>
      <c r="H56" s="2" t="str">
        <f t="shared" si="2"/>
        <v>DAL</v>
      </c>
      <c r="I56" s="2" t="s">
        <v>40</v>
      </c>
      <c r="J56" s="2">
        <v>2</v>
      </c>
      <c r="K56" s="2">
        <v>3</v>
      </c>
      <c r="L56" s="2" t="str">
        <f t="shared" si="3"/>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(($AM$11)*IF(Table2[[#This Row],[CorrectWinnerPrediction]]="Y", 1, 0))+(($AM$12)*IF(Table2[[#This Row],[CorrectAwayScorePrediction]]="Y", 1, 0))+(($AM$13)*IF(Table2[[#This Row],[CorrectHomeScorePrediction]]="Y", 1, 0))</f>
        <v>0.75</v>
      </c>
      <c r="AD56" s="4" t="str">
        <f t="shared" si="1"/>
        <v>TUE</v>
      </c>
      <c r="AE56"/>
    </row>
    <row r="57" spans="1:31" x14ac:dyDescent="0.25">
      <c r="A57" s="4">
        <v>45580</v>
      </c>
      <c r="B57" s="4">
        <v>45580</v>
      </c>
      <c r="C57" s="7" t="s">
        <v>167</v>
      </c>
      <c r="D57" s="2" t="s">
        <v>17</v>
      </c>
      <c r="E57" s="2" t="s">
        <v>24</v>
      </c>
      <c r="F57" s="2">
        <v>1</v>
      </c>
      <c r="G57" s="2">
        <v>5</v>
      </c>
      <c r="H57" s="2" t="str">
        <f t="shared" si="2"/>
        <v>CGY</v>
      </c>
      <c r="I57" s="2" t="s">
        <v>40</v>
      </c>
      <c r="J57" s="2">
        <v>1</v>
      </c>
      <c r="K57" s="2">
        <v>3</v>
      </c>
      <c r="L57" s="2" t="str">
        <f t="shared" si="3"/>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(($AM$11)*IF(Table2[[#This Row],[CorrectWinnerPrediction]]="Y", 1, 0))+(($AM$12)*IF(Table2[[#This Row],[CorrectAwayScorePrediction]]="Y", 1, 0))+(($AM$13)*IF(Table2[[#This Row],[CorrectHomeScorePrediction]]="Y", 1, 0))</f>
        <v>0.875</v>
      </c>
      <c r="AD57" s="4" t="str">
        <f t="shared" si="1"/>
        <v>TUE</v>
      </c>
      <c r="AE57"/>
    </row>
    <row r="58" spans="1:31" x14ac:dyDescent="0.25">
      <c r="A58" s="5">
        <v>45580</v>
      </c>
      <c r="B58" s="5">
        <v>45580</v>
      </c>
      <c r="C58" s="8" t="s">
        <v>168</v>
      </c>
      <c r="D58" s="3" t="s">
        <v>45</v>
      </c>
      <c r="E58" s="3" t="s">
        <v>23</v>
      </c>
      <c r="F58" s="3">
        <v>3</v>
      </c>
      <c r="G58" s="3">
        <v>2</v>
      </c>
      <c r="H58" s="3" t="str">
        <f t="shared" si="2"/>
        <v>PHI</v>
      </c>
      <c r="I58" s="3" t="s">
        <v>77</v>
      </c>
      <c r="J58" s="3">
        <v>3</v>
      </c>
      <c r="K58" s="3">
        <v>4</v>
      </c>
      <c r="L58" s="2" t="str">
        <f t="shared" si="3"/>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(($AM$11)*IF(Table2[[#This Row],[CorrectWinnerPrediction]]="Y", 1, 0))+(($AM$12)*IF(Table2[[#This Row],[CorrectAwayScorePrediction]]="Y", 1, 0))+(($AM$13)*IF(Table2[[#This Row],[CorrectHomeScorePrediction]]="Y", 1, 0))</f>
        <v>0.125</v>
      </c>
      <c r="AD58" s="5" t="str">
        <f t="shared" si="1"/>
        <v>TUE</v>
      </c>
      <c r="AE58"/>
    </row>
    <row r="59" spans="1:31" x14ac:dyDescent="0.25">
      <c r="A59" s="4">
        <v>45580</v>
      </c>
      <c r="B59" s="4">
        <v>45581</v>
      </c>
      <c r="C59" s="7" t="s">
        <v>169</v>
      </c>
      <c r="D59" s="2" t="s">
        <v>29</v>
      </c>
      <c r="E59" s="2" t="s">
        <v>21</v>
      </c>
      <c r="F59" s="2">
        <v>3</v>
      </c>
      <c r="G59" s="2">
        <v>5</v>
      </c>
      <c r="H59" s="2" t="str">
        <f t="shared" si="2"/>
        <v>PIT</v>
      </c>
      <c r="I59" s="2" t="s">
        <v>40</v>
      </c>
      <c r="J59" s="2">
        <v>5</v>
      </c>
      <c r="K59" s="2">
        <v>6</v>
      </c>
      <c r="L59" s="13" t="str">
        <f t="shared" si="3"/>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(($AM$11)*IF(Table2[[#This Row],[CorrectWinnerPrediction]]="Y", 1, 0))+(($AM$12)*IF(Table2[[#This Row],[CorrectAwayScorePrediction]]="Y", 1, 0))+(($AM$13)*IF(Table2[[#This Row],[CorrectHomeScorePrediction]]="Y", 1, 0))</f>
        <v>0.75</v>
      </c>
      <c r="AD59" s="4" t="str">
        <f t="shared" si="1"/>
        <v>WED</v>
      </c>
      <c r="AE59"/>
    </row>
    <row r="60" spans="1:31" x14ac:dyDescent="0.25">
      <c r="A60" s="4">
        <v>45580</v>
      </c>
      <c r="B60" s="4">
        <v>45581</v>
      </c>
      <c r="C60" s="7" t="s">
        <v>170</v>
      </c>
      <c r="D60" s="2" t="s">
        <v>28</v>
      </c>
      <c r="E60" s="2" t="s">
        <v>18</v>
      </c>
      <c r="F60" s="2">
        <v>1</v>
      </c>
      <c r="G60" s="2">
        <v>4</v>
      </c>
      <c r="H60" s="2" t="str">
        <f t="shared" si="2"/>
        <v>TOR</v>
      </c>
      <c r="I60" s="2" t="s">
        <v>40</v>
      </c>
      <c r="J60" s="2">
        <v>2</v>
      </c>
      <c r="K60" s="2">
        <v>6</v>
      </c>
      <c r="L60" s="2" t="str">
        <f t="shared" si="3"/>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(($AM$11)*IF(Table2[[#This Row],[CorrectWinnerPrediction]]="Y", 1, 0))+(($AM$12)*IF(Table2[[#This Row],[CorrectAwayScorePrediction]]="Y", 1, 0))+(($AM$13)*IF(Table2[[#This Row],[CorrectHomeScorePrediction]]="Y", 1, 0))</f>
        <v>0.75</v>
      </c>
      <c r="AD60" s="4" t="str">
        <f t="shared" si="1"/>
        <v>WED</v>
      </c>
      <c r="AE60"/>
    </row>
    <row r="61" spans="1:31" x14ac:dyDescent="0.25">
      <c r="A61" s="4">
        <v>45580</v>
      </c>
      <c r="B61" s="4">
        <v>45581</v>
      </c>
      <c r="C61" s="7" t="s">
        <v>171</v>
      </c>
      <c r="D61" s="2" t="s">
        <v>16</v>
      </c>
      <c r="E61" s="2" t="s">
        <v>26</v>
      </c>
      <c r="F61" s="2">
        <v>4</v>
      </c>
      <c r="G61" s="2">
        <v>0</v>
      </c>
      <c r="H61" s="2" t="str">
        <f t="shared" si="2"/>
        <v>BOS</v>
      </c>
      <c r="I61" s="2" t="s">
        <v>40</v>
      </c>
      <c r="J61" s="2">
        <v>5</v>
      </c>
      <c r="K61" s="2">
        <v>3</v>
      </c>
      <c r="L61" s="2" t="str">
        <f t="shared" si="3"/>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(($AM$11)*IF(Table2[[#This Row],[CorrectWinnerPrediction]]="Y", 1, 0))+(($AM$12)*IF(Table2[[#This Row],[CorrectAwayScorePrediction]]="Y", 1, 0))+(($AM$13)*IF(Table2[[#This Row],[CorrectHomeScorePrediction]]="Y", 1, 0))</f>
        <v>0.75</v>
      </c>
      <c r="AD61" s="4" t="str">
        <f t="shared" si="1"/>
        <v>WED</v>
      </c>
      <c r="AE61"/>
    </row>
    <row r="62" spans="1:31" x14ac:dyDescent="0.25">
      <c r="A62" s="5">
        <v>45580</v>
      </c>
      <c r="B62" s="5">
        <v>45581</v>
      </c>
      <c r="C62" s="8" t="s">
        <v>172</v>
      </c>
      <c r="D62" s="3" t="s">
        <v>15</v>
      </c>
      <c r="E62" s="3" t="s">
        <v>47</v>
      </c>
      <c r="F62" s="3">
        <v>3</v>
      </c>
      <c r="G62" s="3">
        <v>1</v>
      </c>
      <c r="H62" s="3" t="str">
        <f t="shared" si="2"/>
        <v>UTA</v>
      </c>
      <c r="I62" s="3" t="s">
        <v>40</v>
      </c>
      <c r="J62" s="3">
        <v>4</v>
      </c>
      <c r="K62" s="3">
        <v>5</v>
      </c>
      <c r="L62" s="2" t="str">
        <f t="shared" si="3"/>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(($AM$11)*IF(Table2[[#This Row],[CorrectWinnerPrediction]]="Y", 1, 0))+(($AM$12)*IF(Table2[[#This Row],[CorrectAwayScorePrediction]]="Y", 1, 0))+(($AM$13)*IF(Table2[[#This Row],[CorrectHomeScorePrediction]]="Y", 1, 0))</f>
        <v>0</v>
      </c>
      <c r="AD62" s="5" t="str">
        <f t="shared" si="1"/>
        <v>WED</v>
      </c>
      <c r="AE62"/>
    </row>
    <row r="63" spans="1:31" x14ac:dyDescent="0.25">
      <c r="A63" s="4">
        <v>45581</v>
      </c>
      <c r="B63" s="4">
        <v>45582</v>
      </c>
      <c r="C63" s="7" t="s">
        <v>173</v>
      </c>
      <c r="D63" s="2" t="s">
        <v>28</v>
      </c>
      <c r="E63" s="2" t="s">
        <v>19</v>
      </c>
      <c r="F63" s="2">
        <v>2</v>
      </c>
      <c r="G63" s="2">
        <v>5</v>
      </c>
      <c r="H63" s="2" t="str">
        <f t="shared" si="2"/>
        <v>MTL</v>
      </c>
      <c r="I63" s="2" t="s">
        <v>40</v>
      </c>
      <c r="J63" s="2">
        <v>4</v>
      </c>
      <c r="K63" s="2">
        <v>1</v>
      </c>
      <c r="L63" s="13" t="str">
        <f t="shared" si="3"/>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(($AM$11)*IF(Table2[[#This Row],[CorrectWinnerPrediction]]="Y", 1, 0))+(($AM$12)*IF(Table2[[#This Row],[CorrectAwayScorePrediction]]="Y", 1, 0))+(($AM$13)*IF(Table2[[#This Row],[CorrectHomeScorePrediction]]="Y", 1, 0))</f>
        <v>0</v>
      </c>
      <c r="AD63" s="4" t="str">
        <f t="shared" si="1"/>
        <v>THU</v>
      </c>
      <c r="AE63"/>
    </row>
    <row r="64" spans="1:31" x14ac:dyDescent="0.25">
      <c r="A64" s="4">
        <v>45581</v>
      </c>
      <c r="B64" s="4">
        <v>45582</v>
      </c>
      <c r="C64" s="7" t="s">
        <v>174</v>
      </c>
      <c r="D64" s="2" t="s">
        <v>32</v>
      </c>
      <c r="E64" s="2" t="s">
        <v>30</v>
      </c>
      <c r="F64" s="2">
        <v>4</v>
      </c>
      <c r="G64" s="2">
        <v>1</v>
      </c>
      <c r="H64" s="2" t="str">
        <f t="shared" si="2"/>
        <v>NJD</v>
      </c>
      <c r="I64" s="2" t="s">
        <v>40</v>
      </c>
      <c r="J64" s="2">
        <v>3</v>
      </c>
      <c r="K64" s="2">
        <v>1</v>
      </c>
      <c r="L64" s="2" t="str">
        <f t="shared" si="3"/>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(($AM$11)*IF(Table2[[#This Row],[CorrectWinnerPrediction]]="Y", 1, 0))+(($AM$12)*IF(Table2[[#This Row],[CorrectAwayScorePrediction]]="Y", 1, 0))+(($AM$13)*IF(Table2[[#This Row],[CorrectHomeScorePrediction]]="Y", 1, 0))</f>
        <v>0.875</v>
      </c>
      <c r="AD64" s="4" t="str">
        <f t="shared" si="1"/>
        <v>THU</v>
      </c>
      <c r="AE64"/>
    </row>
    <row r="65" spans="1:31" x14ac:dyDescent="0.25">
      <c r="A65" s="4">
        <v>45581</v>
      </c>
      <c r="B65" s="4">
        <v>45582</v>
      </c>
      <c r="C65" s="7" t="s">
        <v>175</v>
      </c>
      <c r="D65" s="2" t="s">
        <v>27</v>
      </c>
      <c r="E65" s="2" t="s">
        <v>43</v>
      </c>
      <c r="F65" s="2">
        <v>1</v>
      </c>
      <c r="G65" s="2">
        <v>2</v>
      </c>
      <c r="H65" s="2" t="str">
        <f t="shared" si="2"/>
        <v>TBL</v>
      </c>
      <c r="I65" s="2" t="s">
        <v>39</v>
      </c>
      <c r="J65" s="2">
        <v>3</v>
      </c>
      <c r="K65" s="2">
        <v>4</v>
      </c>
      <c r="L65" s="2" t="str">
        <f t="shared" si="3"/>
        <v>TBL</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0</v>
      </c>
      <c r="S65" s="2" t="str">
        <f t="shared" si="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0</v>
      </c>
      <c r="AB65" s="2">
        <f>IF(Table2[[#This Row],[GameIsOver]]= 0, 0, IF(Table2[[#This Row],[ActualWinner]]=Table2[[#This Row],[HomeTeam]], 2, IF(OR(Table2[[#This Row],[ActualResult]]="OT", Table2[[#This Row],[ActualResult]]="SO"), 1, 0)))</f>
        <v>2</v>
      </c>
      <c r="AC65" s="33">
        <f>(($AM$11)*IF(Table2[[#This Row],[CorrectWinnerPrediction]]="Y", 1, 0))+(($AM$12)*IF(Table2[[#This Row],[CorrectAwayScorePrediction]]="Y", 1, 0))+(($AM$13)*IF(Table2[[#This Row],[CorrectHomeScorePrediction]]="Y", 1, 0))</f>
        <v>0.75</v>
      </c>
      <c r="AD65" s="4" t="str">
        <f t="shared" si="1"/>
        <v>THU</v>
      </c>
      <c r="AE65"/>
    </row>
    <row r="66" spans="1:31" x14ac:dyDescent="0.25">
      <c r="A66" s="4">
        <v>45581</v>
      </c>
      <c r="B66" s="4">
        <v>45582</v>
      </c>
      <c r="C66" s="7" t="s">
        <v>176</v>
      </c>
      <c r="D66" s="2" t="s">
        <v>25</v>
      </c>
      <c r="E66" s="2" t="s">
        <v>14</v>
      </c>
      <c r="F66" s="2">
        <v>6</v>
      </c>
      <c r="G66" s="2">
        <v>2</v>
      </c>
      <c r="H66" s="2" t="str">
        <f t="shared" si="2"/>
        <v>VAN</v>
      </c>
      <c r="I66" s="2" t="s">
        <v>40</v>
      </c>
      <c r="J66" s="2">
        <v>3</v>
      </c>
      <c r="K66" s="2">
        <v>2</v>
      </c>
      <c r="L66" s="2" t="str">
        <f t="shared" si="3"/>
        <v>VAN</v>
      </c>
      <c r="M66" s="2" t="s">
        <v>77</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Y</v>
      </c>
      <c r="R66" s="2">
        <v>1</v>
      </c>
      <c r="S66" s="2" t="str">
        <f t="shared" si="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2</v>
      </c>
      <c r="AB66" s="2">
        <f>IF(Table2[[#This Row],[GameIsOver]]= 0, 0, IF(Table2[[#This Row],[ActualWinner]]=Table2[[#This Row],[HomeTeam]], 2, IF(OR(Table2[[#This Row],[ActualResult]]="OT", Table2[[#This Row],[ActualResult]]="SO"), 1, 0)))</f>
        <v>1</v>
      </c>
      <c r="AC66" s="33">
        <f>(($AM$11)*IF(Table2[[#This Row],[CorrectWinnerPrediction]]="Y", 1, 0))+(($AM$12)*IF(Table2[[#This Row],[CorrectAwayScorePrediction]]="Y", 1, 0))+(($AM$13)*IF(Table2[[#This Row],[CorrectHomeScorePrediction]]="Y", 1, 0))</f>
        <v>0.875</v>
      </c>
      <c r="AD66" s="4" t="str">
        <f t="shared" si="1"/>
        <v>THU</v>
      </c>
      <c r="AE66"/>
    </row>
    <row r="67" spans="1:31" x14ac:dyDescent="0.25">
      <c r="A67" s="4">
        <v>45581</v>
      </c>
      <c r="B67" s="4">
        <v>45582</v>
      </c>
      <c r="C67" s="7" t="s">
        <v>177</v>
      </c>
      <c r="D67" s="2" t="s">
        <v>34</v>
      </c>
      <c r="E67" s="2" t="s">
        <v>46</v>
      </c>
      <c r="F67" s="2">
        <v>3</v>
      </c>
      <c r="G67" s="2">
        <v>4</v>
      </c>
      <c r="H67" s="2" t="str">
        <f t="shared" si="2"/>
        <v>WSH</v>
      </c>
      <c r="I67" s="2" t="s">
        <v>77</v>
      </c>
      <c r="J67" s="2">
        <v>2</v>
      </c>
      <c r="K67" s="2">
        <v>3</v>
      </c>
      <c r="L67" s="2" t="str">
        <f t="shared" si="3"/>
        <v>WSH</v>
      </c>
      <c r="M67" s="2" t="s">
        <v>40</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N</v>
      </c>
      <c r="R67" s="2">
        <v>0</v>
      </c>
      <c r="S67" s="2" t="str">
        <f t="shared" ref="S67:S130" si="4">IF($L67="_", "_", IF($L67=$D67,$E67,$D67))</f>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0</v>
      </c>
      <c r="AB67" s="2">
        <f>IF(Table2[[#This Row],[GameIsOver]]= 0, 0, IF(Table2[[#This Row],[ActualWinner]]=Table2[[#This Row],[HomeTeam]], 2, IF(OR(Table2[[#This Row],[ActualResult]]="OT", Table2[[#This Row],[ActualResult]]="SO"), 1, 0)))</f>
        <v>2</v>
      </c>
      <c r="AC67" s="33">
        <f>(($AM$11)*IF(Table2[[#This Row],[CorrectWinnerPrediction]]="Y", 1, 0))+(($AM$12)*IF(Table2[[#This Row],[CorrectAwayScorePrediction]]="Y", 1, 0))+(($AM$13)*IF(Table2[[#This Row],[CorrectHomeScorePrediction]]="Y", 1, 0))</f>
        <v>0.75</v>
      </c>
      <c r="AD67" s="4" t="str">
        <f t="shared" ref="AD67:AD130" si="5">IF(WEEKDAY($B67)=1,"SUN",IF(WEEKDAY($B67)=2,"MON",IF(WEEKDAY($B67)=3,"TUE",IF(WEEKDAY($B67)=4,"WED",IF(WEEKDAY($B67)=5,"THU",IF(WEEKDAY($B67)=6,"FRI", "SAT"))))))</f>
        <v>THU</v>
      </c>
      <c r="AE67"/>
    </row>
    <row r="68" spans="1:31" x14ac:dyDescent="0.25">
      <c r="A68" s="4">
        <v>45581</v>
      </c>
      <c r="B68" s="4">
        <v>45582</v>
      </c>
      <c r="C68" s="7" t="s">
        <v>178</v>
      </c>
      <c r="D68" s="2" t="s">
        <v>29</v>
      </c>
      <c r="E68" s="2" t="s">
        <v>36</v>
      </c>
      <c r="F68" s="2">
        <v>6</v>
      </c>
      <c r="G68" s="2">
        <v>4</v>
      </c>
      <c r="H68" s="2" t="str">
        <f t="shared" si="2"/>
        <v>BUF</v>
      </c>
      <c r="I68" s="2" t="s">
        <v>40</v>
      </c>
      <c r="J68" s="2">
        <v>4</v>
      </c>
      <c r="K68" s="2">
        <v>6</v>
      </c>
      <c r="L68" s="2" t="str">
        <f t="shared" ref="L68:L131" si="6">IF(OR($J68=$K68,AND(ISBLANK($J68),ISBLANK($K68))),"_",IF($J68&gt;$K68,$D68,$E68))</f>
        <v>CBJ</v>
      </c>
      <c r="M68" s="2" t="s">
        <v>40</v>
      </c>
      <c r="N68" s="2">
        <f>IF(ISBLANK(Table2[[#This Row],[ActualResult]]), 0, 1)</f>
        <v>1</v>
      </c>
      <c r="O68" s="2" t="str">
        <f>IF(ISBLANK(Table2[[#This Row],[ActualResult]]), "_", IF(Table2[[#This Row],[ActualWinner]]=Table2[[#This Row],[PredictedWinner]], "Y", "N"))</f>
        <v>N</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4"/>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(($AM$11)*IF(Table2[[#This Row],[CorrectWinnerPrediction]]="Y", 1, 0))+(($AM$12)*IF(Table2[[#This Row],[CorrectAwayScorePrediction]]="Y", 1, 0))+(($AM$13)*IF(Table2[[#This Row],[CorrectHomeScorePrediction]]="Y", 1, 0))</f>
        <v>0</v>
      </c>
      <c r="AD68" s="4" t="str">
        <f t="shared" si="5"/>
        <v>THU</v>
      </c>
      <c r="AE68"/>
    </row>
    <row r="69" spans="1:31" x14ac:dyDescent="0.25">
      <c r="A69" s="4">
        <v>45581</v>
      </c>
      <c r="B69" s="4">
        <v>45582</v>
      </c>
      <c r="C69" s="7" t="s">
        <v>179</v>
      </c>
      <c r="D69" s="2" t="s">
        <v>20</v>
      </c>
      <c r="E69" s="2" t="s">
        <v>31</v>
      </c>
      <c r="F69" s="2">
        <v>4</v>
      </c>
      <c r="G69" s="2">
        <v>1</v>
      </c>
      <c r="H69" s="2" t="str">
        <f t="shared" si="2"/>
        <v>NYR</v>
      </c>
      <c r="I69" s="2" t="s">
        <v>40</v>
      </c>
      <c r="J69" s="2">
        <v>5</v>
      </c>
      <c r="K69" s="2">
        <v>2</v>
      </c>
      <c r="L69" s="2" t="str">
        <f t="shared" si="6"/>
        <v>NYR</v>
      </c>
      <c r="M69" s="2" t="s">
        <v>40</v>
      </c>
      <c r="N69" s="2">
        <f>IF(ISBLANK(Table2[[#This Row],[ActualResult]]), 0, 1)</f>
        <v>1</v>
      </c>
      <c r="O69" s="2" t="str">
        <f>IF(ISBLANK(Table2[[#This Row],[ActualResult]]), "_", IF(Table2[[#This Row],[ActualWinner]]=Table2[[#This Row],[PredictedWinner]], "Y", "N"))</f>
        <v>Y</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1</v>
      </c>
      <c r="S69" s="2" t="str">
        <f t="shared" si="4"/>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2</v>
      </c>
      <c r="AB69" s="2">
        <f>IF(Table2[[#This Row],[GameIsOver]]= 0, 0, IF(Table2[[#This Row],[ActualWinner]]=Table2[[#This Row],[HomeTeam]], 2, IF(OR(Table2[[#This Row],[ActualResult]]="OT", Table2[[#This Row],[ActualResult]]="SO"), 1, 0)))</f>
        <v>0</v>
      </c>
      <c r="AC69" s="33">
        <f>(($AM$11)*IF(Table2[[#This Row],[CorrectWinnerPrediction]]="Y", 1, 0))+(($AM$12)*IF(Table2[[#This Row],[CorrectAwayScorePrediction]]="Y", 1, 0))+(($AM$13)*IF(Table2[[#This Row],[CorrectHomeScorePrediction]]="Y", 1, 0))</f>
        <v>0.75</v>
      </c>
      <c r="AD69" s="4" t="str">
        <f t="shared" si="5"/>
        <v>THU</v>
      </c>
      <c r="AE69"/>
    </row>
    <row r="70" spans="1:31" x14ac:dyDescent="0.25">
      <c r="A70" s="4">
        <v>45581</v>
      </c>
      <c r="B70" s="4">
        <v>45582</v>
      </c>
      <c r="C70" s="7" t="s">
        <v>180</v>
      </c>
      <c r="D70" s="2" t="s">
        <v>33</v>
      </c>
      <c r="E70" s="2" t="s">
        <v>13</v>
      </c>
      <c r="F70" s="2">
        <v>4</v>
      </c>
      <c r="G70" s="2">
        <v>5</v>
      </c>
      <c r="H70" s="2" t="str">
        <f t="shared" ref="H70:H133" si="7">IF(AND(ISBLANK($F70),ISBLANK($G70)),"_",IF($F70&gt;$G70,$D70,$E70))</f>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4"/>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(($AM$11)*IF(Table2[[#This Row],[CorrectWinnerPrediction]]="Y", 1, 0))+(($AM$12)*IF(Table2[[#This Row],[CorrectAwayScorePrediction]]="Y", 1, 0))+(($AM$13)*IF(Table2[[#This Row],[CorrectHomeScorePrediction]]="Y", 1, 0))</f>
        <v>0.75</v>
      </c>
      <c r="AD70" s="4" t="str">
        <f t="shared" si="5"/>
        <v>THU</v>
      </c>
      <c r="AE70"/>
    </row>
    <row r="71" spans="1:31" x14ac:dyDescent="0.25">
      <c r="A71" s="4">
        <v>45581</v>
      </c>
      <c r="B71" s="4">
        <v>45582</v>
      </c>
      <c r="C71" s="7" t="s">
        <v>181</v>
      </c>
      <c r="D71" s="2" t="s">
        <v>23</v>
      </c>
      <c r="E71" s="2" t="s">
        <v>35</v>
      </c>
      <c r="F71" s="2">
        <v>4</v>
      </c>
      <c r="G71" s="2">
        <v>0</v>
      </c>
      <c r="H71" s="2" t="str">
        <f t="shared" si="7"/>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4"/>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(($AM$11)*IF(Table2[[#This Row],[CorrectWinnerPrediction]]="Y", 1, 0))+(($AM$12)*IF(Table2[[#This Row],[CorrectAwayScorePrediction]]="Y", 1, 0))+(($AM$13)*IF(Table2[[#This Row],[CorrectHomeScorePrediction]]="Y", 1, 0))</f>
        <v>0.875</v>
      </c>
      <c r="AD71" s="4" t="str">
        <f t="shared" si="5"/>
        <v>THU</v>
      </c>
      <c r="AE71"/>
    </row>
    <row r="72" spans="1:31" x14ac:dyDescent="0.25">
      <c r="A72" s="4">
        <v>45581</v>
      </c>
      <c r="B72" s="4">
        <v>45582</v>
      </c>
      <c r="C72" s="7" t="s">
        <v>182</v>
      </c>
      <c r="D72" s="2" t="s">
        <v>38</v>
      </c>
      <c r="E72" s="2" t="s">
        <v>17</v>
      </c>
      <c r="F72" s="2">
        <v>2</v>
      </c>
      <c r="G72" s="2">
        <v>6</v>
      </c>
      <c r="H72" s="2" t="str">
        <f t="shared" si="7"/>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4"/>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(($AM$11)*IF(Table2[[#This Row],[CorrectWinnerPrediction]]="Y", 1, 0))+(($AM$12)*IF(Table2[[#This Row],[CorrectAwayScorePrediction]]="Y", 1, 0))+(($AM$13)*IF(Table2[[#This Row],[CorrectHomeScorePrediction]]="Y", 1, 0))</f>
        <v>0.875</v>
      </c>
      <c r="AD72" s="4" t="str">
        <f t="shared" si="5"/>
        <v>THU</v>
      </c>
      <c r="AE72"/>
    </row>
    <row r="73" spans="1:31" x14ac:dyDescent="0.25">
      <c r="A73" s="5">
        <v>45581</v>
      </c>
      <c r="B73" s="5">
        <v>45582</v>
      </c>
      <c r="C73" s="8" t="s">
        <v>183</v>
      </c>
      <c r="D73" s="3" t="s">
        <v>45</v>
      </c>
      <c r="E73" s="3" t="s">
        <v>12</v>
      </c>
      <c r="F73" s="3">
        <v>4</v>
      </c>
      <c r="G73" s="3">
        <v>2</v>
      </c>
      <c r="H73" s="3" t="str">
        <f t="shared" si="7"/>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4"/>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(($AM$11)*IF(Table2[[#This Row],[CorrectWinnerPrediction]]="Y", 1, 0))+(($AM$12)*IF(Table2[[#This Row],[CorrectAwayScorePrediction]]="Y", 1, 0))+(($AM$13)*IF(Table2[[#This Row],[CorrectHomeScorePrediction]]="Y", 1, 0))</f>
        <v>0.125</v>
      </c>
      <c r="AD73" s="5" t="str">
        <f t="shared" si="5"/>
        <v>THU</v>
      </c>
      <c r="AE73"/>
    </row>
    <row r="74" spans="1:31" x14ac:dyDescent="0.25">
      <c r="A74" s="4">
        <v>45582</v>
      </c>
      <c r="B74" s="4">
        <v>45583</v>
      </c>
      <c r="C74" s="7" t="s">
        <v>184</v>
      </c>
      <c r="D74" s="2" t="s">
        <v>44</v>
      </c>
      <c r="E74" s="2" t="s">
        <v>21</v>
      </c>
      <c r="F74" s="2">
        <v>4</v>
      </c>
      <c r="G74" s="2">
        <v>1</v>
      </c>
      <c r="H74" s="2" t="str">
        <f t="shared" si="7"/>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4"/>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(($AM$11)*IF(Table2[[#This Row],[CorrectWinnerPrediction]]="Y", 1, 0))+(($AM$12)*IF(Table2[[#This Row],[CorrectAwayScorePrediction]]="Y", 1, 0))+(($AM$13)*IF(Table2[[#This Row],[CorrectHomeScorePrediction]]="Y", 1, 0))</f>
        <v>1</v>
      </c>
      <c r="AD74" s="4" t="str">
        <f t="shared" si="5"/>
        <v>FRI</v>
      </c>
      <c r="AE74"/>
    </row>
    <row r="75" spans="1:31" x14ac:dyDescent="0.25">
      <c r="A75" s="4">
        <v>45582</v>
      </c>
      <c r="B75" s="4">
        <v>45583</v>
      </c>
      <c r="C75" s="7" t="s">
        <v>185</v>
      </c>
      <c r="D75" s="2" t="s">
        <v>38</v>
      </c>
      <c r="E75" s="2" t="s">
        <v>22</v>
      </c>
      <c r="F75" s="2">
        <v>1</v>
      </c>
      <c r="G75" s="2">
        <v>5</v>
      </c>
      <c r="H75" s="2" t="str">
        <f t="shared" si="7"/>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4"/>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(($AM$11)*IF(Table2[[#This Row],[CorrectWinnerPrediction]]="Y", 1, 0))+(($AM$12)*IF(Table2[[#This Row],[CorrectAwayScorePrediction]]="Y", 1, 0))+(($AM$13)*IF(Table2[[#This Row],[CorrectHomeScorePrediction]]="Y", 1, 0))</f>
        <v>0.75</v>
      </c>
      <c r="AD75" s="4" t="str">
        <f t="shared" si="5"/>
        <v>FRI</v>
      </c>
      <c r="AE75"/>
    </row>
    <row r="76" spans="1:31" x14ac:dyDescent="0.25">
      <c r="A76" s="5">
        <v>45582</v>
      </c>
      <c r="B76" s="5">
        <v>45583</v>
      </c>
      <c r="C76" s="8" t="s">
        <v>186</v>
      </c>
      <c r="D76" s="3" t="s">
        <v>47</v>
      </c>
      <c r="E76" s="3" t="s">
        <v>26</v>
      </c>
      <c r="F76" s="3">
        <v>2</v>
      </c>
      <c r="G76" s="3">
        <v>4</v>
      </c>
      <c r="H76" s="3" t="str">
        <f t="shared" si="7"/>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4"/>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(($AM$11)*IF(Table2[[#This Row],[CorrectWinnerPrediction]]="Y", 1, 0))+(($AM$12)*IF(Table2[[#This Row],[CorrectAwayScorePrediction]]="Y", 1, 0))+(($AM$13)*IF(Table2[[#This Row],[CorrectHomeScorePrediction]]="Y", 1, 0))</f>
        <v>0.875</v>
      </c>
      <c r="AD76" s="5" t="str">
        <f t="shared" si="5"/>
        <v>FRI</v>
      </c>
      <c r="AE76"/>
    </row>
    <row r="77" spans="1:31" x14ac:dyDescent="0.25">
      <c r="A77" s="4">
        <v>45582</v>
      </c>
      <c r="B77" s="4">
        <v>45584</v>
      </c>
      <c r="C77" s="7" t="s">
        <v>187</v>
      </c>
      <c r="D77" s="2" t="s">
        <v>43</v>
      </c>
      <c r="E77" s="2" t="s">
        <v>30</v>
      </c>
      <c r="F77" s="2">
        <v>2</v>
      </c>
      <c r="G77" s="2">
        <v>4</v>
      </c>
      <c r="H77" s="2" t="str">
        <f t="shared" si="7"/>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4"/>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(($AM$11)*IF(Table2[[#This Row],[CorrectWinnerPrediction]]="Y", 1, 0))+(($AM$12)*IF(Table2[[#This Row],[CorrectAwayScorePrediction]]="Y", 1, 0))+(($AM$13)*IF(Table2[[#This Row],[CorrectHomeScorePrediction]]="Y", 1, 0))</f>
        <v>0.75</v>
      </c>
      <c r="AD77" s="4" t="str">
        <f t="shared" si="5"/>
        <v>SAT</v>
      </c>
      <c r="AE77"/>
    </row>
    <row r="78" spans="1:31" x14ac:dyDescent="0.25">
      <c r="A78" s="4">
        <v>45582</v>
      </c>
      <c r="B78" s="4">
        <v>45584</v>
      </c>
      <c r="C78" s="7" t="s">
        <v>188</v>
      </c>
      <c r="D78" s="2" t="s">
        <v>31</v>
      </c>
      <c r="E78" s="2" t="s">
        <v>35</v>
      </c>
      <c r="F78" s="2">
        <v>5</v>
      </c>
      <c r="G78" s="2">
        <v>6</v>
      </c>
      <c r="H78" s="2" t="str">
        <f t="shared" si="7"/>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4"/>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(($AM$11)*IF(Table2[[#This Row],[CorrectWinnerPrediction]]="Y", 1, 0))+(($AM$12)*IF(Table2[[#This Row],[CorrectAwayScorePrediction]]="Y", 1, 0))+(($AM$13)*IF(Table2[[#This Row],[CorrectHomeScorePrediction]]="Y", 1, 0))</f>
        <v>0.125</v>
      </c>
      <c r="AD78" s="4" t="str">
        <f t="shared" si="5"/>
        <v>SAT</v>
      </c>
      <c r="AE78"/>
    </row>
    <row r="79" spans="1:31" x14ac:dyDescent="0.25">
      <c r="A79" s="4">
        <v>45582</v>
      </c>
      <c r="B79" s="4">
        <v>45584</v>
      </c>
      <c r="C79" s="7" t="s">
        <v>189</v>
      </c>
      <c r="D79" s="2" t="s">
        <v>23</v>
      </c>
      <c r="E79" s="2" t="s">
        <v>34</v>
      </c>
      <c r="F79" s="2">
        <v>2</v>
      </c>
      <c r="G79" s="2">
        <v>4</v>
      </c>
      <c r="H79" s="2" t="str">
        <f t="shared" si="7"/>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4"/>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(($AM$11)*IF(Table2[[#This Row],[CorrectWinnerPrediction]]="Y", 1, 0))+(($AM$12)*IF(Table2[[#This Row],[CorrectAwayScorePrediction]]="Y", 1, 0))+(($AM$13)*IF(Table2[[#This Row],[CorrectHomeScorePrediction]]="Y", 1, 0))</f>
        <v>0.875</v>
      </c>
      <c r="AD79" s="4" t="str">
        <f t="shared" si="5"/>
        <v>SAT</v>
      </c>
      <c r="AE79"/>
    </row>
    <row r="80" spans="1:31" x14ac:dyDescent="0.25">
      <c r="A80" s="4">
        <v>45582</v>
      </c>
      <c r="B80" s="4">
        <v>45584</v>
      </c>
      <c r="C80" s="7" t="s">
        <v>190</v>
      </c>
      <c r="D80" s="2" t="s">
        <v>27</v>
      </c>
      <c r="E80" s="2" t="s">
        <v>14</v>
      </c>
      <c r="F80" s="2">
        <v>4</v>
      </c>
      <c r="G80" s="2">
        <v>1</v>
      </c>
      <c r="H80" s="2" t="str">
        <f t="shared" si="7"/>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4"/>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(($AM$11)*IF(Table2[[#This Row],[CorrectWinnerPrediction]]="Y", 1, 0))+(($AM$12)*IF(Table2[[#This Row],[CorrectAwayScorePrediction]]="Y", 1, 0))+(($AM$13)*IF(Table2[[#This Row],[CorrectHomeScorePrediction]]="Y", 1, 0))</f>
        <v>0</v>
      </c>
      <c r="AD80" s="4" t="str">
        <f t="shared" si="5"/>
        <v>SAT</v>
      </c>
      <c r="AE80"/>
    </row>
    <row r="81" spans="1:31" x14ac:dyDescent="0.25">
      <c r="A81" s="4">
        <v>45582</v>
      </c>
      <c r="B81" s="4">
        <v>45584</v>
      </c>
      <c r="C81" s="7" t="s">
        <v>191</v>
      </c>
      <c r="D81" s="2" t="s">
        <v>20</v>
      </c>
      <c r="E81" s="2" t="s">
        <v>18</v>
      </c>
      <c r="F81" s="2">
        <v>4</v>
      </c>
      <c r="G81" s="2">
        <v>5</v>
      </c>
      <c r="H81" s="2" t="str">
        <f t="shared" si="7"/>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4"/>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(($AM$11)*IF(Table2[[#This Row],[CorrectWinnerPrediction]]="Y", 1, 0))+(($AM$12)*IF(Table2[[#This Row],[CorrectAwayScorePrediction]]="Y", 1, 0))+(($AM$13)*IF(Table2[[#This Row],[CorrectHomeScorePrediction]]="Y", 1, 0))</f>
        <v>0.125</v>
      </c>
      <c r="AD81" s="4" t="str">
        <f t="shared" si="5"/>
        <v>SAT</v>
      </c>
      <c r="AE81"/>
    </row>
    <row r="82" spans="1:31" x14ac:dyDescent="0.25">
      <c r="A82" s="4">
        <v>45582</v>
      </c>
      <c r="B82" s="4">
        <v>45584</v>
      </c>
      <c r="C82" s="7" t="s">
        <v>192</v>
      </c>
      <c r="D82" s="2" t="s">
        <v>46</v>
      </c>
      <c r="E82" s="2" t="s">
        <v>32</v>
      </c>
      <c r="F82" s="2">
        <v>0</v>
      </c>
      <c r="G82" s="2">
        <v>3</v>
      </c>
      <c r="H82" s="2" t="str">
        <f t="shared" si="7"/>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4"/>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(($AM$11)*IF(Table2[[#This Row],[CorrectWinnerPrediction]]="Y", 1, 0))+(($AM$12)*IF(Table2[[#This Row],[CorrectAwayScorePrediction]]="Y", 1, 0))+(($AM$13)*IF(Table2[[#This Row],[CorrectHomeScorePrediction]]="Y", 1, 0))</f>
        <v>0</v>
      </c>
      <c r="AD82" s="4" t="str">
        <f t="shared" si="5"/>
        <v>SAT</v>
      </c>
      <c r="AE82"/>
    </row>
    <row r="83" spans="1:31" x14ac:dyDescent="0.25">
      <c r="A83" s="4">
        <v>45582</v>
      </c>
      <c r="B83" s="4">
        <v>45584</v>
      </c>
      <c r="C83" s="7" t="s">
        <v>193</v>
      </c>
      <c r="D83" s="2" t="s">
        <v>19</v>
      </c>
      <c r="E83" s="2" t="s">
        <v>33</v>
      </c>
      <c r="F83" s="2">
        <v>1</v>
      </c>
      <c r="G83" s="2">
        <v>5</v>
      </c>
      <c r="H83" s="2" t="str">
        <f t="shared" si="7"/>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4"/>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(($AM$11)*IF(Table2[[#This Row],[CorrectWinnerPrediction]]="Y", 1, 0))+(($AM$12)*IF(Table2[[#This Row],[CorrectAwayScorePrediction]]="Y", 1, 0))+(($AM$13)*IF(Table2[[#This Row],[CorrectHomeScorePrediction]]="Y", 1, 0))</f>
        <v>0.75</v>
      </c>
      <c r="AD83" s="4" t="str">
        <f t="shared" si="5"/>
        <v>SAT</v>
      </c>
      <c r="AE83"/>
    </row>
    <row r="84" spans="1:31" x14ac:dyDescent="0.25">
      <c r="A84" s="4">
        <v>45582</v>
      </c>
      <c r="B84" s="4">
        <v>45584</v>
      </c>
      <c r="C84" s="7" t="s">
        <v>194</v>
      </c>
      <c r="D84" s="2" t="s">
        <v>25</v>
      </c>
      <c r="E84" s="2" t="s">
        <v>45</v>
      </c>
      <c r="F84" s="2">
        <v>4</v>
      </c>
      <c r="G84" s="2">
        <v>3</v>
      </c>
      <c r="H84" s="2" t="str">
        <f t="shared" si="7"/>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4"/>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1478</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(($AM$11)*IF(Table2[[#This Row],[CorrectWinnerPrediction]]="Y", 1, 0))+(($AM$12)*IF(Table2[[#This Row],[CorrectAwayScorePrediction]]="Y", 1, 0))+(($AM$13)*IF(Table2[[#This Row],[CorrectHomeScorePrediction]]="Y", 1, 0))</f>
        <v>0.75</v>
      </c>
      <c r="AD84" s="4" t="str">
        <f t="shared" si="5"/>
        <v>SAT</v>
      </c>
      <c r="AE84"/>
    </row>
    <row r="85" spans="1:31" x14ac:dyDescent="0.25">
      <c r="A85" s="4">
        <v>45582</v>
      </c>
      <c r="B85" s="4">
        <v>45584</v>
      </c>
      <c r="C85" s="7" t="s">
        <v>195</v>
      </c>
      <c r="D85" s="2" t="s">
        <v>37</v>
      </c>
      <c r="E85" s="2" t="s">
        <v>36</v>
      </c>
      <c r="F85" s="2">
        <v>2</v>
      </c>
      <c r="G85" s="2">
        <v>4</v>
      </c>
      <c r="H85" s="2" t="str">
        <f t="shared" si="7"/>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4"/>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(($AM$11)*IF(Table2[[#This Row],[CorrectWinnerPrediction]]="Y", 1, 0))+(($AM$12)*IF(Table2[[#This Row],[CorrectAwayScorePrediction]]="Y", 1, 0))+(($AM$13)*IF(Table2[[#This Row],[CorrectHomeScorePrediction]]="Y", 1, 0))</f>
        <v>0</v>
      </c>
      <c r="AD85" s="4" t="str">
        <f t="shared" si="5"/>
        <v>SAT</v>
      </c>
      <c r="AE85"/>
    </row>
    <row r="86" spans="1:31" x14ac:dyDescent="0.25">
      <c r="A86" s="4">
        <v>45582</v>
      </c>
      <c r="B86" s="4">
        <v>45584</v>
      </c>
      <c r="C86" s="7" t="s">
        <v>196</v>
      </c>
      <c r="D86" s="2" t="s">
        <v>44</v>
      </c>
      <c r="E86" s="2" t="s">
        <v>13</v>
      </c>
      <c r="F86" s="2">
        <v>5</v>
      </c>
      <c r="G86" s="2">
        <v>2</v>
      </c>
      <c r="H86" s="2" t="str">
        <f t="shared" si="7"/>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4"/>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(($AM$11)*IF(Table2[[#This Row],[CorrectWinnerPrediction]]="Y", 1, 0))+(($AM$12)*IF(Table2[[#This Row],[CorrectAwayScorePrediction]]="Y", 1, 0))+(($AM$13)*IF(Table2[[#This Row],[CorrectHomeScorePrediction]]="Y", 1, 0))</f>
        <v>0</v>
      </c>
      <c r="AD86" s="4" t="str">
        <f t="shared" si="5"/>
        <v>SAT</v>
      </c>
      <c r="AE86"/>
    </row>
    <row r="87" spans="1:31" x14ac:dyDescent="0.25">
      <c r="A87" s="4">
        <v>45582</v>
      </c>
      <c r="B87" s="4">
        <v>45584</v>
      </c>
      <c r="C87" s="7" t="s">
        <v>197</v>
      </c>
      <c r="D87" s="2" t="s">
        <v>29</v>
      </c>
      <c r="E87" s="2" t="s">
        <v>17</v>
      </c>
      <c r="F87" s="2">
        <v>1</v>
      </c>
      <c r="G87" s="2">
        <v>3</v>
      </c>
      <c r="H87" s="2" t="str">
        <f t="shared" si="7"/>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4"/>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(($AM$11)*IF(Table2[[#This Row],[CorrectWinnerPrediction]]="Y", 1, 0))+(($AM$12)*IF(Table2[[#This Row],[CorrectAwayScorePrediction]]="Y", 1, 0))+(($AM$13)*IF(Table2[[#This Row],[CorrectHomeScorePrediction]]="Y", 1, 0))</f>
        <v>0</v>
      </c>
      <c r="AD87" s="4" t="str">
        <f t="shared" si="5"/>
        <v>SAT</v>
      </c>
      <c r="AE87"/>
    </row>
    <row r="88" spans="1:31" x14ac:dyDescent="0.25">
      <c r="A88" s="4">
        <v>45582</v>
      </c>
      <c r="B88" s="4">
        <v>45584</v>
      </c>
      <c r="C88" s="7" t="s">
        <v>198</v>
      </c>
      <c r="D88" s="2" t="s">
        <v>16</v>
      </c>
      <c r="E88" s="2" t="s">
        <v>15</v>
      </c>
      <c r="F88" s="2">
        <v>3</v>
      </c>
      <c r="G88" s="2">
        <v>4</v>
      </c>
      <c r="H88" s="2" t="str">
        <f t="shared" si="7"/>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4"/>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(($AM$11)*IF(Table2[[#This Row],[CorrectWinnerPrediction]]="Y", 1, 0))+(($AM$12)*IF(Table2[[#This Row],[CorrectAwayScorePrediction]]="Y", 1, 0))+(($AM$13)*IF(Table2[[#This Row],[CorrectHomeScorePrediction]]="Y", 1, 0))</f>
        <v>0.75</v>
      </c>
      <c r="AD88" s="4" t="str">
        <f t="shared" si="5"/>
        <v>SAT</v>
      </c>
      <c r="AE88"/>
    </row>
    <row r="89" spans="1:31" x14ac:dyDescent="0.25">
      <c r="A89" s="5">
        <v>45582</v>
      </c>
      <c r="B89" s="5">
        <v>45584</v>
      </c>
      <c r="C89" s="8" t="s">
        <v>199</v>
      </c>
      <c r="D89" s="3" t="s">
        <v>24</v>
      </c>
      <c r="E89" s="3" t="s">
        <v>12</v>
      </c>
      <c r="F89" s="3">
        <v>4</v>
      </c>
      <c r="G89" s="3">
        <v>1</v>
      </c>
      <c r="H89" s="3" t="str">
        <f t="shared" si="7"/>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4"/>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(($AM$11)*IF(Table2[[#This Row],[CorrectWinnerPrediction]]="Y", 1, 0))+(($AM$12)*IF(Table2[[#This Row],[CorrectAwayScorePrediction]]="Y", 1, 0))+(($AM$13)*IF(Table2[[#This Row],[CorrectHomeScorePrediction]]="Y", 1, 0))</f>
        <v>0</v>
      </c>
      <c r="AD89" s="5" t="str">
        <f t="shared" si="5"/>
        <v>SAT</v>
      </c>
      <c r="AE89"/>
    </row>
    <row r="90" spans="1:31" x14ac:dyDescent="0.25">
      <c r="A90" s="4">
        <v>45585</v>
      </c>
      <c r="B90" s="4">
        <v>45585</v>
      </c>
      <c r="C90" s="7" t="s">
        <v>200</v>
      </c>
      <c r="D90" s="2" t="s">
        <v>21</v>
      </c>
      <c r="E90" s="2" t="s">
        <v>22</v>
      </c>
      <c r="F90" s="2">
        <v>1</v>
      </c>
      <c r="G90" s="2">
        <v>3</v>
      </c>
      <c r="H90" s="2" t="str">
        <f t="shared" si="7"/>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4"/>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(($AM$11)*IF(Table2[[#This Row],[CorrectWinnerPrediction]]="Y", 1, 0))+(($AM$12)*IF(Table2[[#This Row],[CorrectAwayScorePrediction]]="Y", 1, 0))+(($AM$13)*IF(Table2[[#This Row],[CorrectHomeScorePrediction]]="Y", 1, 0))</f>
        <v>0.75</v>
      </c>
      <c r="AD90" s="4" t="str">
        <f t="shared" si="5"/>
        <v>SUN</v>
      </c>
      <c r="AE90"/>
    </row>
    <row r="91" spans="1:31" x14ac:dyDescent="0.25">
      <c r="A91" s="4">
        <v>45585</v>
      </c>
      <c r="B91" s="4">
        <v>45585</v>
      </c>
      <c r="C91" s="7" t="s">
        <v>201</v>
      </c>
      <c r="D91" s="2" t="s">
        <v>26</v>
      </c>
      <c r="E91" s="2" t="s">
        <v>38</v>
      </c>
      <c r="F91" s="2">
        <v>5</v>
      </c>
      <c r="G91" s="2">
        <v>3</v>
      </c>
      <c r="H91" s="2" t="str">
        <f t="shared" si="7"/>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4"/>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(($AM$11)*IF(Table2[[#This Row],[CorrectWinnerPrediction]]="Y", 1, 0))+(($AM$12)*IF(Table2[[#This Row],[CorrectAwayScorePrediction]]="Y", 1, 0))+(($AM$13)*IF(Table2[[#This Row],[CorrectHomeScorePrediction]]="Y", 1, 0))</f>
        <v>0.75</v>
      </c>
      <c r="AD91" s="4" t="str">
        <f t="shared" si="5"/>
        <v>SUN</v>
      </c>
      <c r="AE91"/>
    </row>
    <row r="92" spans="1:31" x14ac:dyDescent="0.25">
      <c r="A92" s="5">
        <v>45585</v>
      </c>
      <c r="B92" s="5">
        <v>45585</v>
      </c>
      <c r="C92" s="8" t="s">
        <v>202</v>
      </c>
      <c r="D92" s="3" t="s">
        <v>28</v>
      </c>
      <c r="E92" s="3" t="s">
        <v>47</v>
      </c>
      <c r="F92" s="3">
        <v>5</v>
      </c>
      <c r="G92" s="3">
        <v>4</v>
      </c>
      <c r="H92" s="3" t="str">
        <f t="shared" si="7"/>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4"/>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(($AM$11)*IF(Table2[[#This Row],[CorrectWinnerPrediction]]="Y", 1, 0))+(($AM$12)*IF(Table2[[#This Row],[CorrectAwayScorePrediction]]="Y", 1, 0))+(($AM$13)*IF(Table2[[#This Row],[CorrectHomeScorePrediction]]="Y", 1, 0))</f>
        <v>0.75</v>
      </c>
      <c r="AD92" s="5" t="str">
        <f t="shared" si="5"/>
        <v>SUN</v>
      </c>
      <c r="AE92"/>
    </row>
    <row r="93" spans="1:31" x14ac:dyDescent="0.25">
      <c r="A93" s="25">
        <v>45586</v>
      </c>
      <c r="B93" s="25">
        <v>45586</v>
      </c>
      <c r="C93" s="11" t="s">
        <v>203</v>
      </c>
      <c r="D93" s="12" t="s">
        <v>43</v>
      </c>
      <c r="E93" s="12" t="s">
        <v>18</v>
      </c>
      <c r="F93" s="12">
        <v>5</v>
      </c>
      <c r="G93" s="12">
        <v>3</v>
      </c>
      <c r="H93" s="12" t="str">
        <f t="shared" si="7"/>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4"/>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(($AM$11)*IF(Table2[[#This Row],[CorrectWinnerPrediction]]="Y", 1, 0))+(($AM$12)*IF(Table2[[#This Row],[CorrectAwayScorePrediction]]="Y", 1, 0))+(($AM$13)*IF(Table2[[#This Row],[CorrectHomeScorePrediction]]="Y", 1, 0))</f>
        <v>0</v>
      </c>
      <c r="AD93" s="25" t="str">
        <f t="shared" si="5"/>
        <v>MON</v>
      </c>
      <c r="AE93"/>
    </row>
    <row r="94" spans="1:31" x14ac:dyDescent="0.25">
      <c r="A94" s="4">
        <v>45587</v>
      </c>
      <c r="B94" s="4">
        <v>45587</v>
      </c>
      <c r="C94" s="7" t="s">
        <v>204</v>
      </c>
      <c r="D94" s="2" t="s">
        <v>46</v>
      </c>
      <c r="E94" s="2" t="s">
        <v>45</v>
      </c>
      <c r="F94" s="2">
        <v>6</v>
      </c>
      <c r="G94" s="2">
        <v>2</v>
      </c>
      <c r="H94" s="2" t="str">
        <f t="shared" si="7"/>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4"/>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1480</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(($AM$11)*IF(Table2[[#This Row],[CorrectWinnerPrediction]]="Y", 1, 0))+(($AM$12)*IF(Table2[[#This Row],[CorrectAwayScorePrediction]]="Y", 1, 0))+(($AM$13)*IF(Table2[[#This Row],[CorrectHomeScorePrediction]]="Y", 1, 0))</f>
        <v>0.75</v>
      </c>
      <c r="AD94" s="4" t="str">
        <f t="shared" si="5"/>
        <v>TUE</v>
      </c>
      <c r="AE94"/>
    </row>
    <row r="95" spans="1:31" x14ac:dyDescent="0.25">
      <c r="A95" s="4">
        <v>45587</v>
      </c>
      <c r="B95" s="4">
        <v>45587</v>
      </c>
      <c r="C95" s="7" t="s">
        <v>205</v>
      </c>
      <c r="D95" s="2" t="s">
        <v>37</v>
      </c>
      <c r="E95" s="2" t="s">
        <v>14</v>
      </c>
      <c r="F95" s="2">
        <v>3</v>
      </c>
      <c r="G95" s="2">
        <v>2</v>
      </c>
      <c r="H95" s="2" t="str">
        <f t="shared" si="7"/>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4"/>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1480</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(($AM$11)*IF(Table2[[#This Row],[CorrectWinnerPrediction]]="Y", 1, 0))+(($AM$12)*IF(Table2[[#This Row],[CorrectAwayScorePrediction]]="Y", 1, 0))+(($AM$13)*IF(Table2[[#This Row],[CorrectHomeScorePrediction]]="Y", 1, 0))</f>
        <v>0.75</v>
      </c>
      <c r="AD95" s="4" t="str">
        <f t="shared" si="5"/>
        <v>TUE</v>
      </c>
      <c r="AE95"/>
    </row>
    <row r="96" spans="1:31" x14ac:dyDescent="0.25">
      <c r="A96" s="4">
        <v>45587</v>
      </c>
      <c r="B96" s="4">
        <v>45587</v>
      </c>
      <c r="C96" s="7" t="s">
        <v>206</v>
      </c>
      <c r="D96" s="2" t="s">
        <v>43</v>
      </c>
      <c r="E96" s="2" t="s">
        <v>32</v>
      </c>
      <c r="F96" s="2">
        <v>4</v>
      </c>
      <c r="G96" s="2">
        <v>3</v>
      </c>
      <c r="H96" s="2" t="str">
        <f t="shared" si="7"/>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4"/>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1480</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(($AM$11)*IF(Table2[[#This Row],[CorrectWinnerPrediction]]="Y", 1, 0))+(($AM$12)*IF(Table2[[#This Row],[CorrectAwayScorePrediction]]="Y", 1, 0))+(($AM$13)*IF(Table2[[#This Row],[CorrectHomeScorePrediction]]="Y", 1, 0))</f>
        <v>0.75</v>
      </c>
      <c r="AD96" s="4" t="str">
        <f t="shared" si="5"/>
        <v>TUE</v>
      </c>
      <c r="AE96"/>
    </row>
    <row r="97" spans="1:31" x14ac:dyDescent="0.25">
      <c r="A97" s="4">
        <v>45587</v>
      </c>
      <c r="B97" s="4">
        <v>45587</v>
      </c>
      <c r="C97" s="7" t="s">
        <v>207</v>
      </c>
      <c r="D97" s="2" t="s">
        <v>34</v>
      </c>
      <c r="E97" s="2" t="s">
        <v>29</v>
      </c>
      <c r="F97" s="2">
        <v>3</v>
      </c>
      <c r="G97" s="2">
        <v>0</v>
      </c>
      <c r="H97" s="2" t="str">
        <f t="shared" si="7"/>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4"/>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1480</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(($AM$11)*IF(Table2[[#This Row],[CorrectWinnerPrediction]]="Y", 1, 0))+(($AM$12)*IF(Table2[[#This Row],[CorrectAwayScorePrediction]]="Y", 1, 0))+(($AM$13)*IF(Table2[[#This Row],[CorrectHomeScorePrediction]]="Y", 1, 0))</f>
        <v>0</v>
      </c>
      <c r="AD97" s="4" t="str">
        <f t="shared" si="5"/>
        <v>TUE</v>
      </c>
      <c r="AE97"/>
    </row>
    <row r="98" spans="1:31" x14ac:dyDescent="0.25">
      <c r="A98" s="4">
        <v>45587</v>
      </c>
      <c r="B98" s="4">
        <v>45587</v>
      </c>
      <c r="C98" s="7" t="s">
        <v>208</v>
      </c>
      <c r="D98" s="2" t="s">
        <v>20</v>
      </c>
      <c r="E98" s="2" t="s">
        <v>19</v>
      </c>
      <c r="F98" s="2">
        <v>4</v>
      </c>
      <c r="G98" s="2">
        <v>1</v>
      </c>
      <c r="H98" s="2" t="str">
        <f t="shared" si="7"/>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4"/>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1480</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(($AM$11)*IF(Table2[[#This Row],[CorrectWinnerPrediction]]="Y", 1, 0))+(($AM$12)*IF(Table2[[#This Row],[CorrectAwayScorePrediction]]="Y", 1, 0))+(($AM$13)*IF(Table2[[#This Row],[CorrectHomeScorePrediction]]="Y", 1, 0))</f>
        <v>0.75</v>
      </c>
      <c r="AD98" s="4" t="str">
        <f t="shared" si="5"/>
        <v>TUE</v>
      </c>
      <c r="AE98"/>
    </row>
    <row r="99" spans="1:31" x14ac:dyDescent="0.25">
      <c r="A99" s="4">
        <v>45587</v>
      </c>
      <c r="B99" s="4">
        <v>45587</v>
      </c>
      <c r="C99" s="7" t="s">
        <v>209</v>
      </c>
      <c r="D99" s="2" t="s">
        <v>18</v>
      </c>
      <c r="E99" s="2" t="s">
        <v>36</v>
      </c>
      <c r="F99" s="2">
        <v>3</v>
      </c>
      <c r="G99" s="2">
        <v>2</v>
      </c>
      <c r="H99" s="2" t="str">
        <f t="shared" si="7"/>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4"/>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1480</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(($AM$11)*IF(Table2[[#This Row],[CorrectWinnerPrediction]]="Y", 1, 0))+(($AM$12)*IF(Table2[[#This Row],[CorrectAwayScorePrediction]]="Y", 1, 0))+(($AM$13)*IF(Table2[[#This Row],[CorrectHomeScorePrediction]]="Y", 1, 0))</f>
        <v>0</v>
      </c>
      <c r="AD99" s="4" t="str">
        <f t="shared" si="5"/>
        <v>TUE</v>
      </c>
      <c r="AE99"/>
    </row>
    <row r="100" spans="1:31" x14ac:dyDescent="0.25">
      <c r="A100" s="4">
        <v>45587</v>
      </c>
      <c r="B100" s="4">
        <v>45587</v>
      </c>
      <c r="C100" s="7" t="s">
        <v>210</v>
      </c>
      <c r="D100" s="2" t="s">
        <v>31</v>
      </c>
      <c r="E100" s="2" t="s">
        <v>33</v>
      </c>
      <c r="F100" s="2">
        <v>1</v>
      </c>
      <c r="G100" s="2">
        <v>2</v>
      </c>
      <c r="H100" s="2" t="str">
        <f t="shared" si="7"/>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4"/>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1480</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(($AM$11)*IF(Table2[[#This Row],[CorrectWinnerPrediction]]="Y", 1, 0))+(($AM$12)*IF(Table2[[#This Row],[CorrectAwayScorePrediction]]="Y", 1, 0))+(($AM$13)*IF(Table2[[#This Row],[CorrectHomeScorePrediction]]="Y", 1, 0))</f>
        <v>0.125</v>
      </c>
      <c r="AD100" s="4" t="str">
        <f t="shared" si="5"/>
        <v>TUE</v>
      </c>
      <c r="AE100"/>
    </row>
    <row r="101" spans="1:31" x14ac:dyDescent="0.25">
      <c r="A101" s="4">
        <v>45587</v>
      </c>
      <c r="B101" s="4">
        <v>45587</v>
      </c>
      <c r="C101" s="7" t="s">
        <v>211</v>
      </c>
      <c r="D101" s="2" t="s">
        <v>22</v>
      </c>
      <c r="E101" s="2" t="s">
        <v>13</v>
      </c>
      <c r="F101" s="2">
        <v>2</v>
      </c>
      <c r="G101" s="2">
        <v>4</v>
      </c>
      <c r="H101" s="2" t="str">
        <f t="shared" si="7"/>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4"/>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1480</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(($AM$11)*IF(Table2[[#This Row],[CorrectWinnerPrediction]]="Y", 1, 0))+(($AM$12)*IF(Table2[[#This Row],[CorrectAwayScorePrediction]]="Y", 1, 0))+(($AM$13)*IF(Table2[[#This Row],[CorrectHomeScorePrediction]]="Y", 1, 0))</f>
        <v>0</v>
      </c>
      <c r="AD101" s="4" t="str">
        <f t="shared" si="5"/>
        <v>TUE</v>
      </c>
      <c r="AE101"/>
    </row>
    <row r="102" spans="1:31" x14ac:dyDescent="0.25">
      <c r="A102" s="4">
        <v>45587</v>
      </c>
      <c r="B102" s="4">
        <v>45587</v>
      </c>
      <c r="C102" s="7" t="s">
        <v>212</v>
      </c>
      <c r="D102" s="2" t="s">
        <v>25</v>
      </c>
      <c r="E102" s="2" t="s">
        <v>17</v>
      </c>
      <c r="F102" s="2">
        <v>4</v>
      </c>
      <c r="G102" s="2">
        <v>1</v>
      </c>
      <c r="H102" s="2" t="str">
        <f t="shared" si="7"/>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4"/>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1480</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(($AM$11)*IF(Table2[[#This Row],[CorrectWinnerPrediction]]="Y", 1, 0))+(($AM$12)*IF(Table2[[#This Row],[CorrectAwayScorePrediction]]="Y", 1, 0))+(($AM$13)*IF(Table2[[#This Row],[CorrectHomeScorePrediction]]="Y", 1, 0))</f>
        <v>0.75</v>
      </c>
      <c r="AD102" s="4" t="str">
        <f t="shared" si="5"/>
        <v>TUE</v>
      </c>
      <c r="AE102"/>
    </row>
    <row r="103" spans="1:31" x14ac:dyDescent="0.25">
      <c r="A103" s="4">
        <v>45587</v>
      </c>
      <c r="B103" s="4">
        <v>45587</v>
      </c>
      <c r="C103" s="7" t="s">
        <v>213</v>
      </c>
      <c r="D103" s="2" t="s">
        <v>26</v>
      </c>
      <c r="E103" s="2" t="s">
        <v>12</v>
      </c>
      <c r="F103" s="2">
        <v>4</v>
      </c>
      <c r="G103" s="2">
        <v>5</v>
      </c>
      <c r="H103" s="2" t="str">
        <f t="shared" si="7"/>
        <v>SEA</v>
      </c>
      <c r="I103" s="2" t="s">
        <v>77</v>
      </c>
      <c r="J103" s="2">
        <v>3</v>
      </c>
      <c r="K103" s="2">
        <v>2</v>
      </c>
      <c r="L103" s="2" t="str">
        <f t="shared" si="6"/>
        <v>COL</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4"/>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1480</v>
      </c>
      <c r="Y103" s="2"/>
      <c r="Z103" s="2">
        <f>IF(AND(Table2[[#This Row],[GameIsOver]]=1,Table2[[#This Row],[ActualHomeScore]]*Table2[[#This Row],[ActualAwayScore]]=0), 1,0)</f>
        <v>0</v>
      </c>
      <c r="AA103" s="2">
        <f>IF(Table2[[#This Row],[GameIsOver]]=0,0, IF(Table2[[#This Row],[ActualWinner]]=Table2[[#This Row],[AwayTeam]], 2, IF(OR(Table2[[#This Row],[ActualResult]]="OT", Table2[[#This Row],[ActualResult]]="SO"), 1, 0)))</f>
        <v>2</v>
      </c>
      <c r="AB103" s="2">
        <f>IF(Table2[[#This Row],[GameIsOver]]= 0, 0, IF(Table2[[#This Row],[ActualWinner]]=Table2[[#This Row],[HomeTeam]], 2, IF(OR(Table2[[#This Row],[ActualResult]]="OT", Table2[[#This Row],[ActualResult]]="SO"), 1, 0)))</f>
        <v>0</v>
      </c>
      <c r="AC103" s="33">
        <f>(($AM$11)*IF(Table2[[#This Row],[CorrectWinnerPrediction]]="Y", 1, 0))+(($AM$12)*IF(Table2[[#This Row],[CorrectAwayScorePrediction]]="Y", 1, 0))+(($AM$13)*IF(Table2[[#This Row],[CorrectHomeScorePrediction]]="Y", 1, 0))</f>
        <v>0</v>
      </c>
      <c r="AD103" s="4" t="str">
        <f t="shared" si="5"/>
        <v>TUE</v>
      </c>
      <c r="AE103"/>
    </row>
    <row r="104" spans="1:31" x14ac:dyDescent="0.25">
      <c r="A104" s="4">
        <v>45587</v>
      </c>
      <c r="B104" s="4">
        <v>45587</v>
      </c>
      <c r="C104" s="7" t="s">
        <v>214</v>
      </c>
      <c r="D104" s="2" t="s">
        <v>16</v>
      </c>
      <c r="E104" s="2" t="s">
        <v>35</v>
      </c>
      <c r="F104" s="2">
        <v>3</v>
      </c>
      <c r="G104" s="2">
        <v>1</v>
      </c>
      <c r="H104" s="2" t="str">
        <f t="shared" si="7"/>
        <v>BOS</v>
      </c>
      <c r="I104" s="2" t="s">
        <v>40</v>
      </c>
      <c r="J104" s="2">
        <v>0</v>
      </c>
      <c r="K104" s="2">
        <v>4</v>
      </c>
      <c r="L104" s="2" t="str">
        <f t="shared" si="6"/>
        <v>NSH</v>
      </c>
      <c r="M104" s="2" t="s">
        <v>40</v>
      </c>
      <c r="N104" s="2">
        <f>IF(ISBLANK(Table2[[#This Row],[ActualResult]]), 0, 1)</f>
        <v>1</v>
      </c>
      <c r="O104" s="2" t="str">
        <f>IF(ISBLANK(Table2[[#This Row],[ActualResult]]), "_", IF(Table2[[#This Row],[ActualWinner]]=Table2[[#This Row],[PredictedWinner]], "Y", "N"))</f>
        <v>N</v>
      </c>
      <c r="P104" s="2" t="str">
        <f>IF(Table2[[#This Row],[ActualAwayScore]]&gt;Table2[[#This Row],[PredictedAwayScore]], "N", IF(ISBLANK(Table2[[#This Row],[ActualResult]]), "_", IF(Table2[[#This Row],[ActualAwayScore]]=Table2[[#This Row],[PredictedAwayScore]], "Y", "N")))</f>
        <v>N</v>
      </c>
      <c r="Q104" s="2" t="str">
        <f>IF(Table2[[#This Row],[ActualHomeScore]]&gt;Table2[[#This Row],[PredictedHomeScore]],"N", IF(ISBLANK(Table2[[#This Row],[ActualResult]]), "_", IF(Table2[[#This Row],[ActualHomeScore]]=Table2[[#This Row],[PredictedHomeScore]], "Y", "N")))</f>
        <v>N</v>
      </c>
      <c r="R104" s="2">
        <v>0</v>
      </c>
      <c r="S104" s="2" t="str">
        <f t="shared" si="4"/>
        <v>BOS</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1480</v>
      </c>
      <c r="Y104" s="2"/>
      <c r="Z104" s="2">
        <f>IF(AND(Table2[[#This Row],[GameIsOver]]=1,Table2[[#This Row],[ActualHomeScore]]*Table2[[#This Row],[ActualAwayScore]]=0), 1,0)</f>
        <v>1</v>
      </c>
      <c r="AA104" s="2">
        <f>IF(Table2[[#This Row],[GameIsOver]]=0,0, IF(Table2[[#This Row],[ActualWinner]]=Table2[[#This Row],[AwayTeam]], 2, IF(OR(Table2[[#This Row],[ActualResult]]="OT", Table2[[#This Row],[ActualResult]]="SO"), 1, 0)))</f>
        <v>0</v>
      </c>
      <c r="AB104" s="2">
        <f>IF(Table2[[#This Row],[GameIsOver]]= 0, 0, IF(Table2[[#This Row],[ActualWinner]]=Table2[[#This Row],[HomeTeam]], 2, IF(OR(Table2[[#This Row],[ActualResult]]="OT", Table2[[#This Row],[ActualResult]]="SO"), 1, 0)))</f>
        <v>2</v>
      </c>
      <c r="AC104" s="33">
        <f>(($AM$11)*IF(Table2[[#This Row],[CorrectWinnerPrediction]]="Y", 1, 0))+(($AM$12)*IF(Table2[[#This Row],[CorrectAwayScorePrediction]]="Y", 1, 0))+(($AM$13)*IF(Table2[[#This Row],[CorrectHomeScorePrediction]]="Y", 1, 0))</f>
        <v>0</v>
      </c>
      <c r="AD104" s="4" t="str">
        <f t="shared" si="5"/>
        <v>TUE</v>
      </c>
      <c r="AE104"/>
    </row>
    <row r="105" spans="1:31" x14ac:dyDescent="0.25">
      <c r="A105" s="4">
        <v>45587</v>
      </c>
      <c r="B105" s="4">
        <v>45587</v>
      </c>
      <c r="C105" s="7" t="s">
        <v>215</v>
      </c>
      <c r="D105" s="2" t="s">
        <v>44</v>
      </c>
      <c r="E105" s="2" t="s">
        <v>23</v>
      </c>
      <c r="F105" s="2">
        <v>2</v>
      </c>
      <c r="G105" s="2">
        <v>6</v>
      </c>
      <c r="H105" s="2" t="str">
        <f t="shared" si="7"/>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4"/>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1480</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(($AM$11)*IF(Table2[[#This Row],[CorrectWinnerPrediction]]="Y", 1, 0))+(($AM$12)*IF(Table2[[#This Row],[CorrectAwayScorePrediction]]="Y", 1, 0))+(($AM$13)*IF(Table2[[#This Row],[CorrectHomeScorePrediction]]="Y", 1, 0))</f>
        <v>0</v>
      </c>
      <c r="AD105" s="4" t="str">
        <f t="shared" si="5"/>
        <v>TUE</v>
      </c>
      <c r="AE105"/>
    </row>
    <row r="106" spans="1:31" x14ac:dyDescent="0.25">
      <c r="A106" s="4">
        <v>45587</v>
      </c>
      <c r="B106" s="4">
        <v>45587</v>
      </c>
      <c r="C106" s="7" t="s">
        <v>216</v>
      </c>
      <c r="D106" s="2" t="s">
        <v>30</v>
      </c>
      <c r="E106" s="2" t="s">
        <v>15</v>
      </c>
      <c r="F106" s="2">
        <v>3</v>
      </c>
      <c r="G106" s="2">
        <v>4</v>
      </c>
      <c r="H106" s="2" t="str">
        <f t="shared" si="7"/>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4"/>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1480</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(($AM$11)*IF(Table2[[#This Row],[CorrectWinnerPrediction]]="Y", 1, 0))+(($AM$12)*IF(Table2[[#This Row],[CorrectAwayScorePrediction]]="Y", 1, 0))+(($AM$13)*IF(Table2[[#This Row],[CorrectHomeScorePrediction]]="Y", 1, 0))</f>
        <v>0</v>
      </c>
      <c r="AD106" s="4" t="str">
        <f t="shared" si="5"/>
        <v>TUE</v>
      </c>
      <c r="AE106"/>
    </row>
    <row r="107" spans="1:31" x14ac:dyDescent="0.25">
      <c r="A107" s="4">
        <v>45587</v>
      </c>
      <c r="B107" s="4">
        <v>45587</v>
      </c>
      <c r="C107" s="7" t="s">
        <v>217</v>
      </c>
      <c r="D107" s="2" t="s">
        <v>21</v>
      </c>
      <c r="E107" s="2" t="s">
        <v>24</v>
      </c>
      <c r="F107" s="2">
        <v>3</v>
      </c>
      <c r="G107" s="2">
        <v>5</v>
      </c>
      <c r="H107" s="2" t="str">
        <f t="shared" si="7"/>
        <v>CGY</v>
      </c>
      <c r="I107" s="2" t="s">
        <v>40</v>
      </c>
      <c r="J107" s="2">
        <v>3</v>
      </c>
      <c r="K107" s="2">
        <v>4</v>
      </c>
      <c r="L107" s="2" t="str">
        <f t="shared" si="6"/>
        <v>CGY</v>
      </c>
      <c r="M107" s="2" t="s">
        <v>39</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1</v>
      </c>
      <c r="S107" s="2" t="str">
        <f t="shared" si="4"/>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1480</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1</v>
      </c>
      <c r="AB107" s="2">
        <f>IF(Table2[[#This Row],[GameIsOver]]= 0, 0, IF(Table2[[#This Row],[ActualWinner]]=Table2[[#This Row],[HomeTeam]], 2, IF(OR(Table2[[#This Row],[ActualResult]]="OT", Table2[[#This Row],[ActualResult]]="SO"), 1, 0)))</f>
        <v>2</v>
      </c>
      <c r="AC107" s="33">
        <f>(($AM$11)*IF(Table2[[#This Row],[CorrectWinnerPrediction]]="Y", 1, 0))+(($AM$12)*IF(Table2[[#This Row],[CorrectAwayScorePrediction]]="Y", 1, 0))+(($AM$13)*IF(Table2[[#This Row],[CorrectHomeScorePrediction]]="Y", 1, 0))</f>
        <v>0.875</v>
      </c>
      <c r="AD107" s="4" t="str">
        <f t="shared" si="5"/>
        <v>TUE</v>
      </c>
      <c r="AE107"/>
    </row>
    <row r="108" spans="1:31" x14ac:dyDescent="0.25">
      <c r="A108" s="4">
        <v>45587</v>
      </c>
      <c r="B108" s="4">
        <v>45587</v>
      </c>
      <c r="C108" s="7" t="s">
        <v>218</v>
      </c>
      <c r="D108" s="2" t="s">
        <v>38</v>
      </c>
      <c r="E108" s="2" t="s">
        <v>47</v>
      </c>
      <c r="F108" s="2">
        <v>1</v>
      </c>
      <c r="G108" s="2">
        <v>5</v>
      </c>
      <c r="H108" s="2" t="str">
        <f t="shared" si="7"/>
        <v>ANA</v>
      </c>
      <c r="I108" s="2" t="s">
        <v>40</v>
      </c>
      <c r="J108" s="2">
        <v>1</v>
      </c>
      <c r="K108" s="2">
        <v>3</v>
      </c>
      <c r="L108" s="2" t="str">
        <f t="shared" si="6"/>
        <v>ANA</v>
      </c>
      <c r="M108" s="2" t="s">
        <v>40</v>
      </c>
      <c r="N108" s="2">
        <f>IF(ISBLANK(Table2[[#This Row],[ActualResult]]), 0, 1)</f>
        <v>1</v>
      </c>
      <c r="O108" s="2" t="str">
        <f>IF(ISBLANK(Table2[[#This Row],[ActualResult]]), "_", IF(Table2[[#This Row],[ActualWinner]]=Table2[[#This Row],[PredictedWinner]], "Y", "N"))</f>
        <v>Y</v>
      </c>
      <c r="P108" s="2" t="str">
        <f>IF(Table2[[#This Row],[ActualAwayScore]]&gt;Table2[[#This Row],[PredictedAwayScore]], "N", IF(ISBLANK(Table2[[#This Row],[ActualResult]]), "_", IF(Table2[[#This Row],[ActualAwayScore]]=Table2[[#This Row],[PredictedAwayScore]], "Y", "N")))</f>
        <v>Y</v>
      </c>
      <c r="Q108" s="2" t="str">
        <f>IF(Table2[[#This Row],[ActualHomeScore]]&gt;Table2[[#This Row],[PredictedHomeScore]],"N", IF(ISBLANK(Table2[[#This Row],[ActualResult]]), "_", IF(Table2[[#This Row],[ActualHomeScore]]=Table2[[#This Row],[PredictedHomeScore]], "Y", "N")))</f>
        <v>N</v>
      </c>
      <c r="R108" s="2">
        <v>0</v>
      </c>
      <c r="S108" s="2" t="str">
        <f t="shared" si="4"/>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1480</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0</v>
      </c>
      <c r="AB108" s="2">
        <f>IF(Table2[[#This Row],[GameIsOver]]= 0, 0, IF(Table2[[#This Row],[ActualWinner]]=Table2[[#This Row],[HomeTeam]], 2, IF(OR(Table2[[#This Row],[ActualResult]]="OT", Table2[[#This Row],[ActualResult]]="SO"), 1, 0)))</f>
        <v>2</v>
      </c>
      <c r="AC108" s="33">
        <f>(($AM$11)*IF(Table2[[#This Row],[CorrectWinnerPrediction]]="Y", 1, 0))+(($AM$12)*IF(Table2[[#This Row],[CorrectAwayScorePrediction]]="Y", 1, 0))+(($AM$13)*IF(Table2[[#This Row],[CorrectHomeScorePrediction]]="Y", 1, 0))</f>
        <v>0.875</v>
      </c>
      <c r="AD108" s="4" t="str">
        <f t="shared" si="5"/>
        <v>TUE</v>
      </c>
      <c r="AE108"/>
    </row>
    <row r="109" spans="1:31" x14ac:dyDescent="0.25">
      <c r="A109" s="4">
        <v>45587</v>
      </c>
      <c r="B109" s="5">
        <v>45587</v>
      </c>
      <c r="C109" s="8" t="s">
        <v>219</v>
      </c>
      <c r="D109" s="3" t="s">
        <v>28</v>
      </c>
      <c r="E109" s="3" t="s">
        <v>27</v>
      </c>
      <c r="F109" s="3">
        <v>2</v>
      </c>
      <c r="G109" s="3">
        <v>4</v>
      </c>
      <c r="H109" s="3" t="str">
        <f t="shared" si="7"/>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4"/>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1480</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(($AM$11)*IF(Table2[[#This Row],[CorrectWinnerPrediction]]="Y", 1, 0))+(($AM$12)*IF(Table2[[#This Row],[CorrectAwayScorePrediction]]="Y", 1, 0))+(($AM$13)*IF(Table2[[#This Row],[CorrectHomeScorePrediction]]="Y", 1, 0))</f>
        <v>0.75</v>
      </c>
      <c r="AD109" s="5" t="str">
        <f t="shared" si="5"/>
        <v>TUE</v>
      </c>
      <c r="AE109"/>
    </row>
    <row r="110" spans="1:31" x14ac:dyDescent="0.25">
      <c r="A110" s="25">
        <v>45587</v>
      </c>
      <c r="B110" s="25">
        <v>45588</v>
      </c>
      <c r="C110" s="11" t="s">
        <v>220</v>
      </c>
      <c r="D110" s="12" t="s">
        <v>45</v>
      </c>
      <c r="E110" s="12" t="s">
        <v>46</v>
      </c>
      <c r="F110" s="12">
        <v>4</v>
      </c>
      <c r="G110" s="12">
        <v>3</v>
      </c>
      <c r="H110" s="12" t="str">
        <f t="shared" si="7"/>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4"/>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(($AM$11)*IF(Table2[[#This Row],[CorrectWinnerPrediction]]="Y", 1, 0))+(($AM$12)*IF(Table2[[#This Row],[CorrectAwayScorePrediction]]="Y", 1, 0))+(($AM$13)*IF(Table2[[#This Row],[CorrectHomeScorePrediction]]="Y", 1, 0))</f>
        <v>0</v>
      </c>
      <c r="AD110" s="25" t="str">
        <f t="shared" si="5"/>
        <v>WED</v>
      </c>
      <c r="AE110"/>
    </row>
    <row r="111" spans="1:31" x14ac:dyDescent="0.25">
      <c r="A111" s="4">
        <v>45589</v>
      </c>
      <c r="B111" s="4">
        <v>45589</v>
      </c>
      <c r="C111" s="7" t="s">
        <v>221</v>
      </c>
      <c r="D111" s="2" t="s">
        <v>34</v>
      </c>
      <c r="E111" s="2" t="s">
        <v>16</v>
      </c>
      <c r="F111" s="2">
        <v>2</v>
      </c>
      <c r="G111" s="2">
        <v>4</v>
      </c>
      <c r="H111" s="2" t="str">
        <f t="shared" si="7"/>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4"/>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(($AM$11)*IF(Table2[[#This Row],[CorrectWinnerPrediction]]="Y", 1, 0))+(($AM$12)*IF(Table2[[#This Row],[CorrectAwayScorePrediction]]="Y", 1, 0))+(($AM$13)*IF(Table2[[#This Row],[CorrectHomeScorePrediction]]="Y", 1, 0))</f>
        <v>0</v>
      </c>
      <c r="AD111" s="4" t="str">
        <f t="shared" si="5"/>
        <v>THU</v>
      </c>
      <c r="AE111"/>
    </row>
    <row r="112" spans="1:31" x14ac:dyDescent="0.25">
      <c r="A112" s="4">
        <v>45589</v>
      </c>
      <c r="B112" s="4">
        <v>45589</v>
      </c>
      <c r="C112" s="7" t="s">
        <v>222</v>
      </c>
      <c r="D112" s="2" t="s">
        <v>13</v>
      </c>
      <c r="E112" s="2" t="s">
        <v>18</v>
      </c>
      <c r="F112" s="2">
        <v>5</v>
      </c>
      <c r="G112" s="2">
        <v>3</v>
      </c>
      <c r="H112" s="2" t="str">
        <f t="shared" si="7"/>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4"/>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(($AM$11)*IF(Table2[[#This Row],[CorrectWinnerPrediction]]="Y", 1, 0))+(($AM$12)*IF(Table2[[#This Row],[CorrectAwayScorePrediction]]="Y", 1, 0))+(($AM$13)*IF(Table2[[#This Row],[CorrectHomeScorePrediction]]="Y", 1, 0))</f>
        <v>0.875</v>
      </c>
      <c r="AD112" s="4" t="str">
        <f t="shared" si="5"/>
        <v>THU</v>
      </c>
      <c r="AE112"/>
    </row>
    <row r="113" spans="1:31" x14ac:dyDescent="0.25">
      <c r="A113" s="4">
        <v>45589</v>
      </c>
      <c r="B113" s="4">
        <v>45589</v>
      </c>
      <c r="C113" s="7" t="s">
        <v>223</v>
      </c>
      <c r="D113" s="2" t="s">
        <v>32</v>
      </c>
      <c r="E113" s="2" t="s">
        <v>31</v>
      </c>
      <c r="F113" s="2">
        <v>3</v>
      </c>
      <c r="G113" s="2">
        <v>2</v>
      </c>
      <c r="H113" s="2" t="str">
        <f t="shared" si="7"/>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4"/>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(($AM$11)*IF(Table2[[#This Row],[CorrectWinnerPrediction]]="Y", 1, 0))+(($AM$12)*IF(Table2[[#This Row],[CorrectAwayScorePrediction]]="Y", 1, 0))+(($AM$13)*IF(Table2[[#This Row],[CorrectHomeScorePrediction]]="Y", 1, 0))</f>
        <v>0.125</v>
      </c>
      <c r="AD113" s="4" t="str">
        <f t="shared" si="5"/>
        <v>THU</v>
      </c>
      <c r="AE113"/>
    </row>
    <row r="114" spans="1:31" x14ac:dyDescent="0.25">
      <c r="A114" s="4">
        <v>45589</v>
      </c>
      <c r="B114" s="4">
        <v>45589</v>
      </c>
      <c r="C114" s="7" t="s">
        <v>224</v>
      </c>
      <c r="D114" s="2" t="s">
        <v>37</v>
      </c>
      <c r="E114" s="2" t="s">
        <v>43</v>
      </c>
      <c r="F114" s="2">
        <v>4</v>
      </c>
      <c r="G114" s="2">
        <v>1</v>
      </c>
      <c r="H114" s="2" t="str">
        <f t="shared" si="7"/>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4"/>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(($AM$11)*IF(Table2[[#This Row],[CorrectWinnerPrediction]]="Y", 1, 0))+(($AM$12)*IF(Table2[[#This Row],[CorrectAwayScorePrediction]]="Y", 1, 0))+(($AM$13)*IF(Table2[[#This Row],[CorrectHomeScorePrediction]]="Y", 1, 0))</f>
        <v>0.875</v>
      </c>
      <c r="AD114" s="4" t="str">
        <f t="shared" si="5"/>
        <v>THU</v>
      </c>
      <c r="AE114"/>
    </row>
    <row r="115" spans="1:31" x14ac:dyDescent="0.25">
      <c r="A115" s="4">
        <v>45589</v>
      </c>
      <c r="B115" s="4">
        <v>45589</v>
      </c>
      <c r="C115" s="7" t="s">
        <v>225</v>
      </c>
      <c r="D115" s="2" t="s">
        <v>14</v>
      </c>
      <c r="E115" s="2" t="s">
        <v>20</v>
      </c>
      <c r="F115" s="2">
        <v>2</v>
      </c>
      <c r="G115" s="2">
        <v>5</v>
      </c>
      <c r="H115" s="2" t="str">
        <f t="shared" si="7"/>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4"/>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(($AM$11)*IF(Table2[[#This Row],[CorrectWinnerPrediction]]="Y", 1, 0))+(($AM$12)*IF(Table2[[#This Row],[CorrectAwayScorePrediction]]="Y", 1, 0))+(($AM$13)*IF(Table2[[#This Row],[CorrectHomeScorePrediction]]="Y", 1, 0))</f>
        <v>0</v>
      </c>
      <c r="AD115" s="4" t="str">
        <f t="shared" si="5"/>
        <v>THU</v>
      </c>
      <c r="AE115"/>
    </row>
    <row r="116" spans="1:31" x14ac:dyDescent="0.25">
      <c r="A116" s="4">
        <v>45589</v>
      </c>
      <c r="B116" s="4">
        <v>45589</v>
      </c>
      <c r="C116" s="7" t="s">
        <v>226</v>
      </c>
      <c r="D116" s="2" t="s">
        <v>44</v>
      </c>
      <c r="E116" s="2" t="s">
        <v>24</v>
      </c>
      <c r="F116" s="2">
        <v>3</v>
      </c>
      <c r="G116" s="2">
        <v>4</v>
      </c>
      <c r="H116" s="2" t="str">
        <f t="shared" si="7"/>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4"/>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(($AM$11)*IF(Table2[[#This Row],[CorrectWinnerPrediction]]="Y", 1, 0))+(($AM$12)*IF(Table2[[#This Row],[CorrectAwayScorePrediction]]="Y", 1, 0))+(($AM$13)*IF(Table2[[#This Row],[CorrectHomeScorePrediction]]="Y", 1, 0))</f>
        <v>0</v>
      </c>
      <c r="AD116" s="4" t="str">
        <f t="shared" si="5"/>
        <v>THU</v>
      </c>
      <c r="AE116"/>
    </row>
    <row r="117" spans="1:31" x14ac:dyDescent="0.25">
      <c r="A117" s="4">
        <v>45589</v>
      </c>
      <c r="B117" s="4">
        <v>45589</v>
      </c>
      <c r="C117" s="7" t="s">
        <v>227</v>
      </c>
      <c r="D117" s="2" t="s">
        <v>26</v>
      </c>
      <c r="E117" s="2" t="s">
        <v>15</v>
      </c>
      <c r="F117" s="2">
        <v>5</v>
      </c>
      <c r="G117" s="2">
        <v>2</v>
      </c>
      <c r="H117" s="2" t="str">
        <f t="shared" si="7"/>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4"/>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(($AM$11)*IF(Table2[[#This Row],[CorrectWinnerPrediction]]="Y", 1, 0))+(($AM$12)*IF(Table2[[#This Row],[CorrectAwayScorePrediction]]="Y", 1, 0))+(($AM$13)*IF(Table2[[#This Row],[CorrectHomeScorePrediction]]="Y", 1, 0))</f>
        <v>0.875</v>
      </c>
      <c r="AD117" s="4" t="str">
        <f t="shared" si="5"/>
        <v>THU</v>
      </c>
      <c r="AE117"/>
    </row>
    <row r="118" spans="1:31" x14ac:dyDescent="0.25">
      <c r="A118" s="4">
        <v>45589</v>
      </c>
      <c r="B118" s="4">
        <v>45589</v>
      </c>
      <c r="C118" s="7" t="s">
        <v>228</v>
      </c>
      <c r="D118" s="2" t="s">
        <v>22</v>
      </c>
      <c r="E118" s="2" t="s">
        <v>12</v>
      </c>
      <c r="F118" s="2">
        <v>6</v>
      </c>
      <c r="G118" s="2">
        <v>1</v>
      </c>
      <c r="H118" s="2" t="str">
        <f t="shared" si="7"/>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4"/>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(($AM$11)*IF(Table2[[#This Row],[CorrectWinnerPrediction]]="Y", 1, 0))+(($AM$12)*IF(Table2[[#This Row],[CorrectAwayScorePrediction]]="Y", 1, 0))+(($AM$13)*IF(Table2[[#This Row],[CorrectHomeScorePrediction]]="Y", 1, 0))</f>
        <v>0.75</v>
      </c>
      <c r="AD118" s="4" t="str">
        <f t="shared" si="5"/>
        <v>THU</v>
      </c>
      <c r="AE118"/>
    </row>
    <row r="119" spans="1:31" x14ac:dyDescent="0.25">
      <c r="A119" s="5">
        <v>45589</v>
      </c>
      <c r="B119" s="5">
        <v>45589</v>
      </c>
      <c r="C119" s="8" t="s">
        <v>229</v>
      </c>
      <c r="D119" s="3" t="s">
        <v>38</v>
      </c>
      <c r="E119" s="3" t="s">
        <v>28</v>
      </c>
      <c r="F119" s="3">
        <v>2</v>
      </c>
      <c r="G119" s="3">
        <v>5</v>
      </c>
      <c r="H119" s="3" t="str">
        <f t="shared" si="7"/>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4"/>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(($AM$11)*IF(Table2[[#This Row],[CorrectWinnerPrediction]]="Y", 1, 0))+(($AM$12)*IF(Table2[[#This Row],[CorrectAwayScorePrediction]]="Y", 1, 0))+(($AM$13)*IF(Table2[[#This Row],[CorrectHomeScorePrediction]]="Y", 1, 0))</f>
        <v>0.875</v>
      </c>
      <c r="AD119" s="5" t="str">
        <f t="shared" si="5"/>
        <v>THU</v>
      </c>
      <c r="AE119"/>
    </row>
    <row r="120" spans="1:31" x14ac:dyDescent="0.25">
      <c r="A120" s="4">
        <v>45590</v>
      </c>
      <c r="B120" s="4">
        <v>45590</v>
      </c>
      <c r="C120" s="7" t="s">
        <v>230</v>
      </c>
      <c r="D120" s="2" t="s">
        <v>30</v>
      </c>
      <c r="E120" s="2" t="s">
        <v>27</v>
      </c>
      <c r="F120" s="2">
        <v>3</v>
      </c>
      <c r="G120" s="2">
        <v>6</v>
      </c>
      <c r="H120" s="2" t="str">
        <f t="shared" si="7"/>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4"/>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(($AM$11)*IF(Table2[[#This Row],[CorrectWinnerPrediction]]="Y", 1, 0))+(($AM$12)*IF(Table2[[#This Row],[CorrectAwayScorePrediction]]="Y", 1, 0))+(($AM$13)*IF(Table2[[#This Row],[CorrectHomeScorePrediction]]="Y", 1, 0))</f>
        <v>0.875</v>
      </c>
      <c r="AD120" s="4" t="str">
        <f t="shared" si="5"/>
        <v>FRI</v>
      </c>
      <c r="AE120"/>
    </row>
    <row r="121" spans="1:31" x14ac:dyDescent="0.25">
      <c r="A121" s="4">
        <v>45590</v>
      </c>
      <c r="B121" s="4">
        <v>45590</v>
      </c>
      <c r="C121" s="7" t="s">
        <v>231</v>
      </c>
      <c r="D121" s="2" t="s">
        <v>33</v>
      </c>
      <c r="E121" s="2" t="s">
        <v>32</v>
      </c>
      <c r="F121" s="2">
        <v>4</v>
      </c>
      <c r="G121" s="2">
        <v>3</v>
      </c>
      <c r="H121" s="2" t="str">
        <f t="shared" si="7"/>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4"/>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(($AM$11)*IF(Table2[[#This Row],[CorrectWinnerPrediction]]="Y", 1, 0))+(($AM$12)*IF(Table2[[#This Row],[CorrectAwayScorePrediction]]="Y", 1, 0))+(($AM$13)*IF(Table2[[#This Row],[CorrectHomeScorePrediction]]="Y", 1, 0))</f>
        <v>1</v>
      </c>
      <c r="AD121" s="4" t="str">
        <f t="shared" si="5"/>
        <v>FRI</v>
      </c>
      <c r="AE121"/>
    </row>
    <row r="122" spans="1:31" x14ac:dyDescent="0.25">
      <c r="A122" s="4">
        <v>45590</v>
      </c>
      <c r="B122" s="4">
        <v>45590</v>
      </c>
      <c r="C122" s="7" t="s">
        <v>232</v>
      </c>
      <c r="D122" s="2" t="s">
        <v>35</v>
      </c>
      <c r="E122" s="2" t="s">
        <v>17</v>
      </c>
      <c r="F122" s="2">
        <v>5</v>
      </c>
      <c r="G122" s="2">
        <v>2</v>
      </c>
      <c r="H122" s="2" t="str">
        <f t="shared" si="7"/>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4"/>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(($AM$11)*IF(Table2[[#This Row],[CorrectWinnerPrediction]]="Y", 1, 0))+(($AM$12)*IF(Table2[[#This Row],[CorrectAwayScorePrediction]]="Y", 1, 0))+(($AM$13)*IF(Table2[[#This Row],[CorrectHomeScorePrediction]]="Y", 1, 0))</f>
        <v>0.875</v>
      </c>
      <c r="AD122" s="4" t="str">
        <f t="shared" si="5"/>
        <v>FRI</v>
      </c>
      <c r="AE122"/>
    </row>
    <row r="123" spans="1:31" x14ac:dyDescent="0.25">
      <c r="A123" s="5">
        <v>45590</v>
      </c>
      <c r="B123" s="5">
        <v>45590</v>
      </c>
      <c r="C123" s="8" t="s">
        <v>233</v>
      </c>
      <c r="D123" s="3" t="s">
        <v>21</v>
      </c>
      <c r="E123" s="3" t="s">
        <v>23</v>
      </c>
      <c r="F123" s="3">
        <v>3</v>
      </c>
      <c r="G123" s="3">
        <v>5</v>
      </c>
      <c r="H123" s="3" t="str">
        <f t="shared" si="7"/>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4"/>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(($AM$11)*IF(Table2[[#This Row],[CorrectWinnerPrediction]]="Y", 1, 0))+(($AM$12)*IF(Table2[[#This Row],[CorrectAwayScorePrediction]]="Y", 1, 0))+(($AM$13)*IF(Table2[[#This Row],[CorrectHomeScorePrediction]]="Y", 1, 0))</f>
        <v>0.75</v>
      </c>
      <c r="AD123" s="5" t="str">
        <f t="shared" si="5"/>
        <v>FRI</v>
      </c>
      <c r="AE123"/>
    </row>
    <row r="124" spans="1:31" x14ac:dyDescent="0.25">
      <c r="A124" s="4">
        <v>45590</v>
      </c>
      <c r="B124" s="4">
        <v>45591</v>
      </c>
      <c r="C124" s="7" t="s">
        <v>234</v>
      </c>
      <c r="D124" s="2" t="s">
        <v>31</v>
      </c>
      <c r="E124" s="2" t="s">
        <v>29</v>
      </c>
      <c r="F124" s="2">
        <v>2</v>
      </c>
      <c r="G124" s="2">
        <v>3</v>
      </c>
      <c r="H124" s="2" t="str">
        <f t="shared" si="7"/>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4"/>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(($AM$11)*IF(Table2[[#This Row],[CorrectWinnerPrediction]]="Y", 1, 0))+(($AM$12)*IF(Table2[[#This Row],[CorrectAwayScorePrediction]]="Y", 1, 0))+(($AM$13)*IF(Table2[[#This Row],[CorrectHomeScorePrediction]]="Y", 1, 0))</f>
        <v>0.75</v>
      </c>
      <c r="AD124" s="4" t="str">
        <f t="shared" si="5"/>
        <v>SAT</v>
      </c>
      <c r="AE124"/>
    </row>
    <row r="125" spans="1:31" x14ac:dyDescent="0.25">
      <c r="A125" s="4">
        <v>45590</v>
      </c>
      <c r="B125" s="4">
        <v>45591</v>
      </c>
      <c r="C125" s="7" t="s">
        <v>235</v>
      </c>
      <c r="D125" s="2" t="s">
        <v>37</v>
      </c>
      <c r="E125" s="2" t="s">
        <v>45</v>
      </c>
      <c r="F125" s="2">
        <v>4</v>
      </c>
      <c r="G125" s="2">
        <v>2</v>
      </c>
      <c r="H125" s="2" t="str">
        <f t="shared" si="7"/>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4"/>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(($AM$11)*IF(Table2[[#This Row],[CorrectWinnerPrediction]]="Y", 1, 0))+(($AM$12)*IF(Table2[[#This Row],[CorrectAwayScorePrediction]]="Y", 1, 0))+(($AM$13)*IF(Table2[[#This Row],[CorrectHomeScorePrediction]]="Y", 1, 0))</f>
        <v>0</v>
      </c>
      <c r="AD125" s="4" t="str">
        <f t="shared" si="5"/>
        <v>SAT</v>
      </c>
      <c r="AE125"/>
    </row>
    <row r="126" spans="1:31" x14ac:dyDescent="0.25">
      <c r="A126" s="4">
        <v>45590</v>
      </c>
      <c r="B126" s="4">
        <v>45591</v>
      </c>
      <c r="C126" s="7" t="s">
        <v>236</v>
      </c>
      <c r="D126" s="2" t="s">
        <v>15</v>
      </c>
      <c r="E126" s="2" t="s">
        <v>28</v>
      </c>
      <c r="F126" s="2">
        <v>5</v>
      </c>
      <c r="G126" s="2">
        <v>3</v>
      </c>
      <c r="H126" s="2" t="str">
        <f t="shared" si="7"/>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4"/>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(($AM$11)*IF(Table2[[#This Row],[CorrectWinnerPrediction]]="Y", 1, 0))+(($AM$12)*IF(Table2[[#This Row],[CorrectAwayScorePrediction]]="Y", 1, 0))+(($AM$13)*IF(Table2[[#This Row],[CorrectHomeScorePrediction]]="Y", 1, 0))</f>
        <v>0.125</v>
      </c>
      <c r="AD126" s="4" t="str">
        <f t="shared" si="5"/>
        <v>SAT</v>
      </c>
      <c r="AE126"/>
    </row>
    <row r="127" spans="1:31" x14ac:dyDescent="0.25">
      <c r="A127" s="4">
        <v>45590</v>
      </c>
      <c r="B127" s="4">
        <v>45591</v>
      </c>
      <c r="C127" s="7" t="s">
        <v>237</v>
      </c>
      <c r="D127" s="2" t="s">
        <v>18</v>
      </c>
      <c r="E127" s="2" t="s">
        <v>16</v>
      </c>
      <c r="F127" s="2">
        <v>4</v>
      </c>
      <c r="G127" s="2">
        <v>2</v>
      </c>
      <c r="H127" s="2" t="str">
        <f t="shared" si="7"/>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4"/>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(($AM$11)*IF(Table2[[#This Row],[CorrectWinnerPrediction]]="Y", 1, 0))+(($AM$12)*IF(Table2[[#This Row],[CorrectAwayScorePrediction]]="Y", 1, 0))+(($AM$13)*IF(Table2[[#This Row],[CorrectHomeScorePrediction]]="Y", 1, 0))</f>
        <v>0</v>
      </c>
      <c r="AD127" s="4" t="str">
        <f t="shared" si="5"/>
        <v>SAT</v>
      </c>
      <c r="AE127"/>
    </row>
    <row r="128" spans="1:31" x14ac:dyDescent="0.25">
      <c r="A128" s="4">
        <v>45590</v>
      </c>
      <c r="B128" s="4">
        <v>45591</v>
      </c>
      <c r="C128" s="7" t="s">
        <v>238</v>
      </c>
      <c r="D128" s="2" t="s">
        <v>13</v>
      </c>
      <c r="E128" s="2" t="s">
        <v>19</v>
      </c>
      <c r="F128" s="2">
        <v>4</v>
      </c>
      <c r="G128" s="2">
        <v>1</v>
      </c>
      <c r="H128" s="2" t="str">
        <f t="shared" si="7"/>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4"/>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(($AM$11)*IF(Table2[[#This Row],[CorrectWinnerPrediction]]="Y", 1, 0))+(($AM$12)*IF(Table2[[#This Row],[CorrectAwayScorePrediction]]="Y", 1, 0))+(($AM$13)*IF(Table2[[#This Row],[CorrectHomeScorePrediction]]="Y", 1, 0))</f>
        <v>0</v>
      </c>
      <c r="AD128" s="4" t="str">
        <f t="shared" si="5"/>
        <v>SAT</v>
      </c>
      <c r="AE128"/>
    </row>
    <row r="129" spans="1:31" x14ac:dyDescent="0.25">
      <c r="A129" s="4">
        <v>45590</v>
      </c>
      <c r="B129" s="4">
        <v>45591</v>
      </c>
      <c r="C129" s="7" t="s">
        <v>239</v>
      </c>
      <c r="D129" s="2" t="s">
        <v>46</v>
      </c>
      <c r="E129" s="2" t="s">
        <v>43</v>
      </c>
      <c r="F129" s="2">
        <v>3</v>
      </c>
      <c r="G129" s="2">
        <v>5</v>
      </c>
      <c r="H129" s="2" t="str">
        <f t="shared" si="7"/>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4"/>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(($AM$11)*IF(Table2[[#This Row],[CorrectWinnerPrediction]]="Y", 1, 0))+(($AM$12)*IF(Table2[[#This Row],[CorrectAwayScorePrediction]]="Y", 1, 0))+(($AM$13)*IF(Table2[[#This Row],[CorrectHomeScorePrediction]]="Y", 1, 0))</f>
        <v>0.75</v>
      </c>
      <c r="AD129" s="4" t="str">
        <f t="shared" si="5"/>
        <v>SAT</v>
      </c>
      <c r="AE129"/>
    </row>
    <row r="130" spans="1:31" x14ac:dyDescent="0.25">
      <c r="A130" s="4">
        <v>45590</v>
      </c>
      <c r="B130" s="4">
        <v>45591</v>
      </c>
      <c r="C130" s="7" t="s">
        <v>240</v>
      </c>
      <c r="D130" s="2" t="s">
        <v>47</v>
      </c>
      <c r="E130" s="2" t="s">
        <v>20</v>
      </c>
      <c r="F130" s="2">
        <v>2</v>
      </c>
      <c r="G130" s="2">
        <v>5</v>
      </c>
      <c r="H130" s="2" t="str">
        <f t="shared" si="7"/>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4"/>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(($AM$11)*IF(Table2[[#This Row],[CorrectWinnerPrediction]]="Y", 1, 0))+(($AM$12)*IF(Table2[[#This Row],[CorrectAwayScorePrediction]]="Y", 1, 0))+(($AM$13)*IF(Table2[[#This Row],[CorrectHomeScorePrediction]]="Y", 1, 0))</f>
        <v>0.75</v>
      </c>
      <c r="AD130" s="4" t="str">
        <f t="shared" si="5"/>
        <v>SAT</v>
      </c>
      <c r="AE130"/>
    </row>
    <row r="131" spans="1:31" x14ac:dyDescent="0.25">
      <c r="A131" s="4">
        <v>45590</v>
      </c>
      <c r="B131" s="4">
        <v>45591</v>
      </c>
      <c r="C131" s="7" t="s">
        <v>241</v>
      </c>
      <c r="D131" s="2" t="s">
        <v>22</v>
      </c>
      <c r="E131" s="2" t="s">
        <v>24</v>
      </c>
      <c r="F131" s="2">
        <v>1</v>
      </c>
      <c r="G131" s="2">
        <v>2</v>
      </c>
      <c r="H131" s="2" t="str">
        <f t="shared" si="7"/>
        <v>CGY</v>
      </c>
      <c r="I131" s="2" t="s">
        <v>40</v>
      </c>
      <c r="J131" s="2">
        <v>5</v>
      </c>
      <c r="K131" s="2">
        <v>3</v>
      </c>
      <c r="L131" s="2" t="str">
        <f t="shared" si="6"/>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8">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(($AM$11)*IF(Table2[[#This Row],[CorrectWinnerPrediction]]="Y", 1, 0))+(($AM$12)*IF(Table2[[#This Row],[CorrectAwayScorePrediction]]="Y", 1, 0))+(($AM$13)*IF(Table2[[#This Row],[CorrectHomeScorePrediction]]="Y", 1, 0))</f>
        <v>0</v>
      </c>
      <c r="AD131" s="4" t="str">
        <f t="shared" ref="AD131:AD194" si="9">IF(WEEKDAY($B131)=1,"SUN",IF(WEEKDAY($B131)=2,"MON",IF(WEEKDAY($B131)=3,"TUE",IF(WEEKDAY($B131)=4,"WED",IF(WEEKDAY($B131)=5,"THU",IF(WEEKDAY($B131)=6,"FRI", "SAT"))))))</f>
        <v>SAT</v>
      </c>
      <c r="AE131"/>
    </row>
    <row r="132" spans="1:31" x14ac:dyDescent="0.25">
      <c r="A132" s="4">
        <v>45590</v>
      </c>
      <c r="B132" s="4">
        <v>45591</v>
      </c>
      <c r="C132" s="7" t="s">
        <v>242</v>
      </c>
      <c r="D132" s="2" t="s">
        <v>14</v>
      </c>
      <c r="E132" s="2" t="s">
        <v>33</v>
      </c>
      <c r="F132" s="2">
        <v>5</v>
      </c>
      <c r="G132" s="2">
        <v>0</v>
      </c>
      <c r="H132" s="2" t="str">
        <f t="shared" si="7"/>
        <v>FLA</v>
      </c>
      <c r="I132" s="2" t="s">
        <v>40</v>
      </c>
      <c r="J132" s="2">
        <v>6</v>
      </c>
      <c r="K132" s="2">
        <v>3</v>
      </c>
      <c r="L132" s="2" t="str">
        <f t="shared" ref="L132:L195" si="10">IF(OR($J132=$K132,AND(ISBLANK($J132),ISBLANK($K132))),"_",IF($J132&gt;$K132,$D132,$E132))</f>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8"/>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(($AM$11)*IF(Table2[[#This Row],[CorrectWinnerPrediction]]="Y", 1, 0))+(($AM$12)*IF(Table2[[#This Row],[CorrectAwayScorePrediction]]="Y", 1, 0))+(($AM$13)*IF(Table2[[#This Row],[CorrectHomeScorePrediction]]="Y", 1, 0))</f>
        <v>0.75</v>
      </c>
      <c r="AD132" s="4" t="str">
        <f t="shared" si="9"/>
        <v>SAT</v>
      </c>
      <c r="AE132"/>
    </row>
    <row r="133" spans="1:31" x14ac:dyDescent="0.25">
      <c r="A133" s="4">
        <v>45590</v>
      </c>
      <c r="B133" s="4">
        <v>45591</v>
      </c>
      <c r="C133" s="7" t="s">
        <v>243</v>
      </c>
      <c r="D133" s="2" t="s">
        <v>36</v>
      </c>
      <c r="E133" s="2" t="s">
        <v>35</v>
      </c>
      <c r="F133" s="2">
        <v>5</v>
      </c>
      <c r="G133" s="2">
        <v>2</v>
      </c>
      <c r="H133" s="2" t="str">
        <f t="shared" si="7"/>
        <v>CBJ</v>
      </c>
      <c r="I133" s="2" t="s">
        <v>40</v>
      </c>
      <c r="J133" s="2">
        <v>3</v>
      </c>
      <c r="K133" s="2">
        <v>4</v>
      </c>
      <c r="L133" s="2" t="str">
        <f t="shared" si="10"/>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8"/>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(($AM$11)*IF(Table2[[#This Row],[CorrectWinnerPrediction]]="Y", 1, 0))+(($AM$12)*IF(Table2[[#This Row],[CorrectAwayScorePrediction]]="Y", 1, 0))+(($AM$13)*IF(Table2[[#This Row],[CorrectHomeScorePrediction]]="Y", 1, 0))</f>
        <v>0</v>
      </c>
      <c r="AD133" s="4" t="str">
        <f t="shared" si="9"/>
        <v>SAT</v>
      </c>
      <c r="AE133"/>
    </row>
    <row r="134" spans="1:31" x14ac:dyDescent="0.25">
      <c r="A134" s="4">
        <v>45590</v>
      </c>
      <c r="B134" s="4">
        <v>45591</v>
      </c>
      <c r="C134" s="7" t="s">
        <v>244</v>
      </c>
      <c r="D134" s="2" t="s">
        <v>17</v>
      </c>
      <c r="E134" s="2" t="s">
        <v>34</v>
      </c>
      <c r="F134" s="2">
        <v>2</v>
      </c>
      <c r="G134" s="2">
        <v>4</v>
      </c>
      <c r="H134" s="2" t="str">
        <f t="shared" ref="H134:H197" si="11">IF(AND(ISBLANK($F134),ISBLANK($G134)),"_",IF($F134&gt;$G134,$D134,$E134))</f>
        <v>DAL</v>
      </c>
      <c r="I134" s="2" t="s">
        <v>40</v>
      </c>
      <c r="J134" s="2">
        <v>2</v>
      </c>
      <c r="K134" s="2">
        <v>4</v>
      </c>
      <c r="L134" s="2" t="str">
        <f t="shared" si="10"/>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8"/>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(($AM$11)*IF(Table2[[#This Row],[CorrectWinnerPrediction]]="Y", 1, 0))+(($AM$12)*IF(Table2[[#This Row],[CorrectAwayScorePrediction]]="Y", 1, 0))+(($AM$13)*IF(Table2[[#This Row],[CorrectHomeScorePrediction]]="Y", 1, 0))</f>
        <v>1</v>
      </c>
      <c r="AD134" s="4" t="str">
        <f t="shared" si="9"/>
        <v>SAT</v>
      </c>
      <c r="AE134"/>
    </row>
    <row r="135" spans="1:31"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0"/>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8"/>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(($AM$11)*IF(Table2[[#This Row],[CorrectWinnerPrediction]]="Y", 1, 0))+(($AM$12)*IF(Table2[[#This Row],[CorrectAwayScorePrediction]]="Y", 1, 0))+(($AM$13)*IF(Table2[[#This Row],[CorrectHomeScorePrediction]]="Y", 1, 0))</f>
        <v>0.125</v>
      </c>
      <c r="AD135" s="4" t="str">
        <f t="shared" si="9"/>
        <v>SAT</v>
      </c>
      <c r="AE135"/>
    </row>
    <row r="136" spans="1:31"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0"/>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8"/>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(($AM$11)*IF(Table2[[#This Row],[CorrectWinnerPrediction]]="Y", 1, 0))+(($AM$12)*IF(Table2[[#This Row],[CorrectAwayScorePrediction]]="Y", 1, 0))+(($AM$13)*IF(Table2[[#This Row],[CorrectHomeScorePrediction]]="Y", 1, 0))</f>
        <v>0.75</v>
      </c>
      <c r="AD136" s="4" t="str">
        <f t="shared" si="9"/>
        <v>SAT</v>
      </c>
      <c r="AE136"/>
    </row>
    <row r="137" spans="1:31"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0"/>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8"/>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(($AM$11)*IF(Table2[[#This Row],[CorrectWinnerPrediction]]="Y", 1, 0))+(($AM$12)*IF(Table2[[#This Row],[CorrectAwayScorePrediction]]="Y", 1, 0))+(($AM$13)*IF(Table2[[#This Row],[CorrectHomeScorePrediction]]="Y", 1, 0))</f>
        <v>1</v>
      </c>
      <c r="AD137" s="5" t="str">
        <f t="shared" si="9"/>
        <v>SAT</v>
      </c>
      <c r="AE137"/>
    </row>
    <row r="138" spans="1:31"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0"/>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8"/>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(($AM$11)*IF(Table2[[#This Row],[CorrectWinnerPrediction]]="Y", 1, 0))+(($AM$12)*IF(Table2[[#This Row],[CorrectAwayScorePrediction]]="Y", 1, 0))+(($AM$13)*IF(Table2[[#This Row],[CorrectHomeScorePrediction]]="Y", 1, 0))</f>
        <v>0.875</v>
      </c>
      <c r="AD138" s="4" t="str">
        <f t="shared" si="9"/>
        <v>SUN</v>
      </c>
      <c r="AE138"/>
    </row>
    <row r="139" spans="1:31"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0"/>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8"/>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(($AM$11)*IF(Table2[[#This Row],[CorrectWinnerPrediction]]="Y", 1, 0))+(($AM$12)*IF(Table2[[#This Row],[CorrectAwayScorePrediction]]="Y", 1, 0))+(($AM$13)*IF(Table2[[#This Row],[CorrectHomeScorePrediction]]="Y", 1, 0))</f>
        <v>0.75</v>
      </c>
      <c r="AD139" s="4" t="str">
        <f t="shared" si="9"/>
        <v>SUN</v>
      </c>
      <c r="AE139"/>
    </row>
    <row r="140" spans="1:31"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0"/>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8"/>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(($AM$11)*IF(Table2[[#This Row],[CorrectWinnerPrediction]]="Y", 1, 0))+(($AM$12)*IF(Table2[[#This Row],[CorrectAwayScorePrediction]]="Y", 1, 0))+(($AM$13)*IF(Table2[[#This Row],[CorrectHomeScorePrediction]]="Y", 1, 0))</f>
        <v>1</v>
      </c>
      <c r="AD140" s="4" t="str">
        <f t="shared" si="9"/>
        <v>SUN</v>
      </c>
      <c r="AE140"/>
    </row>
    <row r="141" spans="1:31"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0"/>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8"/>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(($AM$11)*IF(Table2[[#This Row],[CorrectWinnerPrediction]]="Y", 1, 0))+(($AM$12)*IF(Table2[[#This Row],[CorrectAwayScorePrediction]]="Y", 1, 0))+(($AM$13)*IF(Table2[[#This Row],[CorrectHomeScorePrediction]]="Y", 1, 0))</f>
        <v>0.875</v>
      </c>
      <c r="AD141" s="5" t="str">
        <f t="shared" si="9"/>
        <v>SUN</v>
      </c>
      <c r="AE141"/>
    </row>
    <row r="142" spans="1:31"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0"/>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8"/>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(($AM$11)*IF(Table2[[#This Row],[CorrectWinnerPrediction]]="Y", 1, 0))+(($AM$12)*IF(Table2[[#This Row],[CorrectAwayScorePrediction]]="Y", 1, 0))+(($AM$13)*IF(Table2[[#This Row],[CorrectHomeScorePrediction]]="Y", 1, 0))</f>
        <v>0.875</v>
      </c>
      <c r="AD142" s="4" t="str">
        <f t="shared" si="9"/>
        <v>MON</v>
      </c>
      <c r="AE142"/>
    </row>
    <row r="143" spans="1:31" x14ac:dyDescent="0.25">
      <c r="A143" s="4">
        <v>45593</v>
      </c>
      <c r="B143" s="4">
        <v>45593</v>
      </c>
      <c r="C143" s="7" t="s">
        <v>253</v>
      </c>
      <c r="D143" s="2" t="s">
        <v>23</v>
      </c>
      <c r="E143" s="2" t="s">
        <v>36</v>
      </c>
      <c r="F143" s="2">
        <v>6</v>
      </c>
      <c r="G143" s="2">
        <v>4</v>
      </c>
      <c r="H143" s="2" t="str">
        <f t="shared" si="11"/>
        <v>EDM</v>
      </c>
      <c r="I143" s="2" t="s">
        <v>40</v>
      </c>
      <c r="J143" s="2">
        <v>1</v>
      </c>
      <c r="K143" s="2">
        <v>6</v>
      </c>
      <c r="L143" s="2" t="str">
        <f t="shared" si="10"/>
        <v>CBJ</v>
      </c>
      <c r="M143" s="2" t="s">
        <v>40</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8"/>
        <v>EDM</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t="s">
        <v>1774</v>
      </c>
      <c r="Z143" s="2">
        <f>IF(AND(Table2[[#This Row],[GameIsOver]]=1,Table2[[#This Row],[ActualHomeScore]]*Table2[[#This Row],[ActualAwayScore]]=0), 1,0)</f>
        <v>0</v>
      </c>
      <c r="AA143" s="2">
        <f>IF(Table2[[#This Row],[GameIsOver]]=0,0, IF(Table2[[#This Row],[ActualWinner]]=Table2[[#This Row],[AwayTeam]], 2, IF(OR(Table2[[#This Row],[ActualResult]]="OT", Table2[[#This Row],[ActualResult]]="SO"), 1, 0)))</f>
        <v>0</v>
      </c>
      <c r="AB143" s="2">
        <f>IF(Table2[[#This Row],[GameIsOver]]= 0, 0, IF(Table2[[#This Row],[ActualWinner]]=Table2[[#This Row],[HomeTeam]], 2, IF(OR(Table2[[#This Row],[ActualResult]]="OT", Table2[[#This Row],[ActualResult]]="SO"), 1, 0)))</f>
        <v>2</v>
      </c>
      <c r="AC143" s="33">
        <f>(($AM$11)*IF(Table2[[#This Row],[CorrectWinnerPrediction]]="Y", 1, 0))+(($AM$12)*IF(Table2[[#This Row],[CorrectAwayScorePrediction]]="Y", 1, 0))+(($AM$13)*IF(Table2[[#This Row],[CorrectHomeScorePrediction]]="Y", 1, 0))</f>
        <v>0</v>
      </c>
      <c r="AD143" s="4" t="str">
        <f t="shared" si="9"/>
        <v>MON</v>
      </c>
      <c r="AE143"/>
    </row>
    <row r="144" spans="1:31" x14ac:dyDescent="0.25">
      <c r="A144" s="4">
        <v>45593</v>
      </c>
      <c r="B144" s="4">
        <v>45593</v>
      </c>
      <c r="C144" s="7" t="s">
        <v>254</v>
      </c>
      <c r="D144" s="2" t="s">
        <v>35</v>
      </c>
      <c r="E144" s="2" t="s">
        <v>43</v>
      </c>
      <c r="F144" s="2">
        <v>6</v>
      </c>
      <c r="G144" s="2">
        <v>5</v>
      </c>
      <c r="H144" s="2" t="str">
        <f t="shared" si="11"/>
        <v>NSH</v>
      </c>
      <c r="I144" s="2" t="s">
        <v>40</v>
      </c>
      <c r="J144" s="2">
        <v>2</v>
      </c>
      <c r="K144" s="2">
        <v>3</v>
      </c>
      <c r="L144" s="2" t="str">
        <f t="shared" si="10"/>
        <v>TBL</v>
      </c>
      <c r="M144" s="2" t="s">
        <v>77</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8"/>
        <v>NSH</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t="s">
        <v>1771</v>
      </c>
      <c r="Y144" s="2"/>
      <c r="Z144" s="2">
        <f>IF(AND(Table2[[#This Row],[GameIsOver]]=1,Table2[[#This Row],[ActualHomeScore]]*Table2[[#This Row],[ActualAwayScore]]=0), 1,0)</f>
        <v>0</v>
      </c>
      <c r="AA144" s="2">
        <f>IF(Table2[[#This Row],[GameIsOver]]=0,0, IF(Table2[[#This Row],[ActualWinner]]=Table2[[#This Row],[AwayTeam]], 2, IF(OR(Table2[[#This Row],[ActualResult]]="OT", Table2[[#This Row],[ActualResult]]="SO"), 1, 0)))</f>
        <v>1</v>
      </c>
      <c r="AB144" s="2">
        <f>IF(Table2[[#This Row],[GameIsOver]]= 0, 0, IF(Table2[[#This Row],[ActualWinner]]=Table2[[#This Row],[HomeTeam]], 2, IF(OR(Table2[[#This Row],[ActualResult]]="OT", Table2[[#This Row],[ActualResult]]="SO"), 1, 0)))</f>
        <v>2</v>
      </c>
      <c r="AC144" s="33">
        <f>(($AM$11)*IF(Table2[[#This Row],[CorrectWinnerPrediction]]="Y", 1, 0))+(($AM$12)*IF(Table2[[#This Row],[CorrectAwayScorePrediction]]="Y", 1, 0))+(($AM$13)*IF(Table2[[#This Row],[CorrectHomeScorePrediction]]="Y", 1, 0))</f>
        <v>0</v>
      </c>
      <c r="AD144" s="4" t="str">
        <f t="shared" si="9"/>
        <v>MON</v>
      </c>
      <c r="AE144"/>
    </row>
    <row r="145" spans="1:31"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0"/>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8"/>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(($AM$11)*IF(Table2[[#This Row],[CorrectWinnerPrediction]]="Y", 1, 0))+(($AM$12)*IF(Table2[[#This Row],[CorrectAwayScorePrediction]]="Y", 1, 0))+(($AM$13)*IF(Table2[[#This Row],[CorrectHomeScorePrediction]]="Y", 1, 0))</f>
        <v>0.125</v>
      </c>
      <c r="AD145" s="4" t="str">
        <f t="shared" si="9"/>
        <v>MON</v>
      </c>
      <c r="AE145"/>
    </row>
    <row r="146" spans="1:31"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0"/>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8"/>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(($AM$11)*IF(Table2[[#This Row],[CorrectWinnerPrediction]]="Y", 1, 0))+(($AM$12)*IF(Table2[[#This Row],[CorrectAwayScorePrediction]]="Y", 1, 0))+(($AM$13)*IF(Table2[[#This Row],[CorrectHomeScorePrediction]]="Y", 1, 0))</f>
        <v>0</v>
      </c>
      <c r="AD146" s="4" t="str">
        <f t="shared" si="9"/>
        <v>MON</v>
      </c>
      <c r="AE146"/>
    </row>
    <row r="147" spans="1:31"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0"/>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8"/>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(($AM$11)*IF(Table2[[#This Row],[CorrectWinnerPrediction]]="Y", 1, 0))+(($AM$12)*IF(Table2[[#This Row],[CorrectAwayScorePrediction]]="Y", 1, 0))+(($AM$13)*IF(Table2[[#This Row],[CorrectHomeScorePrediction]]="Y", 1, 0))</f>
        <v>0</v>
      </c>
      <c r="AD147" s="4" t="str">
        <f t="shared" si="9"/>
        <v>MON</v>
      </c>
      <c r="AE147"/>
    </row>
    <row r="148" spans="1:31"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0"/>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8"/>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(($AM$11)*IF(Table2[[#This Row],[CorrectWinnerPrediction]]="Y", 1, 0))+(($AM$12)*IF(Table2[[#This Row],[CorrectAwayScorePrediction]]="Y", 1, 0))+(($AM$13)*IF(Table2[[#This Row],[CorrectHomeScorePrediction]]="Y", 1, 0))</f>
        <v>0.125</v>
      </c>
      <c r="AD148" s="4" t="str">
        <f t="shared" si="9"/>
        <v>MON</v>
      </c>
      <c r="AE148"/>
    </row>
    <row r="149" spans="1:31"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0"/>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8"/>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(($AM$11)*IF(Table2[[#This Row],[CorrectWinnerPrediction]]="Y", 1, 0))+(($AM$12)*IF(Table2[[#This Row],[CorrectAwayScorePrediction]]="Y", 1, 0))+(($AM$13)*IF(Table2[[#This Row],[CorrectHomeScorePrediction]]="Y", 1, 0))</f>
        <v>0</v>
      </c>
      <c r="AD149" s="5" t="str">
        <f t="shared" si="9"/>
        <v>MON</v>
      </c>
      <c r="AE149"/>
    </row>
    <row r="150" spans="1:31"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0"/>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8"/>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(($AM$11)*IF(Table2[[#This Row],[CorrectWinnerPrediction]]="Y", 1, 0))+(($AM$12)*IF(Table2[[#This Row],[CorrectAwayScorePrediction]]="Y", 1, 0))+(($AM$13)*IF(Table2[[#This Row],[CorrectHomeScorePrediction]]="Y", 1, 0))</f>
        <v>0</v>
      </c>
      <c r="AD150" s="4" t="str">
        <f t="shared" si="9"/>
        <v>TUE</v>
      </c>
      <c r="AE150"/>
    </row>
    <row r="151" spans="1:31"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0"/>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8"/>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(($AM$11)*IF(Table2[[#This Row],[CorrectWinnerPrediction]]="Y", 1, 0))+(($AM$12)*IF(Table2[[#This Row],[CorrectAwayScorePrediction]]="Y", 1, 0))+(($AM$13)*IF(Table2[[#This Row],[CorrectHomeScorePrediction]]="Y", 1, 0))</f>
        <v>0.75</v>
      </c>
      <c r="AD151" s="4" t="str">
        <f t="shared" si="9"/>
        <v>TUE</v>
      </c>
      <c r="AE151"/>
    </row>
    <row r="152" spans="1:31"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0"/>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8"/>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(($AM$11)*IF(Table2[[#This Row],[CorrectWinnerPrediction]]="Y", 1, 0))+(($AM$12)*IF(Table2[[#This Row],[CorrectAwayScorePrediction]]="Y", 1, 0))+(($AM$13)*IF(Table2[[#This Row],[CorrectHomeScorePrediction]]="Y", 1, 0))</f>
        <v>0.75</v>
      </c>
      <c r="AD152" s="4" t="str">
        <f t="shared" si="9"/>
        <v>TUE</v>
      </c>
      <c r="AE152"/>
    </row>
    <row r="153" spans="1:31" x14ac:dyDescent="0.25">
      <c r="A153" s="4">
        <v>45593</v>
      </c>
      <c r="B153" s="4">
        <v>45594</v>
      </c>
      <c r="C153" s="7" t="s">
        <v>263</v>
      </c>
      <c r="D153" s="2" t="s">
        <v>47</v>
      </c>
      <c r="E153" s="2" t="s">
        <v>33</v>
      </c>
      <c r="F153" s="2">
        <v>4</v>
      </c>
      <c r="G153" s="2">
        <v>3</v>
      </c>
      <c r="H153" s="2" t="str">
        <f t="shared" si="11"/>
        <v>ANA</v>
      </c>
      <c r="I153" s="2" t="s">
        <v>39</v>
      </c>
      <c r="J153" s="2">
        <v>3</v>
      </c>
      <c r="K153" s="2">
        <v>1</v>
      </c>
      <c r="L153" s="2" t="str">
        <f t="shared" si="10"/>
        <v>ANA</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0</v>
      </c>
      <c r="S153" s="2" t="str">
        <f t="shared" si="8"/>
        <v>NYI</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2</v>
      </c>
      <c r="AB153" s="2">
        <f>IF(Table2[[#This Row],[GameIsOver]]= 0, 0, IF(Table2[[#This Row],[ActualWinner]]=Table2[[#This Row],[HomeTeam]], 2, IF(OR(Table2[[#This Row],[ActualResult]]="OT", Table2[[#This Row],[ActualResult]]="SO"), 1, 0)))</f>
        <v>0</v>
      </c>
      <c r="AC153" s="33">
        <f>(($AM$11)*IF(Table2[[#This Row],[CorrectWinnerPrediction]]="Y", 1, 0))+(($AM$12)*IF(Table2[[#This Row],[CorrectAwayScorePrediction]]="Y", 1, 0))+(($AM$13)*IF(Table2[[#This Row],[CorrectHomeScorePrediction]]="Y", 1, 0))</f>
        <v>0.75</v>
      </c>
      <c r="AD153" s="4" t="str">
        <f t="shared" si="9"/>
        <v>TUE</v>
      </c>
      <c r="AE153"/>
    </row>
    <row r="154" spans="1:31" x14ac:dyDescent="0.25">
      <c r="A154" s="4">
        <v>45593</v>
      </c>
      <c r="B154" s="4">
        <v>45594</v>
      </c>
      <c r="C154" s="7" t="s">
        <v>264</v>
      </c>
      <c r="D154" s="2" t="s">
        <v>37</v>
      </c>
      <c r="E154" s="2" t="s">
        <v>21</v>
      </c>
      <c r="F154" s="2">
        <v>3</v>
      </c>
      <c r="G154" s="2">
        <v>2</v>
      </c>
      <c r="H154" s="2" t="str">
        <f t="shared" si="11"/>
        <v>MIN</v>
      </c>
      <c r="I154" s="2" t="s">
        <v>40</v>
      </c>
      <c r="J154" s="2">
        <v>5</v>
      </c>
      <c r="K154" s="2">
        <v>3</v>
      </c>
      <c r="L154" s="2" t="str">
        <f t="shared" si="10"/>
        <v>MIN</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1</v>
      </c>
      <c r="S154" s="2" t="str">
        <f t="shared" si="8"/>
        <v>PIT</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t="s">
        <v>1772</v>
      </c>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(($AM$11)*IF(Table2[[#This Row],[CorrectWinnerPrediction]]="Y", 1, 0))+(($AM$12)*IF(Table2[[#This Row],[CorrectAwayScorePrediction]]="Y", 1, 0))+(($AM$13)*IF(Table2[[#This Row],[CorrectHomeScorePrediction]]="Y", 1, 0))</f>
        <v>0.75</v>
      </c>
      <c r="AD154" s="4" t="str">
        <f t="shared" si="9"/>
        <v>TUE</v>
      </c>
      <c r="AE154"/>
    </row>
    <row r="155" spans="1:31" x14ac:dyDescent="0.25">
      <c r="A155" s="4">
        <v>45593</v>
      </c>
      <c r="B155" s="4">
        <v>45594</v>
      </c>
      <c r="C155" s="7" t="s">
        <v>265</v>
      </c>
      <c r="D155" s="2" t="s">
        <v>20</v>
      </c>
      <c r="E155" s="2" t="s">
        <v>46</v>
      </c>
      <c r="F155" s="2">
        <v>1</v>
      </c>
      <c r="G155" s="2">
        <v>2</v>
      </c>
      <c r="H155" s="2" t="str">
        <f t="shared" si="11"/>
        <v>WSH</v>
      </c>
      <c r="I155" s="2" t="s">
        <v>40</v>
      </c>
      <c r="J155" s="2">
        <v>3</v>
      </c>
      <c r="K155" s="2">
        <v>5</v>
      </c>
      <c r="L155" s="2" t="str">
        <f t="shared" si="10"/>
        <v>WSH</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8"/>
        <v>NYR</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0</v>
      </c>
      <c r="AB155" s="2">
        <f>IF(Table2[[#This Row],[GameIsOver]]= 0, 0, IF(Table2[[#This Row],[ActualWinner]]=Table2[[#This Row],[HomeTeam]], 2, IF(OR(Table2[[#This Row],[ActualResult]]="OT", Table2[[#This Row],[ActualResult]]="SO"), 1, 0)))</f>
        <v>2</v>
      </c>
      <c r="AC155" s="33">
        <f>(($AM$11)*IF(Table2[[#This Row],[CorrectWinnerPrediction]]="Y", 1, 0))+(($AM$12)*IF(Table2[[#This Row],[CorrectAwayScorePrediction]]="Y", 1, 0))+(($AM$13)*IF(Table2[[#This Row],[CorrectHomeScorePrediction]]="Y", 1, 0))</f>
        <v>0.75</v>
      </c>
      <c r="AD155" s="4" t="str">
        <f t="shared" si="9"/>
        <v>TUE</v>
      </c>
      <c r="AE155"/>
    </row>
    <row r="156" spans="1:31"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0"/>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8"/>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(($AM$11)*IF(Table2[[#This Row],[CorrectWinnerPrediction]]="Y", 1, 0))+(($AM$12)*IF(Table2[[#This Row],[CorrectAwayScorePrediction]]="Y", 1, 0))+(($AM$13)*IF(Table2[[#This Row],[CorrectHomeScorePrediction]]="Y", 1, 0))</f>
        <v>0</v>
      </c>
      <c r="AD156" s="5" t="str">
        <f t="shared" si="9"/>
        <v>TUE</v>
      </c>
      <c r="AE156"/>
    </row>
    <row r="157" spans="1:31"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0"/>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8"/>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(($AM$11)*IF(Table2[[#This Row],[CorrectWinnerPrediction]]="Y", 1, 0))+(($AM$12)*IF(Table2[[#This Row],[CorrectAwayScorePrediction]]="Y", 1, 0))+(($AM$13)*IF(Table2[[#This Row],[CorrectHomeScorePrediction]]="Y", 1, 0))</f>
        <v>0.75</v>
      </c>
      <c r="AD157" s="4" t="str">
        <f t="shared" si="9"/>
        <v>WED</v>
      </c>
      <c r="AE157"/>
    </row>
    <row r="158" spans="1:31"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0"/>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8"/>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(($AM$11)*IF(Table2[[#This Row],[CorrectWinnerPrediction]]="Y", 1, 0))+(($AM$12)*IF(Table2[[#This Row],[CorrectAwayScorePrediction]]="Y", 1, 0))+(($AM$13)*IF(Table2[[#This Row],[CorrectHomeScorePrediction]]="Y", 1, 0))</f>
        <v>0.75</v>
      </c>
      <c r="AD158" s="4" t="str">
        <f t="shared" si="9"/>
        <v>WED</v>
      </c>
      <c r="AE158"/>
    </row>
    <row r="159" spans="1:31"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0"/>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8"/>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(($AM$11)*IF(Table2[[#This Row],[CorrectWinnerPrediction]]="Y", 1, 0))+(($AM$12)*IF(Table2[[#This Row],[CorrectAwayScorePrediction]]="Y", 1, 0))+(($AM$13)*IF(Table2[[#This Row],[CorrectHomeScorePrediction]]="Y", 1, 0))</f>
        <v>0.125</v>
      </c>
      <c r="AD159" s="4" t="str">
        <f t="shared" si="9"/>
        <v>WED</v>
      </c>
      <c r="AE159"/>
    </row>
    <row r="160" spans="1:31"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0"/>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8"/>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1773</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(($AM$11)*IF(Table2[[#This Row],[CorrectWinnerPrediction]]="Y", 1, 0))+(($AM$12)*IF(Table2[[#This Row],[CorrectAwayScorePrediction]]="Y", 1, 0))+(($AM$13)*IF(Table2[[#This Row],[CorrectHomeScorePrediction]]="Y", 1, 0))</f>
        <v>0</v>
      </c>
      <c r="AD160" s="4" t="str">
        <f t="shared" si="9"/>
        <v>WED</v>
      </c>
      <c r="AE160"/>
    </row>
    <row r="161" spans="1:33" x14ac:dyDescent="0.25">
      <c r="A161" s="4">
        <v>45595</v>
      </c>
      <c r="B161" s="4">
        <v>45595</v>
      </c>
      <c r="C161" s="7" t="s">
        <v>271</v>
      </c>
      <c r="D161" s="2" t="s">
        <v>27</v>
      </c>
      <c r="E161" s="2" t="s">
        <v>28</v>
      </c>
      <c r="F161" s="2">
        <v>5</v>
      </c>
      <c r="G161" s="2">
        <v>2</v>
      </c>
      <c r="H161" s="2" t="str">
        <f t="shared" si="11"/>
        <v>VGK</v>
      </c>
      <c r="I161" s="2" t="s">
        <v>40</v>
      </c>
      <c r="J161" s="2">
        <v>3</v>
      </c>
      <c r="K161" s="2">
        <v>6</v>
      </c>
      <c r="L161" s="2" t="str">
        <f t="shared" si="10"/>
        <v>LAK</v>
      </c>
      <c r="M161" s="2" t="s">
        <v>40</v>
      </c>
      <c r="N161" s="2">
        <f>IF(ISBLANK(Table2[[#This Row],[ActualResult]]), 0, 1)</f>
        <v>1</v>
      </c>
      <c r="O161" s="2" t="str">
        <f>IF(ISBLANK(Table2[[#This Row],[ActualResult]]), "_", IF(Table2[[#This Row],[ActualWinner]]=Table2[[#This Row],[PredictedWinner]], "Y", "N"))</f>
        <v>N</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8"/>
        <v>VGK</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c r="Z161" s="2">
        <f>IF(AND(Table2[[#This Row],[GameIsOver]]=1,Table2[[#This Row],[ActualHomeScore]]*Table2[[#This Row],[ActualAwayScore]]=0), 1,0)</f>
        <v>0</v>
      </c>
      <c r="AA161" s="2">
        <f>IF(Table2[[#This Row],[GameIsOver]]=0,0, IF(Table2[[#This Row],[ActualWinner]]=Table2[[#This Row],[AwayTeam]], 2, IF(OR(Table2[[#This Row],[ActualResult]]="OT", Table2[[#This Row],[ActualResult]]="SO"), 1, 0)))</f>
        <v>0</v>
      </c>
      <c r="AB161" s="2">
        <f>IF(Table2[[#This Row],[GameIsOver]]= 0, 0, IF(Table2[[#This Row],[ActualWinner]]=Table2[[#This Row],[HomeTeam]], 2, IF(OR(Table2[[#This Row],[ActualResult]]="OT", Table2[[#This Row],[ActualResult]]="SO"), 1, 0)))</f>
        <v>2</v>
      </c>
      <c r="AC161" s="33">
        <f>(($AM$11)*IF(Table2[[#This Row],[CorrectWinnerPrediction]]="Y", 1, 0))+(($AM$12)*IF(Table2[[#This Row],[CorrectAwayScorePrediction]]="Y", 1, 0))+(($AM$13)*IF(Table2[[#This Row],[CorrectHomeScorePrediction]]="Y", 1, 0))</f>
        <v>0</v>
      </c>
      <c r="AD161" s="4" t="str">
        <f t="shared" si="9"/>
        <v>WED</v>
      </c>
      <c r="AE161"/>
    </row>
    <row r="162" spans="1:33" x14ac:dyDescent="0.25">
      <c r="A162" s="5">
        <v>45595</v>
      </c>
      <c r="B162" s="5">
        <v>45595</v>
      </c>
      <c r="C162" s="8" t="s">
        <v>272</v>
      </c>
      <c r="D162" s="3" t="s">
        <v>32</v>
      </c>
      <c r="E162" s="3" t="s">
        <v>25</v>
      </c>
      <c r="F162" s="3">
        <v>4</v>
      </c>
      <c r="G162" s="3">
        <v>3</v>
      </c>
      <c r="H162" s="3" t="str">
        <f t="shared" si="11"/>
        <v>NJD</v>
      </c>
      <c r="I162" s="3" t="s">
        <v>39</v>
      </c>
      <c r="J162" s="3">
        <v>6</v>
      </c>
      <c r="K162" s="3">
        <v>0</v>
      </c>
      <c r="L162" s="2" t="str">
        <f t="shared" si="10"/>
        <v>NJD</v>
      </c>
      <c r="M162" s="3" t="s">
        <v>40</v>
      </c>
      <c r="N162" s="3">
        <f>IF(ISBLANK(Table2[[#This Row],[ActualResult]]), 0, 1)</f>
        <v>1</v>
      </c>
      <c r="O162" s="3" t="str">
        <f>IF(ISBLANK(Table2[[#This Row],[ActualResult]]), "_", IF(Table2[[#This Row],[ActualWinner]]=Table2[[#This Row],[PredictedWinner]], "Y", "N"))</f>
        <v>Y</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8"/>
        <v>VAN</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t="s">
        <v>1776</v>
      </c>
      <c r="Y162" s="2"/>
      <c r="Z162" s="2">
        <f>IF(AND(Table2[[#This Row],[GameIsOver]]=1,Table2[[#This Row],[ActualHomeScore]]*Table2[[#This Row],[ActualAwayScore]]=0), 1,0)</f>
        <v>1</v>
      </c>
      <c r="AA162" s="2">
        <f>IF(Table2[[#This Row],[GameIsOver]]=0,0, IF(Table2[[#This Row],[ActualWinner]]=Table2[[#This Row],[AwayTeam]], 2, IF(OR(Table2[[#This Row],[ActualResult]]="OT", Table2[[#This Row],[ActualResult]]="SO"), 1, 0)))</f>
        <v>2</v>
      </c>
      <c r="AB162" s="2">
        <f>IF(Table2[[#This Row],[GameIsOver]]= 0, 0, IF(Table2[[#This Row],[ActualWinner]]=Table2[[#This Row],[HomeTeam]], 2, IF(OR(Table2[[#This Row],[ActualResult]]="OT", Table2[[#This Row],[ActualResult]]="SO"), 1, 0)))</f>
        <v>0</v>
      </c>
      <c r="AC162" s="33">
        <f>(($AM$11)*IF(Table2[[#This Row],[CorrectWinnerPrediction]]="Y", 1, 0))+(($AM$12)*IF(Table2[[#This Row],[CorrectAwayScorePrediction]]="Y", 1, 0))+(($AM$13)*IF(Table2[[#This Row],[CorrectHomeScorePrediction]]="Y", 1, 0))</f>
        <v>0.75</v>
      </c>
      <c r="AD162" s="5" t="str">
        <f t="shared" si="9"/>
        <v>WED</v>
      </c>
      <c r="AE162"/>
      <c r="AG162" s="50"/>
    </row>
    <row r="163" spans="1:33"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0"/>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8"/>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(($AM$11)*IF(Table2[[#This Row],[CorrectWinnerPrediction]]="Y", 1, 0))+(($AM$12)*IF(Table2[[#This Row],[CorrectAwayScorePrediction]]="Y", 1, 0))+(($AM$13)*IF(Table2[[#This Row],[CorrectHomeScorePrediction]]="Y", 1, 0))</f>
        <v>0.75</v>
      </c>
      <c r="AD163" s="4" t="str">
        <f t="shared" si="9"/>
        <v>THU</v>
      </c>
      <c r="AE163"/>
      <c r="AG163" s="50"/>
    </row>
    <row r="164" spans="1:33"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0"/>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8"/>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(($AM$11)*IF(Table2[[#This Row],[CorrectWinnerPrediction]]="Y", 1, 0))+(($AM$12)*IF(Table2[[#This Row],[CorrectAwayScorePrediction]]="Y", 1, 0))+(($AM$13)*IF(Table2[[#This Row],[CorrectHomeScorePrediction]]="Y", 1, 0))</f>
        <v>0</v>
      </c>
      <c r="AD164" s="4" t="str">
        <f t="shared" si="9"/>
        <v>THU</v>
      </c>
      <c r="AE164"/>
      <c r="AG164" s="50"/>
    </row>
    <row r="165" spans="1:33"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0"/>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8"/>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(($AM$11)*IF(Table2[[#This Row],[CorrectWinnerPrediction]]="Y", 1, 0))+(($AM$12)*IF(Table2[[#This Row],[CorrectAwayScorePrediction]]="Y", 1, 0))+(($AM$13)*IF(Table2[[#This Row],[CorrectHomeScorePrediction]]="Y", 1, 0))</f>
        <v>0</v>
      </c>
      <c r="AD165" s="4" t="str">
        <f t="shared" si="9"/>
        <v>THU</v>
      </c>
      <c r="AE165"/>
      <c r="AG165" s="50"/>
    </row>
    <row r="166" spans="1:33"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0"/>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8"/>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(($AM$11)*IF(Table2[[#This Row],[CorrectWinnerPrediction]]="Y", 1, 0))+(($AM$12)*IF(Table2[[#This Row],[CorrectAwayScorePrediction]]="Y", 1, 0))+(($AM$13)*IF(Table2[[#This Row],[CorrectHomeScorePrediction]]="Y", 1, 0))</f>
        <v>0.75</v>
      </c>
      <c r="AD166" s="4" t="str">
        <f t="shared" si="9"/>
        <v>THU</v>
      </c>
      <c r="AE166"/>
      <c r="AG166" s="50"/>
    </row>
    <row r="167" spans="1:33"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0"/>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8"/>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(($AM$11)*IF(Table2[[#This Row],[CorrectWinnerPrediction]]="Y", 1, 0))+(($AM$12)*IF(Table2[[#This Row],[CorrectAwayScorePrediction]]="Y", 1, 0))+(($AM$13)*IF(Table2[[#This Row],[CorrectHomeScorePrediction]]="Y", 1, 0))</f>
        <v>0</v>
      </c>
      <c r="AD167" s="4" t="str">
        <f t="shared" si="9"/>
        <v>THU</v>
      </c>
      <c r="AE167"/>
      <c r="AG167" s="50"/>
    </row>
    <row r="168" spans="1:33"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0"/>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8"/>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(($AM$11)*IF(Table2[[#This Row],[CorrectWinnerPrediction]]="Y", 1, 0))+(($AM$12)*IF(Table2[[#This Row],[CorrectAwayScorePrediction]]="Y", 1, 0))+(($AM$13)*IF(Table2[[#This Row],[CorrectHomeScorePrediction]]="Y", 1, 0))</f>
        <v>0</v>
      </c>
      <c r="AD168" s="4" t="str">
        <f t="shared" si="9"/>
        <v>THU</v>
      </c>
      <c r="AE168"/>
      <c r="AG168" s="50"/>
    </row>
    <row r="169" spans="1:33"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0"/>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8"/>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(($AM$11)*IF(Table2[[#This Row],[CorrectWinnerPrediction]]="Y", 1, 0))+(($AM$12)*IF(Table2[[#This Row],[CorrectAwayScorePrediction]]="Y", 1, 0))+(($AM$13)*IF(Table2[[#This Row],[CorrectHomeScorePrediction]]="Y", 1, 0))</f>
        <v>0</v>
      </c>
      <c r="AD169" s="5" t="str">
        <f t="shared" si="9"/>
        <v>THU</v>
      </c>
      <c r="AE169"/>
      <c r="AG169" s="50"/>
    </row>
    <row r="170" spans="1:33"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0"/>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8"/>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1778</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(($AM$11)*IF(Table2[[#This Row],[CorrectWinnerPrediction]]="Y", 1, 0))+(($AM$12)*IF(Table2[[#This Row],[CorrectAwayScorePrediction]]="Y", 1, 0))+(($AM$13)*IF(Table2[[#This Row],[CorrectHomeScorePrediction]]="Y", 1, 0))</f>
        <v>0</v>
      </c>
      <c r="AD170" s="4" t="str">
        <f t="shared" si="9"/>
        <v>FRI</v>
      </c>
      <c r="AE170"/>
    </row>
    <row r="171" spans="1:33"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0"/>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8"/>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(($AM$11)*IF(Table2[[#This Row],[CorrectWinnerPrediction]]="Y", 1, 0))+(($AM$12)*IF(Table2[[#This Row],[CorrectAwayScorePrediction]]="Y", 1, 0))+(($AM$13)*IF(Table2[[#This Row],[CorrectHomeScorePrediction]]="Y", 1, 0))</f>
        <v>0</v>
      </c>
      <c r="AD171" s="4" t="str">
        <f t="shared" si="9"/>
        <v>FRI</v>
      </c>
      <c r="AE171"/>
    </row>
    <row r="172" spans="1:33"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0"/>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8"/>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(($AM$11)*IF(Table2[[#This Row],[CorrectWinnerPrediction]]="Y", 1, 0))+(($AM$12)*IF(Table2[[#This Row],[CorrectAwayScorePrediction]]="Y", 1, 0))+(($AM$13)*IF(Table2[[#This Row],[CorrectHomeScorePrediction]]="Y", 1, 0))</f>
        <v>0.75</v>
      </c>
      <c r="AD172" s="4" t="str">
        <f t="shared" si="9"/>
        <v>FRI</v>
      </c>
      <c r="AE172"/>
    </row>
    <row r="173" spans="1:33"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0"/>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8"/>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(($AM$11)*IF(Table2[[#This Row],[CorrectWinnerPrediction]]="Y", 1, 0))+(($AM$12)*IF(Table2[[#This Row],[CorrectAwayScorePrediction]]="Y", 1, 0))+(($AM$13)*IF(Table2[[#This Row],[CorrectHomeScorePrediction]]="Y", 1, 0))</f>
        <v>0.875</v>
      </c>
      <c r="AD173" s="4" t="str">
        <f t="shared" si="9"/>
        <v>FRI</v>
      </c>
      <c r="AE173"/>
    </row>
    <row r="174" spans="1:33"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0"/>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8"/>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(($AM$11)*IF(Table2[[#This Row],[CorrectWinnerPrediction]]="Y", 1, 0))+(($AM$12)*IF(Table2[[#This Row],[CorrectAwayScorePrediction]]="Y", 1, 0))+(($AM$13)*IF(Table2[[#This Row],[CorrectHomeScorePrediction]]="Y", 1, 0))</f>
        <v>0</v>
      </c>
      <c r="AD174" s="4" t="str">
        <f t="shared" si="9"/>
        <v>FRI</v>
      </c>
      <c r="AE174"/>
    </row>
    <row r="175" spans="1:33"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0"/>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8"/>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(($AM$11)*IF(Table2[[#This Row],[CorrectWinnerPrediction]]="Y", 1, 0))+(($AM$12)*IF(Table2[[#This Row],[CorrectAwayScorePrediction]]="Y", 1, 0))+(($AM$13)*IF(Table2[[#This Row],[CorrectHomeScorePrediction]]="Y", 1, 0))</f>
        <v>0.75</v>
      </c>
      <c r="AD175" s="5" t="str">
        <f t="shared" si="9"/>
        <v>FRI</v>
      </c>
      <c r="AE175"/>
    </row>
    <row r="176" spans="1:33"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0"/>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8"/>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1778</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(($AM$11)*IF(Table2[[#This Row],[CorrectWinnerPrediction]]="Y", 1, 0))+(($AM$12)*IF(Table2[[#This Row],[CorrectAwayScorePrediction]]="Y", 1, 0))+(($AM$13)*IF(Table2[[#This Row],[CorrectHomeScorePrediction]]="Y", 1, 0))</f>
        <v>0.75</v>
      </c>
      <c r="AD176" s="4" t="str">
        <f t="shared" si="9"/>
        <v>SAT</v>
      </c>
      <c r="AE176"/>
    </row>
    <row r="177" spans="1:31"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0"/>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8"/>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(($AM$11)*IF(Table2[[#This Row],[CorrectWinnerPrediction]]="Y", 1, 0))+(($AM$12)*IF(Table2[[#This Row],[CorrectAwayScorePrediction]]="Y", 1, 0))+(($AM$13)*IF(Table2[[#This Row],[CorrectHomeScorePrediction]]="Y", 1, 0))</f>
        <v>0</v>
      </c>
      <c r="AD177" s="4" t="str">
        <f t="shared" si="9"/>
        <v>SAT</v>
      </c>
      <c r="AE177"/>
    </row>
    <row r="178" spans="1:31"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0"/>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8"/>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(($AM$11)*IF(Table2[[#This Row],[CorrectWinnerPrediction]]="Y", 1, 0))+(($AM$12)*IF(Table2[[#This Row],[CorrectAwayScorePrediction]]="Y", 1, 0))+(($AM$13)*IF(Table2[[#This Row],[CorrectHomeScorePrediction]]="Y", 1, 0))</f>
        <v>0</v>
      </c>
      <c r="AD178" s="4" t="str">
        <f t="shared" si="9"/>
        <v>SAT</v>
      </c>
      <c r="AE178"/>
    </row>
    <row r="179" spans="1:31"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0"/>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8"/>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(($AM$11)*IF(Table2[[#This Row],[CorrectWinnerPrediction]]="Y", 1, 0))+(($AM$12)*IF(Table2[[#This Row],[CorrectAwayScorePrediction]]="Y", 1, 0))+(($AM$13)*IF(Table2[[#This Row],[CorrectHomeScorePrediction]]="Y", 1, 0))</f>
        <v>0.875</v>
      </c>
      <c r="AD179" s="4" t="str">
        <f t="shared" si="9"/>
        <v>SAT</v>
      </c>
      <c r="AE179"/>
    </row>
    <row r="180" spans="1:31"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0"/>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8"/>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(($AM$11)*IF(Table2[[#This Row],[CorrectWinnerPrediction]]="Y", 1, 0))+(($AM$12)*IF(Table2[[#This Row],[CorrectAwayScorePrediction]]="Y", 1, 0))+(($AM$13)*IF(Table2[[#This Row],[CorrectHomeScorePrediction]]="Y", 1, 0))</f>
        <v>0.75</v>
      </c>
      <c r="AD180" s="4" t="str">
        <f t="shared" si="9"/>
        <v>SAT</v>
      </c>
      <c r="AE180"/>
    </row>
    <row r="181" spans="1:31"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0"/>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8"/>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(($AM$11)*IF(Table2[[#This Row],[CorrectWinnerPrediction]]="Y", 1, 0))+(($AM$12)*IF(Table2[[#This Row],[CorrectAwayScorePrediction]]="Y", 1, 0))+(($AM$13)*IF(Table2[[#This Row],[CorrectHomeScorePrediction]]="Y", 1, 0))</f>
        <v>0.125</v>
      </c>
      <c r="AD181" s="4" t="str">
        <f t="shared" si="9"/>
        <v>SAT</v>
      </c>
      <c r="AE181"/>
    </row>
    <row r="182" spans="1:31"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0"/>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8"/>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(($AM$11)*IF(Table2[[#This Row],[CorrectWinnerPrediction]]="Y", 1, 0))+(($AM$12)*IF(Table2[[#This Row],[CorrectAwayScorePrediction]]="Y", 1, 0))+(($AM$13)*IF(Table2[[#This Row],[CorrectHomeScorePrediction]]="Y", 1, 0))</f>
        <v>0.75</v>
      </c>
      <c r="AD182" s="4" t="str">
        <f t="shared" si="9"/>
        <v>SAT</v>
      </c>
      <c r="AE182"/>
    </row>
    <row r="183" spans="1:31"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0"/>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8"/>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(($AM$11)*IF(Table2[[#This Row],[CorrectWinnerPrediction]]="Y", 1, 0))+(($AM$12)*IF(Table2[[#This Row],[CorrectAwayScorePrediction]]="Y", 1, 0))+(($AM$13)*IF(Table2[[#This Row],[CorrectHomeScorePrediction]]="Y", 1, 0))</f>
        <v>0.75</v>
      </c>
      <c r="AD183" s="4" t="str">
        <f t="shared" si="9"/>
        <v>SAT</v>
      </c>
      <c r="AE183"/>
    </row>
    <row r="184" spans="1:31"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0"/>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8"/>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(($AM$11)*IF(Table2[[#This Row],[CorrectWinnerPrediction]]="Y", 1, 0))+(($AM$12)*IF(Table2[[#This Row],[CorrectAwayScorePrediction]]="Y", 1, 0))+(($AM$13)*IF(Table2[[#This Row],[CorrectHomeScorePrediction]]="Y", 1, 0))</f>
        <v>0.75</v>
      </c>
      <c r="AD184" s="4" t="str">
        <f t="shared" si="9"/>
        <v>SAT</v>
      </c>
      <c r="AE184"/>
    </row>
    <row r="185" spans="1:31"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0"/>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8"/>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(($AM$11)*IF(Table2[[#This Row],[CorrectWinnerPrediction]]="Y", 1, 0))+(($AM$12)*IF(Table2[[#This Row],[CorrectAwayScorePrediction]]="Y", 1, 0))+(($AM$13)*IF(Table2[[#This Row],[CorrectHomeScorePrediction]]="Y", 1, 0))</f>
        <v>0.875</v>
      </c>
      <c r="AD185" s="4" t="str">
        <f t="shared" si="9"/>
        <v>SAT</v>
      </c>
      <c r="AE185"/>
    </row>
    <row r="186" spans="1:31"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0"/>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8"/>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(($AM$11)*IF(Table2[[#This Row],[CorrectWinnerPrediction]]="Y", 1, 0))+(($AM$12)*IF(Table2[[#This Row],[CorrectAwayScorePrediction]]="Y", 1, 0))+(($AM$13)*IF(Table2[[#This Row],[CorrectHomeScorePrediction]]="Y", 1, 0))</f>
        <v>0.875</v>
      </c>
      <c r="AD186" s="5" t="str">
        <f t="shared" si="9"/>
        <v>SAT</v>
      </c>
      <c r="AE186"/>
    </row>
    <row r="187" spans="1:31"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0"/>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8"/>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(($AM$11)*IF(Table2[[#This Row],[CorrectWinnerPrediction]]="Y", 1, 0))+(($AM$12)*IF(Table2[[#This Row],[CorrectAwayScorePrediction]]="Y", 1, 0))+(($AM$13)*IF(Table2[[#This Row],[CorrectHomeScorePrediction]]="Y", 1, 0))</f>
        <v>0.875</v>
      </c>
      <c r="AD187" s="4" t="str">
        <f t="shared" si="9"/>
        <v>SUN</v>
      </c>
      <c r="AE187"/>
    </row>
    <row r="188" spans="1:31"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0"/>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8"/>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(($AM$11)*IF(Table2[[#This Row],[CorrectWinnerPrediction]]="Y", 1, 0))+(($AM$12)*IF(Table2[[#This Row],[CorrectAwayScorePrediction]]="Y", 1, 0))+(($AM$13)*IF(Table2[[#This Row],[CorrectHomeScorePrediction]]="Y", 1, 0))</f>
        <v>0.75</v>
      </c>
      <c r="AD188" s="4" t="str">
        <f t="shared" si="9"/>
        <v>SUN</v>
      </c>
      <c r="AE188"/>
    </row>
    <row r="189" spans="1:31"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0"/>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8"/>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(($AM$11)*IF(Table2[[#This Row],[CorrectWinnerPrediction]]="Y", 1, 0))+(($AM$12)*IF(Table2[[#This Row],[CorrectAwayScorePrediction]]="Y", 1, 0))+(($AM$13)*IF(Table2[[#This Row],[CorrectHomeScorePrediction]]="Y", 1, 0))</f>
        <v>0</v>
      </c>
      <c r="AD189" s="4" t="str">
        <f t="shared" si="9"/>
        <v>SUN</v>
      </c>
      <c r="AE189"/>
    </row>
    <row r="190" spans="1:31"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0"/>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8"/>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(($AM$11)*IF(Table2[[#This Row],[CorrectWinnerPrediction]]="Y", 1, 0))+(($AM$12)*IF(Table2[[#This Row],[CorrectAwayScorePrediction]]="Y", 1, 0))+(($AM$13)*IF(Table2[[#This Row],[CorrectHomeScorePrediction]]="Y", 1, 0))</f>
        <v>0</v>
      </c>
      <c r="AD190" s="4" t="str">
        <f t="shared" si="9"/>
        <v>SUN</v>
      </c>
      <c r="AE190"/>
    </row>
    <row r="191" spans="1:31"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0"/>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8"/>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(($AM$11)*IF(Table2[[#This Row],[CorrectWinnerPrediction]]="Y", 1, 0))+(($AM$12)*IF(Table2[[#This Row],[CorrectAwayScorePrediction]]="Y", 1, 0))+(($AM$13)*IF(Table2[[#This Row],[CorrectHomeScorePrediction]]="Y", 1, 0))</f>
        <v>0.75</v>
      </c>
      <c r="AD191" s="4" t="str">
        <f t="shared" si="9"/>
        <v>SUN</v>
      </c>
      <c r="AE191"/>
    </row>
    <row r="192" spans="1:31"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0"/>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8"/>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(($AM$11)*IF(Table2[[#This Row],[CorrectWinnerPrediction]]="Y", 1, 0))+(($AM$12)*IF(Table2[[#This Row],[CorrectAwayScorePrediction]]="Y", 1, 0))+(($AM$13)*IF(Table2[[#This Row],[CorrectHomeScorePrediction]]="Y", 1, 0))</f>
        <v>0</v>
      </c>
      <c r="AD192" s="4" t="str">
        <f t="shared" si="9"/>
        <v>SUN</v>
      </c>
      <c r="AE192"/>
    </row>
    <row r="193" spans="1:31"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0"/>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8"/>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(($AM$11)*IF(Table2[[#This Row],[CorrectWinnerPrediction]]="Y", 1, 0))+(($AM$12)*IF(Table2[[#This Row],[CorrectAwayScorePrediction]]="Y", 1, 0))+(($AM$13)*IF(Table2[[#This Row],[CorrectHomeScorePrediction]]="Y", 1, 0))</f>
        <v>0</v>
      </c>
      <c r="AD193" s="5" t="str">
        <f t="shared" si="9"/>
        <v>SUN</v>
      </c>
      <c r="AE193"/>
    </row>
    <row r="194" spans="1:31" x14ac:dyDescent="0.25">
      <c r="A194" s="4">
        <v>45600</v>
      </c>
      <c r="B194" s="4">
        <v>45600</v>
      </c>
      <c r="C194" s="7" t="s">
        <v>304</v>
      </c>
      <c r="D194" s="2" t="s">
        <v>28</v>
      </c>
      <c r="E194" s="2" t="s">
        <v>35</v>
      </c>
      <c r="F194" s="2">
        <v>3</v>
      </c>
      <c r="G194" s="2">
        <v>4</v>
      </c>
      <c r="H194" s="2" t="str">
        <f t="shared" si="11"/>
        <v>NSH</v>
      </c>
      <c r="I194" s="2" t="s">
        <v>77</v>
      </c>
      <c r="J194" s="2">
        <v>3</v>
      </c>
      <c r="K194" s="2">
        <v>0</v>
      </c>
      <c r="L194" s="13" t="str">
        <f t="shared" si="10"/>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8"/>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(($AM$11)*IF(Table2[[#This Row],[CorrectWinnerPrediction]]="Y", 1, 0))+(($AM$12)*IF(Table2[[#This Row],[CorrectAwayScorePrediction]]="Y", 1, 0))+(($AM$13)*IF(Table2[[#This Row],[CorrectHomeScorePrediction]]="Y", 1, 0))</f>
        <v>0.125</v>
      </c>
      <c r="AD194" s="4" t="str">
        <f t="shared" si="9"/>
        <v>MON</v>
      </c>
      <c r="AE194"/>
    </row>
    <row r="195" spans="1:31" x14ac:dyDescent="0.25">
      <c r="A195" s="5">
        <v>45600</v>
      </c>
      <c r="B195" s="5">
        <v>45600</v>
      </c>
      <c r="C195" s="8" t="s">
        <v>305</v>
      </c>
      <c r="D195" s="3" t="s">
        <v>32</v>
      </c>
      <c r="E195" s="3" t="s">
        <v>23</v>
      </c>
      <c r="F195" s="3">
        <v>4</v>
      </c>
      <c r="G195" s="3">
        <v>2</v>
      </c>
      <c r="H195" s="3" t="str">
        <f t="shared" si="11"/>
        <v>NJD</v>
      </c>
      <c r="I195" s="3" t="s">
        <v>40</v>
      </c>
      <c r="J195" s="3">
        <v>3</v>
      </c>
      <c r="K195" s="3">
        <v>0</v>
      </c>
      <c r="L195" s="2" t="str">
        <f t="shared" si="10"/>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ref="S195:S258" si="12">IF($L195="_", "_", IF($L195=$D195,$E195,$D195))</f>
        <v>EDM</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t="s">
        <v>1780</v>
      </c>
      <c r="Z195" s="2">
        <f>IF(AND(Table2[[#This Row],[GameIsOver]]=1,Table2[[#This Row],[ActualHomeScore]]*Table2[[#This Row],[ActualAwayScore]]=0), 1,0)</f>
        <v>1</v>
      </c>
      <c r="AA195" s="2">
        <f>IF(Table2[[#This Row],[GameIsOver]]=0,0, IF(Table2[[#This Row],[ActualWinner]]=Table2[[#This Row],[AwayTeam]], 2, IF(OR(Table2[[#This Row],[ActualResult]]="OT", Table2[[#This Row],[ActualResult]]="SO"), 1, 0)))</f>
        <v>2</v>
      </c>
      <c r="AB195" s="2">
        <f>IF(Table2[[#This Row],[GameIsOver]]= 0, 0, IF(Table2[[#This Row],[ActualWinner]]=Table2[[#This Row],[HomeTeam]], 2, IF(OR(Table2[[#This Row],[ActualResult]]="OT", Table2[[#This Row],[ActualResult]]="SO"), 1, 0)))</f>
        <v>0</v>
      </c>
      <c r="AC195" s="33">
        <f>(($AM$11)*IF(Table2[[#This Row],[CorrectWinnerPrediction]]="Y", 1, 0))+(($AM$12)*IF(Table2[[#This Row],[CorrectAwayScorePrediction]]="Y", 1, 0))+(($AM$13)*IF(Table2[[#This Row],[CorrectHomeScorePrediction]]="Y", 1, 0))</f>
        <v>0.75</v>
      </c>
      <c r="AD195" s="5" t="str">
        <f t="shared" ref="AD195:AD258" si="13">IF(WEEKDAY($B195)=1,"SUN",IF(WEEKDAY($B195)=2,"MON",IF(WEEKDAY($B195)=3,"TUE",IF(WEEKDAY($B195)=4,"WED",IF(WEEKDAY($B195)=5,"THU",IF(WEEKDAY($B195)=6,"FRI", "SAT"))))))</f>
        <v>MON</v>
      </c>
      <c r="AE195"/>
    </row>
    <row r="196" spans="1:31" x14ac:dyDescent="0.25">
      <c r="A196" s="4">
        <v>45601</v>
      </c>
      <c r="B196" s="4">
        <v>45601</v>
      </c>
      <c r="C196" s="7" t="s">
        <v>306</v>
      </c>
      <c r="D196" s="2" t="s">
        <v>30</v>
      </c>
      <c r="E196" s="2" t="s">
        <v>29</v>
      </c>
      <c r="F196" s="2">
        <v>5</v>
      </c>
      <c r="G196" s="2">
        <v>2</v>
      </c>
      <c r="H196" s="2" t="str">
        <f t="shared" si="11"/>
        <v>OTT</v>
      </c>
      <c r="I196" s="2" t="s">
        <v>40</v>
      </c>
      <c r="J196" s="2"/>
      <c r="K196" s="2"/>
      <c r="L196" s="13" t="str">
        <f t="shared" ref="L196:L259" si="14">IF(OR($J196=$K196,AND(ISBLANK($J196),ISBLANK($K196))),"_",IF($J196&gt;$K196,$D196,$E196))</f>
        <v>_</v>
      </c>
      <c r="M196" s="2"/>
      <c r="N196" s="2">
        <f>IF(ISBLANK(Table2[[#This Row],[ActualResult]]), 0, 1)</f>
        <v>0</v>
      </c>
      <c r="O196" s="2" t="str">
        <f>IF(ISBLANK(Table2[[#This Row],[ActualResult]]), "_", IF(Table2[[#This Row],[ActualWinner]]=Table2[[#This Row],[PredictedWinner]], "Y", "N"))</f>
        <v>_</v>
      </c>
      <c r="P196" s="2" t="str">
        <f>IF(Table2[[#This Row],[ActualAwayScore]]&gt;Table2[[#This Row],[PredictedAwayScore]], "N", IF(ISBLANK(Table2[[#This Row],[ActualResult]]), "_", IF(Table2[[#This Row],[ActualAwayScore]]=Table2[[#This Row],[PredictedAwayScore]], "Y", "N")))</f>
        <v>_</v>
      </c>
      <c r="Q196" s="2" t="str">
        <f>IF(Table2[[#This Row],[ActualHomeScore]]&gt;Table2[[#This Row],[PredictedHomeScore]],"N", IF(ISBLANK(Table2[[#This Row],[ActualResult]]), "_", IF(Table2[[#This Row],[ActualHomeScore]]=Table2[[#This Row],[PredictedHomeScore]], "Y", "N")))</f>
        <v>_</v>
      </c>
      <c r="R196" s="2"/>
      <c r="S196" s="2" t="str">
        <f t="shared" si="12"/>
        <v>_</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0</v>
      </c>
      <c r="AC196" s="33">
        <f>(($AM$11)*IF(Table2[[#This Row],[CorrectWinnerPrediction]]="Y", 1, 0))+(($AM$12)*IF(Table2[[#This Row],[CorrectAwayScorePrediction]]="Y", 1, 0))+(($AM$13)*IF(Table2[[#This Row],[CorrectHomeScorePrediction]]="Y", 1, 0))</f>
        <v>0</v>
      </c>
      <c r="AD196" s="4" t="str">
        <f t="shared" si="13"/>
        <v>TUE</v>
      </c>
      <c r="AE196"/>
    </row>
    <row r="197" spans="1:31" x14ac:dyDescent="0.25">
      <c r="A197" s="4">
        <v>45601</v>
      </c>
      <c r="B197" s="4">
        <v>45601</v>
      </c>
      <c r="C197" s="7" t="s">
        <v>307</v>
      </c>
      <c r="D197" s="2" t="s">
        <v>16</v>
      </c>
      <c r="E197" s="2" t="s">
        <v>18</v>
      </c>
      <c r="F197" s="2">
        <v>2</v>
      </c>
      <c r="G197" s="2">
        <v>4</v>
      </c>
      <c r="H197" s="2" t="str">
        <f t="shared" si="11"/>
        <v>TOR</v>
      </c>
      <c r="I197" s="2" t="s">
        <v>40</v>
      </c>
      <c r="J197" s="2"/>
      <c r="K197" s="2"/>
      <c r="L197" s="2" t="str">
        <f t="shared" si="14"/>
        <v>_</v>
      </c>
      <c r="M197" s="2"/>
      <c r="N197" s="2">
        <f>IF(ISBLANK(Table2[[#This Row],[ActualResult]]), 0, 1)</f>
        <v>0</v>
      </c>
      <c r="O197" s="2" t="str">
        <f>IF(ISBLANK(Table2[[#This Row],[ActualResult]]), "_", IF(Table2[[#This Row],[ActualWinner]]=Table2[[#This Row],[PredictedWinner]], "Y", "N"))</f>
        <v>_</v>
      </c>
      <c r="P197" s="2" t="str">
        <f>IF(Table2[[#This Row],[ActualAwayScore]]&gt;Table2[[#This Row],[PredictedAwayScore]], "N", IF(ISBLANK(Table2[[#This Row],[ActualResult]]), "_", IF(Table2[[#This Row],[ActualAwayScore]]=Table2[[#This Row],[PredictedAwayScore]], "Y", "N")))</f>
        <v>_</v>
      </c>
      <c r="Q197" s="2" t="str">
        <f>IF(Table2[[#This Row],[ActualHomeScore]]&gt;Table2[[#This Row],[PredictedHomeScore]],"N", IF(ISBLANK(Table2[[#This Row],[ActualResult]]), "_", IF(Table2[[#This Row],[ActualHomeScore]]=Table2[[#This Row],[PredictedHomeScore]], "Y", "N")))</f>
        <v>_</v>
      </c>
      <c r="R197" s="2"/>
      <c r="S197" s="2" t="str">
        <f t="shared" si="12"/>
        <v>_</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0</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0</v>
      </c>
      <c r="AC197" s="33">
        <f>(($AM$11)*IF(Table2[[#This Row],[CorrectWinnerPrediction]]="Y", 1, 0))+(($AM$12)*IF(Table2[[#This Row],[CorrectAwayScorePrediction]]="Y", 1, 0))+(($AM$13)*IF(Table2[[#This Row],[CorrectHomeScorePrediction]]="Y", 1, 0))</f>
        <v>0</v>
      </c>
      <c r="AD197" s="4" t="str">
        <f t="shared" si="13"/>
        <v>TUE</v>
      </c>
      <c r="AE197"/>
    </row>
    <row r="198" spans="1:31" x14ac:dyDescent="0.25">
      <c r="A198" s="4">
        <v>45601</v>
      </c>
      <c r="B198" s="4">
        <v>45601</v>
      </c>
      <c r="C198" s="7" t="s">
        <v>308</v>
      </c>
      <c r="D198" s="2" t="s">
        <v>24</v>
      </c>
      <c r="E198" s="2" t="s">
        <v>19</v>
      </c>
      <c r="F198" s="2">
        <v>5</v>
      </c>
      <c r="G198" s="2">
        <v>2</v>
      </c>
      <c r="H198" s="2" t="str">
        <f t="shared" ref="H198:H261" si="15">IF(AND(ISBLANK($F198),ISBLANK($G198)),"_",IF($F198&gt;$G198,$D198,$E198))</f>
        <v>CGY</v>
      </c>
      <c r="I198" s="2" t="s">
        <v>40</v>
      </c>
      <c r="J198" s="2"/>
      <c r="K198" s="2"/>
      <c r="L198" s="2" t="str">
        <f t="shared" si="14"/>
        <v>_</v>
      </c>
      <c r="M198" s="2"/>
      <c r="N198" s="2">
        <f>IF(ISBLANK(Table2[[#This Row],[ActualResult]]), 0, 1)</f>
        <v>0</v>
      </c>
      <c r="O198" s="2" t="str">
        <f>IF(ISBLANK(Table2[[#This Row],[ActualResult]]), "_", IF(Table2[[#This Row],[ActualWinner]]=Table2[[#This Row],[PredictedWinner]], "Y", "N"))</f>
        <v>_</v>
      </c>
      <c r="P198" s="2" t="str">
        <f>IF(Table2[[#This Row],[ActualAwayScore]]&gt;Table2[[#This Row],[PredictedAwayScore]], "N", IF(ISBLANK(Table2[[#This Row],[ActualResult]]), "_", IF(Table2[[#This Row],[ActualAwayScore]]=Table2[[#This Row],[PredictedAwayScore]], "Y", "N")))</f>
        <v>_</v>
      </c>
      <c r="Q198" s="2" t="str">
        <f>IF(Table2[[#This Row],[ActualHomeScore]]&gt;Table2[[#This Row],[PredictedHomeScore]],"N", IF(ISBLANK(Table2[[#This Row],[ActualResult]]), "_", IF(Table2[[#This Row],[ActualHomeScore]]=Table2[[#This Row],[PredictedHomeScore]], "Y", "N")))</f>
        <v>_</v>
      </c>
      <c r="R198" s="2"/>
      <c r="S198" s="2" t="str">
        <f t="shared" si="12"/>
        <v>_</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c r="Z198" s="2">
        <f>IF(AND(Table2[[#This Row],[GameIsOver]]=1,Table2[[#This Row],[ActualHomeScore]]*Table2[[#This Row],[ActualAwayScore]]=0), 1,0)</f>
        <v>0</v>
      </c>
      <c r="AA198" s="2">
        <f>IF(Table2[[#This Row],[GameIsOver]]=0,0, IF(Table2[[#This Row],[ActualWinner]]=Table2[[#This Row],[AwayTeam]], 2, IF(OR(Table2[[#This Row],[ActualResult]]="OT", Table2[[#This Row],[ActualResult]]="SO"), 1, 0)))</f>
        <v>0</v>
      </c>
      <c r="AB198" s="2">
        <f>IF(Table2[[#This Row],[GameIsOver]]= 0, 0, IF(Table2[[#This Row],[ActualWinner]]=Table2[[#This Row],[HomeTeam]], 2, IF(OR(Table2[[#This Row],[ActualResult]]="OT", Table2[[#This Row],[ActualResult]]="SO"), 1, 0)))</f>
        <v>0</v>
      </c>
      <c r="AC198" s="33">
        <f>(($AM$11)*IF(Table2[[#This Row],[CorrectWinnerPrediction]]="Y", 1, 0))+(($AM$12)*IF(Table2[[#This Row],[CorrectAwayScorePrediction]]="Y", 1, 0))+(($AM$13)*IF(Table2[[#This Row],[CorrectHomeScorePrediction]]="Y", 1, 0))</f>
        <v>0</v>
      </c>
      <c r="AD198" s="4" t="str">
        <f t="shared" si="13"/>
        <v>TUE</v>
      </c>
      <c r="AE198"/>
    </row>
    <row r="199" spans="1:31" x14ac:dyDescent="0.25">
      <c r="A199" s="4">
        <v>45601</v>
      </c>
      <c r="B199" s="4">
        <v>45601</v>
      </c>
      <c r="C199" s="7" t="s">
        <v>309</v>
      </c>
      <c r="D199" s="2" t="s">
        <v>45</v>
      </c>
      <c r="E199" s="2" t="s">
        <v>44</v>
      </c>
      <c r="F199" s="2">
        <v>1</v>
      </c>
      <c r="G199" s="2">
        <v>4</v>
      </c>
      <c r="H199" s="2" t="str">
        <f t="shared" si="15"/>
        <v>CAR</v>
      </c>
      <c r="I199" s="2" t="s">
        <v>40</v>
      </c>
      <c r="J199" s="2">
        <v>1</v>
      </c>
      <c r="K199" s="2">
        <v>1</v>
      </c>
      <c r="L199" s="2" t="str">
        <f t="shared" si="14"/>
        <v>_</v>
      </c>
      <c r="M199" s="2"/>
      <c r="N199" s="2">
        <f>IF(ISBLANK(Table2[[#This Row],[ActualResult]]), 0, 1)</f>
        <v>0</v>
      </c>
      <c r="O199" s="2" t="str">
        <f>IF(ISBLANK(Table2[[#This Row],[ActualResult]]), "_", IF(Table2[[#This Row],[ActualWinner]]=Table2[[#This Row],[PredictedWinner]], "Y", "N"))</f>
        <v>_</v>
      </c>
      <c r="P199" s="2" t="str">
        <f>IF(Table2[[#This Row],[ActualAwayScore]]&gt;Table2[[#This Row],[PredictedAwayScore]], "N", IF(ISBLANK(Table2[[#This Row],[ActualResult]]), "_", IF(Table2[[#This Row],[ActualAwayScore]]=Table2[[#This Row],[PredictedAwayScore]], "Y", "N")))</f>
        <v>_</v>
      </c>
      <c r="Q199" s="2" t="str">
        <f>IF(Table2[[#This Row],[ActualHomeScore]]&gt;Table2[[#This Row],[PredictedHomeScore]],"N", IF(ISBLANK(Table2[[#This Row],[ActualResult]]), "_", IF(Table2[[#This Row],[ActualHomeScore]]=Table2[[#This Row],[PredictedHomeScore]], "Y", "N")))</f>
        <v>_</v>
      </c>
      <c r="R199" s="2">
        <v>1</v>
      </c>
      <c r="S199" s="2" t="str">
        <f t="shared" si="12"/>
        <v>_</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0</v>
      </c>
      <c r="AC199" s="33">
        <f>(($AM$11)*IF(Table2[[#This Row],[CorrectWinnerPrediction]]="Y", 1, 0))+(($AM$12)*IF(Table2[[#This Row],[CorrectAwayScorePrediction]]="Y", 1, 0))+(($AM$13)*IF(Table2[[#This Row],[CorrectHomeScorePrediction]]="Y", 1, 0))</f>
        <v>0</v>
      </c>
      <c r="AD199" s="4" t="str">
        <f t="shared" si="13"/>
        <v>TUE</v>
      </c>
      <c r="AE199"/>
    </row>
    <row r="200" spans="1:31" x14ac:dyDescent="0.25">
      <c r="A200" s="4">
        <v>45601</v>
      </c>
      <c r="B200" s="4">
        <v>45601</v>
      </c>
      <c r="C200" s="7" t="s">
        <v>310</v>
      </c>
      <c r="D200" s="2" t="s">
        <v>21</v>
      </c>
      <c r="E200" s="2" t="s">
        <v>33</v>
      </c>
      <c r="F200" s="2">
        <v>3</v>
      </c>
      <c r="G200" s="2">
        <v>2</v>
      </c>
      <c r="H200" s="2" t="str">
        <f t="shared" si="15"/>
        <v>PIT</v>
      </c>
      <c r="I200" s="2" t="s">
        <v>39</v>
      </c>
      <c r="J200" s="2"/>
      <c r="K200" s="2"/>
      <c r="L200" s="2" t="str">
        <f t="shared" si="14"/>
        <v>_</v>
      </c>
      <c r="M200" s="2"/>
      <c r="N200" s="2">
        <f>IF(ISBLANK(Table2[[#This Row],[ActualResult]]), 0, 1)</f>
        <v>0</v>
      </c>
      <c r="O200" s="2" t="str">
        <f>IF(ISBLANK(Table2[[#This Row],[ActualResult]]), "_", IF(Table2[[#This Row],[ActualWinner]]=Table2[[#This Row],[PredictedWinner]], "Y", "N"))</f>
        <v>_</v>
      </c>
      <c r="P200" s="2" t="str">
        <f>IF(Table2[[#This Row],[ActualAwayScore]]&gt;Table2[[#This Row],[PredictedAwayScore]], "N", IF(ISBLANK(Table2[[#This Row],[ActualResult]]), "_", IF(Table2[[#This Row],[ActualAwayScore]]=Table2[[#This Row],[PredictedAwayScore]], "Y", "N")))</f>
        <v>_</v>
      </c>
      <c r="Q200" s="2" t="str">
        <f>IF(Table2[[#This Row],[ActualHomeScore]]&gt;Table2[[#This Row],[PredictedHomeScore]],"N", IF(ISBLANK(Table2[[#This Row],[ActualResult]]), "_", IF(Table2[[#This Row],[ActualHomeScore]]=Table2[[#This Row],[PredictedHomeScore]], "Y", "N")))</f>
        <v>_</v>
      </c>
      <c r="R200" s="2"/>
      <c r="S200" s="2" t="str">
        <f t="shared" si="12"/>
        <v>_</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0</v>
      </c>
      <c r="AB200" s="2">
        <f>IF(Table2[[#This Row],[GameIsOver]]= 0, 0, IF(Table2[[#This Row],[ActualWinner]]=Table2[[#This Row],[HomeTeam]], 2, IF(OR(Table2[[#This Row],[ActualResult]]="OT", Table2[[#This Row],[ActualResult]]="SO"), 1, 0)))</f>
        <v>0</v>
      </c>
      <c r="AC200" s="33">
        <f>(($AM$11)*IF(Table2[[#This Row],[CorrectWinnerPrediction]]="Y", 1, 0))+(($AM$12)*IF(Table2[[#This Row],[CorrectAwayScorePrediction]]="Y", 1, 0))+(($AM$13)*IF(Table2[[#This Row],[CorrectHomeScorePrediction]]="Y", 1, 0))</f>
        <v>0</v>
      </c>
      <c r="AD200" s="4" t="str">
        <f t="shared" si="13"/>
        <v>TUE</v>
      </c>
      <c r="AE200"/>
    </row>
    <row r="201" spans="1:31" x14ac:dyDescent="0.25">
      <c r="A201" s="4">
        <v>45601</v>
      </c>
      <c r="B201" s="4">
        <v>45601</v>
      </c>
      <c r="C201" s="7" t="s">
        <v>311</v>
      </c>
      <c r="D201" s="2" t="s">
        <v>43</v>
      </c>
      <c r="E201" s="2" t="s">
        <v>13</v>
      </c>
      <c r="F201" s="2">
        <v>5</v>
      </c>
      <c r="G201" s="2">
        <v>3</v>
      </c>
      <c r="H201" s="2" t="str">
        <f t="shared" si="15"/>
        <v>TBL</v>
      </c>
      <c r="I201" s="2" t="s">
        <v>40</v>
      </c>
      <c r="J201" s="2"/>
      <c r="K201" s="2"/>
      <c r="L201" s="2" t="str">
        <f t="shared" si="14"/>
        <v>_</v>
      </c>
      <c r="M201" s="2"/>
      <c r="N201" s="2">
        <f>IF(ISBLANK(Table2[[#This Row],[ActualResult]]), 0, 1)</f>
        <v>0</v>
      </c>
      <c r="O201" s="2" t="str">
        <f>IF(ISBLANK(Table2[[#This Row],[ActualResult]]), "_", IF(Table2[[#This Row],[ActualWinner]]=Table2[[#This Row],[PredictedWinner]], "Y", "N"))</f>
        <v>_</v>
      </c>
      <c r="P201" s="2" t="str">
        <f>IF(Table2[[#This Row],[ActualAwayScore]]&gt;Table2[[#This Row],[PredictedAwayScore]], "N", IF(ISBLANK(Table2[[#This Row],[ActualResult]]), "_", IF(Table2[[#This Row],[ActualAwayScore]]=Table2[[#This Row],[PredictedAwayScore]], "Y", "N")))</f>
        <v>_</v>
      </c>
      <c r="Q201" s="2" t="str">
        <f>IF(Table2[[#This Row],[ActualHomeScore]]&gt;Table2[[#This Row],[PredictedHomeScore]],"N", IF(ISBLANK(Table2[[#This Row],[ActualResult]]), "_", IF(Table2[[#This Row],[ActualHomeScore]]=Table2[[#This Row],[PredictedHomeScore]], "Y", "N")))</f>
        <v>_</v>
      </c>
      <c r="R201" s="2"/>
      <c r="S201" s="2" t="str">
        <f t="shared" si="12"/>
        <v>_</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0</v>
      </c>
      <c r="AC201" s="33">
        <f>(($AM$11)*IF(Table2[[#This Row],[CorrectWinnerPrediction]]="Y", 1, 0))+(($AM$12)*IF(Table2[[#This Row],[CorrectAwayScorePrediction]]="Y", 1, 0))+(($AM$13)*IF(Table2[[#This Row],[CorrectHomeScorePrediction]]="Y", 1, 0))</f>
        <v>0</v>
      </c>
      <c r="AD201" s="4" t="str">
        <f t="shared" si="13"/>
        <v>TUE</v>
      </c>
      <c r="AE201"/>
    </row>
    <row r="202" spans="1:31" x14ac:dyDescent="0.25">
      <c r="A202" s="4">
        <v>45601</v>
      </c>
      <c r="B202" s="4">
        <v>45601</v>
      </c>
      <c r="C202" s="7" t="s">
        <v>312</v>
      </c>
      <c r="D202" s="2" t="s">
        <v>28</v>
      </c>
      <c r="E202" s="2" t="s">
        <v>37</v>
      </c>
      <c r="F202" s="2">
        <v>2</v>
      </c>
      <c r="G202" s="2">
        <v>4</v>
      </c>
      <c r="H202" s="2" t="str">
        <f t="shared" si="15"/>
        <v>MIN</v>
      </c>
      <c r="I202" s="2" t="s">
        <v>40</v>
      </c>
      <c r="J202" s="2"/>
      <c r="K202" s="2"/>
      <c r="L202" s="2" t="str">
        <f t="shared" si="14"/>
        <v>_</v>
      </c>
      <c r="M202" s="2"/>
      <c r="N202" s="2">
        <f>IF(ISBLANK(Table2[[#This Row],[ActualResult]]), 0, 1)</f>
        <v>0</v>
      </c>
      <c r="O202" s="2" t="str">
        <f>IF(ISBLANK(Table2[[#This Row],[ActualResult]]), "_", IF(Table2[[#This Row],[ActualWinner]]=Table2[[#This Row],[PredictedWinner]], "Y", "N"))</f>
        <v>_</v>
      </c>
      <c r="P202" s="2" t="str">
        <f>IF(Table2[[#This Row],[ActualAwayScore]]&gt;Table2[[#This Row],[PredictedAwayScore]], "N", IF(ISBLANK(Table2[[#This Row],[ActualResult]]), "_", IF(Table2[[#This Row],[ActualAwayScore]]=Table2[[#This Row],[PredictedAwayScore]], "Y", "N")))</f>
        <v>_</v>
      </c>
      <c r="Q202" s="2" t="str">
        <f>IF(Table2[[#This Row],[ActualHomeScore]]&gt;Table2[[#This Row],[PredictedHomeScore]],"N", IF(ISBLANK(Table2[[#This Row],[ActualResult]]), "_", IF(Table2[[#This Row],[ActualHomeScore]]=Table2[[#This Row],[PredictedHomeScore]], "Y", "N")))</f>
        <v>_</v>
      </c>
      <c r="R202" s="2"/>
      <c r="S202" s="2" t="str">
        <f t="shared" si="12"/>
        <v>_</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0</v>
      </c>
      <c r="AB202" s="2">
        <f>IF(Table2[[#This Row],[GameIsOver]]= 0, 0, IF(Table2[[#This Row],[ActualWinner]]=Table2[[#This Row],[HomeTeam]], 2, IF(OR(Table2[[#This Row],[ActualResult]]="OT", Table2[[#This Row],[ActualResult]]="SO"), 1, 0)))</f>
        <v>0</v>
      </c>
      <c r="AC202" s="33">
        <f>(($AM$11)*IF(Table2[[#This Row],[CorrectWinnerPrediction]]="Y", 1, 0))+(($AM$12)*IF(Table2[[#This Row],[CorrectAwayScorePrediction]]="Y", 1, 0))+(($AM$13)*IF(Table2[[#This Row],[CorrectHomeScorePrediction]]="Y", 1, 0))</f>
        <v>0</v>
      </c>
      <c r="AD202" s="4" t="str">
        <f t="shared" si="13"/>
        <v>TUE</v>
      </c>
      <c r="AE202"/>
    </row>
    <row r="203" spans="1:31" x14ac:dyDescent="0.25">
      <c r="A203" s="4">
        <v>45601</v>
      </c>
      <c r="B203" s="4">
        <v>45601</v>
      </c>
      <c r="C203" s="7" t="s">
        <v>313</v>
      </c>
      <c r="D203" s="2" t="s">
        <v>15</v>
      </c>
      <c r="E203" s="2" t="s">
        <v>22</v>
      </c>
      <c r="F203" s="2">
        <v>1</v>
      </c>
      <c r="G203" s="2">
        <v>5</v>
      </c>
      <c r="H203" s="2" t="str">
        <f t="shared" si="15"/>
        <v>WPG</v>
      </c>
      <c r="I203" s="2" t="s">
        <v>40</v>
      </c>
      <c r="J203" s="2"/>
      <c r="K203" s="2"/>
      <c r="L203" s="2" t="str">
        <f t="shared" si="14"/>
        <v>_</v>
      </c>
      <c r="M203" s="2"/>
      <c r="N203" s="2">
        <f>IF(ISBLANK(Table2[[#This Row],[ActualResult]]), 0, 1)</f>
        <v>0</v>
      </c>
      <c r="O203" s="2" t="str">
        <f>IF(ISBLANK(Table2[[#This Row],[ActualResult]]), "_", IF(Table2[[#This Row],[ActualWinner]]=Table2[[#This Row],[PredictedWinner]], "Y", "N"))</f>
        <v>_</v>
      </c>
      <c r="P203" s="2" t="str">
        <f>IF(Table2[[#This Row],[ActualAwayScore]]&gt;Table2[[#This Row],[PredictedAwayScore]], "N", IF(ISBLANK(Table2[[#This Row],[ActualResult]]), "_", IF(Table2[[#This Row],[ActualAwayScore]]=Table2[[#This Row],[PredictedAwayScore]], "Y", "N")))</f>
        <v>_</v>
      </c>
      <c r="Q203" s="2" t="str">
        <f>IF(Table2[[#This Row],[ActualHomeScore]]&gt;Table2[[#This Row],[PredictedHomeScore]],"N", IF(ISBLANK(Table2[[#This Row],[ActualResult]]), "_", IF(Table2[[#This Row],[ActualHomeScore]]=Table2[[#This Row],[PredictedHomeScore]], "Y", "N")))</f>
        <v>_</v>
      </c>
      <c r="R203" s="2"/>
      <c r="S203" s="2" t="str">
        <f t="shared" si="12"/>
        <v>_</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0</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0</v>
      </c>
      <c r="AC203" s="33">
        <f>(($AM$11)*IF(Table2[[#This Row],[CorrectWinnerPrediction]]="Y", 1, 0))+(($AM$12)*IF(Table2[[#This Row],[CorrectAwayScorePrediction]]="Y", 1, 0))+(($AM$13)*IF(Table2[[#This Row],[CorrectHomeScorePrediction]]="Y", 1, 0))</f>
        <v>0</v>
      </c>
      <c r="AD203" s="4" t="str">
        <f t="shared" si="13"/>
        <v>TUE</v>
      </c>
      <c r="AE203"/>
    </row>
    <row r="204" spans="1:31" x14ac:dyDescent="0.25">
      <c r="A204" s="4">
        <v>45601</v>
      </c>
      <c r="B204" s="4">
        <v>45601</v>
      </c>
      <c r="C204" s="7" t="s">
        <v>314</v>
      </c>
      <c r="D204" s="2" t="s">
        <v>12</v>
      </c>
      <c r="E204" s="2" t="s">
        <v>26</v>
      </c>
      <c r="F204" s="2">
        <v>3</v>
      </c>
      <c r="G204" s="2">
        <v>6</v>
      </c>
      <c r="H204" s="2" t="str">
        <f t="shared" si="15"/>
        <v>COL</v>
      </c>
      <c r="I204" s="2" t="s">
        <v>40</v>
      </c>
      <c r="J204" s="2"/>
      <c r="K204" s="2"/>
      <c r="L204" s="2" t="str">
        <f t="shared" si="14"/>
        <v>_</v>
      </c>
      <c r="M204" s="2"/>
      <c r="N204" s="2">
        <f>IF(ISBLANK(Table2[[#This Row],[ActualResult]]), 0, 1)</f>
        <v>0</v>
      </c>
      <c r="O204" s="2" t="str">
        <f>IF(ISBLANK(Table2[[#This Row],[ActualResult]]), "_", IF(Table2[[#This Row],[ActualWinner]]=Table2[[#This Row],[PredictedWinner]], "Y", "N"))</f>
        <v>_</v>
      </c>
      <c r="P204" s="2" t="str">
        <f>IF(Table2[[#This Row],[ActualAwayScore]]&gt;Table2[[#This Row],[PredictedAwayScore]], "N", IF(ISBLANK(Table2[[#This Row],[ActualResult]]), "_", IF(Table2[[#This Row],[ActualAwayScore]]=Table2[[#This Row],[PredictedAwayScore]], "Y", "N")))</f>
        <v>_</v>
      </c>
      <c r="Q204" s="2" t="str">
        <f>IF(Table2[[#This Row],[ActualHomeScore]]&gt;Table2[[#This Row],[PredictedHomeScore]],"N", IF(ISBLANK(Table2[[#This Row],[ActualResult]]), "_", IF(Table2[[#This Row],[ActualHomeScore]]=Table2[[#This Row],[PredictedHomeScore]], "Y", "N")))</f>
        <v>_</v>
      </c>
      <c r="R204" s="2"/>
      <c r="S204" s="2" t="str">
        <f t="shared" si="12"/>
        <v>_</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0</v>
      </c>
      <c r="AC204" s="33">
        <f>(($AM$11)*IF(Table2[[#This Row],[CorrectWinnerPrediction]]="Y", 1, 0))+(($AM$12)*IF(Table2[[#This Row],[CorrectAwayScorePrediction]]="Y", 1, 0))+(($AM$13)*IF(Table2[[#This Row],[CorrectHomeScorePrediction]]="Y", 1, 0))</f>
        <v>0</v>
      </c>
      <c r="AD204" s="4" t="str">
        <f t="shared" si="13"/>
        <v>TUE</v>
      </c>
      <c r="AE204"/>
    </row>
    <row r="205" spans="1:31" x14ac:dyDescent="0.25">
      <c r="A205" s="4">
        <v>45601</v>
      </c>
      <c r="B205" s="4">
        <v>45601</v>
      </c>
      <c r="C205" s="7" t="s">
        <v>315</v>
      </c>
      <c r="D205" s="2" t="s">
        <v>25</v>
      </c>
      <c r="E205" s="2" t="s">
        <v>47</v>
      </c>
      <c r="F205" s="2">
        <v>3</v>
      </c>
      <c r="G205" s="2">
        <v>4</v>
      </c>
      <c r="H205" s="2" t="str">
        <f t="shared" si="15"/>
        <v>ANA</v>
      </c>
      <c r="I205" s="2" t="s">
        <v>77</v>
      </c>
      <c r="J205" s="2"/>
      <c r="K205" s="2"/>
      <c r="L205" s="2" t="str">
        <f t="shared" si="14"/>
        <v>_</v>
      </c>
      <c r="M205" s="2"/>
      <c r="N205" s="2">
        <f>IF(ISBLANK(Table2[[#This Row],[ActualResult]]), 0, 1)</f>
        <v>0</v>
      </c>
      <c r="O205" s="2" t="str">
        <f>IF(ISBLANK(Table2[[#This Row],[ActualResult]]), "_", IF(Table2[[#This Row],[ActualWinner]]=Table2[[#This Row],[PredictedWinner]], "Y", "N"))</f>
        <v>_</v>
      </c>
      <c r="P205" s="2" t="str">
        <f>IF(Table2[[#This Row],[ActualAwayScore]]&gt;Table2[[#This Row],[PredictedAwayScore]], "N", IF(ISBLANK(Table2[[#This Row],[ActualResult]]), "_", IF(Table2[[#This Row],[ActualAwayScore]]=Table2[[#This Row],[PredictedAwayScore]], "Y", "N")))</f>
        <v>_</v>
      </c>
      <c r="Q205" s="2" t="str">
        <f>IF(Table2[[#This Row],[ActualHomeScore]]&gt;Table2[[#This Row],[PredictedHomeScore]],"N", IF(ISBLANK(Table2[[#This Row],[ActualResult]]), "_", IF(Table2[[#This Row],[ActualHomeScore]]=Table2[[#This Row],[PredictedHomeScore]], "Y", "N")))</f>
        <v>_</v>
      </c>
      <c r="R205" s="2"/>
      <c r="S205" s="2" t="str">
        <f t="shared" si="12"/>
        <v>_</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0</v>
      </c>
      <c r="AB205" s="2">
        <f>IF(Table2[[#This Row],[GameIsOver]]= 0, 0, IF(Table2[[#This Row],[ActualWinner]]=Table2[[#This Row],[HomeTeam]], 2, IF(OR(Table2[[#This Row],[ActualResult]]="OT", Table2[[#This Row],[ActualResult]]="SO"), 1, 0)))</f>
        <v>0</v>
      </c>
      <c r="AC205" s="33">
        <f>(($AM$11)*IF(Table2[[#This Row],[CorrectWinnerPrediction]]="Y", 1, 0))+(($AM$12)*IF(Table2[[#This Row],[CorrectAwayScorePrediction]]="Y", 1, 0))+(($AM$13)*IF(Table2[[#This Row],[CorrectHomeScorePrediction]]="Y", 1, 0))</f>
        <v>0</v>
      </c>
      <c r="AD205" s="4" t="str">
        <f t="shared" si="13"/>
        <v>TUE</v>
      </c>
      <c r="AE205"/>
    </row>
    <row r="206" spans="1:31" x14ac:dyDescent="0.25">
      <c r="A206" s="5">
        <v>45601</v>
      </c>
      <c r="B206" s="5">
        <v>45601</v>
      </c>
      <c r="C206" s="8" t="s">
        <v>316</v>
      </c>
      <c r="D206" s="3" t="s">
        <v>36</v>
      </c>
      <c r="E206" s="3" t="s">
        <v>38</v>
      </c>
      <c r="F206" s="3">
        <v>4</v>
      </c>
      <c r="G206" s="3">
        <v>2</v>
      </c>
      <c r="H206" s="3" t="str">
        <f t="shared" si="15"/>
        <v>CBJ</v>
      </c>
      <c r="I206" s="3" t="s">
        <v>40</v>
      </c>
      <c r="J206" s="3"/>
      <c r="K206" s="3"/>
      <c r="L206" s="2" t="str">
        <f t="shared" si="14"/>
        <v>_</v>
      </c>
      <c r="M206" s="3"/>
      <c r="N206" s="3">
        <f>IF(ISBLANK(Table2[[#This Row],[ActualResult]]), 0, 1)</f>
        <v>0</v>
      </c>
      <c r="O206" s="3" t="str">
        <f>IF(ISBLANK(Table2[[#This Row],[ActualResult]]), "_", IF(Table2[[#This Row],[ActualWinner]]=Table2[[#This Row],[PredictedWinner]], "Y", "N"))</f>
        <v>_</v>
      </c>
      <c r="P206" s="3" t="str">
        <f>IF(Table2[[#This Row],[ActualAwayScore]]&gt;Table2[[#This Row],[PredictedAwayScore]], "N", IF(ISBLANK(Table2[[#This Row],[ActualResult]]), "_", IF(Table2[[#This Row],[ActualAwayScore]]=Table2[[#This Row],[PredictedAwayScore]], "Y", "N")))</f>
        <v>_</v>
      </c>
      <c r="Q206" s="3" t="str">
        <f>IF(Table2[[#This Row],[ActualHomeScore]]&gt;Table2[[#This Row],[PredictedHomeScore]],"N", IF(ISBLANK(Table2[[#This Row],[ActualResult]]), "_", IF(Table2[[#This Row],[ActualHomeScore]]=Table2[[#This Row],[PredictedHomeScore]], "Y", "N")))</f>
        <v>_</v>
      </c>
      <c r="R206" s="2"/>
      <c r="S206" s="2" t="str">
        <f t="shared" si="12"/>
        <v>_</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0</v>
      </c>
      <c r="AB206" s="2">
        <f>IF(Table2[[#This Row],[GameIsOver]]= 0, 0, IF(Table2[[#This Row],[ActualWinner]]=Table2[[#This Row],[HomeTeam]], 2, IF(OR(Table2[[#This Row],[ActualResult]]="OT", Table2[[#This Row],[ActualResult]]="SO"), 1, 0)))</f>
        <v>0</v>
      </c>
      <c r="AC206" s="33">
        <f>(($AM$11)*IF(Table2[[#This Row],[CorrectWinnerPrediction]]="Y", 1, 0))+(($AM$12)*IF(Table2[[#This Row],[CorrectAwayScorePrediction]]="Y", 1, 0))+(($AM$13)*IF(Table2[[#This Row],[CorrectHomeScorePrediction]]="Y", 1, 0))</f>
        <v>0</v>
      </c>
      <c r="AD206" s="5" t="str">
        <f t="shared" si="13"/>
        <v>TUE</v>
      </c>
      <c r="AE206"/>
    </row>
    <row r="207" spans="1:31" x14ac:dyDescent="0.25">
      <c r="B207" s="4">
        <v>45602</v>
      </c>
      <c r="C207" s="7" t="s">
        <v>317</v>
      </c>
      <c r="D207" s="2" t="s">
        <v>35</v>
      </c>
      <c r="E207" s="2" t="s">
        <v>46</v>
      </c>
      <c r="F207" s="2"/>
      <c r="G207" s="2"/>
      <c r="H207" s="2" t="str">
        <f t="shared" si="15"/>
        <v>_</v>
      </c>
      <c r="I207" s="2"/>
      <c r="J207" s="2"/>
      <c r="K207" s="2"/>
      <c r="L207" s="13" t="str">
        <f t="shared" si="14"/>
        <v>_</v>
      </c>
      <c r="M207" s="2"/>
      <c r="N207" s="2">
        <f>IF(ISBLANK(Table2[[#This Row],[ActualResult]]), 0, 1)</f>
        <v>0</v>
      </c>
      <c r="O207" s="2" t="str">
        <f>IF(ISBLANK(Table2[[#This Row],[ActualResult]]), "_", IF(Table2[[#This Row],[ActualWinner]]=Table2[[#This Row],[PredictedWinner]], "Y", "N"))</f>
        <v>_</v>
      </c>
      <c r="P207" s="2" t="str">
        <f>IF(Table2[[#This Row],[ActualAwayScore]]&gt;Table2[[#This Row],[PredictedAwayScore]], "N", IF(ISBLANK(Table2[[#This Row],[ActualResult]]), "_", IF(Table2[[#This Row],[ActualAwayScore]]=Table2[[#This Row],[PredictedAwayScore]], "Y", "N")))</f>
        <v>_</v>
      </c>
      <c r="Q207" s="2" t="str">
        <f>IF(Table2[[#This Row],[ActualHomeScore]]&gt;Table2[[#This Row],[PredictedHomeScore]],"N", IF(ISBLANK(Table2[[#This Row],[ActualResult]]), "_", IF(Table2[[#This Row],[ActualHomeScore]]=Table2[[#This Row],[PredictedHomeScore]], "Y", "N")))</f>
        <v>_</v>
      </c>
      <c r="R207" s="2"/>
      <c r="S207" s="2" t="str">
        <f t="shared" si="12"/>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0</v>
      </c>
      <c r="AC207" s="33">
        <f>(($AM$11)*IF(Table2[[#This Row],[CorrectWinnerPrediction]]="Y", 1, 0))+(($AM$12)*IF(Table2[[#This Row],[CorrectAwayScorePrediction]]="Y", 1, 0))+(($AM$13)*IF(Table2[[#This Row],[CorrectHomeScorePrediction]]="Y", 1, 0))</f>
        <v>0</v>
      </c>
      <c r="AD207" s="4" t="str">
        <f t="shared" si="13"/>
        <v>WED</v>
      </c>
      <c r="AE207"/>
    </row>
    <row r="208" spans="1:31" x14ac:dyDescent="0.25">
      <c r="B208" s="4">
        <v>45602</v>
      </c>
      <c r="C208" s="7" t="s">
        <v>318</v>
      </c>
      <c r="D208" s="2" t="s">
        <v>31</v>
      </c>
      <c r="E208" s="2" t="s">
        <v>17</v>
      </c>
      <c r="F208" s="2"/>
      <c r="G208" s="2"/>
      <c r="H208" s="2" t="str">
        <f t="shared" si="15"/>
        <v>_</v>
      </c>
      <c r="I208" s="2"/>
      <c r="J208" s="2"/>
      <c r="K208" s="2"/>
      <c r="L208" s="2" t="str">
        <f t="shared" si="14"/>
        <v>_</v>
      </c>
      <c r="M208" s="2"/>
      <c r="N208" s="2">
        <f>IF(ISBLANK(Table2[[#This Row],[ActualResult]]), 0, 1)</f>
        <v>0</v>
      </c>
      <c r="O208" s="2" t="str">
        <f>IF(ISBLANK(Table2[[#This Row],[ActualResult]]), "_", IF(Table2[[#This Row],[ActualWinner]]=Table2[[#This Row],[PredictedWinner]], "Y", "N"))</f>
        <v>_</v>
      </c>
      <c r="P208" s="2" t="str">
        <f>IF(Table2[[#This Row],[ActualAwayScore]]&gt;Table2[[#This Row],[PredictedAwayScore]], "N", IF(ISBLANK(Table2[[#This Row],[ActualResult]]), "_", IF(Table2[[#This Row],[ActualAwayScore]]=Table2[[#This Row],[PredictedAwayScore]], "Y", "N")))</f>
        <v>_</v>
      </c>
      <c r="Q208" s="2" t="str">
        <f>IF(Table2[[#This Row],[ActualHomeScore]]&gt;Table2[[#This Row],[PredictedHomeScore]],"N", IF(ISBLANK(Table2[[#This Row],[ActualResult]]), "_", IF(Table2[[#This Row],[ActualHomeScore]]=Table2[[#This Row],[PredictedHomeScore]], "Y", "N")))</f>
        <v>_</v>
      </c>
      <c r="R208" s="2"/>
      <c r="S208" s="2" t="str">
        <f t="shared" si="12"/>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0</v>
      </c>
      <c r="AB208" s="2">
        <f>IF(Table2[[#This Row],[GameIsOver]]= 0, 0, IF(Table2[[#This Row],[ActualWinner]]=Table2[[#This Row],[HomeTeam]], 2, IF(OR(Table2[[#This Row],[ActualResult]]="OT", Table2[[#This Row],[ActualResult]]="SO"), 1, 0)))</f>
        <v>0</v>
      </c>
      <c r="AC208" s="33">
        <f>(($AM$11)*IF(Table2[[#This Row],[CorrectWinnerPrediction]]="Y", 1, 0))+(($AM$12)*IF(Table2[[#This Row],[CorrectAwayScorePrediction]]="Y", 1, 0))+(($AM$13)*IF(Table2[[#This Row],[CorrectHomeScorePrediction]]="Y", 1, 0))</f>
        <v>0</v>
      </c>
      <c r="AD208" s="4" t="str">
        <f t="shared" si="13"/>
        <v>WED</v>
      </c>
      <c r="AE208"/>
    </row>
    <row r="209" spans="1:31" x14ac:dyDescent="0.25">
      <c r="A209" s="3"/>
      <c r="B209" s="5">
        <v>45602</v>
      </c>
      <c r="C209" s="8" t="s">
        <v>319</v>
      </c>
      <c r="D209" s="3" t="s">
        <v>27</v>
      </c>
      <c r="E209" s="3" t="s">
        <v>23</v>
      </c>
      <c r="F209" s="3"/>
      <c r="G209" s="3"/>
      <c r="H209" s="3" t="str">
        <f t="shared" si="15"/>
        <v>_</v>
      </c>
      <c r="I209" s="3"/>
      <c r="J209" s="3"/>
      <c r="K209" s="3"/>
      <c r="L209" s="2" t="str">
        <f t="shared" si="14"/>
        <v>_</v>
      </c>
      <c r="M209" s="3"/>
      <c r="N209" s="3">
        <f>IF(ISBLANK(Table2[[#This Row],[ActualResult]]), 0, 1)</f>
        <v>0</v>
      </c>
      <c r="O209" s="3" t="str">
        <f>IF(ISBLANK(Table2[[#This Row],[ActualResult]]), "_", IF(Table2[[#This Row],[ActualWinner]]=Table2[[#This Row],[PredictedWinner]], "Y", "N"))</f>
        <v>_</v>
      </c>
      <c r="P209" s="3" t="str">
        <f>IF(Table2[[#This Row],[ActualAwayScore]]&gt;Table2[[#This Row],[PredictedAwayScore]], "N", IF(ISBLANK(Table2[[#This Row],[ActualResult]]), "_", IF(Table2[[#This Row],[ActualAwayScore]]=Table2[[#This Row],[PredictedAwayScore]], "Y", "N")))</f>
        <v>_</v>
      </c>
      <c r="Q209" s="3" t="str">
        <f>IF(Table2[[#This Row],[ActualHomeScore]]&gt;Table2[[#This Row],[PredictedHomeScore]],"N", IF(ISBLANK(Table2[[#This Row],[ActualResult]]), "_", IF(Table2[[#This Row],[ActualHomeScore]]=Table2[[#This Row],[PredictedHomeScore]], "Y", "N")))</f>
        <v>_</v>
      </c>
      <c r="R209" s="2"/>
      <c r="S209" s="2" t="str">
        <f t="shared" si="12"/>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0</v>
      </c>
      <c r="AB209" s="2">
        <f>IF(Table2[[#This Row],[GameIsOver]]= 0, 0, IF(Table2[[#This Row],[ActualWinner]]=Table2[[#This Row],[HomeTeam]], 2, IF(OR(Table2[[#This Row],[ActualResult]]="OT", Table2[[#This Row],[ActualResult]]="SO"), 1, 0)))</f>
        <v>0</v>
      </c>
      <c r="AC209" s="33">
        <f>(($AM$11)*IF(Table2[[#This Row],[CorrectWinnerPrediction]]="Y", 1, 0))+(($AM$12)*IF(Table2[[#This Row],[CorrectAwayScorePrediction]]="Y", 1, 0))+(($AM$13)*IF(Table2[[#This Row],[CorrectHomeScorePrediction]]="Y", 1, 0))</f>
        <v>0</v>
      </c>
      <c r="AD209" s="5" t="str">
        <f t="shared" si="13"/>
        <v>WED</v>
      </c>
      <c r="AE209"/>
    </row>
    <row r="210" spans="1:31" x14ac:dyDescent="0.25">
      <c r="B210" s="4">
        <v>45603</v>
      </c>
      <c r="C210" s="7" t="s">
        <v>320</v>
      </c>
      <c r="D210" s="2" t="s">
        <v>24</v>
      </c>
      <c r="E210" s="2" t="s">
        <v>16</v>
      </c>
      <c r="F210" s="2"/>
      <c r="G210" s="2"/>
      <c r="H210" s="2" t="str">
        <f t="shared" si="15"/>
        <v>_</v>
      </c>
      <c r="I210" s="2"/>
      <c r="J210" s="2"/>
      <c r="K210" s="2"/>
      <c r="L210" s="13" t="str">
        <f t="shared" si="14"/>
        <v>_</v>
      </c>
      <c r="M210" s="2"/>
      <c r="N210" s="2">
        <f>IF(ISBLANK(Table2[[#This Row],[ActualResult]]), 0, 1)</f>
        <v>0</v>
      </c>
      <c r="O210" s="2" t="str">
        <f>IF(ISBLANK(Table2[[#This Row],[ActualResult]]), "_", IF(Table2[[#This Row],[ActualWinner]]=Table2[[#This Row],[PredictedWinner]], "Y", "N"))</f>
        <v>_</v>
      </c>
      <c r="P210" s="2" t="str">
        <f>IF(Table2[[#This Row],[ActualAwayScore]]&gt;Table2[[#This Row],[PredictedAwayScore]], "N", IF(ISBLANK(Table2[[#This Row],[ActualResult]]), "_", IF(Table2[[#This Row],[ActualAwayScore]]=Table2[[#This Row],[PredictedAwayScore]], "Y", "N")))</f>
        <v>_</v>
      </c>
      <c r="Q210" s="2" t="str">
        <f>IF(Table2[[#This Row],[ActualHomeScore]]&gt;Table2[[#This Row],[PredictedHomeScore]],"N", IF(ISBLANK(Table2[[#This Row],[ActualResult]]), "_", IF(Table2[[#This Row],[ActualHomeScore]]=Table2[[#This Row],[PredictedHomeScore]], "Y", "N")))</f>
        <v>_</v>
      </c>
      <c r="R210" s="2"/>
      <c r="S210" s="2" t="str">
        <f t="shared" si="12"/>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0</v>
      </c>
      <c r="AB210" s="2">
        <f>IF(Table2[[#This Row],[GameIsOver]]= 0, 0, IF(Table2[[#This Row],[ActualWinner]]=Table2[[#This Row],[HomeTeam]], 2, IF(OR(Table2[[#This Row],[ActualResult]]="OT", Table2[[#This Row],[ActualResult]]="SO"), 1, 0)))</f>
        <v>0</v>
      </c>
      <c r="AC210" s="33">
        <f>(($AM$11)*IF(Table2[[#This Row],[CorrectWinnerPrediction]]="Y", 1, 0))+(($AM$12)*IF(Table2[[#This Row],[CorrectAwayScorePrediction]]="Y", 1, 0))+(($AM$13)*IF(Table2[[#This Row],[CorrectHomeScorePrediction]]="Y", 1, 0))</f>
        <v>0</v>
      </c>
      <c r="AD210" s="4" t="str">
        <f t="shared" si="13"/>
        <v>THU</v>
      </c>
      <c r="AE210"/>
    </row>
    <row r="211" spans="1:31" x14ac:dyDescent="0.25">
      <c r="B211" s="4">
        <v>45603</v>
      </c>
      <c r="C211" s="7" t="s">
        <v>321</v>
      </c>
      <c r="D211" s="2" t="s">
        <v>33</v>
      </c>
      <c r="E211" s="2" t="s">
        <v>30</v>
      </c>
      <c r="F211" s="2"/>
      <c r="G211" s="2"/>
      <c r="H211" s="2" t="str">
        <f t="shared" si="15"/>
        <v>_</v>
      </c>
      <c r="I211" s="2"/>
      <c r="J211" s="2"/>
      <c r="K211" s="2"/>
      <c r="L211" s="2" t="str">
        <f t="shared" si="14"/>
        <v>_</v>
      </c>
      <c r="M211" s="2"/>
      <c r="N211" s="2">
        <f>IF(ISBLANK(Table2[[#This Row],[ActualResult]]), 0, 1)</f>
        <v>0</v>
      </c>
      <c r="O211" s="2" t="str">
        <f>IF(ISBLANK(Table2[[#This Row],[ActualResult]]), "_", IF(Table2[[#This Row],[ActualWinner]]=Table2[[#This Row],[PredictedWinner]], "Y", "N"))</f>
        <v>_</v>
      </c>
      <c r="P211" s="2" t="str">
        <f>IF(Table2[[#This Row],[ActualAwayScore]]&gt;Table2[[#This Row],[PredictedAwayScore]], "N", IF(ISBLANK(Table2[[#This Row],[ActualResult]]), "_", IF(Table2[[#This Row],[ActualAwayScore]]=Table2[[#This Row],[PredictedAwayScore]], "Y", "N")))</f>
        <v>_</v>
      </c>
      <c r="Q211" s="2" t="str">
        <f>IF(Table2[[#This Row],[ActualHomeScore]]&gt;Table2[[#This Row],[PredictedHomeScore]],"N", IF(ISBLANK(Table2[[#This Row],[ActualResult]]), "_", IF(Table2[[#This Row],[ActualHomeScore]]=Table2[[#This Row],[PredictedHomeScore]], "Y", "N")))</f>
        <v>_</v>
      </c>
      <c r="R211" s="2"/>
      <c r="S211" s="2" t="str">
        <f t="shared" si="12"/>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c r="Z211" s="2">
        <f>IF(AND(Table2[[#This Row],[GameIsOver]]=1,Table2[[#This Row],[ActualHomeScore]]*Table2[[#This Row],[ActualAwayScore]]=0), 1,0)</f>
        <v>0</v>
      </c>
      <c r="AA211" s="2">
        <f>IF(Table2[[#This Row],[GameIsOver]]=0,0, IF(Table2[[#This Row],[ActualWinner]]=Table2[[#This Row],[AwayTeam]], 2, IF(OR(Table2[[#This Row],[ActualResult]]="OT", Table2[[#This Row],[ActualResult]]="SO"), 1, 0)))</f>
        <v>0</v>
      </c>
      <c r="AB211" s="2">
        <f>IF(Table2[[#This Row],[GameIsOver]]= 0, 0, IF(Table2[[#This Row],[ActualWinner]]=Table2[[#This Row],[HomeTeam]], 2, IF(OR(Table2[[#This Row],[ActualResult]]="OT", Table2[[#This Row],[ActualResult]]="SO"), 1, 0)))</f>
        <v>0</v>
      </c>
      <c r="AC211" s="33">
        <f>(($AM$11)*IF(Table2[[#This Row],[CorrectWinnerPrediction]]="Y", 1, 0))+(($AM$12)*IF(Table2[[#This Row],[CorrectAwayScorePrediction]]="Y", 1, 0))+(($AM$13)*IF(Table2[[#This Row],[CorrectHomeScorePrediction]]="Y", 1, 0))</f>
        <v>0</v>
      </c>
      <c r="AD211" s="4" t="str">
        <f t="shared" si="13"/>
        <v>THU</v>
      </c>
      <c r="AE211"/>
    </row>
    <row r="212" spans="1:31" x14ac:dyDescent="0.25">
      <c r="B212" s="4">
        <v>45603</v>
      </c>
      <c r="C212" s="7" t="s">
        <v>322</v>
      </c>
      <c r="D212" s="2" t="s">
        <v>35</v>
      </c>
      <c r="E212" s="2" t="s">
        <v>14</v>
      </c>
      <c r="F212" s="2"/>
      <c r="G212" s="2"/>
      <c r="H212" s="2" t="str">
        <f t="shared" si="15"/>
        <v>_</v>
      </c>
      <c r="I212" s="2"/>
      <c r="J212" s="2"/>
      <c r="K212" s="2"/>
      <c r="L212" s="2" t="str">
        <f t="shared" si="14"/>
        <v>_</v>
      </c>
      <c r="M212" s="2"/>
      <c r="N212" s="2">
        <f>IF(ISBLANK(Table2[[#This Row],[ActualResult]]), 0, 1)</f>
        <v>0</v>
      </c>
      <c r="O212" s="2" t="str">
        <f>IF(ISBLANK(Table2[[#This Row],[ActualResult]]), "_", IF(Table2[[#This Row],[ActualWinner]]=Table2[[#This Row],[PredictedWinner]], "Y", "N"))</f>
        <v>_</v>
      </c>
      <c r="P212" s="2" t="str">
        <f>IF(Table2[[#This Row],[ActualAwayScore]]&gt;Table2[[#This Row],[PredictedAwayScore]], "N", IF(ISBLANK(Table2[[#This Row],[ActualResult]]), "_", IF(Table2[[#This Row],[ActualAwayScore]]=Table2[[#This Row],[PredictedAwayScore]], "Y", "N")))</f>
        <v>_</v>
      </c>
      <c r="Q212" s="2" t="str">
        <f>IF(Table2[[#This Row],[ActualHomeScore]]&gt;Table2[[#This Row],[PredictedHomeScore]],"N", IF(ISBLANK(Table2[[#This Row],[ActualResult]]), "_", IF(Table2[[#This Row],[ActualHomeScore]]=Table2[[#This Row],[PredictedHomeScore]], "Y", "N")))</f>
        <v>_</v>
      </c>
      <c r="R212" s="2"/>
      <c r="S212" s="2" t="str">
        <f t="shared" si="12"/>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0</v>
      </c>
      <c r="AB212" s="2">
        <f>IF(Table2[[#This Row],[GameIsOver]]= 0, 0, IF(Table2[[#This Row],[ActualWinner]]=Table2[[#This Row],[HomeTeam]], 2, IF(OR(Table2[[#This Row],[ActualResult]]="OT", Table2[[#This Row],[ActualResult]]="SO"), 1, 0)))</f>
        <v>0</v>
      </c>
      <c r="AC212" s="33">
        <f>(($AM$11)*IF(Table2[[#This Row],[CorrectWinnerPrediction]]="Y", 1, 0))+(($AM$12)*IF(Table2[[#This Row],[CorrectAwayScorePrediction]]="Y", 1, 0))+(($AM$13)*IF(Table2[[#This Row],[CorrectHomeScorePrediction]]="Y", 1, 0))</f>
        <v>0</v>
      </c>
      <c r="AD212" s="4" t="str">
        <f t="shared" si="13"/>
        <v>THU</v>
      </c>
      <c r="AE212"/>
    </row>
    <row r="213" spans="1:31" x14ac:dyDescent="0.25">
      <c r="B213" s="4">
        <v>45603</v>
      </c>
      <c r="C213" s="7" t="s">
        <v>323</v>
      </c>
      <c r="D213" s="2" t="s">
        <v>19</v>
      </c>
      <c r="E213" s="2" t="s">
        <v>32</v>
      </c>
      <c r="F213" s="2"/>
      <c r="G213" s="2"/>
      <c r="H213" s="2" t="str">
        <f t="shared" si="15"/>
        <v>_</v>
      </c>
      <c r="I213" s="2"/>
      <c r="J213" s="2"/>
      <c r="K213" s="2"/>
      <c r="L213" s="2" t="str">
        <f t="shared" si="14"/>
        <v>_</v>
      </c>
      <c r="M213" s="2"/>
      <c r="N213" s="2">
        <f>IF(ISBLANK(Table2[[#This Row],[ActualResult]]), 0, 1)</f>
        <v>0</v>
      </c>
      <c r="O213" s="2" t="str">
        <f>IF(ISBLANK(Table2[[#This Row],[ActualResult]]), "_", IF(Table2[[#This Row],[ActualWinner]]=Table2[[#This Row],[PredictedWinner]], "Y", "N"))</f>
        <v>_</v>
      </c>
      <c r="P213" s="2" t="str">
        <f>IF(Table2[[#This Row],[ActualAwayScore]]&gt;Table2[[#This Row],[PredictedAwayScore]], "N", IF(ISBLANK(Table2[[#This Row],[ActualResult]]), "_", IF(Table2[[#This Row],[ActualAwayScore]]=Table2[[#This Row],[PredictedAwayScore]], "Y", "N")))</f>
        <v>_</v>
      </c>
      <c r="Q213" s="2" t="str">
        <f>IF(Table2[[#This Row],[ActualHomeScore]]&gt;Table2[[#This Row],[PredictedHomeScore]],"N", IF(ISBLANK(Table2[[#This Row],[ActualResult]]), "_", IF(Table2[[#This Row],[ActualHomeScore]]=Table2[[#This Row],[PredictedHomeScore]], "Y", "N")))</f>
        <v>_</v>
      </c>
      <c r="R213" s="2"/>
      <c r="S213" s="2" t="str">
        <f t="shared" si="12"/>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0</v>
      </c>
      <c r="AC213" s="33">
        <f>(($AM$11)*IF(Table2[[#This Row],[CorrectWinnerPrediction]]="Y", 1, 0))+(($AM$12)*IF(Table2[[#This Row],[CorrectAwayScorePrediction]]="Y", 1, 0))+(($AM$13)*IF(Table2[[#This Row],[CorrectHomeScorePrediction]]="Y", 1, 0))</f>
        <v>0</v>
      </c>
      <c r="AD213" s="4" t="str">
        <f t="shared" si="13"/>
        <v>THU</v>
      </c>
      <c r="AE213"/>
    </row>
    <row r="214" spans="1:31" x14ac:dyDescent="0.25">
      <c r="B214" s="4">
        <v>45603</v>
      </c>
      <c r="C214" s="7" t="s">
        <v>324</v>
      </c>
      <c r="D214" s="2" t="s">
        <v>29</v>
      </c>
      <c r="E214" s="2" t="s">
        <v>20</v>
      </c>
      <c r="F214" s="2"/>
      <c r="G214" s="2"/>
      <c r="H214" s="2" t="str">
        <f t="shared" si="15"/>
        <v>_</v>
      </c>
      <c r="I214" s="2"/>
      <c r="J214" s="2"/>
      <c r="K214" s="2"/>
      <c r="L214" s="2" t="str">
        <f t="shared" si="14"/>
        <v>_</v>
      </c>
      <c r="M214" s="2"/>
      <c r="N214" s="2">
        <f>IF(ISBLANK(Table2[[#This Row],[ActualResult]]), 0, 1)</f>
        <v>0</v>
      </c>
      <c r="O214" s="2" t="str">
        <f>IF(ISBLANK(Table2[[#This Row],[ActualResult]]), "_", IF(Table2[[#This Row],[ActualWinner]]=Table2[[#This Row],[PredictedWinner]], "Y", "N"))</f>
        <v>_</v>
      </c>
      <c r="P214" s="2" t="str">
        <f>IF(Table2[[#This Row],[ActualAwayScore]]&gt;Table2[[#This Row],[PredictedAwayScore]], "N", IF(ISBLANK(Table2[[#This Row],[ActualResult]]), "_", IF(Table2[[#This Row],[ActualAwayScore]]=Table2[[#This Row],[PredictedAwayScore]], "Y", "N")))</f>
        <v>_</v>
      </c>
      <c r="Q214" s="2" t="str">
        <f>IF(Table2[[#This Row],[ActualHomeScore]]&gt;Table2[[#This Row],[PredictedHomeScore]],"N", IF(ISBLANK(Table2[[#This Row],[ActualResult]]), "_", IF(Table2[[#This Row],[ActualHomeScore]]=Table2[[#This Row],[PredictedHomeScore]], "Y", "N")))</f>
        <v>_</v>
      </c>
      <c r="R214" s="2"/>
      <c r="S214" s="2" t="str">
        <f t="shared" si="12"/>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0</v>
      </c>
      <c r="AC214" s="33">
        <f>(($AM$11)*IF(Table2[[#This Row],[CorrectWinnerPrediction]]="Y", 1, 0))+(($AM$12)*IF(Table2[[#This Row],[CorrectAwayScorePrediction]]="Y", 1, 0))+(($AM$13)*IF(Table2[[#This Row],[CorrectHomeScorePrediction]]="Y", 1, 0))</f>
        <v>0</v>
      </c>
      <c r="AD214" s="4" t="str">
        <f t="shared" si="13"/>
        <v>THU</v>
      </c>
      <c r="AE214"/>
    </row>
    <row r="215" spans="1:31" x14ac:dyDescent="0.25">
      <c r="B215" s="4">
        <v>45603</v>
      </c>
      <c r="C215" s="7" t="s">
        <v>325</v>
      </c>
      <c r="D215" s="2" t="s">
        <v>21</v>
      </c>
      <c r="E215" s="2" t="s">
        <v>44</v>
      </c>
      <c r="F215" s="2"/>
      <c r="G215" s="2"/>
      <c r="H215" s="2" t="str">
        <f t="shared" si="15"/>
        <v>_</v>
      </c>
      <c r="I215" s="2"/>
      <c r="J215" s="2"/>
      <c r="K215" s="2"/>
      <c r="L215" s="2" t="str">
        <f t="shared" si="14"/>
        <v>_</v>
      </c>
      <c r="M215" s="2"/>
      <c r="N215" s="2">
        <f>IF(ISBLANK(Table2[[#This Row],[ActualResult]]), 0, 1)</f>
        <v>0</v>
      </c>
      <c r="O215" s="2" t="str">
        <f>IF(ISBLANK(Table2[[#This Row],[ActualResult]]), "_", IF(Table2[[#This Row],[ActualWinner]]=Table2[[#This Row],[PredictedWinner]], "Y", "N"))</f>
        <v>_</v>
      </c>
      <c r="P215" s="2" t="str">
        <f>IF(Table2[[#This Row],[ActualAwayScore]]&gt;Table2[[#This Row],[PredictedAwayScore]], "N", IF(ISBLANK(Table2[[#This Row],[ActualResult]]), "_", IF(Table2[[#This Row],[ActualAwayScore]]=Table2[[#This Row],[PredictedAwayScore]], "Y", "N")))</f>
        <v>_</v>
      </c>
      <c r="Q215" s="2" t="str">
        <f>IF(Table2[[#This Row],[ActualHomeScore]]&gt;Table2[[#This Row],[PredictedHomeScore]],"N", IF(ISBLANK(Table2[[#This Row],[ActualResult]]), "_", IF(Table2[[#This Row],[ActualHomeScore]]=Table2[[#This Row],[PredictedHomeScore]], "Y", "N")))</f>
        <v>_</v>
      </c>
      <c r="R215" s="2"/>
      <c r="S215" s="2" t="str">
        <f t="shared" si="12"/>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0</v>
      </c>
      <c r="AB215" s="2">
        <f>IF(Table2[[#This Row],[GameIsOver]]= 0, 0, IF(Table2[[#This Row],[ActualWinner]]=Table2[[#This Row],[HomeTeam]], 2, IF(OR(Table2[[#This Row],[ActualResult]]="OT", Table2[[#This Row],[ActualResult]]="SO"), 1, 0)))</f>
        <v>0</v>
      </c>
      <c r="AC215" s="33">
        <f>(($AM$11)*IF(Table2[[#This Row],[CorrectWinnerPrediction]]="Y", 1, 0))+(($AM$12)*IF(Table2[[#This Row],[CorrectAwayScorePrediction]]="Y", 1, 0))+(($AM$13)*IF(Table2[[#This Row],[CorrectHomeScorePrediction]]="Y", 1, 0))</f>
        <v>0</v>
      </c>
      <c r="AD215" s="4" t="str">
        <f t="shared" si="13"/>
        <v>THU</v>
      </c>
      <c r="AE215"/>
    </row>
    <row r="216" spans="1:31" x14ac:dyDescent="0.25">
      <c r="B216" s="4">
        <v>45603</v>
      </c>
      <c r="C216" s="7" t="s">
        <v>326</v>
      </c>
      <c r="D216" s="2" t="s">
        <v>45</v>
      </c>
      <c r="E216" s="2" t="s">
        <v>43</v>
      </c>
      <c r="F216" s="2"/>
      <c r="G216" s="2"/>
      <c r="H216" s="2" t="str">
        <f t="shared" si="15"/>
        <v>_</v>
      </c>
      <c r="I216" s="2"/>
      <c r="J216" s="2"/>
      <c r="K216" s="2"/>
      <c r="L216" s="2" t="str">
        <f t="shared" si="14"/>
        <v>_</v>
      </c>
      <c r="M216" s="2"/>
      <c r="N216" s="2">
        <f>IF(ISBLANK(Table2[[#This Row],[ActualResult]]), 0, 1)</f>
        <v>0</v>
      </c>
      <c r="O216" s="2" t="str">
        <f>IF(ISBLANK(Table2[[#This Row],[ActualResult]]), "_", IF(Table2[[#This Row],[ActualWinner]]=Table2[[#This Row],[PredictedWinner]], "Y", "N"))</f>
        <v>_</v>
      </c>
      <c r="P216" s="2" t="str">
        <f>IF(Table2[[#This Row],[ActualAwayScore]]&gt;Table2[[#This Row],[PredictedAwayScore]], "N", IF(ISBLANK(Table2[[#This Row],[ActualResult]]), "_", IF(Table2[[#This Row],[ActualAwayScore]]=Table2[[#This Row],[PredictedAwayScore]], "Y", "N")))</f>
        <v>_</v>
      </c>
      <c r="Q216" s="2" t="str">
        <f>IF(Table2[[#This Row],[ActualHomeScore]]&gt;Table2[[#This Row],[PredictedHomeScore]],"N", IF(ISBLANK(Table2[[#This Row],[ActualResult]]), "_", IF(Table2[[#This Row],[ActualHomeScore]]=Table2[[#This Row],[PredictedHomeScore]], "Y", "N")))</f>
        <v>_</v>
      </c>
      <c r="R216" s="2"/>
      <c r="S216" s="2" t="str">
        <f t="shared" si="12"/>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0</v>
      </c>
      <c r="AC216" s="33">
        <f>(($AM$11)*IF(Table2[[#This Row],[CorrectWinnerPrediction]]="Y", 1, 0))+(($AM$12)*IF(Table2[[#This Row],[CorrectAwayScorePrediction]]="Y", 1, 0))+(($AM$13)*IF(Table2[[#This Row],[CorrectHomeScorePrediction]]="Y", 1, 0))</f>
        <v>0</v>
      </c>
      <c r="AD216" s="4" t="str">
        <f t="shared" si="13"/>
        <v>THU</v>
      </c>
      <c r="AE216"/>
    </row>
    <row r="217" spans="1:31" x14ac:dyDescent="0.25">
      <c r="B217" s="4">
        <v>45603</v>
      </c>
      <c r="C217" s="7" t="s">
        <v>327</v>
      </c>
      <c r="D217" s="2" t="s">
        <v>15</v>
      </c>
      <c r="E217" s="2" t="s">
        <v>13</v>
      </c>
      <c r="F217" s="2"/>
      <c r="G217" s="2"/>
      <c r="H217" s="2" t="str">
        <f t="shared" si="15"/>
        <v>_</v>
      </c>
      <c r="I217" s="2"/>
      <c r="J217" s="2"/>
      <c r="K217" s="2"/>
      <c r="L217" s="2" t="str">
        <f t="shared" si="14"/>
        <v>_</v>
      </c>
      <c r="M217" s="2"/>
      <c r="N217" s="2">
        <f>IF(ISBLANK(Table2[[#This Row],[ActualResult]]), 0, 1)</f>
        <v>0</v>
      </c>
      <c r="O217" s="2" t="str">
        <f>IF(ISBLANK(Table2[[#This Row],[ActualResult]]), "_", IF(Table2[[#This Row],[ActualWinner]]=Table2[[#This Row],[PredictedWinner]], "Y", "N"))</f>
        <v>_</v>
      </c>
      <c r="P217" s="2" t="str">
        <f>IF(Table2[[#This Row],[ActualAwayScore]]&gt;Table2[[#This Row],[PredictedAwayScore]], "N", IF(ISBLANK(Table2[[#This Row],[ActualResult]]), "_", IF(Table2[[#This Row],[ActualAwayScore]]=Table2[[#This Row],[PredictedAwayScore]], "Y", "N")))</f>
        <v>_</v>
      </c>
      <c r="Q217" s="2" t="str">
        <f>IF(Table2[[#This Row],[ActualHomeScore]]&gt;Table2[[#This Row],[PredictedHomeScore]],"N", IF(ISBLANK(Table2[[#This Row],[ActualResult]]), "_", IF(Table2[[#This Row],[ActualHomeScore]]=Table2[[#This Row],[PredictedHomeScore]], "Y", "N")))</f>
        <v>_</v>
      </c>
      <c r="R217" s="2"/>
      <c r="S217" s="2" t="str">
        <f t="shared" si="12"/>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0</v>
      </c>
      <c r="AB217" s="2">
        <f>IF(Table2[[#This Row],[GameIsOver]]= 0, 0, IF(Table2[[#This Row],[ActualWinner]]=Table2[[#This Row],[HomeTeam]], 2, IF(OR(Table2[[#This Row],[ActualResult]]="OT", Table2[[#This Row],[ActualResult]]="SO"), 1, 0)))</f>
        <v>0</v>
      </c>
      <c r="AC217" s="33">
        <f>(($AM$11)*IF(Table2[[#This Row],[CorrectWinnerPrediction]]="Y", 1, 0))+(($AM$12)*IF(Table2[[#This Row],[CorrectAwayScorePrediction]]="Y", 1, 0))+(($AM$13)*IF(Table2[[#This Row],[CorrectHomeScorePrediction]]="Y", 1, 0))</f>
        <v>0</v>
      </c>
      <c r="AD217" s="4" t="str">
        <f t="shared" si="13"/>
        <v>THU</v>
      </c>
      <c r="AE217"/>
    </row>
    <row r="218" spans="1:31" x14ac:dyDescent="0.25">
      <c r="B218" s="4">
        <v>45603</v>
      </c>
      <c r="C218" s="7" t="s">
        <v>328</v>
      </c>
      <c r="D218" s="2" t="s">
        <v>17</v>
      </c>
      <c r="E218" s="2" t="s">
        <v>34</v>
      </c>
      <c r="F218" s="2"/>
      <c r="G218" s="2"/>
      <c r="H218" s="2" t="str">
        <f t="shared" si="15"/>
        <v>_</v>
      </c>
      <c r="I218" s="2"/>
      <c r="J218" s="2"/>
      <c r="K218" s="2"/>
      <c r="L218" s="2" t="str">
        <f t="shared" si="14"/>
        <v>_</v>
      </c>
      <c r="M218" s="2"/>
      <c r="N218" s="2">
        <f>IF(ISBLANK(Table2[[#This Row],[ActualResult]]), 0, 1)</f>
        <v>0</v>
      </c>
      <c r="O218" s="2" t="str">
        <f>IF(ISBLANK(Table2[[#This Row],[ActualResult]]), "_", IF(Table2[[#This Row],[ActualWinner]]=Table2[[#This Row],[PredictedWinner]], "Y", "N"))</f>
        <v>_</v>
      </c>
      <c r="P218" s="2" t="str">
        <f>IF(Table2[[#This Row],[ActualAwayScore]]&gt;Table2[[#This Row],[PredictedAwayScore]], "N", IF(ISBLANK(Table2[[#This Row],[ActualResult]]), "_", IF(Table2[[#This Row],[ActualAwayScore]]=Table2[[#This Row],[PredictedAwayScore]], "Y", "N")))</f>
        <v>_</v>
      </c>
      <c r="Q218" s="2" t="str">
        <f>IF(Table2[[#This Row],[ActualHomeScore]]&gt;Table2[[#This Row],[PredictedHomeScore]],"N", IF(ISBLANK(Table2[[#This Row],[ActualResult]]), "_", IF(Table2[[#This Row],[ActualHomeScore]]=Table2[[#This Row],[PredictedHomeScore]], "Y", "N")))</f>
        <v>_</v>
      </c>
      <c r="R218" s="2"/>
      <c r="S218" s="2" t="str">
        <f t="shared" si="12"/>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0</v>
      </c>
      <c r="AC218" s="33">
        <f>(($AM$11)*IF(Table2[[#This Row],[CorrectWinnerPrediction]]="Y", 1, 0))+(($AM$12)*IF(Table2[[#This Row],[CorrectAwayScorePrediction]]="Y", 1, 0))+(($AM$13)*IF(Table2[[#This Row],[CorrectHomeScorePrediction]]="Y", 1, 0))</f>
        <v>0</v>
      </c>
      <c r="AD218" s="4" t="str">
        <f t="shared" si="13"/>
        <v>THU</v>
      </c>
      <c r="AE218"/>
    </row>
    <row r="219" spans="1:31" x14ac:dyDescent="0.25">
      <c r="B219" s="4">
        <v>45603</v>
      </c>
      <c r="C219" s="7" t="s">
        <v>329</v>
      </c>
      <c r="D219" s="2" t="s">
        <v>26</v>
      </c>
      <c r="E219" s="2" t="s">
        <v>22</v>
      </c>
      <c r="F219" s="2"/>
      <c r="G219" s="2"/>
      <c r="H219" s="2" t="str">
        <f t="shared" si="15"/>
        <v>_</v>
      </c>
      <c r="I219" s="2"/>
      <c r="J219" s="2"/>
      <c r="K219" s="2"/>
      <c r="L219" s="2" t="str">
        <f t="shared" si="14"/>
        <v>_</v>
      </c>
      <c r="M219" s="2"/>
      <c r="N219" s="2">
        <f>IF(ISBLANK(Table2[[#This Row],[ActualResult]]), 0, 1)</f>
        <v>0</v>
      </c>
      <c r="O219" s="2" t="str">
        <f>IF(ISBLANK(Table2[[#This Row],[ActualResult]]), "_", IF(Table2[[#This Row],[ActualWinner]]=Table2[[#This Row],[PredictedWinner]], "Y", "N"))</f>
        <v>_</v>
      </c>
      <c r="P219" s="2" t="str">
        <f>IF(Table2[[#This Row],[ActualAwayScore]]&gt;Table2[[#This Row],[PredictedAwayScore]], "N", IF(ISBLANK(Table2[[#This Row],[ActualResult]]), "_", IF(Table2[[#This Row],[ActualAwayScore]]=Table2[[#This Row],[PredictedAwayScore]], "Y", "N")))</f>
        <v>_</v>
      </c>
      <c r="Q219" s="2" t="str">
        <f>IF(Table2[[#This Row],[ActualHomeScore]]&gt;Table2[[#This Row],[PredictedHomeScore]],"N", IF(ISBLANK(Table2[[#This Row],[ActualResult]]), "_", IF(Table2[[#This Row],[ActualHomeScore]]=Table2[[#This Row],[PredictedHomeScore]], "Y", "N")))</f>
        <v>_</v>
      </c>
      <c r="R219" s="2"/>
      <c r="S219" s="2" t="str">
        <f t="shared" si="12"/>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0</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0</v>
      </c>
      <c r="AC219" s="33">
        <f>(($AM$11)*IF(Table2[[#This Row],[CorrectWinnerPrediction]]="Y", 1, 0))+(($AM$12)*IF(Table2[[#This Row],[CorrectAwayScorePrediction]]="Y", 1, 0))+(($AM$13)*IF(Table2[[#This Row],[CorrectHomeScorePrediction]]="Y", 1, 0))</f>
        <v>0</v>
      </c>
      <c r="AD219" s="4" t="str">
        <f t="shared" si="13"/>
        <v>THU</v>
      </c>
      <c r="AE219"/>
    </row>
    <row r="220" spans="1:31" x14ac:dyDescent="0.25">
      <c r="B220" s="4">
        <v>45603</v>
      </c>
      <c r="C220" s="7" t="s">
        <v>330</v>
      </c>
      <c r="D220" s="2" t="s">
        <v>25</v>
      </c>
      <c r="E220" s="2" t="s">
        <v>28</v>
      </c>
      <c r="F220" s="2"/>
      <c r="G220" s="2"/>
      <c r="H220" s="2" t="str">
        <f t="shared" si="15"/>
        <v>_</v>
      </c>
      <c r="I220" s="2"/>
      <c r="J220" s="2"/>
      <c r="K220" s="2"/>
      <c r="L220" s="2" t="str">
        <f t="shared" si="14"/>
        <v>_</v>
      </c>
      <c r="M220" s="2"/>
      <c r="N220" s="2">
        <f>IF(ISBLANK(Table2[[#This Row],[ActualResult]]), 0, 1)</f>
        <v>0</v>
      </c>
      <c r="O220" s="2" t="str">
        <f>IF(ISBLANK(Table2[[#This Row],[ActualResult]]), "_", IF(Table2[[#This Row],[ActualWinner]]=Table2[[#This Row],[PredictedWinner]], "Y", "N"))</f>
        <v>_</v>
      </c>
      <c r="P220" s="2" t="str">
        <f>IF(Table2[[#This Row],[ActualAwayScore]]&gt;Table2[[#This Row],[PredictedAwayScore]], "N", IF(ISBLANK(Table2[[#This Row],[ActualResult]]), "_", IF(Table2[[#This Row],[ActualAwayScore]]=Table2[[#This Row],[PredictedAwayScore]], "Y", "N")))</f>
        <v>_</v>
      </c>
      <c r="Q220" s="2" t="str">
        <f>IF(Table2[[#This Row],[ActualHomeScore]]&gt;Table2[[#This Row],[PredictedHomeScore]],"N", IF(ISBLANK(Table2[[#This Row],[ActualResult]]), "_", IF(Table2[[#This Row],[ActualHomeScore]]=Table2[[#This Row],[PredictedHomeScore]], "Y", "N")))</f>
        <v>_</v>
      </c>
      <c r="R220" s="2"/>
      <c r="S220" s="2" t="str">
        <f t="shared" si="12"/>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0</v>
      </c>
      <c r="AB220" s="2">
        <f>IF(Table2[[#This Row],[GameIsOver]]= 0, 0, IF(Table2[[#This Row],[ActualWinner]]=Table2[[#This Row],[HomeTeam]], 2, IF(OR(Table2[[#This Row],[ActualResult]]="OT", Table2[[#This Row],[ActualResult]]="SO"), 1, 0)))</f>
        <v>0</v>
      </c>
      <c r="AC220" s="33">
        <f>(($AM$11)*IF(Table2[[#This Row],[CorrectWinnerPrediction]]="Y", 1, 0))+(($AM$12)*IF(Table2[[#This Row],[CorrectAwayScorePrediction]]="Y", 1, 0))+(($AM$13)*IF(Table2[[#This Row],[CorrectHomeScorePrediction]]="Y", 1, 0))</f>
        <v>0</v>
      </c>
      <c r="AD220" s="4" t="str">
        <f t="shared" si="13"/>
        <v>THU</v>
      </c>
      <c r="AE220"/>
    </row>
    <row r="221" spans="1:31" x14ac:dyDescent="0.25">
      <c r="A221" s="3"/>
      <c r="B221" s="5">
        <v>45603</v>
      </c>
      <c r="C221" s="8" t="s">
        <v>331</v>
      </c>
      <c r="D221" s="3" t="s">
        <v>37</v>
      </c>
      <c r="E221" s="3" t="s">
        <v>38</v>
      </c>
      <c r="F221" s="3"/>
      <c r="G221" s="3"/>
      <c r="H221" s="3" t="str">
        <f t="shared" si="15"/>
        <v>_</v>
      </c>
      <c r="I221" s="3"/>
      <c r="J221" s="3"/>
      <c r="K221" s="3"/>
      <c r="L221" s="2" t="str">
        <f t="shared" si="14"/>
        <v>_</v>
      </c>
      <c r="M221" s="3"/>
      <c r="N221" s="3">
        <f>IF(ISBLANK(Table2[[#This Row],[ActualResult]]), 0, 1)</f>
        <v>0</v>
      </c>
      <c r="O221" s="3" t="str">
        <f>IF(ISBLANK(Table2[[#This Row],[ActualResult]]), "_", IF(Table2[[#This Row],[ActualWinner]]=Table2[[#This Row],[PredictedWinner]], "Y", "N"))</f>
        <v>_</v>
      </c>
      <c r="P221" s="3" t="str">
        <f>IF(Table2[[#This Row],[ActualAwayScore]]&gt;Table2[[#This Row],[PredictedAwayScore]], "N", IF(ISBLANK(Table2[[#This Row],[ActualResult]]), "_", IF(Table2[[#This Row],[ActualAwayScore]]=Table2[[#This Row],[PredictedAwayScore]], "Y", "N")))</f>
        <v>_</v>
      </c>
      <c r="Q221" s="3" t="str">
        <f>IF(Table2[[#This Row],[ActualHomeScore]]&gt;Table2[[#This Row],[PredictedHomeScore]],"N", IF(ISBLANK(Table2[[#This Row],[ActualResult]]), "_", IF(Table2[[#This Row],[ActualHomeScore]]=Table2[[#This Row],[PredictedHomeScore]], "Y", "N")))</f>
        <v>_</v>
      </c>
      <c r="R221" s="2"/>
      <c r="S221" s="2" t="str">
        <f t="shared" si="12"/>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0</v>
      </c>
      <c r="AB221" s="2">
        <f>IF(Table2[[#This Row],[GameIsOver]]= 0, 0, IF(Table2[[#This Row],[ActualWinner]]=Table2[[#This Row],[HomeTeam]], 2, IF(OR(Table2[[#This Row],[ActualResult]]="OT", Table2[[#This Row],[ActualResult]]="SO"), 1, 0)))</f>
        <v>0</v>
      </c>
      <c r="AC221" s="33">
        <f>(($AM$11)*IF(Table2[[#This Row],[CorrectWinnerPrediction]]="Y", 1, 0))+(($AM$12)*IF(Table2[[#This Row],[CorrectAwayScorePrediction]]="Y", 1, 0))+(($AM$13)*IF(Table2[[#This Row],[CorrectHomeScorePrediction]]="Y", 1, 0))</f>
        <v>0</v>
      </c>
      <c r="AD221" s="5" t="str">
        <f t="shared" si="13"/>
        <v>THU</v>
      </c>
      <c r="AE221"/>
    </row>
    <row r="222" spans="1:31" x14ac:dyDescent="0.25">
      <c r="B222" s="4">
        <v>45604</v>
      </c>
      <c r="C222" s="7" t="s">
        <v>332</v>
      </c>
      <c r="D222" s="2" t="s">
        <v>31</v>
      </c>
      <c r="E222" s="2" t="s">
        <v>18</v>
      </c>
      <c r="F222" s="2"/>
      <c r="G222" s="2"/>
      <c r="H222" s="2" t="str">
        <f t="shared" si="15"/>
        <v>_</v>
      </c>
      <c r="I222" s="2"/>
      <c r="J222" s="2"/>
      <c r="K222" s="2"/>
      <c r="L222" s="13" t="str">
        <f t="shared" si="14"/>
        <v>_</v>
      </c>
      <c r="M222" s="2"/>
      <c r="N222" s="2">
        <f>IF(ISBLANK(Table2[[#This Row],[ActualResult]]), 0, 1)</f>
        <v>0</v>
      </c>
      <c r="O222" s="2" t="str">
        <f>IF(ISBLANK(Table2[[#This Row],[ActualResult]]), "_", IF(Table2[[#This Row],[ActualWinner]]=Table2[[#This Row],[PredictedWinner]], "Y", "N"))</f>
        <v>_</v>
      </c>
      <c r="P222" s="2" t="str">
        <f>IF(Table2[[#This Row],[ActualAwayScore]]&gt;Table2[[#This Row],[PredictedAwayScore]], "N", IF(ISBLANK(Table2[[#This Row],[ActualResult]]), "_", IF(Table2[[#This Row],[ActualAwayScore]]=Table2[[#This Row],[PredictedAwayScore]], "Y", "N")))</f>
        <v>_</v>
      </c>
      <c r="Q222" s="2" t="str">
        <f>IF(Table2[[#This Row],[ActualHomeScore]]&gt;Table2[[#This Row],[PredictedHomeScore]],"N", IF(ISBLANK(Table2[[#This Row],[ActualResult]]), "_", IF(Table2[[#This Row],[ActualHomeScore]]=Table2[[#This Row],[PredictedHomeScore]], "Y", "N")))</f>
        <v>_</v>
      </c>
      <c r="R222" s="2"/>
      <c r="S222" s="2" t="str">
        <f t="shared" si="12"/>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0</v>
      </c>
      <c r="AC222" s="33">
        <f>(($AM$11)*IF(Table2[[#This Row],[CorrectWinnerPrediction]]="Y", 1, 0))+(($AM$12)*IF(Table2[[#This Row],[CorrectAwayScorePrediction]]="Y", 1, 0))+(($AM$13)*IF(Table2[[#This Row],[CorrectHomeScorePrediction]]="Y", 1, 0))</f>
        <v>0</v>
      </c>
      <c r="AD222" s="4" t="str">
        <f t="shared" si="13"/>
        <v>FRI</v>
      </c>
      <c r="AE222"/>
    </row>
    <row r="223" spans="1:31" x14ac:dyDescent="0.25">
      <c r="B223" s="4">
        <v>45604</v>
      </c>
      <c r="C223" s="7" t="s">
        <v>333</v>
      </c>
      <c r="D223" s="2" t="s">
        <v>21</v>
      </c>
      <c r="E223" s="2" t="s">
        <v>46</v>
      </c>
      <c r="F223" s="2"/>
      <c r="G223" s="2"/>
      <c r="H223" s="2" t="str">
        <f t="shared" si="15"/>
        <v>_</v>
      </c>
      <c r="I223" s="2"/>
      <c r="J223" s="2"/>
      <c r="K223" s="2"/>
      <c r="L223" s="2" t="str">
        <f t="shared" si="14"/>
        <v>_</v>
      </c>
      <c r="M223" s="2"/>
      <c r="N223" s="2">
        <f>IF(ISBLANK(Table2[[#This Row],[ActualResult]]), 0, 1)</f>
        <v>0</v>
      </c>
      <c r="O223" s="2" t="str">
        <f>IF(ISBLANK(Table2[[#This Row],[ActualResult]]), "_", IF(Table2[[#This Row],[ActualWinner]]=Table2[[#This Row],[PredictedWinner]], "Y", "N"))</f>
        <v>_</v>
      </c>
      <c r="P223" s="2" t="str">
        <f>IF(Table2[[#This Row],[ActualAwayScore]]&gt;Table2[[#This Row],[PredictedAwayScore]], "N", IF(ISBLANK(Table2[[#This Row],[ActualResult]]), "_", IF(Table2[[#This Row],[ActualAwayScore]]=Table2[[#This Row],[PredictedAwayScore]], "Y", "N")))</f>
        <v>_</v>
      </c>
      <c r="Q223" s="2" t="str">
        <f>IF(Table2[[#This Row],[ActualHomeScore]]&gt;Table2[[#This Row],[PredictedHomeScore]],"N", IF(ISBLANK(Table2[[#This Row],[ActualResult]]), "_", IF(Table2[[#This Row],[ActualHomeScore]]=Table2[[#This Row],[PredictedHomeScore]], "Y", "N")))</f>
        <v>_</v>
      </c>
      <c r="R223" s="2"/>
      <c r="S223" s="2" t="str">
        <f t="shared" si="12"/>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0</v>
      </c>
      <c r="AB223" s="2">
        <f>IF(Table2[[#This Row],[GameIsOver]]= 0, 0, IF(Table2[[#This Row],[ActualWinner]]=Table2[[#This Row],[HomeTeam]], 2, IF(OR(Table2[[#This Row],[ActualResult]]="OT", Table2[[#This Row],[ActualResult]]="SO"), 1, 0)))</f>
        <v>0</v>
      </c>
      <c r="AC223" s="33">
        <f>(($AM$11)*IF(Table2[[#This Row],[CorrectWinnerPrediction]]="Y", 1, 0))+(($AM$12)*IF(Table2[[#This Row],[CorrectAwayScorePrediction]]="Y", 1, 0))+(($AM$13)*IF(Table2[[#This Row],[CorrectHomeScorePrediction]]="Y", 1, 0))</f>
        <v>0</v>
      </c>
      <c r="AD223" s="4" t="str">
        <f t="shared" si="13"/>
        <v>FRI</v>
      </c>
      <c r="AE223"/>
    </row>
    <row r="224" spans="1:31" x14ac:dyDescent="0.25">
      <c r="B224" s="4">
        <v>45604</v>
      </c>
      <c r="C224" s="7" t="s">
        <v>334</v>
      </c>
      <c r="D224" s="2" t="s">
        <v>37</v>
      </c>
      <c r="E224" s="2" t="s">
        <v>47</v>
      </c>
      <c r="F224" s="2"/>
      <c r="G224" s="2"/>
      <c r="H224" s="2" t="str">
        <f t="shared" si="15"/>
        <v>_</v>
      </c>
      <c r="I224" s="2"/>
      <c r="J224" s="2"/>
      <c r="K224" s="2"/>
      <c r="L224" s="2" t="str">
        <f t="shared" si="14"/>
        <v>_</v>
      </c>
      <c r="M224" s="2"/>
      <c r="N224" s="2">
        <f>IF(ISBLANK(Table2[[#This Row],[ActualResult]]), 0, 1)</f>
        <v>0</v>
      </c>
      <c r="O224" s="2" t="str">
        <f>IF(ISBLANK(Table2[[#This Row],[ActualResult]]), "_", IF(Table2[[#This Row],[ActualWinner]]=Table2[[#This Row],[PredictedWinner]], "Y", "N"))</f>
        <v>_</v>
      </c>
      <c r="P224" s="2" t="str">
        <f>IF(Table2[[#This Row],[ActualAwayScore]]&gt;Table2[[#This Row],[PredictedAwayScore]], "N", IF(ISBLANK(Table2[[#This Row],[ActualResult]]), "_", IF(Table2[[#This Row],[ActualAwayScore]]=Table2[[#This Row],[PredictedAwayScore]], "Y", "N")))</f>
        <v>_</v>
      </c>
      <c r="Q224" s="2" t="str">
        <f>IF(Table2[[#This Row],[ActualHomeScore]]&gt;Table2[[#This Row],[PredictedHomeScore]],"N", IF(ISBLANK(Table2[[#This Row],[ActualResult]]), "_", IF(Table2[[#This Row],[ActualHomeScore]]=Table2[[#This Row],[PredictedHomeScore]], "Y", "N")))</f>
        <v>_</v>
      </c>
      <c r="R224" s="2"/>
      <c r="S224" s="2" t="str">
        <f t="shared" si="12"/>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0</v>
      </c>
      <c r="AB224" s="2">
        <f>IF(Table2[[#This Row],[GameIsOver]]= 0, 0, IF(Table2[[#This Row],[ActualWinner]]=Table2[[#This Row],[HomeTeam]], 2, IF(OR(Table2[[#This Row],[ActualResult]]="OT", Table2[[#This Row],[ActualResult]]="SO"), 1, 0)))</f>
        <v>0</v>
      </c>
      <c r="AC224" s="33">
        <f>(($AM$11)*IF(Table2[[#This Row],[CorrectWinnerPrediction]]="Y", 1, 0))+(($AM$12)*IF(Table2[[#This Row],[CorrectAwayScorePrediction]]="Y", 1, 0))+(($AM$13)*IF(Table2[[#This Row],[CorrectHomeScorePrediction]]="Y", 1, 0))</f>
        <v>0</v>
      </c>
      <c r="AD224" s="4" t="str">
        <f t="shared" si="13"/>
        <v>FRI</v>
      </c>
      <c r="AE224"/>
    </row>
    <row r="225" spans="1:31" x14ac:dyDescent="0.25">
      <c r="A225" s="3"/>
      <c r="B225" s="5">
        <v>45604</v>
      </c>
      <c r="C225" s="8" t="s">
        <v>335</v>
      </c>
      <c r="D225" s="3" t="s">
        <v>27</v>
      </c>
      <c r="E225" s="3" t="s">
        <v>12</v>
      </c>
      <c r="F225" s="3"/>
      <c r="G225" s="3"/>
      <c r="H225" s="3" t="str">
        <f t="shared" si="15"/>
        <v>_</v>
      </c>
      <c r="I225" s="3"/>
      <c r="J225" s="3"/>
      <c r="K225" s="3"/>
      <c r="L225" s="2" t="str">
        <f t="shared" si="14"/>
        <v>_</v>
      </c>
      <c r="M225" s="3"/>
      <c r="N225" s="3">
        <f>IF(ISBLANK(Table2[[#This Row],[ActualResult]]), 0, 1)</f>
        <v>0</v>
      </c>
      <c r="O225" s="3" t="str">
        <f>IF(ISBLANK(Table2[[#This Row],[ActualResult]]), "_", IF(Table2[[#This Row],[ActualWinner]]=Table2[[#This Row],[PredictedWinner]], "Y", "N"))</f>
        <v>_</v>
      </c>
      <c r="P225" s="3" t="str">
        <f>IF(Table2[[#This Row],[ActualAwayScore]]&gt;Table2[[#This Row],[PredictedAwayScore]], "N", IF(ISBLANK(Table2[[#This Row],[ActualResult]]), "_", IF(Table2[[#This Row],[ActualAwayScore]]=Table2[[#This Row],[PredictedAwayScore]], "Y", "N")))</f>
        <v>_</v>
      </c>
      <c r="Q225" s="3" t="str">
        <f>IF(Table2[[#This Row],[ActualHomeScore]]&gt;Table2[[#This Row],[PredictedHomeScore]],"N", IF(ISBLANK(Table2[[#This Row],[ActualResult]]), "_", IF(Table2[[#This Row],[ActualHomeScore]]=Table2[[#This Row],[PredictedHomeScore]], "Y", "N")))</f>
        <v>_</v>
      </c>
      <c r="R225" s="2"/>
      <c r="S225" s="2" t="str">
        <f t="shared" si="12"/>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0</v>
      </c>
      <c r="AB225" s="2">
        <f>IF(Table2[[#This Row],[GameIsOver]]= 0, 0, IF(Table2[[#This Row],[ActualWinner]]=Table2[[#This Row],[HomeTeam]], 2, IF(OR(Table2[[#This Row],[ActualResult]]="OT", Table2[[#This Row],[ActualResult]]="SO"), 1, 0)))</f>
        <v>0</v>
      </c>
      <c r="AC225" s="33">
        <f>(($AM$11)*IF(Table2[[#This Row],[CorrectWinnerPrediction]]="Y", 1, 0))+(($AM$12)*IF(Table2[[#This Row],[CorrectAwayScorePrediction]]="Y", 1, 0))+(($AM$13)*IF(Table2[[#This Row],[CorrectHomeScorePrediction]]="Y", 1, 0))</f>
        <v>0</v>
      </c>
      <c r="AD225" s="5" t="str">
        <f t="shared" si="13"/>
        <v>FRI</v>
      </c>
      <c r="AE225"/>
    </row>
    <row r="226" spans="1:31" x14ac:dyDescent="0.25">
      <c r="B226" s="4">
        <v>45605</v>
      </c>
      <c r="C226" s="7" t="s">
        <v>336</v>
      </c>
      <c r="D226" s="2" t="s">
        <v>24</v>
      </c>
      <c r="E226" s="2" t="s">
        <v>29</v>
      </c>
      <c r="F226" s="2"/>
      <c r="G226" s="2"/>
      <c r="H226" s="2" t="str">
        <f t="shared" si="15"/>
        <v>_</v>
      </c>
      <c r="I226" s="2"/>
      <c r="J226" s="2"/>
      <c r="K226" s="2"/>
      <c r="L226" s="13" t="str">
        <f t="shared" si="14"/>
        <v>_</v>
      </c>
      <c r="M226" s="2"/>
      <c r="N226" s="2">
        <f>IF(ISBLANK(Table2[[#This Row],[ActualResult]]), 0, 1)</f>
        <v>0</v>
      </c>
      <c r="O226" s="2" t="str">
        <f>IF(ISBLANK(Table2[[#This Row],[ActualResult]]), "_", IF(Table2[[#This Row],[ActualWinner]]=Table2[[#This Row],[PredictedWinner]], "Y", "N"))</f>
        <v>_</v>
      </c>
      <c r="P226" s="2" t="str">
        <f>IF(Table2[[#This Row],[ActualAwayScore]]&gt;Table2[[#This Row],[PredictedAwayScore]], "N", IF(ISBLANK(Table2[[#This Row],[ActualResult]]), "_", IF(Table2[[#This Row],[ActualAwayScore]]=Table2[[#This Row],[PredictedAwayScore]], "Y", "N")))</f>
        <v>_</v>
      </c>
      <c r="Q226" s="2" t="str">
        <f>IF(Table2[[#This Row],[ActualHomeScore]]&gt;Table2[[#This Row],[PredictedHomeScore]],"N", IF(ISBLANK(Table2[[#This Row],[ActualResult]]), "_", IF(Table2[[#This Row],[ActualHomeScore]]=Table2[[#This Row],[PredictedHomeScore]], "Y", "N")))</f>
        <v>_</v>
      </c>
      <c r="R226" s="2"/>
      <c r="S226" s="2" t="str">
        <f t="shared" si="12"/>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0</v>
      </c>
      <c r="AB226" s="2">
        <f>IF(Table2[[#This Row],[GameIsOver]]= 0, 0, IF(Table2[[#This Row],[ActualWinner]]=Table2[[#This Row],[HomeTeam]], 2, IF(OR(Table2[[#This Row],[ActualResult]]="OT", Table2[[#This Row],[ActualResult]]="SO"), 1, 0)))</f>
        <v>0</v>
      </c>
      <c r="AC226" s="33">
        <f>(($AM$11)*IF(Table2[[#This Row],[CorrectWinnerPrediction]]="Y", 1, 0))+(($AM$12)*IF(Table2[[#This Row],[CorrectAwayScorePrediction]]="Y", 1, 0))+(($AM$13)*IF(Table2[[#This Row],[CorrectHomeScorePrediction]]="Y", 1, 0))</f>
        <v>0</v>
      </c>
      <c r="AD226" s="4" t="str">
        <f t="shared" si="13"/>
        <v>SAT</v>
      </c>
      <c r="AE226"/>
    </row>
    <row r="227" spans="1:31" x14ac:dyDescent="0.25">
      <c r="B227" s="4">
        <v>45605</v>
      </c>
      <c r="C227" s="7" t="s">
        <v>337</v>
      </c>
      <c r="D227" s="2" t="s">
        <v>45</v>
      </c>
      <c r="E227" s="2" t="s">
        <v>14</v>
      </c>
      <c r="F227" s="2"/>
      <c r="G227" s="2"/>
      <c r="H227" s="2" t="str">
        <f t="shared" si="15"/>
        <v>_</v>
      </c>
      <c r="I227" s="2"/>
      <c r="J227" s="2"/>
      <c r="K227" s="2"/>
      <c r="L227" s="2" t="str">
        <f t="shared" si="14"/>
        <v>_</v>
      </c>
      <c r="M227" s="2"/>
      <c r="N227" s="2">
        <f>IF(ISBLANK(Table2[[#This Row],[ActualResult]]), 0, 1)</f>
        <v>0</v>
      </c>
      <c r="O227" s="2" t="str">
        <f>IF(ISBLANK(Table2[[#This Row],[ActualResult]]), "_", IF(Table2[[#This Row],[ActualWinner]]=Table2[[#This Row],[PredictedWinner]], "Y", "N"))</f>
        <v>_</v>
      </c>
      <c r="P227" s="2" t="str">
        <f>IF(Table2[[#This Row],[ActualAwayScore]]&gt;Table2[[#This Row],[PredictedAwayScore]], "N", IF(ISBLANK(Table2[[#This Row],[ActualResult]]), "_", IF(Table2[[#This Row],[ActualAwayScore]]=Table2[[#This Row],[PredictedAwayScore]], "Y", "N")))</f>
        <v>_</v>
      </c>
      <c r="Q227" s="2" t="str">
        <f>IF(Table2[[#This Row],[ActualHomeScore]]&gt;Table2[[#This Row],[PredictedHomeScore]],"N", IF(ISBLANK(Table2[[#This Row],[ActualResult]]), "_", IF(Table2[[#This Row],[ActualHomeScore]]=Table2[[#This Row],[PredictedHomeScore]], "Y", "N")))</f>
        <v>_</v>
      </c>
      <c r="R227" s="2"/>
      <c r="S227" s="2" t="str">
        <f t="shared" si="12"/>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0</v>
      </c>
      <c r="AB227" s="2">
        <f>IF(Table2[[#This Row],[GameIsOver]]= 0, 0, IF(Table2[[#This Row],[ActualWinner]]=Table2[[#This Row],[HomeTeam]], 2, IF(OR(Table2[[#This Row],[ActualResult]]="OT", Table2[[#This Row],[ActualResult]]="SO"), 1, 0)))</f>
        <v>0</v>
      </c>
      <c r="AC227" s="33">
        <f>(($AM$11)*IF(Table2[[#This Row],[CorrectWinnerPrediction]]="Y", 1, 0))+(($AM$12)*IF(Table2[[#This Row],[CorrectAwayScorePrediction]]="Y", 1, 0))+(($AM$13)*IF(Table2[[#This Row],[CorrectHomeScorePrediction]]="Y", 1, 0))</f>
        <v>0</v>
      </c>
      <c r="AD227" s="4" t="str">
        <f t="shared" si="13"/>
        <v>SAT</v>
      </c>
      <c r="AE227"/>
    </row>
    <row r="228" spans="1:31" x14ac:dyDescent="0.25">
      <c r="B228" s="4">
        <v>45605</v>
      </c>
      <c r="C228" s="7" t="s">
        <v>338</v>
      </c>
      <c r="D228" s="2" t="s">
        <v>30</v>
      </c>
      <c r="E228" s="2" t="s">
        <v>16</v>
      </c>
      <c r="F228" s="2"/>
      <c r="G228" s="2"/>
      <c r="H228" s="2" t="str">
        <f t="shared" si="15"/>
        <v>_</v>
      </c>
      <c r="I228" s="2"/>
      <c r="J228" s="2"/>
      <c r="K228" s="2"/>
      <c r="L228" s="2" t="str">
        <f t="shared" si="14"/>
        <v>_</v>
      </c>
      <c r="M228" s="2"/>
      <c r="N228" s="2">
        <f>IF(ISBLANK(Table2[[#This Row],[ActualResult]]), 0, 1)</f>
        <v>0</v>
      </c>
      <c r="O228" s="2" t="str">
        <f>IF(ISBLANK(Table2[[#This Row],[ActualResult]]), "_", IF(Table2[[#This Row],[ActualWinner]]=Table2[[#This Row],[PredictedWinner]], "Y", "N"))</f>
        <v>_</v>
      </c>
      <c r="P228" s="2" t="str">
        <f>IF(Table2[[#This Row],[ActualAwayScore]]&gt;Table2[[#This Row],[PredictedAwayScore]], "N", IF(ISBLANK(Table2[[#This Row],[ActualResult]]), "_", IF(Table2[[#This Row],[ActualAwayScore]]=Table2[[#This Row],[PredictedAwayScore]], "Y", "N")))</f>
        <v>_</v>
      </c>
      <c r="Q228" s="2" t="str">
        <f>IF(Table2[[#This Row],[ActualHomeScore]]&gt;Table2[[#This Row],[PredictedHomeScore]],"N", IF(ISBLANK(Table2[[#This Row],[ActualResult]]), "_", IF(Table2[[#This Row],[ActualHomeScore]]=Table2[[#This Row],[PredictedHomeScore]], "Y", "N")))</f>
        <v>_</v>
      </c>
      <c r="R228" s="2"/>
      <c r="S228" s="2" t="str">
        <f t="shared" si="12"/>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0</v>
      </c>
      <c r="AB228" s="2">
        <f>IF(Table2[[#This Row],[GameIsOver]]= 0, 0, IF(Table2[[#This Row],[ActualWinner]]=Table2[[#This Row],[HomeTeam]], 2, IF(OR(Table2[[#This Row],[ActualResult]]="OT", Table2[[#This Row],[ActualResult]]="SO"), 1, 0)))</f>
        <v>0</v>
      </c>
      <c r="AC228" s="33">
        <f>(($AM$11)*IF(Table2[[#This Row],[CorrectWinnerPrediction]]="Y", 1, 0))+(($AM$12)*IF(Table2[[#This Row],[CorrectAwayScorePrediction]]="Y", 1, 0))+(($AM$13)*IF(Table2[[#This Row],[CorrectHomeScorePrediction]]="Y", 1, 0))</f>
        <v>0</v>
      </c>
      <c r="AD228" s="4" t="str">
        <f t="shared" si="13"/>
        <v>SAT</v>
      </c>
      <c r="AE228"/>
    </row>
    <row r="229" spans="1:31" x14ac:dyDescent="0.25">
      <c r="B229" s="4">
        <v>45605</v>
      </c>
      <c r="C229" s="7" t="s">
        <v>339</v>
      </c>
      <c r="D229" s="2" t="s">
        <v>19</v>
      </c>
      <c r="E229" s="2" t="s">
        <v>18</v>
      </c>
      <c r="F229" s="2"/>
      <c r="G229" s="2"/>
      <c r="H229" s="2" t="str">
        <f t="shared" si="15"/>
        <v>_</v>
      </c>
      <c r="I229" s="2"/>
      <c r="J229" s="2"/>
      <c r="K229" s="2"/>
      <c r="L229" s="2" t="str">
        <f t="shared" si="14"/>
        <v>_</v>
      </c>
      <c r="M229" s="2"/>
      <c r="N229" s="2">
        <f>IF(ISBLANK(Table2[[#This Row],[ActualResult]]), 0, 1)</f>
        <v>0</v>
      </c>
      <c r="O229" s="2" t="str">
        <f>IF(ISBLANK(Table2[[#This Row],[ActualResult]]), "_", IF(Table2[[#This Row],[ActualWinner]]=Table2[[#This Row],[PredictedWinner]], "Y", "N"))</f>
        <v>_</v>
      </c>
      <c r="P229" s="2" t="str">
        <f>IF(Table2[[#This Row],[ActualAwayScore]]&gt;Table2[[#This Row],[PredictedAwayScore]], "N", IF(ISBLANK(Table2[[#This Row],[ActualResult]]), "_", IF(Table2[[#This Row],[ActualAwayScore]]=Table2[[#This Row],[PredictedAwayScore]], "Y", "N")))</f>
        <v>_</v>
      </c>
      <c r="Q229" s="2" t="str">
        <f>IF(Table2[[#This Row],[ActualHomeScore]]&gt;Table2[[#This Row],[PredictedHomeScore]],"N", IF(ISBLANK(Table2[[#This Row],[ActualResult]]), "_", IF(Table2[[#This Row],[ActualHomeScore]]=Table2[[#This Row],[PredictedHomeScore]], "Y", "N")))</f>
        <v>_</v>
      </c>
      <c r="R229" s="2"/>
      <c r="S229" s="2" t="str">
        <f t="shared" si="12"/>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0</v>
      </c>
      <c r="AC229" s="33">
        <f>(($AM$11)*IF(Table2[[#This Row],[CorrectWinnerPrediction]]="Y", 1, 0))+(($AM$12)*IF(Table2[[#This Row],[CorrectAwayScorePrediction]]="Y", 1, 0))+(($AM$13)*IF(Table2[[#This Row],[CorrectHomeScorePrediction]]="Y", 1, 0))</f>
        <v>0</v>
      </c>
      <c r="AD229" s="4" t="str">
        <f t="shared" si="13"/>
        <v>SAT</v>
      </c>
      <c r="AE229"/>
    </row>
    <row r="230" spans="1:31" x14ac:dyDescent="0.25">
      <c r="B230" s="4">
        <v>45605</v>
      </c>
      <c r="C230" s="7" t="s">
        <v>340</v>
      </c>
      <c r="D230" s="2" t="s">
        <v>20</v>
      </c>
      <c r="E230" s="2" t="s">
        <v>31</v>
      </c>
      <c r="F230" s="2"/>
      <c r="G230" s="2"/>
      <c r="H230" s="2" t="str">
        <f t="shared" si="15"/>
        <v>_</v>
      </c>
      <c r="I230" s="2"/>
      <c r="J230" s="2"/>
      <c r="K230" s="2"/>
      <c r="L230" s="2" t="str">
        <f t="shared" si="14"/>
        <v>_</v>
      </c>
      <c r="M230" s="2"/>
      <c r="N230" s="2">
        <f>IF(ISBLANK(Table2[[#This Row],[ActualResult]]), 0, 1)</f>
        <v>0</v>
      </c>
      <c r="O230" s="2" t="str">
        <f>IF(ISBLANK(Table2[[#This Row],[ActualResult]]), "_", IF(Table2[[#This Row],[ActualWinner]]=Table2[[#This Row],[PredictedWinner]], "Y", "N"))</f>
        <v>_</v>
      </c>
      <c r="P230" s="2" t="str">
        <f>IF(Table2[[#This Row],[ActualAwayScore]]&gt;Table2[[#This Row],[PredictedAwayScore]], "N", IF(ISBLANK(Table2[[#This Row],[ActualResult]]), "_", IF(Table2[[#This Row],[ActualAwayScore]]=Table2[[#This Row],[PredictedAwayScore]], "Y", "N")))</f>
        <v>_</v>
      </c>
      <c r="Q230" s="2" t="str">
        <f>IF(Table2[[#This Row],[ActualHomeScore]]&gt;Table2[[#This Row],[PredictedHomeScore]],"N", IF(ISBLANK(Table2[[#This Row],[ActualResult]]), "_", IF(Table2[[#This Row],[ActualHomeScore]]=Table2[[#This Row],[PredictedHomeScore]], "Y", "N")))</f>
        <v>_</v>
      </c>
      <c r="R230" s="2"/>
      <c r="S230" s="2" t="str">
        <f t="shared" si="12"/>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0</v>
      </c>
      <c r="AA230" s="2">
        <f>IF(Table2[[#This Row],[GameIsOver]]=0,0, IF(Table2[[#This Row],[ActualWinner]]=Table2[[#This Row],[AwayTeam]], 2, IF(OR(Table2[[#This Row],[ActualResult]]="OT", Table2[[#This Row],[ActualResult]]="SO"), 1, 0)))</f>
        <v>0</v>
      </c>
      <c r="AB230" s="2">
        <f>IF(Table2[[#This Row],[GameIsOver]]= 0, 0, IF(Table2[[#This Row],[ActualWinner]]=Table2[[#This Row],[HomeTeam]], 2, IF(OR(Table2[[#This Row],[ActualResult]]="OT", Table2[[#This Row],[ActualResult]]="SO"), 1, 0)))</f>
        <v>0</v>
      </c>
      <c r="AC230" s="33">
        <f>(($AM$11)*IF(Table2[[#This Row],[CorrectWinnerPrediction]]="Y", 1, 0))+(($AM$12)*IF(Table2[[#This Row],[CorrectAwayScorePrediction]]="Y", 1, 0))+(($AM$13)*IF(Table2[[#This Row],[CorrectHomeScorePrediction]]="Y", 1, 0))</f>
        <v>0</v>
      </c>
      <c r="AD230" s="4" t="str">
        <f t="shared" si="13"/>
        <v>SAT</v>
      </c>
      <c r="AE230"/>
    </row>
    <row r="231" spans="1:31" x14ac:dyDescent="0.25">
      <c r="B231" s="4">
        <v>45605</v>
      </c>
      <c r="C231" s="7" t="s">
        <v>341</v>
      </c>
      <c r="D231" s="2" t="s">
        <v>46</v>
      </c>
      <c r="E231" s="2" t="s">
        <v>13</v>
      </c>
      <c r="F231" s="2"/>
      <c r="G231" s="2"/>
      <c r="H231" s="2" t="str">
        <f t="shared" si="15"/>
        <v>_</v>
      </c>
      <c r="I231" s="2"/>
      <c r="J231" s="2"/>
      <c r="K231" s="2"/>
      <c r="L231" s="2" t="str">
        <f t="shared" si="14"/>
        <v>_</v>
      </c>
      <c r="M231" s="2"/>
      <c r="N231" s="2">
        <f>IF(ISBLANK(Table2[[#This Row],[ActualResult]]), 0, 1)</f>
        <v>0</v>
      </c>
      <c r="O231" s="2" t="str">
        <f>IF(ISBLANK(Table2[[#This Row],[ActualResult]]), "_", IF(Table2[[#This Row],[ActualWinner]]=Table2[[#This Row],[PredictedWinner]], "Y", "N"))</f>
        <v>_</v>
      </c>
      <c r="P231" s="2" t="str">
        <f>IF(Table2[[#This Row],[ActualAwayScore]]&gt;Table2[[#This Row],[PredictedAwayScore]], "N", IF(ISBLANK(Table2[[#This Row],[ActualResult]]), "_", IF(Table2[[#This Row],[ActualAwayScore]]=Table2[[#This Row],[PredictedAwayScore]], "Y", "N")))</f>
        <v>_</v>
      </c>
      <c r="Q231" s="2" t="str">
        <f>IF(Table2[[#This Row],[ActualHomeScore]]&gt;Table2[[#This Row],[PredictedHomeScore]],"N", IF(ISBLANK(Table2[[#This Row],[ActualResult]]), "_", IF(Table2[[#This Row],[ActualHomeScore]]=Table2[[#This Row],[PredictedHomeScore]], "Y", "N")))</f>
        <v>_</v>
      </c>
      <c r="R231" s="2"/>
      <c r="S231" s="2" t="str">
        <f t="shared" si="12"/>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0</v>
      </c>
      <c r="AB231" s="2">
        <f>IF(Table2[[#This Row],[GameIsOver]]= 0, 0, IF(Table2[[#This Row],[ActualWinner]]=Table2[[#This Row],[HomeTeam]], 2, IF(OR(Table2[[#This Row],[ActualResult]]="OT", Table2[[#This Row],[ActualResult]]="SO"), 1, 0)))</f>
        <v>0</v>
      </c>
      <c r="AC231" s="33">
        <f>(($AM$11)*IF(Table2[[#This Row],[CorrectWinnerPrediction]]="Y", 1, 0))+(($AM$12)*IF(Table2[[#This Row],[CorrectAwayScorePrediction]]="Y", 1, 0))+(($AM$13)*IF(Table2[[#This Row],[CorrectHomeScorePrediction]]="Y", 1, 0))</f>
        <v>0</v>
      </c>
      <c r="AD231" s="4" t="str">
        <f t="shared" si="13"/>
        <v>SAT</v>
      </c>
      <c r="AE231"/>
    </row>
    <row r="232" spans="1:31" x14ac:dyDescent="0.25">
      <c r="B232" s="4">
        <v>45605</v>
      </c>
      <c r="C232" s="7" t="s">
        <v>342</v>
      </c>
      <c r="D232" s="2" t="s">
        <v>34</v>
      </c>
      <c r="E232" s="2" t="s">
        <v>22</v>
      </c>
      <c r="F232" s="2"/>
      <c r="G232" s="2"/>
      <c r="H232" s="2" t="str">
        <f t="shared" si="15"/>
        <v>_</v>
      </c>
      <c r="I232" s="2"/>
      <c r="J232" s="2"/>
      <c r="K232" s="2"/>
      <c r="L232" s="2" t="str">
        <f t="shared" si="14"/>
        <v>_</v>
      </c>
      <c r="M232" s="2"/>
      <c r="N232" s="2">
        <f>IF(ISBLANK(Table2[[#This Row],[ActualResult]]), 0, 1)</f>
        <v>0</v>
      </c>
      <c r="O232" s="2" t="str">
        <f>IF(ISBLANK(Table2[[#This Row],[ActualResult]]), "_", IF(Table2[[#This Row],[ActualWinner]]=Table2[[#This Row],[PredictedWinner]], "Y", "N"))</f>
        <v>_</v>
      </c>
      <c r="P232" s="2" t="str">
        <f>IF(Table2[[#This Row],[ActualAwayScore]]&gt;Table2[[#This Row],[PredictedAwayScore]], "N", IF(ISBLANK(Table2[[#This Row],[ActualResult]]), "_", IF(Table2[[#This Row],[ActualAwayScore]]=Table2[[#This Row],[PredictedAwayScore]], "Y", "N")))</f>
        <v>_</v>
      </c>
      <c r="Q232" s="2" t="str">
        <f>IF(Table2[[#This Row],[ActualHomeScore]]&gt;Table2[[#This Row],[PredictedHomeScore]],"N", IF(ISBLANK(Table2[[#This Row],[ActualResult]]), "_", IF(Table2[[#This Row],[ActualHomeScore]]=Table2[[#This Row],[PredictedHomeScore]], "Y", "N")))</f>
        <v>_</v>
      </c>
      <c r="R232" s="2"/>
      <c r="S232" s="2" t="str">
        <f t="shared" si="12"/>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0</v>
      </c>
      <c r="AC232" s="33">
        <f>(($AM$11)*IF(Table2[[#This Row],[CorrectWinnerPrediction]]="Y", 1, 0))+(($AM$12)*IF(Table2[[#This Row],[CorrectAwayScorePrediction]]="Y", 1, 0))+(($AM$13)*IF(Table2[[#This Row],[CorrectHomeScorePrediction]]="Y", 1, 0))</f>
        <v>0</v>
      </c>
      <c r="AD232" s="4" t="str">
        <f t="shared" si="13"/>
        <v>SAT</v>
      </c>
      <c r="AE232"/>
    </row>
    <row r="233" spans="1:31" x14ac:dyDescent="0.25">
      <c r="B233" s="4">
        <v>45605</v>
      </c>
      <c r="C233" s="7" t="s">
        <v>343</v>
      </c>
      <c r="D233" s="2" t="s">
        <v>32</v>
      </c>
      <c r="E233" s="2" t="s">
        <v>33</v>
      </c>
      <c r="F233" s="2"/>
      <c r="G233" s="2"/>
      <c r="H233" s="2" t="str">
        <f t="shared" si="15"/>
        <v>_</v>
      </c>
      <c r="I233" s="2"/>
      <c r="J233" s="2"/>
      <c r="K233" s="2"/>
      <c r="L233" s="2" t="str">
        <f t="shared" si="14"/>
        <v>_</v>
      </c>
      <c r="M233" s="2"/>
      <c r="N233" s="2">
        <f>IF(ISBLANK(Table2[[#This Row],[ActualResult]]), 0, 1)</f>
        <v>0</v>
      </c>
      <c r="O233" s="2" t="str">
        <f>IF(ISBLANK(Table2[[#This Row],[ActualResult]]), "_", IF(Table2[[#This Row],[ActualWinner]]=Table2[[#This Row],[PredictedWinner]], "Y", "N"))</f>
        <v>_</v>
      </c>
      <c r="P233" s="2" t="str">
        <f>IF(Table2[[#This Row],[ActualAwayScore]]&gt;Table2[[#This Row],[PredictedAwayScore]], "N", IF(ISBLANK(Table2[[#This Row],[ActualResult]]), "_", IF(Table2[[#This Row],[ActualAwayScore]]=Table2[[#This Row],[PredictedAwayScore]], "Y", "N")))</f>
        <v>_</v>
      </c>
      <c r="Q233" s="2" t="str">
        <f>IF(Table2[[#This Row],[ActualHomeScore]]&gt;Table2[[#This Row],[PredictedHomeScore]],"N", IF(ISBLANK(Table2[[#This Row],[ActualResult]]), "_", IF(Table2[[#This Row],[ActualHomeScore]]=Table2[[#This Row],[PredictedHomeScore]], "Y", "N")))</f>
        <v>_</v>
      </c>
      <c r="R233" s="2"/>
      <c r="S233" s="2" t="str">
        <f t="shared" si="12"/>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0</v>
      </c>
      <c r="AB233" s="2">
        <f>IF(Table2[[#This Row],[GameIsOver]]= 0, 0, IF(Table2[[#This Row],[ActualWinner]]=Table2[[#This Row],[HomeTeam]], 2, IF(OR(Table2[[#This Row],[ActualResult]]="OT", Table2[[#This Row],[ActualResult]]="SO"), 1, 0)))</f>
        <v>0</v>
      </c>
      <c r="AC233" s="33">
        <f>(($AM$11)*IF(Table2[[#This Row],[CorrectWinnerPrediction]]="Y", 1, 0))+(($AM$12)*IF(Table2[[#This Row],[CorrectAwayScorePrediction]]="Y", 1, 0))+(($AM$13)*IF(Table2[[#This Row],[CorrectHomeScorePrediction]]="Y", 1, 0))</f>
        <v>0</v>
      </c>
      <c r="AD233" s="4" t="str">
        <f t="shared" si="13"/>
        <v>SAT</v>
      </c>
      <c r="AE233"/>
    </row>
    <row r="234" spans="1:31" x14ac:dyDescent="0.25">
      <c r="B234" s="4">
        <v>45605</v>
      </c>
      <c r="C234" s="7" t="s">
        <v>344</v>
      </c>
      <c r="D234" s="2" t="s">
        <v>15</v>
      </c>
      <c r="E234" s="2" t="s">
        <v>35</v>
      </c>
      <c r="F234" s="2"/>
      <c r="G234" s="2"/>
      <c r="H234" s="2" t="str">
        <f t="shared" si="15"/>
        <v>_</v>
      </c>
      <c r="I234" s="2"/>
      <c r="J234" s="2"/>
      <c r="K234" s="2"/>
      <c r="L234" s="2" t="str">
        <f t="shared" si="14"/>
        <v>_</v>
      </c>
      <c r="M234" s="2"/>
      <c r="N234" s="2">
        <f>IF(ISBLANK(Table2[[#This Row],[ActualResult]]), 0, 1)</f>
        <v>0</v>
      </c>
      <c r="O234" s="2" t="str">
        <f>IF(ISBLANK(Table2[[#This Row],[ActualResult]]), "_", IF(Table2[[#This Row],[ActualWinner]]=Table2[[#This Row],[PredictedWinner]], "Y", "N"))</f>
        <v>_</v>
      </c>
      <c r="P234" s="2" t="str">
        <f>IF(Table2[[#This Row],[ActualAwayScore]]&gt;Table2[[#This Row],[PredictedAwayScore]], "N", IF(ISBLANK(Table2[[#This Row],[ActualResult]]), "_", IF(Table2[[#This Row],[ActualAwayScore]]=Table2[[#This Row],[PredictedAwayScore]], "Y", "N")))</f>
        <v>_</v>
      </c>
      <c r="Q234" s="2" t="str">
        <f>IF(Table2[[#This Row],[ActualHomeScore]]&gt;Table2[[#This Row],[PredictedHomeScore]],"N", IF(ISBLANK(Table2[[#This Row],[ActualResult]]), "_", IF(Table2[[#This Row],[ActualHomeScore]]=Table2[[#This Row],[PredictedHomeScore]], "Y", "N")))</f>
        <v>_</v>
      </c>
      <c r="R234" s="2"/>
      <c r="S234" s="2" t="str">
        <f t="shared" si="12"/>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0</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0</v>
      </c>
      <c r="AC234" s="33">
        <f>(($AM$11)*IF(Table2[[#This Row],[CorrectWinnerPrediction]]="Y", 1, 0))+(($AM$12)*IF(Table2[[#This Row],[CorrectAwayScorePrediction]]="Y", 1, 0))+(($AM$13)*IF(Table2[[#This Row],[CorrectHomeScorePrediction]]="Y", 1, 0))</f>
        <v>0</v>
      </c>
      <c r="AD234" s="4" t="str">
        <f t="shared" si="13"/>
        <v>SAT</v>
      </c>
      <c r="AE234"/>
    </row>
    <row r="235" spans="1:31" x14ac:dyDescent="0.25">
      <c r="B235" s="4">
        <v>45605</v>
      </c>
      <c r="C235" s="7" t="s">
        <v>345</v>
      </c>
      <c r="D235" s="2" t="s">
        <v>44</v>
      </c>
      <c r="E235" s="2" t="s">
        <v>26</v>
      </c>
      <c r="F235" s="2"/>
      <c r="G235" s="2"/>
      <c r="H235" s="2" t="str">
        <f t="shared" si="15"/>
        <v>_</v>
      </c>
      <c r="I235" s="2"/>
      <c r="J235" s="2"/>
      <c r="K235" s="2"/>
      <c r="L235" s="2" t="str">
        <f t="shared" si="14"/>
        <v>_</v>
      </c>
      <c r="M235" s="2"/>
      <c r="N235" s="2">
        <f>IF(ISBLANK(Table2[[#This Row],[ActualResult]]), 0, 1)</f>
        <v>0</v>
      </c>
      <c r="O235" s="2" t="str">
        <f>IF(ISBLANK(Table2[[#This Row],[ActualResult]]), "_", IF(Table2[[#This Row],[ActualWinner]]=Table2[[#This Row],[PredictedWinner]], "Y", "N"))</f>
        <v>_</v>
      </c>
      <c r="P235" s="2" t="str">
        <f>IF(Table2[[#This Row],[ActualAwayScore]]&gt;Table2[[#This Row],[PredictedAwayScore]], "N", IF(ISBLANK(Table2[[#This Row],[ActualResult]]), "_", IF(Table2[[#This Row],[ActualAwayScore]]=Table2[[#This Row],[PredictedAwayScore]], "Y", "N")))</f>
        <v>_</v>
      </c>
      <c r="Q235" s="2" t="str">
        <f>IF(Table2[[#This Row],[ActualHomeScore]]&gt;Table2[[#This Row],[PredictedHomeScore]],"N", IF(ISBLANK(Table2[[#This Row],[ActualResult]]), "_", IF(Table2[[#This Row],[ActualHomeScore]]=Table2[[#This Row],[PredictedHomeScore]], "Y", "N")))</f>
        <v>_</v>
      </c>
      <c r="R235" s="2"/>
      <c r="S235" s="2" t="str">
        <f t="shared" si="12"/>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0</v>
      </c>
      <c r="AC235" s="33">
        <f>(($AM$11)*IF(Table2[[#This Row],[CorrectWinnerPrediction]]="Y", 1, 0))+(($AM$12)*IF(Table2[[#This Row],[CorrectAwayScorePrediction]]="Y", 1, 0))+(($AM$13)*IF(Table2[[#This Row],[CorrectHomeScorePrediction]]="Y", 1, 0))</f>
        <v>0</v>
      </c>
      <c r="AD235" s="4" t="str">
        <f t="shared" si="13"/>
        <v>SAT</v>
      </c>
      <c r="AE235"/>
    </row>
    <row r="236" spans="1:31" x14ac:dyDescent="0.25">
      <c r="B236" s="4">
        <v>45605</v>
      </c>
      <c r="C236" s="7" t="s">
        <v>346</v>
      </c>
      <c r="D236" s="2" t="s">
        <v>36</v>
      </c>
      <c r="E236" s="2" t="s">
        <v>28</v>
      </c>
      <c r="F236" s="2"/>
      <c r="G236" s="2"/>
      <c r="H236" s="2" t="str">
        <f t="shared" si="15"/>
        <v>_</v>
      </c>
      <c r="I236" s="2"/>
      <c r="J236" s="2"/>
      <c r="K236" s="2"/>
      <c r="L236" s="2" t="str">
        <f t="shared" si="14"/>
        <v>_</v>
      </c>
      <c r="M236" s="2"/>
      <c r="N236" s="2">
        <f>IF(ISBLANK(Table2[[#This Row],[ActualResult]]), 0, 1)</f>
        <v>0</v>
      </c>
      <c r="O236" s="2" t="str">
        <f>IF(ISBLANK(Table2[[#This Row],[ActualResult]]), "_", IF(Table2[[#This Row],[ActualWinner]]=Table2[[#This Row],[PredictedWinner]], "Y", "N"))</f>
        <v>_</v>
      </c>
      <c r="P236" s="2" t="str">
        <f>IF(Table2[[#This Row],[ActualAwayScore]]&gt;Table2[[#This Row],[PredictedAwayScore]], "N", IF(ISBLANK(Table2[[#This Row],[ActualResult]]), "_", IF(Table2[[#This Row],[ActualAwayScore]]=Table2[[#This Row],[PredictedAwayScore]], "Y", "N")))</f>
        <v>_</v>
      </c>
      <c r="Q236" s="2" t="str">
        <f>IF(Table2[[#This Row],[ActualHomeScore]]&gt;Table2[[#This Row],[PredictedHomeScore]],"N", IF(ISBLANK(Table2[[#This Row],[ActualResult]]), "_", IF(Table2[[#This Row],[ActualHomeScore]]=Table2[[#This Row],[PredictedHomeScore]], "Y", "N")))</f>
        <v>_</v>
      </c>
      <c r="R236" s="2"/>
      <c r="S236" s="2" t="str">
        <f t="shared" si="12"/>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0</v>
      </c>
      <c r="AC236" s="33">
        <f>(($AM$11)*IF(Table2[[#This Row],[CorrectWinnerPrediction]]="Y", 1, 0))+(($AM$12)*IF(Table2[[#This Row],[CorrectAwayScorePrediction]]="Y", 1, 0))+(($AM$13)*IF(Table2[[#This Row],[CorrectHomeScorePrediction]]="Y", 1, 0))</f>
        <v>0</v>
      </c>
      <c r="AD236" s="4" t="str">
        <f t="shared" si="13"/>
        <v>SAT</v>
      </c>
      <c r="AE236"/>
    </row>
    <row r="237" spans="1:31" x14ac:dyDescent="0.25">
      <c r="A237" s="3"/>
      <c r="B237" s="5">
        <v>45605</v>
      </c>
      <c r="C237" s="8" t="s">
        <v>347</v>
      </c>
      <c r="D237" s="3" t="s">
        <v>23</v>
      </c>
      <c r="E237" s="3" t="s">
        <v>25</v>
      </c>
      <c r="F237" s="3"/>
      <c r="G237" s="3"/>
      <c r="H237" s="3" t="str">
        <f t="shared" si="15"/>
        <v>_</v>
      </c>
      <c r="I237" s="3"/>
      <c r="J237" s="3"/>
      <c r="K237" s="3"/>
      <c r="L237" s="2" t="str">
        <f t="shared" si="14"/>
        <v>_</v>
      </c>
      <c r="M237" s="3"/>
      <c r="N237" s="3">
        <f>IF(ISBLANK(Table2[[#This Row],[ActualResult]]), 0, 1)</f>
        <v>0</v>
      </c>
      <c r="O237" s="3" t="str">
        <f>IF(ISBLANK(Table2[[#This Row],[ActualResult]]), "_", IF(Table2[[#This Row],[ActualWinner]]=Table2[[#This Row],[PredictedWinner]], "Y", "N"))</f>
        <v>_</v>
      </c>
      <c r="P237" s="3" t="str">
        <f>IF(Table2[[#This Row],[ActualAwayScore]]&gt;Table2[[#This Row],[PredictedAwayScore]], "N", IF(ISBLANK(Table2[[#This Row],[ActualResult]]), "_", IF(Table2[[#This Row],[ActualAwayScore]]=Table2[[#This Row],[PredictedAwayScore]], "Y", "N")))</f>
        <v>_</v>
      </c>
      <c r="Q237" s="3" t="str">
        <f>IF(Table2[[#This Row],[ActualHomeScore]]&gt;Table2[[#This Row],[PredictedHomeScore]],"N", IF(ISBLANK(Table2[[#This Row],[ActualResult]]), "_", IF(Table2[[#This Row],[ActualHomeScore]]=Table2[[#This Row],[PredictedHomeScore]], "Y", "N")))</f>
        <v>_</v>
      </c>
      <c r="R237" s="2"/>
      <c r="S237" s="2" t="str">
        <f t="shared" si="12"/>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0</v>
      </c>
      <c r="AB237" s="2">
        <f>IF(Table2[[#This Row],[GameIsOver]]= 0, 0, IF(Table2[[#This Row],[ActualWinner]]=Table2[[#This Row],[HomeTeam]], 2, IF(OR(Table2[[#This Row],[ActualResult]]="OT", Table2[[#This Row],[ActualResult]]="SO"), 1, 0)))</f>
        <v>0</v>
      </c>
      <c r="AC237" s="33">
        <f>(($AM$11)*IF(Table2[[#This Row],[CorrectWinnerPrediction]]="Y", 1, 0))+(($AM$12)*IF(Table2[[#This Row],[CorrectAwayScorePrediction]]="Y", 1, 0))+(($AM$13)*IF(Table2[[#This Row],[CorrectHomeScorePrediction]]="Y", 1, 0))</f>
        <v>0</v>
      </c>
      <c r="AD237" s="5" t="str">
        <f t="shared" si="13"/>
        <v>SAT</v>
      </c>
      <c r="AE237"/>
    </row>
    <row r="238" spans="1:31" x14ac:dyDescent="0.25">
      <c r="B238" s="4">
        <v>45606</v>
      </c>
      <c r="C238" s="7" t="s">
        <v>348</v>
      </c>
      <c r="D238" s="2" t="s">
        <v>38</v>
      </c>
      <c r="E238" s="2" t="s">
        <v>32</v>
      </c>
      <c r="F238" s="2"/>
      <c r="G238" s="2"/>
      <c r="H238" s="2" t="str">
        <f t="shared" si="15"/>
        <v>_</v>
      </c>
      <c r="I238" s="2"/>
      <c r="J238" s="2"/>
      <c r="K238" s="2"/>
      <c r="L238" s="13" t="str">
        <f t="shared" si="14"/>
        <v>_</v>
      </c>
      <c r="M238" s="2"/>
      <c r="N238" s="2">
        <f>IF(ISBLANK(Table2[[#This Row],[ActualResult]]), 0, 1)</f>
        <v>0</v>
      </c>
      <c r="O238" s="2" t="str">
        <f>IF(ISBLANK(Table2[[#This Row],[ActualResult]]), "_", IF(Table2[[#This Row],[ActualWinner]]=Table2[[#This Row],[PredictedWinner]], "Y", "N"))</f>
        <v>_</v>
      </c>
      <c r="P238" s="2" t="str">
        <f>IF(Table2[[#This Row],[ActualAwayScore]]&gt;Table2[[#This Row],[PredictedAwayScore]], "N", IF(ISBLANK(Table2[[#This Row],[ActualResult]]), "_", IF(Table2[[#This Row],[ActualAwayScore]]=Table2[[#This Row],[PredictedAwayScore]], "Y", "N")))</f>
        <v>_</v>
      </c>
      <c r="Q238" s="2" t="str">
        <f>IF(Table2[[#This Row],[ActualHomeScore]]&gt;Table2[[#This Row],[PredictedHomeScore]],"N", IF(ISBLANK(Table2[[#This Row],[ActualResult]]), "_", IF(Table2[[#This Row],[ActualHomeScore]]=Table2[[#This Row],[PredictedHomeScore]], "Y", "N")))</f>
        <v>_</v>
      </c>
      <c r="R238" s="2"/>
      <c r="S238" s="2" t="str">
        <f t="shared" si="12"/>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0</v>
      </c>
      <c r="AA238" s="2">
        <f>IF(Table2[[#This Row],[GameIsOver]]=0,0, IF(Table2[[#This Row],[ActualWinner]]=Table2[[#This Row],[AwayTeam]], 2, IF(OR(Table2[[#This Row],[ActualResult]]="OT", Table2[[#This Row],[ActualResult]]="SO"), 1, 0)))</f>
        <v>0</v>
      </c>
      <c r="AB238" s="2">
        <f>IF(Table2[[#This Row],[GameIsOver]]= 0, 0, IF(Table2[[#This Row],[ActualWinner]]=Table2[[#This Row],[HomeTeam]], 2, IF(OR(Table2[[#This Row],[ActualResult]]="OT", Table2[[#This Row],[ActualResult]]="SO"), 1, 0)))</f>
        <v>0</v>
      </c>
      <c r="AC238" s="33">
        <f>(($AM$11)*IF(Table2[[#This Row],[CorrectWinnerPrediction]]="Y", 1, 0))+(($AM$12)*IF(Table2[[#This Row],[CorrectAwayScorePrediction]]="Y", 1, 0))+(($AM$13)*IF(Table2[[#This Row],[CorrectHomeScorePrediction]]="Y", 1, 0))</f>
        <v>0</v>
      </c>
      <c r="AD238" s="4" t="str">
        <f t="shared" si="13"/>
        <v>SUN</v>
      </c>
      <c r="AE238"/>
    </row>
    <row r="239" spans="1:31" x14ac:dyDescent="0.25">
      <c r="B239" s="4">
        <v>45606</v>
      </c>
      <c r="C239" s="7" t="s">
        <v>349</v>
      </c>
      <c r="D239" s="2" t="s">
        <v>37</v>
      </c>
      <c r="E239" s="2" t="s">
        <v>17</v>
      </c>
      <c r="F239" s="2"/>
      <c r="G239" s="2"/>
      <c r="H239" s="2" t="str">
        <f t="shared" si="15"/>
        <v>_</v>
      </c>
      <c r="I239" s="2"/>
      <c r="J239" s="2"/>
      <c r="K239" s="2"/>
      <c r="L239" s="2" t="str">
        <f t="shared" si="14"/>
        <v>_</v>
      </c>
      <c r="M239" s="2"/>
      <c r="N239" s="2">
        <f>IF(ISBLANK(Table2[[#This Row],[ActualResult]]), 0, 1)</f>
        <v>0</v>
      </c>
      <c r="O239" s="2" t="str">
        <f>IF(ISBLANK(Table2[[#This Row],[ActualResult]]), "_", IF(Table2[[#This Row],[ActualWinner]]=Table2[[#This Row],[PredictedWinner]], "Y", "N"))</f>
        <v>_</v>
      </c>
      <c r="P239" s="2" t="str">
        <f>IF(Table2[[#This Row],[ActualAwayScore]]&gt;Table2[[#This Row],[PredictedAwayScore]], "N", IF(ISBLANK(Table2[[#This Row],[ActualResult]]), "_", IF(Table2[[#This Row],[ActualAwayScore]]=Table2[[#This Row],[PredictedAwayScore]], "Y", "N")))</f>
        <v>_</v>
      </c>
      <c r="Q239" s="2" t="str">
        <f>IF(Table2[[#This Row],[ActualHomeScore]]&gt;Table2[[#This Row],[PredictedHomeScore]],"N", IF(ISBLANK(Table2[[#This Row],[ActualResult]]), "_", IF(Table2[[#This Row],[ActualHomeScore]]=Table2[[#This Row],[PredictedHomeScore]], "Y", "N")))</f>
        <v>_</v>
      </c>
      <c r="R239" s="2"/>
      <c r="S239" s="2" t="str">
        <f t="shared" si="12"/>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0</v>
      </c>
      <c r="AB239" s="2">
        <f>IF(Table2[[#This Row],[GameIsOver]]= 0, 0, IF(Table2[[#This Row],[ActualWinner]]=Table2[[#This Row],[HomeTeam]], 2, IF(OR(Table2[[#This Row],[ActualResult]]="OT", Table2[[#This Row],[ActualResult]]="SO"), 1, 0)))</f>
        <v>0</v>
      </c>
      <c r="AC239" s="33">
        <f>(($AM$11)*IF(Table2[[#This Row],[CorrectWinnerPrediction]]="Y", 1, 0))+(($AM$12)*IF(Table2[[#This Row],[CorrectAwayScorePrediction]]="Y", 1, 0))+(($AM$13)*IF(Table2[[#This Row],[CorrectHomeScorePrediction]]="Y", 1, 0))</f>
        <v>0</v>
      </c>
      <c r="AD239" s="4" t="str">
        <f t="shared" si="13"/>
        <v>SUN</v>
      </c>
      <c r="AE239"/>
    </row>
    <row r="240" spans="1:31" x14ac:dyDescent="0.25">
      <c r="A240" s="3"/>
      <c r="B240" s="5">
        <v>45606</v>
      </c>
      <c r="C240" s="8" t="s">
        <v>350</v>
      </c>
      <c r="D240" s="3" t="s">
        <v>36</v>
      </c>
      <c r="E240" s="3" t="s">
        <v>47</v>
      </c>
      <c r="F240" s="3"/>
      <c r="G240" s="3"/>
      <c r="H240" s="3" t="str">
        <f t="shared" si="15"/>
        <v>_</v>
      </c>
      <c r="I240" s="3"/>
      <c r="J240" s="3"/>
      <c r="K240" s="3"/>
      <c r="L240" s="3" t="str">
        <f t="shared" si="14"/>
        <v>_</v>
      </c>
      <c r="M240" s="3"/>
      <c r="N240" s="3">
        <f>IF(ISBLANK(Table2[[#This Row],[ActualResult]]), 0, 1)</f>
        <v>0</v>
      </c>
      <c r="O240" s="3" t="str">
        <f>IF(ISBLANK(Table2[[#This Row],[ActualResult]]), "_", IF(Table2[[#This Row],[ActualWinner]]=Table2[[#This Row],[PredictedWinner]], "Y", "N"))</f>
        <v>_</v>
      </c>
      <c r="P240" s="3" t="str">
        <f>IF(Table2[[#This Row],[ActualAwayScore]]&gt;Table2[[#This Row],[PredictedAwayScore]], "N", IF(ISBLANK(Table2[[#This Row],[ActualResult]]), "_", IF(Table2[[#This Row],[ActualAwayScore]]=Table2[[#This Row],[PredictedAwayScore]], "Y", "N")))</f>
        <v>_</v>
      </c>
      <c r="Q240" s="3" t="str">
        <f>IF(Table2[[#This Row],[ActualHomeScore]]&gt;Table2[[#This Row],[PredictedHomeScore]],"N", IF(ISBLANK(Table2[[#This Row],[ActualResult]]), "_", IF(Table2[[#This Row],[ActualHomeScore]]=Table2[[#This Row],[PredictedHomeScore]], "Y", "N")))</f>
        <v>_</v>
      </c>
      <c r="R240" s="2"/>
      <c r="S240" s="2" t="str">
        <f t="shared" si="12"/>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0</v>
      </c>
      <c r="AC240" s="33">
        <f>(($AM$11)*IF(Table2[[#This Row],[CorrectWinnerPrediction]]="Y", 1, 0))+(($AM$12)*IF(Table2[[#This Row],[CorrectAwayScorePrediction]]="Y", 1, 0))+(($AM$13)*IF(Table2[[#This Row],[CorrectHomeScorePrediction]]="Y", 1, 0))</f>
        <v>0</v>
      </c>
      <c r="AD240" s="5" t="str">
        <f t="shared" si="13"/>
        <v>SUN</v>
      </c>
      <c r="AE240"/>
    </row>
    <row r="241" spans="1:31" x14ac:dyDescent="0.25">
      <c r="B241" s="4">
        <v>45607</v>
      </c>
      <c r="C241" s="7" t="s">
        <v>351</v>
      </c>
      <c r="D241" s="2" t="s">
        <v>19</v>
      </c>
      <c r="E241" s="2" t="s">
        <v>29</v>
      </c>
      <c r="F241" s="2"/>
      <c r="G241" s="2"/>
      <c r="H241" s="2" t="str">
        <f t="shared" si="15"/>
        <v>_</v>
      </c>
      <c r="I241" s="2"/>
      <c r="J241" s="2"/>
      <c r="K241" s="2"/>
      <c r="L241" s="2" t="str">
        <f t="shared" si="14"/>
        <v>_</v>
      </c>
      <c r="M241" s="2"/>
      <c r="N241" s="2">
        <f>IF(ISBLANK(Table2[[#This Row],[ActualResult]]), 0, 1)</f>
        <v>0</v>
      </c>
      <c r="O241" s="2" t="str">
        <f>IF(ISBLANK(Table2[[#This Row],[ActualResult]]), "_", IF(Table2[[#This Row],[ActualWinner]]=Table2[[#This Row],[PredictedWinner]], "Y", "N"))</f>
        <v>_</v>
      </c>
      <c r="P241" s="2" t="str">
        <f>IF(Table2[[#This Row],[ActualAwayScore]]&gt;Table2[[#This Row],[PredictedAwayScore]], "N", IF(ISBLANK(Table2[[#This Row],[ActualResult]]), "_", IF(Table2[[#This Row],[ActualAwayScore]]=Table2[[#This Row],[PredictedAwayScore]], "Y", "N")))</f>
        <v>_</v>
      </c>
      <c r="Q241" s="2" t="str">
        <f>IF(Table2[[#This Row],[ActualHomeScore]]&gt;Table2[[#This Row],[PredictedHomeScore]],"N", IF(ISBLANK(Table2[[#This Row],[ActualResult]]), "_", IF(Table2[[#This Row],[ActualHomeScore]]=Table2[[#This Row],[PredictedHomeScore]], "Y", "N")))</f>
        <v>_</v>
      </c>
      <c r="R241" s="2"/>
      <c r="S241" s="2" t="str">
        <f t="shared" si="12"/>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c r="Z241" s="2">
        <f>IF(AND(Table2[[#This Row],[GameIsOver]]=1,Table2[[#This Row],[ActualHomeScore]]*Table2[[#This Row],[ActualAwayScore]]=0), 1,0)</f>
        <v>0</v>
      </c>
      <c r="AA241" s="2">
        <f>IF(Table2[[#This Row],[GameIsOver]]=0,0, IF(Table2[[#This Row],[ActualWinner]]=Table2[[#This Row],[AwayTeam]], 2, IF(OR(Table2[[#This Row],[ActualResult]]="OT", Table2[[#This Row],[ActualResult]]="SO"), 1, 0)))</f>
        <v>0</v>
      </c>
      <c r="AB241" s="2">
        <f>IF(Table2[[#This Row],[GameIsOver]]= 0, 0, IF(Table2[[#This Row],[ActualWinner]]=Table2[[#This Row],[HomeTeam]], 2, IF(OR(Table2[[#This Row],[ActualResult]]="OT", Table2[[#This Row],[ActualResult]]="SO"), 1, 0)))</f>
        <v>0</v>
      </c>
      <c r="AC241" s="33">
        <f>(($AM$11)*IF(Table2[[#This Row],[CorrectWinnerPrediction]]="Y", 1, 0))+(($AM$12)*IF(Table2[[#This Row],[CorrectAwayScorePrediction]]="Y", 1, 0))+(($AM$13)*IF(Table2[[#This Row],[CorrectHomeScorePrediction]]="Y", 1, 0))</f>
        <v>0</v>
      </c>
      <c r="AD241" s="4" t="str">
        <f t="shared" si="13"/>
        <v>MON</v>
      </c>
      <c r="AE241"/>
    </row>
    <row r="242" spans="1:31" x14ac:dyDescent="0.25">
      <c r="B242" s="4">
        <v>45607</v>
      </c>
      <c r="C242" s="7" t="s">
        <v>352</v>
      </c>
      <c r="D242" s="2" t="s">
        <v>38</v>
      </c>
      <c r="E242" s="2" t="s">
        <v>45</v>
      </c>
      <c r="F242" s="2"/>
      <c r="G242" s="2"/>
      <c r="H242" s="2" t="str">
        <f t="shared" si="15"/>
        <v>_</v>
      </c>
      <c r="I242" s="2"/>
      <c r="J242" s="2"/>
      <c r="K242" s="2"/>
      <c r="L242" s="2" t="str">
        <f t="shared" si="14"/>
        <v>_</v>
      </c>
      <c r="M242" s="2"/>
      <c r="N242" s="2">
        <f>IF(ISBLANK(Table2[[#This Row],[ActualResult]]), 0, 1)</f>
        <v>0</v>
      </c>
      <c r="O242" s="2" t="str">
        <f>IF(ISBLANK(Table2[[#This Row],[ActualResult]]), "_", IF(Table2[[#This Row],[ActualWinner]]=Table2[[#This Row],[PredictedWinner]], "Y", "N"))</f>
        <v>_</v>
      </c>
      <c r="P242" s="2" t="str">
        <f>IF(Table2[[#This Row],[ActualAwayScore]]&gt;Table2[[#This Row],[PredictedAwayScore]], "N", IF(ISBLANK(Table2[[#This Row],[ActualResult]]), "_", IF(Table2[[#This Row],[ActualAwayScore]]=Table2[[#This Row],[PredictedAwayScore]], "Y", "N")))</f>
        <v>_</v>
      </c>
      <c r="Q242" s="2" t="str">
        <f>IF(Table2[[#This Row],[ActualHomeScore]]&gt;Table2[[#This Row],[PredictedHomeScore]],"N", IF(ISBLANK(Table2[[#This Row],[ActualResult]]), "_", IF(Table2[[#This Row],[ActualHomeScore]]=Table2[[#This Row],[PredictedHomeScore]], "Y", "N")))</f>
        <v>_</v>
      </c>
      <c r="R242" s="2"/>
      <c r="S242" s="2" t="str">
        <f t="shared" si="12"/>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0</v>
      </c>
      <c r="AB242" s="2">
        <f>IF(Table2[[#This Row],[GameIsOver]]= 0, 0, IF(Table2[[#This Row],[ActualWinner]]=Table2[[#This Row],[HomeTeam]], 2, IF(OR(Table2[[#This Row],[ActualResult]]="OT", Table2[[#This Row],[ActualResult]]="SO"), 1, 0)))</f>
        <v>0</v>
      </c>
      <c r="AC242" s="33">
        <f>(($AM$11)*IF(Table2[[#This Row],[CorrectWinnerPrediction]]="Y", 1, 0))+(($AM$12)*IF(Table2[[#This Row],[CorrectAwayScorePrediction]]="Y", 1, 0))+(($AM$13)*IF(Table2[[#This Row],[CorrectHomeScorePrediction]]="Y", 1, 0))</f>
        <v>0</v>
      </c>
      <c r="AD242" s="4" t="str">
        <f t="shared" si="13"/>
        <v>MON</v>
      </c>
      <c r="AE242"/>
    </row>
    <row r="243" spans="1:31" x14ac:dyDescent="0.25">
      <c r="B243" s="4">
        <v>45607</v>
      </c>
      <c r="C243" s="7" t="s">
        <v>353</v>
      </c>
      <c r="D243" s="2" t="s">
        <v>34</v>
      </c>
      <c r="E243" s="2" t="s">
        <v>21</v>
      </c>
      <c r="F243" s="2"/>
      <c r="G243" s="2"/>
      <c r="H243" s="2" t="str">
        <f t="shared" si="15"/>
        <v>_</v>
      </c>
      <c r="I243" s="2"/>
      <c r="J243" s="2"/>
      <c r="K243" s="2"/>
      <c r="L243" s="2" t="str">
        <f t="shared" si="14"/>
        <v>_</v>
      </c>
      <c r="M243" s="2"/>
      <c r="N243" s="2">
        <f>IF(ISBLANK(Table2[[#This Row],[ActualResult]]), 0, 1)</f>
        <v>0</v>
      </c>
      <c r="O243" s="2" t="str">
        <f>IF(ISBLANK(Table2[[#This Row],[ActualResult]]), "_", IF(Table2[[#This Row],[ActualWinner]]=Table2[[#This Row],[PredictedWinner]], "Y", "N"))</f>
        <v>_</v>
      </c>
      <c r="P243" s="2" t="str">
        <f>IF(Table2[[#This Row],[ActualAwayScore]]&gt;Table2[[#This Row],[PredictedAwayScore]], "N", IF(ISBLANK(Table2[[#This Row],[ActualResult]]), "_", IF(Table2[[#This Row],[ActualAwayScore]]=Table2[[#This Row],[PredictedAwayScore]], "Y", "N")))</f>
        <v>_</v>
      </c>
      <c r="Q243" s="2" t="str">
        <f>IF(Table2[[#This Row],[ActualHomeScore]]&gt;Table2[[#This Row],[PredictedHomeScore]],"N", IF(ISBLANK(Table2[[#This Row],[ActualResult]]), "_", IF(Table2[[#This Row],[ActualHomeScore]]=Table2[[#This Row],[PredictedHomeScore]], "Y", "N")))</f>
        <v>_</v>
      </c>
      <c r="R243" s="2"/>
      <c r="S243" s="2" t="str">
        <f t="shared" si="12"/>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0</v>
      </c>
      <c r="AB243" s="2">
        <f>IF(Table2[[#This Row],[GameIsOver]]= 0, 0, IF(Table2[[#This Row],[ActualWinner]]=Table2[[#This Row],[HomeTeam]], 2, IF(OR(Table2[[#This Row],[ActualResult]]="OT", Table2[[#This Row],[ActualResult]]="SO"), 1, 0)))</f>
        <v>0</v>
      </c>
      <c r="AC243" s="33">
        <f>(($AM$11)*IF(Table2[[#This Row],[CorrectWinnerPrediction]]="Y", 1, 0))+(($AM$12)*IF(Table2[[#This Row],[CorrectAwayScorePrediction]]="Y", 1, 0))+(($AM$13)*IF(Table2[[#This Row],[CorrectHomeScorePrediction]]="Y", 1, 0))</f>
        <v>0</v>
      </c>
      <c r="AD243" s="4" t="str">
        <f t="shared" si="13"/>
        <v>MON</v>
      </c>
      <c r="AE243"/>
    </row>
    <row r="244" spans="1:31" x14ac:dyDescent="0.25">
      <c r="B244" s="4">
        <v>45607</v>
      </c>
      <c r="C244" s="7" t="s">
        <v>354</v>
      </c>
      <c r="D244" s="2" t="s">
        <v>28</v>
      </c>
      <c r="E244" s="2" t="s">
        <v>24</v>
      </c>
      <c r="F244" s="2"/>
      <c r="G244" s="2"/>
      <c r="H244" s="2" t="str">
        <f t="shared" si="15"/>
        <v>_</v>
      </c>
      <c r="I244" s="2"/>
      <c r="J244" s="2"/>
      <c r="K244" s="2"/>
      <c r="L244" s="2" t="str">
        <f t="shared" si="14"/>
        <v>_</v>
      </c>
      <c r="M244" s="2"/>
      <c r="N244" s="2">
        <f>IF(ISBLANK(Table2[[#This Row],[ActualResult]]), 0, 1)</f>
        <v>0</v>
      </c>
      <c r="O244" s="2" t="str">
        <f>IF(ISBLANK(Table2[[#This Row],[ActualResult]]), "_", IF(Table2[[#This Row],[ActualWinner]]=Table2[[#This Row],[PredictedWinner]], "Y", "N"))</f>
        <v>_</v>
      </c>
      <c r="P244" s="2" t="str">
        <f>IF(Table2[[#This Row],[ActualAwayScore]]&gt;Table2[[#This Row],[PredictedAwayScore]], "N", IF(ISBLANK(Table2[[#This Row],[ActualResult]]), "_", IF(Table2[[#This Row],[ActualAwayScore]]=Table2[[#This Row],[PredictedAwayScore]], "Y", "N")))</f>
        <v>_</v>
      </c>
      <c r="Q244" s="2" t="str">
        <f>IF(Table2[[#This Row],[ActualHomeScore]]&gt;Table2[[#This Row],[PredictedHomeScore]],"N", IF(ISBLANK(Table2[[#This Row],[ActualResult]]), "_", IF(Table2[[#This Row],[ActualHomeScore]]=Table2[[#This Row],[PredictedHomeScore]], "Y", "N")))</f>
        <v>_</v>
      </c>
      <c r="R244" s="2"/>
      <c r="S244" s="2" t="str">
        <f t="shared" si="12"/>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0</v>
      </c>
      <c r="AC244" s="33">
        <f>(($AM$11)*IF(Table2[[#This Row],[CorrectWinnerPrediction]]="Y", 1, 0))+(($AM$12)*IF(Table2[[#This Row],[CorrectAwayScorePrediction]]="Y", 1, 0))+(($AM$13)*IF(Table2[[#This Row],[CorrectHomeScorePrediction]]="Y", 1, 0))</f>
        <v>0</v>
      </c>
      <c r="AD244" s="4" t="str">
        <f t="shared" si="13"/>
        <v>MON</v>
      </c>
      <c r="AE244"/>
    </row>
    <row r="245" spans="1:31" x14ac:dyDescent="0.25">
      <c r="B245" s="4">
        <v>45607</v>
      </c>
      <c r="C245" s="7" t="s">
        <v>355</v>
      </c>
      <c r="D245" s="2" t="s">
        <v>35</v>
      </c>
      <c r="E245" s="2" t="s">
        <v>26</v>
      </c>
      <c r="F245" s="2"/>
      <c r="G245" s="2"/>
      <c r="H245" s="2" t="str">
        <f t="shared" si="15"/>
        <v>_</v>
      </c>
      <c r="I245" s="2"/>
      <c r="J245" s="2"/>
      <c r="K245" s="2"/>
      <c r="L245" s="2" t="str">
        <f t="shared" si="14"/>
        <v>_</v>
      </c>
      <c r="M245" s="2"/>
      <c r="N245" s="2">
        <f>IF(ISBLANK(Table2[[#This Row],[ActualResult]]), 0, 1)</f>
        <v>0</v>
      </c>
      <c r="O245" s="2" t="str">
        <f>IF(ISBLANK(Table2[[#This Row],[ActualResult]]), "_", IF(Table2[[#This Row],[ActualWinner]]=Table2[[#This Row],[PredictedWinner]], "Y", "N"))</f>
        <v>_</v>
      </c>
      <c r="P245" s="2" t="str">
        <f>IF(Table2[[#This Row],[ActualAwayScore]]&gt;Table2[[#This Row],[PredictedAwayScore]], "N", IF(ISBLANK(Table2[[#This Row],[ActualResult]]), "_", IF(Table2[[#This Row],[ActualAwayScore]]=Table2[[#This Row],[PredictedAwayScore]], "Y", "N")))</f>
        <v>_</v>
      </c>
      <c r="Q245" s="2" t="str">
        <f>IF(Table2[[#This Row],[ActualHomeScore]]&gt;Table2[[#This Row],[PredictedHomeScore]],"N", IF(ISBLANK(Table2[[#This Row],[ActualResult]]), "_", IF(Table2[[#This Row],[ActualHomeScore]]=Table2[[#This Row],[PredictedHomeScore]], "Y", "N")))</f>
        <v>_</v>
      </c>
      <c r="R245" s="2"/>
      <c r="S245" s="2" t="str">
        <f t="shared" si="12"/>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0</v>
      </c>
      <c r="AB245" s="2">
        <f>IF(Table2[[#This Row],[GameIsOver]]= 0, 0, IF(Table2[[#This Row],[ActualWinner]]=Table2[[#This Row],[HomeTeam]], 2, IF(OR(Table2[[#This Row],[ActualResult]]="OT", Table2[[#This Row],[ActualResult]]="SO"), 1, 0)))</f>
        <v>0</v>
      </c>
      <c r="AC245" s="33">
        <f>(($AM$11)*IF(Table2[[#This Row],[CorrectWinnerPrediction]]="Y", 1, 0))+(($AM$12)*IF(Table2[[#This Row],[CorrectAwayScorePrediction]]="Y", 1, 0))+(($AM$13)*IF(Table2[[#This Row],[CorrectHomeScorePrediction]]="Y", 1, 0))</f>
        <v>0</v>
      </c>
      <c r="AD245" s="4" t="str">
        <f t="shared" si="13"/>
        <v>MON</v>
      </c>
      <c r="AE245"/>
    </row>
    <row r="246" spans="1:31" x14ac:dyDescent="0.25">
      <c r="A246" s="3"/>
      <c r="B246" s="5">
        <v>45607</v>
      </c>
      <c r="C246" s="8" t="s">
        <v>356</v>
      </c>
      <c r="D246" s="3" t="s">
        <v>44</v>
      </c>
      <c r="E246" s="3" t="s">
        <v>27</v>
      </c>
      <c r="F246" s="3"/>
      <c r="G246" s="3"/>
      <c r="H246" s="3" t="str">
        <f t="shared" si="15"/>
        <v>_</v>
      </c>
      <c r="I246" s="3"/>
      <c r="J246" s="3"/>
      <c r="K246" s="3"/>
      <c r="L246" s="2" t="str">
        <f t="shared" si="14"/>
        <v>_</v>
      </c>
      <c r="M246" s="3"/>
      <c r="N246" s="3">
        <f>IF(ISBLANK(Table2[[#This Row],[ActualResult]]), 0, 1)</f>
        <v>0</v>
      </c>
      <c r="O246" s="3" t="str">
        <f>IF(ISBLANK(Table2[[#This Row],[ActualResult]]), "_", IF(Table2[[#This Row],[ActualWinner]]=Table2[[#This Row],[PredictedWinner]], "Y", "N"))</f>
        <v>_</v>
      </c>
      <c r="P246" s="3" t="str">
        <f>IF(Table2[[#This Row],[ActualAwayScore]]&gt;Table2[[#This Row],[PredictedAwayScore]], "N", IF(ISBLANK(Table2[[#This Row],[ActualResult]]), "_", IF(Table2[[#This Row],[ActualAwayScore]]=Table2[[#This Row],[PredictedAwayScore]], "Y", "N")))</f>
        <v>_</v>
      </c>
      <c r="Q246" s="3" t="str">
        <f>IF(Table2[[#This Row],[ActualHomeScore]]&gt;Table2[[#This Row],[PredictedHomeScore]],"N", IF(ISBLANK(Table2[[#This Row],[ActualResult]]), "_", IF(Table2[[#This Row],[ActualHomeScore]]=Table2[[#This Row],[PredictedHomeScore]], "Y", "N")))</f>
        <v>_</v>
      </c>
      <c r="R246" s="2"/>
      <c r="S246" s="2" t="str">
        <f t="shared" si="12"/>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0</v>
      </c>
      <c r="AB246" s="2">
        <f>IF(Table2[[#This Row],[GameIsOver]]= 0, 0, IF(Table2[[#This Row],[ActualWinner]]=Table2[[#This Row],[HomeTeam]], 2, IF(OR(Table2[[#This Row],[ActualResult]]="OT", Table2[[#This Row],[ActualResult]]="SO"), 1, 0)))</f>
        <v>0</v>
      </c>
      <c r="AC246" s="33">
        <f>(($AM$11)*IF(Table2[[#This Row],[CorrectWinnerPrediction]]="Y", 1, 0))+(($AM$12)*IF(Table2[[#This Row],[CorrectAwayScorePrediction]]="Y", 1, 0))+(($AM$13)*IF(Table2[[#This Row],[CorrectHomeScorePrediction]]="Y", 1, 0))</f>
        <v>0</v>
      </c>
      <c r="AD246" s="5" t="str">
        <f t="shared" si="13"/>
        <v>MON</v>
      </c>
      <c r="AE246"/>
    </row>
    <row r="247" spans="1:31" x14ac:dyDescent="0.25">
      <c r="B247" s="4">
        <v>45608</v>
      </c>
      <c r="C247" s="7" t="s">
        <v>357</v>
      </c>
      <c r="D247" s="2" t="s">
        <v>30</v>
      </c>
      <c r="E247" s="2" t="s">
        <v>18</v>
      </c>
      <c r="F247" s="2"/>
      <c r="G247" s="2"/>
      <c r="H247" s="2" t="str">
        <f t="shared" si="15"/>
        <v>_</v>
      </c>
      <c r="I247" s="2"/>
      <c r="J247" s="2"/>
      <c r="K247" s="2"/>
      <c r="L247" s="13" t="str">
        <f t="shared" si="14"/>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 t="shared" si="12"/>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2">
        <f>IF(AND(Table2[[#This Row],[GameIsOver]]=1,Table2[[#This Row],[ActualHomeScore]]*Table2[[#This Row],[ActualAwayScore]]=0), 1,0)</f>
        <v>0</v>
      </c>
      <c r="AA247" s="2">
        <f>IF(Table2[[#This Row],[GameIsOver]]=0,0, IF(Table2[[#This Row],[ActualWinner]]=Table2[[#This Row],[AwayTeam]], 2, IF(OR(Table2[[#This Row],[ActualResult]]="OT", Table2[[#This Row],[ActualResult]]="SO"), 1, 0)))</f>
        <v>0</v>
      </c>
      <c r="AB247" s="2">
        <f>IF(Table2[[#This Row],[GameIsOver]]= 0, 0, IF(Table2[[#This Row],[ActualWinner]]=Table2[[#This Row],[HomeTeam]], 2, IF(OR(Table2[[#This Row],[ActualResult]]="OT", Table2[[#This Row],[ActualResult]]="SO"), 1, 0)))</f>
        <v>0</v>
      </c>
      <c r="AC247" s="33">
        <f>(($AM$11)*IF(Table2[[#This Row],[CorrectWinnerPrediction]]="Y", 1, 0))+(($AM$12)*IF(Table2[[#This Row],[CorrectAwayScorePrediction]]="Y", 1, 0))+(($AM$13)*IF(Table2[[#This Row],[CorrectHomeScorePrediction]]="Y", 1, 0))</f>
        <v>0</v>
      </c>
      <c r="AD247" s="4" t="str">
        <f t="shared" si="13"/>
        <v>TUE</v>
      </c>
      <c r="AE247"/>
    </row>
    <row r="248" spans="1:31" x14ac:dyDescent="0.25">
      <c r="B248" s="4">
        <v>45608</v>
      </c>
      <c r="C248" s="7" t="s">
        <v>358</v>
      </c>
      <c r="D248" s="2" t="s">
        <v>22</v>
      </c>
      <c r="E248" s="2" t="s">
        <v>20</v>
      </c>
      <c r="F248" s="2"/>
      <c r="G248" s="2"/>
      <c r="H248" s="2" t="str">
        <f t="shared" si="15"/>
        <v>_</v>
      </c>
      <c r="I248" s="2"/>
      <c r="J248" s="2"/>
      <c r="K248" s="2"/>
      <c r="L248" s="2" t="str">
        <f t="shared" si="14"/>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 t="shared" si="12"/>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0</v>
      </c>
      <c r="AB248" s="2">
        <f>IF(Table2[[#This Row],[GameIsOver]]= 0, 0, IF(Table2[[#This Row],[ActualWinner]]=Table2[[#This Row],[HomeTeam]], 2, IF(OR(Table2[[#This Row],[ActualResult]]="OT", Table2[[#This Row],[ActualResult]]="SO"), 1, 0)))</f>
        <v>0</v>
      </c>
      <c r="AC248" s="33">
        <f>(($AM$11)*IF(Table2[[#This Row],[CorrectWinnerPrediction]]="Y", 1, 0))+(($AM$12)*IF(Table2[[#This Row],[CorrectAwayScorePrediction]]="Y", 1, 0))+(($AM$13)*IF(Table2[[#This Row],[CorrectHomeScorePrediction]]="Y", 1, 0))</f>
        <v>0</v>
      </c>
      <c r="AD248" s="4" t="str">
        <f t="shared" si="13"/>
        <v>TUE</v>
      </c>
      <c r="AE248"/>
    </row>
    <row r="249" spans="1:31" x14ac:dyDescent="0.25">
      <c r="B249" s="4">
        <v>45608</v>
      </c>
      <c r="C249" s="7" t="s">
        <v>359</v>
      </c>
      <c r="D249" s="2" t="s">
        <v>32</v>
      </c>
      <c r="E249" s="2" t="s">
        <v>14</v>
      </c>
      <c r="F249" s="2"/>
      <c r="G249" s="2"/>
      <c r="H249" s="2" t="str">
        <f t="shared" si="15"/>
        <v>_</v>
      </c>
      <c r="I249" s="2"/>
      <c r="J249" s="2"/>
      <c r="K249" s="2"/>
      <c r="L249" s="2" t="str">
        <f t="shared" si="14"/>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 t="shared" si="12"/>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0</v>
      </c>
      <c r="AB249" s="2">
        <f>IF(Table2[[#This Row],[GameIsOver]]= 0, 0, IF(Table2[[#This Row],[ActualWinner]]=Table2[[#This Row],[HomeTeam]], 2, IF(OR(Table2[[#This Row],[ActualResult]]="OT", Table2[[#This Row],[ActualResult]]="SO"), 1, 0)))</f>
        <v>0</v>
      </c>
      <c r="AC249" s="33">
        <f>(($AM$11)*IF(Table2[[#This Row],[CorrectWinnerPrediction]]="Y", 1, 0))+(($AM$12)*IF(Table2[[#This Row],[CorrectAwayScorePrediction]]="Y", 1, 0))+(($AM$13)*IF(Table2[[#This Row],[CorrectHomeScorePrediction]]="Y", 1, 0))</f>
        <v>0</v>
      </c>
      <c r="AD249" s="4" t="str">
        <f t="shared" si="13"/>
        <v>TUE</v>
      </c>
      <c r="AE249"/>
    </row>
    <row r="250" spans="1:31" x14ac:dyDescent="0.25">
      <c r="B250" s="4">
        <v>45608</v>
      </c>
      <c r="C250" s="7" t="s">
        <v>360</v>
      </c>
      <c r="D250" s="2" t="s">
        <v>16</v>
      </c>
      <c r="E250" s="2" t="s">
        <v>13</v>
      </c>
      <c r="F250" s="2"/>
      <c r="G250" s="2"/>
      <c r="H250" s="2" t="str">
        <f t="shared" si="15"/>
        <v>_</v>
      </c>
      <c r="I250" s="2"/>
      <c r="J250" s="2"/>
      <c r="K250" s="2"/>
      <c r="L250" s="2" t="str">
        <f t="shared" si="14"/>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 t="shared" si="12"/>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0</v>
      </c>
      <c r="AB250" s="2">
        <f>IF(Table2[[#This Row],[GameIsOver]]= 0, 0, IF(Table2[[#This Row],[ActualWinner]]=Table2[[#This Row],[HomeTeam]], 2, IF(OR(Table2[[#This Row],[ActualResult]]="OT", Table2[[#This Row],[ActualResult]]="SO"), 1, 0)))</f>
        <v>0</v>
      </c>
      <c r="AC250" s="33">
        <f>(($AM$11)*IF(Table2[[#This Row],[CorrectWinnerPrediction]]="Y", 1, 0))+(($AM$12)*IF(Table2[[#This Row],[CorrectAwayScorePrediction]]="Y", 1, 0))+(($AM$13)*IF(Table2[[#This Row],[CorrectHomeScorePrediction]]="Y", 1, 0))</f>
        <v>0</v>
      </c>
      <c r="AD250" s="4" t="str">
        <f t="shared" si="13"/>
        <v>TUE</v>
      </c>
      <c r="AE250"/>
    </row>
    <row r="251" spans="1:31" x14ac:dyDescent="0.25">
      <c r="B251" s="4">
        <v>45608</v>
      </c>
      <c r="C251" s="7" t="s">
        <v>361</v>
      </c>
      <c r="D251" s="2" t="s">
        <v>33</v>
      </c>
      <c r="E251" s="2" t="s">
        <v>23</v>
      </c>
      <c r="F251" s="2"/>
      <c r="G251" s="2"/>
      <c r="H251" s="2" t="str">
        <f t="shared" si="15"/>
        <v>_</v>
      </c>
      <c r="I251" s="2"/>
      <c r="J251" s="2"/>
      <c r="K251" s="2"/>
      <c r="L251" s="2" t="str">
        <f t="shared" si="14"/>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 t="shared" si="12"/>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0</v>
      </c>
      <c r="AB251" s="2">
        <f>IF(Table2[[#This Row],[GameIsOver]]= 0, 0, IF(Table2[[#This Row],[ActualWinner]]=Table2[[#This Row],[HomeTeam]], 2, IF(OR(Table2[[#This Row],[ActualResult]]="OT", Table2[[#This Row],[ActualResult]]="SO"), 1, 0)))</f>
        <v>0</v>
      </c>
      <c r="AC251" s="33">
        <f>(($AM$11)*IF(Table2[[#This Row],[CorrectWinnerPrediction]]="Y", 1, 0))+(($AM$12)*IF(Table2[[#This Row],[CorrectAwayScorePrediction]]="Y", 1, 0))+(($AM$13)*IF(Table2[[#This Row],[CorrectHomeScorePrediction]]="Y", 1, 0))</f>
        <v>0</v>
      </c>
      <c r="AD251" s="4" t="str">
        <f t="shared" si="13"/>
        <v>TUE</v>
      </c>
      <c r="AE251"/>
    </row>
    <row r="252" spans="1:31" x14ac:dyDescent="0.25">
      <c r="B252" s="4">
        <v>45608</v>
      </c>
      <c r="C252" s="7" t="s">
        <v>362</v>
      </c>
      <c r="D252" s="2" t="s">
        <v>24</v>
      </c>
      <c r="E252" s="2" t="s">
        <v>25</v>
      </c>
      <c r="F252" s="2"/>
      <c r="G252" s="2"/>
      <c r="H252" s="2" t="str">
        <f t="shared" si="15"/>
        <v>_</v>
      </c>
      <c r="I252" s="2"/>
      <c r="J252" s="2"/>
      <c r="K252" s="2"/>
      <c r="L252" s="2" t="str">
        <f t="shared" si="14"/>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 t="shared" si="12"/>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0</v>
      </c>
      <c r="AC252" s="33">
        <f>(($AM$11)*IF(Table2[[#This Row],[CorrectWinnerPrediction]]="Y", 1, 0))+(($AM$12)*IF(Table2[[#This Row],[CorrectAwayScorePrediction]]="Y", 1, 0))+(($AM$13)*IF(Table2[[#This Row],[CorrectHomeScorePrediction]]="Y", 1, 0))</f>
        <v>0</v>
      </c>
      <c r="AD252" s="4" t="str">
        <f t="shared" si="13"/>
        <v>TUE</v>
      </c>
      <c r="AE252"/>
    </row>
    <row r="253" spans="1:31" x14ac:dyDescent="0.25">
      <c r="A253" s="3"/>
      <c r="B253" s="5">
        <v>45608</v>
      </c>
      <c r="C253" s="8" t="s">
        <v>363</v>
      </c>
      <c r="D253" s="3" t="s">
        <v>36</v>
      </c>
      <c r="E253" s="3" t="s">
        <v>12</v>
      </c>
      <c r="F253" s="3"/>
      <c r="G253" s="3"/>
      <c r="H253" s="3" t="str">
        <f t="shared" si="15"/>
        <v>_</v>
      </c>
      <c r="I253" s="3"/>
      <c r="J253" s="3"/>
      <c r="K253" s="3"/>
      <c r="L253" s="2" t="str">
        <f t="shared" si="14"/>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 t="shared" si="12"/>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0</v>
      </c>
      <c r="AC253" s="33">
        <f>(($AM$11)*IF(Table2[[#This Row],[CorrectWinnerPrediction]]="Y", 1, 0))+(($AM$12)*IF(Table2[[#This Row],[CorrectAwayScorePrediction]]="Y", 1, 0))+(($AM$13)*IF(Table2[[#This Row],[CorrectHomeScorePrediction]]="Y", 1, 0))</f>
        <v>0</v>
      </c>
      <c r="AD253" s="5" t="str">
        <f t="shared" si="13"/>
        <v>TUE</v>
      </c>
      <c r="AE253"/>
    </row>
    <row r="254" spans="1:31" x14ac:dyDescent="0.25">
      <c r="B254" s="4">
        <v>45609</v>
      </c>
      <c r="C254" s="7" t="s">
        <v>364</v>
      </c>
      <c r="D254" s="2" t="s">
        <v>31</v>
      </c>
      <c r="E254" s="2" t="s">
        <v>21</v>
      </c>
      <c r="F254" s="2"/>
      <c r="G254" s="2"/>
      <c r="H254" s="2" t="str">
        <f t="shared" si="15"/>
        <v>_</v>
      </c>
      <c r="I254" s="2"/>
      <c r="J254" s="2"/>
      <c r="K254" s="2"/>
      <c r="L254" s="13" t="str">
        <f t="shared" si="14"/>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12"/>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33">
        <f>(($AM$11)*IF(Table2[[#This Row],[CorrectWinnerPrediction]]="Y", 1, 0))+(($AM$12)*IF(Table2[[#This Row],[CorrectAwayScorePrediction]]="Y", 1, 0))+(($AM$13)*IF(Table2[[#This Row],[CorrectHomeScorePrediction]]="Y", 1, 0))</f>
        <v>0</v>
      </c>
      <c r="AD254" s="4" t="str">
        <f t="shared" si="13"/>
        <v>WED</v>
      </c>
      <c r="AE254"/>
    </row>
    <row r="255" spans="1:31" x14ac:dyDescent="0.25">
      <c r="B255" s="4">
        <v>45609</v>
      </c>
      <c r="C255" s="7" t="s">
        <v>365</v>
      </c>
      <c r="D255" s="2" t="s">
        <v>18</v>
      </c>
      <c r="E255" s="2" t="s">
        <v>46</v>
      </c>
      <c r="F255" s="2"/>
      <c r="G255" s="2"/>
      <c r="H255" s="2" t="str">
        <f t="shared" si="15"/>
        <v>_</v>
      </c>
      <c r="I255" s="2"/>
      <c r="J255" s="2"/>
      <c r="K255" s="2"/>
      <c r="L255" s="2" t="str">
        <f t="shared" si="14"/>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12"/>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33">
        <f>(($AM$11)*IF(Table2[[#This Row],[CorrectWinnerPrediction]]="Y", 1, 0))+(($AM$12)*IF(Table2[[#This Row],[CorrectAwayScorePrediction]]="Y", 1, 0))+(($AM$13)*IF(Table2[[#This Row],[CorrectHomeScorePrediction]]="Y", 1, 0))</f>
        <v>0</v>
      </c>
      <c r="AD255" s="4" t="str">
        <f t="shared" si="13"/>
        <v>WED</v>
      </c>
      <c r="AE255"/>
    </row>
    <row r="256" spans="1:31" x14ac:dyDescent="0.25">
      <c r="B256" s="4">
        <v>45609</v>
      </c>
      <c r="C256" s="7" t="s">
        <v>366</v>
      </c>
      <c r="D256" s="2" t="s">
        <v>44</v>
      </c>
      <c r="E256" s="2" t="s">
        <v>15</v>
      </c>
      <c r="F256" s="2"/>
      <c r="G256" s="2"/>
      <c r="H256" s="2" t="str">
        <f t="shared" si="15"/>
        <v>_</v>
      </c>
      <c r="I256" s="2"/>
      <c r="J256" s="2"/>
      <c r="K256" s="2"/>
      <c r="L256" s="2" t="str">
        <f t="shared" si="14"/>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12"/>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33">
        <f>(($AM$11)*IF(Table2[[#This Row],[CorrectWinnerPrediction]]="Y", 1, 0))+(($AM$12)*IF(Table2[[#This Row],[CorrectAwayScorePrediction]]="Y", 1, 0))+(($AM$13)*IF(Table2[[#This Row],[CorrectHomeScorePrediction]]="Y", 1, 0))</f>
        <v>0</v>
      </c>
      <c r="AD256" s="4" t="str">
        <f t="shared" si="13"/>
        <v>WED</v>
      </c>
      <c r="AE256"/>
    </row>
    <row r="257" spans="1:31" x14ac:dyDescent="0.25">
      <c r="B257" s="4">
        <v>45609</v>
      </c>
      <c r="C257" s="7" t="s">
        <v>367</v>
      </c>
      <c r="D257" s="2" t="s">
        <v>28</v>
      </c>
      <c r="E257" s="2" t="s">
        <v>26</v>
      </c>
      <c r="F257" s="2"/>
      <c r="G257" s="2"/>
      <c r="H257" s="2" t="str">
        <f t="shared" si="15"/>
        <v>_</v>
      </c>
      <c r="I257" s="2"/>
      <c r="J257" s="2"/>
      <c r="K257" s="2"/>
      <c r="L257" s="2" t="str">
        <f t="shared" si="14"/>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12"/>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33">
        <f>(($AM$11)*IF(Table2[[#This Row],[CorrectWinnerPrediction]]="Y", 1, 0))+(($AM$12)*IF(Table2[[#This Row],[CorrectAwayScorePrediction]]="Y", 1, 0))+(($AM$13)*IF(Table2[[#This Row],[CorrectHomeScorePrediction]]="Y", 1, 0))</f>
        <v>0</v>
      </c>
      <c r="AD257" s="4" t="str">
        <f t="shared" si="13"/>
        <v>WED</v>
      </c>
      <c r="AE257"/>
    </row>
    <row r="258" spans="1:31" x14ac:dyDescent="0.25">
      <c r="A258" s="3"/>
      <c r="B258" s="5">
        <v>45609</v>
      </c>
      <c r="C258" s="8" t="s">
        <v>368</v>
      </c>
      <c r="D258" s="3" t="s">
        <v>27</v>
      </c>
      <c r="E258" s="3" t="s">
        <v>47</v>
      </c>
      <c r="F258" s="3"/>
      <c r="G258" s="3"/>
      <c r="H258" s="3" t="str">
        <f t="shared" si="15"/>
        <v>_</v>
      </c>
      <c r="I258" s="3"/>
      <c r="J258" s="3"/>
      <c r="K258" s="3"/>
      <c r="L258" s="3" t="str">
        <f t="shared" si="14"/>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12"/>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33">
        <f>(($AM$11)*IF(Table2[[#This Row],[CorrectWinnerPrediction]]="Y", 1, 0))+(($AM$12)*IF(Table2[[#This Row],[CorrectAwayScorePrediction]]="Y", 1, 0))+(($AM$13)*IF(Table2[[#This Row],[CorrectHomeScorePrediction]]="Y", 1, 0))</f>
        <v>0</v>
      </c>
      <c r="AD258" s="5" t="str">
        <f t="shared" si="13"/>
        <v>WED</v>
      </c>
      <c r="AE258"/>
    </row>
    <row r="259" spans="1:31" x14ac:dyDescent="0.25">
      <c r="B259" s="4">
        <v>45610</v>
      </c>
      <c r="C259" s="7" t="s">
        <v>369</v>
      </c>
      <c r="D259" s="2" t="s">
        <v>45</v>
      </c>
      <c r="E259" s="2" t="s">
        <v>30</v>
      </c>
      <c r="F259" s="2"/>
      <c r="G259" s="2"/>
      <c r="H259" s="2" t="str">
        <f t="shared" si="15"/>
        <v>_</v>
      </c>
      <c r="I259" s="2"/>
      <c r="J259" s="2"/>
      <c r="K259" s="2"/>
      <c r="L259" s="2" t="str">
        <f t="shared" si="14"/>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16">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33">
        <f>(($AM$11)*IF(Table2[[#This Row],[CorrectWinnerPrediction]]="Y", 1, 0))+(($AM$12)*IF(Table2[[#This Row],[CorrectAwayScorePrediction]]="Y", 1, 0))+(($AM$13)*IF(Table2[[#This Row],[CorrectHomeScorePrediction]]="Y", 1, 0))</f>
        <v>0</v>
      </c>
      <c r="AD259" s="4" t="str">
        <f t="shared" ref="AD259:AD322" si="17">IF(WEEKDAY($B259)=1,"SUN",IF(WEEKDAY($B259)=2,"MON",IF(WEEKDAY($B259)=3,"TUE",IF(WEEKDAY($B259)=4,"WED",IF(WEEKDAY($B259)=5,"THU",IF(WEEKDAY($B259)=6,"FRI", "SAT"))))))</f>
        <v>THU</v>
      </c>
      <c r="AE259"/>
    </row>
    <row r="260" spans="1:31" x14ac:dyDescent="0.25">
      <c r="B260" s="4">
        <v>45610</v>
      </c>
      <c r="C260" s="7" t="s">
        <v>370</v>
      </c>
      <c r="D260" s="2" t="s">
        <v>22</v>
      </c>
      <c r="E260" s="2" t="s">
        <v>43</v>
      </c>
      <c r="F260" s="2"/>
      <c r="G260" s="2"/>
      <c r="H260" s="2" t="str">
        <f t="shared" si="15"/>
        <v>_</v>
      </c>
      <c r="I260" s="2"/>
      <c r="J260" s="2"/>
      <c r="K260" s="2"/>
      <c r="L260" s="2" t="str">
        <f t="shared" ref="L260:L323" si="18">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16"/>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33">
        <f>(($AM$11)*IF(Table2[[#This Row],[CorrectWinnerPrediction]]="Y", 1, 0))+(($AM$12)*IF(Table2[[#This Row],[CorrectAwayScorePrediction]]="Y", 1, 0))+(($AM$13)*IF(Table2[[#This Row],[CorrectHomeScorePrediction]]="Y", 1, 0))</f>
        <v>0</v>
      </c>
      <c r="AD260" s="4" t="str">
        <f t="shared" si="17"/>
        <v>THU</v>
      </c>
      <c r="AE260"/>
    </row>
    <row r="261" spans="1:31" x14ac:dyDescent="0.25">
      <c r="B261" s="4">
        <v>45610</v>
      </c>
      <c r="C261" s="7" t="s">
        <v>371</v>
      </c>
      <c r="D261" s="2" t="s">
        <v>32</v>
      </c>
      <c r="E261" s="2" t="s">
        <v>14</v>
      </c>
      <c r="F261" s="2"/>
      <c r="G261" s="2"/>
      <c r="H261" s="2" t="str">
        <f t="shared" si="15"/>
        <v>_</v>
      </c>
      <c r="I261" s="2"/>
      <c r="J261" s="2"/>
      <c r="K261" s="2"/>
      <c r="L261" s="2" t="str">
        <f t="shared" si="18"/>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16"/>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33">
        <f>(($AM$11)*IF(Table2[[#This Row],[CorrectWinnerPrediction]]="Y", 1, 0))+(($AM$12)*IF(Table2[[#This Row],[CorrectAwayScorePrediction]]="Y", 1, 0))+(($AM$13)*IF(Table2[[#This Row],[CorrectHomeScorePrediction]]="Y", 1, 0))</f>
        <v>0</v>
      </c>
      <c r="AD261" s="4" t="str">
        <f t="shared" si="17"/>
        <v>THU</v>
      </c>
      <c r="AE261"/>
    </row>
    <row r="262" spans="1:31" x14ac:dyDescent="0.25">
      <c r="B262" s="4">
        <v>45610</v>
      </c>
      <c r="C262" s="7" t="s">
        <v>372</v>
      </c>
      <c r="D262" s="2" t="s">
        <v>38</v>
      </c>
      <c r="E262" s="2" t="s">
        <v>20</v>
      </c>
      <c r="F262" s="2"/>
      <c r="G262" s="2"/>
      <c r="H262" s="2" t="str">
        <f t="shared" ref="H262:H325" si="19">IF(AND(ISBLANK($F262),ISBLANK($G262)),"_",IF($F262&gt;$G262,$D262,$E262))</f>
        <v>_</v>
      </c>
      <c r="I262" s="2"/>
      <c r="J262" s="2"/>
      <c r="K262" s="2"/>
      <c r="L262" s="2" t="str">
        <f t="shared" si="18"/>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16"/>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33">
        <f>(($AM$11)*IF(Table2[[#This Row],[CorrectWinnerPrediction]]="Y", 1, 0))+(($AM$12)*IF(Table2[[#This Row],[CorrectAwayScorePrediction]]="Y", 1, 0))+(($AM$13)*IF(Table2[[#This Row],[CorrectHomeScorePrediction]]="Y", 1, 0))</f>
        <v>0</v>
      </c>
      <c r="AD262" s="4" t="str">
        <f t="shared" si="17"/>
        <v>THU</v>
      </c>
      <c r="AE262"/>
    </row>
    <row r="263" spans="1:31" x14ac:dyDescent="0.25">
      <c r="B263" s="4">
        <v>45610</v>
      </c>
      <c r="C263" s="7" t="s">
        <v>373</v>
      </c>
      <c r="D263" s="2" t="s">
        <v>13</v>
      </c>
      <c r="E263" s="2" t="s">
        <v>29</v>
      </c>
      <c r="F263" s="2"/>
      <c r="G263" s="2"/>
      <c r="H263" s="2" t="str">
        <f t="shared" si="19"/>
        <v>_</v>
      </c>
      <c r="I263" s="2"/>
      <c r="J263" s="2"/>
      <c r="K263" s="2"/>
      <c r="L263" s="2" t="str">
        <f t="shared" si="18"/>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16"/>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33">
        <f>(($AM$11)*IF(Table2[[#This Row],[CorrectWinnerPrediction]]="Y", 1, 0))+(($AM$12)*IF(Table2[[#This Row],[CorrectAwayScorePrediction]]="Y", 1, 0))+(($AM$13)*IF(Table2[[#This Row],[CorrectHomeScorePrediction]]="Y", 1, 0))</f>
        <v>0</v>
      </c>
      <c r="AD263" s="4" t="str">
        <f t="shared" si="17"/>
        <v>THU</v>
      </c>
      <c r="AE263"/>
    </row>
    <row r="264" spans="1:31" x14ac:dyDescent="0.25">
      <c r="B264" s="4">
        <v>45610</v>
      </c>
      <c r="C264" s="7" t="s">
        <v>374</v>
      </c>
      <c r="D264" s="2" t="s">
        <v>16</v>
      </c>
      <c r="E264" s="2" t="s">
        <v>34</v>
      </c>
      <c r="F264" s="2"/>
      <c r="G264" s="2"/>
      <c r="H264" s="2" t="str">
        <f t="shared" si="19"/>
        <v>_</v>
      </c>
      <c r="I264" s="2"/>
      <c r="J264" s="2"/>
      <c r="K264" s="2"/>
      <c r="L264" s="2" t="str">
        <f t="shared" si="18"/>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16"/>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33">
        <f>(($AM$11)*IF(Table2[[#This Row],[CorrectWinnerPrediction]]="Y", 1, 0))+(($AM$12)*IF(Table2[[#This Row],[CorrectAwayScorePrediction]]="Y", 1, 0))+(($AM$13)*IF(Table2[[#This Row],[CorrectHomeScorePrediction]]="Y", 1, 0))</f>
        <v>0</v>
      </c>
      <c r="AD264" s="4" t="str">
        <f t="shared" si="17"/>
        <v>THU</v>
      </c>
      <c r="AE264"/>
    </row>
    <row r="265" spans="1:31" x14ac:dyDescent="0.25">
      <c r="B265" s="4">
        <v>45610</v>
      </c>
      <c r="C265" s="7" t="s">
        <v>375</v>
      </c>
      <c r="D265" s="2" t="s">
        <v>19</v>
      </c>
      <c r="E265" s="2" t="s">
        <v>37</v>
      </c>
      <c r="F265" s="2"/>
      <c r="G265" s="2"/>
      <c r="H265" s="2" t="str">
        <f t="shared" si="19"/>
        <v>_</v>
      </c>
      <c r="I265" s="2"/>
      <c r="J265" s="2"/>
      <c r="K265" s="2"/>
      <c r="L265" s="2" t="str">
        <f t="shared" si="18"/>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16"/>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33">
        <f>(($AM$11)*IF(Table2[[#This Row],[CorrectWinnerPrediction]]="Y", 1, 0))+(($AM$12)*IF(Table2[[#This Row],[CorrectAwayScorePrediction]]="Y", 1, 0))+(($AM$13)*IF(Table2[[#This Row],[CorrectHomeScorePrediction]]="Y", 1, 0))</f>
        <v>0</v>
      </c>
      <c r="AD265" s="4" t="str">
        <f t="shared" si="17"/>
        <v>THU</v>
      </c>
      <c r="AE265"/>
    </row>
    <row r="266" spans="1:31" x14ac:dyDescent="0.25">
      <c r="B266" s="4">
        <v>45610</v>
      </c>
      <c r="C266" s="7" t="s">
        <v>376</v>
      </c>
      <c r="D266" s="2" t="s">
        <v>35</v>
      </c>
      <c r="E266" s="2" t="s">
        <v>23</v>
      </c>
      <c r="F266" s="2"/>
      <c r="G266" s="2"/>
      <c r="H266" s="2" t="str">
        <f t="shared" si="19"/>
        <v>_</v>
      </c>
      <c r="I266" s="2"/>
      <c r="J266" s="2"/>
      <c r="K266" s="2"/>
      <c r="L266" s="2" t="str">
        <f t="shared" si="18"/>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16"/>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33">
        <f>(($AM$11)*IF(Table2[[#This Row],[CorrectWinnerPrediction]]="Y", 1, 0))+(($AM$12)*IF(Table2[[#This Row],[CorrectAwayScorePrediction]]="Y", 1, 0))+(($AM$13)*IF(Table2[[#This Row],[CorrectHomeScorePrediction]]="Y", 1, 0))</f>
        <v>0</v>
      </c>
      <c r="AD266" s="4" t="str">
        <f t="shared" si="17"/>
        <v>THU</v>
      </c>
      <c r="AE266"/>
    </row>
    <row r="267" spans="1:31" x14ac:dyDescent="0.25">
      <c r="B267" s="4">
        <v>45610</v>
      </c>
      <c r="C267" s="7" t="s">
        <v>377</v>
      </c>
      <c r="D267" s="2" t="s">
        <v>33</v>
      </c>
      <c r="E267" s="2" t="s">
        <v>25</v>
      </c>
      <c r="F267" s="2"/>
      <c r="G267" s="2"/>
      <c r="H267" s="2" t="str">
        <f t="shared" si="19"/>
        <v>_</v>
      </c>
      <c r="I267" s="2"/>
      <c r="J267" s="2"/>
      <c r="K267" s="2"/>
      <c r="L267" s="2" t="str">
        <f t="shared" si="18"/>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16"/>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33">
        <f>(($AM$11)*IF(Table2[[#This Row],[CorrectWinnerPrediction]]="Y", 1, 0))+(($AM$12)*IF(Table2[[#This Row],[CorrectAwayScorePrediction]]="Y", 1, 0))+(($AM$13)*IF(Table2[[#This Row],[CorrectHomeScorePrediction]]="Y", 1, 0))</f>
        <v>0</v>
      </c>
      <c r="AD267" s="4" t="str">
        <f t="shared" si="17"/>
        <v>THU</v>
      </c>
      <c r="AE267"/>
    </row>
    <row r="268" spans="1:31" x14ac:dyDescent="0.25">
      <c r="A268" s="3"/>
      <c r="B268" s="5">
        <v>45610</v>
      </c>
      <c r="C268" s="8" t="s">
        <v>378</v>
      </c>
      <c r="D268" s="3" t="s">
        <v>17</v>
      </c>
      <c r="E268" s="3" t="s">
        <v>12</v>
      </c>
      <c r="F268" s="3"/>
      <c r="G268" s="3"/>
      <c r="H268" s="3" t="str">
        <f t="shared" si="19"/>
        <v>_</v>
      </c>
      <c r="I268" s="3"/>
      <c r="J268" s="3"/>
      <c r="K268" s="3"/>
      <c r="L268" s="2" t="str">
        <f t="shared" si="18"/>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16"/>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33">
        <f>(($AM$11)*IF(Table2[[#This Row],[CorrectWinnerPrediction]]="Y", 1, 0))+(($AM$12)*IF(Table2[[#This Row],[CorrectAwayScorePrediction]]="Y", 1, 0))+(($AM$13)*IF(Table2[[#This Row],[CorrectHomeScorePrediction]]="Y", 1, 0))</f>
        <v>0</v>
      </c>
      <c r="AD268" s="5" t="str">
        <f t="shared" si="17"/>
        <v>THU</v>
      </c>
      <c r="AE268"/>
    </row>
    <row r="269" spans="1:31" x14ac:dyDescent="0.25">
      <c r="B269" s="4">
        <v>45611</v>
      </c>
      <c r="C269" s="7" t="s">
        <v>379</v>
      </c>
      <c r="D269" s="2" t="s">
        <v>21</v>
      </c>
      <c r="E269" s="2" t="s">
        <v>36</v>
      </c>
      <c r="F269" s="2"/>
      <c r="G269" s="2"/>
      <c r="H269" s="2" t="str">
        <f t="shared" si="19"/>
        <v>_</v>
      </c>
      <c r="I269" s="2"/>
      <c r="J269" s="2"/>
      <c r="K269" s="2"/>
      <c r="L269" s="13" t="str">
        <f t="shared" si="18"/>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3" t="str">
        <f>IF(Table2[[#This Row],[ActualHomeScore]]&gt;Table2[[#This Row],[PredictedHomeScore]],"N", IF(ISBLANK(Table2[[#This Row],[ActualResult]]), "_", IF(Table2[[#This Row],[ActualHomeScore]]=Table2[[#This Row],[PredictedHomeScore]], "Y", "N")))</f>
        <v>_</v>
      </c>
      <c r="R269" s="2"/>
      <c r="S269" s="2" t="str">
        <f t="shared" si="16"/>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33">
        <f>(($AM$11)*IF(Table2[[#This Row],[CorrectWinnerPrediction]]="Y", 1, 0))+(($AM$12)*IF(Table2[[#This Row],[CorrectAwayScorePrediction]]="Y", 1, 0))+(($AM$13)*IF(Table2[[#This Row],[CorrectHomeScorePrediction]]="Y", 1, 0))</f>
        <v>0</v>
      </c>
      <c r="AD269" s="4" t="str">
        <f t="shared" si="17"/>
        <v>FRI</v>
      </c>
      <c r="AE269"/>
    </row>
    <row r="270" spans="1:31" x14ac:dyDescent="0.25">
      <c r="B270" s="4">
        <v>45611</v>
      </c>
      <c r="C270" s="7" t="s">
        <v>380</v>
      </c>
      <c r="D270" s="2" t="s">
        <v>46</v>
      </c>
      <c r="E270" s="2" t="s">
        <v>26</v>
      </c>
      <c r="F270" s="2"/>
      <c r="G270" s="2"/>
      <c r="H270" s="2" t="str">
        <f t="shared" si="19"/>
        <v>_</v>
      </c>
      <c r="I270" s="2"/>
      <c r="J270" s="2"/>
      <c r="K270" s="2"/>
      <c r="L270" s="2" t="str">
        <f t="shared" si="18"/>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16"/>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33">
        <f>(($AM$11)*IF(Table2[[#This Row],[CorrectWinnerPrediction]]="Y", 1, 0))+(($AM$12)*IF(Table2[[#This Row],[CorrectAwayScorePrediction]]="Y", 1, 0))+(($AM$13)*IF(Table2[[#This Row],[CorrectHomeScorePrediction]]="Y", 1, 0))</f>
        <v>0</v>
      </c>
      <c r="AD270" s="4" t="str">
        <f t="shared" si="17"/>
        <v>FRI</v>
      </c>
      <c r="AE270"/>
    </row>
    <row r="271" spans="1:31" x14ac:dyDescent="0.25">
      <c r="B271" s="4">
        <v>45611</v>
      </c>
      <c r="C271" s="7" t="s">
        <v>381</v>
      </c>
      <c r="D271" s="2" t="s">
        <v>35</v>
      </c>
      <c r="E271" s="2" t="s">
        <v>24</v>
      </c>
      <c r="F271" s="2"/>
      <c r="G271" s="2"/>
      <c r="H271" s="2" t="str">
        <f t="shared" si="19"/>
        <v>_</v>
      </c>
      <c r="I271" s="2"/>
      <c r="J271" s="2"/>
      <c r="K271" s="2"/>
      <c r="L271" s="2" t="str">
        <f t="shared" si="18"/>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16"/>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33">
        <f>(($AM$11)*IF(Table2[[#This Row],[CorrectWinnerPrediction]]="Y", 1, 0))+(($AM$12)*IF(Table2[[#This Row],[CorrectAwayScorePrediction]]="Y", 1, 0))+(($AM$13)*IF(Table2[[#This Row],[CorrectHomeScorePrediction]]="Y", 1, 0))</f>
        <v>0</v>
      </c>
      <c r="AD271" s="4" t="str">
        <f t="shared" si="17"/>
        <v>FRI</v>
      </c>
      <c r="AE271"/>
    </row>
    <row r="272" spans="1:31" x14ac:dyDescent="0.25">
      <c r="B272" s="4">
        <v>45611</v>
      </c>
      <c r="C272" s="7" t="s">
        <v>382</v>
      </c>
      <c r="D272" s="2" t="s">
        <v>27</v>
      </c>
      <c r="E272" s="2" t="s">
        <v>15</v>
      </c>
      <c r="F272" s="2"/>
      <c r="G272" s="2"/>
      <c r="H272" s="2" t="str">
        <f t="shared" si="19"/>
        <v>_</v>
      </c>
      <c r="I272" s="2"/>
      <c r="J272" s="2"/>
      <c r="K272" s="2"/>
      <c r="L272" s="2" t="str">
        <f t="shared" si="18"/>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16"/>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33">
        <f>(($AM$11)*IF(Table2[[#This Row],[CorrectWinnerPrediction]]="Y", 1, 0))+(($AM$12)*IF(Table2[[#This Row],[CorrectAwayScorePrediction]]="Y", 1, 0))+(($AM$13)*IF(Table2[[#This Row],[CorrectHomeScorePrediction]]="Y", 1, 0))</f>
        <v>0</v>
      </c>
      <c r="AD272" s="4" t="str">
        <f t="shared" si="17"/>
        <v>FRI</v>
      </c>
      <c r="AE272"/>
    </row>
    <row r="273" spans="1:31" x14ac:dyDescent="0.25">
      <c r="A273" s="3"/>
      <c r="B273" s="5">
        <v>45611</v>
      </c>
      <c r="C273" s="8" t="s">
        <v>383</v>
      </c>
      <c r="D273" s="3" t="s">
        <v>31</v>
      </c>
      <c r="E273" s="3" t="s">
        <v>47</v>
      </c>
      <c r="F273" s="3"/>
      <c r="G273" s="3"/>
      <c r="H273" s="3" t="str">
        <f t="shared" si="19"/>
        <v>_</v>
      </c>
      <c r="I273" s="3"/>
      <c r="J273" s="3"/>
      <c r="K273" s="3"/>
      <c r="L273" s="2" t="str">
        <f t="shared" si="18"/>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16"/>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33">
        <f>(($AM$11)*IF(Table2[[#This Row],[CorrectWinnerPrediction]]="Y", 1, 0))+(($AM$12)*IF(Table2[[#This Row],[CorrectAwayScorePrediction]]="Y", 1, 0))+(($AM$13)*IF(Table2[[#This Row],[CorrectHomeScorePrediction]]="Y", 1, 0))</f>
        <v>0</v>
      </c>
      <c r="AD273" s="5" t="str">
        <f t="shared" si="17"/>
        <v>FRI</v>
      </c>
      <c r="AE273"/>
    </row>
    <row r="274" spans="1:31" x14ac:dyDescent="0.25">
      <c r="B274" s="4">
        <v>45612</v>
      </c>
      <c r="C274" s="7" t="s">
        <v>384</v>
      </c>
      <c r="D274" s="2" t="s">
        <v>13</v>
      </c>
      <c r="E274" s="2" t="s">
        <v>16</v>
      </c>
      <c r="F274" s="2"/>
      <c r="G274" s="2"/>
      <c r="H274" s="2" t="str">
        <f t="shared" si="19"/>
        <v>_</v>
      </c>
      <c r="I274" s="2"/>
      <c r="J274" s="2"/>
      <c r="K274" s="2"/>
      <c r="L274" s="13" t="str">
        <f t="shared" si="18"/>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16"/>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33">
        <f>(($AM$11)*IF(Table2[[#This Row],[CorrectWinnerPrediction]]="Y", 1, 0))+(($AM$12)*IF(Table2[[#This Row],[CorrectAwayScorePrediction]]="Y", 1, 0))+(($AM$13)*IF(Table2[[#This Row],[CorrectHomeScorePrediction]]="Y", 1, 0))</f>
        <v>0</v>
      </c>
      <c r="AD274" s="4" t="str">
        <f t="shared" si="17"/>
        <v>SAT</v>
      </c>
      <c r="AE274"/>
    </row>
    <row r="275" spans="1:31" x14ac:dyDescent="0.25">
      <c r="B275" s="4">
        <v>45612</v>
      </c>
      <c r="C275" s="7" t="s">
        <v>385</v>
      </c>
      <c r="D275" s="2" t="s">
        <v>33</v>
      </c>
      <c r="E275" s="2" t="s">
        <v>12</v>
      </c>
      <c r="F275" s="2"/>
      <c r="G275" s="2"/>
      <c r="H275" s="2" t="str">
        <f t="shared" si="19"/>
        <v>_</v>
      </c>
      <c r="I275" s="2"/>
      <c r="J275" s="2"/>
      <c r="K275" s="2"/>
      <c r="L275" s="2" t="str">
        <f t="shared" si="18"/>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16"/>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33">
        <f>(($AM$11)*IF(Table2[[#This Row],[CorrectWinnerPrediction]]="Y", 1, 0))+(($AM$12)*IF(Table2[[#This Row],[CorrectAwayScorePrediction]]="Y", 1, 0))+(($AM$13)*IF(Table2[[#This Row],[CorrectHomeScorePrediction]]="Y", 1, 0))</f>
        <v>0</v>
      </c>
      <c r="AD275" s="4" t="str">
        <f t="shared" si="17"/>
        <v>SAT</v>
      </c>
      <c r="AE275"/>
    </row>
    <row r="276" spans="1:31" x14ac:dyDescent="0.25">
      <c r="B276" s="4">
        <v>45612</v>
      </c>
      <c r="C276" s="7" t="s">
        <v>386</v>
      </c>
      <c r="D276" s="2" t="s">
        <v>23</v>
      </c>
      <c r="E276" s="2" t="s">
        <v>18</v>
      </c>
      <c r="F276" s="2"/>
      <c r="G276" s="2"/>
      <c r="H276" s="2" t="str">
        <f t="shared" si="19"/>
        <v>_</v>
      </c>
      <c r="I276" s="2"/>
      <c r="J276" s="2"/>
      <c r="K276" s="2"/>
      <c r="L276" s="2" t="str">
        <f t="shared" si="18"/>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16"/>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33">
        <f>(($AM$11)*IF(Table2[[#This Row],[CorrectWinnerPrediction]]="Y", 1, 0))+(($AM$12)*IF(Table2[[#This Row],[CorrectAwayScorePrediction]]="Y", 1, 0))+(($AM$13)*IF(Table2[[#This Row],[CorrectHomeScorePrediction]]="Y", 1, 0))</f>
        <v>0</v>
      </c>
      <c r="AD276" s="4" t="str">
        <f t="shared" si="17"/>
        <v>SAT</v>
      </c>
      <c r="AE276"/>
    </row>
    <row r="277" spans="1:31" x14ac:dyDescent="0.25">
      <c r="B277" s="4">
        <v>45612</v>
      </c>
      <c r="C277" s="7" t="s">
        <v>387</v>
      </c>
      <c r="D277" s="2" t="s">
        <v>36</v>
      </c>
      <c r="E277" s="2" t="s">
        <v>19</v>
      </c>
      <c r="F277" s="2"/>
      <c r="G277" s="2"/>
      <c r="H277" s="2" t="str">
        <f t="shared" si="19"/>
        <v>_</v>
      </c>
      <c r="I277" s="2"/>
      <c r="J277" s="2"/>
      <c r="K277" s="2"/>
      <c r="L277" s="2" t="str">
        <f t="shared" si="18"/>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16"/>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33">
        <f>(($AM$11)*IF(Table2[[#This Row],[CorrectWinnerPrediction]]="Y", 1, 0))+(($AM$12)*IF(Table2[[#This Row],[CorrectAwayScorePrediction]]="Y", 1, 0))+(($AM$13)*IF(Table2[[#This Row],[CorrectHomeScorePrediction]]="Y", 1, 0))</f>
        <v>0</v>
      </c>
      <c r="AD277" s="4" t="str">
        <f t="shared" si="17"/>
        <v>SAT</v>
      </c>
      <c r="AE277"/>
    </row>
    <row r="278" spans="1:31" x14ac:dyDescent="0.25">
      <c r="B278" s="4">
        <v>45612</v>
      </c>
      <c r="C278" s="7" t="s">
        <v>388</v>
      </c>
      <c r="D278" s="2" t="s">
        <v>32</v>
      </c>
      <c r="E278" s="2" t="s">
        <v>43</v>
      </c>
      <c r="F278" s="2"/>
      <c r="G278" s="2"/>
      <c r="H278" s="2" t="str">
        <f t="shared" si="19"/>
        <v>_</v>
      </c>
      <c r="I278" s="2"/>
      <c r="J278" s="2"/>
      <c r="K278" s="2"/>
      <c r="L278" s="2" t="str">
        <f t="shared" si="18"/>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16"/>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33">
        <f>(($AM$11)*IF(Table2[[#This Row],[CorrectWinnerPrediction]]="Y", 1, 0))+(($AM$12)*IF(Table2[[#This Row],[CorrectAwayScorePrediction]]="Y", 1, 0))+(($AM$13)*IF(Table2[[#This Row],[CorrectHomeScorePrediction]]="Y", 1, 0))</f>
        <v>0</v>
      </c>
      <c r="AD278" s="4" t="str">
        <f t="shared" si="17"/>
        <v>SAT</v>
      </c>
      <c r="AE278"/>
    </row>
    <row r="279" spans="1:31" x14ac:dyDescent="0.25">
      <c r="B279" s="4">
        <v>45612</v>
      </c>
      <c r="C279" s="7" t="s">
        <v>389</v>
      </c>
      <c r="D279" s="2" t="s">
        <v>22</v>
      </c>
      <c r="E279" s="2" t="s">
        <v>14</v>
      </c>
      <c r="F279" s="2"/>
      <c r="G279" s="2"/>
      <c r="H279" s="2" t="str">
        <f t="shared" si="19"/>
        <v>_</v>
      </c>
      <c r="I279" s="2"/>
      <c r="J279" s="2"/>
      <c r="K279" s="2"/>
      <c r="L279" s="2" t="str">
        <f t="shared" si="18"/>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16"/>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33">
        <f>(($AM$11)*IF(Table2[[#This Row],[CorrectWinnerPrediction]]="Y", 1, 0))+(($AM$12)*IF(Table2[[#This Row],[CorrectAwayScorePrediction]]="Y", 1, 0))+(($AM$13)*IF(Table2[[#This Row],[CorrectHomeScorePrediction]]="Y", 1, 0))</f>
        <v>0</v>
      </c>
      <c r="AD279" s="4" t="str">
        <f t="shared" si="17"/>
        <v>SAT</v>
      </c>
      <c r="AE279"/>
    </row>
    <row r="280" spans="1:31" x14ac:dyDescent="0.25">
      <c r="B280" s="4">
        <v>45612</v>
      </c>
      <c r="C280" s="7" t="s">
        <v>390</v>
      </c>
      <c r="D280" s="2" t="s">
        <v>29</v>
      </c>
      <c r="E280" s="2" t="s">
        <v>45</v>
      </c>
      <c r="F280" s="2"/>
      <c r="G280" s="2"/>
      <c r="H280" s="2" t="str">
        <f t="shared" si="19"/>
        <v>_</v>
      </c>
      <c r="I280" s="2"/>
      <c r="J280" s="2"/>
      <c r="K280" s="2"/>
      <c r="L280" s="2" t="str">
        <f t="shared" si="18"/>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16"/>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33">
        <f>(($AM$11)*IF(Table2[[#This Row],[CorrectWinnerPrediction]]="Y", 1, 0))+(($AM$12)*IF(Table2[[#This Row],[CorrectAwayScorePrediction]]="Y", 1, 0))+(($AM$13)*IF(Table2[[#This Row],[CorrectHomeScorePrediction]]="Y", 1, 0))</f>
        <v>0</v>
      </c>
      <c r="AD280" s="4" t="str">
        <f t="shared" si="17"/>
        <v>SAT</v>
      </c>
      <c r="AE280"/>
    </row>
    <row r="281" spans="1:31" x14ac:dyDescent="0.25">
      <c r="B281" s="4">
        <v>45612</v>
      </c>
      <c r="C281" s="7" t="s">
        <v>391</v>
      </c>
      <c r="D281" s="2" t="s">
        <v>38</v>
      </c>
      <c r="E281" s="2" t="s">
        <v>21</v>
      </c>
      <c r="F281" s="2"/>
      <c r="G281" s="2"/>
      <c r="H281" s="2" t="str">
        <f t="shared" si="19"/>
        <v>_</v>
      </c>
      <c r="I281" s="2"/>
      <c r="J281" s="2"/>
      <c r="K281" s="2"/>
      <c r="L281" s="2" t="str">
        <f t="shared" si="18"/>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16"/>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33">
        <f>(($AM$11)*IF(Table2[[#This Row],[CorrectWinnerPrediction]]="Y", 1, 0))+(($AM$12)*IF(Table2[[#This Row],[CorrectAwayScorePrediction]]="Y", 1, 0))+(($AM$13)*IF(Table2[[#This Row],[CorrectHomeScorePrediction]]="Y", 1, 0))</f>
        <v>0</v>
      </c>
      <c r="AD281" s="4" t="str">
        <f t="shared" si="17"/>
        <v>SAT</v>
      </c>
      <c r="AE281"/>
    </row>
    <row r="282" spans="1:31" x14ac:dyDescent="0.25">
      <c r="B282" s="4">
        <v>45612</v>
      </c>
      <c r="C282" s="7" t="s">
        <v>392</v>
      </c>
      <c r="D282" s="2" t="s">
        <v>30</v>
      </c>
      <c r="E282" s="2" t="s">
        <v>44</v>
      </c>
      <c r="F282" s="2"/>
      <c r="G282" s="2"/>
      <c r="H282" s="2" t="str">
        <f t="shared" si="19"/>
        <v>_</v>
      </c>
      <c r="I282" s="2"/>
      <c r="J282" s="2"/>
      <c r="K282" s="2"/>
      <c r="L282" s="2" t="str">
        <f t="shared" si="18"/>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16"/>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33">
        <f>(($AM$11)*IF(Table2[[#This Row],[CorrectWinnerPrediction]]="Y", 1, 0))+(($AM$12)*IF(Table2[[#This Row],[CorrectAwayScorePrediction]]="Y", 1, 0))+(($AM$13)*IF(Table2[[#This Row],[CorrectHomeScorePrediction]]="Y", 1, 0))</f>
        <v>0</v>
      </c>
      <c r="AD282" s="4" t="str">
        <f t="shared" si="17"/>
        <v>SAT</v>
      </c>
      <c r="AE282"/>
    </row>
    <row r="283" spans="1:31" x14ac:dyDescent="0.25">
      <c r="B283" s="4">
        <v>45612</v>
      </c>
      <c r="C283" s="7" t="s">
        <v>393</v>
      </c>
      <c r="D283" s="2" t="s">
        <v>34</v>
      </c>
      <c r="E283" s="2" t="s">
        <v>37</v>
      </c>
      <c r="F283" s="2"/>
      <c r="G283" s="2"/>
      <c r="H283" s="2" t="str">
        <f t="shared" si="19"/>
        <v>_</v>
      </c>
      <c r="I283" s="2"/>
      <c r="J283" s="2"/>
      <c r="K283" s="2"/>
      <c r="L283" s="2" t="str">
        <f t="shared" si="18"/>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16"/>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33">
        <f>(($AM$11)*IF(Table2[[#This Row],[CorrectWinnerPrediction]]="Y", 1, 0))+(($AM$12)*IF(Table2[[#This Row],[CorrectAwayScorePrediction]]="Y", 1, 0))+(($AM$13)*IF(Table2[[#This Row],[CorrectHomeScorePrediction]]="Y", 1, 0))</f>
        <v>0</v>
      </c>
      <c r="AD283" s="4" t="str">
        <f t="shared" si="17"/>
        <v>SAT</v>
      </c>
      <c r="AE283"/>
    </row>
    <row r="284" spans="1:31" x14ac:dyDescent="0.25">
      <c r="B284" s="4">
        <v>45612</v>
      </c>
      <c r="C284" s="7" t="s">
        <v>394</v>
      </c>
      <c r="D284" s="2" t="s">
        <v>31</v>
      </c>
      <c r="E284" s="2" t="s">
        <v>28</v>
      </c>
      <c r="F284" s="2"/>
      <c r="G284" s="2"/>
      <c r="H284" s="2" t="str">
        <f t="shared" si="19"/>
        <v>_</v>
      </c>
      <c r="I284" s="2"/>
      <c r="J284" s="2"/>
      <c r="K284" s="2"/>
      <c r="L284" s="2" t="str">
        <f t="shared" si="18"/>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16"/>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33">
        <f>(($AM$11)*IF(Table2[[#This Row],[CorrectWinnerPrediction]]="Y", 1, 0))+(($AM$12)*IF(Table2[[#This Row],[CorrectAwayScorePrediction]]="Y", 1, 0))+(($AM$13)*IF(Table2[[#This Row],[CorrectHomeScorePrediction]]="Y", 1, 0))</f>
        <v>0</v>
      </c>
      <c r="AD284" s="4" t="str">
        <f t="shared" si="17"/>
        <v>SAT</v>
      </c>
      <c r="AE284"/>
    </row>
    <row r="285" spans="1:31" x14ac:dyDescent="0.25">
      <c r="A285" s="3"/>
      <c r="B285" s="5">
        <v>45612</v>
      </c>
      <c r="C285" s="8" t="s">
        <v>395</v>
      </c>
      <c r="D285" s="3" t="s">
        <v>17</v>
      </c>
      <c r="E285" s="3" t="s">
        <v>25</v>
      </c>
      <c r="F285" s="3"/>
      <c r="G285" s="3"/>
      <c r="H285" s="3" t="str">
        <f t="shared" si="19"/>
        <v>_</v>
      </c>
      <c r="I285" s="3"/>
      <c r="J285" s="3"/>
      <c r="K285" s="3"/>
      <c r="L285" s="3" t="str">
        <f t="shared" si="18"/>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16"/>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33">
        <f>(($AM$11)*IF(Table2[[#This Row],[CorrectWinnerPrediction]]="Y", 1, 0))+(($AM$12)*IF(Table2[[#This Row],[CorrectAwayScorePrediction]]="Y", 1, 0))+(($AM$13)*IF(Table2[[#This Row],[CorrectHomeScorePrediction]]="Y", 1, 0))</f>
        <v>0</v>
      </c>
      <c r="AD285" s="5" t="str">
        <f t="shared" si="17"/>
        <v>SAT</v>
      </c>
      <c r="AE285"/>
    </row>
    <row r="286" spans="1:31" x14ac:dyDescent="0.25">
      <c r="B286" s="4">
        <v>45613</v>
      </c>
      <c r="C286" s="7" t="s">
        <v>396</v>
      </c>
      <c r="D286" s="2" t="s">
        <v>13</v>
      </c>
      <c r="E286" s="2" t="s">
        <v>44</v>
      </c>
      <c r="F286" s="2"/>
      <c r="G286" s="2"/>
      <c r="H286" s="2" t="str">
        <f t="shared" si="19"/>
        <v>_</v>
      </c>
      <c r="I286" s="2"/>
      <c r="J286" s="2"/>
      <c r="K286" s="2"/>
      <c r="L286" s="2" t="str">
        <f t="shared" si="18"/>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16"/>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33">
        <f>(($AM$11)*IF(Table2[[#This Row],[CorrectWinnerPrediction]]="Y", 1, 0))+(($AM$12)*IF(Table2[[#This Row],[CorrectAwayScorePrediction]]="Y", 1, 0))+(($AM$13)*IF(Table2[[#This Row],[CorrectHomeScorePrediction]]="Y", 1, 0))</f>
        <v>0</v>
      </c>
      <c r="AD286" s="4" t="str">
        <f t="shared" si="17"/>
        <v>SUN</v>
      </c>
      <c r="AE286"/>
    </row>
    <row r="287" spans="1:31" x14ac:dyDescent="0.25">
      <c r="B287" s="4">
        <v>45613</v>
      </c>
      <c r="C287" s="7" t="s">
        <v>397</v>
      </c>
      <c r="D287" s="2" t="s">
        <v>46</v>
      </c>
      <c r="E287" s="2" t="s">
        <v>27</v>
      </c>
      <c r="F287" s="2"/>
      <c r="G287" s="2"/>
      <c r="H287" s="2" t="str">
        <f t="shared" si="19"/>
        <v>_</v>
      </c>
      <c r="I287" s="2"/>
      <c r="J287" s="2"/>
      <c r="K287" s="2"/>
      <c r="L287" s="2" t="str">
        <f t="shared" si="18"/>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16"/>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33">
        <f>(($AM$11)*IF(Table2[[#This Row],[CorrectWinnerPrediction]]="Y", 1, 0))+(($AM$12)*IF(Table2[[#This Row],[CorrectAwayScorePrediction]]="Y", 1, 0))+(($AM$13)*IF(Table2[[#This Row],[CorrectHomeScorePrediction]]="Y", 1, 0))</f>
        <v>0</v>
      </c>
      <c r="AD287" s="4" t="str">
        <f t="shared" si="17"/>
        <v>SUN</v>
      </c>
      <c r="AE287"/>
    </row>
    <row r="288" spans="1:31" x14ac:dyDescent="0.25">
      <c r="B288" s="4">
        <v>45613</v>
      </c>
      <c r="C288" s="7" t="s">
        <v>398</v>
      </c>
      <c r="D288" s="2" t="s">
        <v>20</v>
      </c>
      <c r="E288" s="2" t="s">
        <v>12</v>
      </c>
      <c r="F288" s="2"/>
      <c r="G288" s="2"/>
      <c r="H288" s="2" t="str">
        <f t="shared" si="19"/>
        <v>_</v>
      </c>
      <c r="I288" s="2"/>
      <c r="J288" s="2"/>
      <c r="K288" s="2"/>
      <c r="L288" s="2" t="str">
        <f t="shared" si="18"/>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16"/>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33">
        <f>(($AM$11)*IF(Table2[[#This Row],[CorrectWinnerPrediction]]="Y", 1, 0))+(($AM$12)*IF(Table2[[#This Row],[CorrectAwayScorePrediction]]="Y", 1, 0))+(($AM$13)*IF(Table2[[#This Row],[CorrectHomeScorePrediction]]="Y", 1, 0))</f>
        <v>0</v>
      </c>
      <c r="AD288" s="4" t="str">
        <f t="shared" si="17"/>
        <v>SUN</v>
      </c>
      <c r="AE288"/>
    </row>
    <row r="289" spans="1:31" x14ac:dyDescent="0.25">
      <c r="A289" s="3"/>
      <c r="B289" s="5">
        <v>45613</v>
      </c>
      <c r="C289" s="8" t="s">
        <v>399</v>
      </c>
      <c r="D289" s="3" t="s">
        <v>35</v>
      </c>
      <c r="E289" s="3" t="s">
        <v>25</v>
      </c>
      <c r="F289" s="3"/>
      <c r="G289" s="3"/>
      <c r="H289" s="3" t="str">
        <f t="shared" si="19"/>
        <v>_</v>
      </c>
      <c r="I289" s="3"/>
      <c r="J289" s="3"/>
      <c r="K289" s="3"/>
      <c r="L289" s="2" t="str">
        <f t="shared" si="18"/>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16"/>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33">
        <f>(($AM$11)*IF(Table2[[#This Row],[CorrectWinnerPrediction]]="Y", 1, 0))+(($AM$12)*IF(Table2[[#This Row],[CorrectAwayScorePrediction]]="Y", 1, 0))+(($AM$13)*IF(Table2[[#This Row],[CorrectHomeScorePrediction]]="Y", 1, 0))</f>
        <v>0</v>
      </c>
      <c r="AD289" s="5" t="str">
        <f t="shared" si="17"/>
        <v>SUN</v>
      </c>
      <c r="AE289"/>
    </row>
    <row r="290" spans="1:31" x14ac:dyDescent="0.25">
      <c r="B290" s="4">
        <v>45614</v>
      </c>
      <c r="C290" s="7" t="s">
        <v>400</v>
      </c>
      <c r="D290" s="2" t="s">
        <v>36</v>
      </c>
      <c r="E290" s="2" t="s">
        <v>16</v>
      </c>
      <c r="F290" s="2"/>
      <c r="G290" s="2"/>
      <c r="H290" s="2" t="str">
        <f t="shared" si="19"/>
        <v>_</v>
      </c>
      <c r="I290" s="2"/>
      <c r="J290" s="2"/>
      <c r="K290" s="2"/>
      <c r="L290" s="13" t="str">
        <f t="shared" si="18"/>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16"/>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33">
        <f>(($AM$11)*IF(Table2[[#This Row],[CorrectWinnerPrediction]]="Y", 1, 0))+(($AM$12)*IF(Table2[[#This Row],[CorrectAwayScorePrediction]]="Y", 1, 0))+(($AM$13)*IF(Table2[[#This Row],[CorrectHomeScorePrediction]]="Y", 1, 0))</f>
        <v>0</v>
      </c>
      <c r="AD290" s="4" t="str">
        <f t="shared" si="17"/>
        <v>MON</v>
      </c>
      <c r="AE290"/>
    </row>
    <row r="291" spans="1:31" x14ac:dyDescent="0.25">
      <c r="B291" s="4">
        <v>45614</v>
      </c>
      <c r="C291" s="7" t="s">
        <v>401</v>
      </c>
      <c r="D291" s="2" t="s">
        <v>26</v>
      </c>
      <c r="E291" s="2" t="s">
        <v>45</v>
      </c>
      <c r="F291" s="2"/>
      <c r="G291" s="2"/>
      <c r="H291" s="2" t="str">
        <f t="shared" si="19"/>
        <v>_</v>
      </c>
      <c r="I291" s="2"/>
      <c r="J291" s="2"/>
      <c r="K291" s="2"/>
      <c r="L291" s="2" t="str">
        <f t="shared" si="18"/>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16"/>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33">
        <f>(($AM$11)*IF(Table2[[#This Row],[CorrectWinnerPrediction]]="Y", 1, 0))+(($AM$12)*IF(Table2[[#This Row],[CorrectAwayScorePrediction]]="Y", 1, 0))+(($AM$13)*IF(Table2[[#This Row],[CorrectHomeScorePrediction]]="Y", 1, 0))</f>
        <v>0</v>
      </c>
      <c r="AD291" s="4" t="str">
        <f t="shared" si="17"/>
        <v>MON</v>
      </c>
      <c r="AE291"/>
    </row>
    <row r="292" spans="1:31" x14ac:dyDescent="0.25">
      <c r="B292" s="4">
        <v>45614</v>
      </c>
      <c r="C292" s="7" t="s">
        <v>402</v>
      </c>
      <c r="D292" s="2" t="s">
        <v>23</v>
      </c>
      <c r="E292" s="2" t="s">
        <v>19</v>
      </c>
      <c r="F292" s="2"/>
      <c r="G292" s="2"/>
      <c r="H292" s="2" t="str">
        <f t="shared" si="19"/>
        <v>_</v>
      </c>
      <c r="I292" s="2"/>
      <c r="J292" s="2"/>
      <c r="K292" s="2"/>
      <c r="L292" s="2" t="str">
        <f t="shared" si="18"/>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16"/>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33">
        <f>(($AM$11)*IF(Table2[[#This Row],[CorrectWinnerPrediction]]="Y", 1, 0))+(($AM$12)*IF(Table2[[#This Row],[CorrectAwayScorePrediction]]="Y", 1, 0))+(($AM$13)*IF(Table2[[#This Row],[CorrectHomeScorePrediction]]="Y", 1, 0))</f>
        <v>0</v>
      </c>
      <c r="AD292" s="4" t="str">
        <f t="shared" si="17"/>
        <v>MON</v>
      </c>
      <c r="AE292"/>
    </row>
    <row r="293" spans="1:31" x14ac:dyDescent="0.25">
      <c r="B293" s="4">
        <v>45614</v>
      </c>
      <c r="C293" s="7" t="s">
        <v>403</v>
      </c>
      <c r="D293" s="2" t="s">
        <v>47</v>
      </c>
      <c r="E293" s="2" t="s">
        <v>34</v>
      </c>
      <c r="F293" s="2"/>
      <c r="G293" s="2"/>
      <c r="H293" s="2" t="str">
        <f t="shared" si="19"/>
        <v>_</v>
      </c>
      <c r="I293" s="2"/>
      <c r="J293" s="2"/>
      <c r="K293" s="2"/>
      <c r="L293" s="2" t="str">
        <f t="shared" si="18"/>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16"/>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33">
        <f>(($AM$11)*IF(Table2[[#This Row],[CorrectWinnerPrediction]]="Y", 1, 0))+(($AM$12)*IF(Table2[[#This Row],[CorrectAwayScorePrediction]]="Y", 1, 0))+(($AM$13)*IF(Table2[[#This Row],[CorrectHomeScorePrediction]]="Y", 1, 0))</f>
        <v>0</v>
      </c>
      <c r="AD293" s="4" t="str">
        <f t="shared" si="17"/>
        <v>MON</v>
      </c>
      <c r="AE293"/>
    </row>
    <row r="294" spans="1:31" x14ac:dyDescent="0.25">
      <c r="B294" s="4">
        <v>45614</v>
      </c>
      <c r="C294" s="7" t="s">
        <v>404</v>
      </c>
      <c r="D294" s="2" t="s">
        <v>46</v>
      </c>
      <c r="E294" s="2" t="s">
        <v>15</v>
      </c>
      <c r="F294" s="2"/>
      <c r="G294" s="2"/>
      <c r="H294" s="2" t="str">
        <f t="shared" si="19"/>
        <v>_</v>
      </c>
      <c r="I294" s="2"/>
      <c r="J294" s="2"/>
      <c r="K294" s="2"/>
      <c r="L294" s="2" t="str">
        <f t="shared" si="18"/>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16"/>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33">
        <f>(($AM$11)*IF(Table2[[#This Row],[CorrectWinnerPrediction]]="Y", 1, 0))+(($AM$12)*IF(Table2[[#This Row],[CorrectAwayScorePrediction]]="Y", 1, 0))+(($AM$13)*IF(Table2[[#This Row],[CorrectHomeScorePrediction]]="Y", 1, 0))</f>
        <v>0</v>
      </c>
      <c r="AD294" s="4" t="str">
        <f t="shared" si="17"/>
        <v>MON</v>
      </c>
      <c r="AE294"/>
    </row>
    <row r="295" spans="1:31" x14ac:dyDescent="0.25">
      <c r="A295" s="3"/>
      <c r="B295" s="5">
        <v>45614</v>
      </c>
      <c r="C295" s="8" t="s">
        <v>405</v>
      </c>
      <c r="D295" s="3" t="s">
        <v>31</v>
      </c>
      <c r="E295" s="3" t="s">
        <v>38</v>
      </c>
      <c r="F295" s="3"/>
      <c r="G295" s="3"/>
      <c r="H295" s="3" t="str">
        <f t="shared" si="19"/>
        <v>_</v>
      </c>
      <c r="I295" s="3"/>
      <c r="J295" s="3"/>
      <c r="K295" s="3"/>
      <c r="L295" s="2" t="str">
        <f t="shared" si="18"/>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16"/>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33">
        <f>(($AM$11)*IF(Table2[[#This Row],[CorrectWinnerPrediction]]="Y", 1, 0))+(($AM$12)*IF(Table2[[#This Row],[CorrectAwayScorePrediction]]="Y", 1, 0))+(($AM$13)*IF(Table2[[#This Row],[CorrectHomeScorePrediction]]="Y", 1, 0))</f>
        <v>0</v>
      </c>
      <c r="AD295" s="5" t="str">
        <f t="shared" si="17"/>
        <v>MON</v>
      </c>
      <c r="AE295"/>
    </row>
    <row r="296" spans="1:31" x14ac:dyDescent="0.25">
      <c r="B296" s="4">
        <v>45615</v>
      </c>
      <c r="C296" s="7" t="s">
        <v>406</v>
      </c>
      <c r="D296" s="2" t="s">
        <v>23</v>
      </c>
      <c r="E296" s="2" t="s">
        <v>30</v>
      </c>
      <c r="F296" s="2"/>
      <c r="G296" s="2"/>
      <c r="H296" s="2" t="str">
        <f t="shared" si="19"/>
        <v>_</v>
      </c>
      <c r="I296" s="2"/>
      <c r="J296" s="2"/>
      <c r="K296" s="2"/>
      <c r="L296" s="13" t="str">
        <f t="shared" si="18"/>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16"/>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33">
        <f>(($AM$11)*IF(Table2[[#This Row],[CorrectWinnerPrediction]]="Y", 1, 0))+(($AM$12)*IF(Table2[[#This Row],[CorrectAwayScorePrediction]]="Y", 1, 0))+(($AM$13)*IF(Table2[[#This Row],[CorrectHomeScorePrediction]]="Y", 1, 0))</f>
        <v>0</v>
      </c>
      <c r="AD296" s="4" t="str">
        <f t="shared" si="17"/>
        <v>TUE</v>
      </c>
      <c r="AE296"/>
    </row>
    <row r="297" spans="1:31" x14ac:dyDescent="0.25">
      <c r="B297" s="4">
        <v>45615</v>
      </c>
      <c r="C297" s="7" t="s">
        <v>407</v>
      </c>
      <c r="D297" s="2" t="s">
        <v>43</v>
      </c>
      <c r="E297" s="2" t="s">
        <v>21</v>
      </c>
      <c r="F297" s="2"/>
      <c r="G297" s="2"/>
      <c r="H297" s="2" t="str">
        <f t="shared" si="19"/>
        <v>_</v>
      </c>
      <c r="I297" s="2"/>
      <c r="J297" s="2"/>
      <c r="K297" s="2"/>
      <c r="L297" s="2" t="str">
        <f t="shared" si="18"/>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16"/>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33">
        <f>(($AM$11)*IF(Table2[[#This Row],[CorrectWinnerPrediction]]="Y", 1, 0))+(($AM$12)*IF(Table2[[#This Row],[CorrectAwayScorePrediction]]="Y", 1, 0))+(($AM$13)*IF(Table2[[#This Row],[CorrectHomeScorePrediction]]="Y", 1, 0))</f>
        <v>0</v>
      </c>
      <c r="AD297" s="4" t="str">
        <f t="shared" si="17"/>
        <v>TUE</v>
      </c>
      <c r="AE297"/>
    </row>
    <row r="298" spans="1:31" x14ac:dyDescent="0.25">
      <c r="B298" s="4">
        <v>45615</v>
      </c>
      <c r="C298" s="7" t="s">
        <v>408</v>
      </c>
      <c r="D298" s="2" t="s">
        <v>37</v>
      </c>
      <c r="E298" s="2" t="s">
        <v>13</v>
      </c>
      <c r="F298" s="2"/>
      <c r="G298" s="2"/>
      <c r="H298" s="2" t="str">
        <f t="shared" si="19"/>
        <v>_</v>
      </c>
      <c r="I298" s="2"/>
      <c r="J298" s="2"/>
      <c r="K298" s="2"/>
      <c r="L298" s="2" t="str">
        <f t="shared" si="18"/>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16"/>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33">
        <f>(($AM$11)*IF(Table2[[#This Row],[CorrectWinnerPrediction]]="Y", 1, 0))+(($AM$12)*IF(Table2[[#This Row],[CorrectAwayScorePrediction]]="Y", 1, 0))+(($AM$13)*IF(Table2[[#This Row],[CorrectHomeScorePrediction]]="Y", 1, 0))</f>
        <v>0</v>
      </c>
      <c r="AD298" s="4" t="str">
        <f t="shared" si="17"/>
        <v>TUE</v>
      </c>
      <c r="AE298"/>
    </row>
    <row r="299" spans="1:31" x14ac:dyDescent="0.25">
      <c r="B299" s="4">
        <v>45615</v>
      </c>
      <c r="C299" s="7" t="s">
        <v>409</v>
      </c>
      <c r="D299" s="2" t="s">
        <v>14</v>
      </c>
      <c r="E299" s="2" t="s">
        <v>22</v>
      </c>
      <c r="F299" s="2"/>
      <c r="G299" s="2"/>
      <c r="H299" s="2" t="str">
        <f t="shared" si="19"/>
        <v>_</v>
      </c>
      <c r="I299" s="2"/>
      <c r="J299" s="2"/>
      <c r="K299" s="2"/>
      <c r="L299" s="2" t="str">
        <f t="shared" si="18"/>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16"/>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33">
        <f>(($AM$11)*IF(Table2[[#This Row],[CorrectWinnerPrediction]]="Y", 1, 0))+(($AM$12)*IF(Table2[[#This Row],[CorrectAwayScorePrediction]]="Y", 1, 0))+(($AM$13)*IF(Table2[[#This Row],[CorrectHomeScorePrediction]]="Y", 1, 0))</f>
        <v>0</v>
      </c>
      <c r="AD299" s="4" t="str">
        <f t="shared" si="17"/>
        <v>TUE</v>
      </c>
      <c r="AE299"/>
    </row>
    <row r="300" spans="1:31" x14ac:dyDescent="0.25">
      <c r="B300" s="4">
        <v>45615</v>
      </c>
      <c r="C300" s="7" t="s">
        <v>410</v>
      </c>
      <c r="D300" s="2" t="s">
        <v>47</v>
      </c>
      <c r="E300" s="2" t="s">
        <v>17</v>
      </c>
      <c r="F300" s="2"/>
      <c r="G300" s="2"/>
      <c r="H300" s="2" t="str">
        <f t="shared" si="19"/>
        <v>_</v>
      </c>
      <c r="I300" s="2"/>
      <c r="J300" s="2"/>
      <c r="K300" s="2"/>
      <c r="L300" s="2" t="str">
        <f t="shared" si="18"/>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16"/>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33">
        <f>(($AM$11)*IF(Table2[[#This Row],[CorrectWinnerPrediction]]="Y", 1, 0))+(($AM$12)*IF(Table2[[#This Row],[CorrectAwayScorePrediction]]="Y", 1, 0))+(($AM$13)*IF(Table2[[#This Row],[CorrectHomeScorePrediction]]="Y", 1, 0))</f>
        <v>0</v>
      </c>
      <c r="AD300" s="4" t="str">
        <f t="shared" si="17"/>
        <v>TUE</v>
      </c>
      <c r="AE300"/>
    </row>
    <row r="301" spans="1:31" x14ac:dyDescent="0.25">
      <c r="B301" s="4">
        <v>45615</v>
      </c>
      <c r="C301" s="7" t="s">
        <v>411</v>
      </c>
      <c r="D301" s="2" t="s">
        <v>33</v>
      </c>
      <c r="E301" s="2" t="s">
        <v>24</v>
      </c>
      <c r="F301" s="2"/>
      <c r="G301" s="2"/>
      <c r="H301" s="2" t="str">
        <f t="shared" si="19"/>
        <v>_</v>
      </c>
      <c r="I301" s="2"/>
      <c r="J301" s="2"/>
      <c r="K301" s="2"/>
      <c r="L301" s="2" t="str">
        <f t="shared" si="18"/>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16"/>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33">
        <f>(($AM$11)*IF(Table2[[#This Row],[CorrectWinnerPrediction]]="Y", 1, 0))+(($AM$12)*IF(Table2[[#This Row],[CorrectAwayScorePrediction]]="Y", 1, 0))+(($AM$13)*IF(Table2[[#This Row],[CorrectHomeScorePrediction]]="Y", 1, 0))</f>
        <v>0</v>
      </c>
      <c r="AD301" s="4" t="str">
        <f t="shared" si="17"/>
        <v>TUE</v>
      </c>
      <c r="AE301"/>
    </row>
    <row r="302" spans="1:31" x14ac:dyDescent="0.25">
      <c r="A302" s="3"/>
      <c r="B302" s="5">
        <v>45615</v>
      </c>
      <c r="C302" s="8" t="s">
        <v>412</v>
      </c>
      <c r="D302" s="3" t="s">
        <v>20</v>
      </c>
      <c r="E302" s="3" t="s">
        <v>25</v>
      </c>
      <c r="F302" s="3"/>
      <c r="G302" s="3"/>
      <c r="H302" s="3" t="str">
        <f t="shared" si="19"/>
        <v>_</v>
      </c>
      <c r="I302" s="3"/>
      <c r="J302" s="3"/>
      <c r="K302" s="3"/>
      <c r="L302" s="2" t="str">
        <f t="shared" si="18"/>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16"/>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33">
        <f>(($AM$11)*IF(Table2[[#This Row],[CorrectWinnerPrediction]]="Y", 1, 0))+(($AM$12)*IF(Table2[[#This Row],[CorrectAwayScorePrediction]]="Y", 1, 0))+(($AM$13)*IF(Table2[[#This Row],[CorrectHomeScorePrediction]]="Y", 1, 0))</f>
        <v>0</v>
      </c>
      <c r="AD302" s="5" t="str">
        <f t="shared" si="17"/>
        <v>TUE</v>
      </c>
      <c r="AE302"/>
    </row>
    <row r="303" spans="1:31" x14ac:dyDescent="0.25">
      <c r="B303" s="4">
        <v>45616</v>
      </c>
      <c r="C303" s="7" t="s">
        <v>413</v>
      </c>
      <c r="D303" s="2" t="s">
        <v>27</v>
      </c>
      <c r="E303" s="2" t="s">
        <v>18</v>
      </c>
      <c r="F303" s="2"/>
      <c r="G303" s="2"/>
      <c r="H303" s="2" t="str">
        <f t="shared" si="19"/>
        <v>_</v>
      </c>
      <c r="I303" s="2"/>
      <c r="J303" s="2"/>
      <c r="K303" s="2"/>
      <c r="L303" s="13" t="str">
        <f t="shared" si="18"/>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16"/>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(($AM$11)*IF(Table2[[#This Row],[CorrectWinnerPrediction]]="Y", 1, 0))+(($AM$12)*IF(Table2[[#This Row],[CorrectAwayScorePrediction]]="Y", 1, 0))+(($AM$13)*IF(Table2[[#This Row],[CorrectHomeScorePrediction]]="Y", 1, 0))</f>
        <v>0</v>
      </c>
      <c r="AD303" s="4" t="str">
        <f t="shared" si="17"/>
        <v>WED</v>
      </c>
      <c r="AE303"/>
    </row>
    <row r="304" spans="1:31" x14ac:dyDescent="0.25">
      <c r="B304" s="4">
        <v>45616</v>
      </c>
      <c r="C304" s="7" t="s">
        <v>414</v>
      </c>
      <c r="D304" s="2" t="s">
        <v>44</v>
      </c>
      <c r="E304" s="2" t="s">
        <v>45</v>
      </c>
      <c r="F304" s="2"/>
      <c r="G304" s="2"/>
      <c r="H304" s="2" t="str">
        <f t="shared" si="19"/>
        <v>_</v>
      </c>
      <c r="I304" s="2"/>
      <c r="J304" s="2"/>
      <c r="K304" s="2"/>
      <c r="L304" s="2" t="str">
        <f t="shared" si="18"/>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16"/>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(($AM$11)*IF(Table2[[#This Row],[CorrectWinnerPrediction]]="Y", 1, 0))+(($AM$12)*IF(Table2[[#This Row],[CorrectAwayScorePrediction]]="Y", 1, 0))+(($AM$13)*IF(Table2[[#This Row],[CorrectHomeScorePrediction]]="Y", 1, 0))</f>
        <v>0</v>
      </c>
      <c r="AD304" s="4" t="str">
        <f t="shared" si="17"/>
        <v>WED</v>
      </c>
      <c r="AE304"/>
    </row>
    <row r="305" spans="1:31" x14ac:dyDescent="0.25">
      <c r="B305" s="4">
        <v>45616</v>
      </c>
      <c r="C305" s="7" t="s">
        <v>415</v>
      </c>
      <c r="D305" s="2" t="s">
        <v>38</v>
      </c>
      <c r="E305" s="2" t="s">
        <v>34</v>
      </c>
      <c r="F305" s="2"/>
      <c r="G305" s="2"/>
      <c r="H305" s="2" t="str">
        <f t="shared" si="19"/>
        <v>_</v>
      </c>
      <c r="I305" s="2"/>
      <c r="J305" s="2"/>
      <c r="K305" s="2"/>
      <c r="L305" s="2" t="str">
        <f t="shared" si="18"/>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16"/>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(($AM$11)*IF(Table2[[#This Row],[CorrectWinnerPrediction]]="Y", 1, 0))+(($AM$12)*IF(Table2[[#This Row],[CorrectAwayScorePrediction]]="Y", 1, 0))+(($AM$13)*IF(Table2[[#This Row],[CorrectHomeScorePrediction]]="Y", 1, 0))</f>
        <v>0</v>
      </c>
      <c r="AD305" s="4" t="str">
        <f t="shared" si="17"/>
        <v>WED</v>
      </c>
      <c r="AE305"/>
    </row>
    <row r="306" spans="1:31" x14ac:dyDescent="0.25">
      <c r="B306" s="4">
        <v>45616</v>
      </c>
      <c r="C306" s="7" t="s">
        <v>416</v>
      </c>
      <c r="D306" s="2" t="s">
        <v>35</v>
      </c>
      <c r="E306" s="2" t="s">
        <v>12</v>
      </c>
      <c r="F306" s="2"/>
      <c r="G306" s="2"/>
      <c r="H306" s="2" t="str">
        <f t="shared" si="19"/>
        <v>_</v>
      </c>
      <c r="I306" s="2"/>
      <c r="J306" s="2"/>
      <c r="K306" s="2"/>
      <c r="L306" s="2" t="str">
        <f t="shared" si="18"/>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16"/>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(($AM$11)*IF(Table2[[#This Row],[CorrectWinnerPrediction]]="Y", 1, 0))+(($AM$12)*IF(Table2[[#This Row],[CorrectAwayScorePrediction]]="Y", 1, 0))+(($AM$13)*IF(Table2[[#This Row],[CorrectHomeScorePrediction]]="Y", 1, 0))</f>
        <v>0</v>
      </c>
      <c r="AD306" s="4" t="str">
        <f t="shared" si="17"/>
        <v>WED</v>
      </c>
      <c r="AE306"/>
    </row>
    <row r="307" spans="1:31" x14ac:dyDescent="0.25">
      <c r="A307" s="3"/>
      <c r="B307" s="5">
        <v>45616</v>
      </c>
      <c r="C307" s="8" t="s">
        <v>417</v>
      </c>
      <c r="D307" s="3" t="s">
        <v>29</v>
      </c>
      <c r="E307" s="3" t="s">
        <v>28</v>
      </c>
      <c r="F307" s="3"/>
      <c r="G307" s="3"/>
      <c r="H307" s="3" t="str">
        <f t="shared" si="19"/>
        <v>_</v>
      </c>
      <c r="I307" s="3"/>
      <c r="J307" s="3"/>
      <c r="K307" s="3"/>
      <c r="L307" s="3" t="str">
        <f t="shared" si="18"/>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16"/>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(($AM$11)*IF(Table2[[#This Row],[CorrectWinnerPrediction]]="Y", 1, 0))+(($AM$12)*IF(Table2[[#This Row],[CorrectAwayScorePrediction]]="Y", 1, 0))+(($AM$13)*IF(Table2[[#This Row],[CorrectHomeScorePrediction]]="Y", 1, 0))</f>
        <v>0</v>
      </c>
      <c r="AD307" s="5" t="str">
        <f t="shared" si="17"/>
        <v>WED</v>
      </c>
      <c r="AE307"/>
    </row>
    <row r="308" spans="1:31" x14ac:dyDescent="0.25">
      <c r="B308" s="4">
        <v>45617</v>
      </c>
      <c r="C308" s="7" t="s">
        <v>418</v>
      </c>
      <c r="D308" s="2" t="s">
        <v>15</v>
      </c>
      <c r="E308" s="2" t="s">
        <v>16</v>
      </c>
      <c r="F308" s="2"/>
      <c r="G308" s="2"/>
      <c r="H308" s="2" t="str">
        <f t="shared" si="19"/>
        <v>_</v>
      </c>
      <c r="I308" s="2"/>
      <c r="J308" s="2"/>
      <c r="K308" s="2"/>
      <c r="L308" s="2" t="str">
        <f t="shared" si="18"/>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16"/>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(($AM$11)*IF(Table2[[#This Row],[CorrectWinnerPrediction]]="Y", 1, 0))+(($AM$12)*IF(Table2[[#This Row],[CorrectAwayScorePrediction]]="Y", 1, 0))+(($AM$13)*IF(Table2[[#This Row],[CorrectHomeScorePrediction]]="Y", 1, 0))</f>
        <v>0</v>
      </c>
      <c r="AD308" s="4" t="str">
        <f t="shared" si="17"/>
        <v>THU</v>
      </c>
      <c r="AE308"/>
    </row>
    <row r="309" spans="1:31" x14ac:dyDescent="0.25">
      <c r="B309" s="4">
        <v>45617</v>
      </c>
      <c r="C309" s="7" t="s">
        <v>419</v>
      </c>
      <c r="D309" s="2" t="s">
        <v>27</v>
      </c>
      <c r="E309" s="2" t="s">
        <v>30</v>
      </c>
      <c r="F309" s="2"/>
      <c r="G309" s="2"/>
      <c r="H309" s="2" t="str">
        <f t="shared" si="19"/>
        <v>_</v>
      </c>
      <c r="I309" s="2"/>
      <c r="J309" s="2"/>
      <c r="K309" s="2"/>
      <c r="L309" s="2" t="str">
        <f t="shared" si="18"/>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16"/>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(($AM$11)*IF(Table2[[#This Row],[CorrectWinnerPrediction]]="Y", 1, 0))+(($AM$12)*IF(Table2[[#This Row],[CorrectAwayScorePrediction]]="Y", 1, 0))+(($AM$13)*IF(Table2[[#This Row],[CorrectHomeScorePrediction]]="Y", 1, 0))</f>
        <v>0</v>
      </c>
      <c r="AD309" s="4" t="str">
        <f t="shared" si="17"/>
        <v>THU</v>
      </c>
      <c r="AE309"/>
    </row>
    <row r="310" spans="1:31" x14ac:dyDescent="0.25">
      <c r="B310" s="4">
        <v>45617</v>
      </c>
      <c r="C310" s="7" t="s">
        <v>420</v>
      </c>
      <c r="D310" s="2" t="s">
        <v>33</v>
      </c>
      <c r="E310" s="2" t="s">
        <v>31</v>
      </c>
      <c r="F310" s="2"/>
      <c r="G310" s="2"/>
      <c r="H310" s="2" t="str">
        <f t="shared" si="19"/>
        <v>_</v>
      </c>
      <c r="I310" s="2"/>
      <c r="J310" s="2"/>
      <c r="K310" s="2"/>
      <c r="L310" s="2" t="str">
        <f t="shared" si="18"/>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16"/>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(($AM$11)*IF(Table2[[#This Row],[CorrectWinnerPrediction]]="Y", 1, 0))+(($AM$12)*IF(Table2[[#This Row],[CorrectAwayScorePrediction]]="Y", 1, 0))+(($AM$13)*IF(Table2[[#This Row],[CorrectHomeScorePrediction]]="Y", 1, 0))</f>
        <v>0</v>
      </c>
      <c r="AD310" s="4" t="str">
        <f t="shared" si="17"/>
        <v>THU</v>
      </c>
      <c r="AE310"/>
    </row>
    <row r="311" spans="1:31" x14ac:dyDescent="0.25">
      <c r="B311" s="4">
        <v>45617</v>
      </c>
      <c r="C311" s="7" t="s">
        <v>421</v>
      </c>
      <c r="D311" s="2" t="s">
        <v>44</v>
      </c>
      <c r="E311" s="2" t="s">
        <v>32</v>
      </c>
      <c r="F311" s="2"/>
      <c r="G311" s="2"/>
      <c r="H311" s="2" t="str">
        <f t="shared" si="19"/>
        <v>_</v>
      </c>
      <c r="I311" s="2"/>
      <c r="J311" s="2"/>
      <c r="K311" s="2"/>
      <c r="L311" s="2" t="str">
        <f t="shared" si="18"/>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16"/>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(($AM$11)*IF(Table2[[#This Row],[CorrectWinnerPrediction]]="Y", 1, 0))+(($AM$12)*IF(Table2[[#This Row],[CorrectAwayScorePrediction]]="Y", 1, 0))+(($AM$13)*IF(Table2[[#This Row],[CorrectHomeScorePrediction]]="Y", 1, 0))</f>
        <v>0</v>
      </c>
      <c r="AD311" s="4" t="str">
        <f t="shared" si="17"/>
        <v>THU</v>
      </c>
      <c r="AE311"/>
    </row>
    <row r="312" spans="1:31" x14ac:dyDescent="0.25">
      <c r="B312" s="4">
        <v>45617</v>
      </c>
      <c r="C312" s="7" t="s">
        <v>422</v>
      </c>
      <c r="D312" s="2" t="s">
        <v>26</v>
      </c>
      <c r="E312" s="2" t="s">
        <v>46</v>
      </c>
      <c r="F312" s="2"/>
      <c r="G312" s="2"/>
      <c r="H312" s="2" t="str">
        <f t="shared" si="19"/>
        <v>_</v>
      </c>
      <c r="I312" s="2"/>
      <c r="J312" s="2"/>
      <c r="K312" s="2"/>
      <c r="L312" s="2" t="str">
        <f t="shared" si="18"/>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16"/>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(($AM$11)*IF(Table2[[#This Row],[CorrectWinnerPrediction]]="Y", 1, 0))+(($AM$12)*IF(Table2[[#This Row],[CorrectAwayScorePrediction]]="Y", 1, 0))+(($AM$13)*IF(Table2[[#This Row],[CorrectHomeScorePrediction]]="Y", 1, 0))</f>
        <v>0</v>
      </c>
      <c r="AD312" s="4" t="str">
        <f t="shared" si="17"/>
        <v>THU</v>
      </c>
      <c r="AE312"/>
    </row>
    <row r="313" spans="1:31" x14ac:dyDescent="0.25">
      <c r="B313" s="4">
        <v>45617</v>
      </c>
      <c r="C313" s="7" t="s">
        <v>423</v>
      </c>
      <c r="D313" s="2" t="s">
        <v>43</v>
      </c>
      <c r="E313" s="2" t="s">
        <v>36</v>
      </c>
      <c r="F313" s="2"/>
      <c r="G313" s="2"/>
      <c r="H313" s="2" t="str">
        <f t="shared" si="19"/>
        <v>_</v>
      </c>
      <c r="I313" s="2"/>
      <c r="J313" s="2"/>
      <c r="K313" s="2"/>
      <c r="L313" s="2" t="str">
        <f t="shared" si="18"/>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16"/>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(($AM$11)*IF(Table2[[#This Row],[CorrectWinnerPrediction]]="Y", 1, 0))+(($AM$12)*IF(Table2[[#This Row],[CorrectAwayScorePrediction]]="Y", 1, 0))+(($AM$13)*IF(Table2[[#This Row],[CorrectHomeScorePrediction]]="Y", 1, 0))</f>
        <v>0</v>
      </c>
      <c r="AD313" s="4" t="str">
        <f t="shared" si="17"/>
        <v>THU</v>
      </c>
      <c r="AE313"/>
    </row>
    <row r="314" spans="1:31" x14ac:dyDescent="0.25">
      <c r="B314" s="4">
        <v>45617</v>
      </c>
      <c r="C314" s="7" t="s">
        <v>424</v>
      </c>
      <c r="D314" s="2" t="s">
        <v>38</v>
      </c>
      <c r="E314" s="2" t="s">
        <v>13</v>
      </c>
      <c r="F314" s="2"/>
      <c r="G314" s="2"/>
      <c r="H314" s="2" t="str">
        <f t="shared" si="19"/>
        <v>_</v>
      </c>
      <c r="I314" s="2"/>
      <c r="J314" s="2"/>
      <c r="K314" s="2"/>
      <c r="L314" s="2" t="str">
        <f t="shared" si="18"/>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16"/>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(($AM$11)*IF(Table2[[#This Row],[CorrectWinnerPrediction]]="Y", 1, 0))+(($AM$12)*IF(Table2[[#This Row],[CorrectAwayScorePrediction]]="Y", 1, 0))+(($AM$13)*IF(Table2[[#This Row],[CorrectHomeScorePrediction]]="Y", 1, 0))</f>
        <v>0</v>
      </c>
      <c r="AD314" s="4" t="str">
        <f t="shared" si="17"/>
        <v>THU</v>
      </c>
      <c r="AE314"/>
    </row>
    <row r="315" spans="1:31" x14ac:dyDescent="0.25">
      <c r="B315" s="4">
        <v>45617</v>
      </c>
      <c r="C315" s="7" t="s">
        <v>425</v>
      </c>
      <c r="D315" s="2" t="s">
        <v>14</v>
      </c>
      <c r="E315" s="2" t="s">
        <v>17</v>
      </c>
      <c r="F315" s="2"/>
      <c r="G315" s="2"/>
      <c r="H315" s="2" t="str">
        <f t="shared" si="19"/>
        <v>_</v>
      </c>
      <c r="I315" s="2"/>
      <c r="J315" s="2"/>
      <c r="K315" s="2"/>
      <c r="L315" s="2" t="str">
        <f t="shared" si="18"/>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16"/>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(($AM$11)*IF(Table2[[#This Row],[CorrectWinnerPrediction]]="Y", 1, 0))+(($AM$12)*IF(Table2[[#This Row],[CorrectAwayScorePrediction]]="Y", 1, 0))+(($AM$13)*IF(Table2[[#This Row],[CorrectHomeScorePrediction]]="Y", 1, 0))</f>
        <v>0</v>
      </c>
      <c r="AD315" s="4" t="str">
        <f t="shared" si="17"/>
        <v>THU</v>
      </c>
      <c r="AE315"/>
    </row>
    <row r="316" spans="1:31" x14ac:dyDescent="0.25">
      <c r="B316" s="4">
        <v>45617</v>
      </c>
      <c r="C316" s="7" t="s">
        <v>426</v>
      </c>
      <c r="D316" s="2" t="s">
        <v>20</v>
      </c>
      <c r="E316" s="2" t="s">
        <v>24</v>
      </c>
      <c r="F316" s="2"/>
      <c r="G316" s="2"/>
      <c r="H316" s="2" t="str">
        <f t="shared" si="19"/>
        <v>_</v>
      </c>
      <c r="I316" s="2"/>
      <c r="J316" s="2"/>
      <c r="K316" s="2"/>
      <c r="L316" s="2" t="str">
        <f t="shared" si="18"/>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16"/>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(($AM$11)*IF(Table2[[#This Row],[CorrectWinnerPrediction]]="Y", 1, 0))+(($AM$12)*IF(Table2[[#This Row],[CorrectAwayScorePrediction]]="Y", 1, 0))+(($AM$13)*IF(Table2[[#This Row],[CorrectHomeScorePrediction]]="Y", 1, 0))</f>
        <v>0</v>
      </c>
      <c r="AD316" s="4" t="str">
        <f t="shared" si="17"/>
        <v>THU</v>
      </c>
      <c r="AE316"/>
    </row>
    <row r="317" spans="1:31" x14ac:dyDescent="0.25">
      <c r="A317" s="3"/>
      <c r="B317" s="5">
        <v>45617</v>
      </c>
      <c r="C317" s="8" t="s">
        <v>427</v>
      </c>
      <c r="D317" s="3" t="s">
        <v>37</v>
      </c>
      <c r="E317" s="3" t="s">
        <v>23</v>
      </c>
      <c r="F317" s="3"/>
      <c r="G317" s="3"/>
      <c r="H317" s="3" t="str">
        <f t="shared" si="19"/>
        <v>_</v>
      </c>
      <c r="I317" s="3"/>
      <c r="J317" s="3"/>
      <c r="K317" s="3"/>
      <c r="L317" s="2" t="str">
        <f t="shared" si="18"/>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16"/>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(($AM$11)*IF(Table2[[#This Row],[CorrectWinnerPrediction]]="Y", 1, 0))+(($AM$12)*IF(Table2[[#This Row],[CorrectAwayScorePrediction]]="Y", 1, 0))+(($AM$13)*IF(Table2[[#This Row],[CorrectHomeScorePrediction]]="Y", 1, 0))</f>
        <v>0</v>
      </c>
      <c r="AD317" s="5" t="str">
        <f t="shared" si="17"/>
        <v>THU</v>
      </c>
      <c r="AE317"/>
    </row>
    <row r="318" spans="1:31" x14ac:dyDescent="0.25">
      <c r="B318" s="4">
        <v>45618</v>
      </c>
      <c r="C318" s="7" t="s">
        <v>428</v>
      </c>
      <c r="D318" s="2" t="s">
        <v>22</v>
      </c>
      <c r="E318" s="2" t="s">
        <v>21</v>
      </c>
      <c r="F318" s="2"/>
      <c r="G318" s="2"/>
      <c r="H318" s="2" t="str">
        <f t="shared" si="19"/>
        <v>_</v>
      </c>
      <c r="I318" s="2"/>
      <c r="J318" s="2"/>
      <c r="K318" s="2"/>
      <c r="L318" s="13" t="str">
        <f t="shared" si="18"/>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16"/>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(($AM$11)*IF(Table2[[#This Row],[CorrectWinnerPrediction]]="Y", 1, 0))+(($AM$12)*IF(Table2[[#This Row],[CorrectAwayScorePrediction]]="Y", 1, 0))+(($AM$13)*IF(Table2[[#This Row],[CorrectHomeScorePrediction]]="Y", 1, 0))</f>
        <v>0</v>
      </c>
      <c r="AD318" s="4" t="str">
        <f t="shared" si="17"/>
        <v>FRI</v>
      </c>
      <c r="AE318"/>
    </row>
    <row r="319" spans="1:31" x14ac:dyDescent="0.25">
      <c r="A319" s="3"/>
      <c r="B319" s="5">
        <v>45618</v>
      </c>
      <c r="C319" s="8" t="s">
        <v>429</v>
      </c>
      <c r="D319" s="3" t="s">
        <v>29</v>
      </c>
      <c r="E319" s="3" t="s">
        <v>47</v>
      </c>
      <c r="F319" s="3"/>
      <c r="G319" s="3"/>
      <c r="H319" s="3" t="str">
        <f t="shared" si="19"/>
        <v>_</v>
      </c>
      <c r="I319" s="3"/>
      <c r="J319" s="3"/>
      <c r="K319" s="3"/>
      <c r="L319" s="3" t="str">
        <f t="shared" si="18"/>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16"/>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(($AM$11)*IF(Table2[[#This Row],[CorrectWinnerPrediction]]="Y", 1, 0))+(($AM$12)*IF(Table2[[#This Row],[CorrectAwayScorePrediction]]="Y", 1, 0))+(($AM$13)*IF(Table2[[#This Row],[CorrectHomeScorePrediction]]="Y", 1, 0))</f>
        <v>0</v>
      </c>
      <c r="AD319" s="5" t="str">
        <f t="shared" si="17"/>
        <v>FRI</v>
      </c>
      <c r="AE319"/>
    </row>
    <row r="320" spans="1:31" x14ac:dyDescent="0.25">
      <c r="B320" s="4">
        <v>45619</v>
      </c>
      <c r="C320" s="7" t="s">
        <v>430</v>
      </c>
      <c r="D320" s="2" t="s">
        <v>17</v>
      </c>
      <c r="E320" s="2" t="s">
        <v>45</v>
      </c>
      <c r="F320" s="2"/>
      <c r="G320" s="2"/>
      <c r="H320" s="2" t="str">
        <f t="shared" si="19"/>
        <v>_</v>
      </c>
      <c r="I320" s="2"/>
      <c r="J320" s="2"/>
      <c r="K320" s="2"/>
      <c r="L320" s="2" t="str">
        <f t="shared" si="18"/>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16"/>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(($AM$11)*IF(Table2[[#This Row],[CorrectWinnerPrediction]]="Y", 1, 0))+(($AM$12)*IF(Table2[[#This Row],[CorrectAwayScorePrediction]]="Y", 1, 0))+(($AM$13)*IF(Table2[[#This Row],[CorrectHomeScorePrediction]]="Y", 1, 0))</f>
        <v>0</v>
      </c>
      <c r="AD320" s="4" t="str">
        <f t="shared" si="17"/>
        <v>SAT</v>
      </c>
      <c r="AE320"/>
    </row>
    <row r="321" spans="1:31" x14ac:dyDescent="0.25">
      <c r="B321" s="4">
        <v>45619</v>
      </c>
      <c r="C321" s="7" t="s">
        <v>431</v>
      </c>
      <c r="D321" s="2" t="s">
        <v>37</v>
      </c>
      <c r="E321" s="2" t="s">
        <v>24</v>
      </c>
      <c r="F321" s="2"/>
      <c r="G321" s="2"/>
      <c r="H321" s="2" t="str">
        <f t="shared" si="19"/>
        <v>_</v>
      </c>
      <c r="I321" s="2"/>
      <c r="J321" s="2"/>
      <c r="K321" s="2"/>
      <c r="L321" s="2" t="str">
        <f t="shared" si="18"/>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16"/>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(($AM$11)*IF(Table2[[#This Row],[CorrectWinnerPrediction]]="Y", 1, 0))+(($AM$12)*IF(Table2[[#This Row],[CorrectAwayScorePrediction]]="Y", 1, 0))+(($AM$13)*IF(Table2[[#This Row],[CorrectHomeScorePrediction]]="Y", 1, 0))</f>
        <v>0</v>
      </c>
      <c r="AD321" s="4" t="str">
        <f t="shared" si="17"/>
        <v>SAT</v>
      </c>
      <c r="AE321"/>
    </row>
    <row r="322" spans="1:31" x14ac:dyDescent="0.25">
      <c r="B322" s="4">
        <v>45619</v>
      </c>
      <c r="C322" s="7" t="s">
        <v>432</v>
      </c>
      <c r="D322" s="2" t="s">
        <v>12</v>
      </c>
      <c r="E322" s="2" t="s">
        <v>28</v>
      </c>
      <c r="F322" s="2"/>
      <c r="G322" s="2"/>
      <c r="H322" s="2" t="str">
        <f t="shared" si="19"/>
        <v>_</v>
      </c>
      <c r="I322" s="2"/>
      <c r="J322" s="2"/>
      <c r="K322" s="2"/>
      <c r="L322" s="2" t="str">
        <f t="shared" si="18"/>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16"/>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(($AM$11)*IF(Table2[[#This Row],[CorrectWinnerPrediction]]="Y", 1, 0))+(($AM$12)*IF(Table2[[#This Row],[CorrectAwayScorePrediction]]="Y", 1, 0))+(($AM$13)*IF(Table2[[#This Row],[CorrectHomeScorePrediction]]="Y", 1, 0))</f>
        <v>0</v>
      </c>
      <c r="AD322" s="4" t="str">
        <f t="shared" si="17"/>
        <v>SAT</v>
      </c>
      <c r="AE322"/>
    </row>
    <row r="323" spans="1:31" x14ac:dyDescent="0.25">
      <c r="B323" s="4">
        <v>45619</v>
      </c>
      <c r="C323" s="7" t="s">
        <v>433</v>
      </c>
      <c r="D323" s="2" t="s">
        <v>26</v>
      </c>
      <c r="E323" s="2" t="s">
        <v>14</v>
      </c>
      <c r="F323" s="2"/>
      <c r="G323" s="2"/>
      <c r="H323" s="2" t="str">
        <f t="shared" si="19"/>
        <v>_</v>
      </c>
      <c r="I323" s="2"/>
      <c r="J323" s="2"/>
      <c r="K323" s="2"/>
      <c r="L323" s="2" t="str">
        <f t="shared" si="18"/>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20">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(($AM$11)*IF(Table2[[#This Row],[CorrectWinnerPrediction]]="Y", 1, 0))+(($AM$12)*IF(Table2[[#This Row],[CorrectAwayScorePrediction]]="Y", 1, 0))+(($AM$13)*IF(Table2[[#This Row],[CorrectHomeScorePrediction]]="Y", 1, 0))</f>
        <v>0</v>
      </c>
      <c r="AD323" s="4" t="str">
        <f t="shared" ref="AD323:AD386" si="21">IF(WEEKDAY($B323)=1,"SUN",IF(WEEKDAY($B323)=2,"MON",IF(WEEKDAY($B323)=3,"TUE",IF(WEEKDAY($B323)=4,"WED",IF(WEEKDAY($B323)=5,"THU",IF(WEEKDAY($B323)=6,"FRI", "SAT"))))))</f>
        <v>SAT</v>
      </c>
      <c r="AE323"/>
    </row>
    <row r="324" spans="1:31" x14ac:dyDescent="0.25">
      <c r="B324" s="4">
        <v>45619</v>
      </c>
      <c r="C324" s="7" t="s">
        <v>434</v>
      </c>
      <c r="D324" s="2" t="s">
        <v>27</v>
      </c>
      <c r="E324" s="2" t="s">
        <v>19</v>
      </c>
      <c r="F324" s="2"/>
      <c r="G324" s="2"/>
      <c r="H324" s="2" t="str">
        <f t="shared" si="19"/>
        <v>_</v>
      </c>
      <c r="I324" s="2"/>
      <c r="J324" s="2"/>
      <c r="K324" s="2"/>
      <c r="L324" s="2" t="str">
        <f t="shared" ref="L324:L387" si="22">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20"/>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(($AM$11)*IF(Table2[[#This Row],[CorrectWinnerPrediction]]="Y", 1, 0))+(($AM$12)*IF(Table2[[#This Row],[CorrectAwayScorePrediction]]="Y", 1, 0))+(($AM$13)*IF(Table2[[#This Row],[CorrectHomeScorePrediction]]="Y", 1, 0))</f>
        <v>0</v>
      </c>
      <c r="AD324" s="4" t="str">
        <f t="shared" si="21"/>
        <v>SAT</v>
      </c>
      <c r="AE324"/>
    </row>
    <row r="325" spans="1:31" x14ac:dyDescent="0.25">
      <c r="B325" s="4">
        <v>45619</v>
      </c>
      <c r="C325" s="7" t="s">
        <v>435</v>
      </c>
      <c r="D325" s="2" t="s">
        <v>25</v>
      </c>
      <c r="E325" s="2" t="s">
        <v>30</v>
      </c>
      <c r="F325" s="2"/>
      <c r="G325" s="2"/>
      <c r="H325" s="2" t="str">
        <f t="shared" si="19"/>
        <v>_</v>
      </c>
      <c r="I325" s="2"/>
      <c r="J325" s="2"/>
      <c r="K325" s="2"/>
      <c r="L325" s="2" t="str">
        <f t="shared" si="22"/>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20"/>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(($AM$11)*IF(Table2[[#This Row],[CorrectWinnerPrediction]]="Y", 1, 0))+(($AM$12)*IF(Table2[[#This Row],[CorrectAwayScorePrediction]]="Y", 1, 0))+(($AM$13)*IF(Table2[[#This Row],[CorrectHomeScorePrediction]]="Y", 1, 0))</f>
        <v>0</v>
      </c>
      <c r="AD325" s="4" t="str">
        <f t="shared" si="21"/>
        <v>SAT</v>
      </c>
      <c r="AE325"/>
    </row>
    <row r="326" spans="1:31" x14ac:dyDescent="0.25">
      <c r="B326" s="4">
        <v>45619</v>
      </c>
      <c r="C326" s="7" t="s">
        <v>436</v>
      </c>
      <c r="D326" s="2" t="s">
        <v>16</v>
      </c>
      <c r="E326" s="2" t="s">
        <v>31</v>
      </c>
      <c r="F326" s="2"/>
      <c r="G326" s="2"/>
      <c r="H326" s="2" t="str">
        <f t="shared" ref="H326:H389" si="23">IF(AND(ISBLANK($F326),ISBLANK($G326)),"_",IF($F326&gt;$G326,$D326,$E326))</f>
        <v>_</v>
      </c>
      <c r="I326" s="2"/>
      <c r="J326" s="2"/>
      <c r="K326" s="2"/>
      <c r="L326" s="2" t="str">
        <f t="shared" si="22"/>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20"/>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(($AM$11)*IF(Table2[[#This Row],[CorrectWinnerPrediction]]="Y", 1, 0))+(($AM$12)*IF(Table2[[#This Row],[CorrectAwayScorePrediction]]="Y", 1, 0))+(($AM$13)*IF(Table2[[#This Row],[CorrectHomeScorePrediction]]="Y", 1, 0))</f>
        <v>0</v>
      </c>
      <c r="AD326" s="4" t="str">
        <f t="shared" si="21"/>
        <v>SAT</v>
      </c>
      <c r="AE326"/>
    </row>
    <row r="327" spans="1:31" x14ac:dyDescent="0.25">
      <c r="B327" s="4">
        <v>45619</v>
      </c>
      <c r="C327" s="7" t="s">
        <v>437</v>
      </c>
      <c r="D327" s="2" t="s">
        <v>34</v>
      </c>
      <c r="E327" s="2" t="s">
        <v>43</v>
      </c>
      <c r="F327" s="2"/>
      <c r="G327" s="2"/>
      <c r="H327" s="2" t="str">
        <f t="shared" si="23"/>
        <v>_</v>
      </c>
      <c r="I327" s="2"/>
      <c r="J327" s="2"/>
      <c r="K327" s="2"/>
      <c r="L327" s="2" t="str">
        <f t="shared" si="22"/>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20"/>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(($AM$11)*IF(Table2[[#This Row],[CorrectWinnerPrediction]]="Y", 1, 0))+(($AM$12)*IF(Table2[[#This Row],[CorrectAwayScorePrediction]]="Y", 1, 0))+(($AM$13)*IF(Table2[[#This Row],[CorrectHomeScorePrediction]]="Y", 1, 0))</f>
        <v>0</v>
      </c>
      <c r="AD327" s="4" t="str">
        <f t="shared" si="21"/>
        <v>SAT</v>
      </c>
      <c r="AE327"/>
    </row>
    <row r="328" spans="1:31" x14ac:dyDescent="0.25">
      <c r="B328" s="4">
        <v>45619</v>
      </c>
      <c r="C328" s="7" t="s">
        <v>438</v>
      </c>
      <c r="D328" s="2" t="s">
        <v>15</v>
      </c>
      <c r="E328" s="2" t="s">
        <v>21</v>
      </c>
      <c r="F328" s="2"/>
      <c r="G328" s="2"/>
      <c r="H328" s="2" t="str">
        <f t="shared" si="23"/>
        <v>_</v>
      </c>
      <c r="I328" s="2"/>
      <c r="J328" s="2"/>
      <c r="K328" s="2"/>
      <c r="L328" s="2" t="str">
        <f t="shared" si="22"/>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20"/>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(($AM$11)*IF(Table2[[#This Row],[CorrectWinnerPrediction]]="Y", 1, 0))+(($AM$12)*IF(Table2[[#This Row],[CorrectAwayScorePrediction]]="Y", 1, 0))+(($AM$13)*IF(Table2[[#This Row],[CorrectHomeScorePrediction]]="Y", 1, 0))</f>
        <v>0</v>
      </c>
      <c r="AD328" s="4" t="str">
        <f t="shared" si="21"/>
        <v>SAT</v>
      </c>
      <c r="AE328"/>
    </row>
    <row r="329" spans="1:31" x14ac:dyDescent="0.25">
      <c r="B329" s="4">
        <v>45619</v>
      </c>
      <c r="C329" s="7" t="s">
        <v>439</v>
      </c>
      <c r="D329" s="2" t="s">
        <v>32</v>
      </c>
      <c r="E329" s="2" t="s">
        <v>46</v>
      </c>
      <c r="F329" s="2"/>
      <c r="G329" s="2"/>
      <c r="H329" s="2" t="str">
        <f t="shared" si="23"/>
        <v>_</v>
      </c>
      <c r="I329" s="2"/>
      <c r="J329" s="2"/>
      <c r="K329" s="2"/>
      <c r="L329" s="2" t="str">
        <f t="shared" si="22"/>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20"/>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(($AM$11)*IF(Table2[[#This Row],[CorrectWinnerPrediction]]="Y", 1, 0))+(($AM$12)*IF(Table2[[#This Row],[CorrectAwayScorePrediction]]="Y", 1, 0))+(($AM$13)*IF(Table2[[#This Row],[CorrectHomeScorePrediction]]="Y", 1, 0))</f>
        <v>0</v>
      </c>
      <c r="AD329" s="4" t="str">
        <f t="shared" si="21"/>
        <v>SAT</v>
      </c>
      <c r="AE329"/>
    </row>
    <row r="330" spans="1:31" x14ac:dyDescent="0.25">
      <c r="B330" s="4">
        <v>45619</v>
      </c>
      <c r="C330" s="7" t="s">
        <v>440</v>
      </c>
      <c r="D330" s="2" t="s">
        <v>44</v>
      </c>
      <c r="E330" s="2" t="s">
        <v>36</v>
      </c>
      <c r="F330" s="2"/>
      <c r="G330" s="2"/>
      <c r="H330" s="2" t="str">
        <f t="shared" si="23"/>
        <v>_</v>
      </c>
      <c r="I330" s="2"/>
      <c r="J330" s="2"/>
      <c r="K330" s="2"/>
      <c r="L330" s="2" t="str">
        <f t="shared" si="22"/>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20"/>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(($AM$11)*IF(Table2[[#This Row],[CorrectWinnerPrediction]]="Y", 1, 0))+(($AM$12)*IF(Table2[[#This Row],[CorrectAwayScorePrediction]]="Y", 1, 0))+(($AM$13)*IF(Table2[[#This Row],[CorrectHomeScorePrediction]]="Y", 1, 0))</f>
        <v>0</v>
      </c>
      <c r="AD330" s="4" t="str">
        <f t="shared" si="21"/>
        <v>SAT</v>
      </c>
      <c r="AE330"/>
    </row>
    <row r="331" spans="1:31" x14ac:dyDescent="0.25">
      <c r="B331" s="4">
        <v>45619</v>
      </c>
      <c r="C331" s="7" t="s">
        <v>441</v>
      </c>
      <c r="D331" s="2" t="s">
        <v>22</v>
      </c>
      <c r="E331" s="2" t="s">
        <v>35</v>
      </c>
      <c r="F331" s="2"/>
      <c r="G331" s="2"/>
      <c r="H331" s="2" t="str">
        <f t="shared" si="23"/>
        <v>_</v>
      </c>
      <c r="I331" s="2"/>
      <c r="J331" s="2"/>
      <c r="K331" s="2"/>
      <c r="L331" s="2" t="str">
        <f t="shared" si="22"/>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20"/>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(($AM$11)*IF(Table2[[#This Row],[CorrectWinnerPrediction]]="Y", 1, 0))+(($AM$12)*IF(Table2[[#This Row],[CorrectAwayScorePrediction]]="Y", 1, 0))+(($AM$13)*IF(Table2[[#This Row],[CorrectHomeScorePrediction]]="Y", 1, 0))</f>
        <v>0</v>
      </c>
      <c r="AD331" s="4" t="str">
        <f t="shared" si="21"/>
        <v>SAT</v>
      </c>
      <c r="AE331"/>
    </row>
    <row r="332" spans="1:31" x14ac:dyDescent="0.25">
      <c r="B332" s="4">
        <v>45619</v>
      </c>
      <c r="C332" s="7" t="s">
        <v>442</v>
      </c>
      <c r="D332" s="2" t="s">
        <v>13</v>
      </c>
      <c r="E332" s="2" t="s">
        <v>33</v>
      </c>
      <c r="F332" s="2"/>
      <c r="G332" s="2"/>
      <c r="H332" s="2" t="str">
        <f t="shared" si="23"/>
        <v>_</v>
      </c>
      <c r="I332" s="2"/>
      <c r="J332" s="2"/>
      <c r="K332" s="2"/>
      <c r="L332" s="2" t="str">
        <f t="shared" si="22"/>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20"/>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(($AM$11)*IF(Table2[[#This Row],[CorrectWinnerPrediction]]="Y", 1, 0))+(($AM$12)*IF(Table2[[#This Row],[CorrectAwayScorePrediction]]="Y", 1, 0))+(($AM$13)*IF(Table2[[#This Row],[CorrectHomeScorePrediction]]="Y", 1, 0))</f>
        <v>0</v>
      </c>
      <c r="AD332" s="4" t="str">
        <f t="shared" si="21"/>
        <v>SAT</v>
      </c>
      <c r="AE332"/>
    </row>
    <row r="333" spans="1:31" x14ac:dyDescent="0.25">
      <c r="B333" s="4">
        <v>45619</v>
      </c>
      <c r="C333" s="7" t="s">
        <v>443</v>
      </c>
      <c r="D333" s="2" t="s">
        <v>29</v>
      </c>
      <c r="E333" s="2" t="s">
        <v>38</v>
      </c>
      <c r="F333" s="2"/>
      <c r="G333" s="2"/>
      <c r="H333" s="2" t="str">
        <f t="shared" si="23"/>
        <v>_</v>
      </c>
      <c r="I333" s="2"/>
      <c r="J333" s="2"/>
      <c r="K333" s="2"/>
      <c r="L333" s="2" t="str">
        <f t="shared" si="22"/>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20"/>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(($AM$11)*IF(Table2[[#This Row],[CorrectWinnerPrediction]]="Y", 1, 0))+(($AM$12)*IF(Table2[[#This Row],[CorrectAwayScorePrediction]]="Y", 1, 0))+(($AM$13)*IF(Table2[[#This Row],[CorrectHomeScorePrediction]]="Y", 1, 0))</f>
        <v>0</v>
      </c>
      <c r="AD333" s="4" t="str">
        <f t="shared" si="21"/>
        <v>SAT</v>
      </c>
      <c r="AE333"/>
    </row>
    <row r="334" spans="1:31" x14ac:dyDescent="0.25">
      <c r="A334" s="3"/>
      <c r="B334" s="5">
        <v>45619</v>
      </c>
      <c r="C334" s="8" t="s">
        <v>444</v>
      </c>
      <c r="D334" s="3" t="s">
        <v>20</v>
      </c>
      <c r="E334" s="3" t="s">
        <v>23</v>
      </c>
      <c r="F334" s="3"/>
      <c r="G334" s="3"/>
      <c r="H334" s="3" t="str">
        <f t="shared" si="23"/>
        <v>_</v>
      </c>
      <c r="I334" s="3"/>
      <c r="J334" s="3"/>
      <c r="K334" s="3"/>
      <c r="L334" s="2" t="str">
        <f t="shared" si="22"/>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20"/>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(($AM$11)*IF(Table2[[#This Row],[CorrectWinnerPrediction]]="Y", 1, 0))+(($AM$12)*IF(Table2[[#This Row],[CorrectAwayScorePrediction]]="Y", 1, 0))+(($AM$13)*IF(Table2[[#This Row],[CorrectHomeScorePrediction]]="Y", 1, 0))</f>
        <v>0</v>
      </c>
      <c r="AD334" s="5" t="str">
        <f t="shared" si="21"/>
        <v>SAT</v>
      </c>
      <c r="AE334"/>
    </row>
    <row r="335" spans="1:31" x14ac:dyDescent="0.25">
      <c r="A335" s="12"/>
      <c r="B335" s="25">
        <v>45620</v>
      </c>
      <c r="C335" s="11" t="s">
        <v>445</v>
      </c>
      <c r="D335" s="12" t="s">
        <v>15</v>
      </c>
      <c r="E335" s="12" t="s">
        <v>18</v>
      </c>
      <c r="F335" s="12"/>
      <c r="G335" s="12"/>
      <c r="H335" s="12" t="str">
        <f t="shared" si="23"/>
        <v>_</v>
      </c>
      <c r="I335" s="12"/>
      <c r="J335" s="12"/>
      <c r="K335" s="12"/>
      <c r="L335" s="12" t="str">
        <f t="shared" si="22"/>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20"/>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(($AM$11)*IF(Table2[[#This Row],[CorrectWinnerPrediction]]="Y", 1, 0))+(($AM$12)*IF(Table2[[#This Row],[CorrectAwayScorePrediction]]="Y", 1, 0))+(($AM$13)*IF(Table2[[#This Row],[CorrectHomeScorePrediction]]="Y", 1, 0))</f>
        <v>0</v>
      </c>
      <c r="AD335" s="25" t="str">
        <f t="shared" si="21"/>
        <v>SUN</v>
      </c>
      <c r="AE335"/>
    </row>
    <row r="336" spans="1:31" x14ac:dyDescent="0.25">
      <c r="B336" s="4">
        <v>45621</v>
      </c>
      <c r="C336" s="7" t="s">
        <v>446</v>
      </c>
      <c r="D336" s="2" t="s">
        <v>26</v>
      </c>
      <c r="E336" s="2" t="s">
        <v>43</v>
      </c>
      <c r="F336" s="2"/>
      <c r="G336" s="2"/>
      <c r="H336" s="2" t="str">
        <f t="shared" si="23"/>
        <v>_</v>
      </c>
      <c r="I336" s="2"/>
      <c r="J336" s="2"/>
      <c r="K336" s="2"/>
      <c r="L336" s="13" t="str">
        <f t="shared" si="22"/>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20"/>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(($AM$11)*IF(Table2[[#This Row],[CorrectWinnerPrediction]]="Y", 1, 0))+(($AM$12)*IF(Table2[[#This Row],[CorrectAwayScorePrediction]]="Y", 1, 0))+(($AM$13)*IF(Table2[[#This Row],[CorrectHomeScorePrediction]]="Y", 1, 0))</f>
        <v>0</v>
      </c>
      <c r="AD336" s="4" t="str">
        <f t="shared" si="21"/>
        <v>MON</v>
      </c>
      <c r="AE336"/>
    </row>
    <row r="337" spans="1:31" x14ac:dyDescent="0.25">
      <c r="B337" s="4">
        <v>45621</v>
      </c>
      <c r="C337" s="7" t="s">
        <v>447</v>
      </c>
      <c r="D337" s="2" t="s">
        <v>46</v>
      </c>
      <c r="E337" s="2" t="s">
        <v>14</v>
      </c>
      <c r="F337" s="2"/>
      <c r="G337" s="2"/>
      <c r="H337" s="2" t="str">
        <f t="shared" si="23"/>
        <v>_</v>
      </c>
      <c r="I337" s="2"/>
      <c r="J337" s="2"/>
      <c r="K337" s="2"/>
      <c r="L337" s="2" t="str">
        <f t="shared" si="22"/>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20"/>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(($AM$11)*IF(Table2[[#This Row],[CorrectWinnerPrediction]]="Y", 1, 0))+(($AM$12)*IF(Table2[[#This Row],[CorrectAwayScorePrediction]]="Y", 1, 0))+(($AM$13)*IF(Table2[[#This Row],[CorrectHomeScorePrediction]]="Y", 1, 0))</f>
        <v>0</v>
      </c>
      <c r="AD337" s="4" t="str">
        <f t="shared" si="21"/>
        <v>MON</v>
      </c>
      <c r="AE337"/>
    </row>
    <row r="338" spans="1:31" x14ac:dyDescent="0.25">
      <c r="B338" s="4">
        <v>45621</v>
      </c>
      <c r="C338" s="7" t="s">
        <v>448</v>
      </c>
      <c r="D338" s="2" t="s">
        <v>35</v>
      </c>
      <c r="E338" s="2" t="s">
        <v>32</v>
      </c>
      <c r="F338" s="2"/>
      <c r="G338" s="2"/>
      <c r="H338" s="2" t="str">
        <f t="shared" si="23"/>
        <v>_</v>
      </c>
      <c r="I338" s="2"/>
      <c r="J338" s="2"/>
      <c r="K338" s="2"/>
      <c r="L338" s="2" t="str">
        <f t="shared" si="22"/>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20"/>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(($AM$11)*IF(Table2[[#This Row],[CorrectWinnerPrediction]]="Y", 1, 0))+(($AM$12)*IF(Table2[[#This Row],[CorrectAwayScorePrediction]]="Y", 1, 0))+(($AM$13)*IF(Table2[[#This Row],[CorrectHomeScorePrediction]]="Y", 1, 0))</f>
        <v>0</v>
      </c>
      <c r="AD338" s="4" t="str">
        <f t="shared" si="21"/>
        <v>MON</v>
      </c>
      <c r="AE338"/>
    </row>
    <row r="339" spans="1:31" x14ac:dyDescent="0.25">
      <c r="B339" s="4">
        <v>45621</v>
      </c>
      <c r="C339" s="7" t="s">
        <v>449</v>
      </c>
      <c r="D339" s="2" t="s">
        <v>13</v>
      </c>
      <c r="E339" s="2" t="s">
        <v>20</v>
      </c>
      <c r="F339" s="2"/>
      <c r="G339" s="2"/>
      <c r="H339" s="2" t="str">
        <f t="shared" si="23"/>
        <v>_</v>
      </c>
      <c r="I339" s="2"/>
      <c r="J339" s="2"/>
      <c r="K339" s="2"/>
      <c r="L339" s="2" t="str">
        <f t="shared" si="22"/>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20"/>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(($AM$11)*IF(Table2[[#This Row],[CorrectWinnerPrediction]]="Y", 1, 0))+(($AM$12)*IF(Table2[[#This Row],[CorrectAwayScorePrediction]]="Y", 1, 0))+(($AM$13)*IF(Table2[[#This Row],[CorrectHomeScorePrediction]]="Y", 1, 0))</f>
        <v>0</v>
      </c>
      <c r="AD339" s="4" t="str">
        <f t="shared" si="21"/>
        <v>MON</v>
      </c>
      <c r="AE339"/>
    </row>
    <row r="340" spans="1:31" x14ac:dyDescent="0.25">
      <c r="B340" s="4">
        <v>45621</v>
      </c>
      <c r="C340" s="7" t="s">
        <v>450</v>
      </c>
      <c r="D340" s="2" t="s">
        <v>27</v>
      </c>
      <c r="E340" s="2" t="s">
        <v>45</v>
      </c>
      <c r="F340" s="2"/>
      <c r="G340" s="2"/>
      <c r="H340" s="2" t="str">
        <f t="shared" si="23"/>
        <v>_</v>
      </c>
      <c r="I340" s="2"/>
      <c r="J340" s="2"/>
      <c r="K340" s="2"/>
      <c r="L340" s="2" t="str">
        <f t="shared" si="22"/>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20"/>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(($AM$11)*IF(Table2[[#This Row],[CorrectWinnerPrediction]]="Y", 1, 0))+(($AM$12)*IF(Table2[[#This Row],[CorrectAwayScorePrediction]]="Y", 1, 0))+(($AM$13)*IF(Table2[[#This Row],[CorrectHomeScorePrediction]]="Y", 1, 0))</f>
        <v>0</v>
      </c>
      <c r="AD340" s="4" t="str">
        <f t="shared" si="21"/>
        <v>MON</v>
      </c>
      <c r="AE340"/>
    </row>
    <row r="341" spans="1:31" x14ac:dyDescent="0.25">
      <c r="B341" s="4">
        <v>45621</v>
      </c>
      <c r="C341" s="7" t="s">
        <v>451</v>
      </c>
      <c r="D341" s="2" t="s">
        <v>34</v>
      </c>
      <c r="E341" s="2" t="s">
        <v>44</v>
      </c>
      <c r="F341" s="2"/>
      <c r="G341" s="2"/>
      <c r="H341" s="2" t="str">
        <f t="shared" si="23"/>
        <v>_</v>
      </c>
      <c r="I341" s="2"/>
      <c r="J341" s="2"/>
      <c r="K341" s="2"/>
      <c r="L341" s="2" t="str">
        <f t="shared" si="22"/>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20"/>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(($AM$11)*IF(Table2[[#This Row],[CorrectWinnerPrediction]]="Y", 1, 0))+(($AM$12)*IF(Table2[[#This Row],[CorrectAwayScorePrediction]]="Y", 1, 0))+(($AM$13)*IF(Table2[[#This Row],[CorrectHomeScorePrediction]]="Y", 1, 0))</f>
        <v>0</v>
      </c>
      <c r="AD341" s="4" t="str">
        <f t="shared" si="21"/>
        <v>MON</v>
      </c>
      <c r="AE341"/>
    </row>
    <row r="342" spans="1:31" x14ac:dyDescent="0.25">
      <c r="B342" s="4">
        <v>45621</v>
      </c>
      <c r="C342" s="7" t="s">
        <v>452</v>
      </c>
      <c r="D342" s="2" t="s">
        <v>24</v>
      </c>
      <c r="E342" s="2" t="s">
        <v>30</v>
      </c>
      <c r="F342" s="2"/>
      <c r="G342" s="2"/>
      <c r="H342" s="2" t="str">
        <f t="shared" si="23"/>
        <v>_</v>
      </c>
      <c r="I342" s="2"/>
      <c r="J342" s="2"/>
      <c r="K342" s="2"/>
      <c r="L342" s="2" t="str">
        <f t="shared" si="22"/>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20"/>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(($AM$11)*IF(Table2[[#This Row],[CorrectWinnerPrediction]]="Y", 1, 0))+(($AM$12)*IF(Table2[[#This Row],[CorrectAwayScorePrediction]]="Y", 1, 0))+(($AM$13)*IF(Table2[[#This Row],[CorrectHomeScorePrediction]]="Y", 1, 0))</f>
        <v>0</v>
      </c>
      <c r="AD342" s="4" t="str">
        <f t="shared" si="21"/>
        <v>MON</v>
      </c>
      <c r="AE342"/>
    </row>
    <row r="343" spans="1:31" x14ac:dyDescent="0.25">
      <c r="B343" s="4">
        <v>45621</v>
      </c>
      <c r="C343" s="7" t="s">
        <v>453</v>
      </c>
      <c r="D343" s="2" t="s">
        <v>31</v>
      </c>
      <c r="E343" s="2" t="s">
        <v>33</v>
      </c>
      <c r="F343" s="2"/>
      <c r="G343" s="2"/>
      <c r="H343" s="2" t="str">
        <f t="shared" si="23"/>
        <v>_</v>
      </c>
      <c r="I343" s="2"/>
      <c r="J343" s="2"/>
      <c r="K343" s="2"/>
      <c r="L343" s="2" t="str">
        <f t="shared" si="22"/>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20"/>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(($AM$11)*IF(Table2[[#This Row],[CorrectWinnerPrediction]]="Y", 1, 0))+(($AM$12)*IF(Table2[[#This Row],[CorrectAwayScorePrediction]]="Y", 1, 0))+(($AM$13)*IF(Table2[[#This Row],[CorrectHomeScorePrediction]]="Y", 1, 0))</f>
        <v>0</v>
      </c>
      <c r="AD343" s="4" t="str">
        <f t="shared" si="21"/>
        <v>MON</v>
      </c>
      <c r="AE343"/>
    </row>
    <row r="344" spans="1:31" x14ac:dyDescent="0.25">
      <c r="B344" s="4">
        <v>45621</v>
      </c>
      <c r="C344" s="7" t="s">
        <v>454</v>
      </c>
      <c r="D344" s="2" t="s">
        <v>22</v>
      </c>
      <c r="E344" s="2" t="s">
        <v>37</v>
      </c>
      <c r="F344" s="2"/>
      <c r="G344" s="2"/>
      <c r="H344" s="2" t="str">
        <f t="shared" si="23"/>
        <v>_</v>
      </c>
      <c r="I344" s="2"/>
      <c r="J344" s="2"/>
      <c r="K344" s="2"/>
      <c r="L344" s="2" t="str">
        <f t="shared" si="22"/>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20"/>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(($AM$11)*IF(Table2[[#This Row],[CorrectWinnerPrediction]]="Y", 1, 0))+(($AM$12)*IF(Table2[[#This Row],[CorrectAwayScorePrediction]]="Y", 1, 0))+(($AM$13)*IF(Table2[[#This Row],[CorrectHomeScorePrediction]]="Y", 1, 0))</f>
        <v>0</v>
      </c>
      <c r="AD344" s="4" t="str">
        <f t="shared" si="21"/>
        <v>MON</v>
      </c>
      <c r="AE344"/>
    </row>
    <row r="345" spans="1:31" x14ac:dyDescent="0.25">
      <c r="B345" s="4">
        <v>45621</v>
      </c>
      <c r="C345" s="7" t="s">
        <v>455</v>
      </c>
      <c r="D345" s="2" t="s">
        <v>12</v>
      </c>
      <c r="E345" s="2" t="s">
        <v>47</v>
      </c>
      <c r="F345" s="2"/>
      <c r="G345" s="2"/>
      <c r="H345" s="2" t="str">
        <f t="shared" si="23"/>
        <v>_</v>
      </c>
      <c r="I345" s="2"/>
      <c r="J345" s="2"/>
      <c r="K345" s="2"/>
      <c r="L345" s="2" t="str">
        <f t="shared" si="22"/>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20"/>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(($AM$11)*IF(Table2[[#This Row],[CorrectWinnerPrediction]]="Y", 1, 0))+(($AM$12)*IF(Table2[[#This Row],[CorrectAwayScorePrediction]]="Y", 1, 0))+(($AM$13)*IF(Table2[[#This Row],[CorrectHomeScorePrediction]]="Y", 1, 0))</f>
        <v>0</v>
      </c>
      <c r="AD345" s="4" t="str">
        <f t="shared" si="21"/>
        <v>MON</v>
      </c>
      <c r="AE345"/>
    </row>
    <row r="346" spans="1:31" x14ac:dyDescent="0.25">
      <c r="A346" s="3"/>
      <c r="B346" s="5">
        <v>45621</v>
      </c>
      <c r="C346" s="8" t="s">
        <v>456</v>
      </c>
      <c r="D346" s="3" t="s">
        <v>28</v>
      </c>
      <c r="E346" s="3" t="s">
        <v>38</v>
      </c>
      <c r="F346" s="3"/>
      <c r="G346" s="3"/>
      <c r="H346" s="3" t="str">
        <f t="shared" si="23"/>
        <v>_</v>
      </c>
      <c r="I346" s="3"/>
      <c r="J346" s="3"/>
      <c r="K346" s="3"/>
      <c r="L346" s="2" t="str">
        <f t="shared" si="22"/>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20"/>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(($AM$11)*IF(Table2[[#This Row],[CorrectWinnerPrediction]]="Y", 1, 0))+(($AM$12)*IF(Table2[[#This Row],[CorrectAwayScorePrediction]]="Y", 1, 0))+(($AM$13)*IF(Table2[[#This Row],[CorrectHomeScorePrediction]]="Y", 1, 0))</f>
        <v>0</v>
      </c>
      <c r="AD346" s="5" t="str">
        <f t="shared" si="21"/>
        <v>MON</v>
      </c>
      <c r="AE346"/>
    </row>
    <row r="347" spans="1:31" x14ac:dyDescent="0.25">
      <c r="B347" s="4">
        <v>45622</v>
      </c>
      <c r="C347" s="7" t="s">
        <v>457</v>
      </c>
      <c r="D347" s="2" t="s">
        <v>25</v>
      </c>
      <c r="E347" s="2" t="s">
        <v>16</v>
      </c>
      <c r="F347" s="2"/>
      <c r="G347" s="2"/>
      <c r="H347" s="2" t="str">
        <f t="shared" si="23"/>
        <v>_</v>
      </c>
      <c r="I347" s="2"/>
      <c r="J347" s="2"/>
      <c r="K347" s="2"/>
      <c r="L347" s="13" t="str">
        <f t="shared" si="22"/>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20"/>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(($AM$11)*IF(Table2[[#This Row],[CorrectWinnerPrediction]]="Y", 1, 0))+(($AM$12)*IF(Table2[[#This Row],[CorrectAwayScorePrediction]]="Y", 1, 0))+(($AM$13)*IF(Table2[[#This Row],[CorrectHomeScorePrediction]]="Y", 1, 0))</f>
        <v>0</v>
      </c>
      <c r="AD347" s="4" t="str">
        <f t="shared" si="21"/>
        <v>TUE</v>
      </c>
      <c r="AE347"/>
    </row>
    <row r="348" spans="1:31" x14ac:dyDescent="0.25">
      <c r="A348" s="3"/>
      <c r="B348" s="5">
        <v>45622</v>
      </c>
      <c r="C348" s="8" t="s">
        <v>458</v>
      </c>
      <c r="D348" s="3" t="s">
        <v>15</v>
      </c>
      <c r="E348" s="3" t="s">
        <v>19</v>
      </c>
      <c r="F348" s="3"/>
      <c r="G348" s="3"/>
      <c r="H348" s="3" t="str">
        <f t="shared" si="23"/>
        <v>_</v>
      </c>
      <c r="I348" s="3"/>
      <c r="J348" s="3"/>
      <c r="K348" s="3"/>
      <c r="L348" s="3" t="str">
        <f t="shared" si="22"/>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20"/>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(($AM$11)*IF(Table2[[#This Row],[CorrectWinnerPrediction]]="Y", 1, 0))+(($AM$12)*IF(Table2[[#This Row],[CorrectAwayScorePrediction]]="Y", 1, 0))+(($AM$13)*IF(Table2[[#This Row],[CorrectHomeScorePrediction]]="Y", 1, 0))</f>
        <v>0</v>
      </c>
      <c r="AD348" s="5" t="str">
        <f t="shared" si="21"/>
        <v>TUE</v>
      </c>
      <c r="AE348"/>
    </row>
    <row r="349" spans="1:31" x14ac:dyDescent="0.25">
      <c r="B349" s="4">
        <v>45623</v>
      </c>
      <c r="C349" s="7" t="s">
        <v>459</v>
      </c>
      <c r="D349" s="2" t="s">
        <v>37</v>
      </c>
      <c r="E349" s="2" t="s">
        <v>29</v>
      </c>
      <c r="F349" s="2"/>
      <c r="G349" s="2"/>
      <c r="H349" s="2" t="str">
        <f t="shared" si="23"/>
        <v>_</v>
      </c>
      <c r="I349" s="2"/>
      <c r="J349" s="2"/>
      <c r="K349" s="2"/>
      <c r="L349" s="2" t="str">
        <f t="shared" si="22"/>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0"/>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(($AM$11)*IF(Table2[[#This Row],[CorrectWinnerPrediction]]="Y", 1, 0))+(($AM$12)*IF(Table2[[#This Row],[CorrectAwayScorePrediction]]="Y", 1, 0))+(($AM$13)*IF(Table2[[#This Row],[CorrectHomeScorePrediction]]="Y", 1, 0))</f>
        <v>0</v>
      </c>
      <c r="AD349" s="4" t="str">
        <f t="shared" si="21"/>
        <v>WED</v>
      </c>
      <c r="AE349"/>
    </row>
    <row r="350" spans="1:31" x14ac:dyDescent="0.25">
      <c r="B350" s="4">
        <v>45623</v>
      </c>
      <c r="C350" s="7" t="s">
        <v>460</v>
      </c>
      <c r="D350" s="2" t="s">
        <v>13</v>
      </c>
      <c r="E350" s="2" t="s">
        <v>32</v>
      </c>
      <c r="F350" s="2"/>
      <c r="G350" s="2"/>
      <c r="H350" s="2" t="str">
        <f t="shared" si="23"/>
        <v>_</v>
      </c>
      <c r="I350" s="2"/>
      <c r="J350" s="2"/>
      <c r="K350" s="2"/>
      <c r="L350" s="2" t="str">
        <f t="shared" si="22"/>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0"/>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(($AM$11)*IF(Table2[[#This Row],[CorrectWinnerPrediction]]="Y", 1, 0))+(($AM$12)*IF(Table2[[#This Row],[CorrectAwayScorePrediction]]="Y", 1, 0))+(($AM$13)*IF(Table2[[#This Row],[CorrectHomeScorePrediction]]="Y", 1, 0))</f>
        <v>0</v>
      </c>
      <c r="AD350" s="4" t="str">
        <f t="shared" si="21"/>
        <v>WED</v>
      </c>
      <c r="AE350"/>
    </row>
    <row r="351" spans="1:31" x14ac:dyDescent="0.25">
      <c r="B351" s="4">
        <v>45623</v>
      </c>
      <c r="C351" s="7" t="s">
        <v>461</v>
      </c>
      <c r="D351" s="2" t="s">
        <v>20</v>
      </c>
      <c r="E351" s="2" t="s">
        <v>44</v>
      </c>
      <c r="F351" s="2"/>
      <c r="G351" s="2"/>
      <c r="H351" s="2" t="str">
        <f t="shared" si="23"/>
        <v>_</v>
      </c>
      <c r="I351" s="2"/>
      <c r="J351" s="2"/>
      <c r="K351" s="2"/>
      <c r="L351" s="2" t="str">
        <f t="shared" si="22"/>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0"/>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(($AM$11)*IF(Table2[[#This Row],[CorrectWinnerPrediction]]="Y", 1, 0))+(($AM$12)*IF(Table2[[#This Row],[CorrectAwayScorePrediction]]="Y", 1, 0))+(($AM$13)*IF(Table2[[#This Row],[CorrectHomeScorePrediction]]="Y", 1, 0))</f>
        <v>0</v>
      </c>
      <c r="AD351" s="4" t="str">
        <f t="shared" si="21"/>
        <v>WED</v>
      </c>
      <c r="AE351"/>
    </row>
    <row r="352" spans="1:31" x14ac:dyDescent="0.25">
      <c r="B352" s="4">
        <v>45623</v>
      </c>
      <c r="C352" s="7" t="s">
        <v>462</v>
      </c>
      <c r="D352" s="2" t="s">
        <v>24</v>
      </c>
      <c r="E352" s="2" t="s">
        <v>31</v>
      </c>
      <c r="F352" s="2"/>
      <c r="G352" s="2"/>
      <c r="H352" s="2" t="str">
        <f t="shared" si="23"/>
        <v>_</v>
      </c>
      <c r="I352" s="2"/>
      <c r="J352" s="2"/>
      <c r="K352" s="2"/>
      <c r="L352" s="2" t="str">
        <f t="shared" si="22"/>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20"/>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(($AM$11)*IF(Table2[[#This Row],[CorrectWinnerPrediction]]="Y", 1, 0))+(($AM$12)*IF(Table2[[#This Row],[CorrectAwayScorePrediction]]="Y", 1, 0))+(($AM$13)*IF(Table2[[#This Row],[CorrectHomeScorePrediction]]="Y", 1, 0))</f>
        <v>0</v>
      </c>
      <c r="AD352" s="4" t="str">
        <f t="shared" si="21"/>
        <v>WED</v>
      </c>
      <c r="AE352"/>
    </row>
    <row r="353" spans="1:31" x14ac:dyDescent="0.25">
      <c r="B353" s="4">
        <v>45623</v>
      </c>
      <c r="C353" s="7" t="s">
        <v>463</v>
      </c>
      <c r="D353" s="2" t="s">
        <v>46</v>
      </c>
      <c r="E353" s="2" t="s">
        <v>43</v>
      </c>
      <c r="F353" s="2"/>
      <c r="G353" s="2"/>
      <c r="H353" s="2" t="str">
        <f t="shared" si="23"/>
        <v>_</v>
      </c>
      <c r="I353" s="2"/>
      <c r="J353" s="2"/>
      <c r="K353" s="2"/>
      <c r="L353" s="2" t="str">
        <f t="shared" si="22"/>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0"/>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(($AM$11)*IF(Table2[[#This Row],[CorrectWinnerPrediction]]="Y", 1, 0))+(($AM$12)*IF(Table2[[#This Row],[CorrectAwayScorePrediction]]="Y", 1, 0))+(($AM$13)*IF(Table2[[#This Row],[CorrectHomeScorePrediction]]="Y", 1, 0))</f>
        <v>0</v>
      </c>
      <c r="AD353" s="4" t="str">
        <f t="shared" si="21"/>
        <v>WED</v>
      </c>
      <c r="AE353"/>
    </row>
    <row r="354" spans="1:31" x14ac:dyDescent="0.25">
      <c r="B354" s="4">
        <v>45623</v>
      </c>
      <c r="C354" s="7" t="s">
        <v>464</v>
      </c>
      <c r="D354" s="2" t="s">
        <v>18</v>
      </c>
      <c r="E354" s="2" t="s">
        <v>14</v>
      </c>
      <c r="F354" s="2"/>
      <c r="G354" s="2"/>
      <c r="H354" s="2" t="str">
        <f t="shared" si="23"/>
        <v>_</v>
      </c>
      <c r="I354" s="2"/>
      <c r="J354" s="2"/>
      <c r="K354" s="2"/>
      <c r="L354" s="2" t="str">
        <f t="shared" si="22"/>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20"/>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(($AM$11)*IF(Table2[[#This Row],[CorrectWinnerPrediction]]="Y", 1, 0))+(($AM$12)*IF(Table2[[#This Row],[CorrectAwayScorePrediction]]="Y", 1, 0))+(($AM$13)*IF(Table2[[#This Row],[CorrectHomeScorePrediction]]="Y", 1, 0))</f>
        <v>0</v>
      </c>
      <c r="AD354" s="4" t="str">
        <f t="shared" si="21"/>
        <v>WED</v>
      </c>
      <c r="AE354"/>
    </row>
    <row r="355" spans="1:31" x14ac:dyDescent="0.25">
      <c r="B355" s="4">
        <v>45623</v>
      </c>
      <c r="C355" s="7" t="s">
        <v>465</v>
      </c>
      <c r="D355" s="2" t="s">
        <v>16</v>
      </c>
      <c r="E355" s="2" t="s">
        <v>33</v>
      </c>
      <c r="F355" s="2"/>
      <c r="G355" s="2"/>
      <c r="H355" s="2" t="str">
        <f t="shared" si="23"/>
        <v>_</v>
      </c>
      <c r="I355" s="2"/>
      <c r="J355" s="2"/>
      <c r="K355" s="2"/>
      <c r="L355" s="2" t="str">
        <f t="shared" si="22"/>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0"/>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(($AM$11)*IF(Table2[[#This Row],[CorrectWinnerPrediction]]="Y", 1, 0))+(($AM$12)*IF(Table2[[#This Row],[CorrectAwayScorePrediction]]="Y", 1, 0))+(($AM$13)*IF(Table2[[#This Row],[CorrectHomeScorePrediction]]="Y", 1, 0))</f>
        <v>0</v>
      </c>
      <c r="AD355" s="4" t="str">
        <f t="shared" si="21"/>
        <v>WED</v>
      </c>
      <c r="AE355"/>
    </row>
    <row r="356" spans="1:31" x14ac:dyDescent="0.25">
      <c r="B356" s="4">
        <v>45623</v>
      </c>
      <c r="C356" s="7" t="s">
        <v>466</v>
      </c>
      <c r="D356" s="2" t="s">
        <v>25</v>
      </c>
      <c r="E356" s="2" t="s">
        <v>21</v>
      </c>
      <c r="F356" s="2"/>
      <c r="G356" s="2"/>
      <c r="H356" s="2" t="str">
        <f t="shared" si="23"/>
        <v>_</v>
      </c>
      <c r="I356" s="2"/>
      <c r="J356" s="2"/>
      <c r="K356" s="2"/>
      <c r="L356" s="2" t="str">
        <f t="shared" si="22"/>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0"/>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(($AM$11)*IF(Table2[[#This Row],[CorrectWinnerPrediction]]="Y", 1, 0))+(($AM$12)*IF(Table2[[#This Row],[CorrectAwayScorePrediction]]="Y", 1, 0))+(($AM$13)*IF(Table2[[#This Row],[CorrectHomeScorePrediction]]="Y", 1, 0))</f>
        <v>0</v>
      </c>
      <c r="AD356" s="4" t="str">
        <f t="shared" si="21"/>
        <v>WED</v>
      </c>
      <c r="AE356"/>
    </row>
    <row r="357" spans="1:31" x14ac:dyDescent="0.25">
      <c r="B357" s="4">
        <v>45623</v>
      </c>
      <c r="C357" s="7" t="s">
        <v>467</v>
      </c>
      <c r="D357" s="2" t="s">
        <v>19</v>
      </c>
      <c r="E357" s="2" t="s">
        <v>36</v>
      </c>
      <c r="F357" s="2"/>
      <c r="G357" s="2"/>
      <c r="H357" s="2" t="str">
        <f t="shared" si="23"/>
        <v>_</v>
      </c>
      <c r="I357" s="2"/>
      <c r="J357" s="2"/>
      <c r="K357" s="2"/>
      <c r="L357" s="2" t="str">
        <f t="shared" si="22"/>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0"/>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(($AM$11)*IF(Table2[[#This Row],[CorrectWinnerPrediction]]="Y", 1, 0))+(($AM$12)*IF(Table2[[#This Row],[CorrectAwayScorePrediction]]="Y", 1, 0))+(($AM$13)*IF(Table2[[#This Row],[CorrectHomeScorePrediction]]="Y", 1, 0))</f>
        <v>0</v>
      </c>
      <c r="AD357" s="4" t="str">
        <f t="shared" si="21"/>
        <v>WED</v>
      </c>
      <c r="AE357"/>
    </row>
    <row r="358" spans="1:31" x14ac:dyDescent="0.25">
      <c r="B358" s="4">
        <v>45623</v>
      </c>
      <c r="C358" s="7" t="s">
        <v>468</v>
      </c>
      <c r="D358" s="2" t="s">
        <v>45</v>
      </c>
      <c r="E358" s="2" t="s">
        <v>35</v>
      </c>
      <c r="F358" s="2"/>
      <c r="G358" s="2"/>
      <c r="H358" s="2" t="str">
        <f t="shared" si="23"/>
        <v>_</v>
      </c>
      <c r="I358" s="2"/>
      <c r="J358" s="2"/>
      <c r="K358" s="2"/>
      <c r="L358" s="2" t="str">
        <f t="shared" si="22"/>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0"/>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(($AM$11)*IF(Table2[[#This Row],[CorrectWinnerPrediction]]="Y", 1, 0))+(($AM$12)*IF(Table2[[#This Row],[CorrectAwayScorePrediction]]="Y", 1, 0))+(($AM$13)*IF(Table2[[#This Row],[CorrectHomeScorePrediction]]="Y", 1, 0))</f>
        <v>0</v>
      </c>
      <c r="AD358" s="4" t="str">
        <f t="shared" si="21"/>
        <v>WED</v>
      </c>
      <c r="AE358"/>
    </row>
    <row r="359" spans="1:31" x14ac:dyDescent="0.25">
      <c r="B359" s="4">
        <v>45623</v>
      </c>
      <c r="C359" s="7" t="s">
        <v>469</v>
      </c>
      <c r="D359" s="2" t="s">
        <v>34</v>
      </c>
      <c r="E359" s="2" t="s">
        <v>17</v>
      </c>
      <c r="F359" s="2"/>
      <c r="G359" s="2"/>
      <c r="H359" s="2" t="str">
        <f t="shared" si="23"/>
        <v>_</v>
      </c>
      <c r="I359" s="2"/>
      <c r="J359" s="2"/>
      <c r="K359" s="2"/>
      <c r="L359" s="2" t="str">
        <f t="shared" si="22"/>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0"/>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(($AM$11)*IF(Table2[[#This Row],[CorrectWinnerPrediction]]="Y", 1, 0))+(($AM$12)*IF(Table2[[#This Row],[CorrectAwayScorePrediction]]="Y", 1, 0))+(($AM$13)*IF(Table2[[#This Row],[CorrectHomeScorePrediction]]="Y", 1, 0))</f>
        <v>0</v>
      </c>
      <c r="AD359" s="4" t="str">
        <f t="shared" si="21"/>
        <v>WED</v>
      </c>
      <c r="AE359"/>
    </row>
    <row r="360" spans="1:31" x14ac:dyDescent="0.25">
      <c r="B360" s="4">
        <v>45623</v>
      </c>
      <c r="C360" s="7" t="s">
        <v>470</v>
      </c>
      <c r="D360" s="2" t="s">
        <v>27</v>
      </c>
      <c r="E360" s="2" t="s">
        <v>26</v>
      </c>
      <c r="F360" s="2"/>
      <c r="G360" s="2"/>
      <c r="H360" s="2" t="str">
        <f t="shared" si="23"/>
        <v>_</v>
      </c>
      <c r="I360" s="2"/>
      <c r="J360" s="2"/>
      <c r="K360" s="2"/>
      <c r="L360" s="2" t="str">
        <f t="shared" si="22"/>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0"/>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(($AM$11)*IF(Table2[[#This Row],[CorrectWinnerPrediction]]="Y", 1, 0))+(($AM$12)*IF(Table2[[#This Row],[CorrectAwayScorePrediction]]="Y", 1, 0))+(($AM$13)*IF(Table2[[#This Row],[CorrectHomeScorePrediction]]="Y", 1, 0))</f>
        <v>0</v>
      </c>
      <c r="AD360" s="4" t="str">
        <f t="shared" si="21"/>
        <v>WED</v>
      </c>
      <c r="AE360"/>
    </row>
    <row r="361" spans="1:31" x14ac:dyDescent="0.25">
      <c r="B361" s="4">
        <v>45623</v>
      </c>
      <c r="C361" s="7" t="s">
        <v>471</v>
      </c>
      <c r="D361" s="2" t="s">
        <v>22</v>
      </c>
      <c r="E361" s="2" t="s">
        <v>28</v>
      </c>
      <c r="F361" s="2"/>
      <c r="G361" s="2"/>
      <c r="H361" s="2" t="str">
        <f t="shared" si="23"/>
        <v>_</v>
      </c>
      <c r="I361" s="2"/>
      <c r="J361" s="2"/>
      <c r="K361" s="2"/>
      <c r="L361" s="2" t="str">
        <f t="shared" si="22"/>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0"/>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(($AM$11)*IF(Table2[[#This Row],[CorrectWinnerPrediction]]="Y", 1, 0))+(($AM$12)*IF(Table2[[#This Row],[CorrectAwayScorePrediction]]="Y", 1, 0))+(($AM$13)*IF(Table2[[#This Row],[CorrectHomeScorePrediction]]="Y", 1, 0))</f>
        <v>0</v>
      </c>
      <c r="AD361" s="4" t="str">
        <f t="shared" si="21"/>
        <v>WED</v>
      </c>
      <c r="AE361"/>
    </row>
    <row r="362" spans="1:31" x14ac:dyDescent="0.25">
      <c r="B362" s="4">
        <v>45623</v>
      </c>
      <c r="C362" s="7" t="s">
        <v>472</v>
      </c>
      <c r="D362" s="2" t="s">
        <v>47</v>
      </c>
      <c r="E362" s="2" t="s">
        <v>12</v>
      </c>
      <c r="F362" s="2"/>
      <c r="G362" s="2"/>
      <c r="H362" s="2" t="str">
        <f t="shared" si="23"/>
        <v>_</v>
      </c>
      <c r="I362" s="2"/>
      <c r="J362" s="2"/>
      <c r="K362" s="2"/>
      <c r="L362" s="2" t="str">
        <f t="shared" si="22"/>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0"/>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(($AM$11)*IF(Table2[[#This Row],[CorrectWinnerPrediction]]="Y", 1, 0))+(($AM$12)*IF(Table2[[#This Row],[CorrectAwayScorePrediction]]="Y", 1, 0))+(($AM$13)*IF(Table2[[#This Row],[CorrectHomeScorePrediction]]="Y", 1, 0))</f>
        <v>0</v>
      </c>
      <c r="AD362" s="4" t="str">
        <f t="shared" si="21"/>
        <v>WED</v>
      </c>
      <c r="AE362"/>
    </row>
    <row r="363" spans="1:31" x14ac:dyDescent="0.25">
      <c r="A363" s="3"/>
      <c r="B363" s="5">
        <v>45623</v>
      </c>
      <c r="C363" s="8" t="s">
        <v>473</v>
      </c>
      <c r="D363" s="3" t="s">
        <v>30</v>
      </c>
      <c r="E363" s="3" t="s">
        <v>38</v>
      </c>
      <c r="F363" s="3"/>
      <c r="G363" s="3"/>
      <c r="H363" s="3" t="str">
        <f t="shared" si="23"/>
        <v>_</v>
      </c>
      <c r="I363" s="3"/>
      <c r="J363" s="3"/>
      <c r="K363" s="3"/>
      <c r="L363" s="2" t="str">
        <f t="shared" si="22"/>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20"/>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(($AM$11)*IF(Table2[[#This Row],[CorrectWinnerPrediction]]="Y", 1, 0))+(($AM$12)*IF(Table2[[#This Row],[CorrectAwayScorePrediction]]="Y", 1, 0))+(($AM$13)*IF(Table2[[#This Row],[CorrectHomeScorePrediction]]="Y", 1, 0))</f>
        <v>0</v>
      </c>
      <c r="AD363" s="5" t="str">
        <f t="shared" si="21"/>
        <v>WED</v>
      </c>
      <c r="AE363"/>
    </row>
    <row r="364" spans="1:31" x14ac:dyDescent="0.25">
      <c r="B364" s="4">
        <v>45625</v>
      </c>
      <c r="C364" s="7" t="s">
        <v>474</v>
      </c>
      <c r="D364" s="2" t="s">
        <v>20</v>
      </c>
      <c r="E364" s="2" t="s">
        <v>45</v>
      </c>
      <c r="F364" s="2"/>
      <c r="G364" s="2"/>
      <c r="H364" s="2" t="str">
        <f t="shared" si="23"/>
        <v>_</v>
      </c>
      <c r="I364" s="2"/>
      <c r="J364" s="2"/>
      <c r="K364" s="2"/>
      <c r="L364" s="13" t="str">
        <f t="shared" si="22"/>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0"/>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(($AM$11)*IF(Table2[[#This Row],[CorrectWinnerPrediction]]="Y", 1, 0))+(($AM$12)*IF(Table2[[#This Row],[CorrectAwayScorePrediction]]="Y", 1, 0))+(($AM$13)*IF(Table2[[#This Row],[CorrectHomeScorePrediction]]="Y", 1, 0))</f>
        <v>0</v>
      </c>
      <c r="AD364" s="4" t="str">
        <f t="shared" si="21"/>
        <v>FRI</v>
      </c>
      <c r="AE364"/>
    </row>
    <row r="365" spans="1:31" x14ac:dyDescent="0.25">
      <c r="B365" s="4">
        <v>45625</v>
      </c>
      <c r="C365" s="7" t="s">
        <v>475</v>
      </c>
      <c r="D365" s="2" t="s">
        <v>17</v>
      </c>
      <c r="E365" s="2" t="s">
        <v>37</v>
      </c>
      <c r="F365" s="2"/>
      <c r="G365" s="2"/>
      <c r="H365" s="2" t="str">
        <f t="shared" si="23"/>
        <v>_</v>
      </c>
      <c r="I365" s="2"/>
      <c r="J365" s="2"/>
      <c r="K365" s="2"/>
      <c r="L365" s="2" t="str">
        <f t="shared" si="22"/>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0"/>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(($AM$11)*IF(Table2[[#This Row],[CorrectWinnerPrediction]]="Y", 1, 0))+(($AM$12)*IF(Table2[[#This Row],[CorrectAwayScorePrediction]]="Y", 1, 0))+(($AM$13)*IF(Table2[[#This Row],[CorrectHomeScorePrediction]]="Y", 1, 0))</f>
        <v>0</v>
      </c>
      <c r="AD365" s="4" t="str">
        <f t="shared" si="21"/>
        <v>FRI</v>
      </c>
      <c r="AE365"/>
    </row>
    <row r="366" spans="1:31" x14ac:dyDescent="0.25">
      <c r="B366" s="4">
        <v>45625</v>
      </c>
      <c r="C366" s="7" t="s">
        <v>476</v>
      </c>
      <c r="D366" s="2" t="s">
        <v>25</v>
      </c>
      <c r="E366" s="2" t="s">
        <v>29</v>
      </c>
      <c r="F366" s="2"/>
      <c r="G366" s="2"/>
      <c r="H366" s="2" t="str">
        <f t="shared" si="23"/>
        <v>_</v>
      </c>
      <c r="I366" s="2"/>
      <c r="J366" s="2"/>
      <c r="K366" s="2"/>
      <c r="L366" s="2" t="str">
        <f t="shared" si="22"/>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0"/>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(($AM$11)*IF(Table2[[#This Row],[CorrectWinnerPrediction]]="Y", 1, 0))+(($AM$12)*IF(Table2[[#This Row],[CorrectAwayScorePrediction]]="Y", 1, 0))+(($AM$13)*IF(Table2[[#This Row],[CorrectHomeScorePrediction]]="Y", 1, 0))</f>
        <v>0</v>
      </c>
      <c r="AD366" s="4" t="str">
        <f t="shared" si="21"/>
        <v>FRI</v>
      </c>
      <c r="AE366"/>
    </row>
    <row r="367" spans="1:31" x14ac:dyDescent="0.25">
      <c r="B367" s="4">
        <v>45625</v>
      </c>
      <c r="C367" s="7" t="s">
        <v>477</v>
      </c>
      <c r="D367" s="2" t="s">
        <v>32</v>
      </c>
      <c r="E367" s="2" t="s">
        <v>31</v>
      </c>
      <c r="F367" s="2"/>
      <c r="G367" s="2"/>
      <c r="H367" s="2" t="str">
        <f t="shared" si="23"/>
        <v>_</v>
      </c>
      <c r="I367" s="2"/>
      <c r="J367" s="2"/>
      <c r="K367" s="2"/>
      <c r="L367" s="2" t="str">
        <f t="shared" si="22"/>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0"/>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(($AM$11)*IF(Table2[[#This Row],[CorrectWinnerPrediction]]="Y", 1, 0))+(($AM$12)*IF(Table2[[#This Row],[CorrectAwayScorePrediction]]="Y", 1, 0))+(($AM$13)*IF(Table2[[#This Row],[CorrectHomeScorePrediction]]="Y", 1, 0))</f>
        <v>0</v>
      </c>
      <c r="AD367" s="4" t="str">
        <f t="shared" si="21"/>
        <v>FRI</v>
      </c>
      <c r="AE367"/>
    </row>
    <row r="368" spans="1:31" x14ac:dyDescent="0.25">
      <c r="B368" s="4">
        <v>45625</v>
      </c>
      <c r="C368" s="7" t="s">
        <v>478</v>
      </c>
      <c r="D368" s="2" t="s">
        <v>33</v>
      </c>
      <c r="E368" s="2" t="s">
        <v>46</v>
      </c>
      <c r="F368" s="2"/>
      <c r="G368" s="2"/>
      <c r="H368" s="2" t="str">
        <f t="shared" si="23"/>
        <v>_</v>
      </c>
      <c r="I368" s="2"/>
      <c r="J368" s="2"/>
      <c r="K368" s="2"/>
      <c r="L368" s="2" t="str">
        <f t="shared" si="22"/>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0"/>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(($AM$11)*IF(Table2[[#This Row],[CorrectWinnerPrediction]]="Y", 1, 0))+(($AM$12)*IF(Table2[[#This Row],[CorrectAwayScorePrediction]]="Y", 1, 0))+(($AM$13)*IF(Table2[[#This Row],[CorrectHomeScorePrediction]]="Y", 1, 0))</f>
        <v>0</v>
      </c>
      <c r="AD368" s="4" t="str">
        <f t="shared" si="21"/>
        <v>FRI</v>
      </c>
      <c r="AE368"/>
    </row>
    <row r="369" spans="1:31" x14ac:dyDescent="0.25">
      <c r="B369" s="4">
        <v>45625</v>
      </c>
      <c r="C369" s="7" t="s">
        <v>479</v>
      </c>
      <c r="D369" s="2" t="s">
        <v>14</v>
      </c>
      <c r="E369" s="2" t="s">
        <v>44</v>
      </c>
      <c r="F369" s="2"/>
      <c r="G369" s="2"/>
      <c r="H369" s="2" t="str">
        <f t="shared" si="23"/>
        <v>_</v>
      </c>
      <c r="I369" s="2"/>
      <c r="J369" s="2"/>
      <c r="K369" s="2"/>
      <c r="L369" s="2" t="str">
        <f t="shared" si="22"/>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0"/>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(($AM$11)*IF(Table2[[#This Row],[CorrectWinnerPrediction]]="Y", 1, 0))+(($AM$12)*IF(Table2[[#This Row],[CorrectAwayScorePrediction]]="Y", 1, 0))+(($AM$13)*IF(Table2[[#This Row],[CorrectHomeScorePrediction]]="Y", 1, 0))</f>
        <v>0</v>
      </c>
      <c r="AD369" s="4" t="str">
        <f t="shared" si="21"/>
        <v>FRI</v>
      </c>
      <c r="AE369"/>
    </row>
    <row r="370" spans="1:31" x14ac:dyDescent="0.25">
      <c r="B370" s="4">
        <v>45625</v>
      </c>
      <c r="C370" s="7" t="s">
        <v>480</v>
      </c>
      <c r="D370" s="2" t="s">
        <v>24</v>
      </c>
      <c r="E370" s="2" t="s">
        <v>36</v>
      </c>
      <c r="F370" s="2"/>
      <c r="G370" s="2"/>
      <c r="H370" s="2" t="str">
        <f t="shared" si="23"/>
        <v>_</v>
      </c>
      <c r="I370" s="2"/>
      <c r="J370" s="2"/>
      <c r="K370" s="2"/>
      <c r="L370" s="2" t="str">
        <f t="shared" si="22"/>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0"/>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(($AM$11)*IF(Table2[[#This Row],[CorrectWinnerPrediction]]="Y", 1, 0))+(($AM$12)*IF(Table2[[#This Row],[CorrectAwayScorePrediction]]="Y", 1, 0))+(($AM$13)*IF(Table2[[#This Row],[CorrectHomeScorePrediction]]="Y", 1, 0))</f>
        <v>0</v>
      </c>
      <c r="AD370" s="4" t="str">
        <f t="shared" si="21"/>
        <v>FRI</v>
      </c>
      <c r="AE370"/>
    </row>
    <row r="371" spans="1:31" x14ac:dyDescent="0.25">
      <c r="B371" s="4">
        <v>45625</v>
      </c>
      <c r="C371" s="7" t="s">
        <v>481</v>
      </c>
      <c r="D371" s="2" t="s">
        <v>43</v>
      </c>
      <c r="E371" s="2" t="s">
        <v>35</v>
      </c>
      <c r="F371" s="2"/>
      <c r="G371" s="2"/>
      <c r="H371" s="2" t="str">
        <f t="shared" si="23"/>
        <v>_</v>
      </c>
      <c r="I371" s="2"/>
      <c r="J371" s="2"/>
      <c r="K371" s="2"/>
      <c r="L371" s="2" t="str">
        <f t="shared" si="22"/>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0"/>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(($AM$11)*IF(Table2[[#This Row],[CorrectWinnerPrediction]]="Y", 1, 0))+(($AM$12)*IF(Table2[[#This Row],[CorrectAwayScorePrediction]]="Y", 1, 0))+(($AM$13)*IF(Table2[[#This Row],[CorrectHomeScorePrediction]]="Y", 1, 0))</f>
        <v>0</v>
      </c>
      <c r="AD371" s="4" t="str">
        <f t="shared" si="21"/>
        <v>FRI</v>
      </c>
      <c r="AE371"/>
    </row>
    <row r="372" spans="1:31" x14ac:dyDescent="0.25">
      <c r="B372" s="4">
        <v>45625</v>
      </c>
      <c r="C372" s="7" t="s">
        <v>482</v>
      </c>
      <c r="D372" s="2" t="s">
        <v>28</v>
      </c>
      <c r="E372" s="2" t="s">
        <v>47</v>
      </c>
      <c r="F372" s="2"/>
      <c r="G372" s="2"/>
      <c r="H372" s="2" t="str">
        <f t="shared" si="23"/>
        <v>_</v>
      </c>
      <c r="I372" s="2"/>
      <c r="J372" s="2"/>
      <c r="K372" s="2"/>
      <c r="L372" s="2" t="str">
        <f t="shared" si="22"/>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0"/>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(($AM$11)*IF(Table2[[#This Row],[CorrectWinnerPrediction]]="Y", 1, 0))+(($AM$12)*IF(Table2[[#This Row],[CorrectAwayScorePrediction]]="Y", 1, 0))+(($AM$13)*IF(Table2[[#This Row],[CorrectHomeScorePrediction]]="Y", 1, 0))</f>
        <v>0</v>
      </c>
      <c r="AD372" s="4" t="str">
        <f t="shared" si="21"/>
        <v>FRI</v>
      </c>
      <c r="AE372"/>
    </row>
    <row r="373" spans="1:31" x14ac:dyDescent="0.25">
      <c r="B373" s="4">
        <v>45625</v>
      </c>
      <c r="C373" s="7" t="s">
        <v>483</v>
      </c>
      <c r="D373" s="2" t="s">
        <v>12</v>
      </c>
      <c r="E373" s="2" t="s">
        <v>38</v>
      </c>
      <c r="F373" s="2"/>
      <c r="G373" s="2"/>
      <c r="H373" s="2" t="str">
        <f t="shared" si="23"/>
        <v>_</v>
      </c>
      <c r="I373" s="2"/>
      <c r="J373" s="2"/>
      <c r="K373" s="2"/>
      <c r="L373" s="2" t="str">
        <f t="shared" si="22"/>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0"/>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(($AM$11)*IF(Table2[[#This Row],[CorrectWinnerPrediction]]="Y", 1, 0))+(($AM$12)*IF(Table2[[#This Row],[CorrectAwayScorePrediction]]="Y", 1, 0))+(($AM$13)*IF(Table2[[#This Row],[CorrectHomeScorePrediction]]="Y", 1, 0))</f>
        <v>0</v>
      </c>
      <c r="AD373" s="4" t="str">
        <f t="shared" si="21"/>
        <v>FRI</v>
      </c>
      <c r="AE373"/>
    </row>
    <row r="374" spans="1:31" x14ac:dyDescent="0.25">
      <c r="B374" s="4">
        <v>45625</v>
      </c>
      <c r="C374" s="7" t="s">
        <v>484</v>
      </c>
      <c r="D374" s="2" t="s">
        <v>21</v>
      </c>
      <c r="E374" s="2" t="s">
        <v>16</v>
      </c>
      <c r="F374" s="2"/>
      <c r="G374" s="2"/>
      <c r="H374" s="2" t="str">
        <f t="shared" si="23"/>
        <v>_</v>
      </c>
      <c r="I374" s="2"/>
      <c r="J374" s="2"/>
      <c r="K374" s="2"/>
      <c r="L374" s="2" t="str">
        <f t="shared" si="22"/>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0"/>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(($AM$11)*IF(Table2[[#This Row],[CorrectWinnerPrediction]]="Y", 1, 0))+(($AM$12)*IF(Table2[[#This Row],[CorrectAwayScorePrediction]]="Y", 1, 0))+(($AM$13)*IF(Table2[[#This Row],[CorrectHomeScorePrediction]]="Y", 1, 0))</f>
        <v>0</v>
      </c>
      <c r="AD374" s="4" t="str">
        <f t="shared" si="21"/>
        <v>FRI</v>
      </c>
      <c r="AE374"/>
    </row>
    <row r="375" spans="1:31" x14ac:dyDescent="0.25">
      <c r="B375" s="4">
        <v>45625</v>
      </c>
      <c r="C375" s="7" t="s">
        <v>485</v>
      </c>
      <c r="D375" s="2" t="s">
        <v>22</v>
      </c>
      <c r="E375" s="2" t="s">
        <v>27</v>
      </c>
      <c r="F375" s="2"/>
      <c r="G375" s="2"/>
      <c r="H375" s="2" t="str">
        <f t="shared" si="23"/>
        <v>_</v>
      </c>
      <c r="I375" s="2"/>
      <c r="J375" s="2"/>
      <c r="K375" s="2"/>
      <c r="L375" s="2" t="str">
        <f t="shared" si="22"/>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0"/>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(($AM$11)*IF(Table2[[#This Row],[CorrectWinnerPrediction]]="Y", 1, 0))+(($AM$12)*IF(Table2[[#This Row],[CorrectAwayScorePrediction]]="Y", 1, 0))+(($AM$13)*IF(Table2[[#This Row],[CorrectHomeScorePrediction]]="Y", 1, 0))</f>
        <v>0</v>
      </c>
      <c r="AD375" s="4" t="str">
        <f t="shared" si="21"/>
        <v>FRI</v>
      </c>
      <c r="AE375"/>
    </row>
    <row r="376" spans="1:31" x14ac:dyDescent="0.25">
      <c r="B376" s="4">
        <v>45625</v>
      </c>
      <c r="C376" s="7" t="s">
        <v>486</v>
      </c>
      <c r="D376" s="2" t="s">
        <v>26</v>
      </c>
      <c r="E376" s="2" t="s">
        <v>34</v>
      </c>
      <c r="F376" s="2"/>
      <c r="G376" s="2"/>
      <c r="H376" s="2" t="str">
        <f t="shared" si="23"/>
        <v>_</v>
      </c>
      <c r="I376" s="2"/>
      <c r="J376" s="2"/>
      <c r="K376" s="2"/>
      <c r="L376" s="2" t="str">
        <f t="shared" si="22"/>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0"/>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(($AM$11)*IF(Table2[[#This Row],[CorrectWinnerPrediction]]="Y", 1, 0))+(($AM$12)*IF(Table2[[#This Row],[CorrectAwayScorePrediction]]="Y", 1, 0))+(($AM$13)*IF(Table2[[#This Row],[CorrectHomeScorePrediction]]="Y", 1, 0))</f>
        <v>0</v>
      </c>
      <c r="AD376" s="4" t="str">
        <f t="shared" si="21"/>
        <v>FRI</v>
      </c>
      <c r="AE376"/>
    </row>
    <row r="377" spans="1:31" x14ac:dyDescent="0.25">
      <c r="A377" s="3"/>
      <c r="B377" s="5">
        <v>45625</v>
      </c>
      <c r="C377" s="8" t="s">
        <v>487</v>
      </c>
      <c r="D377" s="3" t="s">
        <v>23</v>
      </c>
      <c r="E377" s="3" t="s">
        <v>15</v>
      </c>
      <c r="F377" s="3"/>
      <c r="G377" s="3"/>
      <c r="H377" s="3" t="str">
        <f t="shared" si="23"/>
        <v>_</v>
      </c>
      <c r="I377" s="3"/>
      <c r="J377" s="3"/>
      <c r="K377" s="3"/>
      <c r="L377" s="3" t="str">
        <f t="shared" si="22"/>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20"/>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(($AM$11)*IF(Table2[[#This Row],[CorrectWinnerPrediction]]="Y", 1, 0))+(($AM$12)*IF(Table2[[#This Row],[CorrectAwayScorePrediction]]="Y", 1, 0))+(($AM$13)*IF(Table2[[#This Row],[CorrectHomeScorePrediction]]="Y", 1, 0))</f>
        <v>0</v>
      </c>
      <c r="AD377" s="5" t="str">
        <f t="shared" si="21"/>
        <v>FRI</v>
      </c>
      <c r="AE377"/>
    </row>
    <row r="378" spans="1:31" x14ac:dyDescent="0.25">
      <c r="B378" s="4">
        <v>45626</v>
      </c>
      <c r="C378" s="7" t="s">
        <v>488</v>
      </c>
      <c r="D378" s="2" t="s">
        <v>19</v>
      </c>
      <c r="E378" s="2" t="s">
        <v>20</v>
      </c>
      <c r="F378" s="2"/>
      <c r="G378" s="2"/>
      <c r="H378" s="2" t="str">
        <f t="shared" si="23"/>
        <v>_</v>
      </c>
      <c r="I378" s="2"/>
      <c r="J378" s="2"/>
      <c r="K378" s="2"/>
      <c r="L378" s="2" t="str">
        <f t="shared" si="22"/>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0"/>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(($AM$11)*IF(Table2[[#This Row],[CorrectWinnerPrediction]]="Y", 1, 0))+(($AM$12)*IF(Table2[[#This Row],[CorrectAwayScorePrediction]]="Y", 1, 0))+(($AM$13)*IF(Table2[[#This Row],[CorrectHomeScorePrediction]]="Y", 1, 0))</f>
        <v>0</v>
      </c>
      <c r="AD378" s="4" t="str">
        <f t="shared" si="21"/>
        <v>SAT</v>
      </c>
      <c r="AE378"/>
    </row>
    <row r="379" spans="1:31" x14ac:dyDescent="0.25">
      <c r="B379" s="4">
        <v>45626</v>
      </c>
      <c r="C379" s="7" t="s">
        <v>489</v>
      </c>
      <c r="D379" s="2" t="s">
        <v>44</v>
      </c>
      <c r="E379" s="2" t="s">
        <v>14</v>
      </c>
      <c r="F379" s="2"/>
      <c r="G379" s="2"/>
      <c r="H379" s="2" t="str">
        <f t="shared" si="23"/>
        <v>_</v>
      </c>
      <c r="I379" s="2"/>
      <c r="J379" s="2"/>
      <c r="K379" s="2"/>
      <c r="L379" s="2" t="str">
        <f t="shared" si="22"/>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0"/>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(($AM$11)*IF(Table2[[#This Row],[CorrectWinnerPrediction]]="Y", 1, 0))+(($AM$12)*IF(Table2[[#This Row],[CorrectAwayScorePrediction]]="Y", 1, 0))+(($AM$13)*IF(Table2[[#This Row],[CorrectHomeScorePrediction]]="Y", 1, 0))</f>
        <v>0</v>
      </c>
      <c r="AD379" s="4" t="str">
        <f t="shared" si="21"/>
        <v>SAT</v>
      </c>
      <c r="AE379"/>
    </row>
    <row r="380" spans="1:31" x14ac:dyDescent="0.25">
      <c r="B380" s="4">
        <v>45626</v>
      </c>
      <c r="C380" s="7" t="s">
        <v>490</v>
      </c>
      <c r="D380" s="2" t="s">
        <v>18</v>
      </c>
      <c r="E380" s="2" t="s">
        <v>43</v>
      </c>
      <c r="F380" s="2"/>
      <c r="G380" s="2"/>
      <c r="H380" s="2" t="str">
        <f t="shared" si="23"/>
        <v>_</v>
      </c>
      <c r="I380" s="2"/>
      <c r="J380" s="2"/>
      <c r="K380" s="2"/>
      <c r="L380" s="2" t="str">
        <f t="shared" si="22"/>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0"/>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(($AM$11)*IF(Table2[[#This Row],[CorrectWinnerPrediction]]="Y", 1, 0))+(($AM$12)*IF(Table2[[#This Row],[CorrectAwayScorePrediction]]="Y", 1, 0))+(($AM$13)*IF(Table2[[#This Row],[CorrectHomeScorePrediction]]="Y", 1, 0))</f>
        <v>0</v>
      </c>
      <c r="AD380" s="4" t="str">
        <f t="shared" si="21"/>
        <v>SAT</v>
      </c>
      <c r="AE380"/>
    </row>
    <row r="381" spans="1:31" x14ac:dyDescent="0.25">
      <c r="B381" s="4">
        <v>45626</v>
      </c>
      <c r="C381" s="7" t="s">
        <v>491</v>
      </c>
      <c r="D381" s="2" t="s">
        <v>46</v>
      </c>
      <c r="E381" s="2" t="s">
        <v>32</v>
      </c>
      <c r="F381" s="2"/>
      <c r="G381" s="2"/>
      <c r="H381" s="2" t="str">
        <f t="shared" si="23"/>
        <v>_</v>
      </c>
      <c r="I381" s="2"/>
      <c r="J381" s="2"/>
      <c r="K381" s="2"/>
      <c r="L381" s="2" t="str">
        <f t="shared" si="22"/>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0"/>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(($AM$11)*IF(Table2[[#This Row],[CorrectWinnerPrediction]]="Y", 1, 0))+(($AM$12)*IF(Table2[[#This Row],[CorrectAwayScorePrediction]]="Y", 1, 0))+(($AM$13)*IF(Table2[[#This Row],[CorrectHomeScorePrediction]]="Y", 1, 0))</f>
        <v>0</v>
      </c>
      <c r="AD381" s="4" t="str">
        <f t="shared" si="21"/>
        <v>SAT</v>
      </c>
      <c r="AE381"/>
    </row>
    <row r="382" spans="1:31" x14ac:dyDescent="0.25">
      <c r="B382" s="4">
        <v>45626</v>
      </c>
      <c r="C382" s="7" t="s">
        <v>492</v>
      </c>
      <c r="D382" s="2" t="s">
        <v>24</v>
      </c>
      <c r="E382" s="2" t="s">
        <v>21</v>
      </c>
      <c r="F382" s="2"/>
      <c r="G382" s="2"/>
      <c r="H382" s="2" t="str">
        <f t="shared" si="23"/>
        <v>_</v>
      </c>
      <c r="I382" s="2"/>
      <c r="J382" s="2"/>
      <c r="K382" s="2"/>
      <c r="L382" s="2" t="str">
        <f t="shared" si="22"/>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0"/>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(($AM$11)*IF(Table2[[#This Row],[CorrectWinnerPrediction]]="Y", 1, 0))+(($AM$12)*IF(Table2[[#This Row],[CorrectAwayScorePrediction]]="Y", 1, 0))+(($AM$13)*IF(Table2[[#This Row],[CorrectHomeScorePrediction]]="Y", 1, 0))</f>
        <v>0</v>
      </c>
      <c r="AD382" s="4" t="str">
        <f t="shared" si="21"/>
        <v>SAT</v>
      </c>
      <c r="AE382"/>
    </row>
    <row r="383" spans="1:31" x14ac:dyDescent="0.25">
      <c r="B383" s="4">
        <v>45626</v>
      </c>
      <c r="C383" s="7" t="s">
        <v>493</v>
      </c>
      <c r="D383" s="2" t="s">
        <v>45</v>
      </c>
      <c r="E383" s="2" t="s">
        <v>13</v>
      </c>
      <c r="F383" s="2"/>
      <c r="G383" s="2"/>
      <c r="H383" s="2" t="str">
        <f t="shared" si="23"/>
        <v>_</v>
      </c>
      <c r="I383" s="2"/>
      <c r="J383" s="2"/>
      <c r="K383" s="2"/>
      <c r="L383" s="2" t="str">
        <f t="shared" si="22"/>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0"/>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(($AM$11)*IF(Table2[[#This Row],[CorrectWinnerPrediction]]="Y", 1, 0))+(($AM$12)*IF(Table2[[#This Row],[CorrectAwayScorePrediction]]="Y", 1, 0))+(($AM$13)*IF(Table2[[#This Row],[CorrectHomeScorePrediction]]="Y", 1, 0))</f>
        <v>0</v>
      </c>
      <c r="AD383" s="4" t="str">
        <f t="shared" si="21"/>
        <v>SAT</v>
      </c>
      <c r="AE383"/>
    </row>
    <row r="384" spans="1:31" x14ac:dyDescent="0.25">
      <c r="B384" s="4">
        <v>45626</v>
      </c>
      <c r="C384" s="7" t="s">
        <v>494</v>
      </c>
      <c r="D384" s="2" t="s">
        <v>30</v>
      </c>
      <c r="E384" s="2" t="s">
        <v>28</v>
      </c>
      <c r="F384" s="2"/>
      <c r="G384" s="2"/>
      <c r="H384" s="2" t="str">
        <f t="shared" si="23"/>
        <v>_</v>
      </c>
      <c r="I384" s="2"/>
      <c r="J384" s="2"/>
      <c r="K384" s="2"/>
      <c r="L384" s="2" t="str">
        <f t="shared" si="22"/>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0"/>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(($AM$11)*IF(Table2[[#This Row],[CorrectWinnerPrediction]]="Y", 1, 0))+(($AM$12)*IF(Table2[[#This Row],[CorrectAwayScorePrediction]]="Y", 1, 0))+(($AM$13)*IF(Table2[[#This Row],[CorrectHomeScorePrediction]]="Y", 1, 0))</f>
        <v>0</v>
      </c>
      <c r="AD384" s="4" t="str">
        <f t="shared" si="21"/>
        <v>SAT</v>
      </c>
      <c r="AE384"/>
    </row>
    <row r="385" spans="1:31" x14ac:dyDescent="0.25">
      <c r="B385" s="4">
        <v>45626</v>
      </c>
      <c r="C385" s="7" t="s">
        <v>495</v>
      </c>
      <c r="D385" s="2" t="s">
        <v>29</v>
      </c>
      <c r="E385" s="2" t="s">
        <v>33</v>
      </c>
      <c r="F385" s="2"/>
      <c r="G385" s="2"/>
      <c r="H385" s="2" t="str">
        <f t="shared" si="23"/>
        <v>_</v>
      </c>
      <c r="I385" s="2"/>
      <c r="J385" s="2"/>
      <c r="K385" s="2"/>
      <c r="L385" s="2" t="str">
        <f t="shared" si="22"/>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0"/>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(($AM$11)*IF(Table2[[#This Row],[CorrectWinnerPrediction]]="Y", 1, 0))+(($AM$12)*IF(Table2[[#This Row],[CorrectAwayScorePrediction]]="Y", 1, 0))+(($AM$13)*IF(Table2[[#This Row],[CorrectHomeScorePrediction]]="Y", 1, 0))</f>
        <v>0</v>
      </c>
      <c r="AD385" s="4" t="str">
        <f t="shared" si="21"/>
        <v>SAT</v>
      </c>
      <c r="AE385"/>
    </row>
    <row r="386" spans="1:31" x14ac:dyDescent="0.25">
      <c r="B386" s="4">
        <v>45626</v>
      </c>
      <c r="C386" s="7" t="s">
        <v>496</v>
      </c>
      <c r="D386" s="2" t="s">
        <v>35</v>
      </c>
      <c r="E386" s="2" t="s">
        <v>37</v>
      </c>
      <c r="F386" s="2"/>
      <c r="G386" s="2"/>
      <c r="H386" s="2" t="str">
        <f t="shared" si="23"/>
        <v>_</v>
      </c>
      <c r="I386" s="2"/>
      <c r="J386" s="2"/>
      <c r="K386" s="2"/>
      <c r="L386" s="2" t="str">
        <f t="shared" si="22"/>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0"/>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(($AM$11)*IF(Table2[[#This Row],[CorrectWinnerPrediction]]="Y", 1, 0))+(($AM$12)*IF(Table2[[#This Row],[CorrectAwayScorePrediction]]="Y", 1, 0))+(($AM$13)*IF(Table2[[#This Row],[CorrectHomeScorePrediction]]="Y", 1, 0))</f>
        <v>0</v>
      </c>
      <c r="AD386" s="4" t="str">
        <f t="shared" si="21"/>
        <v>SAT</v>
      </c>
      <c r="AE386"/>
    </row>
    <row r="387" spans="1:31" x14ac:dyDescent="0.25">
      <c r="B387" s="4">
        <v>45626</v>
      </c>
      <c r="C387" s="7" t="s">
        <v>497</v>
      </c>
      <c r="D387" s="2" t="s">
        <v>23</v>
      </c>
      <c r="E387" s="2" t="s">
        <v>26</v>
      </c>
      <c r="F387" s="2"/>
      <c r="G387" s="2"/>
      <c r="H387" s="2" t="str">
        <f t="shared" si="23"/>
        <v>_</v>
      </c>
      <c r="I387" s="2"/>
      <c r="J387" s="2"/>
      <c r="K387" s="2"/>
      <c r="L387" s="2" t="str">
        <f t="shared" si="22"/>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24">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(($AM$11)*IF(Table2[[#This Row],[CorrectWinnerPrediction]]="Y", 1, 0))+(($AM$12)*IF(Table2[[#This Row],[CorrectAwayScorePrediction]]="Y", 1, 0))+(($AM$13)*IF(Table2[[#This Row],[CorrectHomeScorePrediction]]="Y", 1, 0))</f>
        <v>0</v>
      </c>
      <c r="AD387" s="4" t="str">
        <f t="shared" ref="AD387:AD450" si="25">IF(WEEKDAY($B387)=1,"SUN",IF(WEEKDAY($B387)=2,"MON",IF(WEEKDAY($B387)=3,"TUE",IF(WEEKDAY($B387)=4,"WED",IF(WEEKDAY($B387)=5,"THU",IF(WEEKDAY($B387)=6,"FRI", "SAT"))))))</f>
        <v>SAT</v>
      </c>
      <c r="AE387"/>
    </row>
    <row r="388" spans="1:31" x14ac:dyDescent="0.25">
      <c r="B388" s="4">
        <v>45626</v>
      </c>
      <c r="C388" s="7" t="s">
        <v>498</v>
      </c>
      <c r="D388" s="2" t="s">
        <v>15</v>
      </c>
      <c r="E388" s="2" t="s">
        <v>27</v>
      </c>
      <c r="F388" s="2"/>
      <c r="G388" s="2"/>
      <c r="H388" s="2" t="str">
        <f t="shared" si="23"/>
        <v>_</v>
      </c>
      <c r="I388" s="2"/>
      <c r="J388" s="2"/>
      <c r="K388" s="2"/>
      <c r="L388" s="2" t="str">
        <f t="shared" ref="L388:L451" si="26">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24"/>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(($AM$11)*IF(Table2[[#This Row],[CorrectWinnerPrediction]]="Y", 1, 0))+(($AM$12)*IF(Table2[[#This Row],[CorrectAwayScorePrediction]]="Y", 1, 0))+(($AM$13)*IF(Table2[[#This Row],[CorrectHomeScorePrediction]]="Y", 1, 0))</f>
        <v>0</v>
      </c>
      <c r="AD388" s="4" t="str">
        <f t="shared" si="25"/>
        <v>SAT</v>
      </c>
      <c r="AE388"/>
    </row>
    <row r="389" spans="1:31" x14ac:dyDescent="0.25">
      <c r="A389" s="3"/>
      <c r="B389" s="5">
        <v>45626</v>
      </c>
      <c r="C389" s="8" t="s">
        <v>499</v>
      </c>
      <c r="D389" s="3" t="s">
        <v>38</v>
      </c>
      <c r="E389" s="3" t="s">
        <v>12</v>
      </c>
      <c r="F389" s="3"/>
      <c r="G389" s="3"/>
      <c r="H389" s="3" t="str">
        <f t="shared" si="23"/>
        <v>_</v>
      </c>
      <c r="I389" s="3"/>
      <c r="J389" s="3"/>
      <c r="K389" s="3"/>
      <c r="L389" s="3" t="str">
        <f t="shared" si="26"/>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24"/>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(($AM$11)*IF(Table2[[#This Row],[CorrectWinnerPrediction]]="Y", 1, 0))+(($AM$12)*IF(Table2[[#This Row],[CorrectAwayScorePrediction]]="Y", 1, 0))+(($AM$13)*IF(Table2[[#This Row],[CorrectHomeScorePrediction]]="Y", 1, 0))</f>
        <v>0</v>
      </c>
      <c r="AD389" s="5" t="str">
        <f t="shared" si="25"/>
        <v>SAT</v>
      </c>
      <c r="AE389"/>
    </row>
    <row r="390" spans="1:31" x14ac:dyDescent="0.25">
      <c r="B390" s="4">
        <v>45627</v>
      </c>
      <c r="C390" s="7" t="s">
        <v>500</v>
      </c>
      <c r="D390" s="2" t="s">
        <v>25</v>
      </c>
      <c r="E390" s="2" t="s">
        <v>31</v>
      </c>
      <c r="F390" s="2"/>
      <c r="G390" s="2"/>
      <c r="H390" s="2" t="str">
        <f t="shared" ref="H390:H453" si="27">IF(AND(ISBLANK($F390),ISBLANK($G390)),"_",IF($F390&gt;$G390,$D390,$E390))</f>
        <v>_</v>
      </c>
      <c r="I390" s="2"/>
      <c r="J390" s="2"/>
      <c r="K390" s="2"/>
      <c r="L390" s="2" t="str">
        <f t="shared" si="26"/>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24"/>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(($AM$11)*IF(Table2[[#This Row],[CorrectWinnerPrediction]]="Y", 1, 0))+(($AM$12)*IF(Table2[[#This Row],[CorrectAwayScorePrediction]]="Y", 1, 0))+(($AM$13)*IF(Table2[[#This Row],[CorrectHomeScorePrediction]]="Y", 1, 0))</f>
        <v>0</v>
      </c>
      <c r="AD390" s="4" t="str">
        <f t="shared" si="25"/>
        <v>SUN</v>
      </c>
      <c r="AE390"/>
    </row>
    <row r="391" spans="1:31" x14ac:dyDescent="0.25">
      <c r="B391" s="4">
        <v>45627</v>
      </c>
      <c r="C391" s="7" t="s">
        <v>501</v>
      </c>
      <c r="D391" s="2" t="s">
        <v>19</v>
      </c>
      <c r="E391" s="2" t="s">
        <v>16</v>
      </c>
      <c r="F391" s="2"/>
      <c r="G391" s="2"/>
      <c r="H391" s="2" t="str">
        <f t="shared" si="27"/>
        <v>_</v>
      </c>
      <c r="I391" s="2"/>
      <c r="J391" s="2"/>
      <c r="K391" s="2"/>
      <c r="L391" s="2" t="str">
        <f t="shared" si="26"/>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24"/>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(($AM$11)*IF(Table2[[#This Row],[CorrectWinnerPrediction]]="Y", 1, 0))+(($AM$12)*IF(Table2[[#This Row],[CorrectAwayScorePrediction]]="Y", 1, 0))+(($AM$13)*IF(Table2[[#This Row],[CorrectHomeScorePrediction]]="Y", 1, 0))</f>
        <v>0</v>
      </c>
      <c r="AD391" s="4" t="str">
        <f t="shared" si="25"/>
        <v>SUN</v>
      </c>
      <c r="AE391"/>
    </row>
    <row r="392" spans="1:31" x14ac:dyDescent="0.25">
      <c r="B392" s="4">
        <v>45627</v>
      </c>
      <c r="C392" s="7" t="s">
        <v>502</v>
      </c>
      <c r="D392" s="2" t="s">
        <v>36</v>
      </c>
      <c r="E392" s="2" t="s">
        <v>17</v>
      </c>
      <c r="F392" s="2"/>
      <c r="G392" s="2"/>
      <c r="H392" s="2" t="str">
        <f t="shared" si="27"/>
        <v>_</v>
      </c>
      <c r="I392" s="2"/>
      <c r="J392" s="2"/>
      <c r="K392" s="2"/>
      <c r="L392" s="2" t="str">
        <f t="shared" si="26"/>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24"/>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(($AM$11)*IF(Table2[[#This Row],[CorrectWinnerPrediction]]="Y", 1, 0))+(($AM$12)*IF(Table2[[#This Row],[CorrectAwayScorePrediction]]="Y", 1, 0))+(($AM$13)*IF(Table2[[#This Row],[CorrectHomeScorePrediction]]="Y", 1, 0))</f>
        <v>0</v>
      </c>
      <c r="AD392" s="4" t="str">
        <f t="shared" si="25"/>
        <v>SUN</v>
      </c>
      <c r="AE392"/>
    </row>
    <row r="393" spans="1:31" x14ac:dyDescent="0.25">
      <c r="B393" s="4">
        <v>45627</v>
      </c>
      <c r="C393" s="7" t="s">
        <v>503</v>
      </c>
      <c r="D393" s="2" t="s">
        <v>22</v>
      </c>
      <c r="E393" s="2" t="s">
        <v>34</v>
      </c>
      <c r="F393" s="2"/>
      <c r="G393" s="2"/>
      <c r="H393" s="2" t="str">
        <f t="shared" si="27"/>
        <v>_</v>
      </c>
      <c r="I393" s="2"/>
      <c r="J393" s="2"/>
      <c r="K393" s="2"/>
      <c r="L393" s="2" t="str">
        <f t="shared" si="26"/>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24"/>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(($AM$11)*IF(Table2[[#This Row],[CorrectWinnerPrediction]]="Y", 1, 0))+(($AM$12)*IF(Table2[[#This Row],[CorrectAwayScorePrediction]]="Y", 1, 0))+(($AM$13)*IF(Table2[[#This Row],[CorrectHomeScorePrediction]]="Y", 1, 0))</f>
        <v>0</v>
      </c>
      <c r="AD393" s="4" t="str">
        <f t="shared" si="25"/>
        <v>SUN</v>
      </c>
      <c r="AE393"/>
    </row>
    <row r="394" spans="1:31" x14ac:dyDescent="0.25">
      <c r="A394" s="3"/>
      <c r="B394" s="5">
        <v>45627</v>
      </c>
      <c r="C394" s="8" t="s">
        <v>504</v>
      </c>
      <c r="D394" s="3" t="s">
        <v>30</v>
      </c>
      <c r="E394" s="3" t="s">
        <v>47</v>
      </c>
      <c r="F394" s="3"/>
      <c r="G394" s="3"/>
      <c r="H394" s="3" t="str">
        <f t="shared" si="27"/>
        <v>_</v>
      </c>
      <c r="I394" s="3"/>
      <c r="J394" s="3"/>
      <c r="K394" s="3"/>
      <c r="L394" s="2" t="str">
        <f t="shared" si="26"/>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24"/>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(($AM$11)*IF(Table2[[#This Row],[CorrectWinnerPrediction]]="Y", 1, 0))+(($AM$12)*IF(Table2[[#This Row],[CorrectAwayScorePrediction]]="Y", 1, 0))+(($AM$13)*IF(Table2[[#This Row],[CorrectHomeScorePrediction]]="Y", 1, 0))</f>
        <v>0</v>
      </c>
      <c r="AD394" s="5" t="str">
        <f t="shared" si="25"/>
        <v>SUN</v>
      </c>
      <c r="AE394"/>
    </row>
    <row r="395" spans="1:31" x14ac:dyDescent="0.25">
      <c r="B395" s="4">
        <v>45628</v>
      </c>
      <c r="C395" s="7" t="s">
        <v>505</v>
      </c>
      <c r="D395" s="2" t="s">
        <v>32</v>
      </c>
      <c r="E395" s="2" t="s">
        <v>20</v>
      </c>
      <c r="F395" s="2"/>
      <c r="G395" s="2"/>
      <c r="H395" s="2" t="str">
        <f t="shared" si="27"/>
        <v>_</v>
      </c>
      <c r="I395" s="2"/>
      <c r="J395" s="2"/>
      <c r="K395" s="2"/>
      <c r="L395" s="13" t="str">
        <f t="shared" si="26"/>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24"/>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(($AM$11)*IF(Table2[[#This Row],[CorrectWinnerPrediction]]="Y", 1, 0))+(($AM$12)*IF(Table2[[#This Row],[CorrectAwayScorePrediction]]="Y", 1, 0))+(($AM$13)*IF(Table2[[#This Row],[CorrectHomeScorePrediction]]="Y", 1, 0))</f>
        <v>0</v>
      </c>
      <c r="AD395" s="4" t="str">
        <f t="shared" si="25"/>
        <v>MON</v>
      </c>
      <c r="AE395"/>
    </row>
    <row r="396" spans="1:31" x14ac:dyDescent="0.25">
      <c r="B396" s="4">
        <v>45628</v>
      </c>
      <c r="C396" s="7" t="s">
        <v>506</v>
      </c>
      <c r="D396" s="2" t="s">
        <v>17</v>
      </c>
      <c r="E396" s="2" t="s">
        <v>18</v>
      </c>
      <c r="F396" s="2"/>
      <c r="G396" s="2"/>
      <c r="H396" s="2" t="str">
        <f t="shared" si="27"/>
        <v>_</v>
      </c>
      <c r="I396" s="2"/>
      <c r="J396" s="2"/>
      <c r="K396" s="2"/>
      <c r="L396" s="2" t="str">
        <f t="shared" si="26"/>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24"/>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(($AM$11)*IF(Table2[[#This Row],[CorrectWinnerPrediction]]="Y", 1, 0))+(($AM$12)*IF(Table2[[#This Row],[CorrectAwayScorePrediction]]="Y", 1, 0))+(($AM$13)*IF(Table2[[#This Row],[CorrectHomeScorePrediction]]="Y", 1, 0))</f>
        <v>0</v>
      </c>
      <c r="AD396" s="4" t="str">
        <f t="shared" si="25"/>
        <v>MON</v>
      </c>
      <c r="AE396"/>
    </row>
    <row r="397" spans="1:31" x14ac:dyDescent="0.25">
      <c r="A397" s="3"/>
      <c r="B397" s="5">
        <v>45628</v>
      </c>
      <c r="C397" s="8" t="s">
        <v>507</v>
      </c>
      <c r="D397" s="3" t="s">
        <v>34</v>
      </c>
      <c r="E397" s="3" t="s">
        <v>15</v>
      </c>
      <c r="F397" s="3"/>
      <c r="G397" s="3"/>
      <c r="H397" s="3" t="str">
        <f t="shared" si="27"/>
        <v>_</v>
      </c>
      <c r="I397" s="3"/>
      <c r="J397" s="3"/>
      <c r="K397" s="3"/>
      <c r="L397" s="3" t="str">
        <f t="shared" si="26"/>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24"/>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(($AM$11)*IF(Table2[[#This Row],[CorrectWinnerPrediction]]="Y", 1, 0))+(($AM$12)*IF(Table2[[#This Row],[CorrectAwayScorePrediction]]="Y", 1, 0))+(($AM$13)*IF(Table2[[#This Row],[CorrectHomeScorePrediction]]="Y", 1, 0))</f>
        <v>0</v>
      </c>
      <c r="AD397" s="5" t="str">
        <f t="shared" si="25"/>
        <v>MON</v>
      </c>
      <c r="AE397"/>
    </row>
    <row r="398" spans="1:31" x14ac:dyDescent="0.25">
      <c r="B398" s="4">
        <v>45629</v>
      </c>
      <c r="C398" s="7" t="s">
        <v>508</v>
      </c>
      <c r="D398" s="2" t="s">
        <v>31</v>
      </c>
      <c r="E398" s="2" t="s">
        <v>16</v>
      </c>
      <c r="F398" s="2"/>
      <c r="G398" s="2"/>
      <c r="H398" s="2" t="str">
        <f t="shared" si="27"/>
        <v>_</v>
      </c>
      <c r="I398" s="2"/>
      <c r="J398" s="2"/>
      <c r="K398" s="2"/>
      <c r="L398" s="2" t="str">
        <f t="shared" si="26"/>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24"/>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(($AM$11)*IF(Table2[[#This Row],[CorrectWinnerPrediction]]="Y", 1, 0))+(($AM$12)*IF(Table2[[#This Row],[CorrectAwayScorePrediction]]="Y", 1, 0))+(($AM$13)*IF(Table2[[#This Row],[CorrectHomeScorePrediction]]="Y", 1, 0))</f>
        <v>0</v>
      </c>
      <c r="AD398" s="4" t="str">
        <f t="shared" si="25"/>
        <v>TUE</v>
      </c>
      <c r="AE398"/>
    </row>
    <row r="399" spans="1:31" x14ac:dyDescent="0.25">
      <c r="B399" s="4">
        <v>45629</v>
      </c>
      <c r="C399" s="7" t="s">
        <v>509</v>
      </c>
      <c r="D399" s="2" t="s">
        <v>26</v>
      </c>
      <c r="E399" s="2" t="s">
        <v>29</v>
      </c>
      <c r="F399" s="2"/>
      <c r="G399" s="2"/>
      <c r="H399" s="2" t="str">
        <f t="shared" si="27"/>
        <v>_</v>
      </c>
      <c r="I399" s="2"/>
      <c r="J399" s="2"/>
      <c r="K399" s="2"/>
      <c r="L399" s="2" t="str">
        <f t="shared" si="26"/>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24"/>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(($AM$11)*IF(Table2[[#This Row],[CorrectWinnerPrediction]]="Y", 1, 0))+(($AM$12)*IF(Table2[[#This Row],[CorrectAwayScorePrediction]]="Y", 1, 0))+(($AM$13)*IF(Table2[[#This Row],[CorrectHomeScorePrediction]]="Y", 1, 0))</f>
        <v>0</v>
      </c>
      <c r="AD399" s="4" t="str">
        <f t="shared" si="25"/>
        <v>TUE</v>
      </c>
      <c r="AE399"/>
    </row>
    <row r="400" spans="1:31" x14ac:dyDescent="0.25">
      <c r="B400" s="4">
        <v>45629</v>
      </c>
      <c r="C400" s="7" t="s">
        <v>510</v>
      </c>
      <c r="D400" s="2" t="s">
        <v>33</v>
      </c>
      <c r="E400" s="2" t="s">
        <v>19</v>
      </c>
      <c r="F400" s="2"/>
      <c r="G400" s="2"/>
      <c r="H400" s="2" t="str">
        <f t="shared" si="27"/>
        <v>_</v>
      </c>
      <c r="I400" s="2"/>
      <c r="J400" s="2"/>
      <c r="K400" s="2"/>
      <c r="L400" s="2" t="str">
        <f t="shared" si="26"/>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24"/>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(($AM$11)*IF(Table2[[#This Row],[CorrectWinnerPrediction]]="Y", 1, 0))+(($AM$12)*IF(Table2[[#This Row],[CorrectAwayScorePrediction]]="Y", 1, 0))+(($AM$13)*IF(Table2[[#This Row],[CorrectHomeScorePrediction]]="Y", 1, 0))</f>
        <v>0</v>
      </c>
      <c r="AD400" s="4" t="str">
        <f t="shared" si="25"/>
        <v>TUE</v>
      </c>
      <c r="AE400"/>
    </row>
    <row r="401" spans="1:31" x14ac:dyDescent="0.25">
      <c r="B401" s="4">
        <v>45629</v>
      </c>
      <c r="C401" s="7" t="s">
        <v>511</v>
      </c>
      <c r="D401" s="2" t="s">
        <v>14</v>
      </c>
      <c r="E401" s="2" t="s">
        <v>21</v>
      </c>
      <c r="F401" s="2"/>
      <c r="G401" s="2"/>
      <c r="H401" s="2" t="str">
        <f t="shared" si="27"/>
        <v>_</v>
      </c>
      <c r="I401" s="2"/>
      <c r="J401" s="2"/>
      <c r="K401" s="2"/>
      <c r="L401" s="2" t="str">
        <f t="shared" si="26"/>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24"/>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(($AM$11)*IF(Table2[[#This Row],[CorrectWinnerPrediction]]="Y", 1, 0))+(($AM$12)*IF(Table2[[#This Row],[CorrectAwayScorePrediction]]="Y", 1, 0))+(($AM$13)*IF(Table2[[#This Row],[CorrectHomeScorePrediction]]="Y", 1, 0))</f>
        <v>0</v>
      </c>
      <c r="AD401" s="4" t="str">
        <f t="shared" si="25"/>
        <v>TUE</v>
      </c>
      <c r="AE401"/>
    </row>
    <row r="402" spans="1:31" x14ac:dyDescent="0.25">
      <c r="B402" s="4">
        <v>45629</v>
      </c>
      <c r="C402" s="7" t="s">
        <v>512</v>
      </c>
      <c r="D402" s="2" t="s">
        <v>38</v>
      </c>
      <c r="E402" s="2" t="s">
        <v>46</v>
      </c>
      <c r="F402" s="2"/>
      <c r="G402" s="2"/>
      <c r="H402" s="2" t="str">
        <f t="shared" si="27"/>
        <v>_</v>
      </c>
      <c r="I402" s="2"/>
      <c r="J402" s="2"/>
      <c r="K402" s="2"/>
      <c r="L402" s="2" t="str">
        <f t="shared" si="26"/>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24"/>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(($AM$11)*IF(Table2[[#This Row],[CorrectWinnerPrediction]]="Y", 1, 0))+(($AM$12)*IF(Table2[[#This Row],[CorrectAwayScorePrediction]]="Y", 1, 0))+(($AM$13)*IF(Table2[[#This Row],[CorrectHomeScorePrediction]]="Y", 1, 0))</f>
        <v>0</v>
      </c>
      <c r="AD402" s="4" t="str">
        <f t="shared" si="25"/>
        <v>TUE</v>
      </c>
      <c r="AE402"/>
    </row>
    <row r="403" spans="1:31" x14ac:dyDescent="0.25">
      <c r="B403" s="4">
        <v>45629</v>
      </c>
      <c r="C403" s="7" t="s">
        <v>513</v>
      </c>
      <c r="D403" s="2" t="s">
        <v>12</v>
      </c>
      <c r="E403" s="2" t="s">
        <v>44</v>
      </c>
      <c r="F403" s="2"/>
      <c r="G403" s="2"/>
      <c r="H403" s="2" t="str">
        <f t="shared" si="27"/>
        <v>_</v>
      </c>
      <c r="I403" s="2"/>
      <c r="J403" s="2"/>
      <c r="K403" s="2"/>
      <c r="L403" s="2" t="str">
        <f t="shared" si="26"/>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24"/>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(($AM$11)*IF(Table2[[#This Row],[CorrectWinnerPrediction]]="Y", 1, 0))+(($AM$12)*IF(Table2[[#This Row],[CorrectAwayScorePrediction]]="Y", 1, 0))+(($AM$13)*IF(Table2[[#This Row],[CorrectHomeScorePrediction]]="Y", 1, 0))</f>
        <v>0</v>
      </c>
      <c r="AD403" s="4" t="str">
        <f t="shared" si="25"/>
        <v>TUE</v>
      </c>
      <c r="AE403"/>
    </row>
    <row r="404" spans="1:31" x14ac:dyDescent="0.25">
      <c r="B404" s="4">
        <v>45629</v>
      </c>
      <c r="C404" s="7" t="s">
        <v>514</v>
      </c>
      <c r="D404" s="2" t="s">
        <v>25</v>
      </c>
      <c r="E404" s="2" t="s">
        <v>37</v>
      </c>
      <c r="F404" s="2"/>
      <c r="G404" s="2"/>
      <c r="H404" s="2" t="str">
        <f t="shared" si="27"/>
        <v>_</v>
      </c>
      <c r="I404" s="2"/>
      <c r="J404" s="2"/>
      <c r="K404" s="2"/>
      <c r="L404" s="2" t="str">
        <f t="shared" si="26"/>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24"/>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(($AM$11)*IF(Table2[[#This Row],[CorrectWinnerPrediction]]="Y", 1, 0))+(($AM$12)*IF(Table2[[#This Row],[CorrectAwayScorePrediction]]="Y", 1, 0))+(($AM$13)*IF(Table2[[#This Row],[CorrectHomeScorePrediction]]="Y", 1, 0))</f>
        <v>0</v>
      </c>
      <c r="AD404" s="4" t="str">
        <f t="shared" si="25"/>
        <v>TUE</v>
      </c>
      <c r="AE404"/>
    </row>
    <row r="405" spans="1:31" x14ac:dyDescent="0.25">
      <c r="B405" s="4">
        <v>45629</v>
      </c>
      <c r="C405" s="7" t="s">
        <v>515</v>
      </c>
      <c r="D405" s="2" t="s">
        <v>13</v>
      </c>
      <c r="E405" s="2" t="s">
        <v>22</v>
      </c>
      <c r="F405" s="2"/>
      <c r="G405" s="2"/>
      <c r="H405" s="2" t="str">
        <f t="shared" si="27"/>
        <v>_</v>
      </c>
      <c r="I405" s="2"/>
      <c r="J405" s="2"/>
      <c r="K405" s="2"/>
      <c r="L405" s="2" t="str">
        <f t="shared" si="26"/>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24"/>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(($AM$11)*IF(Table2[[#This Row],[CorrectWinnerPrediction]]="Y", 1, 0))+(($AM$12)*IF(Table2[[#This Row],[CorrectAwayScorePrediction]]="Y", 1, 0))+(($AM$13)*IF(Table2[[#This Row],[CorrectHomeScorePrediction]]="Y", 1, 0))</f>
        <v>0</v>
      </c>
      <c r="AD405" s="4" t="str">
        <f t="shared" si="25"/>
        <v>TUE</v>
      </c>
      <c r="AE405"/>
    </row>
    <row r="406" spans="1:31" x14ac:dyDescent="0.25">
      <c r="B406" s="4">
        <v>45629</v>
      </c>
      <c r="C406" s="7" t="s">
        <v>516</v>
      </c>
      <c r="D406" s="2" t="s">
        <v>36</v>
      </c>
      <c r="E406" s="2" t="s">
        <v>24</v>
      </c>
      <c r="F406" s="2"/>
      <c r="G406" s="2"/>
      <c r="H406" s="2" t="str">
        <f t="shared" si="27"/>
        <v>_</v>
      </c>
      <c r="I406" s="2"/>
      <c r="J406" s="2"/>
      <c r="K406" s="2"/>
      <c r="L406" s="2" t="str">
        <f t="shared" si="26"/>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24"/>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(($AM$11)*IF(Table2[[#This Row],[CorrectWinnerPrediction]]="Y", 1, 0))+(($AM$12)*IF(Table2[[#This Row],[CorrectAwayScorePrediction]]="Y", 1, 0))+(($AM$13)*IF(Table2[[#This Row],[CorrectHomeScorePrediction]]="Y", 1, 0))</f>
        <v>0</v>
      </c>
      <c r="AD406" s="4" t="str">
        <f t="shared" si="25"/>
        <v>TUE</v>
      </c>
      <c r="AE406"/>
    </row>
    <row r="407" spans="1:31" x14ac:dyDescent="0.25">
      <c r="A407" s="3"/>
      <c r="B407" s="5">
        <v>45629</v>
      </c>
      <c r="C407" s="8" t="s">
        <v>517</v>
      </c>
      <c r="D407" s="3" t="s">
        <v>23</v>
      </c>
      <c r="E407" s="3" t="s">
        <v>27</v>
      </c>
      <c r="F407" s="3"/>
      <c r="G407" s="3"/>
      <c r="H407" s="3" t="str">
        <f t="shared" si="27"/>
        <v>_</v>
      </c>
      <c r="I407" s="3"/>
      <c r="J407" s="3"/>
      <c r="K407" s="3"/>
      <c r="L407" s="3" t="str">
        <f t="shared" si="26"/>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24"/>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(($AM$11)*IF(Table2[[#This Row],[CorrectWinnerPrediction]]="Y", 1, 0))+(($AM$12)*IF(Table2[[#This Row],[CorrectAwayScorePrediction]]="Y", 1, 0))+(($AM$13)*IF(Table2[[#This Row],[CorrectHomeScorePrediction]]="Y", 1, 0))</f>
        <v>0</v>
      </c>
      <c r="AD407" s="5" t="str">
        <f t="shared" si="25"/>
        <v>TUE</v>
      </c>
      <c r="AE407"/>
    </row>
    <row r="408" spans="1:31" x14ac:dyDescent="0.25">
      <c r="B408" s="4">
        <v>45630</v>
      </c>
      <c r="C408" s="7" t="s">
        <v>518</v>
      </c>
      <c r="D408" s="2" t="s">
        <v>35</v>
      </c>
      <c r="E408" s="2" t="s">
        <v>18</v>
      </c>
      <c r="F408" s="2"/>
      <c r="G408" s="2"/>
      <c r="H408" s="2" t="str">
        <f t="shared" si="27"/>
        <v>_</v>
      </c>
      <c r="I408" s="2"/>
      <c r="J408" s="2"/>
      <c r="K408" s="2"/>
      <c r="L408" s="2" t="str">
        <f t="shared" si="26"/>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24"/>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(($AM$11)*IF(Table2[[#This Row],[CorrectWinnerPrediction]]="Y", 1, 0))+(($AM$12)*IF(Table2[[#This Row],[CorrectAwayScorePrediction]]="Y", 1, 0))+(($AM$13)*IF(Table2[[#This Row],[CorrectHomeScorePrediction]]="Y", 1, 0))</f>
        <v>0</v>
      </c>
      <c r="AD408" s="4" t="str">
        <f t="shared" si="25"/>
        <v>WED</v>
      </c>
      <c r="AE408"/>
    </row>
    <row r="409" spans="1:31" x14ac:dyDescent="0.25">
      <c r="B409" s="4">
        <v>45630</v>
      </c>
      <c r="C409" s="7" t="s">
        <v>519</v>
      </c>
      <c r="D409" s="2" t="s">
        <v>16</v>
      </c>
      <c r="E409" s="2" t="s">
        <v>17</v>
      </c>
      <c r="F409" s="2"/>
      <c r="G409" s="2"/>
      <c r="H409" s="2" t="str">
        <f t="shared" si="27"/>
        <v>_</v>
      </c>
      <c r="I409" s="2"/>
      <c r="J409" s="2"/>
      <c r="K409" s="2"/>
      <c r="L409" s="2" t="str">
        <f t="shared" si="26"/>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24"/>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(($AM$11)*IF(Table2[[#This Row],[CorrectWinnerPrediction]]="Y", 1, 0))+(($AM$12)*IF(Table2[[#This Row],[CorrectAwayScorePrediction]]="Y", 1, 0))+(($AM$13)*IF(Table2[[#This Row],[CorrectHomeScorePrediction]]="Y", 1, 0))</f>
        <v>0</v>
      </c>
      <c r="AD409" s="4" t="str">
        <f t="shared" si="25"/>
        <v>WED</v>
      </c>
      <c r="AE409"/>
    </row>
    <row r="410" spans="1:31" x14ac:dyDescent="0.25">
      <c r="B410" s="4">
        <v>45630</v>
      </c>
      <c r="C410" s="7" t="s">
        <v>520</v>
      </c>
      <c r="D410" s="2" t="s">
        <v>27</v>
      </c>
      <c r="E410" s="2" t="s">
        <v>47</v>
      </c>
      <c r="F410" s="2"/>
      <c r="G410" s="2"/>
      <c r="H410" s="2" t="str">
        <f t="shared" si="27"/>
        <v>_</v>
      </c>
      <c r="I410" s="2"/>
      <c r="J410" s="2"/>
      <c r="K410" s="2"/>
      <c r="L410" s="2" t="str">
        <f t="shared" si="26"/>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24"/>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(($AM$11)*IF(Table2[[#This Row],[CorrectWinnerPrediction]]="Y", 1, 0))+(($AM$12)*IF(Table2[[#This Row],[CorrectAwayScorePrediction]]="Y", 1, 0))+(($AM$13)*IF(Table2[[#This Row],[CorrectHomeScorePrediction]]="Y", 1, 0))</f>
        <v>0</v>
      </c>
      <c r="AD410" s="4" t="str">
        <f t="shared" si="25"/>
        <v>WED</v>
      </c>
      <c r="AE410"/>
    </row>
    <row r="411" spans="1:31" x14ac:dyDescent="0.25">
      <c r="A411" s="3"/>
      <c r="B411" s="5">
        <v>45630</v>
      </c>
      <c r="C411" s="8" t="s">
        <v>521</v>
      </c>
      <c r="D411" s="3" t="s">
        <v>34</v>
      </c>
      <c r="E411" s="3" t="s">
        <v>28</v>
      </c>
      <c r="F411" s="3"/>
      <c r="G411" s="3"/>
      <c r="H411" s="3" t="str">
        <f t="shared" si="27"/>
        <v>_</v>
      </c>
      <c r="I411" s="3"/>
      <c r="J411" s="3"/>
      <c r="K411" s="3"/>
      <c r="L411" s="3" t="str">
        <f t="shared" si="26"/>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24"/>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(($AM$11)*IF(Table2[[#This Row],[CorrectWinnerPrediction]]="Y", 1, 0))+(($AM$12)*IF(Table2[[#This Row],[CorrectAwayScorePrediction]]="Y", 1, 0))+(($AM$13)*IF(Table2[[#This Row],[CorrectHomeScorePrediction]]="Y", 1, 0))</f>
        <v>0</v>
      </c>
      <c r="AD411" s="5" t="str">
        <f t="shared" si="25"/>
        <v>WED</v>
      </c>
      <c r="AE411"/>
    </row>
    <row r="412" spans="1:31" x14ac:dyDescent="0.25">
      <c r="B412" s="4">
        <v>45631</v>
      </c>
      <c r="C412" s="7" t="s">
        <v>522</v>
      </c>
      <c r="D412" s="2" t="s">
        <v>22</v>
      </c>
      <c r="E412" s="2" t="s">
        <v>29</v>
      </c>
      <c r="F412" s="2"/>
      <c r="G412" s="2"/>
      <c r="H412" s="2" t="str">
        <f t="shared" si="27"/>
        <v>_</v>
      </c>
      <c r="I412" s="2"/>
      <c r="J412" s="2"/>
      <c r="K412" s="2"/>
      <c r="L412" s="2" t="str">
        <f t="shared" si="26"/>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24"/>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(($AM$11)*IF(Table2[[#This Row],[CorrectWinnerPrediction]]="Y", 1, 0))+(($AM$12)*IF(Table2[[#This Row],[CorrectAwayScorePrediction]]="Y", 1, 0))+(($AM$13)*IF(Table2[[#This Row],[CorrectHomeScorePrediction]]="Y", 1, 0))</f>
        <v>0</v>
      </c>
      <c r="AD412" s="4" t="str">
        <f t="shared" si="25"/>
        <v>THU</v>
      </c>
      <c r="AE412"/>
    </row>
    <row r="413" spans="1:31" x14ac:dyDescent="0.25">
      <c r="B413" s="4">
        <v>45631</v>
      </c>
      <c r="C413" s="7" t="s">
        <v>523</v>
      </c>
      <c r="D413" s="2" t="s">
        <v>35</v>
      </c>
      <c r="E413" s="2" t="s">
        <v>19</v>
      </c>
      <c r="F413" s="2"/>
      <c r="G413" s="2"/>
      <c r="H413" s="2" t="str">
        <f t="shared" si="27"/>
        <v>_</v>
      </c>
      <c r="I413" s="2"/>
      <c r="J413" s="2"/>
      <c r="K413" s="2"/>
      <c r="L413" s="2" t="str">
        <f t="shared" si="26"/>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24"/>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(($AM$11)*IF(Table2[[#This Row],[CorrectWinnerPrediction]]="Y", 1, 0))+(($AM$12)*IF(Table2[[#This Row],[CorrectAwayScorePrediction]]="Y", 1, 0))+(($AM$13)*IF(Table2[[#This Row],[CorrectHomeScorePrediction]]="Y", 1, 0))</f>
        <v>0</v>
      </c>
      <c r="AD413" s="4" t="str">
        <f t="shared" si="25"/>
        <v>THU</v>
      </c>
      <c r="AE413"/>
    </row>
    <row r="414" spans="1:31" x14ac:dyDescent="0.25">
      <c r="B414" s="4">
        <v>45631</v>
      </c>
      <c r="C414" s="7" t="s">
        <v>524</v>
      </c>
      <c r="D414" s="2" t="s">
        <v>31</v>
      </c>
      <c r="E414" s="2" t="s">
        <v>30</v>
      </c>
      <c r="F414" s="2"/>
      <c r="G414" s="2"/>
      <c r="H414" s="2" t="str">
        <f t="shared" si="27"/>
        <v>_</v>
      </c>
      <c r="I414" s="2"/>
      <c r="J414" s="2"/>
      <c r="K414" s="2"/>
      <c r="L414" s="2" t="str">
        <f t="shared" si="26"/>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24"/>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(($AM$11)*IF(Table2[[#This Row],[CorrectWinnerPrediction]]="Y", 1, 0))+(($AM$12)*IF(Table2[[#This Row],[CorrectAwayScorePrediction]]="Y", 1, 0))+(($AM$13)*IF(Table2[[#This Row],[CorrectHomeScorePrediction]]="Y", 1, 0))</f>
        <v>0</v>
      </c>
      <c r="AD414" s="4" t="str">
        <f t="shared" si="25"/>
        <v>THU</v>
      </c>
      <c r="AE414"/>
    </row>
    <row r="415" spans="1:31" x14ac:dyDescent="0.25">
      <c r="B415" s="4">
        <v>45631</v>
      </c>
      <c r="C415" s="7" t="s">
        <v>525</v>
      </c>
      <c r="D415" s="2" t="s">
        <v>38</v>
      </c>
      <c r="E415" s="2" t="s">
        <v>43</v>
      </c>
      <c r="F415" s="2"/>
      <c r="G415" s="2"/>
      <c r="H415" s="2" t="str">
        <f t="shared" si="27"/>
        <v>_</v>
      </c>
      <c r="I415" s="2"/>
      <c r="J415" s="2"/>
      <c r="K415" s="2"/>
      <c r="L415" s="2" t="str">
        <f t="shared" si="26"/>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24"/>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(($AM$11)*IF(Table2[[#This Row],[CorrectWinnerPrediction]]="Y", 1, 0))+(($AM$12)*IF(Table2[[#This Row],[CorrectAwayScorePrediction]]="Y", 1, 0))+(($AM$13)*IF(Table2[[#This Row],[CorrectHomeScorePrediction]]="Y", 1, 0))</f>
        <v>0</v>
      </c>
      <c r="AD415" s="4" t="str">
        <f t="shared" si="25"/>
        <v>THU</v>
      </c>
      <c r="AE415"/>
    </row>
    <row r="416" spans="1:31" x14ac:dyDescent="0.25">
      <c r="B416" s="4">
        <v>45631</v>
      </c>
      <c r="C416" s="7" t="s">
        <v>526</v>
      </c>
      <c r="D416" s="2" t="s">
        <v>14</v>
      </c>
      <c r="E416" s="2" t="s">
        <v>45</v>
      </c>
      <c r="F416" s="2"/>
      <c r="G416" s="2"/>
      <c r="H416" s="2" t="str">
        <f t="shared" si="27"/>
        <v>_</v>
      </c>
      <c r="I416" s="2"/>
      <c r="J416" s="2"/>
      <c r="K416" s="2"/>
      <c r="L416" s="2" t="str">
        <f t="shared" si="26"/>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24"/>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(($AM$11)*IF(Table2[[#This Row],[CorrectWinnerPrediction]]="Y", 1, 0))+(($AM$12)*IF(Table2[[#This Row],[CorrectAwayScorePrediction]]="Y", 1, 0))+(($AM$13)*IF(Table2[[#This Row],[CorrectHomeScorePrediction]]="Y", 1, 0))</f>
        <v>0</v>
      </c>
      <c r="AD416" s="4" t="str">
        <f t="shared" si="25"/>
        <v>THU</v>
      </c>
      <c r="AE416"/>
    </row>
    <row r="417" spans="1:31" x14ac:dyDescent="0.25">
      <c r="B417" s="4">
        <v>45631</v>
      </c>
      <c r="C417" s="7" t="s">
        <v>527</v>
      </c>
      <c r="D417" s="2" t="s">
        <v>26</v>
      </c>
      <c r="E417" s="2" t="s">
        <v>44</v>
      </c>
      <c r="F417" s="2"/>
      <c r="G417" s="2"/>
      <c r="H417" s="2" t="str">
        <f t="shared" si="27"/>
        <v>_</v>
      </c>
      <c r="I417" s="2"/>
      <c r="J417" s="2"/>
      <c r="K417" s="2"/>
      <c r="L417" s="2" t="str">
        <f t="shared" si="26"/>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24"/>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(($AM$11)*IF(Table2[[#This Row],[CorrectWinnerPrediction]]="Y", 1, 0))+(($AM$12)*IF(Table2[[#This Row],[CorrectAwayScorePrediction]]="Y", 1, 0))+(($AM$13)*IF(Table2[[#This Row],[CorrectHomeScorePrediction]]="Y", 1, 0))</f>
        <v>0</v>
      </c>
      <c r="AD417" s="4" t="str">
        <f t="shared" si="25"/>
        <v>THU</v>
      </c>
      <c r="AE417"/>
    </row>
    <row r="418" spans="1:31" x14ac:dyDescent="0.25">
      <c r="B418" s="4">
        <v>45631</v>
      </c>
      <c r="C418" s="7" t="s">
        <v>528</v>
      </c>
      <c r="D418" s="2" t="s">
        <v>12</v>
      </c>
      <c r="E418" s="2" t="s">
        <v>33</v>
      </c>
      <c r="F418" s="2"/>
      <c r="G418" s="2"/>
      <c r="H418" s="2" t="str">
        <f t="shared" si="27"/>
        <v>_</v>
      </c>
      <c r="I418" s="2"/>
      <c r="J418" s="2"/>
      <c r="K418" s="2"/>
      <c r="L418" s="2" t="str">
        <f t="shared" si="26"/>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24"/>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(($AM$11)*IF(Table2[[#This Row],[CorrectWinnerPrediction]]="Y", 1, 0))+(($AM$12)*IF(Table2[[#This Row],[CorrectAwayScorePrediction]]="Y", 1, 0))+(($AM$13)*IF(Table2[[#This Row],[CorrectHomeScorePrediction]]="Y", 1, 0))</f>
        <v>0</v>
      </c>
      <c r="AD418" s="4" t="str">
        <f t="shared" si="25"/>
        <v>THU</v>
      </c>
      <c r="AE418"/>
    </row>
    <row r="419" spans="1:31" x14ac:dyDescent="0.25">
      <c r="B419" s="4">
        <v>45631</v>
      </c>
      <c r="C419" s="7" t="s">
        <v>529</v>
      </c>
      <c r="D419" s="2" t="s">
        <v>13</v>
      </c>
      <c r="E419" s="2" t="s">
        <v>24</v>
      </c>
      <c r="F419" s="2"/>
      <c r="G419" s="2"/>
      <c r="H419" s="2" t="str">
        <f t="shared" si="27"/>
        <v>_</v>
      </c>
      <c r="I419" s="2"/>
      <c r="J419" s="2"/>
      <c r="K419" s="2"/>
      <c r="L419" s="2" t="str">
        <f t="shared" si="26"/>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24"/>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(($AM$11)*IF(Table2[[#This Row],[CorrectWinnerPrediction]]="Y", 1, 0))+(($AM$12)*IF(Table2[[#This Row],[CorrectAwayScorePrediction]]="Y", 1, 0))+(($AM$13)*IF(Table2[[#This Row],[CorrectHomeScorePrediction]]="Y", 1, 0))</f>
        <v>0</v>
      </c>
      <c r="AD419" s="4" t="str">
        <f t="shared" si="25"/>
        <v>THU</v>
      </c>
      <c r="AE419"/>
    </row>
    <row r="420" spans="1:31" x14ac:dyDescent="0.25">
      <c r="A420" s="3"/>
      <c r="B420" s="5">
        <v>45631</v>
      </c>
      <c r="C420" s="8" t="s">
        <v>530</v>
      </c>
      <c r="D420" s="3" t="s">
        <v>36</v>
      </c>
      <c r="E420" s="3" t="s">
        <v>23</v>
      </c>
      <c r="F420" s="3"/>
      <c r="G420" s="3"/>
      <c r="H420" s="3" t="str">
        <f t="shared" si="27"/>
        <v>_</v>
      </c>
      <c r="I420" s="3"/>
      <c r="J420" s="3"/>
      <c r="K420" s="3"/>
      <c r="L420" s="2" t="str">
        <f t="shared" si="26"/>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24"/>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(($AM$11)*IF(Table2[[#This Row],[CorrectWinnerPrediction]]="Y", 1, 0))+(($AM$12)*IF(Table2[[#This Row],[CorrectAwayScorePrediction]]="Y", 1, 0))+(($AM$13)*IF(Table2[[#This Row],[CorrectHomeScorePrediction]]="Y", 1, 0))</f>
        <v>0</v>
      </c>
      <c r="AD420" s="5" t="str">
        <f t="shared" si="25"/>
        <v>THU</v>
      </c>
      <c r="AE420"/>
    </row>
    <row r="421" spans="1:31" x14ac:dyDescent="0.25">
      <c r="B421" s="4">
        <v>45632</v>
      </c>
      <c r="C421" s="7" t="s">
        <v>531</v>
      </c>
      <c r="D421" s="2" t="s">
        <v>46</v>
      </c>
      <c r="E421" s="2" t="s">
        <v>18</v>
      </c>
      <c r="F421" s="2"/>
      <c r="G421" s="2"/>
      <c r="H421" s="2" t="str">
        <f t="shared" si="27"/>
        <v>_</v>
      </c>
      <c r="I421" s="2"/>
      <c r="J421" s="2"/>
      <c r="K421" s="2"/>
      <c r="L421" s="13" t="str">
        <f t="shared" si="26"/>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24"/>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(($AM$11)*IF(Table2[[#This Row],[CorrectWinnerPrediction]]="Y", 1, 0))+(($AM$12)*IF(Table2[[#This Row],[CorrectAwayScorePrediction]]="Y", 1, 0))+(($AM$13)*IF(Table2[[#This Row],[CorrectHomeScorePrediction]]="Y", 1, 0))</f>
        <v>0</v>
      </c>
      <c r="AD421" s="4" t="str">
        <f t="shared" si="25"/>
        <v>FRI</v>
      </c>
      <c r="AE421"/>
    </row>
    <row r="422" spans="1:31" x14ac:dyDescent="0.25">
      <c r="B422" s="4">
        <v>45632</v>
      </c>
      <c r="C422" s="7" t="s">
        <v>532</v>
      </c>
      <c r="D422" s="2" t="s">
        <v>12</v>
      </c>
      <c r="E422" s="2" t="s">
        <v>32</v>
      </c>
      <c r="F422" s="2"/>
      <c r="G422" s="2"/>
      <c r="H422" s="2" t="str">
        <f t="shared" si="27"/>
        <v>_</v>
      </c>
      <c r="I422" s="2"/>
      <c r="J422" s="2"/>
      <c r="K422" s="2"/>
      <c r="L422" s="2" t="str">
        <f t="shared" si="26"/>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24"/>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(($AM$11)*IF(Table2[[#This Row],[CorrectWinnerPrediction]]="Y", 1, 0))+(($AM$12)*IF(Table2[[#This Row],[CorrectAwayScorePrediction]]="Y", 1, 0))+(($AM$13)*IF(Table2[[#This Row],[CorrectHomeScorePrediction]]="Y", 1, 0))</f>
        <v>0</v>
      </c>
      <c r="AD422" s="4" t="str">
        <f t="shared" si="25"/>
        <v>FRI</v>
      </c>
      <c r="AE422"/>
    </row>
    <row r="423" spans="1:31" x14ac:dyDescent="0.25">
      <c r="B423" s="4">
        <v>45632</v>
      </c>
      <c r="C423" s="7" t="s">
        <v>533</v>
      </c>
      <c r="D423" s="2" t="s">
        <v>21</v>
      </c>
      <c r="E423" s="2" t="s">
        <v>20</v>
      </c>
      <c r="F423" s="2"/>
      <c r="G423" s="2"/>
      <c r="H423" s="2" t="str">
        <f t="shared" si="27"/>
        <v>_</v>
      </c>
      <c r="I423" s="2"/>
      <c r="J423" s="2"/>
      <c r="K423" s="2"/>
      <c r="L423" s="2" t="str">
        <f t="shared" si="26"/>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24"/>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(($AM$11)*IF(Table2[[#This Row],[CorrectWinnerPrediction]]="Y", 1, 0))+(($AM$12)*IF(Table2[[#This Row],[CorrectAwayScorePrediction]]="Y", 1, 0))+(($AM$13)*IF(Table2[[#This Row],[CorrectHomeScorePrediction]]="Y", 1, 0))</f>
        <v>0</v>
      </c>
      <c r="AD423" s="4" t="str">
        <f t="shared" si="25"/>
        <v>FRI</v>
      </c>
      <c r="AE423"/>
    </row>
    <row r="424" spans="1:31" x14ac:dyDescent="0.25">
      <c r="B424" s="4">
        <v>45632</v>
      </c>
      <c r="C424" s="7" t="s">
        <v>534</v>
      </c>
      <c r="D424" s="2" t="s">
        <v>36</v>
      </c>
      <c r="E424" s="2" t="s">
        <v>25</v>
      </c>
      <c r="F424" s="2"/>
      <c r="G424" s="2"/>
      <c r="H424" s="2" t="str">
        <f t="shared" si="27"/>
        <v>_</v>
      </c>
      <c r="I424" s="2"/>
      <c r="J424" s="2"/>
      <c r="K424" s="2"/>
      <c r="L424" s="2" t="str">
        <f t="shared" si="26"/>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24"/>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(($AM$11)*IF(Table2[[#This Row],[CorrectWinnerPrediction]]="Y", 1, 0))+(($AM$12)*IF(Table2[[#This Row],[CorrectAwayScorePrediction]]="Y", 1, 0))+(($AM$13)*IF(Table2[[#This Row],[CorrectHomeScorePrediction]]="Y", 1, 0))</f>
        <v>0</v>
      </c>
      <c r="AD424" s="4" t="str">
        <f t="shared" si="25"/>
        <v>FRI</v>
      </c>
      <c r="AE424"/>
    </row>
    <row r="425" spans="1:31" x14ac:dyDescent="0.25">
      <c r="B425" s="4">
        <v>45632</v>
      </c>
      <c r="C425" s="7" t="s">
        <v>535</v>
      </c>
      <c r="D425" s="2" t="s">
        <v>34</v>
      </c>
      <c r="E425" s="2" t="s">
        <v>27</v>
      </c>
      <c r="F425" s="2"/>
      <c r="G425" s="2"/>
      <c r="H425" s="2" t="str">
        <f t="shared" si="27"/>
        <v>_</v>
      </c>
      <c r="I425" s="2"/>
      <c r="J425" s="2"/>
      <c r="K425" s="2"/>
      <c r="L425" s="2" t="str">
        <f t="shared" si="26"/>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24"/>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(($AM$11)*IF(Table2[[#This Row],[CorrectWinnerPrediction]]="Y", 1, 0))+(($AM$12)*IF(Table2[[#This Row],[CorrectAwayScorePrediction]]="Y", 1, 0))+(($AM$13)*IF(Table2[[#This Row],[CorrectHomeScorePrediction]]="Y", 1, 0))</f>
        <v>0</v>
      </c>
      <c r="AD425" s="4" t="str">
        <f t="shared" si="25"/>
        <v>FRI</v>
      </c>
      <c r="AE425"/>
    </row>
    <row r="426" spans="1:31" x14ac:dyDescent="0.25">
      <c r="A426" s="3"/>
      <c r="B426" s="5">
        <v>45632</v>
      </c>
      <c r="C426" s="8" t="s">
        <v>536</v>
      </c>
      <c r="D426" s="3" t="s">
        <v>37</v>
      </c>
      <c r="E426" s="3" t="s">
        <v>47</v>
      </c>
      <c r="F426" s="3"/>
      <c r="G426" s="3"/>
      <c r="H426" s="3" t="str">
        <f t="shared" si="27"/>
        <v>_</v>
      </c>
      <c r="I426" s="3"/>
      <c r="J426" s="3"/>
      <c r="K426" s="3"/>
      <c r="L426" s="3" t="str">
        <f t="shared" si="26"/>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24"/>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(($AM$11)*IF(Table2[[#This Row],[CorrectWinnerPrediction]]="Y", 1, 0))+(($AM$12)*IF(Table2[[#This Row],[CorrectAwayScorePrediction]]="Y", 1, 0))+(($AM$13)*IF(Table2[[#This Row],[CorrectHomeScorePrediction]]="Y", 1, 0))</f>
        <v>0</v>
      </c>
      <c r="AD426" s="5" t="str">
        <f t="shared" si="25"/>
        <v>FRI</v>
      </c>
      <c r="AE426"/>
    </row>
    <row r="427" spans="1:31" x14ac:dyDescent="0.25">
      <c r="B427" s="4">
        <v>45633</v>
      </c>
      <c r="C427" s="7" t="s">
        <v>537</v>
      </c>
      <c r="D427" s="2" t="s">
        <v>45</v>
      </c>
      <c r="E427" s="2" t="s">
        <v>16</v>
      </c>
      <c r="F427" s="2"/>
      <c r="G427" s="2"/>
      <c r="H427" s="2" t="str">
        <f t="shared" si="27"/>
        <v>_</v>
      </c>
      <c r="I427" s="2"/>
      <c r="J427" s="2"/>
      <c r="K427" s="2"/>
      <c r="L427" s="2" t="str">
        <f t="shared" si="26"/>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24"/>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(($AM$11)*IF(Table2[[#This Row],[CorrectWinnerPrediction]]="Y", 1, 0))+(($AM$12)*IF(Table2[[#This Row],[CorrectAwayScorePrediction]]="Y", 1, 0))+(($AM$13)*IF(Table2[[#This Row],[CorrectHomeScorePrediction]]="Y", 1, 0))</f>
        <v>0</v>
      </c>
      <c r="AD427" s="4" t="str">
        <f t="shared" si="25"/>
        <v>SAT</v>
      </c>
      <c r="AE427"/>
    </row>
    <row r="428" spans="1:31" x14ac:dyDescent="0.25">
      <c r="B428" s="4">
        <v>45633</v>
      </c>
      <c r="C428" s="7" t="s">
        <v>538</v>
      </c>
      <c r="D428" s="2" t="s">
        <v>15</v>
      </c>
      <c r="E428" s="2" t="s">
        <v>29</v>
      </c>
      <c r="F428" s="2"/>
      <c r="G428" s="2"/>
      <c r="H428" s="2" t="str">
        <f t="shared" si="27"/>
        <v>_</v>
      </c>
      <c r="I428" s="2"/>
      <c r="J428" s="2"/>
      <c r="K428" s="2"/>
      <c r="L428" s="2" t="str">
        <f t="shared" si="26"/>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24"/>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(($AM$11)*IF(Table2[[#This Row],[CorrectWinnerPrediction]]="Y", 1, 0))+(($AM$12)*IF(Table2[[#This Row],[CorrectAwayScorePrediction]]="Y", 1, 0))+(($AM$13)*IF(Table2[[#This Row],[CorrectHomeScorePrediction]]="Y", 1, 0))</f>
        <v>0</v>
      </c>
      <c r="AD428" s="4" t="str">
        <f t="shared" si="25"/>
        <v>SAT</v>
      </c>
      <c r="AE428"/>
    </row>
    <row r="429" spans="1:31" x14ac:dyDescent="0.25">
      <c r="B429" s="4">
        <v>45633</v>
      </c>
      <c r="C429" s="7" t="s">
        <v>539</v>
      </c>
      <c r="D429" s="2" t="s">
        <v>22</v>
      </c>
      <c r="E429" s="2" t="s">
        <v>17</v>
      </c>
      <c r="F429" s="2"/>
      <c r="G429" s="2"/>
      <c r="H429" s="2" t="str">
        <f t="shared" si="27"/>
        <v>_</v>
      </c>
      <c r="I429" s="2"/>
      <c r="J429" s="2"/>
      <c r="K429" s="2"/>
      <c r="L429" s="2" t="str">
        <f t="shared" si="26"/>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24"/>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(($AM$11)*IF(Table2[[#This Row],[CorrectWinnerPrediction]]="Y", 1, 0))+(($AM$12)*IF(Table2[[#This Row],[CorrectAwayScorePrediction]]="Y", 1, 0))+(($AM$13)*IF(Table2[[#This Row],[CorrectHomeScorePrediction]]="Y", 1, 0))</f>
        <v>0</v>
      </c>
      <c r="AD429" s="4" t="str">
        <f t="shared" si="25"/>
        <v>SAT</v>
      </c>
      <c r="AE429"/>
    </row>
    <row r="430" spans="1:31" x14ac:dyDescent="0.25">
      <c r="B430" s="4">
        <v>45633</v>
      </c>
      <c r="C430" s="7" t="s">
        <v>540</v>
      </c>
      <c r="D430" s="2" t="s">
        <v>44</v>
      </c>
      <c r="E430" s="2" t="s">
        <v>33</v>
      </c>
      <c r="F430" s="2"/>
      <c r="G430" s="2"/>
      <c r="H430" s="2" t="str">
        <f t="shared" si="27"/>
        <v>_</v>
      </c>
      <c r="I430" s="2"/>
      <c r="J430" s="2"/>
      <c r="K430" s="2"/>
      <c r="L430" s="2" t="str">
        <f t="shared" si="26"/>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24"/>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(($AM$11)*IF(Table2[[#This Row],[CorrectWinnerPrediction]]="Y", 1, 0))+(($AM$12)*IF(Table2[[#This Row],[CorrectAwayScorePrediction]]="Y", 1, 0))+(($AM$13)*IF(Table2[[#This Row],[CorrectHomeScorePrediction]]="Y", 1, 0))</f>
        <v>0</v>
      </c>
      <c r="AD430" s="4" t="str">
        <f t="shared" si="25"/>
        <v>SAT</v>
      </c>
      <c r="AE430"/>
    </row>
    <row r="431" spans="1:31" x14ac:dyDescent="0.25">
      <c r="B431" s="4">
        <v>45633</v>
      </c>
      <c r="C431" s="7" t="s">
        <v>541</v>
      </c>
      <c r="D431" s="2" t="s">
        <v>38</v>
      </c>
      <c r="E431" s="2" t="s">
        <v>14</v>
      </c>
      <c r="F431" s="2"/>
      <c r="G431" s="2"/>
      <c r="H431" s="2" t="str">
        <f t="shared" si="27"/>
        <v>_</v>
      </c>
      <c r="I431" s="2"/>
      <c r="J431" s="2"/>
      <c r="K431" s="2"/>
      <c r="L431" s="2" t="str">
        <f t="shared" si="26"/>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24"/>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(($AM$11)*IF(Table2[[#This Row],[CorrectWinnerPrediction]]="Y", 1, 0))+(($AM$12)*IF(Table2[[#This Row],[CorrectAwayScorePrediction]]="Y", 1, 0))+(($AM$13)*IF(Table2[[#This Row],[CorrectHomeScorePrediction]]="Y", 1, 0))</f>
        <v>0</v>
      </c>
      <c r="AD431" s="4" t="str">
        <f t="shared" si="25"/>
        <v>SAT</v>
      </c>
      <c r="AE431"/>
    </row>
    <row r="432" spans="1:31" x14ac:dyDescent="0.25">
      <c r="B432" s="4">
        <v>45633</v>
      </c>
      <c r="C432" s="7" t="s">
        <v>542</v>
      </c>
      <c r="D432" s="2" t="s">
        <v>46</v>
      </c>
      <c r="E432" s="2" t="s">
        <v>19</v>
      </c>
      <c r="F432" s="2"/>
      <c r="G432" s="2"/>
      <c r="H432" s="2" t="str">
        <f t="shared" si="27"/>
        <v>_</v>
      </c>
      <c r="I432" s="2"/>
      <c r="J432" s="2"/>
      <c r="K432" s="2"/>
      <c r="L432" s="2" t="str">
        <f t="shared" si="26"/>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24"/>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(($AM$11)*IF(Table2[[#This Row],[CorrectWinnerPrediction]]="Y", 1, 0))+(($AM$12)*IF(Table2[[#This Row],[CorrectAwayScorePrediction]]="Y", 1, 0))+(($AM$13)*IF(Table2[[#This Row],[CorrectHomeScorePrediction]]="Y", 1, 0))</f>
        <v>0</v>
      </c>
      <c r="AD432" s="4" t="str">
        <f t="shared" si="25"/>
        <v>SAT</v>
      </c>
      <c r="AE432"/>
    </row>
    <row r="433" spans="1:31" x14ac:dyDescent="0.25">
      <c r="B433" s="4">
        <v>45633</v>
      </c>
      <c r="C433" s="7" t="s">
        <v>543</v>
      </c>
      <c r="D433" s="2" t="s">
        <v>35</v>
      </c>
      <c r="E433" s="2" t="s">
        <v>30</v>
      </c>
      <c r="F433" s="2"/>
      <c r="G433" s="2"/>
      <c r="H433" s="2" t="str">
        <f t="shared" si="27"/>
        <v>_</v>
      </c>
      <c r="I433" s="2"/>
      <c r="J433" s="2"/>
      <c r="K433" s="2"/>
      <c r="L433" s="2" t="str">
        <f t="shared" si="26"/>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24"/>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(($AM$11)*IF(Table2[[#This Row],[CorrectWinnerPrediction]]="Y", 1, 0))+(($AM$12)*IF(Table2[[#This Row],[CorrectAwayScorePrediction]]="Y", 1, 0))+(($AM$13)*IF(Table2[[#This Row],[CorrectHomeScorePrediction]]="Y", 1, 0))</f>
        <v>0</v>
      </c>
      <c r="AD433" s="4" t="str">
        <f t="shared" si="25"/>
        <v>SAT</v>
      </c>
      <c r="AE433"/>
    </row>
    <row r="434" spans="1:31" x14ac:dyDescent="0.25">
      <c r="B434" s="4">
        <v>45633</v>
      </c>
      <c r="C434" s="7" t="s">
        <v>544</v>
      </c>
      <c r="D434" s="2" t="s">
        <v>26</v>
      </c>
      <c r="E434" s="2" t="s">
        <v>31</v>
      </c>
      <c r="F434" s="2"/>
      <c r="G434" s="2"/>
      <c r="H434" s="2" t="str">
        <f t="shared" si="27"/>
        <v>_</v>
      </c>
      <c r="I434" s="2"/>
      <c r="J434" s="2"/>
      <c r="K434" s="2"/>
      <c r="L434" s="2" t="str">
        <f t="shared" si="26"/>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24"/>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(($AM$11)*IF(Table2[[#This Row],[CorrectWinnerPrediction]]="Y", 1, 0))+(($AM$12)*IF(Table2[[#This Row],[CorrectAwayScorePrediction]]="Y", 1, 0))+(($AM$13)*IF(Table2[[#This Row],[CorrectHomeScorePrediction]]="Y", 1, 0))</f>
        <v>0</v>
      </c>
      <c r="AD434" s="4" t="str">
        <f t="shared" si="25"/>
        <v>SAT</v>
      </c>
      <c r="AE434"/>
    </row>
    <row r="435" spans="1:31" x14ac:dyDescent="0.25">
      <c r="B435" s="4">
        <v>45633</v>
      </c>
      <c r="C435" s="7" t="s">
        <v>545</v>
      </c>
      <c r="D435" s="2" t="s">
        <v>18</v>
      </c>
      <c r="E435" s="2" t="s">
        <v>21</v>
      </c>
      <c r="F435" s="2"/>
      <c r="G435" s="2"/>
      <c r="H435" s="2" t="str">
        <f t="shared" si="27"/>
        <v>_</v>
      </c>
      <c r="I435" s="2"/>
      <c r="J435" s="2"/>
      <c r="K435" s="2"/>
      <c r="L435" s="2" t="str">
        <f t="shared" si="26"/>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24"/>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(($AM$11)*IF(Table2[[#This Row],[CorrectWinnerPrediction]]="Y", 1, 0))+(($AM$12)*IF(Table2[[#This Row],[CorrectAwayScorePrediction]]="Y", 1, 0))+(($AM$13)*IF(Table2[[#This Row],[CorrectHomeScorePrediction]]="Y", 1, 0))</f>
        <v>0</v>
      </c>
      <c r="AD435" s="4" t="str">
        <f t="shared" si="25"/>
        <v>SAT</v>
      </c>
      <c r="AE435"/>
    </row>
    <row r="436" spans="1:31" x14ac:dyDescent="0.25">
      <c r="B436" s="4">
        <v>45633</v>
      </c>
      <c r="C436" s="7" t="s">
        <v>546</v>
      </c>
      <c r="D436" s="2" t="s">
        <v>37</v>
      </c>
      <c r="E436" s="2" t="s">
        <v>28</v>
      </c>
      <c r="F436" s="2"/>
      <c r="G436" s="2"/>
      <c r="H436" s="2" t="str">
        <f t="shared" si="27"/>
        <v>_</v>
      </c>
      <c r="I436" s="2"/>
      <c r="J436" s="2"/>
      <c r="K436" s="2"/>
      <c r="L436" s="2" t="str">
        <f t="shared" si="26"/>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24"/>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(($AM$11)*IF(Table2[[#This Row],[CorrectWinnerPrediction]]="Y", 1, 0))+(($AM$12)*IF(Table2[[#This Row],[CorrectAwayScorePrediction]]="Y", 1, 0))+(($AM$13)*IF(Table2[[#This Row],[CorrectHomeScorePrediction]]="Y", 1, 0))</f>
        <v>0</v>
      </c>
      <c r="AD436" s="4" t="str">
        <f t="shared" si="25"/>
        <v>SAT</v>
      </c>
      <c r="AE436"/>
    </row>
    <row r="437" spans="1:31" x14ac:dyDescent="0.25">
      <c r="A437" s="3"/>
      <c r="B437" s="5">
        <v>45633</v>
      </c>
      <c r="C437" s="8" t="s">
        <v>547</v>
      </c>
      <c r="D437" s="3" t="s">
        <v>13</v>
      </c>
      <c r="E437" s="3" t="s">
        <v>23</v>
      </c>
      <c r="F437" s="3"/>
      <c r="G437" s="3"/>
      <c r="H437" s="3" t="str">
        <f t="shared" si="27"/>
        <v>_</v>
      </c>
      <c r="I437" s="3"/>
      <c r="J437" s="3"/>
      <c r="K437" s="3"/>
      <c r="L437" s="3" t="str">
        <f t="shared" si="26"/>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24"/>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(($AM$11)*IF(Table2[[#This Row],[CorrectWinnerPrediction]]="Y", 1, 0))+(($AM$12)*IF(Table2[[#This Row],[CorrectAwayScorePrediction]]="Y", 1, 0))+(($AM$13)*IF(Table2[[#This Row],[CorrectHomeScorePrediction]]="Y", 1, 0))</f>
        <v>0</v>
      </c>
      <c r="AD437" s="5" t="str">
        <f t="shared" si="25"/>
        <v>SAT</v>
      </c>
      <c r="AE437"/>
    </row>
    <row r="438" spans="1:31" x14ac:dyDescent="0.25">
      <c r="B438" s="4">
        <v>45634</v>
      </c>
      <c r="C438" s="7" t="s">
        <v>548</v>
      </c>
      <c r="D438" s="2" t="s">
        <v>12</v>
      </c>
      <c r="E438" s="2" t="s">
        <v>20</v>
      </c>
      <c r="F438" s="2"/>
      <c r="G438" s="2"/>
      <c r="H438" s="2" t="str">
        <f t="shared" si="27"/>
        <v>_</v>
      </c>
      <c r="I438" s="2"/>
      <c r="J438" s="2"/>
      <c r="K438" s="2"/>
      <c r="L438" s="2" t="str">
        <f t="shared" si="26"/>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24"/>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(($AM$11)*IF(Table2[[#This Row],[CorrectWinnerPrediction]]="Y", 1, 0))+(($AM$12)*IF(Table2[[#This Row],[CorrectAwayScorePrediction]]="Y", 1, 0))+(($AM$13)*IF(Table2[[#This Row],[CorrectHomeScorePrediction]]="Y", 1, 0))</f>
        <v>0</v>
      </c>
      <c r="AD438" s="4" t="str">
        <f t="shared" si="25"/>
        <v>SUN</v>
      </c>
      <c r="AE438"/>
    </row>
    <row r="439" spans="1:31" x14ac:dyDescent="0.25">
      <c r="B439" s="4">
        <v>45634</v>
      </c>
      <c r="C439" s="7" t="s">
        <v>549</v>
      </c>
      <c r="D439" s="2" t="s">
        <v>43</v>
      </c>
      <c r="E439" s="2" t="s">
        <v>25</v>
      </c>
      <c r="F439" s="2"/>
      <c r="G439" s="2"/>
      <c r="H439" s="2" t="str">
        <f t="shared" si="27"/>
        <v>_</v>
      </c>
      <c r="I439" s="2"/>
      <c r="J439" s="2"/>
      <c r="K439" s="2"/>
      <c r="L439" s="2" t="str">
        <f t="shared" si="26"/>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24"/>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(($AM$11)*IF(Table2[[#This Row],[CorrectWinnerPrediction]]="Y", 1, 0))+(($AM$12)*IF(Table2[[#This Row],[CorrectAwayScorePrediction]]="Y", 1, 0))+(($AM$13)*IF(Table2[[#This Row],[CorrectHomeScorePrediction]]="Y", 1, 0))</f>
        <v>0</v>
      </c>
      <c r="AD439" s="4" t="str">
        <f t="shared" si="25"/>
        <v>SUN</v>
      </c>
      <c r="AE439"/>
    </row>
    <row r="440" spans="1:31" x14ac:dyDescent="0.25">
      <c r="B440" s="4">
        <v>45634</v>
      </c>
      <c r="C440" s="7" t="s">
        <v>550</v>
      </c>
      <c r="D440" s="2" t="s">
        <v>33</v>
      </c>
      <c r="E440" s="2" t="s">
        <v>30</v>
      </c>
      <c r="F440" s="2"/>
      <c r="G440" s="2"/>
      <c r="H440" s="2" t="str">
        <f t="shared" si="27"/>
        <v>_</v>
      </c>
      <c r="I440" s="2"/>
      <c r="J440" s="2"/>
      <c r="K440" s="2"/>
      <c r="L440" s="2" t="str">
        <f t="shared" si="26"/>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24"/>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(($AM$11)*IF(Table2[[#This Row],[CorrectWinnerPrediction]]="Y", 1, 0))+(($AM$12)*IF(Table2[[#This Row],[CorrectAwayScorePrediction]]="Y", 1, 0))+(($AM$13)*IF(Table2[[#This Row],[CorrectHomeScorePrediction]]="Y", 1, 0))</f>
        <v>0</v>
      </c>
      <c r="AD440" s="4" t="str">
        <f t="shared" si="25"/>
        <v>SUN</v>
      </c>
      <c r="AE440"/>
    </row>
    <row r="441" spans="1:31" x14ac:dyDescent="0.25">
      <c r="B441" s="4">
        <v>45634</v>
      </c>
      <c r="C441" s="7" t="s">
        <v>551</v>
      </c>
      <c r="D441" s="2" t="s">
        <v>36</v>
      </c>
      <c r="E441" s="2" t="s">
        <v>22</v>
      </c>
      <c r="F441" s="2"/>
      <c r="G441" s="2"/>
      <c r="H441" s="2" t="str">
        <f t="shared" si="27"/>
        <v>_</v>
      </c>
      <c r="I441" s="2"/>
      <c r="J441" s="2"/>
      <c r="K441" s="2"/>
      <c r="L441" s="2" t="str">
        <f t="shared" si="26"/>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24"/>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(($AM$11)*IF(Table2[[#This Row],[CorrectWinnerPrediction]]="Y", 1, 0))+(($AM$12)*IF(Table2[[#This Row],[CorrectAwayScorePrediction]]="Y", 1, 0))+(($AM$13)*IF(Table2[[#This Row],[CorrectHomeScorePrediction]]="Y", 1, 0))</f>
        <v>0</v>
      </c>
      <c r="AD441" s="4" t="str">
        <f t="shared" si="25"/>
        <v>SUN</v>
      </c>
      <c r="AE441"/>
    </row>
    <row r="442" spans="1:31" x14ac:dyDescent="0.25">
      <c r="B442" s="4">
        <v>45634</v>
      </c>
      <c r="C442" s="7" t="s">
        <v>552</v>
      </c>
      <c r="D442" s="2" t="s">
        <v>26</v>
      </c>
      <c r="E442" s="2" t="s">
        <v>32</v>
      </c>
      <c r="F442" s="2"/>
      <c r="G442" s="2"/>
      <c r="H442" s="2" t="str">
        <f t="shared" si="27"/>
        <v>_</v>
      </c>
      <c r="I442" s="2"/>
      <c r="J442" s="2"/>
      <c r="K442" s="2"/>
      <c r="L442" s="2" t="str">
        <f t="shared" si="26"/>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24"/>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(($AM$11)*IF(Table2[[#This Row],[CorrectWinnerPrediction]]="Y", 1, 0))+(($AM$12)*IF(Table2[[#This Row],[CorrectAwayScorePrediction]]="Y", 1, 0))+(($AM$13)*IF(Table2[[#This Row],[CorrectHomeScorePrediction]]="Y", 1, 0))</f>
        <v>0</v>
      </c>
      <c r="AD442" s="4" t="str">
        <f t="shared" si="25"/>
        <v>SUN</v>
      </c>
      <c r="AE442"/>
    </row>
    <row r="443" spans="1:31" x14ac:dyDescent="0.25">
      <c r="B443" s="4">
        <v>45634</v>
      </c>
      <c r="C443" s="7" t="s">
        <v>553</v>
      </c>
      <c r="D443" s="2" t="s">
        <v>15</v>
      </c>
      <c r="E443" s="2" t="s">
        <v>45</v>
      </c>
      <c r="F443" s="2"/>
      <c r="G443" s="2"/>
      <c r="H443" s="2" t="str">
        <f t="shared" si="27"/>
        <v>_</v>
      </c>
      <c r="I443" s="2"/>
      <c r="J443" s="2"/>
      <c r="K443" s="2"/>
      <c r="L443" s="2" t="str">
        <f t="shared" si="26"/>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24"/>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(($AM$11)*IF(Table2[[#This Row],[CorrectWinnerPrediction]]="Y", 1, 0))+(($AM$12)*IF(Table2[[#This Row],[CorrectAwayScorePrediction]]="Y", 1, 0))+(($AM$13)*IF(Table2[[#This Row],[CorrectHomeScorePrediction]]="Y", 1, 0))</f>
        <v>0</v>
      </c>
      <c r="AD443" s="4" t="str">
        <f t="shared" si="25"/>
        <v>SUN</v>
      </c>
      <c r="AE443"/>
    </row>
    <row r="444" spans="1:31" x14ac:dyDescent="0.25">
      <c r="A444" s="3"/>
      <c r="B444" s="5">
        <v>45634</v>
      </c>
      <c r="C444" s="8" t="s">
        <v>554</v>
      </c>
      <c r="D444" s="3" t="s">
        <v>24</v>
      </c>
      <c r="E444" s="3" t="s">
        <v>34</v>
      </c>
      <c r="F444" s="3"/>
      <c r="G444" s="3"/>
      <c r="H444" s="3" t="str">
        <f t="shared" si="27"/>
        <v>_</v>
      </c>
      <c r="I444" s="3"/>
      <c r="J444" s="3"/>
      <c r="K444" s="3"/>
      <c r="L444" s="3" t="str">
        <f t="shared" si="26"/>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24"/>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(($AM$11)*IF(Table2[[#This Row],[CorrectWinnerPrediction]]="Y", 1, 0))+(($AM$12)*IF(Table2[[#This Row],[CorrectAwayScorePrediction]]="Y", 1, 0))+(($AM$13)*IF(Table2[[#This Row],[CorrectHomeScorePrediction]]="Y", 1, 0))</f>
        <v>0</v>
      </c>
      <c r="AD444" s="5" t="str">
        <f t="shared" si="25"/>
        <v>SUN</v>
      </c>
      <c r="AE444"/>
    </row>
    <row r="445" spans="1:31" x14ac:dyDescent="0.25">
      <c r="B445" s="4">
        <v>45635</v>
      </c>
      <c r="C445" s="7" t="s">
        <v>555</v>
      </c>
      <c r="D445" s="2" t="s">
        <v>31</v>
      </c>
      <c r="E445" s="2" t="s">
        <v>29</v>
      </c>
      <c r="F445" s="2"/>
      <c r="G445" s="2"/>
      <c r="H445" s="2" t="str">
        <f t="shared" si="27"/>
        <v>_</v>
      </c>
      <c r="I445" s="2"/>
      <c r="J445" s="2"/>
      <c r="K445" s="2"/>
      <c r="L445" s="2" t="str">
        <f t="shared" si="26"/>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24"/>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(($AM$11)*IF(Table2[[#This Row],[CorrectWinnerPrediction]]="Y", 1, 0))+(($AM$12)*IF(Table2[[#This Row],[CorrectAwayScorePrediction]]="Y", 1, 0))+(($AM$13)*IF(Table2[[#This Row],[CorrectHomeScorePrediction]]="Y", 1, 0))</f>
        <v>0</v>
      </c>
      <c r="AD445" s="4" t="str">
        <f t="shared" si="25"/>
        <v>MON</v>
      </c>
      <c r="AE445"/>
    </row>
    <row r="446" spans="1:31" x14ac:dyDescent="0.25">
      <c r="B446" s="4">
        <v>45635</v>
      </c>
      <c r="C446" s="7" t="s">
        <v>556</v>
      </c>
      <c r="D446" s="2" t="s">
        <v>17</v>
      </c>
      <c r="E446" s="2" t="s">
        <v>20</v>
      </c>
      <c r="F446" s="2"/>
      <c r="G446" s="2"/>
      <c r="H446" s="2" t="str">
        <f t="shared" si="27"/>
        <v>_</v>
      </c>
      <c r="I446" s="2"/>
      <c r="J446" s="2"/>
      <c r="K446" s="2"/>
      <c r="L446" s="2" t="str">
        <f t="shared" si="26"/>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24"/>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(($AM$11)*IF(Table2[[#This Row],[CorrectWinnerPrediction]]="Y", 1, 0))+(($AM$12)*IF(Table2[[#This Row],[CorrectAwayScorePrediction]]="Y", 1, 0))+(($AM$13)*IF(Table2[[#This Row],[CorrectHomeScorePrediction]]="Y", 1, 0))</f>
        <v>0</v>
      </c>
      <c r="AD446" s="4" t="str">
        <f t="shared" si="25"/>
        <v>MON</v>
      </c>
      <c r="AE446"/>
    </row>
    <row r="447" spans="1:31" x14ac:dyDescent="0.25">
      <c r="A447" s="3"/>
      <c r="B447" s="5">
        <v>45635</v>
      </c>
      <c r="C447" s="8" t="s">
        <v>557</v>
      </c>
      <c r="D447" s="3" t="s">
        <v>47</v>
      </c>
      <c r="E447" s="3" t="s">
        <v>19</v>
      </c>
      <c r="F447" s="3"/>
      <c r="G447" s="3"/>
      <c r="H447" s="3" t="str">
        <f t="shared" si="27"/>
        <v>_</v>
      </c>
      <c r="I447" s="3"/>
      <c r="J447" s="3"/>
      <c r="K447" s="3"/>
      <c r="L447" s="2" t="str">
        <f t="shared" si="26"/>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24"/>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(($AM$11)*IF(Table2[[#This Row],[CorrectWinnerPrediction]]="Y", 1, 0))+(($AM$12)*IF(Table2[[#This Row],[CorrectAwayScorePrediction]]="Y", 1, 0))+(($AM$13)*IF(Table2[[#This Row],[CorrectHomeScorePrediction]]="Y", 1, 0))</f>
        <v>0</v>
      </c>
      <c r="AD447" s="5" t="str">
        <f t="shared" si="25"/>
        <v>MON</v>
      </c>
      <c r="AE447"/>
    </row>
    <row r="448" spans="1:31" x14ac:dyDescent="0.25">
      <c r="B448" s="4">
        <v>45636</v>
      </c>
      <c r="C448" s="7" t="s">
        <v>558</v>
      </c>
      <c r="D448" s="2" t="s">
        <v>18</v>
      </c>
      <c r="E448" s="2" t="s">
        <v>32</v>
      </c>
      <c r="F448" s="2"/>
      <c r="G448" s="2"/>
      <c r="H448" s="2" t="str">
        <f t="shared" si="27"/>
        <v>_</v>
      </c>
      <c r="I448" s="2"/>
      <c r="J448" s="2"/>
      <c r="K448" s="2"/>
      <c r="L448" s="13" t="str">
        <f t="shared" si="26"/>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24"/>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(($AM$11)*IF(Table2[[#This Row],[CorrectWinnerPrediction]]="Y", 1, 0))+(($AM$12)*IF(Table2[[#This Row],[CorrectAwayScorePrediction]]="Y", 1, 0))+(($AM$13)*IF(Table2[[#This Row],[CorrectHomeScorePrediction]]="Y", 1, 0))</f>
        <v>0</v>
      </c>
      <c r="AD448" s="4" t="str">
        <f t="shared" si="25"/>
        <v>TUE</v>
      </c>
      <c r="AE448"/>
    </row>
    <row r="449" spans="1:31" x14ac:dyDescent="0.25">
      <c r="B449" s="4">
        <v>45636</v>
      </c>
      <c r="C449" s="7" t="s">
        <v>559</v>
      </c>
      <c r="D449" s="2" t="s">
        <v>26</v>
      </c>
      <c r="E449" s="2" t="s">
        <v>21</v>
      </c>
      <c r="F449" s="2"/>
      <c r="G449" s="2"/>
      <c r="H449" s="2" t="str">
        <f t="shared" si="27"/>
        <v>_</v>
      </c>
      <c r="I449" s="2"/>
      <c r="J449" s="2"/>
      <c r="K449" s="2"/>
      <c r="L449" s="2" t="str">
        <f t="shared" si="26"/>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24"/>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(($AM$11)*IF(Table2[[#This Row],[CorrectWinnerPrediction]]="Y", 1, 0))+(($AM$12)*IF(Table2[[#This Row],[CorrectAwayScorePrediction]]="Y", 1, 0))+(($AM$13)*IF(Table2[[#This Row],[CorrectHomeScorePrediction]]="Y", 1, 0))</f>
        <v>0</v>
      </c>
      <c r="AD449" s="4" t="str">
        <f t="shared" si="25"/>
        <v>TUE</v>
      </c>
      <c r="AE449"/>
    </row>
    <row r="450" spans="1:31" x14ac:dyDescent="0.25">
      <c r="B450" s="4">
        <v>45636</v>
      </c>
      <c r="C450" s="7" t="s">
        <v>560</v>
      </c>
      <c r="D450" s="2" t="s">
        <v>38</v>
      </c>
      <c r="E450" s="2" t="s">
        <v>44</v>
      </c>
      <c r="F450" s="2"/>
      <c r="G450" s="2"/>
      <c r="H450" s="2" t="str">
        <f t="shared" si="27"/>
        <v>_</v>
      </c>
      <c r="I450" s="2"/>
      <c r="J450" s="2"/>
      <c r="K450" s="2"/>
      <c r="L450" s="2" t="str">
        <f t="shared" si="26"/>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24"/>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(($AM$11)*IF(Table2[[#This Row],[CorrectWinnerPrediction]]="Y", 1, 0))+(($AM$12)*IF(Table2[[#This Row],[CorrectAwayScorePrediction]]="Y", 1, 0))+(($AM$13)*IF(Table2[[#This Row],[CorrectHomeScorePrediction]]="Y", 1, 0))</f>
        <v>0</v>
      </c>
      <c r="AD450" s="4" t="str">
        <f t="shared" si="25"/>
        <v>TUE</v>
      </c>
      <c r="AE450"/>
    </row>
    <row r="451" spans="1:31" x14ac:dyDescent="0.25">
      <c r="B451" s="4">
        <v>45636</v>
      </c>
      <c r="C451" s="7" t="s">
        <v>561</v>
      </c>
      <c r="D451" s="2" t="s">
        <v>45</v>
      </c>
      <c r="E451" s="2" t="s">
        <v>36</v>
      </c>
      <c r="F451" s="2"/>
      <c r="G451" s="2"/>
      <c r="H451" s="2" t="str">
        <f t="shared" si="27"/>
        <v>_</v>
      </c>
      <c r="I451" s="2"/>
      <c r="J451" s="2"/>
      <c r="K451" s="2"/>
      <c r="L451" s="2" t="str">
        <f t="shared" si="26"/>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28">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(($AM$11)*IF(Table2[[#This Row],[CorrectWinnerPrediction]]="Y", 1, 0))+(($AM$12)*IF(Table2[[#This Row],[CorrectAwayScorePrediction]]="Y", 1, 0))+(($AM$13)*IF(Table2[[#This Row],[CorrectHomeScorePrediction]]="Y", 1, 0))</f>
        <v>0</v>
      </c>
      <c r="AD451" s="4" t="str">
        <f t="shared" ref="AD451:AD514" si="29">IF(WEEKDAY($B451)=1,"SUN",IF(WEEKDAY($B451)=2,"MON",IF(WEEKDAY($B451)=3,"TUE",IF(WEEKDAY($B451)=4,"WED",IF(WEEKDAY($B451)=5,"THU",IF(WEEKDAY($B451)=6,"FRI", "SAT"))))))</f>
        <v>TUE</v>
      </c>
      <c r="AE451"/>
    </row>
    <row r="452" spans="1:31" x14ac:dyDescent="0.25">
      <c r="B452" s="4">
        <v>45636</v>
      </c>
      <c r="C452" s="7" t="s">
        <v>562</v>
      </c>
      <c r="D452" s="2" t="s">
        <v>28</v>
      </c>
      <c r="E452" s="2" t="s">
        <v>33</v>
      </c>
      <c r="F452" s="2"/>
      <c r="G452" s="2"/>
      <c r="H452" s="2" t="str">
        <f t="shared" si="27"/>
        <v>_</v>
      </c>
      <c r="I452" s="2"/>
      <c r="J452" s="2"/>
      <c r="K452" s="2"/>
      <c r="L452" s="2" t="str">
        <f t="shared" ref="L452:L515" si="30">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28"/>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(($AM$11)*IF(Table2[[#This Row],[CorrectWinnerPrediction]]="Y", 1, 0))+(($AM$12)*IF(Table2[[#This Row],[CorrectAwayScorePrediction]]="Y", 1, 0))+(($AM$13)*IF(Table2[[#This Row],[CorrectHomeScorePrediction]]="Y", 1, 0))</f>
        <v>0</v>
      </c>
      <c r="AD452" s="4" t="str">
        <f t="shared" si="29"/>
        <v>TUE</v>
      </c>
      <c r="AE452"/>
    </row>
    <row r="453" spans="1:31" x14ac:dyDescent="0.25">
      <c r="B453" s="4">
        <v>45636</v>
      </c>
      <c r="C453" s="7" t="s">
        <v>563</v>
      </c>
      <c r="D453" s="2" t="s">
        <v>24</v>
      </c>
      <c r="E453" s="2" t="s">
        <v>35</v>
      </c>
      <c r="F453" s="2"/>
      <c r="G453" s="2"/>
      <c r="H453" s="2" t="str">
        <f t="shared" si="27"/>
        <v>_</v>
      </c>
      <c r="I453" s="2"/>
      <c r="J453" s="2"/>
      <c r="K453" s="2"/>
      <c r="L453" s="2" t="str">
        <f t="shared" si="30"/>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28"/>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(($AM$11)*IF(Table2[[#This Row],[CorrectWinnerPrediction]]="Y", 1, 0))+(($AM$12)*IF(Table2[[#This Row],[CorrectAwayScorePrediction]]="Y", 1, 0))+(($AM$13)*IF(Table2[[#This Row],[CorrectHomeScorePrediction]]="Y", 1, 0))</f>
        <v>0</v>
      </c>
      <c r="AD453" s="4" t="str">
        <f t="shared" si="29"/>
        <v>TUE</v>
      </c>
      <c r="AE453"/>
    </row>
    <row r="454" spans="1:31" x14ac:dyDescent="0.25">
      <c r="B454" s="4">
        <v>45636</v>
      </c>
      <c r="C454" s="7" t="s">
        <v>564</v>
      </c>
      <c r="D454" s="2" t="s">
        <v>16</v>
      </c>
      <c r="E454" s="2" t="s">
        <v>22</v>
      </c>
      <c r="F454" s="2"/>
      <c r="G454" s="2"/>
      <c r="H454" s="2" t="str">
        <f t="shared" ref="H454:H517" si="31">IF(AND(ISBLANK($F454),ISBLANK($G454)),"_",IF($F454&gt;$G454,$D454,$E454))</f>
        <v>_</v>
      </c>
      <c r="I454" s="2"/>
      <c r="J454" s="2"/>
      <c r="K454" s="2"/>
      <c r="L454" s="2" t="str">
        <f t="shared" si="30"/>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28"/>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(($AM$11)*IF(Table2[[#This Row],[CorrectWinnerPrediction]]="Y", 1, 0))+(($AM$12)*IF(Table2[[#This Row],[CorrectAwayScorePrediction]]="Y", 1, 0))+(($AM$13)*IF(Table2[[#This Row],[CorrectHomeScorePrediction]]="Y", 1, 0))</f>
        <v>0</v>
      </c>
      <c r="AD454" s="4" t="str">
        <f t="shared" si="29"/>
        <v>TUE</v>
      </c>
      <c r="AE454"/>
    </row>
    <row r="455" spans="1:31" x14ac:dyDescent="0.25">
      <c r="B455" s="4">
        <v>45636</v>
      </c>
      <c r="C455" s="7" t="s">
        <v>565</v>
      </c>
      <c r="D455" s="2" t="s">
        <v>43</v>
      </c>
      <c r="E455" s="2" t="s">
        <v>23</v>
      </c>
      <c r="F455" s="2"/>
      <c r="G455" s="2"/>
      <c r="H455" s="2" t="str">
        <f t="shared" si="31"/>
        <v>_</v>
      </c>
      <c r="I455" s="2"/>
      <c r="J455" s="2"/>
      <c r="K455" s="2"/>
      <c r="L455" s="2" t="str">
        <f t="shared" si="30"/>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28"/>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(($AM$11)*IF(Table2[[#This Row],[CorrectWinnerPrediction]]="Y", 1, 0))+(($AM$12)*IF(Table2[[#This Row],[CorrectAwayScorePrediction]]="Y", 1, 0))+(($AM$13)*IF(Table2[[#This Row],[CorrectHomeScorePrediction]]="Y", 1, 0))</f>
        <v>0</v>
      </c>
      <c r="AD455" s="4" t="str">
        <f t="shared" si="29"/>
        <v>TUE</v>
      </c>
      <c r="AE455"/>
    </row>
    <row r="456" spans="1:31" x14ac:dyDescent="0.25">
      <c r="B456" s="4">
        <v>45636</v>
      </c>
      <c r="C456" s="7" t="s">
        <v>566</v>
      </c>
      <c r="D456" s="2" t="s">
        <v>37</v>
      </c>
      <c r="E456" s="2" t="s">
        <v>15</v>
      </c>
      <c r="F456" s="2"/>
      <c r="G456" s="2"/>
      <c r="H456" s="2" t="str">
        <f t="shared" si="31"/>
        <v>_</v>
      </c>
      <c r="I456" s="2"/>
      <c r="J456" s="2"/>
      <c r="K456" s="2"/>
      <c r="L456" s="2" t="str">
        <f t="shared" si="30"/>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28"/>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(($AM$11)*IF(Table2[[#This Row],[CorrectWinnerPrediction]]="Y", 1, 0))+(($AM$12)*IF(Table2[[#This Row],[CorrectAwayScorePrediction]]="Y", 1, 0))+(($AM$13)*IF(Table2[[#This Row],[CorrectHomeScorePrediction]]="Y", 1, 0))</f>
        <v>0</v>
      </c>
      <c r="AD456" s="4" t="str">
        <f t="shared" si="29"/>
        <v>TUE</v>
      </c>
      <c r="AE456"/>
    </row>
    <row r="457" spans="1:31" x14ac:dyDescent="0.25">
      <c r="B457" s="4">
        <v>45636</v>
      </c>
      <c r="C457" s="7" t="s">
        <v>567</v>
      </c>
      <c r="D457" s="2" t="s">
        <v>13</v>
      </c>
      <c r="E457" s="2" t="s">
        <v>25</v>
      </c>
      <c r="F457" s="2"/>
      <c r="G457" s="2"/>
      <c r="H457" s="2" t="str">
        <f t="shared" si="31"/>
        <v>_</v>
      </c>
      <c r="I457" s="2"/>
      <c r="J457" s="2"/>
      <c r="K457" s="2"/>
      <c r="L457" s="2" t="str">
        <f t="shared" si="30"/>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28"/>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(($AM$11)*IF(Table2[[#This Row],[CorrectWinnerPrediction]]="Y", 1, 0))+(($AM$12)*IF(Table2[[#This Row],[CorrectAwayScorePrediction]]="Y", 1, 0))+(($AM$13)*IF(Table2[[#This Row],[CorrectHomeScorePrediction]]="Y", 1, 0))</f>
        <v>0</v>
      </c>
      <c r="AD457" s="4" t="str">
        <f t="shared" si="29"/>
        <v>TUE</v>
      </c>
      <c r="AE457"/>
    </row>
    <row r="458" spans="1:31" x14ac:dyDescent="0.25">
      <c r="A458" s="3"/>
      <c r="B458" s="5">
        <v>45636</v>
      </c>
      <c r="C458" s="8" t="s">
        <v>568</v>
      </c>
      <c r="D458" s="3" t="s">
        <v>14</v>
      </c>
      <c r="E458" s="3" t="s">
        <v>12</v>
      </c>
      <c r="F458" s="3"/>
      <c r="G458" s="3"/>
      <c r="H458" s="3" t="str">
        <f t="shared" si="31"/>
        <v>_</v>
      </c>
      <c r="I458" s="3"/>
      <c r="J458" s="3"/>
      <c r="K458" s="3"/>
      <c r="L458" s="2" t="str">
        <f t="shared" si="30"/>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28"/>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(($AM$11)*IF(Table2[[#This Row],[CorrectWinnerPrediction]]="Y", 1, 0))+(($AM$12)*IF(Table2[[#This Row],[CorrectAwayScorePrediction]]="Y", 1, 0))+(($AM$13)*IF(Table2[[#This Row],[CorrectHomeScorePrediction]]="Y", 1, 0))</f>
        <v>0</v>
      </c>
      <c r="AD458" s="5" t="str">
        <f t="shared" si="29"/>
        <v>TUE</v>
      </c>
      <c r="AE458"/>
    </row>
    <row r="459" spans="1:31" x14ac:dyDescent="0.25">
      <c r="B459" s="4">
        <v>45637</v>
      </c>
      <c r="C459" s="7" t="s">
        <v>569</v>
      </c>
      <c r="D459" s="2" t="s">
        <v>20</v>
      </c>
      <c r="E459" s="2" t="s">
        <v>29</v>
      </c>
      <c r="F459" s="2"/>
      <c r="G459" s="2"/>
      <c r="H459" s="2" t="str">
        <f t="shared" si="31"/>
        <v>_</v>
      </c>
      <c r="I459" s="2"/>
      <c r="J459" s="2"/>
      <c r="K459" s="2"/>
      <c r="L459" s="13" t="str">
        <f t="shared" si="30"/>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28"/>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(($AM$11)*IF(Table2[[#This Row],[CorrectWinnerPrediction]]="Y", 1, 0))+(($AM$12)*IF(Table2[[#This Row],[CorrectAwayScorePrediction]]="Y", 1, 0))+(($AM$13)*IF(Table2[[#This Row],[CorrectHomeScorePrediction]]="Y", 1, 0))</f>
        <v>0</v>
      </c>
      <c r="AD459" s="4" t="str">
        <f t="shared" si="29"/>
        <v>WED</v>
      </c>
      <c r="AE459"/>
    </row>
    <row r="460" spans="1:31" x14ac:dyDescent="0.25">
      <c r="A460" s="3"/>
      <c r="B460" s="5">
        <v>45637</v>
      </c>
      <c r="C460" s="8" t="s">
        <v>570</v>
      </c>
      <c r="D460" s="3" t="s">
        <v>47</v>
      </c>
      <c r="E460" s="3" t="s">
        <v>30</v>
      </c>
      <c r="F460" s="3"/>
      <c r="G460" s="3"/>
      <c r="H460" s="3" t="str">
        <f t="shared" si="31"/>
        <v>_</v>
      </c>
      <c r="I460" s="3"/>
      <c r="J460" s="3"/>
      <c r="K460" s="3"/>
      <c r="L460" s="2" t="str">
        <f t="shared" si="30"/>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28"/>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(($AM$11)*IF(Table2[[#This Row],[CorrectWinnerPrediction]]="Y", 1, 0))+(($AM$12)*IF(Table2[[#This Row],[CorrectAwayScorePrediction]]="Y", 1, 0))+(($AM$13)*IF(Table2[[#This Row],[CorrectHomeScorePrediction]]="Y", 1, 0))</f>
        <v>0</v>
      </c>
      <c r="AD460" s="5" t="str">
        <f t="shared" si="29"/>
        <v>WED</v>
      </c>
      <c r="AE460"/>
    </row>
    <row r="461" spans="1:31" x14ac:dyDescent="0.25">
      <c r="B461" s="4">
        <v>45638</v>
      </c>
      <c r="C461" s="7" t="s">
        <v>571</v>
      </c>
      <c r="D461" s="2" t="s">
        <v>47</v>
      </c>
      <c r="E461" s="2" t="s">
        <v>18</v>
      </c>
      <c r="F461" s="2"/>
      <c r="G461" s="2"/>
      <c r="H461" s="2" t="str">
        <f t="shared" si="31"/>
        <v>_</v>
      </c>
      <c r="I461" s="2"/>
      <c r="J461" s="2"/>
      <c r="K461" s="2"/>
      <c r="L461" s="13" t="str">
        <f t="shared" si="30"/>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28"/>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(($AM$11)*IF(Table2[[#This Row],[CorrectWinnerPrediction]]="Y", 1, 0))+(($AM$12)*IF(Table2[[#This Row],[CorrectAwayScorePrediction]]="Y", 1, 0))+(($AM$13)*IF(Table2[[#This Row],[CorrectHomeScorePrediction]]="Y", 1, 0))</f>
        <v>0</v>
      </c>
      <c r="AD461" s="4" t="str">
        <f t="shared" si="29"/>
        <v>THU</v>
      </c>
      <c r="AE461"/>
    </row>
    <row r="462" spans="1:31" x14ac:dyDescent="0.25">
      <c r="B462" s="4">
        <v>45638</v>
      </c>
      <c r="C462" s="7" t="s">
        <v>572</v>
      </c>
      <c r="D462" s="2" t="s">
        <v>21</v>
      </c>
      <c r="E462" s="2" t="s">
        <v>19</v>
      </c>
      <c r="F462" s="2"/>
      <c r="G462" s="2"/>
      <c r="H462" s="2" t="str">
        <f t="shared" si="31"/>
        <v>_</v>
      </c>
      <c r="I462" s="2"/>
      <c r="J462" s="2"/>
      <c r="K462" s="2"/>
      <c r="L462" s="2" t="str">
        <f t="shared" si="30"/>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28"/>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(($AM$11)*IF(Table2[[#This Row],[CorrectWinnerPrediction]]="Y", 1, 0))+(($AM$12)*IF(Table2[[#This Row],[CorrectAwayScorePrediction]]="Y", 1, 0))+(($AM$13)*IF(Table2[[#This Row],[CorrectHomeScorePrediction]]="Y", 1, 0))</f>
        <v>0</v>
      </c>
      <c r="AD462" s="4" t="str">
        <f t="shared" si="29"/>
        <v>THU</v>
      </c>
      <c r="AE462"/>
    </row>
    <row r="463" spans="1:31" x14ac:dyDescent="0.25">
      <c r="B463" s="4">
        <v>45638</v>
      </c>
      <c r="C463" s="7" t="s">
        <v>573</v>
      </c>
      <c r="D463" s="2" t="s">
        <v>28</v>
      </c>
      <c r="E463" s="2" t="s">
        <v>32</v>
      </c>
      <c r="F463" s="2"/>
      <c r="G463" s="2"/>
      <c r="H463" s="2" t="str">
        <f t="shared" si="31"/>
        <v>_</v>
      </c>
      <c r="I463" s="2"/>
      <c r="J463" s="2"/>
      <c r="K463" s="2"/>
      <c r="L463" s="2" t="str">
        <f t="shared" si="30"/>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28"/>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(($AM$11)*IF(Table2[[#This Row],[CorrectWinnerPrediction]]="Y", 1, 0))+(($AM$12)*IF(Table2[[#This Row],[CorrectAwayScorePrediction]]="Y", 1, 0))+(($AM$13)*IF(Table2[[#This Row],[CorrectHomeScorePrediction]]="Y", 1, 0))</f>
        <v>0</v>
      </c>
      <c r="AD463" s="4" t="str">
        <f t="shared" si="29"/>
        <v>THU</v>
      </c>
      <c r="AE463"/>
    </row>
    <row r="464" spans="1:31" x14ac:dyDescent="0.25">
      <c r="B464" s="4">
        <v>45638</v>
      </c>
      <c r="C464" s="7" t="s">
        <v>574</v>
      </c>
      <c r="D464" s="2" t="s">
        <v>31</v>
      </c>
      <c r="E464" s="2" t="s">
        <v>45</v>
      </c>
      <c r="F464" s="2"/>
      <c r="G464" s="2"/>
      <c r="H464" s="2" t="str">
        <f t="shared" si="31"/>
        <v>_</v>
      </c>
      <c r="I464" s="2"/>
      <c r="J464" s="2"/>
      <c r="K464" s="2"/>
      <c r="L464" s="2" t="str">
        <f t="shared" si="30"/>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28"/>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(($AM$11)*IF(Table2[[#This Row],[CorrectWinnerPrediction]]="Y", 1, 0))+(($AM$12)*IF(Table2[[#This Row],[CorrectAwayScorePrediction]]="Y", 1, 0))+(($AM$13)*IF(Table2[[#This Row],[CorrectHomeScorePrediction]]="Y", 1, 0))</f>
        <v>0</v>
      </c>
      <c r="AD464" s="4" t="str">
        <f t="shared" si="29"/>
        <v>THU</v>
      </c>
      <c r="AE464"/>
    </row>
    <row r="465" spans="1:31" x14ac:dyDescent="0.25">
      <c r="B465" s="4">
        <v>45638</v>
      </c>
      <c r="C465" s="7" t="s">
        <v>575</v>
      </c>
      <c r="D465" s="2" t="s">
        <v>46</v>
      </c>
      <c r="E465" s="2" t="s">
        <v>36</v>
      </c>
      <c r="F465" s="2"/>
      <c r="G465" s="2"/>
      <c r="H465" s="2" t="str">
        <f t="shared" si="31"/>
        <v>_</v>
      </c>
      <c r="I465" s="2"/>
      <c r="J465" s="2"/>
      <c r="K465" s="2"/>
      <c r="L465" s="2" t="str">
        <f t="shared" si="30"/>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2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(($AM$11)*IF(Table2[[#This Row],[CorrectWinnerPrediction]]="Y", 1, 0))+(($AM$12)*IF(Table2[[#This Row],[CorrectAwayScorePrediction]]="Y", 1, 0))+(($AM$13)*IF(Table2[[#This Row],[CorrectHomeScorePrediction]]="Y", 1, 0))</f>
        <v>0</v>
      </c>
      <c r="AD465" s="4" t="str">
        <f t="shared" si="29"/>
        <v>THU</v>
      </c>
      <c r="AE465"/>
    </row>
    <row r="466" spans="1:31" x14ac:dyDescent="0.25">
      <c r="B466" s="4">
        <v>45638</v>
      </c>
      <c r="C466" s="7" t="s">
        <v>576</v>
      </c>
      <c r="D466" s="2" t="s">
        <v>17</v>
      </c>
      <c r="E466" s="2" t="s">
        <v>33</v>
      </c>
      <c r="F466" s="2"/>
      <c r="G466" s="2"/>
      <c r="H466" s="2" t="str">
        <f t="shared" si="31"/>
        <v>_</v>
      </c>
      <c r="I466" s="2"/>
      <c r="J466" s="2"/>
      <c r="K466" s="2"/>
      <c r="L466" s="2" t="str">
        <f t="shared" si="30"/>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2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(($AM$11)*IF(Table2[[#This Row],[CorrectWinnerPrediction]]="Y", 1, 0))+(($AM$12)*IF(Table2[[#This Row],[CorrectAwayScorePrediction]]="Y", 1, 0))+(($AM$13)*IF(Table2[[#This Row],[CorrectHomeScorePrediction]]="Y", 1, 0))</f>
        <v>0</v>
      </c>
      <c r="AD466" s="4" t="str">
        <f t="shared" si="29"/>
        <v>THU</v>
      </c>
      <c r="AE466"/>
    </row>
    <row r="467" spans="1:31" x14ac:dyDescent="0.25">
      <c r="B467" s="4">
        <v>45638</v>
      </c>
      <c r="C467" s="7" t="s">
        <v>577</v>
      </c>
      <c r="D467" s="2" t="s">
        <v>38</v>
      </c>
      <c r="E467" s="2" t="s">
        <v>13</v>
      </c>
      <c r="F467" s="2"/>
      <c r="G467" s="2"/>
      <c r="H467" s="2" t="str">
        <f t="shared" si="31"/>
        <v>_</v>
      </c>
      <c r="I467" s="2"/>
      <c r="J467" s="2"/>
      <c r="K467" s="2"/>
      <c r="L467" s="2" t="str">
        <f t="shared" si="30"/>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2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(($AM$11)*IF(Table2[[#This Row],[CorrectWinnerPrediction]]="Y", 1, 0))+(($AM$12)*IF(Table2[[#This Row],[CorrectAwayScorePrediction]]="Y", 1, 0))+(($AM$13)*IF(Table2[[#This Row],[CorrectHomeScorePrediction]]="Y", 1, 0))</f>
        <v>0</v>
      </c>
      <c r="AD467" s="4" t="str">
        <f t="shared" si="29"/>
        <v>THU</v>
      </c>
      <c r="AE467"/>
    </row>
    <row r="468" spans="1:31" x14ac:dyDescent="0.25">
      <c r="B468" s="4">
        <v>45638</v>
      </c>
      <c r="C468" s="7" t="s">
        <v>578</v>
      </c>
      <c r="D468" s="2" t="s">
        <v>35</v>
      </c>
      <c r="E468" s="2" t="s">
        <v>34</v>
      </c>
      <c r="F468" s="2"/>
      <c r="G468" s="2"/>
      <c r="H468" s="2" t="str">
        <f t="shared" si="31"/>
        <v>_</v>
      </c>
      <c r="I468" s="2"/>
      <c r="J468" s="2"/>
      <c r="K468" s="2"/>
      <c r="L468" s="2" t="str">
        <f t="shared" si="30"/>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2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(($AM$11)*IF(Table2[[#This Row],[CorrectWinnerPrediction]]="Y", 1, 0))+(($AM$12)*IF(Table2[[#This Row],[CorrectAwayScorePrediction]]="Y", 1, 0))+(($AM$13)*IF(Table2[[#This Row],[CorrectHomeScorePrediction]]="Y", 1, 0))</f>
        <v>0</v>
      </c>
      <c r="AD468" s="4" t="str">
        <f t="shared" si="29"/>
        <v>THU</v>
      </c>
      <c r="AE468"/>
    </row>
    <row r="469" spans="1:31" x14ac:dyDescent="0.25">
      <c r="B469" s="4">
        <v>45638</v>
      </c>
      <c r="C469" s="7" t="s">
        <v>579</v>
      </c>
      <c r="D469" s="2" t="s">
        <v>27</v>
      </c>
      <c r="E469" s="2" t="s">
        <v>22</v>
      </c>
      <c r="F469" s="2"/>
      <c r="G469" s="2"/>
      <c r="H469" s="2" t="str">
        <f t="shared" si="31"/>
        <v>_</v>
      </c>
      <c r="I469" s="2"/>
      <c r="J469" s="2"/>
      <c r="K469" s="2"/>
      <c r="L469" s="2" t="str">
        <f t="shared" si="30"/>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2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(($AM$11)*IF(Table2[[#This Row],[CorrectWinnerPrediction]]="Y", 1, 0))+(($AM$12)*IF(Table2[[#This Row],[CorrectAwayScorePrediction]]="Y", 1, 0))+(($AM$13)*IF(Table2[[#This Row],[CorrectHomeScorePrediction]]="Y", 1, 0))</f>
        <v>0</v>
      </c>
      <c r="AD469" s="4" t="str">
        <f t="shared" si="29"/>
        <v>THU</v>
      </c>
      <c r="AE469"/>
    </row>
    <row r="470" spans="1:31" x14ac:dyDescent="0.25">
      <c r="B470" s="4">
        <v>45638</v>
      </c>
      <c r="C470" s="7" t="s">
        <v>580</v>
      </c>
      <c r="D470" s="2" t="s">
        <v>23</v>
      </c>
      <c r="E470" s="2" t="s">
        <v>37</v>
      </c>
      <c r="F470" s="2"/>
      <c r="G470" s="2"/>
      <c r="H470" s="2" t="str">
        <f t="shared" si="31"/>
        <v>_</v>
      </c>
      <c r="I470" s="2"/>
      <c r="J470" s="2"/>
      <c r="K470" s="2"/>
      <c r="L470" s="2" t="str">
        <f t="shared" si="30"/>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2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(($AM$11)*IF(Table2[[#This Row],[CorrectWinnerPrediction]]="Y", 1, 0))+(($AM$12)*IF(Table2[[#This Row],[CorrectAwayScorePrediction]]="Y", 1, 0))+(($AM$13)*IF(Table2[[#This Row],[CorrectHomeScorePrediction]]="Y", 1, 0))</f>
        <v>0</v>
      </c>
      <c r="AD470" s="4" t="str">
        <f t="shared" si="29"/>
        <v>THU</v>
      </c>
      <c r="AE470"/>
    </row>
    <row r="471" spans="1:31" x14ac:dyDescent="0.25">
      <c r="B471" s="4">
        <v>45638</v>
      </c>
      <c r="C471" s="7" t="s">
        <v>581</v>
      </c>
      <c r="D471" s="2" t="s">
        <v>15</v>
      </c>
      <c r="E471" s="2" t="s">
        <v>26</v>
      </c>
      <c r="F471" s="2"/>
      <c r="G471" s="2"/>
      <c r="H471" s="2" t="str">
        <f t="shared" si="31"/>
        <v>_</v>
      </c>
      <c r="I471" s="2"/>
      <c r="J471" s="2"/>
      <c r="K471" s="2"/>
      <c r="L471" s="2" t="str">
        <f t="shared" si="30"/>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2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(($AM$11)*IF(Table2[[#This Row],[CorrectWinnerPrediction]]="Y", 1, 0))+(($AM$12)*IF(Table2[[#This Row],[CorrectAwayScorePrediction]]="Y", 1, 0))+(($AM$13)*IF(Table2[[#This Row],[CorrectHomeScorePrediction]]="Y", 1, 0))</f>
        <v>0</v>
      </c>
      <c r="AD471" s="4" t="str">
        <f t="shared" si="29"/>
        <v>THU</v>
      </c>
      <c r="AE471"/>
    </row>
    <row r="472" spans="1:31" x14ac:dyDescent="0.25">
      <c r="B472" s="4">
        <v>45638</v>
      </c>
      <c r="C472" s="7" t="s">
        <v>582</v>
      </c>
      <c r="D472" s="2" t="s">
        <v>43</v>
      </c>
      <c r="E472" s="2" t="s">
        <v>24</v>
      </c>
      <c r="F472" s="2"/>
      <c r="G472" s="2"/>
      <c r="H472" s="2" t="str">
        <f t="shared" si="31"/>
        <v>_</v>
      </c>
      <c r="I472" s="2"/>
      <c r="J472" s="2"/>
      <c r="K472" s="2"/>
      <c r="L472" s="2" t="str">
        <f t="shared" si="30"/>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28"/>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(($AM$11)*IF(Table2[[#This Row],[CorrectWinnerPrediction]]="Y", 1, 0))+(($AM$12)*IF(Table2[[#This Row],[CorrectAwayScorePrediction]]="Y", 1, 0))+(($AM$13)*IF(Table2[[#This Row],[CorrectHomeScorePrediction]]="Y", 1, 0))</f>
        <v>0</v>
      </c>
      <c r="AD472" s="4" t="str">
        <f t="shared" si="29"/>
        <v>THU</v>
      </c>
      <c r="AE472"/>
    </row>
    <row r="473" spans="1:31" x14ac:dyDescent="0.25">
      <c r="B473" s="4">
        <v>45638</v>
      </c>
      <c r="C473" s="7" t="s">
        <v>583</v>
      </c>
      <c r="D473" s="2" t="s">
        <v>14</v>
      </c>
      <c r="E473" s="2" t="s">
        <v>25</v>
      </c>
      <c r="F473" s="2"/>
      <c r="G473" s="2"/>
      <c r="H473" s="2" t="str">
        <f t="shared" si="31"/>
        <v>_</v>
      </c>
      <c r="I473" s="2"/>
      <c r="J473" s="2"/>
      <c r="K473" s="2"/>
      <c r="L473" s="2" t="str">
        <f t="shared" si="30"/>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2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(($AM$11)*IF(Table2[[#This Row],[CorrectWinnerPrediction]]="Y", 1, 0))+(($AM$12)*IF(Table2[[#This Row],[CorrectAwayScorePrediction]]="Y", 1, 0))+(($AM$13)*IF(Table2[[#This Row],[CorrectHomeScorePrediction]]="Y", 1, 0))</f>
        <v>0</v>
      </c>
      <c r="AD473" s="4" t="str">
        <f t="shared" si="29"/>
        <v>THU</v>
      </c>
      <c r="AE473"/>
    </row>
    <row r="474" spans="1:31" x14ac:dyDescent="0.25">
      <c r="A474" s="3"/>
      <c r="B474" s="5">
        <v>45638</v>
      </c>
      <c r="C474" s="8" t="s">
        <v>584</v>
      </c>
      <c r="D474" s="3" t="s">
        <v>16</v>
      </c>
      <c r="E474" s="3" t="s">
        <v>12</v>
      </c>
      <c r="F474" s="3"/>
      <c r="G474" s="3"/>
      <c r="H474" s="3" t="str">
        <f t="shared" si="31"/>
        <v>_</v>
      </c>
      <c r="I474" s="3"/>
      <c r="J474" s="3"/>
      <c r="K474" s="3"/>
      <c r="L474" s="2" t="str">
        <f t="shared" si="30"/>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28"/>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(($AM$11)*IF(Table2[[#This Row],[CorrectWinnerPrediction]]="Y", 1, 0))+(($AM$12)*IF(Table2[[#This Row],[CorrectAwayScorePrediction]]="Y", 1, 0))+(($AM$13)*IF(Table2[[#This Row],[CorrectHomeScorePrediction]]="Y", 1, 0))</f>
        <v>0</v>
      </c>
      <c r="AD474" s="5" t="str">
        <f t="shared" si="29"/>
        <v>THU</v>
      </c>
      <c r="AE474"/>
    </row>
    <row r="475" spans="1:31" x14ac:dyDescent="0.25">
      <c r="A475" s="12"/>
      <c r="B475" s="25">
        <v>45639</v>
      </c>
      <c r="C475" s="11" t="s">
        <v>585</v>
      </c>
      <c r="D475" s="12" t="s">
        <v>30</v>
      </c>
      <c r="E475" s="12" t="s">
        <v>44</v>
      </c>
      <c r="F475" s="12"/>
      <c r="G475" s="12"/>
      <c r="H475" s="12" t="str">
        <f t="shared" si="31"/>
        <v>_</v>
      </c>
      <c r="I475" s="12"/>
      <c r="J475" s="12"/>
      <c r="K475" s="12"/>
      <c r="L475" s="12" t="str">
        <f t="shared" si="30"/>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28"/>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(($AM$11)*IF(Table2[[#This Row],[CorrectWinnerPrediction]]="Y", 1, 0))+(($AM$12)*IF(Table2[[#This Row],[CorrectAwayScorePrediction]]="Y", 1, 0))+(($AM$13)*IF(Table2[[#This Row],[CorrectHomeScorePrediction]]="Y", 1, 0))</f>
        <v>0</v>
      </c>
      <c r="AD475" s="25" t="str">
        <f t="shared" si="29"/>
        <v>FRI</v>
      </c>
      <c r="AE475"/>
    </row>
    <row r="476" spans="1:31" x14ac:dyDescent="0.25">
      <c r="B476" s="4">
        <v>45640</v>
      </c>
      <c r="C476" s="7" t="s">
        <v>586</v>
      </c>
      <c r="D476" s="2" t="s">
        <v>17</v>
      </c>
      <c r="E476" s="2" t="s">
        <v>32</v>
      </c>
      <c r="F476" s="2"/>
      <c r="G476" s="2"/>
      <c r="H476" s="2" t="str">
        <f t="shared" si="31"/>
        <v>_</v>
      </c>
      <c r="I476" s="2"/>
      <c r="J476" s="2"/>
      <c r="K476" s="2"/>
      <c r="L476" s="2" t="str">
        <f t="shared" si="30"/>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2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(($AM$11)*IF(Table2[[#This Row],[CorrectWinnerPrediction]]="Y", 1, 0))+(($AM$12)*IF(Table2[[#This Row],[CorrectAwayScorePrediction]]="Y", 1, 0))+(($AM$13)*IF(Table2[[#This Row],[CorrectHomeScorePrediction]]="Y", 1, 0))</f>
        <v>0</v>
      </c>
      <c r="AD476" s="4" t="str">
        <f t="shared" si="29"/>
        <v>SAT</v>
      </c>
      <c r="AE476"/>
    </row>
    <row r="477" spans="1:31" x14ac:dyDescent="0.25">
      <c r="B477" s="4">
        <v>45640</v>
      </c>
      <c r="C477" s="7" t="s">
        <v>587</v>
      </c>
      <c r="D477" s="2" t="s">
        <v>28</v>
      </c>
      <c r="E477" s="2" t="s">
        <v>20</v>
      </c>
      <c r="F477" s="2"/>
      <c r="G477" s="2"/>
      <c r="H477" s="2" t="str">
        <f t="shared" si="31"/>
        <v>_</v>
      </c>
      <c r="I477" s="2"/>
      <c r="J477" s="2"/>
      <c r="K477" s="2"/>
      <c r="L477" s="2" t="str">
        <f t="shared" si="30"/>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2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(($AM$11)*IF(Table2[[#This Row],[CorrectWinnerPrediction]]="Y", 1, 0))+(($AM$12)*IF(Table2[[#This Row],[CorrectAwayScorePrediction]]="Y", 1, 0))+(($AM$13)*IF(Table2[[#This Row],[CorrectHomeScorePrediction]]="Y", 1, 0))</f>
        <v>0</v>
      </c>
      <c r="AD477" s="4" t="str">
        <f t="shared" si="29"/>
        <v>SAT</v>
      </c>
      <c r="AE477"/>
    </row>
    <row r="478" spans="1:31" x14ac:dyDescent="0.25">
      <c r="B478" s="4">
        <v>45640</v>
      </c>
      <c r="C478" s="7" t="s">
        <v>588</v>
      </c>
      <c r="D478" s="2" t="s">
        <v>45</v>
      </c>
      <c r="E478" s="2" t="s">
        <v>37</v>
      </c>
      <c r="F478" s="2"/>
      <c r="G478" s="2"/>
      <c r="H478" s="2" t="str">
        <f t="shared" si="31"/>
        <v>_</v>
      </c>
      <c r="I478" s="2"/>
      <c r="J478" s="2"/>
      <c r="K478" s="2"/>
      <c r="L478" s="2" t="str">
        <f t="shared" si="30"/>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2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(($AM$11)*IF(Table2[[#This Row],[CorrectWinnerPrediction]]="Y", 1, 0))+(($AM$12)*IF(Table2[[#This Row],[CorrectAwayScorePrediction]]="Y", 1, 0))+(($AM$13)*IF(Table2[[#This Row],[CorrectHomeScorePrediction]]="Y", 1, 0))</f>
        <v>0</v>
      </c>
      <c r="AD478" s="4" t="str">
        <f t="shared" si="29"/>
        <v>SAT</v>
      </c>
      <c r="AE478"/>
    </row>
    <row r="479" spans="1:31" x14ac:dyDescent="0.25">
      <c r="B479" s="4">
        <v>45640</v>
      </c>
      <c r="C479" s="7" t="s">
        <v>589</v>
      </c>
      <c r="D479" s="2" t="s">
        <v>27</v>
      </c>
      <c r="E479" s="2" t="s">
        <v>23</v>
      </c>
      <c r="F479" s="2"/>
      <c r="G479" s="2"/>
      <c r="H479" s="2" t="str">
        <f t="shared" si="31"/>
        <v>_</v>
      </c>
      <c r="I479" s="2"/>
      <c r="J479" s="2"/>
      <c r="K479" s="2"/>
      <c r="L479" s="2" t="str">
        <f t="shared" si="30"/>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2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(($AM$11)*IF(Table2[[#This Row],[CorrectWinnerPrediction]]="Y", 1, 0))+(($AM$12)*IF(Table2[[#This Row],[CorrectAwayScorePrediction]]="Y", 1, 0))+(($AM$13)*IF(Table2[[#This Row],[CorrectHomeScorePrediction]]="Y", 1, 0))</f>
        <v>0</v>
      </c>
      <c r="AD479" s="4" t="str">
        <f t="shared" si="29"/>
        <v>SAT</v>
      </c>
      <c r="AE479"/>
    </row>
    <row r="480" spans="1:31" x14ac:dyDescent="0.25">
      <c r="B480" s="4">
        <v>45640</v>
      </c>
      <c r="C480" s="7" t="s">
        <v>590</v>
      </c>
      <c r="D480" s="2" t="s">
        <v>21</v>
      </c>
      <c r="E480" s="2" t="s">
        <v>30</v>
      </c>
      <c r="F480" s="2"/>
      <c r="G480" s="2"/>
      <c r="H480" s="2" t="str">
        <f t="shared" si="31"/>
        <v>_</v>
      </c>
      <c r="I480" s="2"/>
      <c r="J480" s="2"/>
      <c r="K480" s="2"/>
      <c r="L480" s="2" t="str">
        <f t="shared" si="30"/>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2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(($AM$11)*IF(Table2[[#This Row],[CorrectWinnerPrediction]]="Y", 1, 0))+(($AM$12)*IF(Table2[[#This Row],[CorrectAwayScorePrediction]]="Y", 1, 0))+(($AM$13)*IF(Table2[[#This Row],[CorrectHomeScorePrediction]]="Y", 1, 0))</f>
        <v>0</v>
      </c>
      <c r="AD480" s="4" t="str">
        <f t="shared" si="29"/>
        <v>SAT</v>
      </c>
      <c r="AE480"/>
    </row>
    <row r="481" spans="1:31" x14ac:dyDescent="0.25">
      <c r="B481" s="4">
        <v>45640</v>
      </c>
      <c r="C481" s="7" t="s">
        <v>591</v>
      </c>
      <c r="D481" s="2" t="s">
        <v>18</v>
      </c>
      <c r="E481" s="2" t="s">
        <v>31</v>
      </c>
      <c r="F481" s="2"/>
      <c r="G481" s="2"/>
      <c r="H481" s="2" t="str">
        <f t="shared" si="31"/>
        <v>_</v>
      </c>
      <c r="I481" s="2"/>
      <c r="J481" s="2"/>
      <c r="K481" s="2"/>
      <c r="L481" s="2" t="str">
        <f t="shared" si="30"/>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2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(($AM$11)*IF(Table2[[#This Row],[CorrectWinnerPrediction]]="Y", 1, 0))+(($AM$12)*IF(Table2[[#This Row],[CorrectAwayScorePrediction]]="Y", 1, 0))+(($AM$13)*IF(Table2[[#This Row],[CorrectHomeScorePrediction]]="Y", 1, 0))</f>
        <v>0</v>
      </c>
      <c r="AD481" s="4" t="str">
        <f t="shared" si="29"/>
        <v>SAT</v>
      </c>
      <c r="AE481"/>
    </row>
    <row r="482" spans="1:31" x14ac:dyDescent="0.25">
      <c r="B482" s="4">
        <v>45640</v>
      </c>
      <c r="C482" s="7" t="s">
        <v>592</v>
      </c>
      <c r="D482" s="2" t="s">
        <v>29</v>
      </c>
      <c r="E482" s="2" t="s">
        <v>46</v>
      </c>
      <c r="F482" s="2"/>
      <c r="G482" s="2"/>
      <c r="H482" s="2" t="str">
        <f t="shared" si="31"/>
        <v>_</v>
      </c>
      <c r="I482" s="2"/>
      <c r="J482" s="2"/>
      <c r="K482" s="2"/>
      <c r="L482" s="2" t="str">
        <f t="shared" si="30"/>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2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(($AM$11)*IF(Table2[[#This Row],[CorrectWinnerPrediction]]="Y", 1, 0))+(($AM$12)*IF(Table2[[#This Row],[CorrectAwayScorePrediction]]="Y", 1, 0))+(($AM$13)*IF(Table2[[#This Row],[CorrectHomeScorePrediction]]="Y", 1, 0))</f>
        <v>0</v>
      </c>
      <c r="AD482" s="4" t="str">
        <f t="shared" si="29"/>
        <v>SAT</v>
      </c>
      <c r="AE482"/>
    </row>
    <row r="483" spans="1:31" x14ac:dyDescent="0.25">
      <c r="B483" s="4">
        <v>45640</v>
      </c>
      <c r="C483" s="7" t="s">
        <v>593</v>
      </c>
      <c r="D483" s="2" t="s">
        <v>47</v>
      </c>
      <c r="E483" s="2" t="s">
        <v>36</v>
      </c>
      <c r="F483" s="2"/>
      <c r="G483" s="2"/>
      <c r="H483" s="2" t="str">
        <f t="shared" si="31"/>
        <v>_</v>
      </c>
      <c r="I483" s="2"/>
      <c r="J483" s="2"/>
      <c r="K483" s="2"/>
      <c r="L483" s="2" t="str">
        <f t="shared" si="30"/>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2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(($AM$11)*IF(Table2[[#This Row],[CorrectWinnerPrediction]]="Y", 1, 0))+(($AM$12)*IF(Table2[[#This Row],[CorrectAwayScorePrediction]]="Y", 1, 0))+(($AM$13)*IF(Table2[[#This Row],[CorrectHomeScorePrediction]]="Y", 1, 0))</f>
        <v>0</v>
      </c>
      <c r="AD483" s="4" t="str">
        <f t="shared" si="29"/>
        <v>SAT</v>
      </c>
      <c r="AE483"/>
    </row>
    <row r="484" spans="1:31" x14ac:dyDescent="0.25">
      <c r="B484" s="4">
        <v>45640</v>
      </c>
      <c r="C484" s="7" t="s">
        <v>594</v>
      </c>
      <c r="D484" s="2" t="s">
        <v>19</v>
      </c>
      <c r="E484" s="2" t="s">
        <v>22</v>
      </c>
      <c r="F484" s="2"/>
      <c r="G484" s="2"/>
      <c r="H484" s="2" t="str">
        <f t="shared" si="31"/>
        <v>_</v>
      </c>
      <c r="I484" s="2"/>
      <c r="J484" s="2"/>
      <c r="K484" s="2"/>
      <c r="L484" s="2" t="str">
        <f t="shared" si="30"/>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2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(($AM$11)*IF(Table2[[#This Row],[CorrectWinnerPrediction]]="Y", 1, 0))+(($AM$12)*IF(Table2[[#This Row],[CorrectAwayScorePrediction]]="Y", 1, 0))+(($AM$13)*IF(Table2[[#This Row],[CorrectHomeScorePrediction]]="Y", 1, 0))</f>
        <v>0</v>
      </c>
      <c r="AD484" s="4" t="str">
        <f t="shared" si="29"/>
        <v>SAT</v>
      </c>
      <c r="AE484"/>
    </row>
    <row r="485" spans="1:31" x14ac:dyDescent="0.25">
      <c r="B485" s="4">
        <v>45640</v>
      </c>
      <c r="C485" s="7" t="s">
        <v>595</v>
      </c>
      <c r="D485" s="2" t="s">
        <v>13</v>
      </c>
      <c r="E485" s="2" t="s">
        <v>34</v>
      </c>
      <c r="F485" s="2"/>
      <c r="G485" s="2"/>
      <c r="H485" s="2" t="str">
        <f t="shared" si="31"/>
        <v>_</v>
      </c>
      <c r="I485" s="2"/>
      <c r="J485" s="2"/>
      <c r="K485" s="2"/>
      <c r="L485" s="2" t="str">
        <f t="shared" si="30"/>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2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(($AM$11)*IF(Table2[[#This Row],[CorrectWinnerPrediction]]="Y", 1, 0))+(($AM$12)*IF(Table2[[#This Row],[CorrectAwayScorePrediction]]="Y", 1, 0))+(($AM$13)*IF(Table2[[#This Row],[CorrectHomeScorePrediction]]="Y", 1, 0))</f>
        <v>0</v>
      </c>
      <c r="AD485" s="4" t="str">
        <f t="shared" si="29"/>
        <v>SAT</v>
      </c>
      <c r="AE485"/>
    </row>
    <row r="486" spans="1:31" x14ac:dyDescent="0.25">
      <c r="B486" s="4">
        <v>45640</v>
      </c>
      <c r="C486" s="7" t="s">
        <v>596</v>
      </c>
      <c r="D486" s="2" t="s">
        <v>35</v>
      </c>
      <c r="E486" s="2" t="s">
        <v>26</v>
      </c>
      <c r="F486" s="2"/>
      <c r="G486" s="2"/>
      <c r="H486" s="2" t="str">
        <f t="shared" si="31"/>
        <v>_</v>
      </c>
      <c r="I486" s="2"/>
      <c r="J486" s="2"/>
      <c r="K486" s="2"/>
      <c r="L486" s="2" t="str">
        <f t="shared" si="30"/>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2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(($AM$11)*IF(Table2[[#This Row],[CorrectWinnerPrediction]]="Y", 1, 0))+(($AM$12)*IF(Table2[[#This Row],[CorrectAwayScorePrediction]]="Y", 1, 0))+(($AM$13)*IF(Table2[[#This Row],[CorrectHomeScorePrediction]]="Y", 1, 0))</f>
        <v>0</v>
      </c>
      <c r="AD486" s="4" t="str">
        <f t="shared" si="29"/>
        <v>SAT</v>
      </c>
      <c r="AE486"/>
    </row>
    <row r="487" spans="1:31" x14ac:dyDescent="0.25">
      <c r="B487" s="4">
        <v>45640</v>
      </c>
      <c r="C487" s="7" t="s">
        <v>597</v>
      </c>
      <c r="D487" s="2" t="s">
        <v>14</v>
      </c>
      <c r="E487" s="2" t="s">
        <v>24</v>
      </c>
      <c r="F487" s="2"/>
      <c r="G487" s="2"/>
      <c r="H487" s="2" t="str">
        <f t="shared" si="31"/>
        <v>_</v>
      </c>
      <c r="I487" s="2"/>
      <c r="J487" s="2"/>
      <c r="K487" s="2"/>
      <c r="L487" s="2" t="str">
        <f t="shared" si="30"/>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2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(($AM$11)*IF(Table2[[#This Row],[CorrectWinnerPrediction]]="Y", 1, 0))+(($AM$12)*IF(Table2[[#This Row],[CorrectAwayScorePrediction]]="Y", 1, 0))+(($AM$13)*IF(Table2[[#This Row],[CorrectHomeScorePrediction]]="Y", 1, 0))</f>
        <v>0</v>
      </c>
      <c r="AD487" s="4" t="str">
        <f t="shared" si="29"/>
        <v>SAT</v>
      </c>
      <c r="AE487"/>
    </row>
    <row r="488" spans="1:31" x14ac:dyDescent="0.25">
      <c r="B488" s="4">
        <v>45640</v>
      </c>
      <c r="C488" s="7" t="s">
        <v>598</v>
      </c>
      <c r="D488" s="2" t="s">
        <v>16</v>
      </c>
      <c r="E488" s="2" t="s">
        <v>25</v>
      </c>
      <c r="F488" s="2"/>
      <c r="G488" s="2"/>
      <c r="H488" s="2" t="str">
        <f t="shared" si="31"/>
        <v>_</v>
      </c>
      <c r="I488" s="2"/>
      <c r="J488" s="2"/>
      <c r="K488" s="2"/>
      <c r="L488" s="2" t="str">
        <f t="shared" si="30"/>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2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(($AM$11)*IF(Table2[[#This Row],[CorrectWinnerPrediction]]="Y", 1, 0))+(($AM$12)*IF(Table2[[#This Row],[CorrectAwayScorePrediction]]="Y", 1, 0))+(($AM$13)*IF(Table2[[#This Row],[CorrectHomeScorePrediction]]="Y", 1, 0))</f>
        <v>0</v>
      </c>
      <c r="AD488" s="4" t="str">
        <f t="shared" si="29"/>
        <v>SAT</v>
      </c>
      <c r="AE488"/>
    </row>
    <row r="489" spans="1:31" x14ac:dyDescent="0.25">
      <c r="B489" s="4">
        <v>45640</v>
      </c>
      <c r="C489" s="7" t="s">
        <v>599</v>
      </c>
      <c r="D489" s="2" t="s">
        <v>15</v>
      </c>
      <c r="E489" s="2" t="s">
        <v>38</v>
      </c>
      <c r="F489" s="2"/>
      <c r="G489" s="2"/>
      <c r="H489" s="2" t="str">
        <f t="shared" si="31"/>
        <v>_</v>
      </c>
      <c r="I489" s="2"/>
      <c r="J489" s="2"/>
      <c r="K489" s="2"/>
      <c r="L489" s="2" t="str">
        <f t="shared" si="30"/>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2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(($AM$11)*IF(Table2[[#This Row],[CorrectWinnerPrediction]]="Y", 1, 0))+(($AM$12)*IF(Table2[[#This Row],[CorrectAwayScorePrediction]]="Y", 1, 0))+(($AM$13)*IF(Table2[[#This Row],[CorrectHomeScorePrediction]]="Y", 1, 0))</f>
        <v>0</v>
      </c>
      <c r="AD489" s="4" t="str">
        <f t="shared" si="29"/>
        <v>SAT</v>
      </c>
      <c r="AE489"/>
    </row>
    <row r="490" spans="1:31" x14ac:dyDescent="0.25">
      <c r="A490" s="3"/>
      <c r="B490" s="5">
        <v>45640</v>
      </c>
      <c r="C490" s="8" t="s">
        <v>600</v>
      </c>
      <c r="D490" s="3" t="s">
        <v>43</v>
      </c>
      <c r="E490" s="3" t="s">
        <v>12</v>
      </c>
      <c r="F490" s="3"/>
      <c r="G490" s="3"/>
      <c r="H490" s="3" t="str">
        <f t="shared" si="31"/>
        <v>_</v>
      </c>
      <c r="I490" s="3"/>
      <c r="J490" s="3"/>
      <c r="K490" s="3"/>
      <c r="L490" s="3" t="str">
        <f t="shared" si="30"/>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28"/>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(($AM$11)*IF(Table2[[#This Row],[CorrectWinnerPrediction]]="Y", 1, 0))+(($AM$12)*IF(Table2[[#This Row],[CorrectAwayScorePrediction]]="Y", 1, 0))+(($AM$13)*IF(Table2[[#This Row],[CorrectHomeScorePrediction]]="Y", 1, 0))</f>
        <v>0</v>
      </c>
      <c r="AD490" s="5" t="str">
        <f t="shared" si="29"/>
        <v>SAT</v>
      </c>
      <c r="AE490"/>
    </row>
    <row r="491" spans="1:31" x14ac:dyDescent="0.25">
      <c r="B491" s="4">
        <v>45641</v>
      </c>
      <c r="C491" s="7" t="s">
        <v>601</v>
      </c>
      <c r="D491" s="2" t="s">
        <v>33</v>
      </c>
      <c r="E491" s="2" t="s">
        <v>17</v>
      </c>
      <c r="F491" s="2"/>
      <c r="G491" s="2"/>
      <c r="H491" s="2" t="str">
        <f t="shared" si="31"/>
        <v>_</v>
      </c>
      <c r="I491" s="2"/>
      <c r="J491" s="2"/>
      <c r="K491" s="2"/>
      <c r="L491" s="2" t="str">
        <f t="shared" si="30"/>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2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(($AM$11)*IF(Table2[[#This Row],[CorrectWinnerPrediction]]="Y", 1, 0))+(($AM$12)*IF(Table2[[#This Row],[CorrectAwayScorePrediction]]="Y", 1, 0))+(($AM$13)*IF(Table2[[#This Row],[CorrectHomeScorePrediction]]="Y", 1, 0))</f>
        <v>0</v>
      </c>
      <c r="AD491" s="4" t="str">
        <f t="shared" si="29"/>
        <v>SUN</v>
      </c>
      <c r="AE491"/>
    </row>
    <row r="492" spans="1:31" x14ac:dyDescent="0.25">
      <c r="B492" s="4">
        <v>45641</v>
      </c>
      <c r="C492" s="7" t="s">
        <v>602</v>
      </c>
      <c r="D492" s="2" t="s">
        <v>29</v>
      </c>
      <c r="E492" s="2" t="s">
        <v>18</v>
      </c>
      <c r="F492" s="2"/>
      <c r="G492" s="2"/>
      <c r="H492" s="2" t="str">
        <f t="shared" si="31"/>
        <v>_</v>
      </c>
      <c r="I492" s="2"/>
      <c r="J492" s="2"/>
      <c r="K492" s="2"/>
      <c r="L492" s="2" t="str">
        <f t="shared" si="30"/>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2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(($AM$11)*IF(Table2[[#This Row],[CorrectWinnerPrediction]]="Y", 1, 0))+(($AM$12)*IF(Table2[[#This Row],[CorrectAwayScorePrediction]]="Y", 1, 0))+(($AM$13)*IF(Table2[[#This Row],[CorrectHomeScorePrediction]]="Y", 1, 0))</f>
        <v>0</v>
      </c>
      <c r="AD492" s="4" t="str">
        <f t="shared" si="29"/>
        <v>SUN</v>
      </c>
      <c r="AE492"/>
    </row>
    <row r="493" spans="1:31" x14ac:dyDescent="0.25">
      <c r="B493" s="4">
        <v>45641</v>
      </c>
      <c r="C493" s="7" t="s">
        <v>603</v>
      </c>
      <c r="D493" s="2" t="s">
        <v>36</v>
      </c>
      <c r="E493" s="2" t="s">
        <v>44</v>
      </c>
      <c r="F493" s="2"/>
      <c r="G493" s="2"/>
      <c r="H493" s="2" t="str">
        <f t="shared" si="31"/>
        <v>_</v>
      </c>
      <c r="I493" s="2"/>
      <c r="J493" s="2"/>
      <c r="K493" s="2"/>
      <c r="L493" s="2" t="str">
        <f t="shared" si="30"/>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2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(($AM$11)*IF(Table2[[#This Row],[CorrectWinnerPrediction]]="Y", 1, 0))+(($AM$12)*IF(Table2[[#This Row],[CorrectAwayScorePrediction]]="Y", 1, 0))+(($AM$13)*IF(Table2[[#This Row],[CorrectHomeScorePrediction]]="Y", 1, 0))</f>
        <v>0</v>
      </c>
      <c r="AD493" s="4" t="str">
        <f t="shared" si="29"/>
        <v>SUN</v>
      </c>
      <c r="AE493"/>
    </row>
    <row r="494" spans="1:31" x14ac:dyDescent="0.25">
      <c r="B494" s="4">
        <v>45641</v>
      </c>
      <c r="C494" s="7" t="s">
        <v>604</v>
      </c>
      <c r="D494" s="2" t="s">
        <v>20</v>
      </c>
      <c r="E494" s="2" t="s">
        <v>13</v>
      </c>
      <c r="F494" s="2"/>
      <c r="G494" s="2"/>
      <c r="H494" s="2" t="str">
        <f t="shared" si="31"/>
        <v>_</v>
      </c>
      <c r="I494" s="2"/>
      <c r="J494" s="2"/>
      <c r="K494" s="2"/>
      <c r="L494" s="2" t="str">
        <f t="shared" si="30"/>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2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(($AM$11)*IF(Table2[[#This Row],[CorrectWinnerPrediction]]="Y", 1, 0))+(($AM$12)*IF(Table2[[#This Row],[CorrectAwayScorePrediction]]="Y", 1, 0))+(($AM$13)*IF(Table2[[#This Row],[CorrectHomeScorePrediction]]="Y", 1, 0))</f>
        <v>0</v>
      </c>
      <c r="AD494" s="4" t="str">
        <f t="shared" si="29"/>
        <v>SUN</v>
      </c>
      <c r="AE494"/>
    </row>
    <row r="495" spans="1:31" x14ac:dyDescent="0.25">
      <c r="B495" s="5">
        <v>45641</v>
      </c>
      <c r="C495" s="8" t="s">
        <v>605</v>
      </c>
      <c r="D495" s="3" t="s">
        <v>27</v>
      </c>
      <c r="E495" s="3" t="s">
        <v>37</v>
      </c>
      <c r="F495" s="3"/>
      <c r="G495" s="3"/>
      <c r="H495" s="3" t="str">
        <f t="shared" si="31"/>
        <v>_</v>
      </c>
      <c r="I495" s="3"/>
      <c r="J495" s="3"/>
      <c r="K495" s="3"/>
      <c r="L495" s="2" t="str">
        <f t="shared" si="30"/>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28"/>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(($AM$11)*IF(Table2[[#This Row],[CorrectWinnerPrediction]]="Y", 1, 0))+(($AM$12)*IF(Table2[[#This Row],[CorrectAwayScorePrediction]]="Y", 1, 0))+(($AM$13)*IF(Table2[[#This Row],[CorrectHomeScorePrediction]]="Y", 1, 0))</f>
        <v>0</v>
      </c>
      <c r="AD495" s="5" t="str">
        <f t="shared" si="29"/>
        <v>SUN</v>
      </c>
      <c r="AE495"/>
    </row>
    <row r="496" spans="1:31" x14ac:dyDescent="0.25">
      <c r="A496" s="13"/>
      <c r="B496" s="4">
        <v>45642</v>
      </c>
      <c r="C496" s="7" t="s">
        <v>606</v>
      </c>
      <c r="D496" s="2" t="s">
        <v>46</v>
      </c>
      <c r="E496" s="2" t="s">
        <v>34</v>
      </c>
      <c r="F496" s="2"/>
      <c r="G496" s="2"/>
      <c r="H496" s="2" t="str">
        <f t="shared" si="31"/>
        <v>_</v>
      </c>
      <c r="I496" s="2"/>
      <c r="J496" s="2"/>
      <c r="K496" s="2"/>
      <c r="L496" s="13" t="str">
        <f t="shared" si="30"/>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2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(($AM$11)*IF(Table2[[#This Row],[CorrectWinnerPrediction]]="Y", 1, 0))+(($AM$12)*IF(Table2[[#This Row],[CorrectAwayScorePrediction]]="Y", 1, 0))+(($AM$13)*IF(Table2[[#This Row],[CorrectHomeScorePrediction]]="Y", 1, 0))</f>
        <v>0</v>
      </c>
      <c r="AD496" s="4" t="str">
        <f t="shared" si="29"/>
        <v>MON</v>
      </c>
      <c r="AE496"/>
    </row>
    <row r="497" spans="1:31" x14ac:dyDescent="0.25">
      <c r="B497" s="4">
        <v>45642</v>
      </c>
      <c r="C497" s="7" t="s">
        <v>607</v>
      </c>
      <c r="D497" s="2" t="s">
        <v>14</v>
      </c>
      <c r="E497" s="2" t="s">
        <v>23</v>
      </c>
      <c r="F497" s="2"/>
      <c r="G497" s="2"/>
      <c r="H497" s="2" t="str">
        <f t="shared" si="31"/>
        <v>_</v>
      </c>
      <c r="I497" s="2"/>
      <c r="J497" s="2"/>
      <c r="K497" s="2"/>
      <c r="L497" s="2" t="str">
        <f t="shared" si="30"/>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2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(($AM$11)*IF(Table2[[#This Row],[CorrectWinnerPrediction]]="Y", 1, 0))+(($AM$12)*IF(Table2[[#This Row],[CorrectAwayScorePrediction]]="Y", 1, 0))+(($AM$13)*IF(Table2[[#This Row],[CorrectHomeScorePrediction]]="Y", 1, 0))</f>
        <v>0</v>
      </c>
      <c r="AD497" s="4" t="str">
        <f t="shared" si="29"/>
        <v>MON</v>
      </c>
      <c r="AE497"/>
    </row>
    <row r="498" spans="1:31" x14ac:dyDescent="0.25">
      <c r="A498" s="3"/>
      <c r="B498" s="5">
        <v>45642</v>
      </c>
      <c r="C498" s="8" t="s">
        <v>608</v>
      </c>
      <c r="D498" s="3" t="s">
        <v>26</v>
      </c>
      <c r="E498" s="3" t="s">
        <v>25</v>
      </c>
      <c r="F498" s="3"/>
      <c r="G498" s="3"/>
      <c r="H498" s="3" t="str">
        <f t="shared" si="31"/>
        <v>_</v>
      </c>
      <c r="I498" s="3"/>
      <c r="J498" s="3"/>
      <c r="K498" s="3"/>
      <c r="L498" s="2" t="str">
        <f t="shared" si="30"/>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28"/>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(($AM$11)*IF(Table2[[#This Row],[CorrectWinnerPrediction]]="Y", 1, 0))+(($AM$12)*IF(Table2[[#This Row],[CorrectAwayScorePrediction]]="Y", 1, 0))+(($AM$13)*IF(Table2[[#This Row],[CorrectHomeScorePrediction]]="Y", 1, 0))</f>
        <v>0</v>
      </c>
      <c r="AD498" s="5" t="str">
        <f t="shared" si="29"/>
        <v>MON</v>
      </c>
      <c r="AE498"/>
    </row>
    <row r="499" spans="1:31" x14ac:dyDescent="0.25">
      <c r="B499" s="4">
        <v>45643</v>
      </c>
      <c r="C499" s="7" t="s">
        <v>609</v>
      </c>
      <c r="D499" s="2" t="s">
        <v>29</v>
      </c>
      <c r="E499" s="2" t="s">
        <v>19</v>
      </c>
      <c r="F499" s="2"/>
      <c r="G499" s="2"/>
      <c r="H499" s="2" t="str">
        <f t="shared" si="31"/>
        <v>_</v>
      </c>
      <c r="I499" s="2"/>
      <c r="J499" s="2"/>
      <c r="K499" s="2"/>
      <c r="L499" s="13" t="str">
        <f t="shared" si="30"/>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2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(($AM$11)*IF(Table2[[#This Row],[CorrectWinnerPrediction]]="Y", 1, 0))+(($AM$12)*IF(Table2[[#This Row],[CorrectAwayScorePrediction]]="Y", 1, 0))+(($AM$13)*IF(Table2[[#This Row],[CorrectHomeScorePrediction]]="Y", 1, 0))</f>
        <v>0</v>
      </c>
      <c r="AD499" s="4" t="str">
        <f t="shared" si="29"/>
        <v>TUE</v>
      </c>
      <c r="AE499"/>
    </row>
    <row r="500" spans="1:31" x14ac:dyDescent="0.25">
      <c r="B500" s="4">
        <v>45643</v>
      </c>
      <c r="C500" s="7" t="s">
        <v>610</v>
      </c>
      <c r="D500" s="2" t="s">
        <v>36</v>
      </c>
      <c r="E500" s="2" t="s">
        <v>43</v>
      </c>
      <c r="F500" s="2"/>
      <c r="G500" s="2"/>
      <c r="H500" s="2" t="str">
        <f t="shared" si="31"/>
        <v>_</v>
      </c>
      <c r="I500" s="2"/>
      <c r="J500" s="2"/>
      <c r="K500" s="2"/>
      <c r="L500" s="2" t="str">
        <f t="shared" si="30"/>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2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(($AM$11)*IF(Table2[[#This Row],[CorrectWinnerPrediction]]="Y", 1, 0))+(($AM$12)*IF(Table2[[#This Row],[CorrectAwayScorePrediction]]="Y", 1, 0))+(($AM$13)*IF(Table2[[#This Row],[CorrectHomeScorePrediction]]="Y", 1, 0))</f>
        <v>0</v>
      </c>
      <c r="AD500" s="4" t="str">
        <f t="shared" si="29"/>
        <v>TUE</v>
      </c>
      <c r="AE500"/>
    </row>
    <row r="501" spans="1:31" x14ac:dyDescent="0.25">
      <c r="B501" s="4">
        <v>45643</v>
      </c>
      <c r="C501" s="7" t="s">
        <v>611</v>
      </c>
      <c r="D501" s="2" t="s">
        <v>28</v>
      </c>
      <c r="E501" s="2" t="s">
        <v>21</v>
      </c>
      <c r="F501" s="2"/>
      <c r="G501" s="2"/>
      <c r="H501" s="2" t="str">
        <f t="shared" si="31"/>
        <v>_</v>
      </c>
      <c r="I501" s="2"/>
      <c r="J501" s="2"/>
      <c r="K501" s="2"/>
      <c r="L501" s="2" t="str">
        <f t="shared" si="30"/>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2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(($AM$11)*IF(Table2[[#This Row],[CorrectWinnerPrediction]]="Y", 1, 0))+(($AM$12)*IF(Table2[[#This Row],[CorrectAwayScorePrediction]]="Y", 1, 0))+(($AM$13)*IF(Table2[[#This Row],[CorrectHomeScorePrediction]]="Y", 1, 0))</f>
        <v>0</v>
      </c>
      <c r="AD501" s="4" t="str">
        <f t="shared" si="29"/>
        <v>TUE</v>
      </c>
      <c r="AE501"/>
    </row>
    <row r="502" spans="1:31" x14ac:dyDescent="0.25">
      <c r="B502" s="4">
        <v>45643</v>
      </c>
      <c r="C502" s="7" t="s">
        <v>612</v>
      </c>
      <c r="D502" s="2" t="s">
        <v>33</v>
      </c>
      <c r="E502" s="2" t="s">
        <v>44</v>
      </c>
      <c r="F502" s="2"/>
      <c r="G502" s="2"/>
      <c r="H502" s="2" t="str">
        <f t="shared" si="31"/>
        <v>_</v>
      </c>
      <c r="I502" s="2"/>
      <c r="J502" s="2"/>
      <c r="K502" s="2"/>
      <c r="L502" s="2" t="str">
        <f t="shared" si="30"/>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2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(($AM$11)*IF(Table2[[#This Row],[CorrectWinnerPrediction]]="Y", 1, 0))+(($AM$12)*IF(Table2[[#This Row],[CorrectAwayScorePrediction]]="Y", 1, 0))+(($AM$13)*IF(Table2[[#This Row],[CorrectHomeScorePrediction]]="Y", 1, 0))</f>
        <v>0</v>
      </c>
      <c r="AD502" s="4" t="str">
        <f t="shared" si="29"/>
        <v>TUE</v>
      </c>
      <c r="AE502"/>
    </row>
    <row r="503" spans="1:31" x14ac:dyDescent="0.25">
      <c r="B503" s="4">
        <v>45643</v>
      </c>
      <c r="C503" s="7" t="s">
        <v>613</v>
      </c>
      <c r="D503" s="2" t="s">
        <v>32</v>
      </c>
      <c r="E503" s="2" t="s">
        <v>13</v>
      </c>
      <c r="F503" s="2"/>
      <c r="G503" s="2"/>
      <c r="H503" s="2" t="str">
        <f t="shared" si="31"/>
        <v>_</v>
      </c>
      <c r="I503" s="2"/>
      <c r="J503" s="2"/>
      <c r="K503" s="2"/>
      <c r="L503" s="2" t="str">
        <f t="shared" si="30"/>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2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(($AM$11)*IF(Table2[[#This Row],[CorrectWinnerPrediction]]="Y", 1, 0))+(($AM$12)*IF(Table2[[#This Row],[CorrectAwayScorePrediction]]="Y", 1, 0))+(($AM$13)*IF(Table2[[#This Row],[CorrectHomeScorePrediction]]="Y", 1, 0))</f>
        <v>0</v>
      </c>
      <c r="AD503" s="4" t="str">
        <f t="shared" si="29"/>
        <v>TUE</v>
      </c>
      <c r="AE503"/>
    </row>
    <row r="504" spans="1:31" x14ac:dyDescent="0.25">
      <c r="B504" s="4">
        <v>45643</v>
      </c>
      <c r="C504" s="7" t="s">
        <v>614</v>
      </c>
      <c r="D504" s="2" t="s">
        <v>20</v>
      </c>
      <c r="E504" s="2" t="s">
        <v>35</v>
      </c>
      <c r="F504" s="2"/>
      <c r="G504" s="2"/>
      <c r="H504" s="2" t="str">
        <f t="shared" si="31"/>
        <v>_</v>
      </c>
      <c r="I504" s="2"/>
      <c r="J504" s="2"/>
      <c r="K504" s="2"/>
      <c r="L504" s="2" t="str">
        <f t="shared" si="30"/>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2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(($AM$11)*IF(Table2[[#This Row],[CorrectWinnerPrediction]]="Y", 1, 0))+(($AM$12)*IF(Table2[[#This Row],[CorrectAwayScorePrediction]]="Y", 1, 0))+(($AM$13)*IF(Table2[[#This Row],[CorrectHomeScorePrediction]]="Y", 1, 0))</f>
        <v>0</v>
      </c>
      <c r="AD504" s="4" t="str">
        <f t="shared" si="29"/>
        <v>TUE</v>
      </c>
      <c r="AE504"/>
    </row>
    <row r="505" spans="1:31" x14ac:dyDescent="0.25">
      <c r="B505" s="4">
        <v>45643</v>
      </c>
      <c r="C505" s="7" t="s">
        <v>615</v>
      </c>
      <c r="D505" s="2" t="s">
        <v>46</v>
      </c>
      <c r="E505" s="2" t="s">
        <v>17</v>
      </c>
      <c r="F505" s="2"/>
      <c r="G505" s="2"/>
      <c r="H505" s="2" t="str">
        <f t="shared" si="31"/>
        <v>_</v>
      </c>
      <c r="I505" s="2"/>
      <c r="J505" s="2"/>
      <c r="K505" s="2"/>
      <c r="L505" s="2" t="str">
        <f t="shared" si="30"/>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2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(($AM$11)*IF(Table2[[#This Row],[CorrectWinnerPrediction]]="Y", 1, 0))+(($AM$12)*IF(Table2[[#This Row],[CorrectAwayScorePrediction]]="Y", 1, 0))+(($AM$13)*IF(Table2[[#This Row],[CorrectHomeScorePrediction]]="Y", 1, 0))</f>
        <v>0</v>
      </c>
      <c r="AD505" s="4" t="str">
        <f t="shared" si="29"/>
        <v>TUE</v>
      </c>
      <c r="AE505"/>
    </row>
    <row r="506" spans="1:31" x14ac:dyDescent="0.25">
      <c r="B506" s="4">
        <v>45643</v>
      </c>
      <c r="C506" s="7" t="s">
        <v>616</v>
      </c>
      <c r="D506" s="2" t="s">
        <v>16</v>
      </c>
      <c r="E506" s="2" t="s">
        <v>24</v>
      </c>
      <c r="F506" s="2"/>
      <c r="G506" s="2"/>
      <c r="H506" s="2" t="str">
        <f t="shared" si="31"/>
        <v>_</v>
      </c>
      <c r="I506" s="2"/>
      <c r="J506" s="2"/>
      <c r="K506" s="2"/>
      <c r="L506" s="2" t="str">
        <f t="shared" si="30"/>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2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(($AM$11)*IF(Table2[[#This Row],[CorrectWinnerPrediction]]="Y", 1, 0))+(($AM$12)*IF(Table2[[#This Row],[CorrectAwayScorePrediction]]="Y", 1, 0))+(($AM$13)*IF(Table2[[#This Row],[CorrectHomeScorePrediction]]="Y", 1, 0))</f>
        <v>0</v>
      </c>
      <c r="AD506" s="4" t="str">
        <f t="shared" si="29"/>
        <v>TUE</v>
      </c>
      <c r="AE506"/>
    </row>
    <row r="507" spans="1:31" x14ac:dyDescent="0.25">
      <c r="B507" s="4">
        <v>45643</v>
      </c>
      <c r="C507" s="7" t="s">
        <v>617</v>
      </c>
      <c r="D507" s="2" t="s">
        <v>30</v>
      </c>
      <c r="E507" s="2" t="s">
        <v>12</v>
      </c>
      <c r="F507" s="2"/>
      <c r="G507" s="2"/>
      <c r="H507" s="2" t="str">
        <f t="shared" si="31"/>
        <v>_</v>
      </c>
      <c r="I507" s="2"/>
      <c r="J507" s="2"/>
      <c r="K507" s="2"/>
      <c r="L507" s="2" t="str">
        <f t="shared" si="30"/>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2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(($AM$11)*IF(Table2[[#This Row],[CorrectWinnerPrediction]]="Y", 1, 0))+(($AM$12)*IF(Table2[[#This Row],[CorrectAwayScorePrediction]]="Y", 1, 0))+(($AM$13)*IF(Table2[[#This Row],[CorrectHomeScorePrediction]]="Y", 1, 0))</f>
        <v>0</v>
      </c>
      <c r="AD507" s="4" t="str">
        <f t="shared" si="29"/>
        <v>TUE</v>
      </c>
      <c r="AE507"/>
    </row>
    <row r="508" spans="1:31" x14ac:dyDescent="0.25">
      <c r="A508" s="3"/>
      <c r="B508" s="5">
        <v>45643</v>
      </c>
      <c r="C508" s="8" t="s">
        <v>618</v>
      </c>
      <c r="D508" s="3" t="s">
        <v>22</v>
      </c>
      <c r="E508" s="3" t="s">
        <v>38</v>
      </c>
      <c r="F508" s="3"/>
      <c r="G508" s="3"/>
      <c r="H508" s="3" t="str">
        <f t="shared" si="31"/>
        <v>_</v>
      </c>
      <c r="I508" s="3"/>
      <c r="J508" s="3"/>
      <c r="K508" s="3"/>
      <c r="L508" s="2" t="str">
        <f t="shared" si="30"/>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28"/>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(($AM$11)*IF(Table2[[#This Row],[CorrectWinnerPrediction]]="Y", 1, 0))+(($AM$12)*IF(Table2[[#This Row],[CorrectAwayScorePrediction]]="Y", 1, 0))+(($AM$13)*IF(Table2[[#This Row],[CorrectHomeScorePrediction]]="Y", 1, 0))</f>
        <v>0</v>
      </c>
      <c r="AD508" s="5" t="str">
        <f t="shared" si="29"/>
        <v>TUE</v>
      </c>
      <c r="AE508"/>
    </row>
    <row r="509" spans="1:31" x14ac:dyDescent="0.25">
      <c r="B509" s="4">
        <v>45644</v>
      </c>
      <c r="C509" s="7" t="s">
        <v>619</v>
      </c>
      <c r="D509" s="2" t="s">
        <v>45</v>
      </c>
      <c r="E509" s="2" t="s">
        <v>31</v>
      </c>
      <c r="F509" s="2"/>
      <c r="G509" s="2"/>
      <c r="H509" s="2" t="str">
        <f t="shared" si="31"/>
        <v>_</v>
      </c>
      <c r="I509" s="2"/>
      <c r="J509" s="2"/>
      <c r="K509" s="2"/>
      <c r="L509" s="13" t="str">
        <f t="shared" si="30"/>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2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(($AM$11)*IF(Table2[[#This Row],[CorrectWinnerPrediction]]="Y", 1, 0))+(($AM$12)*IF(Table2[[#This Row],[CorrectAwayScorePrediction]]="Y", 1, 0))+(($AM$13)*IF(Table2[[#This Row],[CorrectHomeScorePrediction]]="Y", 1, 0))</f>
        <v>0</v>
      </c>
      <c r="AD509" s="4" t="str">
        <f t="shared" si="29"/>
        <v>WED</v>
      </c>
      <c r="AE509"/>
    </row>
    <row r="510" spans="1:31" x14ac:dyDescent="0.25">
      <c r="B510" s="4">
        <v>45644</v>
      </c>
      <c r="C510" s="7" t="s">
        <v>620</v>
      </c>
      <c r="D510" s="2" t="s">
        <v>18</v>
      </c>
      <c r="E510" s="2" t="s">
        <v>34</v>
      </c>
      <c r="F510" s="2"/>
      <c r="G510" s="2"/>
      <c r="H510" s="2" t="str">
        <f t="shared" si="31"/>
        <v>_</v>
      </c>
      <c r="I510" s="2"/>
      <c r="J510" s="2"/>
      <c r="K510" s="2"/>
      <c r="L510" s="2" t="str">
        <f t="shared" si="30"/>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2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(($AM$11)*IF(Table2[[#This Row],[CorrectWinnerPrediction]]="Y", 1, 0))+(($AM$12)*IF(Table2[[#This Row],[CorrectAwayScorePrediction]]="Y", 1, 0))+(($AM$13)*IF(Table2[[#This Row],[CorrectHomeScorePrediction]]="Y", 1, 0))</f>
        <v>0</v>
      </c>
      <c r="AD510" s="4" t="str">
        <f t="shared" si="29"/>
        <v>WED</v>
      </c>
      <c r="AE510"/>
    </row>
    <row r="511" spans="1:31" x14ac:dyDescent="0.25">
      <c r="B511" s="4">
        <v>45644</v>
      </c>
      <c r="C511" s="7" t="s">
        <v>621</v>
      </c>
      <c r="D511" s="2" t="s">
        <v>14</v>
      </c>
      <c r="E511" s="2" t="s">
        <v>37</v>
      </c>
      <c r="F511" s="2"/>
      <c r="G511" s="2"/>
      <c r="H511" s="2" t="str">
        <f t="shared" si="31"/>
        <v>_</v>
      </c>
      <c r="I511" s="2"/>
      <c r="J511" s="2"/>
      <c r="K511" s="2"/>
      <c r="L511" s="2" t="str">
        <f t="shared" si="30"/>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2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(($AM$11)*IF(Table2[[#This Row],[CorrectWinnerPrediction]]="Y", 1, 0))+(($AM$12)*IF(Table2[[#This Row],[CorrectAwayScorePrediction]]="Y", 1, 0))+(($AM$13)*IF(Table2[[#This Row],[CorrectHomeScorePrediction]]="Y", 1, 0))</f>
        <v>0</v>
      </c>
      <c r="AD511" s="4" t="str">
        <f t="shared" si="29"/>
        <v>WED</v>
      </c>
      <c r="AE511"/>
    </row>
    <row r="512" spans="1:31" x14ac:dyDescent="0.25">
      <c r="B512" s="4">
        <v>45644</v>
      </c>
      <c r="C512" s="7" t="s">
        <v>622</v>
      </c>
      <c r="D512" s="2" t="s">
        <v>25</v>
      </c>
      <c r="E512" s="2" t="s">
        <v>15</v>
      </c>
      <c r="F512" s="2"/>
      <c r="G512" s="2"/>
      <c r="H512" s="2" t="str">
        <f t="shared" si="31"/>
        <v>_</v>
      </c>
      <c r="I512" s="2"/>
      <c r="J512" s="2"/>
      <c r="K512" s="2"/>
      <c r="L512" s="2" t="str">
        <f t="shared" si="30"/>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2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(($AM$11)*IF(Table2[[#This Row],[CorrectWinnerPrediction]]="Y", 1, 0))+(($AM$12)*IF(Table2[[#This Row],[CorrectAwayScorePrediction]]="Y", 1, 0))+(($AM$13)*IF(Table2[[#This Row],[CorrectHomeScorePrediction]]="Y", 1, 0))</f>
        <v>0</v>
      </c>
      <c r="AD512" s="4" t="str">
        <f t="shared" si="29"/>
        <v>WED</v>
      </c>
      <c r="AE512"/>
    </row>
    <row r="513" spans="1:31" x14ac:dyDescent="0.25">
      <c r="A513" s="3"/>
      <c r="B513" s="5">
        <v>45644</v>
      </c>
      <c r="C513" s="8" t="s">
        <v>623</v>
      </c>
      <c r="D513" s="3" t="s">
        <v>22</v>
      </c>
      <c r="E513" s="3" t="s">
        <v>47</v>
      </c>
      <c r="F513" s="3"/>
      <c r="G513" s="3"/>
      <c r="H513" s="3" t="str">
        <f t="shared" si="31"/>
        <v>_</v>
      </c>
      <c r="I513" s="3"/>
      <c r="J513" s="3"/>
      <c r="K513" s="3"/>
      <c r="L513" s="2" t="str">
        <f t="shared" si="30"/>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28"/>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(($AM$11)*IF(Table2[[#This Row],[CorrectWinnerPrediction]]="Y", 1, 0))+(($AM$12)*IF(Table2[[#This Row],[CorrectAwayScorePrediction]]="Y", 1, 0))+(($AM$13)*IF(Table2[[#This Row],[CorrectHomeScorePrediction]]="Y", 1, 0))</f>
        <v>0</v>
      </c>
      <c r="AD513" s="5" t="str">
        <f t="shared" si="29"/>
        <v>WED</v>
      </c>
      <c r="AE513"/>
    </row>
    <row r="514" spans="1:31" x14ac:dyDescent="0.25">
      <c r="B514" s="4">
        <v>45645</v>
      </c>
      <c r="C514" s="7" t="s">
        <v>624</v>
      </c>
      <c r="D514" s="2" t="s">
        <v>13</v>
      </c>
      <c r="E514" s="2" t="s">
        <v>43</v>
      </c>
      <c r="F514" s="2"/>
      <c r="G514" s="2"/>
      <c r="H514" s="2" t="str">
        <f t="shared" si="31"/>
        <v>_</v>
      </c>
      <c r="I514" s="2"/>
      <c r="J514" s="2"/>
      <c r="K514" s="2"/>
      <c r="L514" s="13" t="str">
        <f t="shared" si="30"/>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2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(($AM$11)*IF(Table2[[#This Row],[CorrectWinnerPrediction]]="Y", 1, 0))+(($AM$12)*IF(Table2[[#This Row],[CorrectAwayScorePrediction]]="Y", 1, 0))+(($AM$13)*IF(Table2[[#This Row],[CorrectHomeScorePrediction]]="Y", 1, 0))</f>
        <v>0</v>
      </c>
      <c r="AD514" s="4" t="str">
        <f t="shared" si="29"/>
        <v>THU</v>
      </c>
      <c r="AE514"/>
    </row>
    <row r="515" spans="1:31" x14ac:dyDescent="0.25">
      <c r="B515" s="4">
        <v>45645</v>
      </c>
      <c r="C515" s="7" t="s">
        <v>625</v>
      </c>
      <c r="D515" s="2" t="s">
        <v>32</v>
      </c>
      <c r="E515" s="2" t="s">
        <v>36</v>
      </c>
      <c r="F515" s="2"/>
      <c r="G515" s="2"/>
      <c r="H515" s="2" t="str">
        <f t="shared" si="31"/>
        <v>_</v>
      </c>
      <c r="I515" s="2"/>
      <c r="J515" s="2"/>
      <c r="K515" s="2"/>
      <c r="L515" s="2" t="str">
        <f t="shared" si="30"/>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32">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(($AM$11)*IF(Table2[[#This Row],[CorrectWinnerPrediction]]="Y", 1, 0))+(($AM$12)*IF(Table2[[#This Row],[CorrectAwayScorePrediction]]="Y", 1, 0))+(($AM$13)*IF(Table2[[#This Row],[CorrectHomeScorePrediction]]="Y", 1, 0))</f>
        <v>0</v>
      </c>
      <c r="AD515" s="4" t="str">
        <f t="shared" ref="AD515:AD578" si="33">IF(WEEKDAY($B515)=1,"SUN",IF(WEEKDAY($B515)=2,"MON",IF(WEEKDAY($B515)=3,"TUE",IF(WEEKDAY($B515)=4,"WED",IF(WEEKDAY($B515)=5,"THU",IF(WEEKDAY($B515)=6,"FRI", "SAT"))))))</f>
        <v>THU</v>
      </c>
      <c r="AE515"/>
    </row>
    <row r="516" spans="1:31" x14ac:dyDescent="0.25">
      <c r="B516" s="4">
        <v>45645</v>
      </c>
      <c r="C516" s="7" t="s">
        <v>626</v>
      </c>
      <c r="D516" s="2" t="s">
        <v>28</v>
      </c>
      <c r="E516" s="2" t="s">
        <v>45</v>
      </c>
      <c r="F516" s="2"/>
      <c r="G516" s="2"/>
      <c r="H516" s="2" t="str">
        <f t="shared" si="31"/>
        <v>_</v>
      </c>
      <c r="I516" s="2"/>
      <c r="J516" s="2"/>
      <c r="K516" s="2"/>
      <c r="L516" s="2" t="str">
        <f t="shared" ref="L516:L579" si="34">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32"/>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(($AM$11)*IF(Table2[[#This Row],[CorrectWinnerPrediction]]="Y", 1, 0))+(($AM$12)*IF(Table2[[#This Row],[CorrectAwayScorePrediction]]="Y", 1, 0))+(($AM$13)*IF(Table2[[#This Row],[CorrectHomeScorePrediction]]="Y", 1, 0))</f>
        <v>0</v>
      </c>
      <c r="AD516" s="4" t="str">
        <f t="shared" si="33"/>
        <v>THU</v>
      </c>
      <c r="AE516"/>
    </row>
    <row r="517" spans="1:31" x14ac:dyDescent="0.25">
      <c r="B517" s="4">
        <v>45645</v>
      </c>
      <c r="C517" s="7" t="s">
        <v>627</v>
      </c>
      <c r="D517" s="2" t="s">
        <v>21</v>
      </c>
      <c r="E517" s="2" t="s">
        <v>35</v>
      </c>
      <c r="F517" s="2"/>
      <c r="G517" s="2"/>
      <c r="H517" s="2" t="str">
        <f t="shared" si="31"/>
        <v>_</v>
      </c>
      <c r="I517" s="2"/>
      <c r="J517" s="2"/>
      <c r="K517" s="2"/>
      <c r="L517" s="2" t="str">
        <f t="shared" si="34"/>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3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(($AM$11)*IF(Table2[[#This Row],[CorrectWinnerPrediction]]="Y", 1, 0))+(($AM$12)*IF(Table2[[#This Row],[CorrectAwayScorePrediction]]="Y", 1, 0))+(($AM$13)*IF(Table2[[#This Row],[CorrectHomeScorePrediction]]="Y", 1, 0))</f>
        <v>0</v>
      </c>
      <c r="AD517" s="4" t="str">
        <f t="shared" si="33"/>
        <v>THU</v>
      </c>
      <c r="AE517"/>
    </row>
    <row r="518" spans="1:31" x14ac:dyDescent="0.25">
      <c r="B518" s="4">
        <v>45645</v>
      </c>
      <c r="C518" s="7" t="s">
        <v>628</v>
      </c>
      <c r="D518" s="2" t="s">
        <v>12</v>
      </c>
      <c r="E518" s="2" t="s">
        <v>17</v>
      </c>
      <c r="F518" s="2"/>
      <c r="G518" s="2"/>
      <c r="H518" s="2" t="str">
        <f t="shared" ref="H518:H581" si="35">IF(AND(ISBLANK($F518),ISBLANK($G518)),"_",IF($F518&gt;$G518,$D518,$E518))</f>
        <v>_</v>
      </c>
      <c r="I518" s="2"/>
      <c r="J518" s="2"/>
      <c r="K518" s="2"/>
      <c r="L518" s="2" t="str">
        <f t="shared" si="34"/>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3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(($AM$11)*IF(Table2[[#This Row],[CorrectWinnerPrediction]]="Y", 1, 0))+(($AM$12)*IF(Table2[[#This Row],[CorrectAwayScorePrediction]]="Y", 1, 0))+(($AM$13)*IF(Table2[[#This Row],[CorrectHomeScorePrediction]]="Y", 1, 0))</f>
        <v>0</v>
      </c>
      <c r="AD518" s="4" t="str">
        <f t="shared" si="33"/>
        <v>THU</v>
      </c>
      <c r="AE518"/>
    </row>
    <row r="519" spans="1:31" x14ac:dyDescent="0.25">
      <c r="B519" s="4">
        <v>45645</v>
      </c>
      <c r="C519" s="7" t="s">
        <v>629</v>
      </c>
      <c r="D519" s="2" t="s">
        <v>30</v>
      </c>
      <c r="E519" s="2" t="s">
        <v>24</v>
      </c>
      <c r="F519" s="2"/>
      <c r="G519" s="2"/>
      <c r="H519" s="2" t="str">
        <f t="shared" si="35"/>
        <v>_</v>
      </c>
      <c r="I519" s="2"/>
      <c r="J519" s="2"/>
      <c r="K519" s="2"/>
      <c r="L519" s="2" t="str">
        <f t="shared" si="34"/>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3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(($AM$11)*IF(Table2[[#This Row],[CorrectWinnerPrediction]]="Y", 1, 0))+(($AM$12)*IF(Table2[[#This Row],[CorrectAwayScorePrediction]]="Y", 1, 0))+(($AM$13)*IF(Table2[[#This Row],[CorrectHomeScorePrediction]]="Y", 1, 0))</f>
        <v>0</v>
      </c>
      <c r="AD519" s="4" t="str">
        <f t="shared" si="33"/>
        <v>THU</v>
      </c>
      <c r="AE519"/>
    </row>
    <row r="520" spans="1:31" x14ac:dyDescent="0.25">
      <c r="B520" s="4">
        <v>45645</v>
      </c>
      <c r="C520" s="7" t="s">
        <v>630</v>
      </c>
      <c r="D520" s="2" t="s">
        <v>16</v>
      </c>
      <c r="E520" s="2" t="s">
        <v>23</v>
      </c>
      <c r="F520" s="2"/>
      <c r="G520" s="2"/>
      <c r="H520" s="2" t="str">
        <f t="shared" si="35"/>
        <v>_</v>
      </c>
      <c r="I520" s="2"/>
      <c r="J520" s="2"/>
      <c r="K520" s="2"/>
      <c r="L520" s="2" t="str">
        <f t="shared" si="34"/>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3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(($AM$11)*IF(Table2[[#This Row],[CorrectWinnerPrediction]]="Y", 1, 0))+(($AM$12)*IF(Table2[[#This Row],[CorrectAwayScorePrediction]]="Y", 1, 0))+(($AM$13)*IF(Table2[[#This Row],[CorrectHomeScorePrediction]]="Y", 1, 0))</f>
        <v>0</v>
      </c>
      <c r="AD520" s="4" t="str">
        <f t="shared" si="33"/>
        <v>THU</v>
      </c>
      <c r="AE520"/>
    </row>
    <row r="521" spans="1:31" x14ac:dyDescent="0.25">
      <c r="B521" s="4">
        <v>45645</v>
      </c>
      <c r="C521" s="7" t="s">
        <v>631</v>
      </c>
      <c r="D521" s="2" t="s">
        <v>25</v>
      </c>
      <c r="E521" s="2" t="s">
        <v>27</v>
      </c>
      <c r="F521" s="2"/>
      <c r="G521" s="2"/>
      <c r="H521" s="2" t="str">
        <f t="shared" si="35"/>
        <v>_</v>
      </c>
      <c r="I521" s="2"/>
      <c r="J521" s="2"/>
      <c r="K521" s="2"/>
      <c r="L521" s="2" t="str">
        <f t="shared" si="34"/>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3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(($AM$11)*IF(Table2[[#This Row],[CorrectWinnerPrediction]]="Y", 1, 0))+(($AM$12)*IF(Table2[[#This Row],[CorrectAwayScorePrediction]]="Y", 1, 0))+(($AM$13)*IF(Table2[[#This Row],[CorrectHomeScorePrediction]]="Y", 1, 0))</f>
        <v>0</v>
      </c>
      <c r="AD521" s="4" t="str">
        <f t="shared" si="33"/>
        <v>THU</v>
      </c>
      <c r="AE521"/>
    </row>
    <row r="522" spans="1:31" x14ac:dyDescent="0.25">
      <c r="A522" s="3"/>
      <c r="B522" s="5">
        <v>45645</v>
      </c>
      <c r="C522" s="8" t="s">
        <v>632</v>
      </c>
      <c r="D522" s="3" t="s">
        <v>26</v>
      </c>
      <c r="E522" s="3" t="s">
        <v>38</v>
      </c>
      <c r="F522" s="3"/>
      <c r="G522" s="3"/>
      <c r="H522" s="3" t="str">
        <f t="shared" si="35"/>
        <v>_</v>
      </c>
      <c r="I522" s="3"/>
      <c r="J522" s="3"/>
      <c r="K522" s="3"/>
      <c r="L522" s="2" t="str">
        <f t="shared" si="34"/>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32"/>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(($AM$11)*IF(Table2[[#This Row],[CorrectWinnerPrediction]]="Y", 1, 0))+(($AM$12)*IF(Table2[[#This Row],[CorrectAwayScorePrediction]]="Y", 1, 0))+(($AM$13)*IF(Table2[[#This Row],[CorrectHomeScorePrediction]]="Y", 1, 0))</f>
        <v>0</v>
      </c>
      <c r="AD522" s="5" t="str">
        <f t="shared" si="33"/>
        <v>THU</v>
      </c>
      <c r="AE522"/>
    </row>
    <row r="523" spans="1:31" x14ac:dyDescent="0.25">
      <c r="B523" s="4">
        <v>45646</v>
      </c>
      <c r="C523" s="7" t="s">
        <v>633</v>
      </c>
      <c r="D523" s="2" t="s">
        <v>18</v>
      </c>
      <c r="E523" s="2" t="s">
        <v>29</v>
      </c>
      <c r="F523" s="2"/>
      <c r="G523" s="2"/>
      <c r="H523" s="2" t="str">
        <f t="shared" si="35"/>
        <v>_</v>
      </c>
      <c r="I523" s="2"/>
      <c r="J523" s="2"/>
      <c r="K523" s="2"/>
      <c r="L523" s="13" t="str">
        <f t="shared" si="34"/>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3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(($AM$11)*IF(Table2[[#This Row],[CorrectWinnerPrediction]]="Y", 1, 0))+(($AM$12)*IF(Table2[[#This Row],[CorrectAwayScorePrediction]]="Y", 1, 0))+(($AM$13)*IF(Table2[[#This Row],[CorrectHomeScorePrediction]]="Y", 1, 0))</f>
        <v>0</v>
      </c>
      <c r="AD523" s="4" t="str">
        <f t="shared" si="33"/>
        <v>FRI</v>
      </c>
      <c r="AE523"/>
    </row>
    <row r="524" spans="1:31" x14ac:dyDescent="0.25">
      <c r="B524" s="4">
        <v>45646</v>
      </c>
      <c r="C524" s="7" t="s">
        <v>634</v>
      </c>
      <c r="D524" s="2" t="s">
        <v>19</v>
      </c>
      <c r="E524" s="2" t="s">
        <v>31</v>
      </c>
      <c r="F524" s="2"/>
      <c r="G524" s="2"/>
      <c r="H524" s="2" t="str">
        <f t="shared" si="35"/>
        <v>_</v>
      </c>
      <c r="I524" s="2"/>
      <c r="J524" s="2"/>
      <c r="K524" s="2"/>
      <c r="L524" s="2" t="str">
        <f t="shared" si="34"/>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3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(($AM$11)*IF(Table2[[#This Row],[CorrectWinnerPrediction]]="Y", 1, 0))+(($AM$12)*IF(Table2[[#This Row],[CorrectAwayScorePrediction]]="Y", 1, 0))+(($AM$13)*IF(Table2[[#This Row],[CorrectHomeScorePrediction]]="Y", 1, 0))</f>
        <v>0</v>
      </c>
      <c r="AD524" s="4" t="str">
        <f t="shared" si="33"/>
        <v>FRI</v>
      </c>
      <c r="AE524"/>
    </row>
    <row r="525" spans="1:31" x14ac:dyDescent="0.25">
      <c r="B525" s="4">
        <v>45646</v>
      </c>
      <c r="C525" s="7" t="s">
        <v>635</v>
      </c>
      <c r="D525" s="2" t="s">
        <v>13</v>
      </c>
      <c r="E525" s="2" t="s">
        <v>14</v>
      </c>
      <c r="F525" s="2"/>
      <c r="G525" s="2"/>
      <c r="H525" s="2" t="str">
        <f t="shared" si="35"/>
        <v>_</v>
      </c>
      <c r="I525" s="2"/>
      <c r="J525" s="2"/>
      <c r="K525" s="2"/>
      <c r="L525" s="2" t="str">
        <f t="shared" si="34"/>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3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(($AM$11)*IF(Table2[[#This Row],[CorrectWinnerPrediction]]="Y", 1, 0))+(($AM$12)*IF(Table2[[#This Row],[CorrectAwayScorePrediction]]="Y", 1, 0))+(($AM$13)*IF(Table2[[#This Row],[CorrectHomeScorePrediction]]="Y", 1, 0))</f>
        <v>0</v>
      </c>
      <c r="AD525" s="4" t="str">
        <f t="shared" si="33"/>
        <v>FRI</v>
      </c>
      <c r="AE525"/>
    </row>
    <row r="526" spans="1:31" x14ac:dyDescent="0.25">
      <c r="B526" s="4">
        <v>45646</v>
      </c>
      <c r="C526" s="7" t="s">
        <v>636</v>
      </c>
      <c r="D526" s="2" t="s">
        <v>44</v>
      </c>
      <c r="E526" s="2" t="s">
        <v>46</v>
      </c>
      <c r="F526" s="2"/>
      <c r="G526" s="2"/>
      <c r="H526" s="2" t="str">
        <f t="shared" si="35"/>
        <v>_</v>
      </c>
      <c r="I526" s="2"/>
      <c r="J526" s="2"/>
      <c r="K526" s="2"/>
      <c r="L526" s="2" t="str">
        <f t="shared" si="34"/>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3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(($AM$11)*IF(Table2[[#This Row],[CorrectWinnerPrediction]]="Y", 1, 0))+(($AM$12)*IF(Table2[[#This Row],[CorrectAwayScorePrediction]]="Y", 1, 0))+(($AM$13)*IF(Table2[[#This Row],[CorrectHomeScorePrediction]]="Y", 1, 0))</f>
        <v>0</v>
      </c>
      <c r="AD526" s="4" t="str">
        <f t="shared" si="33"/>
        <v>FRI</v>
      </c>
      <c r="AE526"/>
    </row>
    <row r="527" spans="1:31" x14ac:dyDescent="0.25">
      <c r="B527" s="4">
        <v>45646</v>
      </c>
      <c r="C527" s="7" t="s">
        <v>637</v>
      </c>
      <c r="D527" s="2" t="s">
        <v>20</v>
      </c>
      <c r="E527" s="2" t="s">
        <v>34</v>
      </c>
      <c r="F527" s="2"/>
      <c r="G527" s="2"/>
      <c r="H527" s="2" t="str">
        <f t="shared" si="35"/>
        <v>_</v>
      </c>
      <c r="I527" s="2"/>
      <c r="J527" s="2"/>
      <c r="K527" s="2"/>
      <c r="L527" s="2" t="str">
        <f t="shared" si="34"/>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3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(($AM$11)*IF(Table2[[#This Row],[CorrectWinnerPrediction]]="Y", 1, 0))+(($AM$12)*IF(Table2[[#This Row],[CorrectAwayScorePrediction]]="Y", 1, 0))+(($AM$13)*IF(Table2[[#This Row],[CorrectHomeScorePrediction]]="Y", 1, 0))</f>
        <v>0</v>
      </c>
      <c r="AD527" s="4" t="str">
        <f t="shared" si="33"/>
        <v>FRI</v>
      </c>
      <c r="AE527"/>
    </row>
    <row r="528" spans="1:31" x14ac:dyDescent="0.25">
      <c r="B528" s="4">
        <v>45646</v>
      </c>
      <c r="C528" s="7" t="s">
        <v>638</v>
      </c>
      <c r="D528" s="2" t="s">
        <v>15</v>
      </c>
      <c r="E528" s="2" t="s">
        <v>37</v>
      </c>
      <c r="F528" s="2"/>
      <c r="G528" s="2"/>
      <c r="H528" s="2" t="str">
        <f t="shared" si="35"/>
        <v>_</v>
      </c>
      <c r="I528" s="2"/>
      <c r="J528" s="2"/>
      <c r="K528" s="2"/>
      <c r="L528" s="2" t="str">
        <f t="shared" si="34"/>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3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(($AM$11)*IF(Table2[[#This Row],[CorrectWinnerPrediction]]="Y", 1, 0))+(($AM$12)*IF(Table2[[#This Row],[CorrectAwayScorePrediction]]="Y", 1, 0))+(($AM$13)*IF(Table2[[#This Row],[CorrectHomeScorePrediction]]="Y", 1, 0))</f>
        <v>0</v>
      </c>
      <c r="AD528" s="4" t="str">
        <f t="shared" si="33"/>
        <v>FRI</v>
      </c>
      <c r="AE528"/>
    </row>
    <row r="529" spans="1:31" x14ac:dyDescent="0.25">
      <c r="A529" s="3"/>
      <c r="B529" s="5">
        <v>45646</v>
      </c>
      <c r="C529" s="8" t="s">
        <v>639</v>
      </c>
      <c r="D529" s="3" t="s">
        <v>26</v>
      </c>
      <c r="E529" s="3" t="s">
        <v>47</v>
      </c>
      <c r="F529" s="3"/>
      <c r="G529" s="3"/>
      <c r="H529" s="3" t="str">
        <f t="shared" si="35"/>
        <v>_</v>
      </c>
      <c r="I529" s="3"/>
      <c r="J529" s="3"/>
      <c r="K529" s="3"/>
      <c r="L529" s="2" t="str">
        <f t="shared" si="34"/>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32"/>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(($AM$11)*IF(Table2[[#This Row],[CorrectWinnerPrediction]]="Y", 1, 0))+(($AM$12)*IF(Table2[[#This Row],[CorrectAwayScorePrediction]]="Y", 1, 0))+(($AM$13)*IF(Table2[[#This Row],[CorrectHomeScorePrediction]]="Y", 1, 0))</f>
        <v>0</v>
      </c>
      <c r="AD529" s="5" t="str">
        <f t="shared" si="33"/>
        <v>FRI</v>
      </c>
      <c r="AE529"/>
    </row>
    <row r="530" spans="1:31" x14ac:dyDescent="0.25">
      <c r="B530" s="4">
        <v>45647</v>
      </c>
      <c r="C530" s="7" t="s">
        <v>640</v>
      </c>
      <c r="D530" s="2" t="s">
        <v>28</v>
      </c>
      <c r="E530" s="2" t="s">
        <v>35</v>
      </c>
      <c r="F530" s="2"/>
      <c r="G530" s="2"/>
      <c r="H530" s="2" t="str">
        <f t="shared" si="35"/>
        <v>_</v>
      </c>
      <c r="I530" s="2"/>
      <c r="J530" s="2"/>
      <c r="K530" s="2"/>
      <c r="L530" s="13" t="str">
        <f t="shared" si="34"/>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3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(($AM$11)*IF(Table2[[#This Row],[CorrectWinnerPrediction]]="Y", 1, 0))+(($AM$12)*IF(Table2[[#This Row],[CorrectAwayScorePrediction]]="Y", 1, 0))+(($AM$13)*IF(Table2[[#This Row],[CorrectHomeScorePrediction]]="Y", 1, 0))</f>
        <v>0</v>
      </c>
      <c r="AD530" s="4" t="str">
        <f t="shared" si="33"/>
        <v>SAT</v>
      </c>
      <c r="AE530"/>
    </row>
    <row r="531" spans="1:31" x14ac:dyDescent="0.25">
      <c r="B531" s="4">
        <v>45647</v>
      </c>
      <c r="C531" s="7" t="s">
        <v>641</v>
      </c>
      <c r="D531" s="2" t="s">
        <v>17</v>
      </c>
      <c r="E531" s="2" t="s">
        <v>24</v>
      </c>
      <c r="F531" s="2"/>
      <c r="G531" s="2"/>
      <c r="H531" s="2" t="str">
        <f t="shared" si="35"/>
        <v>_</v>
      </c>
      <c r="I531" s="2"/>
      <c r="J531" s="2"/>
      <c r="K531" s="2"/>
      <c r="L531" s="2" t="str">
        <f t="shared" si="34"/>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3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(($AM$11)*IF(Table2[[#This Row],[CorrectWinnerPrediction]]="Y", 1, 0))+(($AM$12)*IF(Table2[[#This Row],[CorrectAwayScorePrediction]]="Y", 1, 0))+(($AM$13)*IF(Table2[[#This Row],[CorrectHomeScorePrediction]]="Y", 1, 0))</f>
        <v>0</v>
      </c>
      <c r="AD531" s="4" t="str">
        <f t="shared" si="33"/>
        <v>SAT</v>
      </c>
      <c r="AE531"/>
    </row>
    <row r="532" spans="1:31" x14ac:dyDescent="0.25">
      <c r="B532" s="4">
        <v>45647</v>
      </c>
      <c r="C532" s="7" t="s">
        <v>642</v>
      </c>
      <c r="D532" s="2" t="s">
        <v>38</v>
      </c>
      <c r="E532" s="2" t="s">
        <v>23</v>
      </c>
      <c r="F532" s="2"/>
      <c r="G532" s="2"/>
      <c r="H532" s="2" t="str">
        <f t="shared" si="35"/>
        <v>_</v>
      </c>
      <c r="I532" s="2"/>
      <c r="J532" s="2"/>
      <c r="K532" s="2"/>
      <c r="L532" s="2" t="str">
        <f t="shared" si="34"/>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3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(($AM$11)*IF(Table2[[#This Row],[CorrectWinnerPrediction]]="Y", 1, 0))+(($AM$12)*IF(Table2[[#This Row],[CorrectAwayScorePrediction]]="Y", 1, 0))+(($AM$13)*IF(Table2[[#This Row],[CorrectHomeScorePrediction]]="Y", 1, 0))</f>
        <v>0</v>
      </c>
      <c r="AD532" s="4" t="str">
        <f t="shared" si="33"/>
        <v>SAT</v>
      </c>
      <c r="AE532"/>
    </row>
    <row r="533" spans="1:31" x14ac:dyDescent="0.25">
      <c r="B533" s="4">
        <v>45647</v>
      </c>
      <c r="C533" s="7" t="s">
        <v>643</v>
      </c>
      <c r="D533" s="2" t="s">
        <v>29</v>
      </c>
      <c r="E533" s="2" t="s">
        <v>16</v>
      </c>
      <c r="F533" s="2"/>
      <c r="G533" s="2"/>
      <c r="H533" s="2" t="str">
        <f t="shared" si="35"/>
        <v>_</v>
      </c>
      <c r="I533" s="2"/>
      <c r="J533" s="2"/>
      <c r="K533" s="2"/>
      <c r="L533" s="2" t="str">
        <f t="shared" si="34"/>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3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(($AM$11)*IF(Table2[[#This Row],[CorrectWinnerPrediction]]="Y", 1, 0))+(($AM$12)*IF(Table2[[#This Row],[CorrectAwayScorePrediction]]="Y", 1, 0))+(($AM$13)*IF(Table2[[#This Row],[CorrectHomeScorePrediction]]="Y", 1, 0))</f>
        <v>0</v>
      </c>
      <c r="AD533" s="4" t="str">
        <f t="shared" si="33"/>
        <v>SAT</v>
      </c>
      <c r="AE533"/>
    </row>
    <row r="534" spans="1:31" x14ac:dyDescent="0.25">
      <c r="B534" s="4">
        <v>45647</v>
      </c>
      <c r="C534" s="7" t="s">
        <v>644</v>
      </c>
      <c r="D534" s="2" t="s">
        <v>33</v>
      </c>
      <c r="E534" s="2" t="s">
        <v>18</v>
      </c>
      <c r="F534" s="2"/>
      <c r="G534" s="2"/>
      <c r="H534" s="2" t="str">
        <f t="shared" si="35"/>
        <v>_</v>
      </c>
      <c r="I534" s="2"/>
      <c r="J534" s="2"/>
      <c r="K534" s="2"/>
      <c r="L534" s="2" t="str">
        <f t="shared" si="34"/>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3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(($AM$11)*IF(Table2[[#This Row],[CorrectWinnerPrediction]]="Y", 1, 0))+(($AM$12)*IF(Table2[[#This Row],[CorrectAwayScorePrediction]]="Y", 1, 0))+(($AM$13)*IF(Table2[[#This Row],[CorrectHomeScorePrediction]]="Y", 1, 0))</f>
        <v>0</v>
      </c>
      <c r="AD534" s="4" t="str">
        <f t="shared" si="33"/>
        <v>SAT</v>
      </c>
      <c r="AE534"/>
    </row>
    <row r="535" spans="1:31" x14ac:dyDescent="0.25">
      <c r="B535" s="4">
        <v>45647</v>
      </c>
      <c r="C535" s="7" t="s">
        <v>645</v>
      </c>
      <c r="D535" s="2" t="s">
        <v>31</v>
      </c>
      <c r="E535" s="2" t="s">
        <v>19</v>
      </c>
      <c r="F535" s="2"/>
      <c r="G535" s="2"/>
      <c r="H535" s="2" t="str">
        <f t="shared" si="35"/>
        <v>_</v>
      </c>
      <c r="I535" s="2"/>
      <c r="J535" s="2"/>
      <c r="K535" s="2"/>
      <c r="L535" s="2" t="str">
        <f t="shared" si="34"/>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3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(($AM$11)*IF(Table2[[#This Row],[CorrectWinnerPrediction]]="Y", 1, 0))+(($AM$12)*IF(Table2[[#This Row],[CorrectAwayScorePrediction]]="Y", 1, 0))+(($AM$13)*IF(Table2[[#This Row],[CorrectHomeScorePrediction]]="Y", 1, 0))</f>
        <v>0</v>
      </c>
      <c r="AD535" s="4" t="str">
        <f t="shared" si="33"/>
        <v>SAT</v>
      </c>
      <c r="AE535"/>
    </row>
    <row r="536" spans="1:31" x14ac:dyDescent="0.25">
      <c r="B536" s="4">
        <v>45647</v>
      </c>
      <c r="C536" s="7" t="s">
        <v>646</v>
      </c>
      <c r="D536" s="2" t="s">
        <v>21</v>
      </c>
      <c r="E536" s="2" t="s">
        <v>32</v>
      </c>
      <c r="F536" s="2"/>
      <c r="G536" s="2"/>
      <c r="H536" s="2" t="str">
        <f t="shared" si="35"/>
        <v>_</v>
      </c>
      <c r="I536" s="2"/>
      <c r="J536" s="2"/>
      <c r="K536" s="2"/>
      <c r="L536" s="2" t="str">
        <f t="shared" si="34"/>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3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(($AM$11)*IF(Table2[[#This Row],[CorrectWinnerPrediction]]="Y", 1, 0))+(($AM$12)*IF(Table2[[#This Row],[CorrectAwayScorePrediction]]="Y", 1, 0))+(($AM$13)*IF(Table2[[#This Row],[CorrectHomeScorePrediction]]="Y", 1, 0))</f>
        <v>0</v>
      </c>
      <c r="AD536" s="4" t="str">
        <f t="shared" si="33"/>
        <v>SAT</v>
      </c>
      <c r="AE536"/>
    </row>
    <row r="537" spans="1:31" x14ac:dyDescent="0.25">
      <c r="B537" s="4">
        <v>45647</v>
      </c>
      <c r="C537" s="7" t="s">
        <v>647</v>
      </c>
      <c r="D537" s="2" t="s">
        <v>36</v>
      </c>
      <c r="E537" s="2" t="s">
        <v>45</v>
      </c>
      <c r="F537" s="2"/>
      <c r="G537" s="2"/>
      <c r="H537" s="2" t="str">
        <f t="shared" si="35"/>
        <v>_</v>
      </c>
      <c r="I537" s="2"/>
      <c r="J537" s="2"/>
      <c r="K537" s="2"/>
      <c r="L537" s="2" t="str">
        <f t="shared" si="34"/>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3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(($AM$11)*IF(Table2[[#This Row],[CorrectWinnerPrediction]]="Y", 1, 0))+(($AM$12)*IF(Table2[[#This Row],[CorrectAwayScorePrediction]]="Y", 1, 0))+(($AM$13)*IF(Table2[[#This Row],[CorrectHomeScorePrediction]]="Y", 1, 0))</f>
        <v>0</v>
      </c>
      <c r="AD537" s="4" t="str">
        <f t="shared" si="33"/>
        <v>SAT</v>
      </c>
      <c r="AE537"/>
    </row>
    <row r="538" spans="1:31" x14ac:dyDescent="0.25">
      <c r="B538" s="4">
        <v>45647</v>
      </c>
      <c r="C538" s="7" t="s">
        <v>648</v>
      </c>
      <c r="D538" s="2" t="s">
        <v>37</v>
      </c>
      <c r="E538" s="2" t="s">
        <v>22</v>
      </c>
      <c r="F538" s="2"/>
      <c r="G538" s="2"/>
      <c r="H538" s="2" t="str">
        <f t="shared" si="35"/>
        <v>_</v>
      </c>
      <c r="I538" s="2"/>
      <c r="J538" s="2"/>
      <c r="K538" s="2"/>
      <c r="L538" s="2" t="str">
        <f t="shared" si="34"/>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3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(($AM$11)*IF(Table2[[#This Row],[CorrectWinnerPrediction]]="Y", 1, 0))+(($AM$12)*IF(Table2[[#This Row],[CorrectAwayScorePrediction]]="Y", 1, 0))+(($AM$13)*IF(Table2[[#This Row],[CorrectHomeScorePrediction]]="Y", 1, 0))</f>
        <v>0</v>
      </c>
      <c r="AD538" s="4" t="str">
        <f t="shared" si="33"/>
        <v>SAT</v>
      </c>
      <c r="AE538"/>
    </row>
    <row r="539" spans="1:31" x14ac:dyDescent="0.25">
      <c r="B539" s="4">
        <v>45647</v>
      </c>
      <c r="C539" s="7" t="s">
        <v>649</v>
      </c>
      <c r="D539" s="2" t="s">
        <v>30</v>
      </c>
      <c r="E539" s="2" t="s">
        <v>25</v>
      </c>
      <c r="F539" s="2"/>
      <c r="G539" s="2"/>
      <c r="H539" s="2" t="str">
        <f t="shared" si="35"/>
        <v>_</v>
      </c>
      <c r="I539" s="2"/>
      <c r="J539" s="2"/>
      <c r="K539" s="2"/>
      <c r="L539" s="2" t="str">
        <f t="shared" si="34"/>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3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(($AM$11)*IF(Table2[[#This Row],[CorrectWinnerPrediction]]="Y", 1, 0))+(($AM$12)*IF(Table2[[#This Row],[CorrectAwayScorePrediction]]="Y", 1, 0))+(($AM$13)*IF(Table2[[#This Row],[CorrectHomeScorePrediction]]="Y", 1, 0))</f>
        <v>0</v>
      </c>
      <c r="AD539" s="4" t="str">
        <f t="shared" si="33"/>
        <v>SAT</v>
      </c>
      <c r="AE539"/>
    </row>
    <row r="540" spans="1:31" x14ac:dyDescent="0.25">
      <c r="A540" s="3"/>
      <c r="B540" s="5">
        <v>45647</v>
      </c>
      <c r="C540" s="8" t="s">
        <v>650</v>
      </c>
      <c r="D540" s="3" t="s">
        <v>12</v>
      </c>
      <c r="E540" s="3" t="s">
        <v>27</v>
      </c>
      <c r="F540" s="3"/>
      <c r="G540" s="3"/>
      <c r="H540" s="3" t="str">
        <f t="shared" si="35"/>
        <v>_</v>
      </c>
      <c r="I540" s="3"/>
      <c r="J540" s="3"/>
      <c r="K540" s="3"/>
      <c r="L540" s="2" t="str">
        <f t="shared" si="34"/>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32"/>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(($AM$11)*IF(Table2[[#This Row],[CorrectWinnerPrediction]]="Y", 1, 0))+(($AM$12)*IF(Table2[[#This Row],[CorrectAwayScorePrediction]]="Y", 1, 0))+(($AM$13)*IF(Table2[[#This Row],[CorrectHomeScorePrediction]]="Y", 1, 0))</f>
        <v>0</v>
      </c>
      <c r="AD540" s="5" t="str">
        <f t="shared" si="33"/>
        <v>SAT</v>
      </c>
      <c r="AE540"/>
    </row>
    <row r="541" spans="1:31" x14ac:dyDescent="0.25">
      <c r="B541" s="4">
        <v>45648</v>
      </c>
      <c r="C541" s="7" t="s">
        <v>651</v>
      </c>
      <c r="D541" s="2" t="s">
        <v>44</v>
      </c>
      <c r="E541" s="2" t="s">
        <v>20</v>
      </c>
      <c r="F541" s="2"/>
      <c r="G541" s="2"/>
      <c r="H541" s="2" t="str">
        <f t="shared" si="35"/>
        <v>_</v>
      </c>
      <c r="I541" s="2"/>
      <c r="J541" s="2"/>
      <c r="K541" s="2"/>
      <c r="L541" s="13" t="str">
        <f t="shared" si="34"/>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3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(($AM$11)*IF(Table2[[#This Row],[CorrectWinnerPrediction]]="Y", 1, 0))+(($AM$12)*IF(Table2[[#This Row],[CorrectAwayScorePrediction]]="Y", 1, 0))+(($AM$13)*IF(Table2[[#This Row],[CorrectHomeScorePrediction]]="Y", 1, 0))</f>
        <v>0</v>
      </c>
      <c r="AD541" s="4" t="str">
        <f t="shared" si="33"/>
        <v>SUN</v>
      </c>
      <c r="AE541"/>
    </row>
    <row r="542" spans="1:31" x14ac:dyDescent="0.25">
      <c r="B542" s="4">
        <v>45648</v>
      </c>
      <c r="C542" s="7" t="s">
        <v>652</v>
      </c>
      <c r="D542" s="2" t="s">
        <v>14</v>
      </c>
      <c r="E542" s="2" t="s">
        <v>43</v>
      </c>
      <c r="F542" s="2"/>
      <c r="G542" s="2"/>
      <c r="H542" s="2" t="str">
        <f t="shared" si="35"/>
        <v>_</v>
      </c>
      <c r="I542" s="2"/>
      <c r="J542" s="2"/>
      <c r="K542" s="2"/>
      <c r="L542" s="2" t="str">
        <f t="shared" si="34"/>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3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(($AM$11)*IF(Table2[[#This Row],[CorrectWinnerPrediction]]="Y", 1, 0))+(($AM$12)*IF(Table2[[#This Row],[CorrectAwayScorePrediction]]="Y", 1, 0))+(($AM$13)*IF(Table2[[#This Row],[CorrectHomeScorePrediction]]="Y", 1, 0))</f>
        <v>0</v>
      </c>
      <c r="AD542" s="4" t="str">
        <f t="shared" si="33"/>
        <v>SUN</v>
      </c>
      <c r="AE542"/>
    </row>
    <row r="543" spans="1:31" x14ac:dyDescent="0.25">
      <c r="B543" s="4">
        <v>45648</v>
      </c>
      <c r="C543" s="7" t="s">
        <v>653</v>
      </c>
      <c r="D543" s="2" t="s">
        <v>28</v>
      </c>
      <c r="E543" s="2" t="s">
        <v>46</v>
      </c>
      <c r="F543" s="2"/>
      <c r="G543" s="2"/>
      <c r="H543" s="2" t="str">
        <f t="shared" si="35"/>
        <v>_</v>
      </c>
      <c r="I543" s="2"/>
      <c r="J543" s="2"/>
      <c r="K543" s="2"/>
      <c r="L543" s="2" t="str">
        <f t="shared" si="34"/>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3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(($AM$11)*IF(Table2[[#This Row],[CorrectWinnerPrediction]]="Y", 1, 0))+(($AM$12)*IF(Table2[[#This Row],[CorrectAwayScorePrediction]]="Y", 1, 0))+(($AM$13)*IF(Table2[[#This Row],[CorrectHomeScorePrediction]]="Y", 1, 0))</f>
        <v>0</v>
      </c>
      <c r="AD543" s="4" t="str">
        <f t="shared" si="33"/>
        <v>SUN</v>
      </c>
      <c r="AE543"/>
    </row>
    <row r="544" spans="1:31" x14ac:dyDescent="0.25">
      <c r="B544" s="4">
        <v>45648</v>
      </c>
      <c r="C544" s="7" t="s">
        <v>654</v>
      </c>
      <c r="D544" s="2" t="s">
        <v>47</v>
      </c>
      <c r="E544" s="2" t="s">
        <v>15</v>
      </c>
      <c r="F544" s="2"/>
      <c r="G544" s="2"/>
      <c r="H544" s="2" t="str">
        <f t="shared" si="35"/>
        <v>_</v>
      </c>
      <c r="I544" s="2"/>
      <c r="J544" s="2"/>
      <c r="K544" s="2"/>
      <c r="L544" s="2" t="str">
        <f t="shared" si="34"/>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3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(($AM$11)*IF(Table2[[#This Row],[CorrectWinnerPrediction]]="Y", 1, 0))+(($AM$12)*IF(Table2[[#This Row],[CorrectAwayScorePrediction]]="Y", 1, 0))+(($AM$13)*IF(Table2[[#This Row],[CorrectHomeScorePrediction]]="Y", 1, 0))</f>
        <v>0</v>
      </c>
      <c r="AD544" s="4" t="str">
        <f t="shared" si="33"/>
        <v>SUN</v>
      </c>
      <c r="AE544"/>
    </row>
    <row r="545" spans="1:31" x14ac:dyDescent="0.25">
      <c r="B545" s="4">
        <v>45648</v>
      </c>
      <c r="C545" s="7" t="s">
        <v>655</v>
      </c>
      <c r="D545" s="2" t="s">
        <v>12</v>
      </c>
      <c r="E545" s="2" t="s">
        <v>26</v>
      </c>
      <c r="F545" s="2"/>
      <c r="G545" s="2"/>
      <c r="H545" s="2" t="str">
        <f t="shared" si="35"/>
        <v>_</v>
      </c>
      <c r="I545" s="2"/>
      <c r="J545" s="2"/>
      <c r="K545" s="2"/>
      <c r="L545" s="2" t="str">
        <f t="shared" si="34"/>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3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(($AM$11)*IF(Table2[[#This Row],[CorrectWinnerPrediction]]="Y", 1, 0))+(($AM$12)*IF(Table2[[#This Row],[CorrectAwayScorePrediction]]="Y", 1, 0))+(($AM$13)*IF(Table2[[#This Row],[CorrectHomeScorePrediction]]="Y", 1, 0))</f>
        <v>0</v>
      </c>
      <c r="AD545" s="4" t="str">
        <f t="shared" si="33"/>
        <v>SUN</v>
      </c>
      <c r="AE545"/>
    </row>
    <row r="546" spans="1:31" x14ac:dyDescent="0.25">
      <c r="A546" s="3"/>
      <c r="B546" s="5">
        <v>45648</v>
      </c>
      <c r="C546" s="8" t="s">
        <v>656</v>
      </c>
      <c r="D546" s="3" t="s">
        <v>30</v>
      </c>
      <c r="E546" s="3" t="s">
        <v>23</v>
      </c>
      <c r="F546" s="3"/>
      <c r="G546" s="3"/>
      <c r="H546" s="3" t="str">
        <f t="shared" si="35"/>
        <v>_</v>
      </c>
      <c r="I546" s="3"/>
      <c r="J546" s="3"/>
      <c r="K546" s="3"/>
      <c r="L546" s="2" t="str">
        <f t="shared" si="34"/>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32"/>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(($AM$11)*IF(Table2[[#This Row],[CorrectWinnerPrediction]]="Y", 1, 0))+(($AM$12)*IF(Table2[[#This Row],[CorrectAwayScorePrediction]]="Y", 1, 0))+(($AM$13)*IF(Table2[[#This Row],[CorrectHomeScorePrediction]]="Y", 1, 0))</f>
        <v>0</v>
      </c>
      <c r="AD546" s="5" t="str">
        <f t="shared" si="33"/>
        <v>SUN</v>
      </c>
      <c r="AE546"/>
    </row>
    <row r="547" spans="1:31" x14ac:dyDescent="0.25">
      <c r="B547" s="4">
        <v>45649</v>
      </c>
      <c r="C547" s="7" t="s">
        <v>657</v>
      </c>
      <c r="D547" s="2" t="s">
        <v>20</v>
      </c>
      <c r="E547" s="2" t="s">
        <v>32</v>
      </c>
      <c r="F547" s="2"/>
      <c r="G547" s="2"/>
      <c r="H547" s="2" t="str">
        <f t="shared" si="35"/>
        <v>_</v>
      </c>
      <c r="I547" s="2"/>
      <c r="J547" s="2"/>
      <c r="K547" s="2"/>
      <c r="L547" s="13" t="str">
        <f t="shared" si="34"/>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3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(($AM$11)*IF(Table2[[#This Row],[CorrectWinnerPrediction]]="Y", 1, 0))+(($AM$12)*IF(Table2[[#This Row],[CorrectAwayScorePrediction]]="Y", 1, 0))+(($AM$13)*IF(Table2[[#This Row],[CorrectHomeScorePrediction]]="Y", 1, 0))</f>
        <v>0</v>
      </c>
      <c r="AD547" s="4" t="str">
        <f t="shared" si="33"/>
        <v>MON</v>
      </c>
      <c r="AE547"/>
    </row>
    <row r="548" spans="1:31" x14ac:dyDescent="0.25">
      <c r="B548" s="4">
        <v>45649</v>
      </c>
      <c r="C548" s="7" t="s">
        <v>658</v>
      </c>
      <c r="D548" s="2" t="s">
        <v>22</v>
      </c>
      <c r="E548" s="2" t="s">
        <v>18</v>
      </c>
      <c r="F548" s="2"/>
      <c r="G548" s="2"/>
      <c r="H548" s="2" t="str">
        <f t="shared" si="35"/>
        <v>_</v>
      </c>
      <c r="I548" s="2"/>
      <c r="J548" s="2"/>
      <c r="K548" s="2"/>
      <c r="L548" s="2" t="str">
        <f t="shared" si="34"/>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3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(($AM$11)*IF(Table2[[#This Row],[CorrectWinnerPrediction]]="Y", 1, 0))+(($AM$12)*IF(Table2[[#This Row],[CorrectAwayScorePrediction]]="Y", 1, 0))+(($AM$13)*IF(Table2[[#This Row],[CorrectHomeScorePrediction]]="Y", 1, 0))</f>
        <v>0</v>
      </c>
      <c r="AD548" s="4" t="str">
        <f t="shared" si="33"/>
        <v>MON</v>
      </c>
      <c r="AE548"/>
    </row>
    <row r="549" spans="1:31" x14ac:dyDescent="0.25">
      <c r="B549" s="4">
        <v>45649</v>
      </c>
      <c r="C549" s="7" t="s">
        <v>659</v>
      </c>
      <c r="D549" s="2" t="s">
        <v>46</v>
      </c>
      <c r="E549" s="2" t="s">
        <v>16</v>
      </c>
      <c r="F549" s="2"/>
      <c r="G549" s="2"/>
      <c r="H549" s="2" t="str">
        <f t="shared" si="35"/>
        <v>_</v>
      </c>
      <c r="I549" s="2"/>
      <c r="J549" s="2"/>
      <c r="K549" s="2"/>
      <c r="L549" s="2" t="str">
        <f t="shared" si="34"/>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3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(($AM$11)*IF(Table2[[#This Row],[CorrectWinnerPrediction]]="Y", 1, 0))+(($AM$12)*IF(Table2[[#This Row],[CorrectAwayScorePrediction]]="Y", 1, 0))+(($AM$13)*IF(Table2[[#This Row],[CorrectHomeScorePrediction]]="Y", 1, 0))</f>
        <v>0</v>
      </c>
      <c r="AD549" s="4" t="str">
        <f t="shared" si="33"/>
        <v>MON</v>
      </c>
      <c r="AE549"/>
    </row>
    <row r="550" spans="1:31" x14ac:dyDescent="0.25">
      <c r="B550" s="4">
        <v>45649</v>
      </c>
      <c r="C550" s="7" t="s">
        <v>660</v>
      </c>
      <c r="D550" s="2" t="s">
        <v>13</v>
      </c>
      <c r="E550" s="2" t="s">
        <v>31</v>
      </c>
      <c r="F550" s="2"/>
      <c r="G550" s="2"/>
      <c r="H550" s="2" t="str">
        <f t="shared" si="35"/>
        <v>_</v>
      </c>
      <c r="I550" s="2"/>
      <c r="J550" s="2"/>
      <c r="K550" s="2"/>
      <c r="L550" s="2" t="str">
        <f t="shared" si="34"/>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3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(($AM$11)*IF(Table2[[#This Row],[CorrectWinnerPrediction]]="Y", 1, 0))+(($AM$12)*IF(Table2[[#This Row],[CorrectAwayScorePrediction]]="Y", 1, 0))+(($AM$13)*IF(Table2[[#This Row],[CorrectHomeScorePrediction]]="Y", 1, 0))</f>
        <v>0</v>
      </c>
      <c r="AD550" s="4" t="str">
        <f t="shared" si="33"/>
        <v>MON</v>
      </c>
      <c r="AE550"/>
    </row>
    <row r="551" spans="1:31" x14ac:dyDescent="0.25">
      <c r="B551" s="4">
        <v>45649</v>
      </c>
      <c r="C551" s="7" t="s">
        <v>661</v>
      </c>
      <c r="D551" s="2" t="s">
        <v>43</v>
      </c>
      <c r="E551" s="2" t="s">
        <v>14</v>
      </c>
      <c r="F551" s="2"/>
      <c r="G551" s="2"/>
      <c r="H551" s="2" t="str">
        <f t="shared" si="35"/>
        <v>_</v>
      </c>
      <c r="I551" s="2"/>
      <c r="J551" s="2"/>
      <c r="K551" s="2"/>
      <c r="L551" s="2" t="str">
        <f t="shared" si="34"/>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3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(($AM$11)*IF(Table2[[#This Row],[CorrectWinnerPrediction]]="Y", 1, 0))+(($AM$12)*IF(Table2[[#This Row],[CorrectAwayScorePrediction]]="Y", 1, 0))+(($AM$13)*IF(Table2[[#This Row],[CorrectHomeScorePrediction]]="Y", 1, 0))</f>
        <v>0</v>
      </c>
      <c r="AD551" s="4" t="str">
        <f t="shared" si="33"/>
        <v>MON</v>
      </c>
      <c r="AE551"/>
    </row>
    <row r="552" spans="1:31" x14ac:dyDescent="0.25">
      <c r="B552" s="4">
        <v>45649</v>
      </c>
      <c r="C552" s="7" t="s">
        <v>662</v>
      </c>
      <c r="D552" s="2" t="s">
        <v>45</v>
      </c>
      <c r="E552" s="2" t="s">
        <v>21</v>
      </c>
      <c r="F552" s="2"/>
      <c r="G552" s="2"/>
      <c r="H552" s="2" t="str">
        <f t="shared" si="35"/>
        <v>_</v>
      </c>
      <c r="I552" s="2"/>
      <c r="J552" s="2"/>
      <c r="K552" s="2"/>
      <c r="L552" s="2" t="str">
        <f t="shared" si="34"/>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3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(($AM$11)*IF(Table2[[#This Row],[CorrectWinnerPrediction]]="Y", 1, 0))+(($AM$12)*IF(Table2[[#This Row],[CorrectAwayScorePrediction]]="Y", 1, 0))+(($AM$13)*IF(Table2[[#This Row],[CorrectHomeScorePrediction]]="Y", 1, 0))</f>
        <v>0</v>
      </c>
      <c r="AD552" s="4" t="str">
        <f t="shared" si="33"/>
        <v>MON</v>
      </c>
      <c r="AE552"/>
    </row>
    <row r="553" spans="1:31" x14ac:dyDescent="0.25">
      <c r="B553" s="4">
        <v>45649</v>
      </c>
      <c r="C553" s="7" t="s">
        <v>663</v>
      </c>
      <c r="D553" s="2" t="s">
        <v>19</v>
      </c>
      <c r="E553" s="2" t="s">
        <v>36</v>
      </c>
      <c r="F553" s="2"/>
      <c r="G553" s="2"/>
      <c r="H553" s="2" t="str">
        <f t="shared" si="35"/>
        <v>_</v>
      </c>
      <c r="I553" s="2"/>
      <c r="J553" s="2"/>
      <c r="K553" s="2"/>
      <c r="L553" s="2" t="str">
        <f t="shared" si="34"/>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3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(($AM$11)*IF(Table2[[#This Row],[CorrectWinnerPrediction]]="Y", 1, 0))+(($AM$12)*IF(Table2[[#This Row],[CorrectAwayScorePrediction]]="Y", 1, 0))+(($AM$13)*IF(Table2[[#This Row],[CorrectHomeScorePrediction]]="Y", 1, 0))</f>
        <v>0</v>
      </c>
      <c r="AD553" s="4" t="str">
        <f t="shared" si="33"/>
        <v>MON</v>
      </c>
      <c r="AE553"/>
    </row>
    <row r="554" spans="1:31" x14ac:dyDescent="0.25">
      <c r="B554" s="4">
        <v>45649</v>
      </c>
      <c r="C554" s="7" t="s">
        <v>664</v>
      </c>
      <c r="D554" s="2" t="s">
        <v>29</v>
      </c>
      <c r="E554" s="2" t="s">
        <v>33</v>
      </c>
      <c r="F554" s="2"/>
      <c r="G554" s="2"/>
      <c r="H554" s="2" t="str">
        <f t="shared" si="35"/>
        <v>_</v>
      </c>
      <c r="I554" s="2"/>
      <c r="J554" s="2"/>
      <c r="K554" s="2"/>
      <c r="L554" s="2" t="str">
        <f t="shared" si="34"/>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3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(($AM$11)*IF(Table2[[#This Row],[CorrectWinnerPrediction]]="Y", 1, 0))+(($AM$12)*IF(Table2[[#This Row],[CorrectAwayScorePrediction]]="Y", 1, 0))+(($AM$13)*IF(Table2[[#This Row],[CorrectHomeScorePrediction]]="Y", 1, 0))</f>
        <v>0</v>
      </c>
      <c r="AD554" s="4" t="str">
        <f t="shared" si="33"/>
        <v>MON</v>
      </c>
      <c r="AE554"/>
    </row>
    <row r="555" spans="1:31" x14ac:dyDescent="0.25">
      <c r="B555" s="4">
        <v>45649</v>
      </c>
      <c r="C555" s="7" t="s">
        <v>665</v>
      </c>
      <c r="D555" s="2" t="s">
        <v>44</v>
      </c>
      <c r="E555" s="2" t="s">
        <v>35</v>
      </c>
      <c r="F555" s="2"/>
      <c r="G555" s="2"/>
      <c r="H555" s="2" t="str">
        <f t="shared" si="35"/>
        <v>_</v>
      </c>
      <c r="I555" s="2"/>
      <c r="J555" s="2"/>
      <c r="K555" s="2"/>
      <c r="L555" s="2" t="str">
        <f t="shared" si="34"/>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3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(($AM$11)*IF(Table2[[#This Row],[CorrectWinnerPrediction]]="Y", 1, 0))+(($AM$12)*IF(Table2[[#This Row],[CorrectAwayScorePrediction]]="Y", 1, 0))+(($AM$13)*IF(Table2[[#This Row],[CorrectHomeScorePrediction]]="Y", 1, 0))</f>
        <v>0</v>
      </c>
      <c r="AD555" s="4" t="str">
        <f t="shared" si="33"/>
        <v>MON</v>
      </c>
      <c r="AE555"/>
    </row>
    <row r="556" spans="1:31" x14ac:dyDescent="0.25">
      <c r="B556" s="4">
        <v>45649</v>
      </c>
      <c r="C556" s="7" t="s">
        <v>666</v>
      </c>
      <c r="D556" s="2" t="s">
        <v>17</v>
      </c>
      <c r="E556" s="2" t="s">
        <v>37</v>
      </c>
      <c r="F556" s="2"/>
      <c r="G556" s="2"/>
      <c r="H556" s="2" t="str">
        <f t="shared" si="35"/>
        <v>_</v>
      </c>
      <c r="I556" s="2"/>
      <c r="J556" s="2"/>
      <c r="K556" s="2"/>
      <c r="L556" s="2" t="str">
        <f t="shared" si="34"/>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3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(($AM$11)*IF(Table2[[#This Row],[CorrectWinnerPrediction]]="Y", 1, 0))+(($AM$12)*IF(Table2[[#This Row],[CorrectAwayScorePrediction]]="Y", 1, 0))+(($AM$13)*IF(Table2[[#This Row],[CorrectHomeScorePrediction]]="Y", 1, 0))</f>
        <v>0</v>
      </c>
      <c r="AD556" s="4" t="str">
        <f t="shared" si="33"/>
        <v>MON</v>
      </c>
      <c r="AE556"/>
    </row>
    <row r="557" spans="1:31" x14ac:dyDescent="0.25">
      <c r="B557" s="4">
        <v>45649</v>
      </c>
      <c r="C557" s="7" t="s">
        <v>667</v>
      </c>
      <c r="D557" s="2" t="s">
        <v>38</v>
      </c>
      <c r="E557" s="2" t="s">
        <v>25</v>
      </c>
      <c r="F557" s="2"/>
      <c r="G557" s="2"/>
      <c r="H557" s="2" t="str">
        <f t="shared" si="35"/>
        <v>_</v>
      </c>
      <c r="I557" s="2"/>
      <c r="J557" s="2"/>
      <c r="K557" s="2"/>
      <c r="L557" s="2" t="str">
        <f t="shared" si="34"/>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3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(($AM$11)*IF(Table2[[#This Row],[CorrectWinnerPrediction]]="Y", 1, 0))+(($AM$12)*IF(Table2[[#This Row],[CorrectAwayScorePrediction]]="Y", 1, 0))+(($AM$13)*IF(Table2[[#This Row],[CorrectHomeScorePrediction]]="Y", 1, 0))</f>
        <v>0</v>
      </c>
      <c r="AD557" s="4" t="str">
        <f t="shared" si="33"/>
        <v>MON</v>
      </c>
      <c r="AE557"/>
    </row>
    <row r="558" spans="1:31" x14ac:dyDescent="0.25">
      <c r="B558" s="4">
        <v>45649</v>
      </c>
      <c r="C558" s="7" t="s">
        <v>668</v>
      </c>
      <c r="D558" s="2" t="s">
        <v>34</v>
      </c>
      <c r="E558" s="2" t="s">
        <v>15</v>
      </c>
      <c r="F558" s="2"/>
      <c r="G558" s="2"/>
      <c r="H558" s="2" t="str">
        <f t="shared" si="35"/>
        <v>_</v>
      </c>
      <c r="I558" s="2"/>
      <c r="J558" s="2"/>
      <c r="K558" s="2"/>
      <c r="L558" s="2" t="str">
        <f t="shared" si="34"/>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3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(($AM$11)*IF(Table2[[#This Row],[CorrectWinnerPrediction]]="Y", 1, 0))+(($AM$12)*IF(Table2[[#This Row],[CorrectAwayScorePrediction]]="Y", 1, 0))+(($AM$13)*IF(Table2[[#This Row],[CorrectHomeScorePrediction]]="Y", 1, 0))</f>
        <v>0</v>
      </c>
      <c r="AD558" s="4" t="str">
        <f t="shared" si="33"/>
        <v>MON</v>
      </c>
      <c r="AE558"/>
    </row>
    <row r="559" spans="1:31" x14ac:dyDescent="0.25">
      <c r="A559" s="3"/>
      <c r="B559" s="5">
        <v>45649</v>
      </c>
      <c r="C559" s="8" t="s">
        <v>669</v>
      </c>
      <c r="D559" s="3" t="s">
        <v>47</v>
      </c>
      <c r="E559" s="3" t="s">
        <v>27</v>
      </c>
      <c r="F559" s="3"/>
      <c r="G559" s="3"/>
      <c r="H559" s="3" t="str">
        <f t="shared" si="35"/>
        <v>_</v>
      </c>
      <c r="I559" s="3"/>
      <c r="J559" s="3"/>
      <c r="K559" s="3"/>
      <c r="L559" s="2" t="str">
        <f t="shared" si="34"/>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32"/>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(($AM$11)*IF(Table2[[#This Row],[CorrectWinnerPrediction]]="Y", 1, 0))+(($AM$12)*IF(Table2[[#This Row],[CorrectAwayScorePrediction]]="Y", 1, 0))+(($AM$13)*IF(Table2[[#This Row],[CorrectHomeScorePrediction]]="Y", 1, 0))</f>
        <v>0</v>
      </c>
      <c r="AD559" s="5" t="str">
        <f t="shared" si="33"/>
        <v>MON</v>
      </c>
      <c r="AE559"/>
    </row>
    <row r="560" spans="1:31" x14ac:dyDescent="0.25">
      <c r="B560" s="4">
        <v>45653</v>
      </c>
      <c r="C560" s="7" t="s">
        <v>670</v>
      </c>
      <c r="D560" s="2" t="s">
        <v>17</v>
      </c>
      <c r="E560" s="2" t="s">
        <v>29</v>
      </c>
      <c r="F560" s="2"/>
      <c r="G560" s="2"/>
      <c r="H560" s="2" t="str">
        <f t="shared" si="35"/>
        <v>_</v>
      </c>
      <c r="I560" s="2"/>
      <c r="J560" s="2"/>
      <c r="K560" s="2"/>
      <c r="L560" s="13" t="str">
        <f t="shared" si="34"/>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3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(($AM$11)*IF(Table2[[#This Row],[CorrectWinnerPrediction]]="Y", 1, 0))+(($AM$12)*IF(Table2[[#This Row],[CorrectAwayScorePrediction]]="Y", 1, 0))+(($AM$13)*IF(Table2[[#This Row],[CorrectHomeScorePrediction]]="Y", 1, 0))</f>
        <v>0</v>
      </c>
      <c r="AD560" s="4" t="str">
        <f t="shared" si="33"/>
        <v>FRI</v>
      </c>
      <c r="AE560"/>
    </row>
    <row r="561" spans="1:31" x14ac:dyDescent="0.25">
      <c r="B561" s="4">
        <v>45653</v>
      </c>
      <c r="C561" s="7" t="s">
        <v>671</v>
      </c>
      <c r="D561" s="2" t="s">
        <v>18</v>
      </c>
      <c r="E561" s="2" t="s">
        <v>31</v>
      </c>
      <c r="F561" s="2"/>
      <c r="G561" s="2"/>
      <c r="H561" s="2" t="str">
        <f t="shared" si="35"/>
        <v>_</v>
      </c>
      <c r="I561" s="2"/>
      <c r="J561" s="2"/>
      <c r="K561" s="2"/>
      <c r="L561" s="2" t="str">
        <f t="shared" si="34"/>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3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(($AM$11)*IF(Table2[[#This Row],[CorrectWinnerPrediction]]="Y", 1, 0))+(($AM$12)*IF(Table2[[#This Row],[CorrectAwayScorePrediction]]="Y", 1, 0))+(($AM$13)*IF(Table2[[#This Row],[CorrectHomeScorePrediction]]="Y", 1, 0))</f>
        <v>0</v>
      </c>
      <c r="AD561" s="4" t="str">
        <f t="shared" si="33"/>
        <v>FRI</v>
      </c>
      <c r="AE561"/>
    </row>
    <row r="562" spans="1:31" x14ac:dyDescent="0.25">
      <c r="B562" s="4">
        <v>45653</v>
      </c>
      <c r="C562" s="7" t="s">
        <v>672</v>
      </c>
      <c r="D562" s="2" t="s">
        <v>44</v>
      </c>
      <c r="E562" s="2" t="s">
        <v>32</v>
      </c>
      <c r="F562" s="2"/>
      <c r="G562" s="2"/>
      <c r="H562" s="2" t="str">
        <f t="shared" si="35"/>
        <v>_</v>
      </c>
      <c r="I562" s="2"/>
      <c r="J562" s="2"/>
      <c r="K562" s="2"/>
      <c r="L562" s="2" t="str">
        <f t="shared" si="34"/>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3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(($AM$11)*IF(Table2[[#This Row],[CorrectWinnerPrediction]]="Y", 1, 0))+(($AM$12)*IF(Table2[[#This Row],[CorrectAwayScorePrediction]]="Y", 1, 0))+(($AM$13)*IF(Table2[[#This Row],[CorrectHomeScorePrediction]]="Y", 1, 0))</f>
        <v>0</v>
      </c>
      <c r="AD562" s="4" t="str">
        <f t="shared" si="33"/>
        <v>FRI</v>
      </c>
      <c r="AE562"/>
    </row>
    <row r="563" spans="1:31" x14ac:dyDescent="0.25">
      <c r="B563" s="4">
        <v>45653</v>
      </c>
      <c r="C563" s="7" t="s">
        <v>673</v>
      </c>
      <c r="D563" s="2" t="s">
        <v>16</v>
      </c>
      <c r="E563" s="2" t="s">
        <v>36</v>
      </c>
      <c r="F563" s="2"/>
      <c r="G563" s="2"/>
      <c r="H563" s="2" t="str">
        <f t="shared" si="35"/>
        <v>_</v>
      </c>
      <c r="I563" s="2"/>
      <c r="J563" s="2"/>
      <c r="K563" s="2"/>
      <c r="L563" s="2" t="str">
        <f t="shared" si="34"/>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3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(($AM$11)*IF(Table2[[#This Row],[CorrectWinnerPrediction]]="Y", 1, 0))+(($AM$12)*IF(Table2[[#This Row],[CorrectAwayScorePrediction]]="Y", 1, 0))+(($AM$13)*IF(Table2[[#This Row],[CorrectHomeScorePrediction]]="Y", 1, 0))</f>
        <v>0</v>
      </c>
      <c r="AD563" s="4" t="str">
        <f t="shared" si="33"/>
        <v>FRI</v>
      </c>
      <c r="AE563"/>
    </row>
    <row r="564" spans="1:31" x14ac:dyDescent="0.25">
      <c r="B564" s="4">
        <v>45653</v>
      </c>
      <c r="C564" s="7" t="s">
        <v>674</v>
      </c>
      <c r="D564" s="2" t="s">
        <v>35</v>
      </c>
      <c r="E564" s="2" t="s">
        <v>13</v>
      </c>
      <c r="F564" s="2"/>
      <c r="G564" s="2"/>
      <c r="H564" s="2" t="str">
        <f t="shared" si="35"/>
        <v>_</v>
      </c>
      <c r="I564" s="2"/>
      <c r="J564" s="2"/>
      <c r="K564" s="2"/>
      <c r="L564" s="2" t="str">
        <f t="shared" si="34"/>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3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(($AM$11)*IF(Table2[[#This Row],[CorrectWinnerPrediction]]="Y", 1, 0))+(($AM$12)*IF(Table2[[#This Row],[CorrectAwayScorePrediction]]="Y", 1, 0))+(($AM$13)*IF(Table2[[#This Row],[CorrectHomeScorePrediction]]="Y", 1, 0))</f>
        <v>0</v>
      </c>
      <c r="AD564" s="4" t="str">
        <f t="shared" si="33"/>
        <v>FRI</v>
      </c>
      <c r="AE564"/>
    </row>
    <row r="565" spans="1:31" x14ac:dyDescent="0.25">
      <c r="B565" s="4">
        <v>45653</v>
      </c>
      <c r="C565" s="7" t="s">
        <v>675</v>
      </c>
      <c r="D565" s="2" t="s">
        <v>37</v>
      </c>
      <c r="E565" s="2" t="s">
        <v>34</v>
      </c>
      <c r="F565" s="2"/>
      <c r="G565" s="2"/>
      <c r="H565" s="2" t="str">
        <f t="shared" si="35"/>
        <v>_</v>
      </c>
      <c r="I565" s="2"/>
      <c r="J565" s="2"/>
      <c r="K565" s="2"/>
      <c r="L565" s="2" t="str">
        <f t="shared" si="34"/>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3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(($AM$11)*IF(Table2[[#This Row],[CorrectWinnerPrediction]]="Y", 1, 0))+(($AM$12)*IF(Table2[[#This Row],[CorrectAwayScorePrediction]]="Y", 1, 0))+(($AM$13)*IF(Table2[[#This Row],[CorrectHomeScorePrediction]]="Y", 1, 0))</f>
        <v>0</v>
      </c>
      <c r="AD565" s="4" t="str">
        <f t="shared" si="33"/>
        <v>FRI</v>
      </c>
      <c r="AE565"/>
    </row>
    <row r="566" spans="1:31" x14ac:dyDescent="0.25">
      <c r="B566" s="4">
        <v>45653</v>
      </c>
      <c r="C566" s="7" t="s">
        <v>676</v>
      </c>
      <c r="D566" s="2" t="s">
        <v>26</v>
      </c>
      <c r="E566" s="2" t="s">
        <v>15</v>
      </c>
      <c r="F566" s="2"/>
      <c r="G566" s="2"/>
      <c r="H566" s="2" t="str">
        <f t="shared" si="35"/>
        <v>_</v>
      </c>
      <c r="I566" s="2"/>
      <c r="J566" s="2"/>
      <c r="K566" s="2"/>
      <c r="L566" s="2" t="str">
        <f t="shared" si="34"/>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3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(($AM$11)*IF(Table2[[#This Row],[CorrectWinnerPrediction]]="Y", 1, 0))+(($AM$12)*IF(Table2[[#This Row],[CorrectAwayScorePrediction]]="Y", 1, 0))+(($AM$13)*IF(Table2[[#This Row],[CorrectHomeScorePrediction]]="Y", 1, 0))</f>
        <v>0</v>
      </c>
      <c r="AD566" s="4" t="str">
        <f t="shared" si="33"/>
        <v>FRI</v>
      </c>
      <c r="AE566"/>
    </row>
    <row r="567" spans="1:31" x14ac:dyDescent="0.25">
      <c r="A567" s="3"/>
      <c r="B567" s="5">
        <v>45653</v>
      </c>
      <c r="C567" s="8" t="s">
        <v>677</v>
      </c>
      <c r="D567" s="3" t="s">
        <v>27</v>
      </c>
      <c r="E567" s="3" t="s">
        <v>38</v>
      </c>
      <c r="F567" s="3"/>
      <c r="G567" s="3"/>
      <c r="H567" s="3" t="str">
        <f t="shared" si="35"/>
        <v>_</v>
      </c>
      <c r="I567" s="3"/>
      <c r="J567" s="3"/>
      <c r="K567" s="3"/>
      <c r="L567" s="3" t="str">
        <f t="shared" si="34"/>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32"/>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(($AM$11)*IF(Table2[[#This Row],[CorrectWinnerPrediction]]="Y", 1, 0))+(($AM$12)*IF(Table2[[#This Row],[CorrectAwayScorePrediction]]="Y", 1, 0))+(($AM$13)*IF(Table2[[#This Row],[CorrectHomeScorePrediction]]="Y", 1, 0))</f>
        <v>0</v>
      </c>
      <c r="AD567" s="5" t="str">
        <f t="shared" si="33"/>
        <v>FRI</v>
      </c>
      <c r="AE567"/>
    </row>
    <row r="568" spans="1:31" x14ac:dyDescent="0.25">
      <c r="B568" s="4">
        <v>45654</v>
      </c>
      <c r="C568" s="7" t="s">
        <v>678</v>
      </c>
      <c r="D568" s="2" t="s">
        <v>19</v>
      </c>
      <c r="E568" s="2" t="s">
        <v>14</v>
      </c>
      <c r="F568" s="2"/>
      <c r="G568" s="2"/>
      <c r="H568" s="2" t="str">
        <f t="shared" si="35"/>
        <v>_</v>
      </c>
      <c r="I568" s="2"/>
      <c r="J568" s="2"/>
      <c r="K568" s="2"/>
      <c r="L568" s="2" t="str">
        <f t="shared" si="34"/>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3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(($AM$11)*IF(Table2[[#This Row],[CorrectWinnerPrediction]]="Y", 1, 0))+(($AM$12)*IF(Table2[[#This Row],[CorrectAwayScorePrediction]]="Y", 1, 0))+(($AM$13)*IF(Table2[[#This Row],[CorrectHomeScorePrediction]]="Y", 1, 0))</f>
        <v>0</v>
      </c>
      <c r="AD568" s="4" t="str">
        <f t="shared" si="33"/>
        <v>SAT</v>
      </c>
      <c r="AE568"/>
    </row>
    <row r="569" spans="1:31" x14ac:dyDescent="0.25">
      <c r="B569" s="4">
        <v>45654</v>
      </c>
      <c r="C569" s="7" t="s">
        <v>679</v>
      </c>
      <c r="D569" s="2" t="s">
        <v>12</v>
      </c>
      <c r="E569" s="2" t="s">
        <v>25</v>
      </c>
      <c r="F569" s="2"/>
      <c r="G569" s="2"/>
      <c r="H569" s="2" t="str">
        <f t="shared" si="35"/>
        <v>_</v>
      </c>
      <c r="I569" s="2"/>
      <c r="J569" s="2"/>
      <c r="K569" s="2"/>
      <c r="L569" s="2" t="str">
        <f t="shared" si="34"/>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3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(($AM$11)*IF(Table2[[#This Row],[CorrectWinnerPrediction]]="Y", 1, 0))+(($AM$12)*IF(Table2[[#This Row],[CorrectAwayScorePrediction]]="Y", 1, 0))+(($AM$13)*IF(Table2[[#This Row],[CorrectHomeScorePrediction]]="Y", 1, 0))</f>
        <v>0</v>
      </c>
      <c r="AD569" s="4" t="str">
        <f t="shared" si="33"/>
        <v>SAT</v>
      </c>
      <c r="AE569"/>
    </row>
    <row r="570" spans="1:31" x14ac:dyDescent="0.25">
      <c r="B570" s="4">
        <v>45654</v>
      </c>
      <c r="C570" s="7" t="s">
        <v>680</v>
      </c>
      <c r="D570" s="2" t="s">
        <v>45</v>
      </c>
      <c r="E570" s="2" t="s">
        <v>47</v>
      </c>
      <c r="F570" s="2"/>
      <c r="G570" s="2"/>
      <c r="H570" s="2" t="str">
        <f t="shared" si="35"/>
        <v>_</v>
      </c>
      <c r="I570" s="2"/>
      <c r="J570" s="2"/>
      <c r="K570" s="2"/>
      <c r="L570" s="2" t="str">
        <f t="shared" si="34"/>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3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(($AM$11)*IF(Table2[[#This Row],[CorrectWinnerPrediction]]="Y", 1, 0))+(($AM$12)*IF(Table2[[#This Row],[CorrectAwayScorePrediction]]="Y", 1, 0))+(($AM$13)*IF(Table2[[#This Row],[CorrectHomeScorePrediction]]="Y", 1, 0))</f>
        <v>0</v>
      </c>
      <c r="AD570" s="4" t="str">
        <f t="shared" si="33"/>
        <v>SAT</v>
      </c>
      <c r="AE570"/>
    </row>
    <row r="571" spans="1:31" x14ac:dyDescent="0.25">
      <c r="B571" s="4">
        <v>45654</v>
      </c>
      <c r="C571" s="7" t="s">
        <v>681</v>
      </c>
      <c r="D571" s="2" t="s">
        <v>23</v>
      </c>
      <c r="E571" s="2" t="s">
        <v>28</v>
      </c>
      <c r="F571" s="2"/>
      <c r="G571" s="2"/>
      <c r="H571" s="2" t="str">
        <f t="shared" si="35"/>
        <v>_</v>
      </c>
      <c r="I571" s="2"/>
      <c r="J571" s="2"/>
      <c r="K571" s="2"/>
      <c r="L571" s="2" t="str">
        <f t="shared" si="34"/>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3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(($AM$11)*IF(Table2[[#This Row],[CorrectWinnerPrediction]]="Y", 1, 0))+(($AM$12)*IF(Table2[[#This Row],[CorrectAwayScorePrediction]]="Y", 1, 0))+(($AM$13)*IF(Table2[[#This Row],[CorrectHomeScorePrediction]]="Y", 1, 0))</f>
        <v>0</v>
      </c>
      <c r="AD571" s="4" t="str">
        <f t="shared" si="33"/>
        <v>SAT</v>
      </c>
      <c r="AE571"/>
    </row>
    <row r="572" spans="1:31" x14ac:dyDescent="0.25">
      <c r="B572" s="4">
        <v>45654</v>
      </c>
      <c r="C572" s="7" t="s">
        <v>682</v>
      </c>
      <c r="D572" s="2" t="s">
        <v>36</v>
      </c>
      <c r="E572" s="2" t="s">
        <v>16</v>
      </c>
      <c r="F572" s="2"/>
      <c r="G572" s="2"/>
      <c r="H572" s="2" t="str">
        <f t="shared" si="35"/>
        <v>_</v>
      </c>
      <c r="I572" s="2"/>
      <c r="J572" s="2"/>
      <c r="K572" s="2"/>
      <c r="L572" s="2" t="str">
        <f t="shared" si="34"/>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3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(($AM$11)*IF(Table2[[#This Row],[CorrectWinnerPrediction]]="Y", 1, 0))+(($AM$12)*IF(Table2[[#This Row],[CorrectAwayScorePrediction]]="Y", 1, 0))+(($AM$13)*IF(Table2[[#This Row],[CorrectHomeScorePrediction]]="Y", 1, 0))</f>
        <v>0</v>
      </c>
      <c r="AD572" s="4" t="str">
        <f t="shared" si="33"/>
        <v>SAT</v>
      </c>
      <c r="AE572"/>
    </row>
    <row r="573" spans="1:31" x14ac:dyDescent="0.25">
      <c r="B573" s="4">
        <v>45654</v>
      </c>
      <c r="C573" s="7" t="s">
        <v>683</v>
      </c>
      <c r="D573" s="2" t="s">
        <v>46</v>
      </c>
      <c r="E573" s="2" t="s">
        <v>18</v>
      </c>
      <c r="F573" s="2"/>
      <c r="G573" s="2"/>
      <c r="H573" s="2" t="str">
        <f t="shared" si="35"/>
        <v>_</v>
      </c>
      <c r="I573" s="2"/>
      <c r="J573" s="2"/>
      <c r="K573" s="2"/>
      <c r="L573" s="2" t="str">
        <f t="shared" si="34"/>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3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(($AM$11)*IF(Table2[[#This Row],[CorrectWinnerPrediction]]="Y", 1, 0))+(($AM$12)*IF(Table2[[#This Row],[CorrectAwayScorePrediction]]="Y", 1, 0))+(($AM$13)*IF(Table2[[#This Row],[CorrectHomeScorePrediction]]="Y", 1, 0))</f>
        <v>0</v>
      </c>
      <c r="AD573" s="4" t="str">
        <f t="shared" si="33"/>
        <v>SAT</v>
      </c>
      <c r="AE573"/>
    </row>
    <row r="574" spans="1:31" x14ac:dyDescent="0.25">
      <c r="B574" s="4">
        <v>45654</v>
      </c>
      <c r="C574" s="7" t="s">
        <v>684</v>
      </c>
      <c r="D574" s="2" t="s">
        <v>20</v>
      </c>
      <c r="E574" s="2" t="s">
        <v>43</v>
      </c>
      <c r="F574" s="2"/>
      <c r="G574" s="2"/>
      <c r="H574" s="2" t="str">
        <f t="shared" si="35"/>
        <v>_</v>
      </c>
      <c r="I574" s="2"/>
      <c r="J574" s="2"/>
      <c r="K574" s="2"/>
      <c r="L574" s="2" t="str">
        <f t="shared" si="34"/>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3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(($AM$11)*IF(Table2[[#This Row],[CorrectWinnerPrediction]]="Y", 1, 0))+(($AM$12)*IF(Table2[[#This Row],[CorrectAwayScorePrediction]]="Y", 1, 0))+(($AM$13)*IF(Table2[[#This Row],[CorrectHomeScorePrediction]]="Y", 1, 0))</f>
        <v>0</v>
      </c>
      <c r="AD574" s="4" t="str">
        <f t="shared" si="33"/>
        <v>SAT</v>
      </c>
      <c r="AE574"/>
    </row>
    <row r="575" spans="1:31" x14ac:dyDescent="0.25">
      <c r="B575" s="4">
        <v>45654</v>
      </c>
      <c r="C575" s="7" t="s">
        <v>685</v>
      </c>
      <c r="D575" s="2" t="s">
        <v>32</v>
      </c>
      <c r="E575" s="2" t="s">
        <v>44</v>
      </c>
      <c r="F575" s="2"/>
      <c r="G575" s="2"/>
      <c r="H575" s="2" t="str">
        <f t="shared" si="35"/>
        <v>_</v>
      </c>
      <c r="I575" s="2"/>
      <c r="J575" s="2"/>
      <c r="K575" s="2"/>
      <c r="L575" s="2" t="str">
        <f t="shared" si="34"/>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3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(($AM$11)*IF(Table2[[#This Row],[CorrectWinnerPrediction]]="Y", 1, 0))+(($AM$12)*IF(Table2[[#This Row],[CorrectAwayScorePrediction]]="Y", 1, 0))+(($AM$13)*IF(Table2[[#This Row],[CorrectHomeScorePrediction]]="Y", 1, 0))</f>
        <v>0</v>
      </c>
      <c r="AD575" s="4" t="str">
        <f t="shared" si="33"/>
        <v>SAT</v>
      </c>
      <c r="AE575"/>
    </row>
    <row r="576" spans="1:31" x14ac:dyDescent="0.25">
      <c r="B576" s="4">
        <v>45654</v>
      </c>
      <c r="C576" s="7" t="s">
        <v>686</v>
      </c>
      <c r="D576" s="2" t="s">
        <v>30</v>
      </c>
      <c r="E576" s="2" t="s">
        <v>22</v>
      </c>
      <c r="F576" s="2"/>
      <c r="G576" s="2"/>
      <c r="H576" s="2" t="str">
        <f t="shared" si="35"/>
        <v>_</v>
      </c>
      <c r="I576" s="2"/>
      <c r="J576" s="2"/>
      <c r="K576" s="2"/>
      <c r="L576" s="2" t="str">
        <f t="shared" si="34"/>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3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(($AM$11)*IF(Table2[[#This Row],[CorrectWinnerPrediction]]="Y", 1, 0))+(($AM$12)*IF(Table2[[#This Row],[CorrectAwayScorePrediction]]="Y", 1, 0))+(($AM$13)*IF(Table2[[#This Row],[CorrectHomeScorePrediction]]="Y", 1, 0))</f>
        <v>0</v>
      </c>
      <c r="AD576" s="4" t="str">
        <f t="shared" si="33"/>
        <v>SAT</v>
      </c>
      <c r="AE576"/>
    </row>
    <row r="577" spans="1:31" x14ac:dyDescent="0.25">
      <c r="B577" s="4">
        <v>45654</v>
      </c>
      <c r="C577" s="7" t="s">
        <v>687</v>
      </c>
      <c r="D577" s="2" t="s">
        <v>21</v>
      </c>
      <c r="E577" s="2" t="s">
        <v>33</v>
      </c>
      <c r="F577" s="2"/>
      <c r="G577" s="2"/>
      <c r="H577" s="2" t="str">
        <f t="shared" si="35"/>
        <v>_</v>
      </c>
      <c r="I577" s="2"/>
      <c r="J577" s="2"/>
      <c r="K577" s="2"/>
      <c r="L577" s="2" t="str">
        <f t="shared" si="34"/>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3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(($AM$11)*IF(Table2[[#This Row],[CorrectWinnerPrediction]]="Y", 1, 0))+(($AM$12)*IF(Table2[[#This Row],[CorrectAwayScorePrediction]]="Y", 1, 0))+(($AM$13)*IF(Table2[[#This Row],[CorrectHomeScorePrediction]]="Y", 1, 0))</f>
        <v>0</v>
      </c>
      <c r="AD577" s="4" t="str">
        <f t="shared" si="33"/>
        <v>SAT</v>
      </c>
      <c r="AE577"/>
    </row>
    <row r="578" spans="1:31" x14ac:dyDescent="0.25">
      <c r="A578" s="3"/>
      <c r="B578" s="5">
        <v>45654</v>
      </c>
      <c r="C578" s="8" t="s">
        <v>688</v>
      </c>
      <c r="D578" s="3" t="s">
        <v>24</v>
      </c>
      <c r="E578" s="3" t="s">
        <v>38</v>
      </c>
      <c r="F578" s="3"/>
      <c r="G578" s="3"/>
      <c r="H578" s="3" t="str">
        <f t="shared" si="35"/>
        <v>_</v>
      </c>
      <c r="I578" s="3"/>
      <c r="J578" s="3"/>
      <c r="K578" s="3"/>
      <c r="L578" s="2" t="str">
        <f t="shared" si="34"/>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32"/>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(($AM$11)*IF(Table2[[#This Row],[CorrectWinnerPrediction]]="Y", 1, 0))+(($AM$12)*IF(Table2[[#This Row],[CorrectAwayScorePrediction]]="Y", 1, 0))+(($AM$13)*IF(Table2[[#This Row],[CorrectHomeScorePrediction]]="Y", 1, 0))</f>
        <v>0</v>
      </c>
      <c r="AD578" s="5" t="str">
        <f t="shared" si="33"/>
        <v>SAT</v>
      </c>
      <c r="AE578"/>
    </row>
    <row r="579" spans="1:31" x14ac:dyDescent="0.25">
      <c r="B579" s="4">
        <v>45655</v>
      </c>
      <c r="C579" s="7" t="s">
        <v>689</v>
      </c>
      <c r="D579" s="2" t="s">
        <v>29</v>
      </c>
      <c r="E579" s="2" t="s">
        <v>13</v>
      </c>
      <c r="F579" s="2"/>
      <c r="G579" s="2"/>
      <c r="H579" s="2" t="str">
        <f t="shared" si="35"/>
        <v>_</v>
      </c>
      <c r="I579" s="2"/>
      <c r="J579" s="2"/>
      <c r="K579" s="2"/>
      <c r="L579" s="13" t="str">
        <f t="shared" si="34"/>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36">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(($AM$11)*IF(Table2[[#This Row],[CorrectWinnerPrediction]]="Y", 1, 0))+(($AM$12)*IF(Table2[[#This Row],[CorrectAwayScorePrediction]]="Y", 1, 0))+(($AM$13)*IF(Table2[[#This Row],[CorrectHomeScorePrediction]]="Y", 1, 0))</f>
        <v>0</v>
      </c>
      <c r="AD579" s="4" t="str">
        <f t="shared" ref="AD579:AD642" si="37">IF(WEEKDAY($B579)=1,"SUN",IF(WEEKDAY($B579)=2,"MON",IF(WEEKDAY($B579)=3,"TUE",IF(WEEKDAY($B579)=4,"WED",IF(WEEKDAY($B579)=5,"THU",IF(WEEKDAY($B579)=6,"FRI", "SAT"))))))</f>
        <v>SUN</v>
      </c>
      <c r="AE579"/>
    </row>
    <row r="580" spans="1:31" x14ac:dyDescent="0.25">
      <c r="B580" s="4">
        <v>45655</v>
      </c>
      <c r="C580" s="7" t="s">
        <v>690</v>
      </c>
      <c r="D580" s="2" t="s">
        <v>23</v>
      </c>
      <c r="E580" s="2" t="s">
        <v>47</v>
      </c>
      <c r="F580" s="2"/>
      <c r="G580" s="2"/>
      <c r="H580" s="2" t="str">
        <f t="shared" si="35"/>
        <v>_</v>
      </c>
      <c r="I580" s="2"/>
      <c r="J580" s="2"/>
      <c r="K580" s="2"/>
      <c r="L580" s="2" t="str">
        <f t="shared" ref="L580:L643" si="38">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36"/>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(($AM$11)*IF(Table2[[#This Row],[CorrectWinnerPrediction]]="Y", 1, 0))+(($AM$12)*IF(Table2[[#This Row],[CorrectAwayScorePrediction]]="Y", 1, 0))+(($AM$13)*IF(Table2[[#This Row],[CorrectHomeScorePrediction]]="Y", 1, 0))</f>
        <v>0</v>
      </c>
      <c r="AD580" s="4" t="str">
        <f t="shared" si="37"/>
        <v>SUN</v>
      </c>
      <c r="AE580"/>
    </row>
    <row r="581" spans="1:31" x14ac:dyDescent="0.25">
      <c r="B581" s="4">
        <v>45655</v>
      </c>
      <c r="C581" s="7" t="s">
        <v>691</v>
      </c>
      <c r="D581" s="2" t="s">
        <v>46</v>
      </c>
      <c r="E581" s="2" t="s">
        <v>31</v>
      </c>
      <c r="F581" s="2"/>
      <c r="G581" s="2"/>
      <c r="H581" s="2" t="str">
        <f t="shared" si="35"/>
        <v>_</v>
      </c>
      <c r="I581" s="2"/>
      <c r="J581" s="2"/>
      <c r="K581" s="2"/>
      <c r="L581" s="2" t="str">
        <f t="shared" si="38"/>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36"/>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(($AM$11)*IF(Table2[[#This Row],[CorrectWinnerPrediction]]="Y", 1, 0))+(($AM$12)*IF(Table2[[#This Row],[CorrectAwayScorePrediction]]="Y", 1, 0))+(($AM$13)*IF(Table2[[#This Row],[CorrectHomeScorePrediction]]="Y", 1, 0))</f>
        <v>0</v>
      </c>
      <c r="AD581" s="4" t="str">
        <f t="shared" si="37"/>
        <v>SUN</v>
      </c>
      <c r="AE581"/>
    </row>
    <row r="582" spans="1:31" x14ac:dyDescent="0.25">
      <c r="B582" s="4">
        <v>45655</v>
      </c>
      <c r="C582" s="7" t="s">
        <v>692</v>
      </c>
      <c r="D582" s="2" t="s">
        <v>19</v>
      </c>
      <c r="E582" s="2" t="s">
        <v>43</v>
      </c>
      <c r="F582" s="2"/>
      <c r="G582" s="2"/>
      <c r="H582" s="2" t="str">
        <f t="shared" ref="H582:H645" si="39">IF(AND(ISBLANK($F582),ISBLANK($G582)),"_",IF($F582&gt;$G582,$D582,$E582))</f>
        <v>_</v>
      </c>
      <c r="I582" s="2"/>
      <c r="J582" s="2"/>
      <c r="K582" s="2"/>
      <c r="L582" s="2" t="str">
        <f t="shared" si="38"/>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36"/>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(($AM$11)*IF(Table2[[#This Row],[CorrectWinnerPrediction]]="Y", 1, 0))+(($AM$12)*IF(Table2[[#This Row],[CorrectAwayScorePrediction]]="Y", 1, 0))+(($AM$13)*IF(Table2[[#This Row],[CorrectHomeScorePrediction]]="Y", 1, 0))</f>
        <v>0</v>
      </c>
      <c r="AD582" s="4" t="str">
        <f t="shared" si="37"/>
        <v>SUN</v>
      </c>
      <c r="AE582"/>
    </row>
    <row r="583" spans="1:31" x14ac:dyDescent="0.25">
      <c r="B583" s="4">
        <v>45655</v>
      </c>
      <c r="C583" s="7" t="s">
        <v>693</v>
      </c>
      <c r="D583" s="2" t="s">
        <v>33</v>
      </c>
      <c r="E583" s="2" t="s">
        <v>21</v>
      </c>
      <c r="F583" s="2"/>
      <c r="G583" s="2"/>
      <c r="H583" s="2" t="str">
        <f t="shared" si="39"/>
        <v>_</v>
      </c>
      <c r="I583" s="2"/>
      <c r="J583" s="2"/>
      <c r="K583" s="2"/>
      <c r="L583" s="2" t="str">
        <f t="shared" si="38"/>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36"/>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(($AM$11)*IF(Table2[[#This Row],[CorrectWinnerPrediction]]="Y", 1, 0))+(($AM$12)*IF(Table2[[#This Row],[CorrectAwayScorePrediction]]="Y", 1, 0))+(($AM$13)*IF(Table2[[#This Row],[CorrectHomeScorePrediction]]="Y", 1, 0))</f>
        <v>0</v>
      </c>
      <c r="AD583" s="4" t="str">
        <f t="shared" si="37"/>
        <v>SUN</v>
      </c>
      <c r="AE583"/>
    </row>
    <row r="584" spans="1:31" x14ac:dyDescent="0.25">
      <c r="B584" s="4">
        <v>45655</v>
      </c>
      <c r="C584" s="7" t="s">
        <v>694</v>
      </c>
      <c r="D584" s="2" t="s">
        <v>30</v>
      </c>
      <c r="E584" s="2" t="s">
        <v>37</v>
      </c>
      <c r="F584" s="2"/>
      <c r="G584" s="2"/>
      <c r="H584" s="2" t="str">
        <f t="shared" si="39"/>
        <v>_</v>
      </c>
      <c r="I584" s="2"/>
      <c r="J584" s="2"/>
      <c r="K584" s="2"/>
      <c r="L584" s="2" t="str">
        <f t="shared" si="38"/>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36"/>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(($AM$11)*IF(Table2[[#This Row],[CorrectWinnerPrediction]]="Y", 1, 0))+(($AM$12)*IF(Table2[[#This Row],[CorrectAwayScorePrediction]]="Y", 1, 0))+(($AM$13)*IF(Table2[[#This Row],[CorrectHomeScorePrediction]]="Y", 1, 0))</f>
        <v>0</v>
      </c>
      <c r="AD584" s="4" t="str">
        <f t="shared" si="37"/>
        <v>SUN</v>
      </c>
      <c r="AE584"/>
    </row>
    <row r="585" spans="1:31" x14ac:dyDescent="0.25">
      <c r="B585" s="4">
        <v>45655</v>
      </c>
      <c r="C585" s="7" t="s">
        <v>695</v>
      </c>
      <c r="D585" s="2" t="s">
        <v>24</v>
      </c>
      <c r="E585" s="2" t="s">
        <v>27</v>
      </c>
      <c r="F585" s="2"/>
      <c r="G585" s="2"/>
      <c r="H585" s="2" t="str">
        <f t="shared" si="39"/>
        <v>_</v>
      </c>
      <c r="I585" s="2"/>
      <c r="J585" s="2"/>
      <c r="K585" s="2"/>
      <c r="L585" s="2" t="str">
        <f t="shared" si="38"/>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36"/>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(($AM$11)*IF(Table2[[#This Row],[CorrectWinnerPrediction]]="Y", 1, 0))+(($AM$12)*IF(Table2[[#This Row],[CorrectAwayScorePrediction]]="Y", 1, 0))+(($AM$13)*IF(Table2[[#This Row],[CorrectHomeScorePrediction]]="Y", 1, 0))</f>
        <v>0</v>
      </c>
      <c r="AD585" s="4" t="str">
        <f t="shared" si="37"/>
        <v>SUN</v>
      </c>
      <c r="AE585"/>
    </row>
    <row r="586" spans="1:31" x14ac:dyDescent="0.25">
      <c r="B586" s="4">
        <v>45655</v>
      </c>
      <c r="C586" s="7" t="s">
        <v>696</v>
      </c>
      <c r="D586" s="2" t="s">
        <v>34</v>
      </c>
      <c r="E586" s="2" t="s">
        <v>17</v>
      </c>
      <c r="F586" s="2"/>
      <c r="G586" s="2"/>
      <c r="H586" s="2" t="str">
        <f t="shared" si="39"/>
        <v>_</v>
      </c>
      <c r="I586" s="2"/>
      <c r="J586" s="2"/>
      <c r="K586" s="2"/>
      <c r="L586" s="2" t="str">
        <f t="shared" si="38"/>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36"/>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(($AM$11)*IF(Table2[[#This Row],[CorrectWinnerPrediction]]="Y", 1, 0))+(($AM$12)*IF(Table2[[#This Row],[CorrectAwayScorePrediction]]="Y", 1, 0))+(($AM$13)*IF(Table2[[#This Row],[CorrectHomeScorePrediction]]="Y", 1, 0))</f>
        <v>0</v>
      </c>
      <c r="AD586" s="4" t="str">
        <f t="shared" si="37"/>
        <v>SUN</v>
      </c>
      <c r="AE586"/>
    </row>
    <row r="587" spans="1:31" x14ac:dyDescent="0.25">
      <c r="A587" s="3"/>
      <c r="B587" s="5">
        <v>45655</v>
      </c>
      <c r="C587" s="8" t="s">
        <v>697</v>
      </c>
      <c r="D587" s="3" t="s">
        <v>45</v>
      </c>
      <c r="E587" s="3" t="s">
        <v>28</v>
      </c>
      <c r="F587" s="3"/>
      <c r="G587" s="3"/>
      <c r="H587" s="3" t="str">
        <f t="shared" si="39"/>
        <v>_</v>
      </c>
      <c r="I587" s="3"/>
      <c r="J587" s="3"/>
      <c r="K587" s="3"/>
      <c r="L587" s="2" t="str">
        <f t="shared" si="38"/>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36"/>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(($AM$11)*IF(Table2[[#This Row],[CorrectWinnerPrediction]]="Y", 1, 0))+(($AM$12)*IF(Table2[[#This Row],[CorrectAwayScorePrediction]]="Y", 1, 0))+(($AM$13)*IF(Table2[[#This Row],[CorrectHomeScorePrediction]]="Y", 1, 0))</f>
        <v>0</v>
      </c>
      <c r="AD587" s="5" t="str">
        <f t="shared" si="37"/>
        <v>SUN</v>
      </c>
      <c r="AE587"/>
    </row>
    <row r="588" spans="1:31" x14ac:dyDescent="0.25">
      <c r="B588" s="4">
        <v>45656</v>
      </c>
      <c r="C588" s="7" t="s">
        <v>698</v>
      </c>
      <c r="D588" s="2" t="s">
        <v>20</v>
      </c>
      <c r="E588" s="2" t="s">
        <v>14</v>
      </c>
      <c r="F588" s="2"/>
      <c r="G588" s="2"/>
      <c r="H588" s="2" t="str">
        <f t="shared" si="39"/>
        <v>_</v>
      </c>
      <c r="I588" s="2"/>
      <c r="J588" s="2"/>
      <c r="K588" s="2"/>
      <c r="L588" s="13" t="str">
        <f t="shared" si="38"/>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36"/>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(($AM$11)*IF(Table2[[#This Row],[CorrectWinnerPrediction]]="Y", 1, 0))+(($AM$12)*IF(Table2[[#This Row],[CorrectAwayScorePrediction]]="Y", 1, 0))+(($AM$13)*IF(Table2[[#This Row],[CorrectHomeScorePrediction]]="Y", 1, 0))</f>
        <v>0</v>
      </c>
      <c r="AD588" s="4" t="str">
        <f t="shared" si="37"/>
        <v>MON</v>
      </c>
      <c r="AE588"/>
    </row>
    <row r="589" spans="1:31" x14ac:dyDescent="0.25">
      <c r="B589" s="4">
        <v>45656</v>
      </c>
      <c r="C589" s="7" t="s">
        <v>699</v>
      </c>
      <c r="D589" s="2" t="s">
        <v>35</v>
      </c>
      <c r="E589" s="2" t="s">
        <v>22</v>
      </c>
      <c r="F589" s="2"/>
      <c r="G589" s="2"/>
      <c r="H589" s="2" t="str">
        <f t="shared" si="39"/>
        <v>_</v>
      </c>
      <c r="I589" s="2"/>
      <c r="J589" s="2"/>
      <c r="K589" s="2"/>
      <c r="L589" s="2" t="str">
        <f t="shared" si="38"/>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36"/>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(($AM$11)*IF(Table2[[#This Row],[CorrectWinnerPrediction]]="Y", 1, 0))+(($AM$12)*IF(Table2[[#This Row],[CorrectAwayScorePrediction]]="Y", 1, 0))+(($AM$13)*IF(Table2[[#This Row],[CorrectHomeScorePrediction]]="Y", 1, 0))</f>
        <v>0</v>
      </c>
      <c r="AD589" s="4" t="str">
        <f t="shared" si="37"/>
        <v>MON</v>
      </c>
      <c r="AE589"/>
    </row>
    <row r="590" spans="1:31" x14ac:dyDescent="0.25">
      <c r="A590" s="3"/>
      <c r="B590" s="5">
        <v>45656</v>
      </c>
      <c r="C590" s="8" t="s">
        <v>700</v>
      </c>
      <c r="D590" s="3" t="s">
        <v>15</v>
      </c>
      <c r="E590" s="3" t="s">
        <v>12</v>
      </c>
      <c r="F590" s="3"/>
      <c r="G590" s="3"/>
      <c r="H590" s="3" t="str">
        <f t="shared" si="39"/>
        <v>_</v>
      </c>
      <c r="I590" s="3"/>
      <c r="J590" s="3"/>
      <c r="K590" s="3"/>
      <c r="L590" s="3" t="str">
        <f t="shared" si="38"/>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36"/>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(($AM$11)*IF(Table2[[#This Row],[CorrectWinnerPrediction]]="Y", 1, 0))+(($AM$12)*IF(Table2[[#This Row],[CorrectAwayScorePrediction]]="Y", 1, 0))+(($AM$13)*IF(Table2[[#This Row],[CorrectHomeScorePrediction]]="Y", 1, 0))</f>
        <v>0</v>
      </c>
      <c r="AD590" s="5" t="str">
        <f t="shared" si="37"/>
        <v>MON</v>
      </c>
      <c r="AE590"/>
    </row>
    <row r="591" spans="1:31" x14ac:dyDescent="0.25">
      <c r="B591" s="4">
        <v>45657</v>
      </c>
      <c r="C591" s="7" t="s">
        <v>701</v>
      </c>
      <c r="D591" s="2" t="s">
        <v>16</v>
      </c>
      <c r="E591" s="2" t="s">
        <v>46</v>
      </c>
      <c r="F591" s="2"/>
      <c r="G591" s="2"/>
      <c r="H591" s="2" t="str">
        <f t="shared" si="39"/>
        <v>_</v>
      </c>
      <c r="I591" s="2"/>
      <c r="J591" s="2"/>
      <c r="K591" s="2"/>
      <c r="L591" s="2" t="str">
        <f t="shared" si="38"/>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36"/>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(($AM$11)*IF(Table2[[#This Row],[CorrectWinnerPrediction]]="Y", 1, 0))+(($AM$12)*IF(Table2[[#This Row],[CorrectAwayScorePrediction]]="Y", 1, 0))+(($AM$13)*IF(Table2[[#This Row],[CorrectHomeScorePrediction]]="Y", 1, 0))</f>
        <v>0</v>
      </c>
      <c r="AD591" s="4" t="str">
        <f t="shared" si="37"/>
        <v>TUE</v>
      </c>
      <c r="AE591"/>
    </row>
    <row r="592" spans="1:31" x14ac:dyDescent="0.25">
      <c r="B592" s="4">
        <v>45657</v>
      </c>
      <c r="C592" s="7" t="s">
        <v>702</v>
      </c>
      <c r="D592" s="2" t="s">
        <v>33</v>
      </c>
      <c r="E592" s="2" t="s">
        <v>18</v>
      </c>
      <c r="F592" s="2"/>
      <c r="G592" s="2"/>
      <c r="H592" s="2" t="str">
        <f t="shared" si="39"/>
        <v>_</v>
      </c>
      <c r="I592" s="2"/>
      <c r="J592" s="2"/>
      <c r="K592" s="2"/>
      <c r="L592" s="2" t="str">
        <f t="shared" si="38"/>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36"/>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(($AM$11)*IF(Table2[[#This Row],[CorrectWinnerPrediction]]="Y", 1, 0))+(($AM$12)*IF(Table2[[#This Row],[CorrectAwayScorePrediction]]="Y", 1, 0))+(($AM$13)*IF(Table2[[#This Row],[CorrectHomeScorePrediction]]="Y", 1, 0))</f>
        <v>0</v>
      </c>
      <c r="AD592" s="4" t="str">
        <f t="shared" si="37"/>
        <v>TUE</v>
      </c>
      <c r="AE592"/>
    </row>
    <row r="593" spans="1:31" x14ac:dyDescent="0.25">
      <c r="B593" s="4">
        <v>45657</v>
      </c>
      <c r="C593" s="7" t="s">
        <v>703</v>
      </c>
      <c r="D593" s="2" t="s">
        <v>19</v>
      </c>
      <c r="E593" s="2" t="s">
        <v>27</v>
      </c>
      <c r="F593" s="2"/>
      <c r="G593" s="2"/>
      <c r="H593" s="2" t="str">
        <f t="shared" si="39"/>
        <v>_</v>
      </c>
      <c r="I593" s="2"/>
      <c r="J593" s="2"/>
      <c r="K593" s="2"/>
      <c r="L593" s="2" t="str">
        <f t="shared" si="38"/>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36"/>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(($AM$11)*IF(Table2[[#This Row],[CorrectWinnerPrediction]]="Y", 1, 0))+(($AM$12)*IF(Table2[[#This Row],[CorrectAwayScorePrediction]]="Y", 1, 0))+(($AM$13)*IF(Table2[[#This Row],[CorrectHomeScorePrediction]]="Y", 1, 0))</f>
        <v>0</v>
      </c>
      <c r="AD593" s="4" t="str">
        <f t="shared" si="37"/>
        <v>TUE</v>
      </c>
      <c r="AE593"/>
    </row>
    <row r="594" spans="1:31" x14ac:dyDescent="0.25">
      <c r="B594" s="4">
        <v>45657</v>
      </c>
      <c r="C594" s="7" t="s">
        <v>704</v>
      </c>
      <c r="D594" s="2" t="s">
        <v>13</v>
      </c>
      <c r="E594" s="2" t="s">
        <v>17</v>
      </c>
      <c r="F594" s="2"/>
      <c r="G594" s="2"/>
      <c r="H594" s="2" t="str">
        <f t="shared" si="39"/>
        <v>_</v>
      </c>
      <c r="I594" s="2"/>
      <c r="J594" s="2"/>
      <c r="K594" s="2"/>
      <c r="L594" s="2" t="str">
        <f t="shared" si="38"/>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36"/>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(($AM$11)*IF(Table2[[#This Row],[CorrectWinnerPrediction]]="Y", 1, 0))+(($AM$12)*IF(Table2[[#This Row],[CorrectAwayScorePrediction]]="Y", 1, 0))+(($AM$13)*IF(Table2[[#This Row],[CorrectHomeScorePrediction]]="Y", 1, 0))</f>
        <v>0</v>
      </c>
      <c r="AD594" s="4" t="str">
        <f t="shared" si="37"/>
        <v>TUE</v>
      </c>
      <c r="AE594"/>
    </row>
    <row r="595" spans="1:31" x14ac:dyDescent="0.25">
      <c r="B595" s="4">
        <v>45657</v>
      </c>
      <c r="C595" s="7" t="s">
        <v>705</v>
      </c>
      <c r="D595" s="2" t="s">
        <v>21</v>
      </c>
      <c r="E595" s="2" t="s">
        <v>31</v>
      </c>
      <c r="F595" s="2"/>
      <c r="G595" s="2"/>
      <c r="H595" s="2" t="str">
        <f t="shared" si="39"/>
        <v>_</v>
      </c>
      <c r="I595" s="2"/>
      <c r="J595" s="2"/>
      <c r="K595" s="2"/>
      <c r="L595" s="2" t="str">
        <f t="shared" si="38"/>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36"/>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(($AM$11)*IF(Table2[[#This Row],[CorrectWinnerPrediction]]="Y", 1, 0))+(($AM$12)*IF(Table2[[#This Row],[CorrectAwayScorePrediction]]="Y", 1, 0))+(($AM$13)*IF(Table2[[#This Row],[CorrectHomeScorePrediction]]="Y", 1, 0))</f>
        <v>0</v>
      </c>
      <c r="AD595" s="4" t="str">
        <f t="shared" si="37"/>
        <v>TUE</v>
      </c>
      <c r="AE595"/>
    </row>
    <row r="596" spans="1:31" x14ac:dyDescent="0.25">
      <c r="B596" s="4">
        <v>45657</v>
      </c>
      <c r="C596" s="7" t="s">
        <v>706</v>
      </c>
      <c r="D596" s="2" t="s">
        <v>44</v>
      </c>
      <c r="E596" s="2" t="s">
        <v>36</v>
      </c>
      <c r="F596" s="2"/>
      <c r="G596" s="2"/>
      <c r="H596" s="2" t="str">
        <f t="shared" si="39"/>
        <v>_</v>
      </c>
      <c r="I596" s="2"/>
      <c r="J596" s="2"/>
      <c r="K596" s="2"/>
      <c r="L596" s="2" t="str">
        <f t="shared" si="38"/>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36"/>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(($AM$11)*IF(Table2[[#This Row],[CorrectWinnerPrediction]]="Y", 1, 0))+(($AM$12)*IF(Table2[[#This Row],[CorrectAwayScorePrediction]]="Y", 1, 0))+(($AM$13)*IF(Table2[[#This Row],[CorrectHomeScorePrediction]]="Y", 1, 0))</f>
        <v>0</v>
      </c>
      <c r="AD596" s="4" t="str">
        <f t="shared" si="37"/>
        <v>TUE</v>
      </c>
      <c r="AE596"/>
    </row>
    <row r="597" spans="1:31" x14ac:dyDescent="0.25">
      <c r="B597" s="4">
        <v>45657</v>
      </c>
      <c r="C597" s="7" t="s">
        <v>707</v>
      </c>
      <c r="D597" s="2" t="s">
        <v>29</v>
      </c>
      <c r="E597" s="2" t="s">
        <v>34</v>
      </c>
      <c r="F597" s="2"/>
      <c r="G597" s="2"/>
      <c r="H597" s="2" t="str">
        <f t="shared" si="39"/>
        <v>_</v>
      </c>
      <c r="I597" s="2"/>
      <c r="J597" s="2"/>
      <c r="K597" s="2"/>
      <c r="L597" s="2" t="str">
        <f t="shared" si="38"/>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36"/>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(($AM$11)*IF(Table2[[#This Row],[CorrectWinnerPrediction]]="Y", 1, 0))+(($AM$12)*IF(Table2[[#This Row],[CorrectAwayScorePrediction]]="Y", 1, 0))+(($AM$13)*IF(Table2[[#This Row],[CorrectHomeScorePrediction]]="Y", 1, 0))</f>
        <v>0</v>
      </c>
      <c r="AD597" s="4" t="str">
        <f t="shared" si="37"/>
        <v>TUE</v>
      </c>
      <c r="AE597"/>
    </row>
    <row r="598" spans="1:31" x14ac:dyDescent="0.25">
      <c r="B598" s="4">
        <v>45657</v>
      </c>
      <c r="C598" s="7" t="s">
        <v>708</v>
      </c>
      <c r="D598" s="2" t="s">
        <v>35</v>
      </c>
      <c r="E598" s="2" t="s">
        <v>37</v>
      </c>
      <c r="F598" s="2"/>
      <c r="G598" s="2"/>
      <c r="H598" s="2" t="str">
        <f t="shared" si="39"/>
        <v>_</v>
      </c>
      <c r="I598" s="2"/>
      <c r="J598" s="2"/>
      <c r="K598" s="2"/>
      <c r="L598" s="2" t="str">
        <f t="shared" si="38"/>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36"/>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(($AM$11)*IF(Table2[[#This Row],[CorrectWinnerPrediction]]="Y", 1, 0))+(($AM$12)*IF(Table2[[#This Row],[CorrectAwayScorePrediction]]="Y", 1, 0))+(($AM$13)*IF(Table2[[#This Row],[CorrectHomeScorePrediction]]="Y", 1, 0))</f>
        <v>0</v>
      </c>
      <c r="AD598" s="4" t="str">
        <f t="shared" si="37"/>
        <v>TUE</v>
      </c>
      <c r="AE598"/>
    </row>
    <row r="599" spans="1:31" x14ac:dyDescent="0.25">
      <c r="B599" s="4">
        <v>45657</v>
      </c>
      <c r="C599" s="7" t="s">
        <v>709</v>
      </c>
      <c r="D599" s="2" t="s">
        <v>22</v>
      </c>
      <c r="E599" s="2" t="s">
        <v>26</v>
      </c>
      <c r="F599" s="2"/>
      <c r="G599" s="2"/>
      <c r="H599" s="2" t="str">
        <f t="shared" si="39"/>
        <v>_</v>
      </c>
      <c r="I599" s="2"/>
      <c r="J599" s="2"/>
      <c r="K599" s="2"/>
      <c r="L599" s="2" t="str">
        <f t="shared" si="38"/>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36"/>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(($AM$11)*IF(Table2[[#This Row],[CorrectWinnerPrediction]]="Y", 1, 0))+(($AM$12)*IF(Table2[[#This Row],[CorrectAwayScorePrediction]]="Y", 1, 0))+(($AM$13)*IF(Table2[[#This Row],[CorrectHomeScorePrediction]]="Y", 1, 0))</f>
        <v>0</v>
      </c>
      <c r="AD599" s="4" t="str">
        <f t="shared" si="37"/>
        <v>TUE</v>
      </c>
      <c r="AE599"/>
    </row>
    <row r="600" spans="1:31" x14ac:dyDescent="0.25">
      <c r="B600" s="4">
        <v>45657</v>
      </c>
      <c r="C600" s="7" t="s">
        <v>710</v>
      </c>
      <c r="D600" s="2" t="s">
        <v>32</v>
      </c>
      <c r="E600" s="2" t="s">
        <v>47</v>
      </c>
      <c r="F600" s="2"/>
      <c r="G600" s="2"/>
      <c r="H600" s="2" t="str">
        <f t="shared" si="39"/>
        <v>_</v>
      </c>
      <c r="I600" s="2"/>
      <c r="J600" s="2"/>
      <c r="K600" s="2"/>
      <c r="L600" s="2" t="str">
        <f t="shared" si="38"/>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36"/>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(($AM$11)*IF(Table2[[#This Row],[CorrectWinnerPrediction]]="Y", 1, 0))+(($AM$12)*IF(Table2[[#This Row],[CorrectAwayScorePrediction]]="Y", 1, 0))+(($AM$13)*IF(Table2[[#This Row],[CorrectHomeScorePrediction]]="Y", 1, 0))</f>
        <v>0</v>
      </c>
      <c r="AD600" s="4" t="str">
        <f t="shared" si="37"/>
        <v>TUE</v>
      </c>
      <c r="AE600"/>
    </row>
    <row r="601" spans="1:31" x14ac:dyDescent="0.25">
      <c r="B601" s="4">
        <v>45657</v>
      </c>
      <c r="C601" s="7" t="s">
        <v>711</v>
      </c>
      <c r="D601" s="2" t="s">
        <v>45</v>
      </c>
      <c r="E601" s="2" t="s">
        <v>38</v>
      </c>
      <c r="F601" s="2"/>
      <c r="G601" s="2"/>
      <c r="H601" s="2" t="str">
        <f t="shared" si="39"/>
        <v>_</v>
      </c>
      <c r="I601" s="2"/>
      <c r="J601" s="2"/>
      <c r="K601" s="2"/>
      <c r="L601" s="2" t="str">
        <f t="shared" si="38"/>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36"/>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(($AM$11)*IF(Table2[[#This Row],[CorrectWinnerPrediction]]="Y", 1, 0))+(($AM$12)*IF(Table2[[#This Row],[CorrectAwayScorePrediction]]="Y", 1, 0))+(($AM$13)*IF(Table2[[#This Row],[CorrectHomeScorePrediction]]="Y", 1, 0))</f>
        <v>0</v>
      </c>
      <c r="AD601" s="4" t="str">
        <f t="shared" si="37"/>
        <v>TUE</v>
      </c>
      <c r="AE601"/>
    </row>
    <row r="602" spans="1:31" x14ac:dyDescent="0.25">
      <c r="B602" s="4">
        <v>45657</v>
      </c>
      <c r="C602" s="7" t="s">
        <v>712</v>
      </c>
      <c r="D602" s="2" t="s">
        <v>25</v>
      </c>
      <c r="E602" s="2" t="s">
        <v>24</v>
      </c>
      <c r="F602" s="2"/>
      <c r="G602" s="2"/>
      <c r="H602" s="2" t="str">
        <f t="shared" si="39"/>
        <v>_</v>
      </c>
      <c r="I602" s="2"/>
      <c r="J602" s="2"/>
      <c r="K602" s="2"/>
      <c r="L602" s="2" t="str">
        <f t="shared" si="38"/>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36"/>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(($AM$11)*IF(Table2[[#This Row],[CorrectWinnerPrediction]]="Y", 1, 0))+(($AM$12)*IF(Table2[[#This Row],[CorrectAwayScorePrediction]]="Y", 1, 0))+(($AM$13)*IF(Table2[[#This Row],[CorrectHomeScorePrediction]]="Y", 1, 0))</f>
        <v>0</v>
      </c>
      <c r="AD602" s="4" t="str">
        <f t="shared" si="37"/>
        <v>TUE</v>
      </c>
      <c r="AE602"/>
    </row>
    <row r="603" spans="1:31" x14ac:dyDescent="0.25">
      <c r="A603" s="3"/>
      <c r="B603" s="5">
        <v>45657</v>
      </c>
      <c r="C603" s="8" t="s">
        <v>713</v>
      </c>
      <c r="D603" s="3" t="s">
        <v>15</v>
      </c>
      <c r="E603" s="3" t="s">
        <v>23</v>
      </c>
      <c r="F603" s="3"/>
      <c r="G603" s="3"/>
      <c r="H603" s="3" t="str">
        <f t="shared" si="39"/>
        <v>_</v>
      </c>
      <c r="I603" s="3"/>
      <c r="J603" s="3"/>
      <c r="K603" s="3"/>
      <c r="L603" s="2" t="str">
        <f t="shared" si="38"/>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36"/>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(($AM$11)*IF(Table2[[#This Row],[CorrectWinnerPrediction]]="Y", 1, 0))+(($AM$12)*IF(Table2[[#This Row],[CorrectAwayScorePrediction]]="Y", 1, 0))+(($AM$13)*IF(Table2[[#This Row],[CorrectHomeScorePrediction]]="Y", 1, 0))</f>
        <v>0</v>
      </c>
      <c r="AD603" s="5" t="str">
        <f t="shared" si="37"/>
        <v>TUE</v>
      </c>
      <c r="AE603"/>
    </row>
    <row r="604" spans="1:31" x14ac:dyDescent="0.25">
      <c r="A604" s="12"/>
      <c r="B604" s="25">
        <v>45658</v>
      </c>
      <c r="C604" s="11" t="s">
        <v>714</v>
      </c>
      <c r="D604" s="12" t="s">
        <v>32</v>
      </c>
      <c r="E604" s="12" t="s">
        <v>28</v>
      </c>
      <c r="F604" s="12"/>
      <c r="G604" s="12"/>
      <c r="H604" s="12" t="str">
        <f t="shared" si="39"/>
        <v>_</v>
      </c>
      <c r="I604" s="12"/>
      <c r="J604" s="12"/>
      <c r="K604" s="12"/>
      <c r="L604" s="12" t="str">
        <f t="shared" si="38"/>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36"/>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(($AM$11)*IF(Table2[[#This Row],[CorrectWinnerPrediction]]="Y", 1, 0))+(($AM$12)*IF(Table2[[#This Row],[CorrectAwayScorePrediction]]="Y", 1, 0))+(($AM$13)*IF(Table2[[#This Row],[CorrectHomeScorePrediction]]="Y", 1, 0))</f>
        <v>0</v>
      </c>
      <c r="AD604" s="25" t="str">
        <f t="shared" si="37"/>
        <v>WED</v>
      </c>
      <c r="AE604"/>
    </row>
    <row r="605" spans="1:31" x14ac:dyDescent="0.25">
      <c r="B605" s="4">
        <v>45659</v>
      </c>
      <c r="C605" s="7" t="s">
        <v>715</v>
      </c>
      <c r="D605" s="2" t="s">
        <v>44</v>
      </c>
      <c r="E605" s="2" t="s">
        <v>14</v>
      </c>
      <c r="F605" s="2"/>
      <c r="G605" s="2"/>
      <c r="H605" s="2" t="str">
        <f t="shared" si="39"/>
        <v>_</v>
      </c>
      <c r="I605" s="2"/>
      <c r="J605" s="2"/>
      <c r="K605" s="2"/>
      <c r="L605" s="13" t="str">
        <f t="shared" si="38"/>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36"/>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(($AM$11)*IF(Table2[[#This Row],[CorrectWinnerPrediction]]="Y", 1, 0))+(($AM$12)*IF(Table2[[#This Row],[CorrectAwayScorePrediction]]="Y", 1, 0))+(($AM$13)*IF(Table2[[#This Row],[CorrectHomeScorePrediction]]="Y", 1, 0))</f>
        <v>0</v>
      </c>
      <c r="AD605" s="4" t="str">
        <f t="shared" si="37"/>
        <v>THU</v>
      </c>
      <c r="AE605"/>
    </row>
    <row r="606" spans="1:31" x14ac:dyDescent="0.25">
      <c r="B606" s="4">
        <v>45659</v>
      </c>
      <c r="C606" s="7" t="s">
        <v>716</v>
      </c>
      <c r="D606" s="2" t="s">
        <v>16</v>
      </c>
      <c r="E606" s="2" t="s">
        <v>20</v>
      </c>
      <c r="F606" s="2"/>
      <c r="G606" s="2"/>
      <c r="H606" s="2" t="str">
        <f t="shared" si="39"/>
        <v>_</v>
      </c>
      <c r="I606" s="2"/>
      <c r="J606" s="2"/>
      <c r="K606" s="2"/>
      <c r="L606" s="2" t="str">
        <f t="shared" si="38"/>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36"/>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(($AM$11)*IF(Table2[[#This Row],[CorrectWinnerPrediction]]="Y", 1, 0))+(($AM$12)*IF(Table2[[#This Row],[CorrectAwayScorePrediction]]="Y", 1, 0))+(($AM$13)*IF(Table2[[#This Row],[CorrectHomeScorePrediction]]="Y", 1, 0))</f>
        <v>0</v>
      </c>
      <c r="AD606" s="4" t="str">
        <f t="shared" si="37"/>
        <v>THU</v>
      </c>
      <c r="AE606"/>
    </row>
    <row r="607" spans="1:31" x14ac:dyDescent="0.25">
      <c r="B607" s="4">
        <v>45659</v>
      </c>
      <c r="C607" s="7" t="s">
        <v>717</v>
      </c>
      <c r="D607" s="2" t="s">
        <v>37</v>
      </c>
      <c r="E607" s="2" t="s">
        <v>46</v>
      </c>
      <c r="F607" s="2"/>
      <c r="G607" s="2"/>
      <c r="H607" s="2" t="str">
        <f t="shared" si="39"/>
        <v>_</v>
      </c>
      <c r="I607" s="2"/>
      <c r="J607" s="2"/>
      <c r="K607" s="2"/>
      <c r="L607" s="2" t="str">
        <f t="shared" si="38"/>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36"/>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(($AM$11)*IF(Table2[[#This Row],[CorrectWinnerPrediction]]="Y", 1, 0))+(($AM$12)*IF(Table2[[#This Row],[CorrectAwayScorePrediction]]="Y", 1, 0))+(($AM$13)*IF(Table2[[#This Row],[CorrectHomeScorePrediction]]="Y", 1, 0))</f>
        <v>0</v>
      </c>
      <c r="AD607" s="4" t="str">
        <f t="shared" si="37"/>
        <v>THU</v>
      </c>
      <c r="AE607"/>
    </row>
    <row r="608" spans="1:31" x14ac:dyDescent="0.25">
      <c r="B608" s="4">
        <v>45659</v>
      </c>
      <c r="C608" s="7" t="s">
        <v>718</v>
      </c>
      <c r="D608" s="2" t="s">
        <v>31</v>
      </c>
      <c r="E608" s="2" t="s">
        <v>36</v>
      </c>
      <c r="F608" s="2"/>
      <c r="G608" s="2"/>
      <c r="H608" s="2" t="str">
        <f t="shared" si="39"/>
        <v>_</v>
      </c>
      <c r="I608" s="2"/>
      <c r="J608" s="2"/>
      <c r="K608" s="2"/>
      <c r="L608" s="2" t="str">
        <f t="shared" si="38"/>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36"/>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(($AM$11)*IF(Table2[[#This Row],[CorrectWinnerPrediction]]="Y", 1, 0))+(($AM$12)*IF(Table2[[#This Row],[CorrectAwayScorePrediction]]="Y", 1, 0))+(($AM$13)*IF(Table2[[#This Row],[CorrectHomeScorePrediction]]="Y", 1, 0))</f>
        <v>0</v>
      </c>
      <c r="AD608" s="4" t="str">
        <f t="shared" si="37"/>
        <v>THU</v>
      </c>
      <c r="AE608"/>
    </row>
    <row r="609" spans="1:31" x14ac:dyDescent="0.25">
      <c r="B609" s="4">
        <v>45659</v>
      </c>
      <c r="C609" s="7" t="s">
        <v>719</v>
      </c>
      <c r="D609" s="2" t="s">
        <v>18</v>
      </c>
      <c r="E609" s="2" t="s">
        <v>33</v>
      </c>
      <c r="F609" s="2"/>
      <c r="G609" s="2"/>
      <c r="H609" s="2" t="str">
        <f t="shared" si="39"/>
        <v>_</v>
      </c>
      <c r="I609" s="2"/>
      <c r="J609" s="2"/>
      <c r="K609" s="2"/>
      <c r="L609" s="2" t="str">
        <f t="shared" si="38"/>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36"/>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(($AM$11)*IF(Table2[[#This Row],[CorrectWinnerPrediction]]="Y", 1, 0))+(($AM$12)*IF(Table2[[#This Row],[CorrectAwayScorePrediction]]="Y", 1, 0))+(($AM$13)*IF(Table2[[#This Row],[CorrectHomeScorePrediction]]="Y", 1, 0))</f>
        <v>0</v>
      </c>
      <c r="AD609" s="4" t="str">
        <f t="shared" si="37"/>
        <v>THU</v>
      </c>
      <c r="AE609"/>
    </row>
    <row r="610" spans="1:31" x14ac:dyDescent="0.25">
      <c r="B610" s="4">
        <v>45659</v>
      </c>
      <c r="C610" s="7" t="s">
        <v>720</v>
      </c>
      <c r="D610" s="2" t="s">
        <v>30</v>
      </c>
      <c r="E610" s="2" t="s">
        <v>34</v>
      </c>
      <c r="F610" s="2"/>
      <c r="G610" s="2"/>
      <c r="H610" s="2" t="str">
        <f t="shared" si="39"/>
        <v>_</v>
      </c>
      <c r="I610" s="2"/>
      <c r="J610" s="2"/>
      <c r="K610" s="2"/>
      <c r="L610" s="2" t="str">
        <f t="shared" si="38"/>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36"/>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(($AM$11)*IF(Table2[[#This Row],[CorrectWinnerPrediction]]="Y", 1, 0))+(($AM$12)*IF(Table2[[#This Row],[CorrectAwayScorePrediction]]="Y", 1, 0))+(($AM$13)*IF(Table2[[#This Row],[CorrectHomeScorePrediction]]="Y", 1, 0))</f>
        <v>0</v>
      </c>
      <c r="AD610" s="4" t="str">
        <f t="shared" si="37"/>
        <v>THU</v>
      </c>
      <c r="AE610"/>
    </row>
    <row r="611" spans="1:31" x14ac:dyDescent="0.25">
      <c r="B611" s="4">
        <v>45659</v>
      </c>
      <c r="C611" s="7" t="s">
        <v>721</v>
      </c>
      <c r="D611" s="2" t="s">
        <v>47</v>
      </c>
      <c r="E611" s="2" t="s">
        <v>22</v>
      </c>
      <c r="F611" s="2"/>
      <c r="G611" s="2"/>
      <c r="H611" s="2" t="str">
        <f t="shared" si="39"/>
        <v>_</v>
      </c>
      <c r="I611" s="2"/>
      <c r="J611" s="2"/>
      <c r="K611" s="2"/>
      <c r="L611" s="2" t="str">
        <f t="shared" si="38"/>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36"/>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(($AM$11)*IF(Table2[[#This Row],[CorrectWinnerPrediction]]="Y", 1, 0))+(($AM$12)*IF(Table2[[#This Row],[CorrectAwayScorePrediction]]="Y", 1, 0))+(($AM$13)*IF(Table2[[#This Row],[CorrectHomeScorePrediction]]="Y", 1, 0))</f>
        <v>0</v>
      </c>
      <c r="AD611" s="4" t="str">
        <f t="shared" si="37"/>
        <v>THU</v>
      </c>
      <c r="AE611"/>
    </row>
    <row r="612" spans="1:31" x14ac:dyDescent="0.25">
      <c r="B612" s="4">
        <v>45659</v>
      </c>
      <c r="C612" s="7" t="s">
        <v>722</v>
      </c>
      <c r="D612" s="2" t="s">
        <v>29</v>
      </c>
      <c r="E612" s="2" t="s">
        <v>26</v>
      </c>
      <c r="F612" s="2"/>
      <c r="G612" s="2"/>
      <c r="H612" s="2" t="str">
        <f t="shared" si="39"/>
        <v>_</v>
      </c>
      <c r="I612" s="2"/>
      <c r="J612" s="2"/>
      <c r="K612" s="2"/>
      <c r="L612" s="2" t="str">
        <f t="shared" si="38"/>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36"/>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(($AM$11)*IF(Table2[[#This Row],[CorrectWinnerPrediction]]="Y", 1, 0))+(($AM$12)*IF(Table2[[#This Row],[CorrectAwayScorePrediction]]="Y", 1, 0))+(($AM$13)*IF(Table2[[#This Row],[CorrectHomeScorePrediction]]="Y", 1, 0))</f>
        <v>0</v>
      </c>
      <c r="AD612" s="4" t="str">
        <f t="shared" si="37"/>
        <v>THU</v>
      </c>
      <c r="AE612"/>
    </row>
    <row r="613" spans="1:31" x14ac:dyDescent="0.25">
      <c r="B613" s="4">
        <v>45659</v>
      </c>
      <c r="C613" s="7" t="s">
        <v>723</v>
      </c>
      <c r="D613" s="2" t="s">
        <v>15</v>
      </c>
      <c r="E613" s="2" t="s">
        <v>24</v>
      </c>
      <c r="F613" s="2"/>
      <c r="G613" s="2"/>
      <c r="H613" s="2" t="str">
        <f t="shared" si="39"/>
        <v>_</v>
      </c>
      <c r="I613" s="2"/>
      <c r="J613" s="2"/>
      <c r="K613" s="2"/>
      <c r="L613" s="2" t="str">
        <f t="shared" si="38"/>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36"/>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(($AM$11)*IF(Table2[[#This Row],[CorrectWinnerPrediction]]="Y", 1, 0))+(($AM$12)*IF(Table2[[#This Row],[CorrectAwayScorePrediction]]="Y", 1, 0))+(($AM$13)*IF(Table2[[#This Row],[CorrectHomeScorePrediction]]="Y", 1, 0))</f>
        <v>0</v>
      </c>
      <c r="AD613" s="4" t="str">
        <f t="shared" si="37"/>
        <v>THU</v>
      </c>
      <c r="AE613"/>
    </row>
    <row r="614" spans="1:31" x14ac:dyDescent="0.25">
      <c r="B614" s="4">
        <v>45659</v>
      </c>
      <c r="C614" s="7" t="s">
        <v>724</v>
      </c>
      <c r="D614" s="2" t="s">
        <v>45</v>
      </c>
      <c r="E614" s="2" t="s">
        <v>27</v>
      </c>
      <c r="F614" s="2"/>
      <c r="G614" s="2"/>
      <c r="H614" s="2" t="str">
        <f t="shared" si="39"/>
        <v>_</v>
      </c>
      <c r="I614" s="2"/>
      <c r="J614" s="2"/>
      <c r="K614" s="2"/>
      <c r="L614" s="2" t="str">
        <f t="shared" si="38"/>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36"/>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(($AM$11)*IF(Table2[[#This Row],[CorrectWinnerPrediction]]="Y", 1, 0))+(($AM$12)*IF(Table2[[#This Row],[CorrectAwayScorePrediction]]="Y", 1, 0))+(($AM$13)*IF(Table2[[#This Row],[CorrectHomeScorePrediction]]="Y", 1, 0))</f>
        <v>0</v>
      </c>
      <c r="AD614" s="4" t="str">
        <f t="shared" si="37"/>
        <v>THU</v>
      </c>
      <c r="AE614"/>
    </row>
    <row r="615" spans="1:31" x14ac:dyDescent="0.25">
      <c r="B615" s="4">
        <v>45659</v>
      </c>
      <c r="C615" s="7" t="s">
        <v>725</v>
      </c>
      <c r="D615" s="2" t="s">
        <v>25</v>
      </c>
      <c r="E615" s="2" t="s">
        <v>12</v>
      </c>
      <c r="F615" s="2"/>
      <c r="G615" s="2"/>
      <c r="H615" s="2" t="str">
        <f t="shared" si="39"/>
        <v>_</v>
      </c>
      <c r="I615" s="2"/>
      <c r="J615" s="2"/>
      <c r="K615" s="2"/>
      <c r="L615" s="2" t="str">
        <f t="shared" si="38"/>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36"/>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(($AM$11)*IF(Table2[[#This Row],[CorrectWinnerPrediction]]="Y", 1, 0))+(($AM$12)*IF(Table2[[#This Row],[CorrectAwayScorePrediction]]="Y", 1, 0))+(($AM$13)*IF(Table2[[#This Row],[CorrectHomeScorePrediction]]="Y", 1, 0))</f>
        <v>0</v>
      </c>
      <c r="AD615" s="4" t="str">
        <f t="shared" si="37"/>
        <v>THU</v>
      </c>
      <c r="AE615"/>
    </row>
    <row r="616" spans="1:31" x14ac:dyDescent="0.25">
      <c r="A616" s="3"/>
      <c r="B616" s="5">
        <v>45659</v>
      </c>
      <c r="C616" s="8" t="s">
        <v>726</v>
      </c>
      <c r="D616" s="3" t="s">
        <v>43</v>
      </c>
      <c r="E616" s="3" t="s">
        <v>38</v>
      </c>
      <c r="F616" s="3"/>
      <c r="G616" s="3"/>
      <c r="H616" s="3" t="str">
        <f t="shared" si="39"/>
        <v>_</v>
      </c>
      <c r="I616" s="3"/>
      <c r="J616" s="3"/>
      <c r="K616" s="3"/>
      <c r="L616" s="2" t="str">
        <f t="shared" si="38"/>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36"/>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(($AM$11)*IF(Table2[[#This Row],[CorrectWinnerPrediction]]="Y", 1, 0))+(($AM$12)*IF(Table2[[#This Row],[CorrectAwayScorePrediction]]="Y", 1, 0))+(($AM$13)*IF(Table2[[#This Row],[CorrectHomeScorePrediction]]="Y", 1, 0))</f>
        <v>0</v>
      </c>
      <c r="AD616" s="5" t="str">
        <f t="shared" si="37"/>
        <v>THU</v>
      </c>
      <c r="AE616"/>
    </row>
    <row r="617" spans="1:31" x14ac:dyDescent="0.25">
      <c r="B617" s="4">
        <v>45660</v>
      </c>
      <c r="C617" s="7" t="s">
        <v>727</v>
      </c>
      <c r="D617" s="2" t="s">
        <v>21</v>
      </c>
      <c r="E617" s="2" t="s">
        <v>14</v>
      </c>
      <c r="F617" s="2"/>
      <c r="G617" s="2"/>
      <c r="H617" s="2" t="str">
        <f t="shared" si="39"/>
        <v>_</v>
      </c>
      <c r="I617" s="2"/>
      <c r="J617" s="2"/>
      <c r="K617" s="2"/>
      <c r="L617" s="13" t="str">
        <f t="shared" si="38"/>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36"/>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(($AM$11)*IF(Table2[[#This Row],[CorrectWinnerPrediction]]="Y", 1, 0))+(($AM$12)*IF(Table2[[#This Row],[CorrectAwayScorePrediction]]="Y", 1, 0))+(($AM$13)*IF(Table2[[#This Row],[CorrectHomeScorePrediction]]="Y", 1, 0))</f>
        <v>0</v>
      </c>
      <c r="AD617" s="4" t="str">
        <f t="shared" si="37"/>
        <v>FRI</v>
      </c>
      <c r="AE617"/>
    </row>
    <row r="618" spans="1:31" x14ac:dyDescent="0.25">
      <c r="B618" s="4">
        <v>45660</v>
      </c>
      <c r="C618" s="7" t="s">
        <v>728</v>
      </c>
      <c r="D618" s="2" t="s">
        <v>19</v>
      </c>
      <c r="E618" s="2" t="s">
        <v>17</v>
      </c>
      <c r="F618" s="2"/>
      <c r="G618" s="2"/>
      <c r="H618" s="2" t="str">
        <f t="shared" si="39"/>
        <v>_</v>
      </c>
      <c r="I618" s="2"/>
      <c r="J618" s="2"/>
      <c r="K618" s="2"/>
      <c r="L618" s="2" t="str">
        <f t="shared" si="38"/>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36"/>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(($AM$11)*IF(Table2[[#This Row],[CorrectWinnerPrediction]]="Y", 1, 0))+(($AM$12)*IF(Table2[[#This Row],[CorrectAwayScorePrediction]]="Y", 1, 0))+(($AM$13)*IF(Table2[[#This Row],[CorrectHomeScorePrediction]]="Y", 1, 0))</f>
        <v>0</v>
      </c>
      <c r="AD618" s="4" t="str">
        <f t="shared" si="37"/>
        <v>FRI</v>
      </c>
      <c r="AE618"/>
    </row>
    <row r="619" spans="1:31" x14ac:dyDescent="0.25">
      <c r="B619" s="4">
        <v>45660</v>
      </c>
      <c r="C619" s="7" t="s">
        <v>728</v>
      </c>
      <c r="D619" s="2" t="s">
        <v>30</v>
      </c>
      <c r="E619" s="2" t="s">
        <v>13</v>
      </c>
      <c r="F619" s="2"/>
      <c r="G619" s="2"/>
      <c r="H619" s="2" t="str">
        <f t="shared" si="39"/>
        <v>_</v>
      </c>
      <c r="I619" s="2"/>
      <c r="J619" s="2"/>
      <c r="K619" s="2"/>
      <c r="L619" s="2" t="str">
        <f t="shared" si="38"/>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36"/>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(($AM$11)*IF(Table2[[#This Row],[CorrectWinnerPrediction]]="Y", 1, 0))+(($AM$12)*IF(Table2[[#This Row],[CorrectAwayScorePrediction]]="Y", 1, 0))+(($AM$13)*IF(Table2[[#This Row],[CorrectHomeScorePrediction]]="Y", 1, 0))</f>
        <v>0</v>
      </c>
      <c r="AD619" s="4" t="str">
        <f t="shared" si="37"/>
        <v>FRI</v>
      </c>
      <c r="AE619"/>
    </row>
    <row r="620" spans="1:31" x14ac:dyDescent="0.25">
      <c r="B620" s="4">
        <v>45660</v>
      </c>
      <c r="C620" s="7" t="s">
        <v>729</v>
      </c>
      <c r="D620" s="2" t="s">
        <v>47</v>
      </c>
      <c r="E620" s="2" t="s">
        <v>23</v>
      </c>
      <c r="F620" s="2"/>
      <c r="G620" s="2"/>
      <c r="H620" s="2" t="str">
        <f t="shared" si="39"/>
        <v>_</v>
      </c>
      <c r="I620" s="2"/>
      <c r="J620" s="2"/>
      <c r="K620" s="2"/>
      <c r="L620" s="2" t="str">
        <f t="shared" si="38"/>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36"/>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(($AM$11)*IF(Table2[[#This Row],[CorrectWinnerPrediction]]="Y", 1, 0))+(($AM$12)*IF(Table2[[#This Row],[CorrectAwayScorePrediction]]="Y", 1, 0))+(($AM$13)*IF(Table2[[#This Row],[CorrectHomeScorePrediction]]="Y", 1, 0))</f>
        <v>0</v>
      </c>
      <c r="AD620" s="4" t="str">
        <f t="shared" si="37"/>
        <v>FRI</v>
      </c>
      <c r="AE620"/>
    </row>
    <row r="621" spans="1:31" x14ac:dyDescent="0.25">
      <c r="A621" s="3"/>
      <c r="B621" s="5">
        <v>45660</v>
      </c>
      <c r="C621" s="8" t="s">
        <v>730</v>
      </c>
      <c r="D621" s="3" t="s">
        <v>35</v>
      </c>
      <c r="E621" s="3" t="s">
        <v>25</v>
      </c>
      <c r="F621" s="3"/>
      <c r="G621" s="3"/>
      <c r="H621" s="3" t="str">
        <f t="shared" si="39"/>
        <v>_</v>
      </c>
      <c r="I621" s="3"/>
      <c r="J621" s="3"/>
      <c r="K621" s="3"/>
      <c r="L621" s="2" t="str">
        <f t="shared" si="38"/>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36"/>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(($AM$11)*IF(Table2[[#This Row],[CorrectWinnerPrediction]]="Y", 1, 0))+(($AM$12)*IF(Table2[[#This Row],[CorrectAwayScorePrediction]]="Y", 1, 0))+(($AM$13)*IF(Table2[[#This Row],[CorrectHomeScorePrediction]]="Y", 1, 0))</f>
        <v>0</v>
      </c>
      <c r="AD621" s="5" t="str">
        <f t="shared" si="37"/>
        <v>FRI</v>
      </c>
      <c r="AE621"/>
    </row>
    <row r="622" spans="1:31" x14ac:dyDescent="0.25">
      <c r="B622" s="4">
        <v>45661</v>
      </c>
      <c r="C622" s="7" t="s">
        <v>731</v>
      </c>
      <c r="D622" s="2" t="s">
        <v>20</v>
      </c>
      <c r="E622" s="2" t="s">
        <v>46</v>
      </c>
      <c r="F622" s="2"/>
      <c r="G622" s="2"/>
      <c r="H622" s="2" t="str">
        <f t="shared" si="39"/>
        <v>_</v>
      </c>
      <c r="I622" s="2"/>
      <c r="J622" s="2"/>
      <c r="K622" s="2"/>
      <c r="L622" s="13" t="str">
        <f t="shared" si="38"/>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36"/>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(($AM$11)*IF(Table2[[#This Row],[CorrectWinnerPrediction]]="Y", 1, 0))+(($AM$12)*IF(Table2[[#This Row],[CorrectAwayScorePrediction]]="Y", 1, 0))+(($AM$13)*IF(Table2[[#This Row],[CorrectHomeScorePrediction]]="Y", 1, 0))</f>
        <v>0</v>
      </c>
      <c r="AD622" s="4" t="str">
        <f t="shared" si="37"/>
        <v>SAT</v>
      </c>
      <c r="AE622"/>
    </row>
    <row r="623" spans="1:31" x14ac:dyDescent="0.25">
      <c r="B623" s="4">
        <v>45661</v>
      </c>
      <c r="C623" s="7" t="s">
        <v>732</v>
      </c>
      <c r="D623" s="2" t="s">
        <v>31</v>
      </c>
      <c r="E623" s="2" t="s">
        <v>22</v>
      </c>
      <c r="F623" s="2"/>
      <c r="G623" s="2"/>
      <c r="H623" s="2" t="str">
        <f t="shared" si="39"/>
        <v>_</v>
      </c>
      <c r="I623" s="2"/>
      <c r="J623" s="2"/>
      <c r="K623" s="2"/>
      <c r="L623" s="2" t="str">
        <f t="shared" si="38"/>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36"/>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(($AM$11)*IF(Table2[[#This Row],[CorrectWinnerPrediction]]="Y", 1, 0))+(($AM$12)*IF(Table2[[#This Row],[CorrectAwayScorePrediction]]="Y", 1, 0))+(($AM$13)*IF(Table2[[#This Row],[CorrectHomeScorePrediction]]="Y", 1, 0))</f>
        <v>0</v>
      </c>
      <c r="AD623" s="4" t="str">
        <f t="shared" si="37"/>
        <v>SAT</v>
      </c>
      <c r="AE623"/>
    </row>
    <row r="624" spans="1:31" x14ac:dyDescent="0.25">
      <c r="B624" s="4">
        <v>45661</v>
      </c>
      <c r="C624" s="7" t="s">
        <v>733</v>
      </c>
      <c r="D624" s="2" t="s">
        <v>32</v>
      </c>
      <c r="E624" s="2" t="s">
        <v>38</v>
      </c>
      <c r="F624" s="2"/>
      <c r="G624" s="2"/>
      <c r="H624" s="2" t="str">
        <f t="shared" si="39"/>
        <v>_</v>
      </c>
      <c r="I624" s="2"/>
      <c r="J624" s="2"/>
      <c r="K624" s="2"/>
      <c r="L624" s="2" t="str">
        <f t="shared" si="38"/>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36"/>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(($AM$11)*IF(Table2[[#This Row],[CorrectWinnerPrediction]]="Y", 1, 0))+(($AM$12)*IF(Table2[[#This Row],[CorrectAwayScorePrediction]]="Y", 1, 0))+(($AM$13)*IF(Table2[[#This Row],[CorrectHomeScorePrediction]]="Y", 1, 0))</f>
        <v>0</v>
      </c>
      <c r="AD624" s="4" t="str">
        <f t="shared" si="37"/>
        <v>SAT</v>
      </c>
      <c r="AE624"/>
    </row>
    <row r="625" spans="1:31" x14ac:dyDescent="0.25">
      <c r="B625" s="4">
        <v>45661</v>
      </c>
      <c r="C625" s="7" t="s">
        <v>734</v>
      </c>
      <c r="D625" s="2" t="s">
        <v>16</v>
      </c>
      <c r="E625" s="2" t="s">
        <v>18</v>
      </c>
      <c r="F625" s="2"/>
      <c r="G625" s="2"/>
      <c r="H625" s="2" t="str">
        <f t="shared" si="39"/>
        <v>_</v>
      </c>
      <c r="I625" s="2"/>
      <c r="J625" s="2"/>
      <c r="K625" s="2"/>
      <c r="L625" s="2" t="str">
        <f t="shared" si="38"/>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36"/>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(($AM$11)*IF(Table2[[#This Row],[CorrectWinnerPrediction]]="Y", 1, 0))+(($AM$12)*IF(Table2[[#This Row],[CorrectAwayScorePrediction]]="Y", 1, 0))+(($AM$13)*IF(Table2[[#This Row],[CorrectHomeScorePrediction]]="Y", 1, 0))</f>
        <v>0</v>
      </c>
      <c r="AD625" s="4" t="str">
        <f t="shared" si="37"/>
        <v>SAT</v>
      </c>
      <c r="AE625"/>
    </row>
    <row r="626" spans="1:31" x14ac:dyDescent="0.25">
      <c r="B626" s="4">
        <v>45661</v>
      </c>
      <c r="C626" s="7" t="s">
        <v>735</v>
      </c>
      <c r="D626" s="2" t="s">
        <v>37</v>
      </c>
      <c r="E626" s="2" t="s">
        <v>44</v>
      </c>
      <c r="F626" s="2"/>
      <c r="G626" s="2"/>
      <c r="H626" s="2" t="str">
        <f t="shared" si="39"/>
        <v>_</v>
      </c>
      <c r="I626" s="2"/>
      <c r="J626" s="2"/>
      <c r="K626" s="2"/>
      <c r="L626" s="2" t="str">
        <f t="shared" si="38"/>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36"/>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(($AM$11)*IF(Table2[[#This Row],[CorrectWinnerPrediction]]="Y", 1, 0))+(($AM$12)*IF(Table2[[#This Row],[CorrectAwayScorePrediction]]="Y", 1, 0))+(($AM$13)*IF(Table2[[#This Row],[CorrectHomeScorePrediction]]="Y", 1, 0))</f>
        <v>0</v>
      </c>
      <c r="AD626" s="4" t="str">
        <f t="shared" si="37"/>
        <v>SAT</v>
      </c>
      <c r="AE626"/>
    </row>
    <row r="627" spans="1:31" x14ac:dyDescent="0.25">
      <c r="B627" s="4">
        <v>45661</v>
      </c>
      <c r="C627" s="7" t="s">
        <v>736</v>
      </c>
      <c r="D627" s="2" t="s">
        <v>13</v>
      </c>
      <c r="E627" s="2" t="s">
        <v>36</v>
      </c>
      <c r="F627" s="2"/>
      <c r="G627" s="2"/>
      <c r="H627" s="2" t="str">
        <f t="shared" si="39"/>
        <v>_</v>
      </c>
      <c r="I627" s="2"/>
      <c r="J627" s="2"/>
      <c r="K627" s="2"/>
      <c r="L627" s="2" t="str">
        <f t="shared" si="38"/>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36"/>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(($AM$11)*IF(Table2[[#This Row],[CorrectWinnerPrediction]]="Y", 1, 0))+(($AM$12)*IF(Table2[[#This Row],[CorrectAwayScorePrediction]]="Y", 1, 0))+(($AM$13)*IF(Table2[[#This Row],[CorrectHomeScorePrediction]]="Y", 1, 0))</f>
        <v>0</v>
      </c>
      <c r="AD627" s="4" t="str">
        <f t="shared" si="37"/>
        <v>SAT</v>
      </c>
      <c r="AE627"/>
    </row>
    <row r="628" spans="1:31" x14ac:dyDescent="0.25">
      <c r="B628" s="4">
        <v>45661</v>
      </c>
      <c r="C628" s="7" t="s">
        <v>737</v>
      </c>
      <c r="D628" s="2" t="s">
        <v>19</v>
      </c>
      <c r="E628" s="2" t="s">
        <v>26</v>
      </c>
      <c r="F628" s="2"/>
      <c r="G628" s="2"/>
      <c r="H628" s="2" t="str">
        <f t="shared" si="39"/>
        <v>_</v>
      </c>
      <c r="I628" s="2"/>
      <c r="J628" s="2"/>
      <c r="K628" s="2"/>
      <c r="L628" s="2" t="str">
        <f t="shared" si="38"/>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36"/>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(($AM$11)*IF(Table2[[#This Row],[CorrectWinnerPrediction]]="Y", 1, 0))+(($AM$12)*IF(Table2[[#This Row],[CorrectAwayScorePrediction]]="Y", 1, 0))+(($AM$13)*IF(Table2[[#This Row],[CorrectHomeScorePrediction]]="Y", 1, 0))</f>
        <v>0</v>
      </c>
      <c r="AD628" s="4" t="str">
        <f t="shared" si="37"/>
        <v>SAT</v>
      </c>
      <c r="AE628"/>
    </row>
    <row r="629" spans="1:31" x14ac:dyDescent="0.25">
      <c r="B629" s="4">
        <v>45661</v>
      </c>
      <c r="C629" s="7" t="s">
        <v>738</v>
      </c>
      <c r="D629" s="2" t="s">
        <v>35</v>
      </c>
      <c r="E629" s="2" t="s">
        <v>24</v>
      </c>
      <c r="F629" s="2"/>
      <c r="G629" s="2"/>
      <c r="H629" s="2" t="str">
        <f t="shared" si="39"/>
        <v>_</v>
      </c>
      <c r="I629" s="2"/>
      <c r="J629" s="2"/>
      <c r="K629" s="2"/>
      <c r="L629" s="2" t="str">
        <f t="shared" si="38"/>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36"/>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(($AM$11)*IF(Table2[[#This Row],[CorrectWinnerPrediction]]="Y", 1, 0))+(($AM$12)*IF(Table2[[#This Row],[CorrectAwayScorePrediction]]="Y", 1, 0))+(($AM$13)*IF(Table2[[#This Row],[CorrectHomeScorePrediction]]="Y", 1, 0))</f>
        <v>0</v>
      </c>
      <c r="AD629" s="4" t="str">
        <f t="shared" si="37"/>
        <v>SAT</v>
      </c>
      <c r="AE629"/>
    </row>
    <row r="630" spans="1:31" x14ac:dyDescent="0.25">
      <c r="B630" s="4">
        <v>45661</v>
      </c>
      <c r="C630" s="7" t="s">
        <v>739</v>
      </c>
      <c r="D630" s="2" t="s">
        <v>15</v>
      </c>
      <c r="E630" s="2" t="s">
        <v>34</v>
      </c>
      <c r="F630" s="2"/>
      <c r="G630" s="2"/>
      <c r="H630" s="2" t="str">
        <f t="shared" si="39"/>
        <v>_</v>
      </c>
      <c r="I630" s="2"/>
      <c r="J630" s="2"/>
      <c r="K630" s="2"/>
      <c r="L630" s="2" t="str">
        <f t="shared" si="38"/>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36"/>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(($AM$11)*IF(Table2[[#This Row],[CorrectWinnerPrediction]]="Y", 1, 0))+(($AM$12)*IF(Table2[[#This Row],[CorrectAwayScorePrediction]]="Y", 1, 0))+(($AM$13)*IF(Table2[[#This Row],[CorrectHomeScorePrediction]]="Y", 1, 0))</f>
        <v>0</v>
      </c>
      <c r="AD630" s="4" t="str">
        <f t="shared" si="37"/>
        <v>SAT</v>
      </c>
      <c r="AE630"/>
    </row>
    <row r="631" spans="1:31" x14ac:dyDescent="0.25">
      <c r="B631" s="4">
        <v>45661</v>
      </c>
      <c r="C631" s="7" t="s">
        <v>740</v>
      </c>
      <c r="D631" s="2" t="s">
        <v>43</v>
      </c>
      <c r="E631" s="2" t="s">
        <v>28</v>
      </c>
      <c r="F631" s="2"/>
      <c r="G631" s="2"/>
      <c r="H631" s="2" t="str">
        <f t="shared" si="39"/>
        <v>_</v>
      </c>
      <c r="I631" s="2"/>
      <c r="J631" s="2"/>
      <c r="K631" s="2"/>
      <c r="L631" s="2" t="str">
        <f t="shared" si="38"/>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36"/>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(($AM$11)*IF(Table2[[#This Row],[CorrectWinnerPrediction]]="Y", 1, 0))+(($AM$12)*IF(Table2[[#This Row],[CorrectAwayScorePrediction]]="Y", 1, 0))+(($AM$13)*IF(Table2[[#This Row],[CorrectHomeScorePrediction]]="Y", 1, 0))</f>
        <v>0</v>
      </c>
      <c r="AD631" s="4" t="str">
        <f t="shared" si="37"/>
        <v>SAT</v>
      </c>
      <c r="AE631"/>
    </row>
    <row r="632" spans="1:31" x14ac:dyDescent="0.25">
      <c r="B632" s="4">
        <v>45661</v>
      </c>
      <c r="C632" s="7" t="s">
        <v>741</v>
      </c>
      <c r="D632" s="2" t="s">
        <v>29</v>
      </c>
      <c r="E632" s="2" t="s">
        <v>27</v>
      </c>
      <c r="F632" s="2"/>
      <c r="G632" s="2"/>
      <c r="H632" s="2" t="str">
        <f t="shared" si="39"/>
        <v>_</v>
      </c>
      <c r="I632" s="2"/>
      <c r="J632" s="2"/>
      <c r="K632" s="2"/>
      <c r="L632" s="2" t="str">
        <f t="shared" si="38"/>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36"/>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(($AM$11)*IF(Table2[[#This Row],[CorrectWinnerPrediction]]="Y", 1, 0))+(($AM$12)*IF(Table2[[#This Row],[CorrectAwayScorePrediction]]="Y", 1, 0))+(($AM$13)*IF(Table2[[#This Row],[CorrectHomeScorePrediction]]="Y", 1, 0))</f>
        <v>0</v>
      </c>
      <c r="AD632" s="4" t="str">
        <f t="shared" si="37"/>
        <v>SAT</v>
      </c>
      <c r="AE632"/>
    </row>
    <row r="633" spans="1:31" x14ac:dyDescent="0.25">
      <c r="A633" s="3"/>
      <c r="B633" s="5">
        <v>45661</v>
      </c>
      <c r="C633" s="8" t="s">
        <v>742</v>
      </c>
      <c r="D633" s="3" t="s">
        <v>23</v>
      </c>
      <c r="E633" s="3" t="s">
        <v>12</v>
      </c>
      <c r="F633" s="3"/>
      <c r="G633" s="3"/>
      <c r="H633" s="3" t="str">
        <f t="shared" si="39"/>
        <v>_</v>
      </c>
      <c r="I633" s="3"/>
      <c r="J633" s="3"/>
      <c r="K633" s="3"/>
      <c r="L633" s="3" t="str">
        <f t="shared" si="38"/>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36"/>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(($AM$11)*IF(Table2[[#This Row],[CorrectWinnerPrediction]]="Y", 1, 0))+(($AM$12)*IF(Table2[[#This Row],[CorrectAwayScorePrediction]]="Y", 1, 0))+(($AM$13)*IF(Table2[[#This Row],[CorrectHomeScorePrediction]]="Y", 1, 0))</f>
        <v>0</v>
      </c>
      <c r="AD633" s="5" t="str">
        <f t="shared" si="37"/>
        <v>SAT</v>
      </c>
      <c r="AE633"/>
    </row>
    <row r="634" spans="1:31" x14ac:dyDescent="0.25">
      <c r="B634" s="4">
        <v>45662</v>
      </c>
      <c r="C634" s="7" t="s">
        <v>743</v>
      </c>
      <c r="D634" s="2" t="s">
        <v>20</v>
      </c>
      <c r="E634" s="2" t="s">
        <v>17</v>
      </c>
      <c r="F634" s="2"/>
      <c r="G634" s="2"/>
      <c r="H634" s="2" t="str">
        <f t="shared" si="39"/>
        <v>_</v>
      </c>
      <c r="I634" s="2"/>
      <c r="J634" s="2"/>
      <c r="K634" s="2"/>
      <c r="L634" s="2" t="str">
        <f t="shared" si="38"/>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36"/>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(($AM$11)*IF(Table2[[#This Row],[CorrectWinnerPrediction]]="Y", 1, 0))+(($AM$12)*IF(Table2[[#This Row],[CorrectAwayScorePrediction]]="Y", 1, 0))+(($AM$13)*IF(Table2[[#This Row],[CorrectHomeScorePrediction]]="Y", 1, 0))</f>
        <v>0</v>
      </c>
      <c r="AD634" s="4" t="str">
        <f t="shared" si="37"/>
        <v>SUN</v>
      </c>
      <c r="AE634"/>
    </row>
    <row r="635" spans="1:31" x14ac:dyDescent="0.25">
      <c r="B635" s="4">
        <v>45662</v>
      </c>
      <c r="C635" s="7" t="s">
        <v>744</v>
      </c>
      <c r="D635" s="2" t="s">
        <v>33</v>
      </c>
      <c r="E635" s="2" t="s">
        <v>16</v>
      </c>
      <c r="F635" s="2"/>
      <c r="G635" s="2"/>
      <c r="H635" s="2" t="str">
        <f t="shared" si="39"/>
        <v>_</v>
      </c>
      <c r="I635" s="2"/>
      <c r="J635" s="2"/>
      <c r="K635" s="2"/>
      <c r="L635" s="2" t="str">
        <f t="shared" si="38"/>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36"/>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(($AM$11)*IF(Table2[[#This Row],[CorrectWinnerPrediction]]="Y", 1, 0))+(($AM$12)*IF(Table2[[#This Row],[CorrectAwayScorePrediction]]="Y", 1, 0))+(($AM$13)*IF(Table2[[#This Row],[CorrectHomeScorePrediction]]="Y", 1, 0))</f>
        <v>0</v>
      </c>
      <c r="AD635" s="4" t="str">
        <f t="shared" si="37"/>
        <v>SUN</v>
      </c>
      <c r="AE635"/>
    </row>
    <row r="636" spans="1:31" x14ac:dyDescent="0.25">
      <c r="B636" s="4">
        <v>45662</v>
      </c>
      <c r="C636" s="7" t="s">
        <v>745</v>
      </c>
      <c r="D636" s="2" t="s">
        <v>21</v>
      </c>
      <c r="E636" s="2" t="s">
        <v>44</v>
      </c>
      <c r="F636" s="2"/>
      <c r="G636" s="2"/>
      <c r="H636" s="2" t="str">
        <f t="shared" si="39"/>
        <v>_</v>
      </c>
      <c r="I636" s="2"/>
      <c r="J636" s="2"/>
      <c r="K636" s="2"/>
      <c r="L636" s="2" t="str">
        <f t="shared" si="38"/>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36"/>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(($AM$11)*IF(Table2[[#This Row],[CorrectWinnerPrediction]]="Y", 1, 0))+(($AM$12)*IF(Table2[[#This Row],[CorrectAwayScorePrediction]]="Y", 1, 0))+(($AM$13)*IF(Table2[[#This Row],[CorrectHomeScorePrediction]]="Y", 1, 0))</f>
        <v>0</v>
      </c>
      <c r="AD636" s="4" t="str">
        <f t="shared" si="37"/>
        <v>SUN</v>
      </c>
      <c r="AE636"/>
    </row>
    <row r="637" spans="1:31" x14ac:dyDescent="0.25">
      <c r="B637" s="4">
        <v>45662</v>
      </c>
      <c r="C637" s="7" t="s">
        <v>746</v>
      </c>
      <c r="D637" s="2" t="s">
        <v>45</v>
      </c>
      <c r="E637" s="2" t="s">
        <v>18</v>
      </c>
      <c r="F637" s="2"/>
      <c r="G637" s="2"/>
      <c r="H637" s="2" t="str">
        <f t="shared" si="39"/>
        <v>_</v>
      </c>
      <c r="I637" s="2"/>
      <c r="J637" s="2"/>
      <c r="K637" s="2"/>
      <c r="L637" s="2" t="str">
        <f t="shared" si="38"/>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36"/>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(($AM$11)*IF(Table2[[#This Row],[CorrectWinnerPrediction]]="Y", 1, 0))+(($AM$12)*IF(Table2[[#This Row],[CorrectAwayScorePrediction]]="Y", 1, 0))+(($AM$13)*IF(Table2[[#This Row],[CorrectHomeScorePrediction]]="Y", 1, 0))</f>
        <v>0</v>
      </c>
      <c r="AD637" s="4" t="str">
        <f t="shared" si="37"/>
        <v>SUN</v>
      </c>
      <c r="AE637"/>
    </row>
    <row r="638" spans="1:31" x14ac:dyDescent="0.25">
      <c r="A638" s="3"/>
      <c r="B638" s="5">
        <v>45662</v>
      </c>
      <c r="C638" s="8" t="s">
        <v>747</v>
      </c>
      <c r="D638" s="3" t="s">
        <v>43</v>
      </c>
      <c r="E638" s="3" t="s">
        <v>47</v>
      </c>
      <c r="F638" s="3"/>
      <c r="G638" s="3"/>
      <c r="H638" s="3" t="str">
        <f t="shared" si="39"/>
        <v>_</v>
      </c>
      <c r="I638" s="3"/>
      <c r="J638" s="3"/>
      <c r="K638" s="3"/>
      <c r="L638" s="3" t="str">
        <f t="shared" si="38"/>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36"/>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(($AM$11)*IF(Table2[[#This Row],[CorrectWinnerPrediction]]="Y", 1, 0))+(($AM$12)*IF(Table2[[#This Row],[CorrectAwayScorePrediction]]="Y", 1, 0))+(($AM$13)*IF(Table2[[#This Row],[CorrectHomeScorePrediction]]="Y", 1, 0))</f>
        <v>0</v>
      </c>
      <c r="AD638" s="5" t="str">
        <f t="shared" si="37"/>
        <v>SUN</v>
      </c>
      <c r="AE638"/>
    </row>
    <row r="639" spans="1:31" x14ac:dyDescent="0.25">
      <c r="B639" s="4">
        <v>45663</v>
      </c>
      <c r="C639" s="7" t="s">
        <v>748</v>
      </c>
      <c r="D639" s="2" t="s">
        <v>46</v>
      </c>
      <c r="E639" s="2" t="s">
        <v>29</v>
      </c>
      <c r="F639" s="2"/>
      <c r="G639" s="2"/>
      <c r="H639" s="2" t="str">
        <f t="shared" si="39"/>
        <v>_</v>
      </c>
      <c r="I639" s="2"/>
      <c r="J639" s="2"/>
      <c r="K639" s="2"/>
      <c r="L639" s="2" t="str">
        <f t="shared" si="38"/>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36"/>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(($AM$11)*IF(Table2[[#This Row],[CorrectWinnerPrediction]]="Y", 1, 0))+(($AM$12)*IF(Table2[[#This Row],[CorrectAwayScorePrediction]]="Y", 1, 0))+(($AM$13)*IF(Table2[[#This Row],[CorrectHomeScorePrediction]]="Y", 1, 0))</f>
        <v>0</v>
      </c>
      <c r="AD639" s="4" t="str">
        <f t="shared" si="37"/>
        <v>MON</v>
      </c>
      <c r="AE639"/>
    </row>
    <row r="640" spans="1:31" x14ac:dyDescent="0.25">
      <c r="B640" s="4">
        <v>45663</v>
      </c>
      <c r="C640" s="7" t="s">
        <v>749</v>
      </c>
      <c r="D640" s="2" t="s">
        <v>25</v>
      </c>
      <c r="E640" s="2" t="s">
        <v>19</v>
      </c>
      <c r="F640" s="2"/>
      <c r="G640" s="2"/>
      <c r="H640" s="2" t="str">
        <f t="shared" si="39"/>
        <v>_</v>
      </c>
      <c r="I640" s="2"/>
      <c r="J640" s="2"/>
      <c r="K640" s="2"/>
      <c r="L640" s="2" t="str">
        <f t="shared" si="38"/>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36"/>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(($AM$11)*IF(Table2[[#This Row],[CorrectWinnerPrediction]]="Y", 1, 0))+(($AM$12)*IF(Table2[[#This Row],[CorrectAwayScorePrediction]]="Y", 1, 0))+(($AM$13)*IF(Table2[[#This Row],[CorrectHomeScorePrediction]]="Y", 1, 0))</f>
        <v>0</v>
      </c>
      <c r="AD640" s="4" t="str">
        <f t="shared" si="37"/>
        <v>MON</v>
      </c>
      <c r="AE640"/>
    </row>
    <row r="641" spans="1:31" x14ac:dyDescent="0.25">
      <c r="B641" s="4">
        <v>45663</v>
      </c>
      <c r="C641" s="7" t="s">
        <v>750</v>
      </c>
      <c r="D641" s="2" t="s">
        <v>14</v>
      </c>
      <c r="E641" s="2" t="s">
        <v>26</v>
      </c>
      <c r="F641" s="2"/>
      <c r="G641" s="2"/>
      <c r="H641" s="2" t="str">
        <f t="shared" si="39"/>
        <v>_</v>
      </c>
      <c r="I641" s="2"/>
      <c r="J641" s="2"/>
      <c r="K641" s="2"/>
      <c r="L641" s="2" t="str">
        <f t="shared" si="38"/>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36"/>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(($AM$11)*IF(Table2[[#This Row],[CorrectWinnerPrediction]]="Y", 1, 0))+(($AM$12)*IF(Table2[[#This Row],[CorrectAwayScorePrediction]]="Y", 1, 0))+(($AM$13)*IF(Table2[[#This Row],[CorrectHomeScorePrediction]]="Y", 1, 0))</f>
        <v>0</v>
      </c>
      <c r="AD641" s="4" t="str">
        <f t="shared" si="37"/>
        <v>MON</v>
      </c>
      <c r="AE641"/>
    </row>
    <row r="642" spans="1:31" x14ac:dyDescent="0.25">
      <c r="A642" s="3"/>
      <c r="B642" s="5">
        <v>45663</v>
      </c>
      <c r="C642" s="8" t="s">
        <v>751</v>
      </c>
      <c r="D642" s="3" t="s">
        <v>32</v>
      </c>
      <c r="E642" s="3" t="s">
        <v>12</v>
      </c>
      <c r="F642" s="3"/>
      <c r="G642" s="3"/>
      <c r="H642" s="3" t="str">
        <f t="shared" si="39"/>
        <v>_</v>
      </c>
      <c r="I642" s="3"/>
      <c r="J642" s="3"/>
      <c r="K642" s="3"/>
      <c r="L642" s="2" t="str">
        <f t="shared" si="38"/>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36"/>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(($AM$11)*IF(Table2[[#This Row],[CorrectWinnerPrediction]]="Y", 1, 0))+(($AM$12)*IF(Table2[[#This Row],[CorrectAwayScorePrediction]]="Y", 1, 0))+(($AM$13)*IF(Table2[[#This Row],[CorrectHomeScorePrediction]]="Y", 1, 0))</f>
        <v>0</v>
      </c>
      <c r="AD642" s="5" t="str">
        <f t="shared" si="37"/>
        <v>MON</v>
      </c>
      <c r="AE642"/>
    </row>
    <row r="643" spans="1:31" x14ac:dyDescent="0.25">
      <c r="B643" s="4">
        <v>45664</v>
      </c>
      <c r="C643" s="7" t="s">
        <v>752</v>
      </c>
      <c r="D643" s="2" t="s">
        <v>23</v>
      </c>
      <c r="E643" s="2" t="s">
        <v>16</v>
      </c>
      <c r="F643" s="2"/>
      <c r="G643" s="2"/>
      <c r="H643" s="2" t="str">
        <f t="shared" si="39"/>
        <v>_</v>
      </c>
      <c r="I643" s="2"/>
      <c r="J643" s="2"/>
      <c r="K643" s="2"/>
      <c r="L643" s="13" t="str">
        <f t="shared" si="38"/>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40">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(($AM$11)*IF(Table2[[#This Row],[CorrectWinnerPrediction]]="Y", 1, 0))+(($AM$12)*IF(Table2[[#This Row],[CorrectAwayScorePrediction]]="Y", 1, 0))+(($AM$13)*IF(Table2[[#This Row],[CorrectHomeScorePrediction]]="Y", 1, 0))</f>
        <v>0</v>
      </c>
      <c r="AD643" s="4" t="str">
        <f t="shared" ref="AD643:AD706" si="41">IF(WEEKDAY($B643)=1,"SUN",IF(WEEKDAY($B643)=2,"MON",IF(WEEKDAY($B643)=3,"TUE",IF(WEEKDAY($B643)=4,"WED",IF(WEEKDAY($B643)=5,"THU",IF(WEEKDAY($B643)=6,"FRI", "SAT"))))))</f>
        <v>TUE</v>
      </c>
      <c r="AE643"/>
    </row>
    <row r="644" spans="1:31" x14ac:dyDescent="0.25">
      <c r="B644" s="4">
        <v>45664</v>
      </c>
      <c r="C644" s="7" t="s">
        <v>753</v>
      </c>
      <c r="D644" s="2" t="s">
        <v>30</v>
      </c>
      <c r="E644" s="2" t="s">
        <v>31</v>
      </c>
      <c r="F644" s="2"/>
      <c r="G644" s="2"/>
      <c r="H644" s="2" t="str">
        <f t="shared" si="39"/>
        <v>_</v>
      </c>
      <c r="I644" s="2"/>
      <c r="J644" s="2"/>
      <c r="K644" s="2"/>
      <c r="L644" s="2" t="str">
        <f t="shared" ref="L644:L707" si="42">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40"/>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(($AM$11)*IF(Table2[[#This Row],[CorrectWinnerPrediction]]="Y", 1, 0))+(($AM$12)*IF(Table2[[#This Row],[CorrectAwayScorePrediction]]="Y", 1, 0))+(($AM$13)*IF(Table2[[#This Row],[CorrectHomeScorePrediction]]="Y", 1, 0))</f>
        <v>0</v>
      </c>
      <c r="AD644" s="4" t="str">
        <f t="shared" si="41"/>
        <v>TUE</v>
      </c>
      <c r="AE644"/>
    </row>
    <row r="645" spans="1:31" x14ac:dyDescent="0.25">
      <c r="B645" s="4">
        <v>45664</v>
      </c>
      <c r="C645" s="7" t="s">
        <v>754</v>
      </c>
      <c r="D645" s="2" t="s">
        <v>34</v>
      </c>
      <c r="E645" s="2" t="s">
        <v>20</v>
      </c>
      <c r="F645" s="2"/>
      <c r="G645" s="2"/>
      <c r="H645" s="2" t="str">
        <f t="shared" si="39"/>
        <v>_</v>
      </c>
      <c r="I645" s="2"/>
      <c r="J645" s="2"/>
      <c r="K645" s="2"/>
      <c r="L645" s="2" t="str">
        <f t="shared" si="4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40"/>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(($AM$11)*IF(Table2[[#This Row],[CorrectWinnerPrediction]]="Y", 1, 0))+(($AM$12)*IF(Table2[[#This Row],[CorrectAwayScorePrediction]]="Y", 1, 0))+(($AM$13)*IF(Table2[[#This Row],[CorrectHomeScorePrediction]]="Y", 1, 0))</f>
        <v>0</v>
      </c>
      <c r="AD645" s="4" t="str">
        <f t="shared" si="41"/>
        <v>TUE</v>
      </c>
      <c r="AE645"/>
    </row>
    <row r="646" spans="1:31" x14ac:dyDescent="0.25">
      <c r="B646" s="4">
        <v>45664</v>
      </c>
      <c r="C646" s="7" t="s">
        <v>755</v>
      </c>
      <c r="D646" s="2" t="s">
        <v>36</v>
      </c>
      <c r="E646" s="2" t="s">
        <v>21</v>
      </c>
      <c r="F646" s="2"/>
      <c r="G646" s="2"/>
      <c r="H646" s="2" t="str">
        <f t="shared" ref="H646:H709" si="43">IF(AND(ISBLANK($F646),ISBLANK($G646)),"_",IF($F646&gt;$G646,$D646,$E646))</f>
        <v>_</v>
      </c>
      <c r="I646" s="2"/>
      <c r="J646" s="2"/>
      <c r="K646" s="2"/>
      <c r="L646" s="2" t="str">
        <f t="shared" si="4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40"/>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(($AM$11)*IF(Table2[[#This Row],[CorrectWinnerPrediction]]="Y", 1, 0))+(($AM$12)*IF(Table2[[#This Row],[CorrectAwayScorePrediction]]="Y", 1, 0))+(($AM$13)*IF(Table2[[#This Row],[CorrectHomeScorePrediction]]="Y", 1, 0))</f>
        <v>0</v>
      </c>
      <c r="AD646" s="4" t="str">
        <f t="shared" si="41"/>
        <v>TUE</v>
      </c>
      <c r="AE646"/>
    </row>
    <row r="647" spans="1:31" x14ac:dyDescent="0.25">
      <c r="B647" s="4">
        <v>45664</v>
      </c>
      <c r="C647" s="7" t="s">
        <v>756</v>
      </c>
      <c r="D647" s="2" t="s">
        <v>18</v>
      </c>
      <c r="E647" s="2" t="s">
        <v>45</v>
      </c>
      <c r="F647" s="2"/>
      <c r="G647" s="2"/>
      <c r="H647" s="2" t="str">
        <f t="shared" si="43"/>
        <v>_</v>
      </c>
      <c r="I647" s="2"/>
      <c r="J647" s="2"/>
      <c r="K647" s="2"/>
      <c r="L647" s="2" t="str">
        <f t="shared" si="4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40"/>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(($AM$11)*IF(Table2[[#This Row],[CorrectWinnerPrediction]]="Y", 1, 0))+(($AM$12)*IF(Table2[[#This Row],[CorrectAwayScorePrediction]]="Y", 1, 0))+(($AM$13)*IF(Table2[[#This Row],[CorrectHomeScorePrediction]]="Y", 1, 0))</f>
        <v>0</v>
      </c>
      <c r="AD647" s="4" t="str">
        <f t="shared" si="41"/>
        <v>TUE</v>
      </c>
      <c r="AE647"/>
    </row>
    <row r="648" spans="1:31" x14ac:dyDescent="0.25">
      <c r="B648" s="4">
        <v>45664</v>
      </c>
      <c r="C648" s="7" t="s">
        <v>757</v>
      </c>
      <c r="D648" s="2" t="s">
        <v>13</v>
      </c>
      <c r="E648" s="2" t="s">
        <v>37</v>
      </c>
      <c r="F648" s="2"/>
      <c r="G648" s="2"/>
      <c r="H648" s="2" t="str">
        <f t="shared" si="43"/>
        <v>_</v>
      </c>
      <c r="I648" s="2"/>
      <c r="J648" s="2"/>
      <c r="K648" s="2"/>
      <c r="L648" s="2" t="str">
        <f t="shared" si="4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40"/>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(($AM$11)*IF(Table2[[#This Row],[CorrectWinnerPrediction]]="Y", 1, 0))+(($AM$12)*IF(Table2[[#This Row],[CorrectAwayScorePrediction]]="Y", 1, 0))+(($AM$13)*IF(Table2[[#This Row],[CorrectHomeScorePrediction]]="Y", 1, 0))</f>
        <v>0</v>
      </c>
      <c r="AD648" s="4" t="str">
        <f t="shared" si="41"/>
        <v>TUE</v>
      </c>
      <c r="AE648"/>
    </row>
    <row r="649" spans="1:31" x14ac:dyDescent="0.25">
      <c r="B649" s="4">
        <v>45664</v>
      </c>
      <c r="C649" s="7" t="s">
        <v>758</v>
      </c>
      <c r="D649" s="2" t="s">
        <v>35</v>
      </c>
      <c r="E649" s="2" t="s">
        <v>22</v>
      </c>
      <c r="F649" s="2"/>
      <c r="G649" s="2"/>
      <c r="H649" s="2" t="str">
        <f t="shared" si="43"/>
        <v>_</v>
      </c>
      <c r="I649" s="2"/>
      <c r="J649" s="2"/>
      <c r="K649" s="2"/>
      <c r="L649" s="2" t="str">
        <f t="shared" si="4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40"/>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(($AM$11)*IF(Table2[[#This Row],[CorrectWinnerPrediction]]="Y", 1, 0))+(($AM$12)*IF(Table2[[#This Row],[CorrectAwayScorePrediction]]="Y", 1, 0))+(($AM$13)*IF(Table2[[#This Row],[CorrectHomeScorePrediction]]="Y", 1, 0))</f>
        <v>0</v>
      </c>
      <c r="AD649" s="4" t="str">
        <f t="shared" si="41"/>
        <v>TUE</v>
      </c>
      <c r="AE649"/>
    </row>
    <row r="650" spans="1:31" x14ac:dyDescent="0.25">
      <c r="B650" s="4">
        <v>45664</v>
      </c>
      <c r="C650" s="7" t="s">
        <v>759</v>
      </c>
      <c r="D650" s="2" t="s">
        <v>24</v>
      </c>
      <c r="E650" s="2" t="s">
        <v>47</v>
      </c>
      <c r="F650" s="2"/>
      <c r="G650" s="2"/>
      <c r="H650" s="2" t="str">
        <f t="shared" si="43"/>
        <v>_</v>
      </c>
      <c r="I650" s="2"/>
      <c r="J650" s="2"/>
      <c r="K650" s="2"/>
      <c r="L650" s="2" t="str">
        <f t="shared" si="4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40"/>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(($AM$11)*IF(Table2[[#This Row],[CorrectWinnerPrediction]]="Y", 1, 0))+(($AM$12)*IF(Table2[[#This Row],[CorrectAwayScorePrediction]]="Y", 1, 0))+(($AM$13)*IF(Table2[[#This Row],[CorrectHomeScorePrediction]]="Y", 1, 0))</f>
        <v>0</v>
      </c>
      <c r="AD650" s="4" t="str">
        <f t="shared" si="41"/>
        <v>TUE</v>
      </c>
      <c r="AE650"/>
    </row>
    <row r="651" spans="1:31" x14ac:dyDescent="0.25">
      <c r="A651" s="3"/>
      <c r="B651" s="5">
        <v>45664</v>
      </c>
      <c r="C651" s="8" t="s">
        <v>760</v>
      </c>
      <c r="D651" s="3" t="s">
        <v>27</v>
      </c>
      <c r="E651" s="3" t="s">
        <v>38</v>
      </c>
      <c r="F651" s="3"/>
      <c r="G651" s="3"/>
      <c r="H651" s="3" t="str">
        <f t="shared" si="43"/>
        <v>_</v>
      </c>
      <c r="I651" s="3"/>
      <c r="J651" s="3"/>
      <c r="K651" s="3"/>
      <c r="L651" s="2" t="str">
        <f t="shared" si="4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40"/>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(($AM$11)*IF(Table2[[#This Row],[CorrectWinnerPrediction]]="Y", 1, 0))+(($AM$12)*IF(Table2[[#This Row],[CorrectAwayScorePrediction]]="Y", 1, 0))+(($AM$13)*IF(Table2[[#This Row],[CorrectHomeScorePrediction]]="Y", 1, 0))</f>
        <v>0</v>
      </c>
      <c r="AD651" s="5" t="str">
        <f t="shared" si="41"/>
        <v>TUE</v>
      </c>
      <c r="AE651"/>
    </row>
    <row r="652" spans="1:31" x14ac:dyDescent="0.25">
      <c r="B652" s="4">
        <v>45665</v>
      </c>
      <c r="C652" s="7" t="s">
        <v>761</v>
      </c>
      <c r="D652" s="2" t="s">
        <v>25</v>
      </c>
      <c r="E652" s="2" t="s">
        <v>46</v>
      </c>
      <c r="F652" s="2"/>
      <c r="G652" s="2"/>
      <c r="H652" s="2" t="str">
        <f t="shared" si="43"/>
        <v>_</v>
      </c>
      <c r="I652" s="2"/>
      <c r="J652" s="2"/>
      <c r="K652" s="2"/>
      <c r="L652" s="13" t="str">
        <f t="shared" si="4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40"/>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(($AM$11)*IF(Table2[[#This Row],[CorrectWinnerPrediction]]="Y", 1, 0))+(($AM$12)*IF(Table2[[#This Row],[CorrectAwayScorePrediction]]="Y", 1, 0))+(($AM$13)*IF(Table2[[#This Row],[CorrectHomeScorePrediction]]="Y", 1, 0))</f>
        <v>0</v>
      </c>
      <c r="AD652" s="4" t="str">
        <f t="shared" si="41"/>
        <v>WED</v>
      </c>
      <c r="AE652"/>
    </row>
    <row r="653" spans="1:31" x14ac:dyDescent="0.25">
      <c r="B653" s="4">
        <v>45665</v>
      </c>
      <c r="C653" s="7" t="s">
        <v>762</v>
      </c>
      <c r="D653" s="2" t="s">
        <v>26</v>
      </c>
      <c r="E653" s="2" t="s">
        <v>17</v>
      </c>
      <c r="F653" s="2"/>
      <c r="G653" s="2"/>
      <c r="H653" s="2" t="str">
        <f t="shared" si="43"/>
        <v>_</v>
      </c>
      <c r="I653" s="2"/>
      <c r="J653" s="2"/>
      <c r="K653" s="2"/>
      <c r="L653" s="2" t="str">
        <f t="shared" si="4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40"/>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(($AM$11)*IF(Table2[[#This Row],[CorrectWinnerPrediction]]="Y", 1, 0))+(($AM$12)*IF(Table2[[#This Row],[CorrectAwayScorePrediction]]="Y", 1, 0))+(($AM$13)*IF(Table2[[#This Row],[CorrectHomeScorePrediction]]="Y", 1, 0))</f>
        <v>0</v>
      </c>
      <c r="AD653" s="4" t="str">
        <f t="shared" si="41"/>
        <v>WED</v>
      </c>
      <c r="AE653"/>
    </row>
    <row r="654" spans="1:31" x14ac:dyDescent="0.25">
      <c r="B654" s="4">
        <v>45665</v>
      </c>
      <c r="C654" s="7" t="s">
        <v>763</v>
      </c>
      <c r="D654" s="2" t="s">
        <v>14</v>
      </c>
      <c r="E654" s="2" t="s">
        <v>15</v>
      </c>
      <c r="F654" s="2"/>
      <c r="G654" s="2"/>
      <c r="H654" s="2" t="str">
        <f t="shared" si="43"/>
        <v>_</v>
      </c>
      <c r="I654" s="2"/>
      <c r="J654" s="2"/>
      <c r="K654" s="2"/>
      <c r="L654" s="2" t="str">
        <f t="shared" si="4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40"/>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(($AM$11)*IF(Table2[[#This Row],[CorrectWinnerPrediction]]="Y", 1, 0))+(($AM$12)*IF(Table2[[#This Row],[CorrectAwayScorePrediction]]="Y", 1, 0))+(($AM$13)*IF(Table2[[#This Row],[CorrectHomeScorePrediction]]="Y", 1, 0))</f>
        <v>0</v>
      </c>
      <c r="AD654" s="4" t="str">
        <f t="shared" si="41"/>
        <v>WED</v>
      </c>
      <c r="AE654"/>
    </row>
    <row r="655" spans="1:31" x14ac:dyDescent="0.25">
      <c r="A655" s="3"/>
      <c r="B655" s="5">
        <v>45665</v>
      </c>
      <c r="C655" s="8" t="s">
        <v>764</v>
      </c>
      <c r="D655" s="3" t="s">
        <v>24</v>
      </c>
      <c r="E655" s="3" t="s">
        <v>28</v>
      </c>
      <c r="F655" s="3"/>
      <c r="G655" s="3"/>
      <c r="H655" s="3" t="str">
        <f t="shared" si="43"/>
        <v>_</v>
      </c>
      <c r="I655" s="3"/>
      <c r="J655" s="3"/>
      <c r="K655" s="3"/>
      <c r="L655" s="2" t="str">
        <f t="shared" si="4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40"/>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(($AM$11)*IF(Table2[[#This Row],[CorrectWinnerPrediction]]="Y", 1, 0))+(($AM$12)*IF(Table2[[#This Row],[CorrectAwayScorePrediction]]="Y", 1, 0))+(($AM$13)*IF(Table2[[#This Row],[CorrectHomeScorePrediction]]="Y", 1, 0))</f>
        <v>0</v>
      </c>
      <c r="AD655" s="5" t="str">
        <f t="shared" si="41"/>
        <v>WED</v>
      </c>
      <c r="AE655"/>
    </row>
    <row r="656" spans="1:31" x14ac:dyDescent="0.25">
      <c r="B656" s="4">
        <v>45666</v>
      </c>
      <c r="C656" s="7" t="s">
        <v>765</v>
      </c>
      <c r="D656" s="2" t="s">
        <v>29</v>
      </c>
      <c r="E656" s="2" t="s">
        <v>30</v>
      </c>
      <c r="F656" s="2"/>
      <c r="G656" s="2"/>
      <c r="H656" s="2" t="str">
        <f t="shared" si="43"/>
        <v>_</v>
      </c>
      <c r="I656" s="2"/>
      <c r="J656" s="2"/>
      <c r="K656" s="2"/>
      <c r="L656" s="13" t="str">
        <f t="shared" si="4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40"/>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(($AM$11)*IF(Table2[[#This Row],[CorrectWinnerPrediction]]="Y", 1, 0))+(($AM$12)*IF(Table2[[#This Row],[CorrectAwayScorePrediction]]="Y", 1, 0))+(($AM$13)*IF(Table2[[#This Row],[CorrectHomeScorePrediction]]="Y", 1, 0))</f>
        <v>0</v>
      </c>
      <c r="AD656" s="4" t="str">
        <f t="shared" si="41"/>
        <v>THU</v>
      </c>
      <c r="AE656"/>
    </row>
    <row r="657" spans="1:31" x14ac:dyDescent="0.25">
      <c r="B657" s="4">
        <v>45666</v>
      </c>
      <c r="C657" s="7" t="s">
        <v>766</v>
      </c>
      <c r="D657" s="2" t="s">
        <v>16</v>
      </c>
      <c r="E657" s="2" t="s">
        <v>43</v>
      </c>
      <c r="F657" s="2"/>
      <c r="G657" s="2"/>
      <c r="H657" s="2" t="str">
        <f t="shared" si="43"/>
        <v>_</v>
      </c>
      <c r="I657" s="2"/>
      <c r="J657" s="2"/>
      <c r="K657" s="2"/>
      <c r="L657" s="2" t="str">
        <f t="shared" si="4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40"/>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(($AM$11)*IF(Table2[[#This Row],[CorrectWinnerPrediction]]="Y", 1, 0))+(($AM$12)*IF(Table2[[#This Row],[CorrectAwayScorePrediction]]="Y", 1, 0))+(($AM$13)*IF(Table2[[#This Row],[CorrectHomeScorePrediction]]="Y", 1, 0))</f>
        <v>0</v>
      </c>
      <c r="AD657" s="4" t="str">
        <f t="shared" si="41"/>
        <v>THU</v>
      </c>
      <c r="AE657"/>
    </row>
    <row r="658" spans="1:31" x14ac:dyDescent="0.25">
      <c r="B658" s="4">
        <v>45666</v>
      </c>
      <c r="C658" s="7" t="s">
        <v>767</v>
      </c>
      <c r="D658" s="2" t="s">
        <v>32</v>
      </c>
      <c r="E658" s="2" t="s">
        <v>20</v>
      </c>
      <c r="F658" s="2"/>
      <c r="G658" s="2"/>
      <c r="H658" s="2" t="str">
        <f t="shared" si="43"/>
        <v>_</v>
      </c>
      <c r="I658" s="2"/>
      <c r="J658" s="2"/>
      <c r="K658" s="2"/>
      <c r="L658" s="2" t="str">
        <f t="shared" si="4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40"/>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(($AM$11)*IF(Table2[[#This Row],[CorrectWinnerPrediction]]="Y", 1, 0))+(($AM$12)*IF(Table2[[#This Row],[CorrectAwayScorePrediction]]="Y", 1, 0))+(($AM$13)*IF(Table2[[#This Row],[CorrectHomeScorePrediction]]="Y", 1, 0))</f>
        <v>0</v>
      </c>
      <c r="AD658" s="4" t="str">
        <f t="shared" si="41"/>
        <v>THU</v>
      </c>
      <c r="AE658"/>
    </row>
    <row r="659" spans="1:31" x14ac:dyDescent="0.25">
      <c r="B659" s="4">
        <v>45666</v>
      </c>
      <c r="C659" s="7" t="s">
        <v>768</v>
      </c>
      <c r="D659" s="2" t="s">
        <v>34</v>
      </c>
      <c r="E659" s="2" t="s">
        <v>45</v>
      </c>
      <c r="F659" s="2"/>
      <c r="G659" s="2"/>
      <c r="H659" s="2" t="str">
        <f t="shared" si="43"/>
        <v>_</v>
      </c>
      <c r="I659" s="2"/>
      <c r="J659" s="2"/>
      <c r="K659" s="2"/>
      <c r="L659" s="2" t="str">
        <f t="shared" si="4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40"/>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(($AM$11)*IF(Table2[[#This Row],[CorrectWinnerPrediction]]="Y", 1, 0))+(($AM$12)*IF(Table2[[#This Row],[CorrectAwayScorePrediction]]="Y", 1, 0))+(($AM$13)*IF(Table2[[#This Row],[CorrectHomeScorePrediction]]="Y", 1, 0))</f>
        <v>0</v>
      </c>
      <c r="AD659" s="4" t="str">
        <f t="shared" si="41"/>
        <v>THU</v>
      </c>
      <c r="AE659"/>
    </row>
    <row r="660" spans="1:31" x14ac:dyDescent="0.25">
      <c r="B660" s="4">
        <v>45666</v>
      </c>
      <c r="C660" s="7" t="s">
        <v>769</v>
      </c>
      <c r="D660" s="2" t="s">
        <v>23</v>
      </c>
      <c r="E660" s="2" t="s">
        <v>21</v>
      </c>
      <c r="F660" s="2"/>
      <c r="G660" s="2"/>
      <c r="H660" s="2" t="str">
        <f t="shared" si="43"/>
        <v>_</v>
      </c>
      <c r="I660" s="2"/>
      <c r="J660" s="2"/>
      <c r="K660" s="2"/>
      <c r="L660" s="2" t="str">
        <f t="shared" si="4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40"/>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(($AM$11)*IF(Table2[[#This Row],[CorrectWinnerPrediction]]="Y", 1, 0))+(($AM$12)*IF(Table2[[#This Row],[CorrectAwayScorePrediction]]="Y", 1, 0))+(($AM$13)*IF(Table2[[#This Row],[CorrectHomeScorePrediction]]="Y", 1, 0))</f>
        <v>0</v>
      </c>
      <c r="AD660" s="4" t="str">
        <f t="shared" si="41"/>
        <v>THU</v>
      </c>
      <c r="AE660"/>
    </row>
    <row r="661" spans="1:31" x14ac:dyDescent="0.25">
      <c r="B661" s="4">
        <v>45666</v>
      </c>
      <c r="C661" s="7" t="s">
        <v>770</v>
      </c>
      <c r="D661" s="2" t="s">
        <v>12</v>
      </c>
      <c r="E661" s="2" t="s">
        <v>36</v>
      </c>
      <c r="F661" s="2"/>
      <c r="G661" s="2"/>
      <c r="H661" s="2" t="str">
        <f t="shared" si="43"/>
        <v>_</v>
      </c>
      <c r="I661" s="2"/>
      <c r="J661" s="2"/>
      <c r="K661" s="2"/>
      <c r="L661" s="2" t="str">
        <f t="shared" si="4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40"/>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(($AM$11)*IF(Table2[[#This Row],[CorrectWinnerPrediction]]="Y", 1, 0))+(($AM$12)*IF(Table2[[#This Row],[CorrectAwayScorePrediction]]="Y", 1, 0))+(($AM$13)*IF(Table2[[#This Row],[CorrectHomeScorePrediction]]="Y", 1, 0))</f>
        <v>0</v>
      </c>
      <c r="AD661" s="4" t="str">
        <f t="shared" si="41"/>
        <v>THU</v>
      </c>
      <c r="AE661"/>
    </row>
    <row r="662" spans="1:31" x14ac:dyDescent="0.25">
      <c r="B662" s="4">
        <v>45666</v>
      </c>
      <c r="C662" s="7" t="s">
        <v>771</v>
      </c>
      <c r="D662" s="2" t="s">
        <v>18</v>
      </c>
      <c r="E662" s="2" t="s">
        <v>44</v>
      </c>
      <c r="F662" s="2"/>
      <c r="G662" s="2"/>
      <c r="H662" s="2" t="str">
        <f t="shared" si="43"/>
        <v>_</v>
      </c>
      <c r="I662" s="2"/>
      <c r="J662" s="2"/>
      <c r="K662" s="2"/>
      <c r="L662" s="2" t="str">
        <f t="shared" si="4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40"/>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(($AM$11)*IF(Table2[[#This Row],[CorrectWinnerPrediction]]="Y", 1, 0))+(($AM$12)*IF(Table2[[#This Row],[CorrectAwayScorePrediction]]="Y", 1, 0))+(($AM$13)*IF(Table2[[#This Row],[CorrectHomeScorePrediction]]="Y", 1, 0))</f>
        <v>0</v>
      </c>
      <c r="AD662" s="4" t="str">
        <f t="shared" si="41"/>
        <v>THU</v>
      </c>
      <c r="AE662"/>
    </row>
    <row r="663" spans="1:31" x14ac:dyDescent="0.25">
      <c r="B663" s="4">
        <v>45666</v>
      </c>
      <c r="C663" s="7" t="s">
        <v>772</v>
      </c>
      <c r="D663" s="2" t="s">
        <v>47</v>
      </c>
      <c r="E663" s="2" t="s">
        <v>13</v>
      </c>
      <c r="F663" s="2"/>
      <c r="G663" s="2"/>
      <c r="H663" s="2" t="str">
        <f t="shared" si="43"/>
        <v>_</v>
      </c>
      <c r="I663" s="2"/>
      <c r="J663" s="2"/>
      <c r="K663" s="2"/>
      <c r="L663" s="2" t="str">
        <f t="shared" si="4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40"/>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(($AM$11)*IF(Table2[[#This Row],[CorrectWinnerPrediction]]="Y", 1, 0))+(($AM$12)*IF(Table2[[#This Row],[CorrectAwayScorePrediction]]="Y", 1, 0))+(($AM$13)*IF(Table2[[#This Row],[CorrectHomeScorePrediction]]="Y", 1, 0))</f>
        <v>0</v>
      </c>
      <c r="AD663" s="4" t="str">
        <f t="shared" si="41"/>
        <v>THU</v>
      </c>
      <c r="AE663"/>
    </row>
    <row r="664" spans="1:31" x14ac:dyDescent="0.25">
      <c r="B664" s="4">
        <v>45666</v>
      </c>
      <c r="C664" s="7" t="s">
        <v>773</v>
      </c>
      <c r="D664" s="2" t="s">
        <v>26</v>
      </c>
      <c r="E664" s="2" t="s">
        <v>37</v>
      </c>
      <c r="F664" s="2"/>
      <c r="G664" s="2"/>
      <c r="H664" s="2" t="str">
        <f t="shared" si="43"/>
        <v>_</v>
      </c>
      <c r="I664" s="2"/>
      <c r="J664" s="2"/>
      <c r="K664" s="2"/>
      <c r="L664" s="2" t="str">
        <f t="shared" si="4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40"/>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(($AM$11)*IF(Table2[[#This Row],[CorrectWinnerPrediction]]="Y", 1, 0))+(($AM$12)*IF(Table2[[#This Row],[CorrectAwayScorePrediction]]="Y", 1, 0))+(($AM$13)*IF(Table2[[#This Row],[CorrectHomeScorePrediction]]="Y", 1, 0))</f>
        <v>0</v>
      </c>
      <c r="AD664" s="4" t="str">
        <f t="shared" si="41"/>
        <v>THU</v>
      </c>
      <c r="AE664"/>
    </row>
    <row r="665" spans="1:31" x14ac:dyDescent="0.25">
      <c r="A665" s="3"/>
      <c r="B665" s="5">
        <v>45666</v>
      </c>
      <c r="C665" s="8" t="s">
        <v>774</v>
      </c>
      <c r="D665" s="3" t="s">
        <v>33</v>
      </c>
      <c r="E665" s="3" t="s">
        <v>27</v>
      </c>
      <c r="F665" s="3"/>
      <c r="G665" s="3"/>
      <c r="H665" s="3" t="str">
        <f t="shared" si="43"/>
        <v>_</v>
      </c>
      <c r="I665" s="3"/>
      <c r="J665" s="3"/>
      <c r="K665" s="3"/>
      <c r="L665" s="2" t="str">
        <f t="shared" si="4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40"/>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(($AM$11)*IF(Table2[[#This Row],[CorrectWinnerPrediction]]="Y", 1, 0))+(($AM$12)*IF(Table2[[#This Row],[CorrectAwayScorePrediction]]="Y", 1, 0))+(($AM$13)*IF(Table2[[#This Row],[CorrectHomeScorePrediction]]="Y", 1, 0))</f>
        <v>0</v>
      </c>
      <c r="AD665" s="5" t="str">
        <f t="shared" si="41"/>
        <v>THU</v>
      </c>
      <c r="AE665"/>
    </row>
    <row r="666" spans="1:31" x14ac:dyDescent="0.25">
      <c r="B666" s="4">
        <v>45667</v>
      </c>
      <c r="C666" s="7" t="s">
        <v>775</v>
      </c>
      <c r="D666" s="2" t="s">
        <v>17</v>
      </c>
      <c r="E666" s="2" t="s">
        <v>31</v>
      </c>
      <c r="F666" s="2"/>
      <c r="G666" s="2"/>
      <c r="H666" s="2" t="str">
        <f t="shared" si="43"/>
        <v>_</v>
      </c>
      <c r="I666" s="2"/>
      <c r="J666" s="2"/>
      <c r="K666" s="2"/>
      <c r="L666" s="13" t="str">
        <f t="shared" si="4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40"/>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(($AM$11)*IF(Table2[[#This Row],[CorrectWinnerPrediction]]="Y", 1, 0))+(($AM$12)*IF(Table2[[#This Row],[CorrectAwayScorePrediction]]="Y", 1, 0))+(($AM$13)*IF(Table2[[#This Row],[CorrectHomeScorePrediction]]="Y", 1, 0))</f>
        <v>0</v>
      </c>
      <c r="AD666" s="4" t="str">
        <f t="shared" si="41"/>
        <v>FRI</v>
      </c>
      <c r="AE666"/>
    </row>
    <row r="667" spans="1:31" x14ac:dyDescent="0.25">
      <c r="B667" s="4">
        <v>45667</v>
      </c>
      <c r="C667" s="7" t="s">
        <v>776</v>
      </c>
      <c r="D667" s="2" t="s">
        <v>19</v>
      </c>
      <c r="E667" s="2" t="s">
        <v>46</v>
      </c>
      <c r="F667" s="2"/>
      <c r="G667" s="2"/>
      <c r="H667" s="2" t="str">
        <f t="shared" si="43"/>
        <v>_</v>
      </c>
      <c r="I667" s="2"/>
      <c r="J667" s="2"/>
      <c r="K667" s="2"/>
      <c r="L667" s="2" t="str">
        <f t="shared" si="4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40"/>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(($AM$11)*IF(Table2[[#This Row],[CorrectWinnerPrediction]]="Y", 1, 0))+(($AM$12)*IF(Table2[[#This Row],[CorrectAwayScorePrediction]]="Y", 1, 0))+(($AM$13)*IF(Table2[[#This Row],[CorrectHomeScorePrediction]]="Y", 1, 0))</f>
        <v>0</v>
      </c>
      <c r="AD667" s="4" t="str">
        <f t="shared" si="41"/>
        <v>FRI</v>
      </c>
      <c r="AE667"/>
    </row>
    <row r="668" spans="1:31" x14ac:dyDescent="0.25">
      <c r="B668" s="4">
        <v>45667</v>
      </c>
      <c r="C668" s="7" t="s">
        <v>777</v>
      </c>
      <c r="D668" s="2" t="s">
        <v>25</v>
      </c>
      <c r="E668" s="2" t="s">
        <v>44</v>
      </c>
      <c r="F668" s="2"/>
      <c r="G668" s="2"/>
      <c r="H668" s="2" t="str">
        <f t="shared" si="43"/>
        <v>_</v>
      </c>
      <c r="I668" s="2"/>
      <c r="J668" s="2"/>
      <c r="K668" s="2"/>
      <c r="L668" s="2" t="str">
        <f t="shared" si="4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40"/>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(($AM$11)*IF(Table2[[#This Row],[CorrectWinnerPrediction]]="Y", 1, 0))+(($AM$12)*IF(Table2[[#This Row],[CorrectAwayScorePrediction]]="Y", 1, 0))+(($AM$13)*IF(Table2[[#This Row],[CorrectHomeScorePrediction]]="Y", 1, 0))</f>
        <v>0</v>
      </c>
      <c r="AD668" s="4" t="str">
        <f t="shared" si="41"/>
        <v>FRI</v>
      </c>
      <c r="AE668"/>
    </row>
    <row r="669" spans="1:31" x14ac:dyDescent="0.25">
      <c r="B669" s="4">
        <v>45667</v>
      </c>
      <c r="C669" s="7" t="s">
        <v>778</v>
      </c>
      <c r="D669" s="2" t="s">
        <v>28</v>
      </c>
      <c r="E669" s="2" t="s">
        <v>22</v>
      </c>
      <c r="F669" s="2"/>
      <c r="G669" s="2"/>
      <c r="H669" s="2" t="str">
        <f t="shared" si="43"/>
        <v>_</v>
      </c>
      <c r="I669" s="2"/>
      <c r="J669" s="2"/>
      <c r="K669" s="2"/>
      <c r="L669" s="2" t="str">
        <f t="shared" si="4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40"/>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(($AM$11)*IF(Table2[[#This Row],[CorrectWinnerPrediction]]="Y", 1, 0))+(($AM$12)*IF(Table2[[#This Row],[CorrectAwayScorePrediction]]="Y", 1, 0))+(($AM$13)*IF(Table2[[#This Row],[CorrectHomeScorePrediction]]="Y", 1, 0))</f>
        <v>0</v>
      </c>
      <c r="AD669" s="4" t="str">
        <f t="shared" si="41"/>
        <v>FRI</v>
      </c>
      <c r="AE669"/>
    </row>
    <row r="670" spans="1:31" x14ac:dyDescent="0.25">
      <c r="A670" s="3"/>
      <c r="B670" s="5">
        <v>45667</v>
      </c>
      <c r="C670" s="8" t="s">
        <v>779</v>
      </c>
      <c r="D670" s="3" t="s">
        <v>38</v>
      </c>
      <c r="E670" s="3" t="s">
        <v>15</v>
      </c>
      <c r="F670" s="3"/>
      <c r="G670" s="3"/>
      <c r="H670" s="3" t="str">
        <f t="shared" si="43"/>
        <v>_</v>
      </c>
      <c r="I670" s="3"/>
      <c r="J670" s="3"/>
      <c r="K670" s="3"/>
      <c r="L670" s="2" t="str">
        <f t="shared" si="4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40"/>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(($AM$11)*IF(Table2[[#This Row],[CorrectWinnerPrediction]]="Y", 1, 0))+(($AM$12)*IF(Table2[[#This Row],[CorrectAwayScorePrediction]]="Y", 1, 0))+(($AM$13)*IF(Table2[[#This Row],[CorrectHomeScorePrediction]]="Y", 1, 0))</f>
        <v>0</v>
      </c>
      <c r="AD670" s="5" t="str">
        <f t="shared" si="41"/>
        <v>FRI</v>
      </c>
      <c r="AE670"/>
    </row>
    <row r="671" spans="1:31" x14ac:dyDescent="0.25">
      <c r="B671" s="4">
        <v>45668</v>
      </c>
      <c r="C671" s="7" t="s">
        <v>780</v>
      </c>
      <c r="D671" s="2" t="s">
        <v>16</v>
      </c>
      <c r="E671" s="2" t="s">
        <v>14</v>
      </c>
      <c r="F671" s="2"/>
      <c r="G671" s="2"/>
      <c r="H671" s="2" t="str">
        <f t="shared" si="43"/>
        <v>_</v>
      </c>
      <c r="I671" s="2"/>
      <c r="J671" s="2"/>
      <c r="K671" s="2"/>
      <c r="L671" s="13" t="str">
        <f t="shared" si="4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40"/>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(($AM$11)*IF(Table2[[#This Row],[CorrectWinnerPrediction]]="Y", 1, 0))+(($AM$12)*IF(Table2[[#This Row],[CorrectAwayScorePrediction]]="Y", 1, 0))+(($AM$13)*IF(Table2[[#This Row],[CorrectHomeScorePrediction]]="Y", 1, 0))</f>
        <v>0</v>
      </c>
      <c r="AD671" s="4" t="str">
        <f t="shared" si="41"/>
        <v>SAT</v>
      </c>
      <c r="AE671"/>
    </row>
    <row r="672" spans="1:31" x14ac:dyDescent="0.25">
      <c r="B672" s="4">
        <v>45668</v>
      </c>
      <c r="C672" s="7" t="s">
        <v>781</v>
      </c>
      <c r="D672" s="2" t="s">
        <v>12</v>
      </c>
      <c r="E672" s="2" t="s">
        <v>29</v>
      </c>
      <c r="F672" s="2"/>
      <c r="G672" s="2"/>
      <c r="H672" s="2" t="str">
        <f t="shared" si="43"/>
        <v>_</v>
      </c>
      <c r="I672" s="2"/>
      <c r="J672" s="2"/>
      <c r="K672" s="2"/>
      <c r="L672" s="2" t="str">
        <f t="shared" si="4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40"/>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(($AM$11)*IF(Table2[[#This Row],[CorrectWinnerPrediction]]="Y", 1, 0))+(($AM$12)*IF(Table2[[#This Row],[CorrectAwayScorePrediction]]="Y", 1, 0))+(($AM$13)*IF(Table2[[#This Row],[CorrectHomeScorePrediction]]="Y", 1, 0))</f>
        <v>0</v>
      </c>
      <c r="AD672" s="4" t="str">
        <f t="shared" si="41"/>
        <v>SAT</v>
      </c>
      <c r="AE672"/>
    </row>
    <row r="673" spans="1:31" x14ac:dyDescent="0.25">
      <c r="B673" s="4">
        <v>45668</v>
      </c>
      <c r="C673" s="7" t="s">
        <v>782</v>
      </c>
      <c r="D673" s="2" t="s">
        <v>30</v>
      </c>
      <c r="E673" s="2" t="s">
        <v>21</v>
      </c>
      <c r="F673" s="2"/>
      <c r="G673" s="2"/>
      <c r="H673" s="2" t="str">
        <f t="shared" si="43"/>
        <v>_</v>
      </c>
      <c r="I673" s="2"/>
      <c r="J673" s="2"/>
      <c r="K673" s="2"/>
      <c r="L673" s="2" t="str">
        <f t="shared" si="4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40"/>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(($AM$11)*IF(Table2[[#This Row],[CorrectWinnerPrediction]]="Y", 1, 0))+(($AM$12)*IF(Table2[[#This Row],[CorrectAwayScorePrediction]]="Y", 1, 0))+(($AM$13)*IF(Table2[[#This Row],[CorrectHomeScorePrediction]]="Y", 1, 0))</f>
        <v>0</v>
      </c>
      <c r="AD673" s="4" t="str">
        <f t="shared" si="41"/>
        <v>SAT</v>
      </c>
      <c r="AE673"/>
    </row>
    <row r="674" spans="1:31" x14ac:dyDescent="0.25">
      <c r="B674" s="4">
        <v>45668</v>
      </c>
      <c r="C674" s="7" t="s">
        <v>783</v>
      </c>
      <c r="D674" s="2" t="s">
        <v>25</v>
      </c>
      <c r="E674" s="2" t="s">
        <v>18</v>
      </c>
      <c r="F674" s="2"/>
      <c r="G674" s="2"/>
      <c r="H674" s="2" t="str">
        <f t="shared" si="43"/>
        <v>_</v>
      </c>
      <c r="I674" s="2"/>
      <c r="J674" s="2"/>
      <c r="K674" s="2"/>
      <c r="L674" s="2" t="str">
        <f t="shared" si="4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40"/>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(($AM$11)*IF(Table2[[#This Row],[CorrectWinnerPrediction]]="Y", 1, 0))+(($AM$12)*IF(Table2[[#This Row],[CorrectAwayScorePrediction]]="Y", 1, 0))+(($AM$13)*IF(Table2[[#This Row],[CorrectHomeScorePrediction]]="Y", 1, 0))</f>
        <v>0</v>
      </c>
      <c r="AD674" s="4" t="str">
        <f t="shared" si="41"/>
        <v>SAT</v>
      </c>
      <c r="AE674"/>
    </row>
    <row r="675" spans="1:31" x14ac:dyDescent="0.25">
      <c r="B675" s="4">
        <v>45668</v>
      </c>
      <c r="C675" s="7" t="s">
        <v>784</v>
      </c>
      <c r="D675" s="2" t="s">
        <v>34</v>
      </c>
      <c r="E675" s="2" t="s">
        <v>19</v>
      </c>
      <c r="F675" s="2"/>
      <c r="G675" s="2"/>
      <c r="H675" s="2" t="str">
        <f t="shared" si="43"/>
        <v>_</v>
      </c>
      <c r="I675" s="2"/>
      <c r="J675" s="2"/>
      <c r="K675" s="2"/>
      <c r="L675" s="2" t="str">
        <f t="shared" si="4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40"/>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(($AM$11)*IF(Table2[[#This Row],[CorrectWinnerPrediction]]="Y", 1, 0))+(($AM$12)*IF(Table2[[#This Row],[CorrectAwayScorePrediction]]="Y", 1, 0))+(($AM$13)*IF(Table2[[#This Row],[CorrectHomeScorePrediction]]="Y", 1, 0))</f>
        <v>0</v>
      </c>
      <c r="AD675" s="4" t="str">
        <f t="shared" si="41"/>
        <v>SAT</v>
      </c>
      <c r="AE675"/>
    </row>
    <row r="676" spans="1:31" x14ac:dyDescent="0.25">
      <c r="B676" s="4">
        <v>45668</v>
      </c>
      <c r="C676" s="7" t="s">
        <v>785</v>
      </c>
      <c r="D676" s="2" t="s">
        <v>43</v>
      </c>
      <c r="E676" s="2" t="s">
        <v>32</v>
      </c>
      <c r="F676" s="2"/>
      <c r="G676" s="2"/>
      <c r="H676" s="2" t="str">
        <f t="shared" si="43"/>
        <v>_</v>
      </c>
      <c r="I676" s="2"/>
      <c r="J676" s="2"/>
      <c r="K676" s="2"/>
      <c r="L676" s="2" t="str">
        <f t="shared" si="4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40"/>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(($AM$11)*IF(Table2[[#This Row],[CorrectWinnerPrediction]]="Y", 1, 0))+(($AM$12)*IF(Table2[[#This Row],[CorrectAwayScorePrediction]]="Y", 1, 0))+(($AM$13)*IF(Table2[[#This Row],[CorrectHomeScorePrediction]]="Y", 1, 0))</f>
        <v>0</v>
      </c>
      <c r="AD676" s="4" t="str">
        <f t="shared" si="41"/>
        <v>SAT</v>
      </c>
      <c r="AE676"/>
    </row>
    <row r="677" spans="1:31" x14ac:dyDescent="0.25">
      <c r="B677" s="4">
        <v>45668</v>
      </c>
      <c r="C677" s="7" t="s">
        <v>786</v>
      </c>
      <c r="D677" s="2" t="s">
        <v>47</v>
      </c>
      <c r="E677" s="2" t="s">
        <v>45</v>
      </c>
      <c r="F677" s="2"/>
      <c r="G677" s="2"/>
      <c r="H677" s="2" t="str">
        <f t="shared" si="43"/>
        <v>_</v>
      </c>
      <c r="I677" s="2"/>
      <c r="J677" s="2"/>
      <c r="K677" s="2"/>
      <c r="L677" s="2" t="str">
        <f t="shared" si="4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40"/>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(($AM$11)*IF(Table2[[#This Row],[CorrectWinnerPrediction]]="Y", 1, 0))+(($AM$12)*IF(Table2[[#This Row],[CorrectAwayScorePrediction]]="Y", 1, 0))+(($AM$13)*IF(Table2[[#This Row],[CorrectHomeScorePrediction]]="Y", 1, 0))</f>
        <v>0</v>
      </c>
      <c r="AD677" s="4" t="str">
        <f t="shared" si="41"/>
        <v>SAT</v>
      </c>
      <c r="AE677"/>
    </row>
    <row r="678" spans="1:31" x14ac:dyDescent="0.25">
      <c r="B678" s="4">
        <v>45668</v>
      </c>
      <c r="C678" s="7" t="s">
        <v>787</v>
      </c>
      <c r="D678" s="2" t="s">
        <v>23</v>
      </c>
      <c r="E678" s="2" t="s">
        <v>17</v>
      </c>
      <c r="F678" s="2"/>
      <c r="G678" s="2"/>
      <c r="H678" s="2" t="str">
        <f t="shared" si="43"/>
        <v>_</v>
      </c>
      <c r="I678" s="2"/>
      <c r="J678" s="2"/>
      <c r="K678" s="2"/>
      <c r="L678" s="2" t="str">
        <f t="shared" si="4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40"/>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(($AM$11)*IF(Table2[[#This Row],[CorrectWinnerPrediction]]="Y", 1, 0))+(($AM$12)*IF(Table2[[#This Row],[CorrectAwayScorePrediction]]="Y", 1, 0))+(($AM$13)*IF(Table2[[#This Row],[CorrectHomeScorePrediction]]="Y", 1, 0))</f>
        <v>0</v>
      </c>
      <c r="AD678" s="4" t="str">
        <f t="shared" si="41"/>
        <v>SAT</v>
      </c>
      <c r="AE678"/>
    </row>
    <row r="679" spans="1:31" x14ac:dyDescent="0.25">
      <c r="B679" s="4">
        <v>45668</v>
      </c>
      <c r="C679" s="7" t="s">
        <v>788</v>
      </c>
      <c r="D679" s="2" t="s">
        <v>36</v>
      </c>
      <c r="E679" s="2" t="s">
        <v>13</v>
      </c>
      <c r="F679" s="2"/>
      <c r="G679" s="2"/>
      <c r="H679" s="2" t="str">
        <f t="shared" si="43"/>
        <v>_</v>
      </c>
      <c r="I679" s="2"/>
      <c r="J679" s="2"/>
      <c r="K679" s="2"/>
      <c r="L679" s="2" t="str">
        <f t="shared" si="4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40"/>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(($AM$11)*IF(Table2[[#This Row],[CorrectWinnerPrediction]]="Y", 1, 0))+(($AM$12)*IF(Table2[[#This Row],[CorrectAwayScorePrediction]]="Y", 1, 0))+(($AM$13)*IF(Table2[[#This Row],[CorrectHomeScorePrediction]]="Y", 1, 0))</f>
        <v>0</v>
      </c>
      <c r="AD679" s="4" t="str">
        <f t="shared" si="41"/>
        <v>SAT</v>
      </c>
      <c r="AE679"/>
    </row>
    <row r="680" spans="1:31" x14ac:dyDescent="0.25">
      <c r="B680" s="4">
        <v>45668</v>
      </c>
      <c r="C680" s="7" t="s">
        <v>789</v>
      </c>
      <c r="D680" s="2" t="s">
        <v>26</v>
      </c>
      <c r="E680" s="2" t="s">
        <v>22</v>
      </c>
      <c r="F680" s="2"/>
      <c r="G680" s="2"/>
      <c r="H680" s="2" t="str">
        <f t="shared" si="43"/>
        <v>_</v>
      </c>
      <c r="I680" s="2"/>
      <c r="J680" s="2"/>
      <c r="K680" s="2"/>
      <c r="L680" s="2" t="str">
        <f t="shared" si="4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40"/>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(($AM$11)*IF(Table2[[#This Row],[CorrectWinnerPrediction]]="Y", 1, 0))+(($AM$12)*IF(Table2[[#This Row],[CorrectAwayScorePrediction]]="Y", 1, 0))+(($AM$13)*IF(Table2[[#This Row],[CorrectHomeScorePrediction]]="Y", 1, 0))</f>
        <v>0</v>
      </c>
      <c r="AD680" s="4" t="str">
        <f t="shared" si="41"/>
        <v>SAT</v>
      </c>
      <c r="AE680"/>
    </row>
    <row r="681" spans="1:31" x14ac:dyDescent="0.25">
      <c r="B681" s="4">
        <v>45668</v>
      </c>
      <c r="C681" s="7" t="s">
        <v>790</v>
      </c>
      <c r="D681" s="2" t="s">
        <v>46</v>
      </c>
      <c r="E681" s="2" t="s">
        <v>35</v>
      </c>
      <c r="F681" s="2"/>
      <c r="G681" s="2"/>
      <c r="H681" s="2" t="str">
        <f t="shared" si="43"/>
        <v>_</v>
      </c>
      <c r="I681" s="2"/>
      <c r="J681" s="2"/>
      <c r="K681" s="2"/>
      <c r="L681" s="2" t="str">
        <f t="shared" si="4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40"/>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(($AM$11)*IF(Table2[[#This Row],[CorrectWinnerPrediction]]="Y", 1, 0))+(($AM$12)*IF(Table2[[#This Row],[CorrectAwayScorePrediction]]="Y", 1, 0))+(($AM$13)*IF(Table2[[#This Row],[CorrectHomeScorePrediction]]="Y", 1, 0))</f>
        <v>0</v>
      </c>
      <c r="AD681" s="4" t="str">
        <f t="shared" si="41"/>
        <v>SAT</v>
      </c>
      <c r="AE681"/>
    </row>
    <row r="682" spans="1:31" x14ac:dyDescent="0.25">
      <c r="B682" s="4">
        <v>45668</v>
      </c>
      <c r="C682" s="7" t="s">
        <v>791</v>
      </c>
      <c r="D682" s="2" t="s">
        <v>33</v>
      </c>
      <c r="E682" s="2" t="s">
        <v>15</v>
      </c>
      <c r="F682" s="2"/>
      <c r="G682" s="2"/>
      <c r="H682" s="2" t="str">
        <f t="shared" si="43"/>
        <v>_</v>
      </c>
      <c r="I682" s="2"/>
      <c r="J682" s="2"/>
      <c r="K682" s="2"/>
      <c r="L682" s="2" t="str">
        <f t="shared" si="4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40"/>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(($AM$11)*IF(Table2[[#This Row],[CorrectWinnerPrediction]]="Y", 1, 0))+(($AM$12)*IF(Table2[[#This Row],[CorrectAwayScorePrediction]]="Y", 1, 0))+(($AM$13)*IF(Table2[[#This Row],[CorrectHomeScorePrediction]]="Y", 1, 0))</f>
        <v>0</v>
      </c>
      <c r="AD682" s="4" t="str">
        <f t="shared" si="41"/>
        <v>SAT</v>
      </c>
      <c r="AE682"/>
    </row>
    <row r="683" spans="1:31" x14ac:dyDescent="0.25">
      <c r="B683" s="4">
        <v>45668</v>
      </c>
      <c r="C683" s="7" t="s">
        <v>792</v>
      </c>
      <c r="D683" s="2" t="s">
        <v>28</v>
      </c>
      <c r="E683" s="2" t="s">
        <v>24</v>
      </c>
      <c r="F683" s="2"/>
      <c r="G683" s="2"/>
      <c r="H683" s="2" t="str">
        <f t="shared" si="43"/>
        <v>_</v>
      </c>
      <c r="I683" s="2"/>
      <c r="J683" s="2"/>
      <c r="K683" s="2"/>
      <c r="L683" s="2" t="str">
        <f t="shared" si="4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40"/>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(($AM$11)*IF(Table2[[#This Row],[CorrectWinnerPrediction]]="Y", 1, 0))+(($AM$12)*IF(Table2[[#This Row],[CorrectAwayScorePrediction]]="Y", 1, 0))+(($AM$13)*IF(Table2[[#This Row],[CorrectHomeScorePrediction]]="Y", 1, 0))</f>
        <v>0</v>
      </c>
      <c r="AD683" s="4" t="str">
        <f t="shared" si="41"/>
        <v>SAT</v>
      </c>
      <c r="AE683"/>
    </row>
    <row r="684" spans="1:31" x14ac:dyDescent="0.25">
      <c r="B684" s="4">
        <v>45668</v>
      </c>
      <c r="C684" s="7" t="s">
        <v>793</v>
      </c>
      <c r="D684" s="2" t="s">
        <v>20</v>
      </c>
      <c r="E684" s="2" t="s">
        <v>27</v>
      </c>
      <c r="F684" s="2"/>
      <c r="G684" s="2"/>
      <c r="H684" s="2" t="str">
        <f t="shared" si="43"/>
        <v>_</v>
      </c>
      <c r="I684" s="2"/>
      <c r="J684" s="2"/>
      <c r="K684" s="2"/>
      <c r="L684" s="2" t="str">
        <f t="shared" si="4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40"/>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(($AM$11)*IF(Table2[[#This Row],[CorrectWinnerPrediction]]="Y", 1, 0))+(($AM$12)*IF(Table2[[#This Row],[CorrectAwayScorePrediction]]="Y", 1, 0))+(($AM$13)*IF(Table2[[#This Row],[CorrectHomeScorePrediction]]="Y", 1, 0))</f>
        <v>0</v>
      </c>
      <c r="AD684" s="4" t="str">
        <f t="shared" si="41"/>
        <v>SAT</v>
      </c>
      <c r="AE684"/>
    </row>
    <row r="685" spans="1:31" x14ac:dyDescent="0.25">
      <c r="A685" s="3"/>
      <c r="B685" s="5">
        <v>45668</v>
      </c>
      <c r="C685" s="8" t="s">
        <v>794</v>
      </c>
      <c r="D685" s="3" t="s">
        <v>37</v>
      </c>
      <c r="E685" s="3" t="s">
        <v>38</v>
      </c>
      <c r="F685" s="3"/>
      <c r="G685" s="3"/>
      <c r="H685" s="3" t="str">
        <f t="shared" si="43"/>
        <v>_</v>
      </c>
      <c r="I685" s="3"/>
      <c r="J685" s="3"/>
      <c r="K685" s="3"/>
      <c r="L685" s="2" t="str">
        <f t="shared" si="4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40"/>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(($AM$11)*IF(Table2[[#This Row],[CorrectWinnerPrediction]]="Y", 1, 0))+(($AM$12)*IF(Table2[[#This Row],[CorrectAwayScorePrediction]]="Y", 1, 0))+(($AM$13)*IF(Table2[[#This Row],[CorrectHomeScorePrediction]]="Y", 1, 0))</f>
        <v>0</v>
      </c>
      <c r="AD685" s="5" t="str">
        <f t="shared" si="41"/>
        <v>SAT</v>
      </c>
      <c r="AE685"/>
    </row>
    <row r="686" spans="1:31" x14ac:dyDescent="0.25">
      <c r="B686" s="4">
        <v>45669</v>
      </c>
      <c r="C686" s="7" t="s">
        <v>795</v>
      </c>
      <c r="D686" s="2" t="s">
        <v>12</v>
      </c>
      <c r="E686" s="2" t="s">
        <v>31</v>
      </c>
      <c r="F686" s="2"/>
      <c r="G686" s="2"/>
      <c r="H686" s="2" t="str">
        <f t="shared" si="43"/>
        <v>_</v>
      </c>
      <c r="I686" s="2"/>
      <c r="J686" s="2"/>
      <c r="K686" s="2"/>
      <c r="L686" s="13" t="str">
        <f t="shared" si="4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40"/>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(($AM$11)*IF(Table2[[#This Row],[CorrectWinnerPrediction]]="Y", 1, 0))+(($AM$12)*IF(Table2[[#This Row],[CorrectAwayScorePrediction]]="Y", 1, 0))+(($AM$13)*IF(Table2[[#This Row],[CorrectHomeScorePrediction]]="Y", 1, 0))</f>
        <v>0</v>
      </c>
      <c r="AD686" s="4" t="str">
        <f t="shared" si="41"/>
        <v>SUN</v>
      </c>
      <c r="AE686"/>
    </row>
    <row r="687" spans="1:31" x14ac:dyDescent="0.25">
      <c r="B687" s="4">
        <v>45669</v>
      </c>
      <c r="C687" s="7" t="s">
        <v>796</v>
      </c>
      <c r="D687" s="2" t="s">
        <v>34</v>
      </c>
      <c r="E687" s="2" t="s">
        <v>30</v>
      </c>
      <c r="F687" s="2"/>
      <c r="G687" s="2"/>
      <c r="H687" s="2" t="str">
        <f t="shared" si="43"/>
        <v>_</v>
      </c>
      <c r="I687" s="2"/>
      <c r="J687" s="2"/>
      <c r="K687" s="2"/>
      <c r="L687" s="2" t="str">
        <f t="shared" si="4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40"/>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(($AM$11)*IF(Table2[[#This Row],[CorrectWinnerPrediction]]="Y", 1, 0))+(($AM$12)*IF(Table2[[#This Row],[CorrectAwayScorePrediction]]="Y", 1, 0))+(($AM$13)*IF(Table2[[#This Row],[CorrectHomeScorePrediction]]="Y", 1, 0))</f>
        <v>0</v>
      </c>
      <c r="AD687" s="4" t="str">
        <f t="shared" si="41"/>
        <v>SUN</v>
      </c>
      <c r="AE687"/>
    </row>
    <row r="688" spans="1:31" x14ac:dyDescent="0.25">
      <c r="B688" s="4">
        <v>45669</v>
      </c>
      <c r="C688" s="7" t="s">
        <v>797</v>
      </c>
      <c r="D688" s="2" t="s">
        <v>43</v>
      </c>
      <c r="E688" s="2" t="s">
        <v>21</v>
      </c>
      <c r="F688" s="2"/>
      <c r="G688" s="2"/>
      <c r="H688" s="2" t="str">
        <f t="shared" si="43"/>
        <v>_</v>
      </c>
      <c r="I688" s="2"/>
      <c r="J688" s="2"/>
      <c r="K688" s="2"/>
      <c r="L688" s="2" t="str">
        <f t="shared" si="4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40"/>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(($AM$11)*IF(Table2[[#This Row],[CorrectWinnerPrediction]]="Y", 1, 0))+(($AM$12)*IF(Table2[[#This Row],[CorrectAwayScorePrediction]]="Y", 1, 0))+(($AM$13)*IF(Table2[[#This Row],[CorrectHomeScorePrediction]]="Y", 1, 0))</f>
        <v>0</v>
      </c>
      <c r="AD688" s="4" t="str">
        <f t="shared" si="41"/>
        <v>SUN</v>
      </c>
      <c r="AE688"/>
    </row>
    <row r="689" spans="1:31" x14ac:dyDescent="0.25">
      <c r="B689" s="4">
        <v>45669</v>
      </c>
      <c r="C689" s="7" t="s">
        <v>798</v>
      </c>
      <c r="D689" s="2" t="s">
        <v>47</v>
      </c>
      <c r="E689" s="2" t="s">
        <v>44</v>
      </c>
      <c r="F689" s="2"/>
      <c r="G689" s="2"/>
      <c r="H689" s="2" t="str">
        <f t="shared" si="43"/>
        <v>_</v>
      </c>
      <c r="I689" s="2"/>
      <c r="J689" s="2"/>
      <c r="K689" s="2"/>
      <c r="L689" s="2" t="str">
        <f t="shared" si="4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40"/>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(($AM$11)*IF(Table2[[#This Row],[CorrectWinnerPrediction]]="Y", 1, 0))+(($AM$12)*IF(Table2[[#This Row],[CorrectAwayScorePrediction]]="Y", 1, 0))+(($AM$13)*IF(Table2[[#This Row],[CorrectHomeScorePrediction]]="Y", 1, 0))</f>
        <v>0</v>
      </c>
      <c r="AD689" s="4" t="str">
        <f t="shared" si="41"/>
        <v>SUN</v>
      </c>
      <c r="AE689"/>
    </row>
    <row r="690" spans="1:31" x14ac:dyDescent="0.25">
      <c r="A690" s="3"/>
      <c r="B690" s="5">
        <v>45669</v>
      </c>
      <c r="C690" s="8" t="s">
        <v>799</v>
      </c>
      <c r="D690" s="3" t="s">
        <v>37</v>
      </c>
      <c r="E690" s="3" t="s">
        <v>27</v>
      </c>
      <c r="F690" s="3"/>
      <c r="G690" s="3"/>
      <c r="H690" s="3" t="str">
        <f t="shared" si="43"/>
        <v>_</v>
      </c>
      <c r="I690" s="3"/>
      <c r="J690" s="3"/>
      <c r="K690" s="3"/>
      <c r="L690" s="2" t="str">
        <f t="shared" si="4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40"/>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(($AM$11)*IF(Table2[[#This Row],[CorrectWinnerPrediction]]="Y", 1, 0))+(($AM$12)*IF(Table2[[#This Row],[CorrectAwayScorePrediction]]="Y", 1, 0))+(($AM$13)*IF(Table2[[#This Row],[CorrectHomeScorePrediction]]="Y", 1, 0))</f>
        <v>0</v>
      </c>
      <c r="AD690" s="5" t="str">
        <f t="shared" si="41"/>
        <v>SUN</v>
      </c>
      <c r="AE690"/>
    </row>
    <row r="691" spans="1:31" x14ac:dyDescent="0.25">
      <c r="B691" s="4">
        <v>45670</v>
      </c>
      <c r="C691" s="7" t="s">
        <v>800</v>
      </c>
      <c r="D691" s="2" t="s">
        <v>14</v>
      </c>
      <c r="E691" s="2" t="s">
        <v>45</v>
      </c>
      <c r="F691" s="2"/>
      <c r="G691" s="2"/>
      <c r="H691" s="2" t="str">
        <f t="shared" si="43"/>
        <v>_</v>
      </c>
      <c r="I691" s="2"/>
      <c r="J691" s="2"/>
      <c r="K691" s="2"/>
      <c r="L691" s="13" t="str">
        <f t="shared" si="4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40"/>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(($AM$11)*IF(Table2[[#This Row],[CorrectWinnerPrediction]]="Y", 1, 0))+(($AM$12)*IF(Table2[[#This Row],[CorrectAwayScorePrediction]]="Y", 1, 0))+(($AM$13)*IF(Table2[[#This Row],[CorrectHomeScorePrediction]]="Y", 1, 0))</f>
        <v>0</v>
      </c>
      <c r="AD691" s="4" t="str">
        <f t="shared" si="41"/>
        <v>MON</v>
      </c>
      <c r="AE691"/>
    </row>
    <row r="692" spans="1:31" x14ac:dyDescent="0.25">
      <c r="B692" s="4">
        <v>45670</v>
      </c>
      <c r="C692" s="7" t="s">
        <v>801</v>
      </c>
      <c r="D692" s="2" t="s">
        <v>24</v>
      </c>
      <c r="E692" s="2" t="s">
        <v>17</v>
      </c>
      <c r="F692" s="2"/>
      <c r="G692" s="2"/>
      <c r="H692" s="2" t="str">
        <f t="shared" si="43"/>
        <v>_</v>
      </c>
      <c r="I692" s="2"/>
      <c r="J692" s="2"/>
      <c r="K692" s="2"/>
      <c r="L692" s="2" t="str">
        <f t="shared" si="4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40"/>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(($AM$11)*IF(Table2[[#This Row],[CorrectWinnerPrediction]]="Y", 1, 0))+(($AM$12)*IF(Table2[[#This Row],[CorrectAwayScorePrediction]]="Y", 1, 0))+(($AM$13)*IF(Table2[[#This Row],[CorrectHomeScorePrediction]]="Y", 1, 0))</f>
        <v>0</v>
      </c>
      <c r="AD692" s="4" t="str">
        <f t="shared" si="41"/>
        <v>MON</v>
      </c>
      <c r="AE692"/>
    </row>
    <row r="693" spans="1:31" x14ac:dyDescent="0.25">
      <c r="A693" s="3"/>
      <c r="B693" s="5">
        <v>45670</v>
      </c>
      <c r="C693" s="8" t="s">
        <v>802</v>
      </c>
      <c r="D693" s="3" t="s">
        <v>28</v>
      </c>
      <c r="E693" s="3" t="s">
        <v>23</v>
      </c>
      <c r="F693" s="3"/>
      <c r="G693" s="3"/>
      <c r="H693" s="3" t="str">
        <f t="shared" si="43"/>
        <v>_</v>
      </c>
      <c r="I693" s="3"/>
      <c r="J693" s="3"/>
      <c r="K693" s="3"/>
      <c r="L693" s="2" t="str">
        <f t="shared" si="4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40"/>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(($AM$11)*IF(Table2[[#This Row],[CorrectWinnerPrediction]]="Y", 1, 0))+(($AM$12)*IF(Table2[[#This Row],[CorrectAwayScorePrediction]]="Y", 1, 0))+(($AM$13)*IF(Table2[[#This Row],[CorrectHomeScorePrediction]]="Y", 1, 0))</f>
        <v>0</v>
      </c>
      <c r="AD693" s="5" t="str">
        <f t="shared" si="41"/>
        <v>MON</v>
      </c>
      <c r="AE693"/>
    </row>
    <row r="694" spans="1:31" x14ac:dyDescent="0.25">
      <c r="B694" s="4">
        <v>45671</v>
      </c>
      <c r="C694" s="7" t="s">
        <v>803</v>
      </c>
      <c r="D694" s="2" t="s">
        <v>43</v>
      </c>
      <c r="E694" s="2" t="s">
        <v>16</v>
      </c>
      <c r="F694" s="2"/>
      <c r="G694" s="2"/>
      <c r="H694" s="2" t="str">
        <f t="shared" si="43"/>
        <v>_</v>
      </c>
      <c r="I694" s="2"/>
      <c r="J694" s="2"/>
      <c r="K694" s="2"/>
      <c r="L694" s="13" t="str">
        <f t="shared" si="4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40"/>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(($AM$11)*IF(Table2[[#This Row],[CorrectWinnerPrediction]]="Y", 1, 0))+(($AM$12)*IF(Table2[[#This Row],[CorrectAwayScorePrediction]]="Y", 1, 0))+(($AM$13)*IF(Table2[[#This Row],[CorrectHomeScorePrediction]]="Y", 1, 0))</f>
        <v>0</v>
      </c>
      <c r="AD694" s="4" t="str">
        <f t="shared" si="41"/>
        <v>TUE</v>
      </c>
      <c r="AE694"/>
    </row>
    <row r="695" spans="1:31" x14ac:dyDescent="0.25">
      <c r="B695" s="4">
        <v>45671</v>
      </c>
      <c r="C695" s="7" t="s">
        <v>804</v>
      </c>
      <c r="D695" s="2" t="s">
        <v>34</v>
      </c>
      <c r="E695" s="2" t="s">
        <v>18</v>
      </c>
      <c r="F695" s="2"/>
      <c r="G695" s="2"/>
      <c r="H695" s="2" t="str">
        <f t="shared" si="43"/>
        <v>_</v>
      </c>
      <c r="I695" s="2"/>
      <c r="J695" s="2"/>
      <c r="K695" s="2"/>
      <c r="L695" s="2" t="str">
        <f t="shared" si="4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40"/>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(($AM$11)*IF(Table2[[#This Row],[CorrectWinnerPrediction]]="Y", 1, 0))+(($AM$12)*IF(Table2[[#This Row],[CorrectAwayScorePrediction]]="Y", 1, 0))+(($AM$13)*IF(Table2[[#This Row],[CorrectHomeScorePrediction]]="Y", 1, 0))</f>
        <v>0</v>
      </c>
      <c r="AD695" s="4" t="str">
        <f t="shared" si="41"/>
        <v>TUE</v>
      </c>
      <c r="AE695"/>
    </row>
    <row r="696" spans="1:31" x14ac:dyDescent="0.25">
      <c r="B696" s="4">
        <v>45671</v>
      </c>
      <c r="C696" s="7" t="s">
        <v>805</v>
      </c>
      <c r="D696" s="2" t="s">
        <v>38</v>
      </c>
      <c r="E696" s="2" t="s">
        <v>31</v>
      </c>
      <c r="F696" s="2"/>
      <c r="G696" s="2"/>
      <c r="H696" s="2" t="str">
        <f t="shared" si="43"/>
        <v>_</v>
      </c>
      <c r="I696" s="2"/>
      <c r="J696" s="2"/>
      <c r="K696" s="2"/>
      <c r="L696" s="2" t="str">
        <f t="shared" si="4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40"/>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(($AM$11)*IF(Table2[[#This Row],[CorrectWinnerPrediction]]="Y", 1, 0))+(($AM$12)*IF(Table2[[#This Row],[CorrectAwayScorePrediction]]="Y", 1, 0))+(($AM$13)*IF(Table2[[#This Row],[CorrectHomeScorePrediction]]="Y", 1, 0))</f>
        <v>0</v>
      </c>
      <c r="AD696" s="4" t="str">
        <f t="shared" si="41"/>
        <v>TUE</v>
      </c>
      <c r="AE696"/>
    </row>
    <row r="697" spans="1:31" x14ac:dyDescent="0.25">
      <c r="B697" s="4">
        <v>45671</v>
      </c>
      <c r="C697" s="7" t="s">
        <v>806</v>
      </c>
      <c r="D697" s="2" t="s">
        <v>12</v>
      </c>
      <c r="E697" s="2" t="s">
        <v>21</v>
      </c>
      <c r="F697" s="2"/>
      <c r="G697" s="2"/>
      <c r="H697" s="2" t="str">
        <f t="shared" si="43"/>
        <v>_</v>
      </c>
      <c r="I697" s="2"/>
      <c r="J697" s="2"/>
      <c r="K697" s="2"/>
      <c r="L697" s="2" t="str">
        <f t="shared" si="4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40"/>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(($AM$11)*IF(Table2[[#This Row],[CorrectWinnerPrediction]]="Y", 1, 0))+(($AM$12)*IF(Table2[[#This Row],[CorrectAwayScorePrediction]]="Y", 1, 0))+(($AM$13)*IF(Table2[[#This Row],[CorrectHomeScorePrediction]]="Y", 1, 0))</f>
        <v>0</v>
      </c>
      <c r="AD697" s="4" t="str">
        <f t="shared" si="41"/>
        <v>TUE</v>
      </c>
      <c r="AE697"/>
    </row>
    <row r="698" spans="1:31" x14ac:dyDescent="0.25">
      <c r="B698" s="4">
        <v>45671</v>
      </c>
      <c r="C698" s="7" t="s">
        <v>807</v>
      </c>
      <c r="D698" s="2" t="s">
        <v>47</v>
      </c>
      <c r="E698" s="2" t="s">
        <v>46</v>
      </c>
      <c r="F698" s="2"/>
      <c r="G698" s="2"/>
      <c r="H698" s="2" t="str">
        <f t="shared" si="43"/>
        <v>_</v>
      </c>
      <c r="I698" s="2"/>
      <c r="J698" s="2"/>
      <c r="K698" s="2"/>
      <c r="L698" s="2" t="str">
        <f t="shared" si="4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40"/>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(($AM$11)*IF(Table2[[#This Row],[CorrectWinnerPrediction]]="Y", 1, 0))+(($AM$12)*IF(Table2[[#This Row],[CorrectAwayScorePrediction]]="Y", 1, 0))+(($AM$13)*IF(Table2[[#This Row],[CorrectHomeScorePrediction]]="Y", 1, 0))</f>
        <v>0</v>
      </c>
      <c r="AD698" s="4" t="str">
        <f t="shared" si="41"/>
        <v>TUE</v>
      </c>
      <c r="AE698"/>
    </row>
    <row r="699" spans="1:31" x14ac:dyDescent="0.25">
      <c r="B699" s="4">
        <v>45671</v>
      </c>
      <c r="C699" s="7" t="s">
        <v>808</v>
      </c>
      <c r="D699" s="2" t="s">
        <v>45</v>
      </c>
      <c r="E699" s="2" t="s">
        <v>36</v>
      </c>
      <c r="F699" s="2"/>
      <c r="G699" s="2"/>
      <c r="H699" s="2" t="str">
        <f t="shared" si="43"/>
        <v>_</v>
      </c>
      <c r="I699" s="2"/>
      <c r="J699" s="2"/>
      <c r="K699" s="2"/>
      <c r="L699" s="2" t="str">
        <f t="shared" si="4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40"/>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(($AM$11)*IF(Table2[[#This Row],[CorrectWinnerPrediction]]="Y", 1, 0))+(($AM$12)*IF(Table2[[#This Row],[CorrectAwayScorePrediction]]="Y", 1, 0))+(($AM$13)*IF(Table2[[#This Row],[CorrectHomeScorePrediction]]="Y", 1, 0))</f>
        <v>0</v>
      </c>
      <c r="AD699" s="4" t="str">
        <f t="shared" si="41"/>
        <v>TUE</v>
      </c>
      <c r="AE699"/>
    </row>
    <row r="700" spans="1:31" x14ac:dyDescent="0.25">
      <c r="B700" s="4">
        <v>45671</v>
      </c>
      <c r="C700" s="7" t="s">
        <v>809</v>
      </c>
      <c r="D700" s="2" t="s">
        <v>14</v>
      </c>
      <c r="E700" s="2" t="s">
        <v>32</v>
      </c>
      <c r="F700" s="2"/>
      <c r="G700" s="2"/>
      <c r="H700" s="2" t="str">
        <f t="shared" si="43"/>
        <v>_</v>
      </c>
      <c r="I700" s="2"/>
      <c r="J700" s="2"/>
      <c r="K700" s="2"/>
      <c r="L700" s="2" t="str">
        <f t="shared" si="4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40"/>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(($AM$11)*IF(Table2[[#This Row],[CorrectWinnerPrediction]]="Y", 1, 0))+(($AM$12)*IF(Table2[[#This Row],[CorrectAwayScorePrediction]]="Y", 1, 0))+(($AM$13)*IF(Table2[[#This Row],[CorrectHomeScorePrediction]]="Y", 1, 0))</f>
        <v>0</v>
      </c>
      <c r="AD700" s="4" t="str">
        <f t="shared" si="41"/>
        <v>TUE</v>
      </c>
      <c r="AE700"/>
    </row>
    <row r="701" spans="1:31" x14ac:dyDescent="0.25">
      <c r="B701" s="4">
        <v>45671</v>
      </c>
      <c r="C701" s="7" t="s">
        <v>810</v>
      </c>
      <c r="D701" s="2" t="s">
        <v>30</v>
      </c>
      <c r="E701" s="2" t="s">
        <v>33</v>
      </c>
      <c r="F701" s="2"/>
      <c r="G701" s="2"/>
      <c r="H701" s="2" t="str">
        <f t="shared" si="43"/>
        <v>_</v>
      </c>
      <c r="I701" s="2"/>
      <c r="J701" s="2"/>
      <c r="K701" s="2"/>
      <c r="L701" s="2" t="str">
        <f t="shared" si="4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40"/>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(($AM$11)*IF(Table2[[#This Row],[CorrectWinnerPrediction]]="Y", 1, 0))+(($AM$12)*IF(Table2[[#This Row],[CorrectAwayScorePrediction]]="Y", 1, 0))+(($AM$13)*IF(Table2[[#This Row],[CorrectHomeScorePrediction]]="Y", 1, 0))</f>
        <v>0</v>
      </c>
      <c r="AD701" s="4" t="str">
        <f t="shared" si="41"/>
        <v>TUE</v>
      </c>
      <c r="AE701"/>
    </row>
    <row r="702" spans="1:31" x14ac:dyDescent="0.25">
      <c r="B702" s="4">
        <v>45671</v>
      </c>
      <c r="C702" s="7" t="s">
        <v>811</v>
      </c>
      <c r="D702" s="2" t="s">
        <v>24</v>
      </c>
      <c r="E702" s="2" t="s">
        <v>13</v>
      </c>
      <c r="F702" s="2"/>
      <c r="G702" s="2"/>
      <c r="H702" s="2" t="str">
        <f t="shared" si="43"/>
        <v>_</v>
      </c>
      <c r="I702" s="2"/>
      <c r="J702" s="2"/>
      <c r="K702" s="2"/>
      <c r="L702" s="2" t="str">
        <f t="shared" si="4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40"/>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(($AM$11)*IF(Table2[[#This Row],[CorrectWinnerPrediction]]="Y", 1, 0))+(($AM$12)*IF(Table2[[#This Row],[CorrectAwayScorePrediction]]="Y", 1, 0))+(($AM$13)*IF(Table2[[#This Row],[CorrectHomeScorePrediction]]="Y", 1, 0))</f>
        <v>0</v>
      </c>
      <c r="AD702" s="4" t="str">
        <f t="shared" si="41"/>
        <v>TUE</v>
      </c>
      <c r="AE702"/>
    </row>
    <row r="703" spans="1:31" x14ac:dyDescent="0.25">
      <c r="B703" s="4">
        <v>45671</v>
      </c>
      <c r="C703" s="7" t="s">
        <v>812</v>
      </c>
      <c r="D703" s="2" t="s">
        <v>27</v>
      </c>
      <c r="E703" s="2" t="s">
        <v>35</v>
      </c>
      <c r="F703" s="2"/>
      <c r="G703" s="2"/>
      <c r="H703" s="2" t="str">
        <f t="shared" si="43"/>
        <v>_</v>
      </c>
      <c r="I703" s="2"/>
      <c r="J703" s="2"/>
      <c r="K703" s="2"/>
      <c r="L703" s="2" t="str">
        <f t="shared" si="4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40"/>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(($AM$11)*IF(Table2[[#This Row],[CorrectWinnerPrediction]]="Y", 1, 0))+(($AM$12)*IF(Table2[[#This Row],[CorrectAwayScorePrediction]]="Y", 1, 0))+(($AM$13)*IF(Table2[[#This Row],[CorrectHomeScorePrediction]]="Y", 1, 0))</f>
        <v>0</v>
      </c>
      <c r="AD703" s="4" t="str">
        <f t="shared" si="41"/>
        <v>TUE</v>
      </c>
      <c r="AE703"/>
    </row>
    <row r="704" spans="1:31" x14ac:dyDescent="0.25">
      <c r="B704" s="4">
        <v>45671</v>
      </c>
      <c r="C704" s="7" t="s">
        <v>813</v>
      </c>
      <c r="D704" s="2" t="s">
        <v>25</v>
      </c>
      <c r="E704" s="2" t="s">
        <v>22</v>
      </c>
      <c r="F704" s="2"/>
      <c r="G704" s="2"/>
      <c r="H704" s="2" t="str">
        <f t="shared" si="43"/>
        <v>_</v>
      </c>
      <c r="I704" s="2"/>
      <c r="J704" s="2"/>
      <c r="K704" s="2"/>
      <c r="L704" s="2" t="str">
        <f t="shared" si="4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40"/>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(($AM$11)*IF(Table2[[#This Row],[CorrectWinnerPrediction]]="Y", 1, 0))+(($AM$12)*IF(Table2[[#This Row],[CorrectAwayScorePrediction]]="Y", 1, 0))+(($AM$13)*IF(Table2[[#This Row],[CorrectHomeScorePrediction]]="Y", 1, 0))</f>
        <v>0</v>
      </c>
      <c r="AD704" s="4" t="str">
        <f t="shared" si="41"/>
        <v>TUE</v>
      </c>
      <c r="AE704"/>
    </row>
    <row r="705" spans="1:31" x14ac:dyDescent="0.25">
      <c r="B705" s="4">
        <v>45671</v>
      </c>
      <c r="C705" s="7" t="s">
        <v>814</v>
      </c>
      <c r="D705" s="2" t="s">
        <v>20</v>
      </c>
      <c r="E705" s="2" t="s">
        <v>26</v>
      </c>
      <c r="F705" s="2"/>
      <c r="G705" s="2"/>
      <c r="H705" s="2" t="str">
        <f t="shared" si="43"/>
        <v>_</v>
      </c>
      <c r="I705" s="2"/>
      <c r="J705" s="2"/>
      <c r="K705" s="2"/>
      <c r="L705" s="2" t="str">
        <f t="shared" si="4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40"/>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(($AM$11)*IF(Table2[[#This Row],[CorrectWinnerPrediction]]="Y", 1, 0))+(($AM$12)*IF(Table2[[#This Row],[CorrectAwayScorePrediction]]="Y", 1, 0))+(($AM$13)*IF(Table2[[#This Row],[CorrectHomeScorePrediction]]="Y", 1, 0))</f>
        <v>0</v>
      </c>
      <c r="AD705" s="4" t="str">
        <f t="shared" si="41"/>
        <v>TUE</v>
      </c>
      <c r="AE705"/>
    </row>
    <row r="706" spans="1:31" x14ac:dyDescent="0.25">
      <c r="A706" s="3"/>
      <c r="B706" s="5">
        <v>45671</v>
      </c>
      <c r="C706" s="8" t="s">
        <v>815</v>
      </c>
      <c r="D706" s="3" t="s">
        <v>19</v>
      </c>
      <c r="E706" s="3" t="s">
        <v>15</v>
      </c>
      <c r="F706" s="3"/>
      <c r="G706" s="3"/>
      <c r="H706" s="3" t="str">
        <f t="shared" si="43"/>
        <v>_</v>
      </c>
      <c r="I706" s="3"/>
      <c r="J706" s="3"/>
      <c r="K706" s="3"/>
      <c r="L706" s="2" t="str">
        <f t="shared" si="4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40"/>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(($AM$11)*IF(Table2[[#This Row],[CorrectWinnerPrediction]]="Y", 1, 0))+(($AM$12)*IF(Table2[[#This Row],[CorrectAwayScorePrediction]]="Y", 1, 0))+(($AM$13)*IF(Table2[[#This Row],[CorrectHomeScorePrediction]]="Y", 1, 0))</f>
        <v>0</v>
      </c>
      <c r="AD706" s="5" t="str">
        <f t="shared" si="41"/>
        <v>TUE</v>
      </c>
      <c r="AE706"/>
    </row>
    <row r="707" spans="1:31" x14ac:dyDescent="0.25">
      <c r="B707" s="4">
        <v>45672</v>
      </c>
      <c r="C707" s="7" t="s">
        <v>816</v>
      </c>
      <c r="D707" s="2" t="s">
        <v>44</v>
      </c>
      <c r="E707" s="2" t="s">
        <v>29</v>
      </c>
      <c r="F707" s="2"/>
      <c r="G707" s="2"/>
      <c r="H707" s="2" t="str">
        <f t="shared" si="43"/>
        <v>_</v>
      </c>
      <c r="I707" s="2"/>
      <c r="J707" s="2"/>
      <c r="K707" s="2"/>
      <c r="L707" s="13" t="str">
        <f t="shared" si="42"/>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44">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(($AM$11)*IF(Table2[[#This Row],[CorrectWinnerPrediction]]="Y", 1, 0))+(($AM$12)*IF(Table2[[#This Row],[CorrectAwayScorePrediction]]="Y", 1, 0))+(($AM$13)*IF(Table2[[#This Row],[CorrectHomeScorePrediction]]="Y", 1, 0))</f>
        <v>0</v>
      </c>
      <c r="AD707" s="4" t="str">
        <f t="shared" ref="AD707:AD770" si="45">IF(WEEKDAY($B707)=1,"SUN",IF(WEEKDAY($B707)=2,"MON",IF(WEEKDAY($B707)=3,"TUE",IF(WEEKDAY($B707)=4,"WED",IF(WEEKDAY($B707)=5,"THU",IF(WEEKDAY($B707)=6,"FRI", "SAT"))))))</f>
        <v>WED</v>
      </c>
      <c r="AE707"/>
    </row>
    <row r="708" spans="1:31" x14ac:dyDescent="0.25">
      <c r="A708" s="3"/>
      <c r="B708" s="5">
        <v>45672</v>
      </c>
      <c r="C708" s="8" t="s">
        <v>817</v>
      </c>
      <c r="D708" s="3" t="s">
        <v>23</v>
      </c>
      <c r="E708" s="3" t="s">
        <v>37</v>
      </c>
      <c r="F708" s="3"/>
      <c r="G708" s="3"/>
      <c r="H708" s="3" t="str">
        <f t="shared" si="43"/>
        <v>_</v>
      </c>
      <c r="I708" s="3"/>
      <c r="J708" s="3"/>
      <c r="K708" s="3"/>
      <c r="L708" s="2" t="str">
        <f t="shared" ref="L708:L771" si="46">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44"/>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(($AM$11)*IF(Table2[[#This Row],[CorrectWinnerPrediction]]="Y", 1, 0))+(($AM$12)*IF(Table2[[#This Row],[CorrectAwayScorePrediction]]="Y", 1, 0))+(($AM$13)*IF(Table2[[#This Row],[CorrectHomeScorePrediction]]="Y", 1, 0))</f>
        <v>0</v>
      </c>
      <c r="AD708" s="5" t="str">
        <f t="shared" si="45"/>
        <v>WED</v>
      </c>
      <c r="AE708"/>
    </row>
    <row r="709" spans="1:31" x14ac:dyDescent="0.25">
      <c r="B709" s="4">
        <v>45673</v>
      </c>
      <c r="C709" s="7" t="s">
        <v>818</v>
      </c>
      <c r="D709" s="2" t="s">
        <v>32</v>
      </c>
      <c r="E709" s="2" t="s">
        <v>18</v>
      </c>
      <c r="F709" s="2"/>
      <c r="G709" s="2"/>
      <c r="H709" s="2" t="str">
        <f t="shared" si="43"/>
        <v>_</v>
      </c>
      <c r="I709" s="2"/>
      <c r="J709" s="2"/>
      <c r="K709" s="2"/>
      <c r="L709" s="13" t="str">
        <f t="shared" si="4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44"/>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(($AM$11)*IF(Table2[[#This Row],[CorrectWinnerPrediction]]="Y", 1, 0))+(($AM$12)*IF(Table2[[#This Row],[CorrectAwayScorePrediction]]="Y", 1, 0))+(($AM$13)*IF(Table2[[#This Row],[CorrectHomeScorePrediction]]="Y", 1, 0))</f>
        <v>0</v>
      </c>
      <c r="AD709" s="4" t="str">
        <f t="shared" si="45"/>
        <v>THU</v>
      </c>
      <c r="AE709"/>
    </row>
    <row r="710" spans="1:31" x14ac:dyDescent="0.25">
      <c r="B710" s="4">
        <v>45673</v>
      </c>
      <c r="C710" s="7" t="s">
        <v>819</v>
      </c>
      <c r="D710" s="2" t="s">
        <v>46</v>
      </c>
      <c r="E710" s="2" t="s">
        <v>30</v>
      </c>
      <c r="F710" s="2"/>
      <c r="G710" s="2"/>
      <c r="H710" s="2" t="str">
        <f t="shared" ref="H710:H773" si="47">IF(AND(ISBLANK($F710),ISBLANK($G710)),"_",IF($F710&gt;$G710,$D710,$E710))</f>
        <v>_</v>
      </c>
      <c r="I710" s="2"/>
      <c r="J710" s="2"/>
      <c r="K710" s="2"/>
      <c r="L710" s="2" t="str">
        <f t="shared" si="4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44"/>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(($AM$11)*IF(Table2[[#This Row],[CorrectWinnerPrediction]]="Y", 1, 0))+(($AM$12)*IF(Table2[[#This Row],[CorrectAwayScorePrediction]]="Y", 1, 0))+(($AM$13)*IF(Table2[[#This Row],[CorrectHomeScorePrediction]]="Y", 1, 0))</f>
        <v>0</v>
      </c>
      <c r="AD710" s="4" t="str">
        <f t="shared" si="45"/>
        <v>THU</v>
      </c>
      <c r="AE710"/>
    </row>
    <row r="711" spans="1:31" x14ac:dyDescent="0.25">
      <c r="B711" s="4">
        <v>45673</v>
      </c>
      <c r="C711" s="7" t="s">
        <v>820</v>
      </c>
      <c r="D711" s="2" t="s">
        <v>47</v>
      </c>
      <c r="E711" s="2" t="s">
        <v>43</v>
      </c>
      <c r="F711" s="2"/>
      <c r="G711" s="2"/>
      <c r="H711" s="2" t="str">
        <f t="shared" si="47"/>
        <v>_</v>
      </c>
      <c r="I711" s="2"/>
      <c r="J711" s="2"/>
      <c r="K711" s="2"/>
      <c r="L711" s="2" t="str">
        <f t="shared" si="4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44"/>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(($AM$11)*IF(Table2[[#This Row],[CorrectWinnerPrediction]]="Y", 1, 0))+(($AM$12)*IF(Table2[[#This Row],[CorrectAwayScorePrediction]]="Y", 1, 0))+(($AM$13)*IF(Table2[[#This Row],[CorrectHomeScorePrediction]]="Y", 1, 0))</f>
        <v>0</v>
      </c>
      <c r="AD711" s="4" t="str">
        <f t="shared" si="45"/>
        <v>THU</v>
      </c>
      <c r="AE711"/>
    </row>
    <row r="712" spans="1:31" x14ac:dyDescent="0.25">
      <c r="B712" s="4">
        <v>45673</v>
      </c>
      <c r="C712" s="7" t="s">
        <v>821</v>
      </c>
      <c r="D712" s="2" t="s">
        <v>31</v>
      </c>
      <c r="E712" s="2" t="s">
        <v>14</v>
      </c>
      <c r="F712" s="2"/>
      <c r="G712" s="2"/>
      <c r="H712" s="2" t="str">
        <f t="shared" si="47"/>
        <v>_</v>
      </c>
      <c r="I712" s="2"/>
      <c r="J712" s="2"/>
      <c r="K712" s="2"/>
      <c r="L712" s="2" t="str">
        <f t="shared" si="4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44"/>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(($AM$11)*IF(Table2[[#This Row],[CorrectWinnerPrediction]]="Y", 1, 0))+(($AM$12)*IF(Table2[[#This Row],[CorrectAwayScorePrediction]]="Y", 1, 0))+(($AM$13)*IF(Table2[[#This Row],[CorrectHomeScorePrediction]]="Y", 1, 0))</f>
        <v>0</v>
      </c>
      <c r="AD712" s="4" t="str">
        <f t="shared" si="45"/>
        <v>THU</v>
      </c>
      <c r="AE712"/>
    </row>
    <row r="713" spans="1:31" x14ac:dyDescent="0.25">
      <c r="B713" s="4">
        <v>45673</v>
      </c>
      <c r="C713" s="7" t="s">
        <v>822</v>
      </c>
      <c r="D713" s="2" t="s">
        <v>38</v>
      </c>
      <c r="E713" s="2" t="s">
        <v>36</v>
      </c>
      <c r="F713" s="2"/>
      <c r="G713" s="2"/>
      <c r="H713" s="2" t="str">
        <f t="shared" si="47"/>
        <v>_</v>
      </c>
      <c r="I713" s="2"/>
      <c r="J713" s="2"/>
      <c r="K713" s="2"/>
      <c r="L713" s="2" t="str">
        <f t="shared" si="4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44"/>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(($AM$11)*IF(Table2[[#This Row],[CorrectWinnerPrediction]]="Y", 1, 0))+(($AM$12)*IF(Table2[[#This Row],[CorrectAwayScorePrediction]]="Y", 1, 0))+(($AM$13)*IF(Table2[[#This Row],[CorrectHomeScorePrediction]]="Y", 1, 0))</f>
        <v>0</v>
      </c>
      <c r="AD713" s="4" t="str">
        <f t="shared" si="45"/>
        <v>THU</v>
      </c>
      <c r="AE713"/>
    </row>
    <row r="714" spans="1:31" x14ac:dyDescent="0.25">
      <c r="B714" s="4">
        <v>45673</v>
      </c>
      <c r="C714" s="7" t="s">
        <v>823</v>
      </c>
      <c r="D714" s="2" t="s">
        <v>45</v>
      </c>
      <c r="E714" s="2" t="s">
        <v>33</v>
      </c>
      <c r="F714" s="2"/>
      <c r="G714" s="2"/>
      <c r="H714" s="2" t="str">
        <f t="shared" si="47"/>
        <v>_</v>
      </c>
      <c r="I714" s="2"/>
      <c r="J714" s="2"/>
      <c r="K714" s="2"/>
      <c r="L714" s="2" t="str">
        <f t="shared" si="4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44"/>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(($AM$11)*IF(Table2[[#This Row],[CorrectWinnerPrediction]]="Y", 1, 0))+(($AM$12)*IF(Table2[[#This Row],[CorrectAwayScorePrediction]]="Y", 1, 0))+(($AM$13)*IF(Table2[[#This Row],[CorrectHomeScorePrediction]]="Y", 1, 0))</f>
        <v>0</v>
      </c>
      <c r="AD714" s="4" t="str">
        <f t="shared" si="45"/>
        <v>THU</v>
      </c>
      <c r="AE714"/>
    </row>
    <row r="715" spans="1:31" x14ac:dyDescent="0.25">
      <c r="B715" s="4">
        <v>45673</v>
      </c>
      <c r="C715" s="7" t="s">
        <v>824</v>
      </c>
      <c r="D715" s="2" t="s">
        <v>24</v>
      </c>
      <c r="E715" s="2" t="s">
        <v>13</v>
      </c>
      <c r="F715" s="2"/>
      <c r="G715" s="2"/>
      <c r="H715" s="2" t="str">
        <f t="shared" si="47"/>
        <v>_</v>
      </c>
      <c r="I715" s="2"/>
      <c r="J715" s="2"/>
      <c r="K715" s="2"/>
      <c r="L715" s="2" t="str">
        <f t="shared" si="4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44"/>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(($AM$11)*IF(Table2[[#This Row],[CorrectWinnerPrediction]]="Y", 1, 0))+(($AM$12)*IF(Table2[[#This Row],[CorrectAwayScorePrediction]]="Y", 1, 0))+(($AM$13)*IF(Table2[[#This Row],[CorrectHomeScorePrediction]]="Y", 1, 0))</f>
        <v>0</v>
      </c>
      <c r="AD715" s="4" t="str">
        <f t="shared" si="45"/>
        <v>THU</v>
      </c>
      <c r="AE715"/>
    </row>
    <row r="716" spans="1:31" x14ac:dyDescent="0.25">
      <c r="B716" s="4">
        <v>45673</v>
      </c>
      <c r="C716" s="7" t="s">
        <v>825</v>
      </c>
      <c r="D716" s="2" t="s">
        <v>17</v>
      </c>
      <c r="E716" s="2" t="s">
        <v>35</v>
      </c>
      <c r="F716" s="2"/>
      <c r="G716" s="2"/>
      <c r="H716" s="2" t="str">
        <f t="shared" si="47"/>
        <v>_</v>
      </c>
      <c r="I716" s="2"/>
      <c r="J716" s="2"/>
      <c r="K716" s="2"/>
      <c r="L716" s="2" t="str">
        <f t="shared" si="4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44"/>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(($AM$11)*IF(Table2[[#This Row],[CorrectWinnerPrediction]]="Y", 1, 0))+(($AM$12)*IF(Table2[[#This Row],[CorrectAwayScorePrediction]]="Y", 1, 0))+(($AM$13)*IF(Table2[[#This Row],[CorrectHomeScorePrediction]]="Y", 1, 0))</f>
        <v>0</v>
      </c>
      <c r="AD716" s="4" t="str">
        <f t="shared" si="45"/>
        <v>THU</v>
      </c>
      <c r="AE716"/>
    </row>
    <row r="717" spans="1:31" x14ac:dyDescent="0.25">
      <c r="B717" s="4">
        <v>45673</v>
      </c>
      <c r="C717" s="7" t="s">
        <v>826</v>
      </c>
      <c r="D717" s="2" t="s">
        <v>19</v>
      </c>
      <c r="E717" s="2" t="s">
        <v>34</v>
      </c>
      <c r="F717" s="2"/>
      <c r="G717" s="2"/>
      <c r="H717" s="2" t="str">
        <f t="shared" si="47"/>
        <v>_</v>
      </c>
      <c r="I717" s="2"/>
      <c r="J717" s="2"/>
      <c r="K717" s="2"/>
      <c r="L717" s="2" t="str">
        <f t="shared" si="4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44"/>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(($AM$11)*IF(Table2[[#This Row],[CorrectWinnerPrediction]]="Y", 1, 0))+(($AM$12)*IF(Table2[[#This Row],[CorrectAwayScorePrediction]]="Y", 1, 0))+(($AM$13)*IF(Table2[[#This Row],[CorrectHomeScorePrediction]]="Y", 1, 0))</f>
        <v>0</v>
      </c>
      <c r="AD717" s="4" t="str">
        <f t="shared" si="45"/>
        <v>THU</v>
      </c>
      <c r="AE717"/>
    </row>
    <row r="718" spans="1:31" x14ac:dyDescent="0.25">
      <c r="B718" s="4">
        <v>45673</v>
      </c>
      <c r="C718" s="7" t="s">
        <v>827</v>
      </c>
      <c r="D718" s="2" t="s">
        <v>12</v>
      </c>
      <c r="E718" s="2" t="s">
        <v>22</v>
      </c>
      <c r="F718" s="2"/>
      <c r="G718" s="2"/>
      <c r="H718" s="2" t="str">
        <f t="shared" si="47"/>
        <v>_</v>
      </c>
      <c r="I718" s="2"/>
      <c r="J718" s="2"/>
      <c r="K718" s="2"/>
      <c r="L718" s="2" t="str">
        <f t="shared" si="4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44"/>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(($AM$11)*IF(Table2[[#This Row],[CorrectWinnerPrediction]]="Y", 1, 0))+(($AM$12)*IF(Table2[[#This Row],[CorrectAwayScorePrediction]]="Y", 1, 0))+(($AM$13)*IF(Table2[[#This Row],[CorrectHomeScorePrediction]]="Y", 1, 0))</f>
        <v>0</v>
      </c>
      <c r="AD718" s="4" t="str">
        <f t="shared" si="45"/>
        <v>THU</v>
      </c>
      <c r="AE718"/>
    </row>
    <row r="719" spans="1:31" x14ac:dyDescent="0.25">
      <c r="B719" s="4">
        <v>45673</v>
      </c>
      <c r="C719" s="7" t="s">
        <v>828</v>
      </c>
      <c r="D719" s="2" t="s">
        <v>20</v>
      </c>
      <c r="E719" s="2" t="s">
        <v>15</v>
      </c>
      <c r="F719" s="2"/>
      <c r="G719" s="2"/>
      <c r="H719" s="2" t="str">
        <f t="shared" si="47"/>
        <v>_</v>
      </c>
      <c r="I719" s="2"/>
      <c r="J719" s="2"/>
      <c r="K719" s="2"/>
      <c r="L719" s="2" t="str">
        <f t="shared" si="4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44"/>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(($AM$11)*IF(Table2[[#This Row],[CorrectWinnerPrediction]]="Y", 1, 0))+(($AM$12)*IF(Table2[[#This Row],[CorrectAwayScorePrediction]]="Y", 1, 0))+(($AM$13)*IF(Table2[[#This Row],[CorrectHomeScorePrediction]]="Y", 1, 0))</f>
        <v>0</v>
      </c>
      <c r="AD719" s="4" t="str">
        <f t="shared" si="45"/>
        <v>THU</v>
      </c>
      <c r="AE719"/>
    </row>
    <row r="720" spans="1:31" x14ac:dyDescent="0.25">
      <c r="B720" s="4">
        <v>45673</v>
      </c>
      <c r="C720" s="7" t="s">
        <v>829</v>
      </c>
      <c r="D720" s="2" t="s">
        <v>23</v>
      </c>
      <c r="E720" s="2" t="s">
        <v>26</v>
      </c>
      <c r="F720" s="2"/>
      <c r="G720" s="2"/>
      <c r="H720" s="2" t="str">
        <f t="shared" si="47"/>
        <v>_</v>
      </c>
      <c r="I720" s="2"/>
      <c r="J720" s="2"/>
      <c r="K720" s="2"/>
      <c r="L720" s="2" t="str">
        <f t="shared" si="4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44"/>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(($AM$11)*IF(Table2[[#This Row],[CorrectWinnerPrediction]]="Y", 1, 0))+(($AM$12)*IF(Table2[[#This Row],[CorrectAwayScorePrediction]]="Y", 1, 0))+(($AM$13)*IF(Table2[[#This Row],[CorrectHomeScorePrediction]]="Y", 1, 0))</f>
        <v>0</v>
      </c>
      <c r="AD720" s="4" t="str">
        <f t="shared" si="45"/>
        <v>THU</v>
      </c>
      <c r="AE720"/>
    </row>
    <row r="721" spans="1:31" x14ac:dyDescent="0.25">
      <c r="A721" s="3"/>
      <c r="B721" s="5">
        <v>45673</v>
      </c>
      <c r="C721" s="8" t="s">
        <v>830</v>
      </c>
      <c r="D721" s="3" t="s">
        <v>28</v>
      </c>
      <c r="E721" s="3" t="s">
        <v>25</v>
      </c>
      <c r="F721" s="3"/>
      <c r="G721" s="3"/>
      <c r="H721" s="3" t="str">
        <f t="shared" si="47"/>
        <v>_</v>
      </c>
      <c r="I721" s="3"/>
      <c r="J721" s="3"/>
      <c r="K721" s="3"/>
      <c r="L721" s="2" t="str">
        <f t="shared" si="4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44"/>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(($AM$11)*IF(Table2[[#This Row],[CorrectWinnerPrediction]]="Y", 1, 0))+(($AM$12)*IF(Table2[[#This Row],[CorrectAwayScorePrediction]]="Y", 1, 0))+(($AM$13)*IF(Table2[[#This Row],[CorrectHomeScorePrediction]]="Y", 1, 0))</f>
        <v>0</v>
      </c>
      <c r="AD721" s="5" t="str">
        <f t="shared" si="45"/>
        <v>THU</v>
      </c>
      <c r="AE721"/>
    </row>
    <row r="722" spans="1:31" x14ac:dyDescent="0.25">
      <c r="B722" s="4">
        <v>45674</v>
      </c>
      <c r="C722" s="7" t="s">
        <v>831</v>
      </c>
      <c r="D722" s="2" t="s">
        <v>21</v>
      </c>
      <c r="E722" s="2" t="s">
        <v>29</v>
      </c>
      <c r="F722" s="2"/>
      <c r="G722" s="2"/>
      <c r="H722" s="2" t="str">
        <f t="shared" si="47"/>
        <v>_</v>
      </c>
      <c r="I722" s="2"/>
      <c r="J722" s="2"/>
      <c r="K722" s="2"/>
      <c r="L722" s="13" t="str">
        <f t="shared" si="4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44"/>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(($AM$11)*IF(Table2[[#This Row],[CorrectWinnerPrediction]]="Y", 1, 0))+(($AM$12)*IF(Table2[[#This Row],[CorrectAwayScorePrediction]]="Y", 1, 0))+(($AM$13)*IF(Table2[[#This Row],[CorrectHomeScorePrediction]]="Y", 1, 0))</f>
        <v>0</v>
      </c>
      <c r="AD722" s="4" t="str">
        <f t="shared" si="45"/>
        <v>FRI</v>
      </c>
      <c r="AE722"/>
    </row>
    <row r="723" spans="1:31" x14ac:dyDescent="0.25">
      <c r="A723" s="3"/>
      <c r="B723" s="5">
        <v>45674</v>
      </c>
      <c r="C723" s="8" t="s">
        <v>832</v>
      </c>
      <c r="D723" s="3" t="s">
        <v>27</v>
      </c>
      <c r="E723" s="3" t="s">
        <v>44</v>
      </c>
      <c r="F723" s="3"/>
      <c r="G723" s="3"/>
      <c r="H723" s="3" t="str">
        <f t="shared" si="47"/>
        <v>_</v>
      </c>
      <c r="I723" s="3"/>
      <c r="J723" s="3"/>
      <c r="K723" s="3"/>
      <c r="L723" s="2" t="str">
        <f t="shared" si="4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44"/>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(($AM$11)*IF(Table2[[#This Row],[CorrectWinnerPrediction]]="Y", 1, 0))+(($AM$12)*IF(Table2[[#This Row],[CorrectAwayScorePrediction]]="Y", 1, 0))+(($AM$13)*IF(Table2[[#This Row],[CorrectHomeScorePrediction]]="Y", 1, 0))</f>
        <v>0</v>
      </c>
      <c r="AD723" s="5" t="str">
        <f t="shared" si="45"/>
        <v>FRI</v>
      </c>
      <c r="AE723"/>
    </row>
    <row r="724" spans="1:31" x14ac:dyDescent="0.25">
      <c r="B724" s="4">
        <v>45675</v>
      </c>
      <c r="C724" s="7" t="s">
        <v>833</v>
      </c>
      <c r="D724" s="2" t="s">
        <v>45</v>
      </c>
      <c r="E724" s="2" t="s">
        <v>32</v>
      </c>
      <c r="F724" s="2"/>
      <c r="G724" s="2"/>
      <c r="H724" s="2" t="str">
        <f t="shared" si="47"/>
        <v>_</v>
      </c>
      <c r="I724" s="2"/>
      <c r="J724" s="2"/>
      <c r="K724" s="2"/>
      <c r="L724" s="13" t="str">
        <f t="shared" si="4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44"/>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(($AM$11)*IF(Table2[[#This Row],[CorrectWinnerPrediction]]="Y", 1, 0))+(($AM$12)*IF(Table2[[#This Row],[CorrectAwayScorePrediction]]="Y", 1, 0))+(($AM$13)*IF(Table2[[#This Row],[CorrectHomeScorePrediction]]="Y", 1, 0))</f>
        <v>0</v>
      </c>
      <c r="AD724" s="4" t="str">
        <f t="shared" si="45"/>
        <v>SAT</v>
      </c>
      <c r="AE724"/>
    </row>
    <row r="725" spans="1:31" x14ac:dyDescent="0.25">
      <c r="B725" s="4">
        <v>45675</v>
      </c>
      <c r="C725" s="7" t="s">
        <v>834</v>
      </c>
      <c r="D725" s="2" t="s">
        <v>16</v>
      </c>
      <c r="E725" s="2" t="s">
        <v>30</v>
      </c>
      <c r="F725" s="2"/>
      <c r="G725" s="2"/>
      <c r="H725" s="2" t="str">
        <f t="shared" si="47"/>
        <v>_</v>
      </c>
      <c r="I725" s="2"/>
      <c r="J725" s="2"/>
      <c r="K725" s="2"/>
      <c r="L725" s="2" t="str">
        <f t="shared" si="4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44"/>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(($AM$11)*IF(Table2[[#This Row],[CorrectWinnerPrediction]]="Y", 1, 0))+(($AM$12)*IF(Table2[[#This Row],[CorrectAwayScorePrediction]]="Y", 1, 0))+(($AM$13)*IF(Table2[[#This Row],[CorrectHomeScorePrediction]]="Y", 1, 0))</f>
        <v>0</v>
      </c>
      <c r="AD725" s="4" t="str">
        <f t="shared" si="45"/>
        <v>SAT</v>
      </c>
      <c r="AE725"/>
    </row>
    <row r="726" spans="1:31" x14ac:dyDescent="0.25">
      <c r="B726" s="4">
        <v>45675</v>
      </c>
      <c r="C726" s="7" t="s">
        <v>835</v>
      </c>
      <c r="D726" s="2" t="s">
        <v>34</v>
      </c>
      <c r="E726" s="2" t="s">
        <v>26</v>
      </c>
      <c r="F726" s="2"/>
      <c r="G726" s="2"/>
      <c r="H726" s="2" t="str">
        <f t="shared" si="47"/>
        <v>_</v>
      </c>
      <c r="I726" s="2"/>
      <c r="J726" s="2"/>
      <c r="K726" s="2"/>
      <c r="L726" s="2" t="str">
        <f t="shared" si="4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44"/>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(($AM$11)*IF(Table2[[#This Row],[CorrectWinnerPrediction]]="Y", 1, 0))+(($AM$12)*IF(Table2[[#This Row],[CorrectAwayScorePrediction]]="Y", 1, 0))+(($AM$13)*IF(Table2[[#This Row],[CorrectHomeScorePrediction]]="Y", 1, 0))</f>
        <v>0</v>
      </c>
      <c r="AD726" s="4" t="str">
        <f t="shared" si="45"/>
        <v>SAT</v>
      </c>
      <c r="AE726"/>
    </row>
    <row r="727" spans="1:31" x14ac:dyDescent="0.25">
      <c r="B727" s="4">
        <v>45675</v>
      </c>
      <c r="C727" s="7" t="s">
        <v>836</v>
      </c>
      <c r="D727" s="2" t="s">
        <v>47</v>
      </c>
      <c r="E727" s="2" t="s">
        <v>14</v>
      </c>
      <c r="F727" s="2"/>
      <c r="G727" s="2"/>
      <c r="H727" s="2" t="str">
        <f t="shared" si="47"/>
        <v>_</v>
      </c>
      <c r="I727" s="2"/>
      <c r="J727" s="2"/>
      <c r="K727" s="2"/>
      <c r="L727" s="2" t="str">
        <f t="shared" si="4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44"/>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(($AM$11)*IF(Table2[[#This Row],[CorrectWinnerPrediction]]="Y", 1, 0))+(($AM$12)*IF(Table2[[#This Row],[CorrectAwayScorePrediction]]="Y", 1, 0))+(($AM$13)*IF(Table2[[#This Row],[CorrectHomeScorePrediction]]="Y", 1, 0))</f>
        <v>0</v>
      </c>
      <c r="AD727" s="4" t="str">
        <f t="shared" si="45"/>
        <v>SAT</v>
      </c>
      <c r="AE727"/>
    </row>
    <row r="728" spans="1:31" x14ac:dyDescent="0.25">
      <c r="B728" s="4">
        <v>45675</v>
      </c>
      <c r="C728" s="7" t="s">
        <v>837</v>
      </c>
      <c r="D728" s="2" t="s">
        <v>18</v>
      </c>
      <c r="E728" s="2" t="s">
        <v>19</v>
      </c>
      <c r="F728" s="2"/>
      <c r="G728" s="2"/>
      <c r="H728" s="2" t="str">
        <f t="shared" si="47"/>
        <v>_</v>
      </c>
      <c r="I728" s="2"/>
      <c r="J728" s="2"/>
      <c r="K728" s="2"/>
      <c r="L728" s="2" t="str">
        <f t="shared" si="4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44"/>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(($AM$11)*IF(Table2[[#This Row],[CorrectWinnerPrediction]]="Y", 1, 0))+(($AM$12)*IF(Table2[[#This Row],[CorrectAwayScorePrediction]]="Y", 1, 0))+(($AM$13)*IF(Table2[[#This Row],[CorrectHomeScorePrediction]]="Y", 1, 0))</f>
        <v>0</v>
      </c>
      <c r="AD728" s="4" t="str">
        <f t="shared" si="45"/>
        <v>SAT</v>
      </c>
      <c r="AE728"/>
    </row>
    <row r="729" spans="1:31" x14ac:dyDescent="0.25">
      <c r="B729" s="4">
        <v>45675</v>
      </c>
      <c r="C729" s="7" t="s">
        <v>838</v>
      </c>
      <c r="D729" s="2" t="s">
        <v>31</v>
      </c>
      <c r="E729" s="2" t="s">
        <v>43</v>
      </c>
      <c r="F729" s="2"/>
      <c r="G729" s="2"/>
      <c r="H729" s="2" t="str">
        <f t="shared" si="47"/>
        <v>_</v>
      </c>
      <c r="I729" s="2"/>
      <c r="J729" s="2"/>
      <c r="K729" s="2"/>
      <c r="L729" s="2" t="str">
        <f t="shared" si="4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44"/>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(($AM$11)*IF(Table2[[#This Row],[CorrectWinnerPrediction]]="Y", 1, 0))+(($AM$12)*IF(Table2[[#This Row],[CorrectAwayScorePrediction]]="Y", 1, 0))+(($AM$13)*IF(Table2[[#This Row],[CorrectHomeScorePrediction]]="Y", 1, 0))</f>
        <v>0</v>
      </c>
      <c r="AD729" s="4" t="str">
        <f t="shared" si="45"/>
        <v>SAT</v>
      </c>
      <c r="AE729"/>
    </row>
    <row r="730" spans="1:31" x14ac:dyDescent="0.25">
      <c r="B730" s="4">
        <v>45675</v>
      </c>
      <c r="C730" s="7" t="s">
        <v>839</v>
      </c>
      <c r="D730" s="2" t="s">
        <v>36</v>
      </c>
      <c r="E730" s="2" t="s">
        <v>20</v>
      </c>
      <c r="F730" s="2"/>
      <c r="G730" s="2"/>
      <c r="H730" s="2" t="str">
        <f t="shared" si="47"/>
        <v>_</v>
      </c>
      <c r="I730" s="2"/>
      <c r="J730" s="2"/>
      <c r="K730" s="2"/>
      <c r="L730" s="2" t="str">
        <f t="shared" si="4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44"/>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(($AM$11)*IF(Table2[[#This Row],[CorrectWinnerPrediction]]="Y", 1, 0))+(($AM$12)*IF(Table2[[#This Row],[CorrectAwayScorePrediction]]="Y", 1, 0))+(($AM$13)*IF(Table2[[#This Row],[CorrectHomeScorePrediction]]="Y", 1, 0))</f>
        <v>0</v>
      </c>
      <c r="AD730" s="4" t="str">
        <f t="shared" si="45"/>
        <v>SAT</v>
      </c>
      <c r="AE730"/>
    </row>
    <row r="731" spans="1:31" x14ac:dyDescent="0.25">
      <c r="B731" s="4">
        <v>45675</v>
      </c>
      <c r="C731" s="7" t="s">
        <v>840</v>
      </c>
      <c r="D731" s="2" t="s">
        <v>21</v>
      </c>
      <c r="E731" s="2" t="s">
        <v>46</v>
      </c>
      <c r="F731" s="2"/>
      <c r="G731" s="2"/>
      <c r="H731" s="2" t="str">
        <f t="shared" si="47"/>
        <v>_</v>
      </c>
      <c r="I731" s="2"/>
      <c r="J731" s="2"/>
      <c r="K731" s="2"/>
      <c r="L731" s="2" t="str">
        <f t="shared" si="4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44"/>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(($AM$11)*IF(Table2[[#This Row],[CorrectWinnerPrediction]]="Y", 1, 0))+(($AM$12)*IF(Table2[[#This Row],[CorrectAwayScorePrediction]]="Y", 1, 0))+(($AM$13)*IF(Table2[[#This Row],[CorrectHomeScorePrediction]]="Y", 1, 0))</f>
        <v>0</v>
      </c>
      <c r="AD731" s="4" t="str">
        <f t="shared" si="45"/>
        <v>SAT</v>
      </c>
      <c r="AE731"/>
    </row>
    <row r="732" spans="1:31" x14ac:dyDescent="0.25">
      <c r="B732" s="4">
        <v>45675</v>
      </c>
      <c r="C732" s="7" t="s">
        <v>841</v>
      </c>
      <c r="D732" s="2" t="s">
        <v>24</v>
      </c>
      <c r="E732" s="2" t="s">
        <v>22</v>
      </c>
      <c r="F732" s="2"/>
      <c r="G732" s="2"/>
      <c r="H732" s="2" t="str">
        <f t="shared" si="47"/>
        <v>_</v>
      </c>
      <c r="I732" s="2"/>
      <c r="J732" s="2"/>
      <c r="K732" s="2"/>
      <c r="L732" s="2" t="str">
        <f t="shared" si="4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44"/>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(($AM$11)*IF(Table2[[#This Row],[CorrectWinnerPrediction]]="Y", 1, 0))+(($AM$12)*IF(Table2[[#This Row],[CorrectAwayScorePrediction]]="Y", 1, 0))+(($AM$13)*IF(Table2[[#This Row],[CorrectHomeScorePrediction]]="Y", 1, 0))</f>
        <v>0</v>
      </c>
      <c r="AD732" s="4" t="str">
        <f t="shared" si="45"/>
        <v>SAT</v>
      </c>
      <c r="AE732"/>
    </row>
    <row r="733" spans="1:31" x14ac:dyDescent="0.25">
      <c r="B733" s="4">
        <v>45675</v>
      </c>
      <c r="C733" s="7" t="s">
        <v>842</v>
      </c>
      <c r="D733" s="2" t="s">
        <v>38</v>
      </c>
      <c r="E733" s="2" t="s">
        <v>33</v>
      </c>
      <c r="F733" s="2"/>
      <c r="G733" s="2"/>
      <c r="H733" s="2" t="str">
        <f t="shared" si="47"/>
        <v>_</v>
      </c>
      <c r="I733" s="2"/>
      <c r="J733" s="2"/>
      <c r="K733" s="2"/>
      <c r="L733" s="2" t="str">
        <f t="shared" si="4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44"/>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(($AM$11)*IF(Table2[[#This Row],[CorrectWinnerPrediction]]="Y", 1, 0))+(($AM$12)*IF(Table2[[#This Row],[CorrectAwayScorePrediction]]="Y", 1, 0))+(($AM$13)*IF(Table2[[#This Row],[CorrectHomeScorePrediction]]="Y", 1, 0))</f>
        <v>0</v>
      </c>
      <c r="AD733" s="4" t="str">
        <f t="shared" si="45"/>
        <v>SAT</v>
      </c>
      <c r="AE733"/>
    </row>
    <row r="734" spans="1:31" x14ac:dyDescent="0.25">
      <c r="B734" s="4">
        <v>45675</v>
      </c>
      <c r="C734" s="7" t="s">
        <v>843</v>
      </c>
      <c r="D734" s="2" t="s">
        <v>27</v>
      </c>
      <c r="E734" s="2" t="s">
        <v>17</v>
      </c>
      <c r="F734" s="2"/>
      <c r="G734" s="2"/>
      <c r="H734" s="2" t="str">
        <f t="shared" si="47"/>
        <v>_</v>
      </c>
      <c r="I734" s="2"/>
      <c r="J734" s="2"/>
      <c r="K734" s="2"/>
      <c r="L734" s="2" t="str">
        <f t="shared" si="4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44"/>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(($AM$11)*IF(Table2[[#This Row],[CorrectWinnerPrediction]]="Y", 1, 0))+(($AM$12)*IF(Table2[[#This Row],[CorrectAwayScorePrediction]]="Y", 1, 0))+(($AM$13)*IF(Table2[[#This Row],[CorrectHomeScorePrediction]]="Y", 1, 0))</f>
        <v>0</v>
      </c>
      <c r="AD734" s="4" t="str">
        <f t="shared" si="45"/>
        <v>SAT</v>
      </c>
      <c r="AE734"/>
    </row>
    <row r="735" spans="1:31" x14ac:dyDescent="0.25">
      <c r="B735" s="4">
        <v>45675</v>
      </c>
      <c r="C735" s="7" t="s">
        <v>844</v>
      </c>
      <c r="D735" s="2" t="s">
        <v>37</v>
      </c>
      <c r="E735" s="2" t="s">
        <v>35</v>
      </c>
      <c r="F735" s="2"/>
      <c r="G735" s="2"/>
      <c r="H735" s="2" t="str">
        <f t="shared" si="47"/>
        <v>_</v>
      </c>
      <c r="I735" s="2"/>
      <c r="J735" s="2"/>
      <c r="K735" s="2"/>
      <c r="L735" s="2" t="str">
        <f t="shared" si="4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44"/>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(($AM$11)*IF(Table2[[#This Row],[CorrectWinnerPrediction]]="Y", 1, 0))+(($AM$12)*IF(Table2[[#This Row],[CorrectAwayScorePrediction]]="Y", 1, 0))+(($AM$13)*IF(Table2[[#This Row],[CorrectHomeScorePrediction]]="Y", 1, 0))</f>
        <v>0</v>
      </c>
      <c r="AD735" s="4" t="str">
        <f t="shared" si="45"/>
        <v>SAT</v>
      </c>
      <c r="AE735"/>
    </row>
    <row r="736" spans="1:31" x14ac:dyDescent="0.25">
      <c r="B736" s="4">
        <v>45675</v>
      </c>
      <c r="C736" s="7" t="s">
        <v>845</v>
      </c>
      <c r="D736" s="2" t="s">
        <v>13</v>
      </c>
      <c r="E736" s="2" t="s">
        <v>15</v>
      </c>
      <c r="F736" s="2"/>
      <c r="G736" s="2"/>
      <c r="H736" s="2" t="str">
        <f t="shared" si="47"/>
        <v>_</v>
      </c>
      <c r="I736" s="2"/>
      <c r="J736" s="2"/>
      <c r="K736" s="2"/>
      <c r="L736" s="2" t="str">
        <f t="shared" si="4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44"/>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(($AM$11)*IF(Table2[[#This Row],[CorrectWinnerPrediction]]="Y", 1, 0))+(($AM$12)*IF(Table2[[#This Row],[CorrectAwayScorePrediction]]="Y", 1, 0))+(($AM$13)*IF(Table2[[#This Row],[CorrectHomeScorePrediction]]="Y", 1, 0))</f>
        <v>0</v>
      </c>
      <c r="AD736" s="4" t="str">
        <f t="shared" si="45"/>
        <v>SAT</v>
      </c>
      <c r="AE736"/>
    </row>
    <row r="737" spans="1:31" x14ac:dyDescent="0.25">
      <c r="B737" s="4">
        <v>45675</v>
      </c>
      <c r="C737" s="7" t="s">
        <v>846</v>
      </c>
      <c r="D737" s="2" t="s">
        <v>23</v>
      </c>
      <c r="E737" s="2" t="s">
        <v>25</v>
      </c>
      <c r="F737" s="2"/>
      <c r="G737" s="2"/>
      <c r="H737" s="2" t="str">
        <f t="shared" si="47"/>
        <v>_</v>
      </c>
      <c r="I737" s="2"/>
      <c r="J737" s="2"/>
      <c r="K737" s="2"/>
      <c r="L737" s="2" t="str">
        <f t="shared" si="4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44"/>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(($AM$11)*IF(Table2[[#This Row],[CorrectWinnerPrediction]]="Y", 1, 0))+(($AM$12)*IF(Table2[[#This Row],[CorrectAwayScorePrediction]]="Y", 1, 0))+(($AM$13)*IF(Table2[[#This Row],[CorrectHomeScorePrediction]]="Y", 1, 0))</f>
        <v>0</v>
      </c>
      <c r="AD737" s="4" t="str">
        <f t="shared" si="45"/>
        <v>SAT</v>
      </c>
      <c r="AE737"/>
    </row>
    <row r="738" spans="1:31" x14ac:dyDescent="0.25">
      <c r="A738" s="3"/>
      <c r="B738" s="5">
        <v>45675</v>
      </c>
      <c r="C738" s="8" t="s">
        <v>847</v>
      </c>
      <c r="D738" s="3" t="s">
        <v>28</v>
      </c>
      <c r="E738" s="3" t="s">
        <v>12</v>
      </c>
      <c r="F738" s="3"/>
      <c r="G738" s="3"/>
      <c r="H738" s="3" t="str">
        <f t="shared" si="47"/>
        <v>_</v>
      </c>
      <c r="I738" s="3"/>
      <c r="J738" s="3"/>
      <c r="K738" s="3"/>
      <c r="L738" s="2" t="str">
        <f t="shared" si="4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44"/>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(($AM$11)*IF(Table2[[#This Row],[CorrectWinnerPrediction]]="Y", 1, 0))+(($AM$12)*IF(Table2[[#This Row],[CorrectAwayScorePrediction]]="Y", 1, 0))+(($AM$13)*IF(Table2[[#This Row],[CorrectHomeScorePrediction]]="Y", 1, 0))</f>
        <v>0</v>
      </c>
      <c r="AD738" s="5" t="str">
        <f t="shared" si="45"/>
        <v>SAT</v>
      </c>
      <c r="AE738"/>
    </row>
    <row r="739" spans="1:31" x14ac:dyDescent="0.25">
      <c r="B739" s="4">
        <v>45676</v>
      </c>
      <c r="C739" s="7" t="s">
        <v>848</v>
      </c>
      <c r="D739" s="2" t="s">
        <v>30</v>
      </c>
      <c r="E739" s="2" t="s">
        <v>32</v>
      </c>
      <c r="F739" s="2"/>
      <c r="G739" s="2"/>
      <c r="H739" s="2" t="str">
        <f t="shared" si="47"/>
        <v>_</v>
      </c>
      <c r="I739" s="2"/>
      <c r="J739" s="2"/>
      <c r="K739" s="2"/>
      <c r="L739" s="13" t="str">
        <f t="shared" si="4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44"/>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(($AM$11)*IF(Table2[[#This Row],[CorrectWinnerPrediction]]="Y", 1, 0))+(($AM$12)*IF(Table2[[#This Row],[CorrectAwayScorePrediction]]="Y", 1, 0))+(($AM$13)*IF(Table2[[#This Row],[CorrectHomeScorePrediction]]="Y", 1, 0))</f>
        <v>0</v>
      </c>
      <c r="AD739" s="4" t="str">
        <f t="shared" si="45"/>
        <v>SUN</v>
      </c>
      <c r="AE739"/>
    </row>
    <row r="740" spans="1:31" x14ac:dyDescent="0.25">
      <c r="B740" s="4">
        <v>45676</v>
      </c>
      <c r="C740" s="7" t="s">
        <v>849</v>
      </c>
      <c r="D740" s="2" t="s">
        <v>20</v>
      </c>
      <c r="E740" s="2" t="s">
        <v>19</v>
      </c>
      <c r="F740" s="2"/>
      <c r="G740" s="2"/>
      <c r="H740" s="2" t="str">
        <f t="shared" si="47"/>
        <v>_</v>
      </c>
      <c r="I740" s="2"/>
      <c r="J740" s="2"/>
      <c r="K740" s="2"/>
      <c r="L740" s="2" t="str">
        <f t="shared" si="4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44"/>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(($AM$11)*IF(Table2[[#This Row],[CorrectWinnerPrediction]]="Y", 1, 0))+(($AM$12)*IF(Table2[[#This Row],[CorrectAwayScorePrediction]]="Y", 1, 0))+(($AM$13)*IF(Table2[[#This Row],[CorrectHomeScorePrediction]]="Y", 1, 0))</f>
        <v>0</v>
      </c>
      <c r="AD740" s="4" t="str">
        <f t="shared" si="45"/>
        <v>SUN</v>
      </c>
      <c r="AE740"/>
    </row>
    <row r="741" spans="1:31" x14ac:dyDescent="0.25">
      <c r="A741" s="3"/>
      <c r="B741" s="5">
        <v>45676</v>
      </c>
      <c r="C741" s="8" t="s">
        <v>850</v>
      </c>
      <c r="D741" s="3" t="s">
        <v>31</v>
      </c>
      <c r="E741" s="3" t="s">
        <v>34</v>
      </c>
      <c r="F741" s="3"/>
      <c r="G741" s="3"/>
      <c r="H741" s="3" t="str">
        <f t="shared" si="47"/>
        <v>_</v>
      </c>
      <c r="I741" s="3"/>
      <c r="J741" s="3"/>
      <c r="K741" s="3"/>
      <c r="L741" s="2" t="str">
        <f t="shared" si="4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44"/>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(($AM$11)*IF(Table2[[#This Row],[CorrectWinnerPrediction]]="Y", 1, 0))+(($AM$12)*IF(Table2[[#This Row],[CorrectAwayScorePrediction]]="Y", 1, 0))+(($AM$13)*IF(Table2[[#This Row],[CorrectHomeScorePrediction]]="Y", 1, 0))</f>
        <v>0</v>
      </c>
      <c r="AD741" s="5" t="str">
        <f t="shared" si="45"/>
        <v>SUN</v>
      </c>
      <c r="AE741"/>
    </row>
    <row r="742" spans="1:31" x14ac:dyDescent="0.25">
      <c r="B742" s="4">
        <v>45677</v>
      </c>
      <c r="C742" s="7" t="s">
        <v>851</v>
      </c>
      <c r="D742" s="2" t="s">
        <v>38</v>
      </c>
      <c r="E742" s="2" t="s">
        <v>16</v>
      </c>
      <c r="F742" s="2"/>
      <c r="G742" s="2"/>
      <c r="H742" s="2" t="str">
        <f t="shared" si="47"/>
        <v>_</v>
      </c>
      <c r="I742" s="2"/>
      <c r="J742" s="2"/>
      <c r="K742" s="2"/>
      <c r="L742" s="13" t="str">
        <f t="shared" si="4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44"/>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(($AM$11)*IF(Table2[[#This Row],[CorrectWinnerPrediction]]="Y", 1, 0))+(($AM$12)*IF(Table2[[#This Row],[CorrectAwayScorePrediction]]="Y", 1, 0))+(($AM$13)*IF(Table2[[#This Row],[CorrectHomeScorePrediction]]="Y", 1, 0))</f>
        <v>0</v>
      </c>
      <c r="AD742" s="4" t="str">
        <f t="shared" si="45"/>
        <v>MON</v>
      </c>
      <c r="AE742"/>
    </row>
    <row r="743" spans="1:31" x14ac:dyDescent="0.25">
      <c r="B743" s="4">
        <v>45677</v>
      </c>
      <c r="C743" s="7" t="s">
        <v>852</v>
      </c>
      <c r="D743" s="2" t="s">
        <v>37</v>
      </c>
      <c r="E743" s="2" t="s">
        <v>26</v>
      </c>
      <c r="F743" s="2"/>
      <c r="G743" s="2"/>
      <c r="H743" s="2" t="str">
        <f t="shared" si="47"/>
        <v>_</v>
      </c>
      <c r="I743" s="2"/>
      <c r="J743" s="2"/>
      <c r="K743" s="2"/>
      <c r="L743" s="2" t="str">
        <f t="shared" si="4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44"/>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(($AM$11)*IF(Table2[[#This Row],[CorrectWinnerPrediction]]="Y", 1, 0))+(($AM$12)*IF(Table2[[#This Row],[CorrectAwayScorePrediction]]="Y", 1, 0))+(($AM$13)*IF(Table2[[#This Row],[CorrectHomeScorePrediction]]="Y", 1, 0))</f>
        <v>0</v>
      </c>
      <c r="AD743" s="4" t="str">
        <f t="shared" si="45"/>
        <v>MON</v>
      </c>
      <c r="AE743"/>
    </row>
    <row r="744" spans="1:31" x14ac:dyDescent="0.25">
      <c r="B744" s="4">
        <v>45677</v>
      </c>
      <c r="C744" s="7" t="s">
        <v>853</v>
      </c>
      <c r="D744" s="2" t="s">
        <v>29</v>
      </c>
      <c r="E744" s="2" t="s">
        <v>12</v>
      </c>
      <c r="F744" s="2"/>
      <c r="G744" s="2"/>
      <c r="H744" s="2" t="str">
        <f t="shared" si="47"/>
        <v>_</v>
      </c>
      <c r="I744" s="2"/>
      <c r="J744" s="2"/>
      <c r="K744" s="2"/>
      <c r="L744" s="2" t="str">
        <f t="shared" si="4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44"/>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(($AM$11)*IF(Table2[[#This Row],[CorrectWinnerPrediction]]="Y", 1, 0))+(($AM$12)*IF(Table2[[#This Row],[CorrectAwayScorePrediction]]="Y", 1, 0))+(($AM$13)*IF(Table2[[#This Row],[CorrectHomeScorePrediction]]="Y", 1, 0))</f>
        <v>0</v>
      </c>
      <c r="AD744" s="4" t="str">
        <f t="shared" si="45"/>
        <v>MON</v>
      </c>
      <c r="AE744"/>
    </row>
    <row r="745" spans="1:31" x14ac:dyDescent="0.25">
      <c r="B745" s="4">
        <v>45677</v>
      </c>
      <c r="C745" s="7" t="s">
        <v>854</v>
      </c>
      <c r="D745" s="2" t="s">
        <v>13</v>
      </c>
      <c r="E745" s="2" t="s">
        <v>27</v>
      </c>
      <c r="F745" s="2"/>
      <c r="G745" s="2"/>
      <c r="H745" s="2" t="str">
        <f t="shared" si="47"/>
        <v>_</v>
      </c>
      <c r="I745" s="2"/>
      <c r="J745" s="2"/>
      <c r="K745" s="2"/>
      <c r="L745" s="2" t="str">
        <f t="shared" si="4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44"/>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(($AM$11)*IF(Table2[[#This Row],[CorrectWinnerPrediction]]="Y", 1, 0))+(($AM$12)*IF(Table2[[#This Row],[CorrectAwayScorePrediction]]="Y", 1, 0))+(($AM$13)*IF(Table2[[#This Row],[CorrectHomeScorePrediction]]="Y", 1, 0))</f>
        <v>0</v>
      </c>
      <c r="AD745" s="4" t="str">
        <f t="shared" si="45"/>
        <v>MON</v>
      </c>
      <c r="AE745"/>
    </row>
    <row r="746" spans="1:31" x14ac:dyDescent="0.25">
      <c r="B746" s="4">
        <v>45677</v>
      </c>
      <c r="C746" s="7" t="s">
        <v>855</v>
      </c>
      <c r="D746" s="2" t="s">
        <v>43</v>
      </c>
      <c r="E746" s="2" t="s">
        <v>18</v>
      </c>
      <c r="F746" s="2"/>
      <c r="G746" s="2"/>
      <c r="H746" s="2" t="str">
        <f t="shared" si="47"/>
        <v>_</v>
      </c>
      <c r="I746" s="2"/>
      <c r="J746" s="2"/>
      <c r="K746" s="2"/>
      <c r="L746" s="2" t="str">
        <f t="shared" si="4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44"/>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(($AM$11)*IF(Table2[[#This Row],[CorrectWinnerPrediction]]="Y", 1, 0))+(($AM$12)*IF(Table2[[#This Row],[CorrectAwayScorePrediction]]="Y", 1, 0))+(($AM$13)*IF(Table2[[#This Row],[CorrectHomeScorePrediction]]="Y", 1, 0))</f>
        <v>0</v>
      </c>
      <c r="AD746" s="4" t="str">
        <f t="shared" si="45"/>
        <v>MON</v>
      </c>
      <c r="AE746"/>
    </row>
    <row r="747" spans="1:31" x14ac:dyDescent="0.25">
      <c r="B747" s="4">
        <v>45677</v>
      </c>
      <c r="C747" s="7" t="s">
        <v>856</v>
      </c>
      <c r="D747" s="2" t="s">
        <v>36</v>
      </c>
      <c r="E747" s="2" t="s">
        <v>33</v>
      </c>
      <c r="F747" s="2"/>
      <c r="G747" s="2"/>
      <c r="H747" s="2" t="str">
        <f t="shared" si="47"/>
        <v>_</v>
      </c>
      <c r="I747" s="2"/>
      <c r="J747" s="2"/>
      <c r="K747" s="2"/>
      <c r="L747" s="2" t="str">
        <f t="shared" si="4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44"/>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(($AM$11)*IF(Table2[[#This Row],[CorrectWinnerPrediction]]="Y", 1, 0))+(($AM$12)*IF(Table2[[#This Row],[CorrectAwayScorePrediction]]="Y", 1, 0))+(($AM$13)*IF(Table2[[#This Row],[CorrectHomeScorePrediction]]="Y", 1, 0))</f>
        <v>0</v>
      </c>
      <c r="AD747" s="4" t="str">
        <f t="shared" si="45"/>
        <v>MON</v>
      </c>
      <c r="AE747"/>
    </row>
    <row r="748" spans="1:31" x14ac:dyDescent="0.25">
      <c r="B748" s="4">
        <v>45677</v>
      </c>
      <c r="C748" s="7" t="s">
        <v>857</v>
      </c>
      <c r="D748" s="2" t="s">
        <v>44</v>
      </c>
      <c r="E748" s="2" t="s">
        <v>17</v>
      </c>
      <c r="F748" s="2"/>
      <c r="G748" s="2"/>
      <c r="H748" s="2" t="str">
        <f t="shared" si="47"/>
        <v>_</v>
      </c>
      <c r="I748" s="2"/>
      <c r="J748" s="2"/>
      <c r="K748" s="2"/>
      <c r="L748" s="2" t="str">
        <f t="shared" si="4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44"/>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(($AM$11)*IF(Table2[[#This Row],[CorrectWinnerPrediction]]="Y", 1, 0))+(($AM$12)*IF(Table2[[#This Row],[CorrectAwayScorePrediction]]="Y", 1, 0))+(($AM$13)*IF(Table2[[#This Row],[CorrectHomeScorePrediction]]="Y", 1, 0))</f>
        <v>0</v>
      </c>
      <c r="AD748" s="4" t="str">
        <f t="shared" si="45"/>
        <v>MON</v>
      </c>
      <c r="AE748"/>
    </row>
    <row r="749" spans="1:31" x14ac:dyDescent="0.25">
      <c r="B749" s="4">
        <v>45677</v>
      </c>
      <c r="C749" s="7" t="s">
        <v>858</v>
      </c>
      <c r="D749" s="2" t="s">
        <v>22</v>
      </c>
      <c r="E749" s="2" t="s">
        <v>15</v>
      </c>
      <c r="F749" s="2"/>
      <c r="G749" s="2"/>
      <c r="H749" s="2" t="str">
        <f t="shared" si="47"/>
        <v>_</v>
      </c>
      <c r="I749" s="2"/>
      <c r="J749" s="2"/>
      <c r="K749" s="2"/>
      <c r="L749" s="2" t="str">
        <f t="shared" si="4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44"/>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(($AM$11)*IF(Table2[[#This Row],[CorrectWinnerPrediction]]="Y", 1, 0))+(($AM$12)*IF(Table2[[#This Row],[CorrectAwayScorePrediction]]="Y", 1, 0))+(($AM$13)*IF(Table2[[#This Row],[CorrectHomeScorePrediction]]="Y", 1, 0))</f>
        <v>0</v>
      </c>
      <c r="AD749" s="4" t="str">
        <f t="shared" si="45"/>
        <v>MON</v>
      </c>
      <c r="AE749"/>
    </row>
    <row r="750" spans="1:31" x14ac:dyDescent="0.25">
      <c r="A750" s="3"/>
      <c r="B750" s="5">
        <v>45677</v>
      </c>
      <c r="C750" s="8" t="s">
        <v>859</v>
      </c>
      <c r="D750" s="3" t="s">
        <v>21</v>
      </c>
      <c r="E750" s="3" t="s">
        <v>28</v>
      </c>
      <c r="F750" s="3"/>
      <c r="G750" s="3"/>
      <c r="H750" s="3" t="str">
        <f t="shared" si="47"/>
        <v>_</v>
      </c>
      <c r="I750" s="3"/>
      <c r="J750" s="3"/>
      <c r="K750" s="3"/>
      <c r="L750" s="2" t="str">
        <f t="shared" si="4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44"/>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(($AM$11)*IF(Table2[[#This Row],[CorrectWinnerPrediction]]="Y", 1, 0))+(($AM$12)*IF(Table2[[#This Row],[CorrectAwayScorePrediction]]="Y", 1, 0))+(($AM$13)*IF(Table2[[#This Row],[CorrectHomeScorePrediction]]="Y", 1, 0))</f>
        <v>0</v>
      </c>
      <c r="AD750" s="5" t="str">
        <f t="shared" si="45"/>
        <v>MON</v>
      </c>
      <c r="AE750"/>
    </row>
    <row r="751" spans="1:31" x14ac:dyDescent="0.25">
      <c r="B751" s="4">
        <v>45678</v>
      </c>
      <c r="C751" s="7" t="s">
        <v>860</v>
      </c>
      <c r="D751" s="2" t="s">
        <v>43</v>
      </c>
      <c r="E751" s="2" t="s">
        <v>19</v>
      </c>
      <c r="F751" s="2"/>
      <c r="G751" s="2"/>
      <c r="H751" s="2" t="str">
        <f t="shared" si="47"/>
        <v>_</v>
      </c>
      <c r="I751" s="2"/>
      <c r="J751" s="2"/>
      <c r="K751" s="2"/>
      <c r="L751" s="13" t="str">
        <f t="shared" si="4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44"/>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(($AM$11)*IF(Table2[[#This Row],[CorrectWinnerPrediction]]="Y", 1, 0))+(($AM$12)*IF(Table2[[#This Row],[CorrectAwayScorePrediction]]="Y", 1, 0))+(($AM$13)*IF(Table2[[#This Row],[CorrectHomeScorePrediction]]="Y", 1, 0))</f>
        <v>0</v>
      </c>
      <c r="AD751" s="4" t="str">
        <f t="shared" si="45"/>
        <v>TUE</v>
      </c>
      <c r="AE751"/>
    </row>
    <row r="752" spans="1:31" x14ac:dyDescent="0.25">
      <c r="B752" s="4">
        <v>45678</v>
      </c>
      <c r="C752" s="7" t="s">
        <v>861</v>
      </c>
      <c r="D752" s="2" t="s">
        <v>30</v>
      </c>
      <c r="E752" s="2" t="s">
        <v>20</v>
      </c>
      <c r="F752" s="2"/>
      <c r="G752" s="2"/>
      <c r="H752" s="2" t="str">
        <f t="shared" si="47"/>
        <v>_</v>
      </c>
      <c r="I752" s="2"/>
      <c r="J752" s="2"/>
      <c r="K752" s="2"/>
      <c r="L752" s="2" t="str">
        <f t="shared" si="4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44"/>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(($AM$11)*IF(Table2[[#This Row],[CorrectWinnerPrediction]]="Y", 1, 0))+(($AM$12)*IF(Table2[[#This Row],[CorrectAwayScorePrediction]]="Y", 1, 0))+(($AM$13)*IF(Table2[[#This Row],[CorrectHomeScorePrediction]]="Y", 1, 0))</f>
        <v>0</v>
      </c>
      <c r="AD752" s="4" t="str">
        <f t="shared" si="45"/>
        <v>TUE</v>
      </c>
      <c r="AE752"/>
    </row>
    <row r="753" spans="1:31" x14ac:dyDescent="0.25">
      <c r="B753" s="4">
        <v>45678</v>
      </c>
      <c r="C753" s="7" t="s">
        <v>862</v>
      </c>
      <c r="D753" s="2" t="s">
        <v>31</v>
      </c>
      <c r="E753" s="2" t="s">
        <v>45</v>
      </c>
      <c r="F753" s="2"/>
      <c r="G753" s="2"/>
      <c r="H753" s="2" t="str">
        <f t="shared" si="47"/>
        <v>_</v>
      </c>
      <c r="I753" s="2"/>
      <c r="J753" s="2"/>
      <c r="K753" s="2"/>
      <c r="L753" s="2" t="str">
        <f t="shared" si="4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44"/>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(($AM$11)*IF(Table2[[#This Row],[CorrectWinnerPrediction]]="Y", 1, 0))+(($AM$12)*IF(Table2[[#This Row],[CorrectAwayScorePrediction]]="Y", 1, 0))+(($AM$13)*IF(Table2[[#This Row],[CorrectHomeScorePrediction]]="Y", 1, 0))</f>
        <v>0</v>
      </c>
      <c r="AD753" s="4" t="str">
        <f t="shared" si="45"/>
        <v>TUE</v>
      </c>
      <c r="AE753"/>
    </row>
    <row r="754" spans="1:31" x14ac:dyDescent="0.25">
      <c r="B754" s="4">
        <v>45678</v>
      </c>
      <c r="C754" s="7" t="s">
        <v>863</v>
      </c>
      <c r="D754" s="2" t="s">
        <v>38</v>
      </c>
      <c r="E754" s="2" t="s">
        <v>35</v>
      </c>
      <c r="F754" s="2"/>
      <c r="G754" s="2"/>
      <c r="H754" s="2" t="str">
        <f t="shared" si="47"/>
        <v>_</v>
      </c>
      <c r="I754" s="2"/>
      <c r="J754" s="2"/>
      <c r="K754" s="2"/>
      <c r="L754" s="2" t="str">
        <f t="shared" si="4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44"/>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(($AM$11)*IF(Table2[[#This Row],[CorrectWinnerPrediction]]="Y", 1, 0))+(($AM$12)*IF(Table2[[#This Row],[CorrectAwayScorePrediction]]="Y", 1, 0))+(($AM$13)*IF(Table2[[#This Row],[CorrectHomeScorePrediction]]="Y", 1, 0))</f>
        <v>0</v>
      </c>
      <c r="AD754" s="4" t="str">
        <f t="shared" si="45"/>
        <v>TUE</v>
      </c>
      <c r="AE754"/>
    </row>
    <row r="755" spans="1:31" x14ac:dyDescent="0.25">
      <c r="B755" s="4">
        <v>45678</v>
      </c>
      <c r="C755" s="7" t="s">
        <v>864</v>
      </c>
      <c r="D755" s="2" t="s">
        <v>44</v>
      </c>
      <c r="E755" s="2" t="s">
        <v>34</v>
      </c>
      <c r="F755" s="2"/>
      <c r="G755" s="2"/>
      <c r="H755" s="2" t="str">
        <f t="shared" si="47"/>
        <v>_</v>
      </c>
      <c r="I755" s="2"/>
      <c r="J755" s="2"/>
      <c r="K755" s="2"/>
      <c r="L755" s="2" t="str">
        <f t="shared" si="4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44"/>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(($AM$11)*IF(Table2[[#This Row],[CorrectWinnerPrediction]]="Y", 1, 0))+(($AM$12)*IF(Table2[[#This Row],[CorrectAwayScorePrediction]]="Y", 1, 0))+(($AM$13)*IF(Table2[[#This Row],[CorrectHomeScorePrediction]]="Y", 1, 0))</f>
        <v>0</v>
      </c>
      <c r="AD755" s="4" t="str">
        <f t="shared" si="45"/>
        <v>TUE</v>
      </c>
      <c r="AE755"/>
    </row>
    <row r="756" spans="1:31" x14ac:dyDescent="0.25">
      <c r="B756" s="4">
        <v>45678</v>
      </c>
      <c r="C756" s="7" t="s">
        <v>865</v>
      </c>
      <c r="D756" s="2" t="s">
        <v>46</v>
      </c>
      <c r="E756" s="2" t="s">
        <v>23</v>
      </c>
      <c r="F756" s="2"/>
      <c r="G756" s="2"/>
      <c r="H756" s="2" t="str">
        <f t="shared" si="47"/>
        <v>_</v>
      </c>
      <c r="I756" s="2"/>
      <c r="J756" s="2"/>
      <c r="K756" s="2"/>
      <c r="L756" s="2" t="str">
        <f t="shared" si="4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44"/>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(($AM$11)*IF(Table2[[#This Row],[CorrectWinnerPrediction]]="Y", 1, 0))+(($AM$12)*IF(Table2[[#This Row],[CorrectAwayScorePrediction]]="Y", 1, 0))+(($AM$13)*IF(Table2[[#This Row],[CorrectHomeScorePrediction]]="Y", 1, 0))</f>
        <v>0</v>
      </c>
      <c r="AD756" s="4" t="str">
        <f t="shared" si="45"/>
        <v>TUE</v>
      </c>
      <c r="AE756"/>
    </row>
    <row r="757" spans="1:31" x14ac:dyDescent="0.25">
      <c r="B757" s="4">
        <v>45678</v>
      </c>
      <c r="C757" s="7" t="s">
        <v>866</v>
      </c>
      <c r="D757" s="2" t="s">
        <v>29</v>
      </c>
      <c r="E757" s="2" t="s">
        <v>25</v>
      </c>
      <c r="F757" s="2"/>
      <c r="G757" s="2"/>
      <c r="H757" s="2" t="str">
        <f t="shared" si="47"/>
        <v>_</v>
      </c>
      <c r="I757" s="2"/>
      <c r="J757" s="2"/>
      <c r="K757" s="2"/>
      <c r="L757" s="2" t="str">
        <f t="shared" si="4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44"/>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(($AM$11)*IF(Table2[[#This Row],[CorrectWinnerPrediction]]="Y", 1, 0))+(($AM$12)*IF(Table2[[#This Row],[CorrectAwayScorePrediction]]="Y", 1, 0))+(($AM$13)*IF(Table2[[#This Row],[CorrectHomeScorePrediction]]="Y", 1, 0))</f>
        <v>0</v>
      </c>
      <c r="AD757" s="4" t="str">
        <f t="shared" si="45"/>
        <v>TUE</v>
      </c>
      <c r="AE757"/>
    </row>
    <row r="758" spans="1:31" x14ac:dyDescent="0.25">
      <c r="A758" s="3"/>
      <c r="B758" s="5">
        <v>45678</v>
      </c>
      <c r="C758" s="8" t="s">
        <v>867</v>
      </c>
      <c r="D758" s="3" t="s">
        <v>14</v>
      </c>
      <c r="E758" s="3" t="s">
        <v>47</v>
      </c>
      <c r="F758" s="3"/>
      <c r="G758" s="3"/>
      <c r="H758" s="3" t="str">
        <f t="shared" si="47"/>
        <v>_</v>
      </c>
      <c r="I758" s="3"/>
      <c r="J758" s="3"/>
      <c r="K758" s="3"/>
      <c r="L758" s="2" t="str">
        <f t="shared" si="4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44"/>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(($AM$11)*IF(Table2[[#This Row],[CorrectWinnerPrediction]]="Y", 1, 0))+(($AM$12)*IF(Table2[[#This Row],[CorrectAwayScorePrediction]]="Y", 1, 0))+(($AM$13)*IF(Table2[[#This Row],[CorrectHomeScorePrediction]]="Y", 1, 0))</f>
        <v>0</v>
      </c>
      <c r="AD758" s="5" t="str">
        <f t="shared" si="45"/>
        <v>TUE</v>
      </c>
      <c r="AE758"/>
    </row>
    <row r="759" spans="1:31" x14ac:dyDescent="0.25">
      <c r="B759" s="4">
        <v>45679</v>
      </c>
      <c r="C759" s="7" t="s">
        <v>868</v>
      </c>
      <c r="D759" s="2" t="s">
        <v>16</v>
      </c>
      <c r="E759" s="2" t="s">
        <v>32</v>
      </c>
      <c r="F759" s="2"/>
      <c r="G759" s="2"/>
      <c r="H759" s="2" t="str">
        <f t="shared" si="47"/>
        <v>_</v>
      </c>
      <c r="I759" s="2"/>
      <c r="J759" s="2"/>
      <c r="K759" s="2"/>
      <c r="L759" s="13" t="str">
        <f t="shared" si="4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44"/>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(($AM$11)*IF(Table2[[#This Row],[CorrectWinnerPrediction]]="Y", 1, 0))+(($AM$12)*IF(Table2[[#This Row],[CorrectAwayScorePrediction]]="Y", 1, 0))+(($AM$13)*IF(Table2[[#This Row],[CorrectHomeScorePrediction]]="Y", 1, 0))</f>
        <v>0</v>
      </c>
      <c r="AD759" s="4" t="str">
        <f t="shared" si="45"/>
        <v>WED</v>
      </c>
      <c r="AE759"/>
    </row>
    <row r="760" spans="1:31" x14ac:dyDescent="0.25">
      <c r="B760" s="4">
        <v>45679</v>
      </c>
      <c r="C760" s="7" t="s">
        <v>869</v>
      </c>
      <c r="D760" s="2" t="s">
        <v>36</v>
      </c>
      <c r="E760" s="2" t="s">
        <v>18</v>
      </c>
      <c r="F760" s="2"/>
      <c r="G760" s="2"/>
      <c r="H760" s="2" t="str">
        <f t="shared" si="47"/>
        <v>_</v>
      </c>
      <c r="I760" s="2"/>
      <c r="J760" s="2"/>
      <c r="K760" s="2"/>
      <c r="L760" s="2" t="str">
        <f t="shared" si="4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44"/>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(($AM$11)*IF(Table2[[#This Row],[CorrectWinnerPrediction]]="Y", 1, 0))+(($AM$12)*IF(Table2[[#This Row],[CorrectAwayScorePrediction]]="Y", 1, 0))+(($AM$13)*IF(Table2[[#This Row],[CorrectHomeScorePrediction]]="Y", 1, 0))</f>
        <v>0</v>
      </c>
      <c r="AD760" s="4" t="str">
        <f t="shared" si="45"/>
        <v>WED</v>
      </c>
      <c r="AE760"/>
    </row>
    <row r="761" spans="1:31" x14ac:dyDescent="0.25">
      <c r="B761" s="4">
        <v>45679</v>
      </c>
      <c r="C761" s="7" t="s">
        <v>870</v>
      </c>
      <c r="D761" s="2" t="s">
        <v>22</v>
      </c>
      <c r="E761" s="2" t="s">
        <v>26</v>
      </c>
      <c r="F761" s="2"/>
      <c r="G761" s="2"/>
      <c r="H761" s="2" t="str">
        <f t="shared" si="47"/>
        <v>_</v>
      </c>
      <c r="I761" s="2"/>
      <c r="J761" s="2"/>
      <c r="K761" s="2"/>
      <c r="L761" s="2" t="str">
        <f t="shared" si="4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44"/>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(($AM$11)*IF(Table2[[#This Row],[CorrectWinnerPrediction]]="Y", 1, 0))+(($AM$12)*IF(Table2[[#This Row],[CorrectAwayScorePrediction]]="Y", 1, 0))+(($AM$13)*IF(Table2[[#This Row],[CorrectHomeScorePrediction]]="Y", 1, 0))</f>
        <v>0</v>
      </c>
      <c r="AD761" s="4" t="str">
        <f t="shared" si="45"/>
        <v>WED</v>
      </c>
      <c r="AE761"/>
    </row>
    <row r="762" spans="1:31" x14ac:dyDescent="0.25">
      <c r="A762" s="3"/>
      <c r="B762" s="5">
        <v>45679</v>
      </c>
      <c r="C762" s="8" t="s">
        <v>871</v>
      </c>
      <c r="D762" s="3" t="s">
        <v>14</v>
      </c>
      <c r="E762" s="3" t="s">
        <v>28</v>
      </c>
      <c r="F762" s="3"/>
      <c r="G762" s="3"/>
      <c r="H762" s="3" t="str">
        <f t="shared" si="47"/>
        <v>_</v>
      </c>
      <c r="I762" s="3"/>
      <c r="J762" s="3"/>
      <c r="K762" s="3"/>
      <c r="L762" s="3" t="str">
        <f t="shared" si="4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44"/>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(($AM$11)*IF(Table2[[#This Row],[CorrectWinnerPrediction]]="Y", 1, 0))+(($AM$12)*IF(Table2[[#This Row],[CorrectAwayScorePrediction]]="Y", 1, 0))+(($AM$13)*IF(Table2[[#This Row],[CorrectHomeScorePrediction]]="Y", 1, 0))</f>
        <v>0</v>
      </c>
      <c r="AD762" s="5" t="str">
        <f t="shared" si="45"/>
        <v>WED</v>
      </c>
      <c r="AE762"/>
    </row>
    <row r="763" spans="1:31" x14ac:dyDescent="0.25">
      <c r="B763" s="4">
        <v>45680</v>
      </c>
      <c r="C763" s="7" t="s">
        <v>872</v>
      </c>
      <c r="D763" s="2" t="s">
        <v>30</v>
      </c>
      <c r="E763" s="2" t="s">
        <v>16</v>
      </c>
      <c r="F763" s="2"/>
      <c r="G763" s="2"/>
      <c r="H763" s="2" t="str">
        <f t="shared" si="47"/>
        <v>_</v>
      </c>
      <c r="I763" s="2"/>
      <c r="J763" s="2"/>
      <c r="K763" s="2"/>
      <c r="L763" s="2" t="str">
        <f t="shared" si="4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44"/>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(($AM$11)*IF(Table2[[#This Row],[CorrectWinnerPrediction]]="Y", 1, 0))+(($AM$12)*IF(Table2[[#This Row],[CorrectAwayScorePrediction]]="Y", 1, 0))+(($AM$13)*IF(Table2[[#This Row],[CorrectHomeScorePrediction]]="Y", 1, 0))</f>
        <v>0</v>
      </c>
      <c r="AD763" s="4" t="str">
        <f t="shared" si="45"/>
        <v>THU</v>
      </c>
      <c r="AE763"/>
    </row>
    <row r="764" spans="1:31" x14ac:dyDescent="0.25">
      <c r="B764" s="4">
        <v>45680</v>
      </c>
      <c r="C764" s="7" t="s">
        <v>873</v>
      </c>
      <c r="D764" s="2" t="s">
        <v>19</v>
      </c>
      <c r="E764" s="2" t="s">
        <v>31</v>
      </c>
      <c r="F764" s="2"/>
      <c r="G764" s="2"/>
      <c r="H764" s="2" t="str">
        <f t="shared" si="47"/>
        <v>_</v>
      </c>
      <c r="I764" s="2"/>
      <c r="J764" s="2"/>
      <c r="K764" s="2"/>
      <c r="L764" s="2" t="str">
        <f t="shared" si="4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44"/>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(($AM$11)*IF(Table2[[#This Row],[CorrectWinnerPrediction]]="Y", 1, 0))+(($AM$12)*IF(Table2[[#This Row],[CorrectAwayScorePrediction]]="Y", 1, 0))+(($AM$13)*IF(Table2[[#This Row],[CorrectHomeScorePrediction]]="Y", 1, 0))</f>
        <v>0</v>
      </c>
      <c r="AD764" s="4" t="str">
        <f t="shared" si="45"/>
        <v>THU</v>
      </c>
      <c r="AE764"/>
    </row>
    <row r="765" spans="1:31" x14ac:dyDescent="0.25">
      <c r="B765" s="4">
        <v>45680</v>
      </c>
      <c r="C765" s="7" t="s">
        <v>874</v>
      </c>
      <c r="D765" s="2" t="s">
        <v>45</v>
      </c>
      <c r="E765" s="2" t="s">
        <v>20</v>
      </c>
      <c r="F765" s="2"/>
      <c r="G765" s="2"/>
      <c r="H765" s="2" t="str">
        <f t="shared" si="47"/>
        <v>_</v>
      </c>
      <c r="I765" s="2"/>
      <c r="J765" s="2"/>
      <c r="K765" s="2"/>
      <c r="L765" s="2" t="str">
        <f t="shared" si="4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44"/>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(($AM$11)*IF(Table2[[#This Row],[CorrectWinnerPrediction]]="Y", 1, 0))+(($AM$12)*IF(Table2[[#This Row],[CorrectAwayScorePrediction]]="Y", 1, 0))+(($AM$13)*IF(Table2[[#This Row],[CorrectHomeScorePrediction]]="Y", 1, 0))</f>
        <v>0</v>
      </c>
      <c r="AD765" s="4" t="str">
        <f t="shared" si="45"/>
        <v>THU</v>
      </c>
      <c r="AE765"/>
    </row>
    <row r="766" spans="1:31" x14ac:dyDescent="0.25">
      <c r="B766" s="4">
        <v>45680</v>
      </c>
      <c r="C766" s="7" t="s">
        <v>875</v>
      </c>
      <c r="D766" s="2" t="s">
        <v>36</v>
      </c>
      <c r="E766" s="2" t="s">
        <v>44</v>
      </c>
      <c r="F766" s="2"/>
      <c r="G766" s="2"/>
      <c r="H766" s="2" t="str">
        <f t="shared" si="47"/>
        <v>_</v>
      </c>
      <c r="I766" s="2"/>
      <c r="J766" s="2"/>
      <c r="K766" s="2"/>
      <c r="L766" s="2" t="str">
        <f t="shared" si="4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44"/>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(($AM$11)*IF(Table2[[#This Row],[CorrectWinnerPrediction]]="Y", 1, 0))+(($AM$12)*IF(Table2[[#This Row],[CorrectAwayScorePrediction]]="Y", 1, 0))+(($AM$13)*IF(Table2[[#This Row],[CorrectHomeScorePrediction]]="Y", 1, 0))</f>
        <v>0</v>
      </c>
      <c r="AD766" s="4" t="str">
        <f t="shared" si="45"/>
        <v>THU</v>
      </c>
      <c r="AE766"/>
    </row>
    <row r="767" spans="1:31" x14ac:dyDescent="0.25">
      <c r="B767" s="4">
        <v>45680</v>
      </c>
      <c r="C767" s="7" t="s">
        <v>876</v>
      </c>
      <c r="D767" s="2" t="s">
        <v>27</v>
      </c>
      <c r="E767" s="2" t="s">
        <v>13</v>
      </c>
      <c r="F767" s="2"/>
      <c r="G767" s="2"/>
      <c r="H767" s="2" t="str">
        <f t="shared" si="47"/>
        <v>_</v>
      </c>
      <c r="I767" s="2"/>
      <c r="J767" s="2"/>
      <c r="K767" s="2"/>
      <c r="L767" s="2" t="str">
        <f t="shared" si="4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44"/>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(($AM$11)*IF(Table2[[#This Row],[CorrectWinnerPrediction]]="Y", 1, 0))+(($AM$12)*IF(Table2[[#This Row],[CorrectAwayScorePrediction]]="Y", 1, 0))+(($AM$13)*IF(Table2[[#This Row],[CorrectHomeScorePrediction]]="Y", 1, 0))</f>
        <v>0</v>
      </c>
      <c r="AD767" s="4" t="str">
        <f t="shared" si="45"/>
        <v>THU</v>
      </c>
      <c r="AE767"/>
    </row>
    <row r="768" spans="1:31" x14ac:dyDescent="0.25">
      <c r="B768" s="4">
        <v>45680</v>
      </c>
      <c r="C768" s="7" t="s">
        <v>877</v>
      </c>
      <c r="D768" s="2" t="s">
        <v>15</v>
      </c>
      <c r="E768" s="2" t="s">
        <v>37</v>
      </c>
      <c r="F768" s="2"/>
      <c r="G768" s="2"/>
      <c r="H768" s="2" t="str">
        <f t="shared" si="47"/>
        <v>_</v>
      </c>
      <c r="I768" s="2"/>
      <c r="J768" s="2"/>
      <c r="K768" s="2"/>
      <c r="L768" s="2" t="str">
        <f t="shared" si="4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44"/>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(($AM$11)*IF(Table2[[#This Row],[CorrectWinnerPrediction]]="Y", 1, 0))+(($AM$12)*IF(Table2[[#This Row],[CorrectAwayScorePrediction]]="Y", 1, 0))+(($AM$13)*IF(Table2[[#This Row],[CorrectHomeScorePrediction]]="Y", 1, 0))</f>
        <v>0</v>
      </c>
      <c r="AD768" s="4" t="str">
        <f t="shared" si="45"/>
        <v>THU</v>
      </c>
      <c r="AE768"/>
    </row>
    <row r="769" spans="1:31" x14ac:dyDescent="0.25">
      <c r="B769" s="4">
        <v>45680</v>
      </c>
      <c r="C769" s="7" t="s">
        <v>878</v>
      </c>
      <c r="D769" s="2" t="s">
        <v>29</v>
      </c>
      <c r="E769" s="2" t="s">
        <v>24</v>
      </c>
      <c r="F769" s="2"/>
      <c r="G769" s="2"/>
      <c r="H769" s="2" t="str">
        <f t="shared" si="47"/>
        <v>_</v>
      </c>
      <c r="I769" s="2"/>
      <c r="J769" s="2"/>
      <c r="K769" s="2"/>
      <c r="L769" s="2" t="str">
        <f t="shared" si="4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44"/>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(($AM$11)*IF(Table2[[#This Row],[CorrectWinnerPrediction]]="Y", 1, 0))+(($AM$12)*IF(Table2[[#This Row],[CorrectAwayScorePrediction]]="Y", 1, 0))+(($AM$13)*IF(Table2[[#This Row],[CorrectHomeScorePrediction]]="Y", 1, 0))</f>
        <v>0</v>
      </c>
      <c r="AD769" s="4" t="str">
        <f t="shared" si="45"/>
        <v>THU</v>
      </c>
      <c r="AE769"/>
    </row>
    <row r="770" spans="1:31" x14ac:dyDescent="0.25">
      <c r="B770" s="4">
        <v>45680</v>
      </c>
      <c r="C770" s="7" t="s">
        <v>879</v>
      </c>
      <c r="D770" s="2" t="s">
        <v>25</v>
      </c>
      <c r="E770" s="2" t="s">
        <v>23</v>
      </c>
      <c r="F770" s="2"/>
      <c r="G770" s="2"/>
      <c r="H770" s="2" t="str">
        <f t="shared" si="47"/>
        <v>_</v>
      </c>
      <c r="I770" s="2"/>
      <c r="J770" s="2"/>
      <c r="K770" s="2"/>
      <c r="L770" s="2" t="str">
        <f t="shared" si="4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44"/>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(($AM$11)*IF(Table2[[#This Row],[CorrectWinnerPrediction]]="Y", 1, 0))+(($AM$12)*IF(Table2[[#This Row],[CorrectAwayScorePrediction]]="Y", 1, 0))+(($AM$13)*IF(Table2[[#This Row],[CorrectHomeScorePrediction]]="Y", 1, 0))</f>
        <v>0</v>
      </c>
      <c r="AD770" s="4" t="str">
        <f t="shared" si="45"/>
        <v>THU</v>
      </c>
      <c r="AE770"/>
    </row>
    <row r="771" spans="1:31" x14ac:dyDescent="0.25">
      <c r="B771" s="4">
        <v>45680</v>
      </c>
      <c r="C771" s="7" t="s">
        <v>880</v>
      </c>
      <c r="D771" s="2" t="s">
        <v>21</v>
      </c>
      <c r="E771" s="2" t="s">
        <v>47</v>
      </c>
      <c r="F771" s="2"/>
      <c r="G771" s="2"/>
      <c r="H771" s="2" t="str">
        <f t="shared" si="47"/>
        <v>_</v>
      </c>
      <c r="I771" s="2"/>
      <c r="J771" s="2"/>
      <c r="K771" s="2"/>
      <c r="L771" s="2" t="str">
        <f t="shared" si="46"/>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48">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(($AM$11)*IF(Table2[[#This Row],[CorrectWinnerPrediction]]="Y", 1, 0))+(($AM$12)*IF(Table2[[#This Row],[CorrectAwayScorePrediction]]="Y", 1, 0))+(($AM$13)*IF(Table2[[#This Row],[CorrectHomeScorePrediction]]="Y", 1, 0))</f>
        <v>0</v>
      </c>
      <c r="AD771" s="4" t="str">
        <f t="shared" ref="AD771:AD834" si="49">IF(WEEKDAY($B771)=1,"SUN",IF(WEEKDAY($B771)=2,"MON",IF(WEEKDAY($B771)=3,"TUE",IF(WEEKDAY($B771)=4,"WED",IF(WEEKDAY($B771)=5,"THU",IF(WEEKDAY($B771)=6,"FRI", "SAT"))))))</f>
        <v>THU</v>
      </c>
      <c r="AE771"/>
    </row>
    <row r="772" spans="1:31" x14ac:dyDescent="0.25">
      <c r="B772" s="4">
        <v>45680</v>
      </c>
      <c r="C772" s="7" t="s">
        <v>881</v>
      </c>
      <c r="D772" s="2" t="s">
        <v>46</v>
      </c>
      <c r="E772" s="2" t="s">
        <v>12</v>
      </c>
      <c r="F772" s="2"/>
      <c r="G772" s="2"/>
      <c r="H772" s="2" t="str">
        <f t="shared" si="47"/>
        <v>_</v>
      </c>
      <c r="I772" s="2"/>
      <c r="J772" s="2"/>
      <c r="K772" s="2"/>
      <c r="L772" s="2" t="str">
        <f t="shared" ref="L772:L835" si="50">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48"/>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(($AM$11)*IF(Table2[[#This Row],[CorrectWinnerPrediction]]="Y", 1, 0))+(($AM$12)*IF(Table2[[#This Row],[CorrectAwayScorePrediction]]="Y", 1, 0))+(($AM$13)*IF(Table2[[#This Row],[CorrectHomeScorePrediction]]="Y", 1, 0))</f>
        <v>0</v>
      </c>
      <c r="AD772" s="4" t="str">
        <f t="shared" si="49"/>
        <v>THU</v>
      </c>
      <c r="AE772"/>
    </row>
    <row r="773" spans="1:31" x14ac:dyDescent="0.25">
      <c r="A773" s="3"/>
      <c r="B773" s="5">
        <v>45680</v>
      </c>
      <c r="C773" s="8" t="s">
        <v>882</v>
      </c>
      <c r="D773" s="3" t="s">
        <v>35</v>
      </c>
      <c r="E773" s="3" t="s">
        <v>38</v>
      </c>
      <c r="F773" s="3"/>
      <c r="G773" s="3"/>
      <c r="H773" s="3" t="str">
        <f t="shared" si="47"/>
        <v>_</v>
      </c>
      <c r="I773" s="3"/>
      <c r="J773" s="3"/>
      <c r="K773" s="3"/>
      <c r="L773" s="2" t="str">
        <f t="shared" si="50"/>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48"/>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(($AM$11)*IF(Table2[[#This Row],[CorrectWinnerPrediction]]="Y", 1, 0))+(($AM$12)*IF(Table2[[#This Row],[CorrectAwayScorePrediction]]="Y", 1, 0))+(($AM$13)*IF(Table2[[#This Row],[CorrectHomeScorePrediction]]="Y", 1, 0))</f>
        <v>0</v>
      </c>
      <c r="AD773" s="5" t="str">
        <f t="shared" si="49"/>
        <v>THU</v>
      </c>
      <c r="AE773"/>
    </row>
    <row r="774" spans="1:31" x14ac:dyDescent="0.25">
      <c r="B774" s="4">
        <v>45681</v>
      </c>
      <c r="C774" s="7" t="s">
        <v>883</v>
      </c>
      <c r="D774" s="2" t="s">
        <v>45</v>
      </c>
      <c r="E774" s="2" t="s">
        <v>33</v>
      </c>
      <c r="F774" s="2"/>
      <c r="G774" s="2"/>
      <c r="H774" s="2" t="str">
        <f t="shared" ref="H774:H837" si="51">IF(AND(ISBLANK($F774),ISBLANK($G774)),"_",IF($F774&gt;$G774,$D774,$E774))</f>
        <v>_</v>
      </c>
      <c r="I774" s="2"/>
      <c r="J774" s="2"/>
      <c r="K774" s="2"/>
      <c r="L774" s="13" t="str">
        <f t="shared" si="50"/>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48"/>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(($AM$11)*IF(Table2[[#This Row],[CorrectWinnerPrediction]]="Y", 1, 0))+(($AM$12)*IF(Table2[[#This Row],[CorrectAwayScorePrediction]]="Y", 1, 0))+(($AM$13)*IF(Table2[[#This Row],[CorrectHomeScorePrediction]]="Y", 1, 0))</f>
        <v>0</v>
      </c>
      <c r="AD774" s="4" t="str">
        <f t="shared" si="49"/>
        <v>FRI</v>
      </c>
      <c r="AE774"/>
    </row>
    <row r="775" spans="1:31" x14ac:dyDescent="0.25">
      <c r="B775" s="4">
        <v>45681</v>
      </c>
      <c r="C775" s="7" t="s">
        <v>884</v>
      </c>
      <c r="D775" s="2" t="s">
        <v>27</v>
      </c>
      <c r="E775" s="2" t="s">
        <v>34</v>
      </c>
      <c r="F775" s="2"/>
      <c r="G775" s="2"/>
      <c r="H775" s="2" t="str">
        <f t="shared" si="51"/>
        <v>_</v>
      </c>
      <c r="I775" s="2"/>
      <c r="J775" s="2"/>
      <c r="K775" s="2"/>
      <c r="L775" s="2" t="str">
        <f t="shared" si="50"/>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48"/>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(($AM$11)*IF(Table2[[#This Row],[CorrectWinnerPrediction]]="Y", 1, 0))+(($AM$12)*IF(Table2[[#This Row],[CorrectAwayScorePrediction]]="Y", 1, 0))+(($AM$13)*IF(Table2[[#This Row],[CorrectHomeScorePrediction]]="Y", 1, 0))</f>
        <v>0</v>
      </c>
      <c r="AD775" s="4" t="str">
        <f t="shared" si="49"/>
        <v>FRI</v>
      </c>
      <c r="AE775"/>
    </row>
    <row r="776" spans="1:31" x14ac:dyDescent="0.25">
      <c r="B776" s="4">
        <v>45681</v>
      </c>
      <c r="C776" s="7" t="s">
        <v>885</v>
      </c>
      <c r="D776" s="2" t="s">
        <v>43</v>
      </c>
      <c r="E776" s="2" t="s">
        <v>17</v>
      </c>
      <c r="F776" s="2"/>
      <c r="G776" s="2"/>
      <c r="H776" s="2" t="str">
        <f t="shared" si="51"/>
        <v>_</v>
      </c>
      <c r="I776" s="2"/>
      <c r="J776" s="2"/>
      <c r="K776" s="2"/>
      <c r="L776" s="2" t="str">
        <f t="shared" si="50"/>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48"/>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(($AM$11)*IF(Table2[[#This Row],[CorrectWinnerPrediction]]="Y", 1, 0))+(($AM$12)*IF(Table2[[#This Row],[CorrectAwayScorePrediction]]="Y", 1, 0))+(($AM$13)*IF(Table2[[#This Row],[CorrectHomeScorePrediction]]="Y", 1, 0))</f>
        <v>0</v>
      </c>
      <c r="AD776" s="4" t="str">
        <f t="shared" si="49"/>
        <v>FRI</v>
      </c>
      <c r="AE776"/>
    </row>
    <row r="777" spans="1:31" x14ac:dyDescent="0.25">
      <c r="A777" s="3"/>
      <c r="B777" s="5">
        <v>45681</v>
      </c>
      <c r="C777" s="8" t="s">
        <v>886</v>
      </c>
      <c r="D777" s="3" t="s">
        <v>15</v>
      </c>
      <c r="E777" s="3" t="s">
        <v>22</v>
      </c>
      <c r="F777" s="3"/>
      <c r="G777" s="3"/>
      <c r="H777" s="3" t="str">
        <f t="shared" si="51"/>
        <v>_</v>
      </c>
      <c r="I777" s="3"/>
      <c r="J777" s="3"/>
      <c r="K777" s="3"/>
      <c r="L777" s="2" t="str">
        <f t="shared" si="50"/>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48"/>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(($AM$11)*IF(Table2[[#This Row],[CorrectWinnerPrediction]]="Y", 1, 0))+(($AM$12)*IF(Table2[[#This Row],[CorrectAwayScorePrediction]]="Y", 1, 0))+(($AM$13)*IF(Table2[[#This Row],[CorrectHomeScorePrediction]]="Y", 1, 0))</f>
        <v>0</v>
      </c>
      <c r="AD777" s="5" t="str">
        <f t="shared" si="49"/>
        <v>FRI</v>
      </c>
      <c r="AE777"/>
    </row>
    <row r="778" spans="1:31" x14ac:dyDescent="0.25">
      <c r="B778" s="4">
        <v>45682</v>
      </c>
      <c r="C778" s="7" t="s">
        <v>887</v>
      </c>
      <c r="D778" s="2" t="s">
        <v>26</v>
      </c>
      <c r="E778" s="2" t="s">
        <v>16</v>
      </c>
      <c r="F778" s="2"/>
      <c r="G778" s="2"/>
      <c r="H778" s="2" t="str">
        <f t="shared" si="51"/>
        <v>_</v>
      </c>
      <c r="I778" s="2"/>
      <c r="J778" s="2"/>
      <c r="K778" s="2"/>
      <c r="L778" s="13" t="str">
        <f t="shared" si="50"/>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48"/>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(($AM$11)*IF(Table2[[#This Row],[CorrectWinnerPrediction]]="Y", 1, 0))+(($AM$12)*IF(Table2[[#This Row],[CorrectAwayScorePrediction]]="Y", 1, 0))+(($AM$13)*IF(Table2[[#This Row],[CorrectHomeScorePrediction]]="Y", 1, 0))</f>
        <v>0</v>
      </c>
      <c r="AD778" s="4" t="str">
        <f t="shared" si="49"/>
        <v>SAT</v>
      </c>
      <c r="AE778"/>
    </row>
    <row r="779" spans="1:31" x14ac:dyDescent="0.25">
      <c r="B779" s="4">
        <v>45682</v>
      </c>
      <c r="C779" s="7" t="s">
        <v>888</v>
      </c>
      <c r="D779" s="2" t="s">
        <v>29</v>
      </c>
      <c r="E779" s="2" t="s">
        <v>23</v>
      </c>
      <c r="F779" s="2"/>
      <c r="G779" s="2"/>
      <c r="H779" s="2" t="str">
        <f t="shared" si="51"/>
        <v>_</v>
      </c>
      <c r="I779" s="2"/>
      <c r="J779" s="2"/>
      <c r="K779" s="2"/>
      <c r="L779" s="2" t="str">
        <f t="shared" si="50"/>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48"/>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(($AM$11)*IF(Table2[[#This Row],[CorrectWinnerPrediction]]="Y", 1, 0))+(($AM$12)*IF(Table2[[#This Row],[CorrectAwayScorePrediction]]="Y", 1, 0))+(($AM$13)*IF(Table2[[#This Row],[CorrectHomeScorePrediction]]="Y", 1, 0))</f>
        <v>0</v>
      </c>
      <c r="AD779" s="4" t="str">
        <f t="shared" si="49"/>
        <v>SAT</v>
      </c>
      <c r="AE779"/>
    </row>
    <row r="780" spans="1:31" x14ac:dyDescent="0.25">
      <c r="B780" s="4">
        <v>45682</v>
      </c>
      <c r="C780" s="7" t="s">
        <v>889</v>
      </c>
      <c r="D780" s="2" t="s">
        <v>21</v>
      </c>
      <c r="E780" s="2" t="s">
        <v>12</v>
      </c>
      <c r="F780" s="2"/>
      <c r="G780" s="2"/>
      <c r="H780" s="2" t="str">
        <f t="shared" si="51"/>
        <v>_</v>
      </c>
      <c r="I780" s="2"/>
      <c r="J780" s="2"/>
      <c r="K780" s="2"/>
      <c r="L780" s="2" t="str">
        <f t="shared" si="50"/>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48"/>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(($AM$11)*IF(Table2[[#This Row],[CorrectWinnerPrediction]]="Y", 1, 0))+(($AM$12)*IF(Table2[[#This Row],[CorrectAwayScorePrediction]]="Y", 1, 0))+(($AM$13)*IF(Table2[[#This Row],[CorrectHomeScorePrediction]]="Y", 1, 0))</f>
        <v>0</v>
      </c>
      <c r="AD780" s="4" t="str">
        <f t="shared" si="49"/>
        <v>SAT</v>
      </c>
      <c r="AE780"/>
    </row>
    <row r="781" spans="1:31" x14ac:dyDescent="0.25">
      <c r="B781" s="4">
        <v>45682</v>
      </c>
      <c r="C781" s="7" t="s">
        <v>890</v>
      </c>
      <c r="D781" s="2" t="s">
        <v>32</v>
      </c>
      <c r="E781" s="2" t="s">
        <v>19</v>
      </c>
      <c r="F781" s="2"/>
      <c r="G781" s="2"/>
      <c r="H781" s="2" t="str">
        <f t="shared" si="51"/>
        <v>_</v>
      </c>
      <c r="I781" s="2"/>
      <c r="J781" s="2"/>
      <c r="K781" s="2"/>
      <c r="L781" s="2" t="str">
        <f t="shared" si="50"/>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48"/>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(($AM$11)*IF(Table2[[#This Row],[CorrectWinnerPrediction]]="Y", 1, 0))+(($AM$12)*IF(Table2[[#This Row],[CorrectAwayScorePrediction]]="Y", 1, 0))+(($AM$13)*IF(Table2[[#This Row],[CorrectHomeScorePrediction]]="Y", 1, 0))</f>
        <v>0</v>
      </c>
      <c r="AD781" s="4" t="str">
        <f t="shared" si="49"/>
        <v>SAT</v>
      </c>
      <c r="AE781"/>
    </row>
    <row r="782" spans="1:31" x14ac:dyDescent="0.25">
      <c r="B782" s="4">
        <v>45682</v>
      </c>
      <c r="C782" s="7" t="s">
        <v>891</v>
      </c>
      <c r="D782" s="2" t="s">
        <v>18</v>
      </c>
      <c r="E782" s="2" t="s">
        <v>30</v>
      </c>
      <c r="F782" s="2"/>
      <c r="G782" s="2"/>
      <c r="H782" s="2" t="str">
        <f t="shared" si="51"/>
        <v>_</v>
      </c>
      <c r="I782" s="2"/>
      <c r="J782" s="2"/>
      <c r="K782" s="2"/>
      <c r="L782" s="2" t="str">
        <f t="shared" si="50"/>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48"/>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(($AM$11)*IF(Table2[[#This Row],[CorrectWinnerPrediction]]="Y", 1, 0))+(($AM$12)*IF(Table2[[#This Row],[CorrectAwayScorePrediction]]="Y", 1, 0))+(($AM$13)*IF(Table2[[#This Row],[CorrectHomeScorePrediction]]="Y", 1, 0))</f>
        <v>0</v>
      </c>
      <c r="AD782" s="4" t="str">
        <f t="shared" si="49"/>
        <v>SAT</v>
      </c>
      <c r="AE782"/>
    </row>
    <row r="783" spans="1:31" x14ac:dyDescent="0.25">
      <c r="B783" s="4">
        <v>45682</v>
      </c>
      <c r="C783" s="7" t="s">
        <v>892</v>
      </c>
      <c r="D783" s="2" t="s">
        <v>43</v>
      </c>
      <c r="E783" s="2" t="s">
        <v>31</v>
      </c>
      <c r="F783" s="2"/>
      <c r="G783" s="2"/>
      <c r="H783" s="2" t="str">
        <f t="shared" si="51"/>
        <v>_</v>
      </c>
      <c r="I783" s="2"/>
      <c r="J783" s="2"/>
      <c r="K783" s="2"/>
      <c r="L783" s="2" t="str">
        <f t="shared" si="50"/>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48"/>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(($AM$11)*IF(Table2[[#This Row],[CorrectWinnerPrediction]]="Y", 1, 0))+(($AM$12)*IF(Table2[[#This Row],[CorrectAwayScorePrediction]]="Y", 1, 0))+(($AM$13)*IF(Table2[[#This Row],[CorrectHomeScorePrediction]]="Y", 1, 0))</f>
        <v>0</v>
      </c>
      <c r="AD783" s="4" t="str">
        <f t="shared" si="49"/>
        <v>SAT</v>
      </c>
      <c r="AE783"/>
    </row>
    <row r="784" spans="1:31" x14ac:dyDescent="0.25">
      <c r="B784" s="4">
        <v>45682</v>
      </c>
      <c r="C784" s="7" t="s">
        <v>893</v>
      </c>
      <c r="D784" s="2" t="s">
        <v>28</v>
      </c>
      <c r="E784" s="2" t="s">
        <v>36</v>
      </c>
      <c r="F784" s="2"/>
      <c r="G784" s="2"/>
      <c r="H784" s="2" t="str">
        <f t="shared" si="51"/>
        <v>_</v>
      </c>
      <c r="I784" s="2"/>
      <c r="J784" s="2"/>
      <c r="K784" s="2"/>
      <c r="L784" s="2" t="str">
        <f t="shared" si="50"/>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48"/>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(($AM$11)*IF(Table2[[#This Row],[CorrectWinnerPrediction]]="Y", 1, 0))+(($AM$12)*IF(Table2[[#This Row],[CorrectAwayScorePrediction]]="Y", 1, 0))+(($AM$13)*IF(Table2[[#This Row],[CorrectHomeScorePrediction]]="Y", 1, 0))</f>
        <v>0</v>
      </c>
      <c r="AD784" s="4" t="str">
        <f t="shared" si="49"/>
        <v>SAT</v>
      </c>
      <c r="AE784"/>
    </row>
    <row r="785" spans="1:31" x14ac:dyDescent="0.25">
      <c r="B785" s="4">
        <v>45682</v>
      </c>
      <c r="C785" s="7" t="s">
        <v>894</v>
      </c>
      <c r="D785" s="2" t="s">
        <v>34</v>
      </c>
      <c r="E785" s="2" t="s">
        <v>13</v>
      </c>
      <c r="F785" s="2"/>
      <c r="G785" s="2"/>
      <c r="H785" s="2" t="str">
        <f t="shared" si="51"/>
        <v>_</v>
      </c>
      <c r="I785" s="2"/>
      <c r="J785" s="2"/>
      <c r="K785" s="2"/>
      <c r="L785" s="2" t="str">
        <f t="shared" si="50"/>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48"/>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(($AM$11)*IF(Table2[[#This Row],[CorrectWinnerPrediction]]="Y", 1, 0))+(($AM$12)*IF(Table2[[#This Row],[CorrectAwayScorePrediction]]="Y", 1, 0))+(($AM$13)*IF(Table2[[#This Row],[CorrectHomeScorePrediction]]="Y", 1, 0))</f>
        <v>0</v>
      </c>
      <c r="AD785" s="4" t="str">
        <f t="shared" si="49"/>
        <v>SAT</v>
      </c>
      <c r="AE785"/>
    </row>
    <row r="786" spans="1:31" x14ac:dyDescent="0.25">
      <c r="B786" s="4">
        <v>45682</v>
      </c>
      <c r="C786" s="7" t="s">
        <v>895</v>
      </c>
      <c r="D786" s="2" t="s">
        <v>24</v>
      </c>
      <c r="E786" s="2" t="s">
        <v>37</v>
      </c>
      <c r="F786" s="2"/>
      <c r="G786" s="2"/>
      <c r="H786" s="2" t="str">
        <f t="shared" si="51"/>
        <v>_</v>
      </c>
      <c r="I786" s="2"/>
      <c r="J786" s="2"/>
      <c r="K786" s="2"/>
      <c r="L786" s="2" t="str">
        <f t="shared" si="50"/>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48"/>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(($AM$11)*IF(Table2[[#This Row],[CorrectWinnerPrediction]]="Y", 1, 0))+(($AM$12)*IF(Table2[[#This Row],[CorrectAwayScorePrediction]]="Y", 1, 0))+(($AM$13)*IF(Table2[[#This Row],[CorrectHomeScorePrediction]]="Y", 1, 0))</f>
        <v>0</v>
      </c>
      <c r="AD786" s="4" t="str">
        <f t="shared" si="49"/>
        <v>SAT</v>
      </c>
      <c r="AE786"/>
    </row>
    <row r="787" spans="1:31" x14ac:dyDescent="0.25">
      <c r="B787" s="4">
        <v>45682</v>
      </c>
      <c r="C787" s="7" t="s">
        <v>896</v>
      </c>
      <c r="D787" s="2" t="s">
        <v>44</v>
      </c>
      <c r="E787" s="2" t="s">
        <v>33</v>
      </c>
      <c r="F787" s="2"/>
      <c r="G787" s="2"/>
      <c r="H787" s="2" t="str">
        <f t="shared" si="51"/>
        <v>_</v>
      </c>
      <c r="I787" s="2"/>
      <c r="J787" s="2"/>
      <c r="K787" s="2"/>
      <c r="L787" s="2" t="str">
        <f t="shared" si="50"/>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48"/>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(($AM$11)*IF(Table2[[#This Row],[CorrectWinnerPrediction]]="Y", 1, 0))+(($AM$12)*IF(Table2[[#This Row],[CorrectAwayScorePrediction]]="Y", 1, 0))+(($AM$13)*IF(Table2[[#This Row],[CorrectHomeScorePrediction]]="Y", 1, 0))</f>
        <v>0</v>
      </c>
      <c r="AD787" s="4" t="str">
        <f t="shared" si="49"/>
        <v>SAT</v>
      </c>
      <c r="AE787"/>
    </row>
    <row r="788" spans="1:31" x14ac:dyDescent="0.25">
      <c r="B788" s="4">
        <v>45682</v>
      </c>
      <c r="C788" s="7" t="s">
        <v>897</v>
      </c>
      <c r="D788" s="2" t="s">
        <v>46</v>
      </c>
      <c r="E788" s="2" t="s">
        <v>25</v>
      </c>
      <c r="F788" s="2"/>
      <c r="G788" s="2"/>
      <c r="H788" s="2" t="str">
        <f t="shared" si="51"/>
        <v>_</v>
      </c>
      <c r="I788" s="2"/>
      <c r="J788" s="2"/>
      <c r="K788" s="2"/>
      <c r="L788" s="2" t="str">
        <f t="shared" si="50"/>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48"/>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(($AM$11)*IF(Table2[[#This Row],[CorrectWinnerPrediction]]="Y", 1, 0))+(($AM$12)*IF(Table2[[#This Row],[CorrectAwayScorePrediction]]="Y", 1, 0))+(($AM$13)*IF(Table2[[#This Row],[CorrectHomeScorePrediction]]="Y", 1, 0))</f>
        <v>0</v>
      </c>
      <c r="AD788" s="4" t="str">
        <f t="shared" si="49"/>
        <v>SAT</v>
      </c>
      <c r="AE788"/>
    </row>
    <row r="789" spans="1:31" x14ac:dyDescent="0.25">
      <c r="B789" s="4">
        <v>45682</v>
      </c>
      <c r="C789" s="7" t="s">
        <v>898</v>
      </c>
      <c r="D789" s="2" t="s">
        <v>35</v>
      </c>
      <c r="E789" s="2" t="s">
        <v>47</v>
      </c>
      <c r="F789" s="2"/>
      <c r="G789" s="2"/>
      <c r="H789" s="2" t="str">
        <f t="shared" si="51"/>
        <v>_</v>
      </c>
      <c r="I789" s="2"/>
      <c r="J789" s="2"/>
      <c r="K789" s="2"/>
      <c r="L789" s="2" t="str">
        <f t="shared" si="50"/>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48"/>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(($AM$11)*IF(Table2[[#This Row],[CorrectWinnerPrediction]]="Y", 1, 0))+(($AM$12)*IF(Table2[[#This Row],[CorrectAwayScorePrediction]]="Y", 1, 0))+(($AM$13)*IF(Table2[[#This Row],[CorrectHomeScorePrediction]]="Y", 1, 0))</f>
        <v>0</v>
      </c>
      <c r="AD789" s="4" t="str">
        <f t="shared" si="49"/>
        <v>SAT</v>
      </c>
      <c r="AE789"/>
    </row>
    <row r="790" spans="1:31" x14ac:dyDescent="0.25">
      <c r="A790" s="3"/>
      <c r="B790" s="5">
        <v>45682</v>
      </c>
      <c r="C790" s="8" t="s">
        <v>899</v>
      </c>
      <c r="D790" s="3" t="s">
        <v>14</v>
      </c>
      <c r="E790" s="3" t="s">
        <v>38</v>
      </c>
      <c r="F790" s="3"/>
      <c r="G790" s="3"/>
      <c r="H790" s="3" t="str">
        <f t="shared" si="51"/>
        <v>_</v>
      </c>
      <c r="I790" s="3"/>
      <c r="J790" s="3"/>
      <c r="K790" s="3"/>
      <c r="L790" s="3" t="str">
        <f t="shared" si="50"/>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48"/>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(($AM$11)*IF(Table2[[#This Row],[CorrectWinnerPrediction]]="Y", 1, 0))+(($AM$12)*IF(Table2[[#This Row],[CorrectAwayScorePrediction]]="Y", 1, 0))+(($AM$13)*IF(Table2[[#This Row],[CorrectHomeScorePrediction]]="Y", 1, 0))</f>
        <v>0</v>
      </c>
      <c r="AD790" s="5" t="str">
        <f t="shared" si="49"/>
        <v>SAT</v>
      </c>
      <c r="AE790"/>
    </row>
    <row r="791" spans="1:31" x14ac:dyDescent="0.25">
      <c r="B791" s="4">
        <v>45683</v>
      </c>
      <c r="C791" s="7" t="s">
        <v>900</v>
      </c>
      <c r="D791" s="2" t="s">
        <v>26</v>
      </c>
      <c r="E791" s="2" t="s">
        <v>20</v>
      </c>
      <c r="F791" s="2"/>
      <c r="G791" s="2"/>
      <c r="H791" s="2" t="str">
        <f t="shared" si="51"/>
        <v>_</v>
      </c>
      <c r="I791" s="2"/>
      <c r="J791" s="2"/>
      <c r="K791" s="2"/>
      <c r="L791" s="2" t="str">
        <f t="shared" si="50"/>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48"/>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(($AM$11)*IF(Table2[[#This Row],[CorrectWinnerPrediction]]="Y", 1, 0))+(($AM$12)*IF(Table2[[#This Row],[CorrectAwayScorePrediction]]="Y", 1, 0))+(($AM$13)*IF(Table2[[#This Row],[CorrectHomeScorePrediction]]="Y", 1, 0))</f>
        <v>0</v>
      </c>
      <c r="AD791" s="4" t="str">
        <f t="shared" si="49"/>
        <v>SUN</v>
      </c>
      <c r="AE791"/>
    </row>
    <row r="792" spans="1:31" x14ac:dyDescent="0.25">
      <c r="B792" s="4">
        <v>45683</v>
      </c>
      <c r="C792" s="7" t="s">
        <v>901</v>
      </c>
      <c r="D792" s="2" t="s">
        <v>15</v>
      </c>
      <c r="E792" s="2" t="s">
        <v>30</v>
      </c>
      <c r="F792" s="2"/>
      <c r="G792" s="2"/>
      <c r="H792" s="2" t="str">
        <f t="shared" si="51"/>
        <v>_</v>
      </c>
      <c r="I792" s="2"/>
      <c r="J792" s="2"/>
      <c r="K792" s="2"/>
      <c r="L792" s="2" t="str">
        <f t="shared" si="50"/>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48"/>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(($AM$11)*IF(Table2[[#This Row],[CorrectWinnerPrediction]]="Y", 1, 0))+(($AM$12)*IF(Table2[[#This Row],[CorrectAwayScorePrediction]]="Y", 1, 0))+(($AM$13)*IF(Table2[[#This Row],[CorrectHomeScorePrediction]]="Y", 1, 0))</f>
        <v>0</v>
      </c>
      <c r="AD792" s="4" t="str">
        <f t="shared" si="49"/>
        <v>SUN</v>
      </c>
      <c r="AE792"/>
    </row>
    <row r="793" spans="1:31" x14ac:dyDescent="0.25">
      <c r="B793" s="4">
        <v>45683</v>
      </c>
      <c r="C793" s="7" t="s">
        <v>902</v>
      </c>
      <c r="D793" s="2" t="s">
        <v>24</v>
      </c>
      <c r="E793" s="2" t="s">
        <v>22</v>
      </c>
      <c r="F793" s="2"/>
      <c r="G793" s="2"/>
      <c r="H793" s="2" t="str">
        <f t="shared" si="51"/>
        <v>_</v>
      </c>
      <c r="I793" s="2"/>
      <c r="J793" s="2"/>
      <c r="K793" s="2"/>
      <c r="L793" s="2" t="str">
        <f t="shared" si="50"/>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48"/>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(($AM$11)*IF(Table2[[#This Row],[CorrectWinnerPrediction]]="Y", 1, 0))+(($AM$12)*IF(Table2[[#This Row],[CorrectAwayScorePrediction]]="Y", 1, 0))+(($AM$13)*IF(Table2[[#This Row],[CorrectHomeScorePrediction]]="Y", 1, 0))</f>
        <v>0</v>
      </c>
      <c r="AD793" s="4" t="str">
        <f t="shared" si="49"/>
        <v>SUN</v>
      </c>
      <c r="AE793"/>
    </row>
    <row r="794" spans="1:31" x14ac:dyDescent="0.25">
      <c r="B794" s="4">
        <v>45683</v>
      </c>
      <c r="C794" s="7" t="s">
        <v>903</v>
      </c>
      <c r="D794" s="2" t="s">
        <v>37</v>
      </c>
      <c r="E794" s="2" t="s">
        <v>17</v>
      </c>
      <c r="F794" s="2"/>
      <c r="G794" s="2"/>
      <c r="H794" s="2" t="str">
        <f t="shared" si="51"/>
        <v>_</v>
      </c>
      <c r="I794" s="2"/>
      <c r="J794" s="2"/>
      <c r="K794" s="2"/>
      <c r="L794" s="2" t="str">
        <f t="shared" si="50"/>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48"/>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(($AM$11)*IF(Table2[[#This Row],[CorrectWinnerPrediction]]="Y", 1, 0))+(($AM$12)*IF(Table2[[#This Row],[CorrectAwayScorePrediction]]="Y", 1, 0))+(($AM$13)*IF(Table2[[#This Row],[CorrectHomeScorePrediction]]="Y", 1, 0))</f>
        <v>0</v>
      </c>
      <c r="AD794" s="4" t="str">
        <f t="shared" si="49"/>
        <v>SUN</v>
      </c>
      <c r="AE794"/>
    </row>
    <row r="795" spans="1:31" x14ac:dyDescent="0.25">
      <c r="A795" s="3"/>
      <c r="B795" s="5">
        <v>45683</v>
      </c>
      <c r="C795" s="8" t="s">
        <v>904</v>
      </c>
      <c r="D795" s="3" t="s">
        <v>14</v>
      </c>
      <c r="E795" s="3" t="s">
        <v>27</v>
      </c>
      <c r="F795" s="3"/>
      <c r="G795" s="3"/>
      <c r="H795" s="3" t="str">
        <f t="shared" si="51"/>
        <v>_</v>
      </c>
      <c r="I795" s="3"/>
      <c r="J795" s="3"/>
      <c r="K795" s="3"/>
      <c r="L795" s="2" t="str">
        <f t="shared" si="50"/>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48"/>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(($AM$11)*IF(Table2[[#This Row],[CorrectWinnerPrediction]]="Y", 1, 0))+(($AM$12)*IF(Table2[[#This Row],[CorrectAwayScorePrediction]]="Y", 1, 0))+(($AM$13)*IF(Table2[[#This Row],[CorrectHomeScorePrediction]]="Y", 1, 0))</f>
        <v>0</v>
      </c>
      <c r="AD795" s="5" t="str">
        <f t="shared" si="49"/>
        <v>SUN</v>
      </c>
      <c r="AE795"/>
    </row>
    <row r="796" spans="1:31" x14ac:dyDescent="0.25">
      <c r="B796" s="4">
        <v>45684</v>
      </c>
      <c r="C796" s="7" t="s">
        <v>905</v>
      </c>
      <c r="D796" s="2" t="s">
        <v>28</v>
      </c>
      <c r="E796" s="2" t="s">
        <v>31</v>
      </c>
      <c r="F796" s="2"/>
      <c r="G796" s="2"/>
      <c r="H796" s="2" t="str">
        <f t="shared" si="51"/>
        <v>_</v>
      </c>
      <c r="I796" s="2"/>
      <c r="J796" s="2"/>
      <c r="K796" s="2"/>
      <c r="L796" s="13" t="str">
        <f t="shared" si="50"/>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48"/>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(($AM$11)*IF(Table2[[#This Row],[CorrectWinnerPrediction]]="Y", 1, 0))+(($AM$12)*IF(Table2[[#This Row],[CorrectAwayScorePrediction]]="Y", 1, 0))+(($AM$13)*IF(Table2[[#This Row],[CorrectHomeScorePrediction]]="Y", 1, 0))</f>
        <v>0</v>
      </c>
      <c r="AD796" s="4" t="str">
        <f t="shared" si="49"/>
        <v>MON</v>
      </c>
      <c r="AE796"/>
    </row>
    <row r="797" spans="1:31" x14ac:dyDescent="0.25">
      <c r="B797" s="4">
        <v>45684</v>
      </c>
      <c r="C797" s="7" t="s">
        <v>906</v>
      </c>
      <c r="D797" s="2" t="s">
        <v>32</v>
      </c>
      <c r="E797" s="2" t="s">
        <v>45</v>
      </c>
      <c r="F797" s="2"/>
      <c r="G797" s="2"/>
      <c r="H797" s="2" t="str">
        <f t="shared" si="51"/>
        <v>_</v>
      </c>
      <c r="I797" s="2"/>
      <c r="J797" s="2"/>
      <c r="K797" s="2"/>
      <c r="L797" s="2" t="str">
        <f t="shared" si="50"/>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48"/>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(($AM$11)*IF(Table2[[#This Row],[CorrectWinnerPrediction]]="Y", 1, 0))+(($AM$12)*IF(Table2[[#This Row],[CorrectAwayScorePrediction]]="Y", 1, 0))+(($AM$13)*IF(Table2[[#This Row],[CorrectHomeScorePrediction]]="Y", 1, 0))</f>
        <v>0</v>
      </c>
      <c r="AD797" s="4" t="str">
        <f t="shared" si="49"/>
        <v>MON</v>
      </c>
      <c r="AE797"/>
    </row>
    <row r="798" spans="1:31" x14ac:dyDescent="0.25">
      <c r="B798" s="4">
        <v>45684</v>
      </c>
      <c r="C798" s="7" t="s">
        <v>907</v>
      </c>
      <c r="D798" s="2" t="s">
        <v>25</v>
      </c>
      <c r="E798" s="2" t="s">
        <v>13</v>
      </c>
      <c r="F798" s="2"/>
      <c r="G798" s="2"/>
      <c r="H798" s="2" t="str">
        <f t="shared" si="51"/>
        <v>_</v>
      </c>
      <c r="I798" s="2"/>
      <c r="J798" s="2"/>
      <c r="K798" s="2"/>
      <c r="L798" s="2" t="str">
        <f t="shared" si="50"/>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48"/>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(($AM$11)*IF(Table2[[#This Row],[CorrectWinnerPrediction]]="Y", 1, 0))+(($AM$12)*IF(Table2[[#This Row],[CorrectAwayScorePrediction]]="Y", 1, 0))+(($AM$13)*IF(Table2[[#This Row],[CorrectHomeScorePrediction]]="Y", 1, 0))</f>
        <v>0</v>
      </c>
      <c r="AD798" s="4" t="str">
        <f t="shared" si="49"/>
        <v>MON</v>
      </c>
      <c r="AE798"/>
    </row>
    <row r="799" spans="1:31" x14ac:dyDescent="0.25">
      <c r="B799" s="4">
        <v>45684</v>
      </c>
      <c r="C799" s="7" t="s">
        <v>908</v>
      </c>
      <c r="D799" s="2" t="s">
        <v>12</v>
      </c>
      <c r="E799" s="2" t="s">
        <v>23</v>
      </c>
      <c r="F799" s="2"/>
      <c r="G799" s="2"/>
      <c r="H799" s="2" t="str">
        <f t="shared" si="51"/>
        <v>_</v>
      </c>
      <c r="I799" s="2"/>
      <c r="J799" s="2"/>
      <c r="K799" s="2"/>
      <c r="L799" s="2" t="str">
        <f t="shared" si="50"/>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48"/>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(($AM$11)*IF(Table2[[#This Row],[CorrectWinnerPrediction]]="Y", 1, 0))+(($AM$12)*IF(Table2[[#This Row],[CorrectAwayScorePrediction]]="Y", 1, 0))+(($AM$13)*IF(Table2[[#This Row],[CorrectHomeScorePrediction]]="Y", 1, 0))</f>
        <v>0</v>
      </c>
      <c r="AD799" s="4" t="str">
        <f t="shared" si="49"/>
        <v>MON</v>
      </c>
      <c r="AE799"/>
    </row>
    <row r="800" spans="1:31" x14ac:dyDescent="0.25">
      <c r="A800" s="3"/>
      <c r="B800" s="5">
        <v>45684</v>
      </c>
      <c r="C800" s="8" t="s">
        <v>909</v>
      </c>
      <c r="D800" s="3" t="s">
        <v>21</v>
      </c>
      <c r="E800" s="3" t="s">
        <v>38</v>
      </c>
      <c r="F800" s="3"/>
      <c r="G800" s="3"/>
      <c r="H800" s="3" t="str">
        <f t="shared" si="51"/>
        <v>_</v>
      </c>
      <c r="I800" s="3"/>
      <c r="J800" s="3"/>
      <c r="K800" s="3"/>
      <c r="L800" s="2" t="str">
        <f t="shared" si="50"/>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48"/>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(($AM$11)*IF(Table2[[#This Row],[CorrectWinnerPrediction]]="Y", 1, 0))+(($AM$12)*IF(Table2[[#This Row],[CorrectAwayScorePrediction]]="Y", 1, 0))+(($AM$13)*IF(Table2[[#This Row],[CorrectHomeScorePrediction]]="Y", 1, 0))</f>
        <v>0</v>
      </c>
      <c r="AD800" s="5" t="str">
        <f t="shared" si="49"/>
        <v>MON</v>
      </c>
      <c r="AE800"/>
    </row>
    <row r="801" spans="1:31" x14ac:dyDescent="0.25">
      <c r="B801" s="4">
        <v>45685</v>
      </c>
      <c r="C801" s="7" t="s">
        <v>910</v>
      </c>
      <c r="D801" s="2" t="s">
        <v>16</v>
      </c>
      <c r="E801" s="2" t="s">
        <v>29</v>
      </c>
      <c r="F801" s="2"/>
      <c r="G801" s="2"/>
      <c r="H801" s="2" t="str">
        <f t="shared" si="51"/>
        <v>_</v>
      </c>
      <c r="I801" s="2"/>
      <c r="J801" s="2"/>
      <c r="K801" s="2"/>
      <c r="L801" s="13" t="str">
        <f t="shared" si="50"/>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48"/>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(($AM$11)*IF(Table2[[#This Row],[CorrectWinnerPrediction]]="Y", 1, 0))+(($AM$12)*IF(Table2[[#This Row],[CorrectAwayScorePrediction]]="Y", 1, 0))+(($AM$13)*IF(Table2[[#This Row],[CorrectHomeScorePrediction]]="Y", 1, 0))</f>
        <v>0</v>
      </c>
      <c r="AD801" s="4" t="str">
        <f t="shared" si="49"/>
        <v>TUE</v>
      </c>
      <c r="AE801"/>
    </row>
    <row r="802" spans="1:31" x14ac:dyDescent="0.25">
      <c r="B802" s="4">
        <v>45685</v>
      </c>
      <c r="C802" s="7" t="s">
        <v>911</v>
      </c>
      <c r="D802" s="2" t="s">
        <v>22</v>
      </c>
      <c r="E802" s="2" t="s">
        <v>19</v>
      </c>
      <c r="F802" s="2"/>
      <c r="G802" s="2"/>
      <c r="H802" s="2" t="str">
        <f t="shared" si="51"/>
        <v>_</v>
      </c>
      <c r="I802" s="2"/>
      <c r="J802" s="2"/>
      <c r="K802" s="2"/>
      <c r="L802" s="2" t="str">
        <f t="shared" si="50"/>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48"/>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(($AM$11)*IF(Table2[[#This Row],[CorrectWinnerPrediction]]="Y", 1, 0))+(($AM$12)*IF(Table2[[#This Row],[CorrectAwayScorePrediction]]="Y", 1, 0))+(($AM$13)*IF(Table2[[#This Row],[CorrectHomeScorePrediction]]="Y", 1, 0))</f>
        <v>0</v>
      </c>
      <c r="AD802" s="4" t="str">
        <f t="shared" si="49"/>
        <v>TUE</v>
      </c>
      <c r="AE802"/>
    </row>
    <row r="803" spans="1:31" x14ac:dyDescent="0.25">
      <c r="B803" s="4">
        <v>45685</v>
      </c>
      <c r="C803" s="7" t="s">
        <v>912</v>
      </c>
      <c r="D803" s="2" t="s">
        <v>17</v>
      </c>
      <c r="E803" s="2" t="s">
        <v>43</v>
      </c>
      <c r="F803" s="2"/>
      <c r="G803" s="2"/>
      <c r="H803" s="2" t="str">
        <f t="shared" si="51"/>
        <v>_</v>
      </c>
      <c r="I803" s="2"/>
      <c r="J803" s="2"/>
      <c r="K803" s="2"/>
      <c r="L803" s="2" t="str">
        <f t="shared" si="50"/>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48"/>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(($AM$11)*IF(Table2[[#This Row],[CorrectWinnerPrediction]]="Y", 1, 0))+(($AM$12)*IF(Table2[[#This Row],[CorrectAwayScorePrediction]]="Y", 1, 0))+(($AM$13)*IF(Table2[[#This Row],[CorrectHomeScorePrediction]]="Y", 1, 0))</f>
        <v>0</v>
      </c>
      <c r="AD803" s="4" t="str">
        <f t="shared" si="49"/>
        <v>TUE</v>
      </c>
      <c r="AE803"/>
    </row>
    <row r="804" spans="1:31" x14ac:dyDescent="0.25">
      <c r="B804" s="4">
        <v>45685</v>
      </c>
      <c r="C804" s="7" t="s">
        <v>913</v>
      </c>
      <c r="D804" s="2" t="s">
        <v>44</v>
      </c>
      <c r="E804" s="2" t="s">
        <v>20</v>
      </c>
      <c r="F804" s="2"/>
      <c r="G804" s="2"/>
      <c r="H804" s="2" t="str">
        <f t="shared" si="51"/>
        <v>_</v>
      </c>
      <c r="I804" s="2"/>
      <c r="J804" s="2"/>
      <c r="K804" s="2"/>
      <c r="L804" s="2" t="str">
        <f t="shared" si="50"/>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48"/>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(($AM$11)*IF(Table2[[#This Row],[CorrectWinnerPrediction]]="Y", 1, 0))+(($AM$12)*IF(Table2[[#This Row],[CorrectAwayScorePrediction]]="Y", 1, 0))+(($AM$13)*IF(Table2[[#This Row],[CorrectHomeScorePrediction]]="Y", 1, 0))</f>
        <v>0</v>
      </c>
      <c r="AD804" s="4" t="str">
        <f t="shared" si="49"/>
        <v>TUE</v>
      </c>
      <c r="AE804"/>
    </row>
    <row r="805" spans="1:31" x14ac:dyDescent="0.25">
      <c r="B805" s="4">
        <v>45685</v>
      </c>
      <c r="C805" s="7" t="s">
        <v>914</v>
      </c>
      <c r="D805" s="2" t="s">
        <v>26</v>
      </c>
      <c r="E805" s="2" t="s">
        <v>33</v>
      </c>
      <c r="F805" s="2"/>
      <c r="G805" s="2"/>
      <c r="H805" s="2" t="str">
        <f t="shared" si="51"/>
        <v>_</v>
      </c>
      <c r="I805" s="2"/>
      <c r="J805" s="2"/>
      <c r="K805" s="2"/>
      <c r="L805" s="2" t="str">
        <f t="shared" si="50"/>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48"/>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(($AM$11)*IF(Table2[[#This Row],[CorrectWinnerPrediction]]="Y", 1, 0))+(($AM$12)*IF(Table2[[#This Row],[CorrectAwayScorePrediction]]="Y", 1, 0))+(($AM$13)*IF(Table2[[#This Row],[CorrectHomeScorePrediction]]="Y", 1, 0))</f>
        <v>0</v>
      </c>
      <c r="AD805" s="4" t="str">
        <f t="shared" si="49"/>
        <v>TUE</v>
      </c>
      <c r="AE805"/>
    </row>
    <row r="806" spans="1:31" x14ac:dyDescent="0.25">
      <c r="B806" s="4">
        <v>45685</v>
      </c>
      <c r="C806" s="7" t="s">
        <v>915</v>
      </c>
      <c r="D806" s="2" t="s">
        <v>46</v>
      </c>
      <c r="E806" s="2" t="s">
        <v>24</v>
      </c>
      <c r="F806" s="2"/>
      <c r="G806" s="2"/>
      <c r="H806" s="2" t="str">
        <f t="shared" si="51"/>
        <v>_</v>
      </c>
      <c r="I806" s="2"/>
      <c r="J806" s="2"/>
      <c r="K806" s="2"/>
      <c r="L806" s="2" t="str">
        <f t="shared" si="50"/>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48"/>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(($AM$11)*IF(Table2[[#This Row],[CorrectWinnerPrediction]]="Y", 1, 0))+(($AM$12)*IF(Table2[[#This Row],[CorrectAwayScorePrediction]]="Y", 1, 0))+(($AM$13)*IF(Table2[[#This Row],[CorrectHomeScorePrediction]]="Y", 1, 0))</f>
        <v>0</v>
      </c>
      <c r="AD806" s="4" t="str">
        <f t="shared" si="49"/>
        <v>TUE</v>
      </c>
      <c r="AE806"/>
    </row>
    <row r="807" spans="1:31" x14ac:dyDescent="0.25">
      <c r="B807" s="4">
        <v>45685</v>
      </c>
      <c r="C807" s="7" t="s">
        <v>916</v>
      </c>
      <c r="D807" s="2" t="s">
        <v>34</v>
      </c>
      <c r="E807" s="2" t="s">
        <v>27</v>
      </c>
      <c r="F807" s="2"/>
      <c r="G807" s="2"/>
      <c r="H807" s="2" t="str">
        <f t="shared" si="51"/>
        <v>_</v>
      </c>
      <c r="I807" s="2"/>
      <c r="J807" s="2"/>
      <c r="K807" s="2"/>
      <c r="L807" s="2" t="str">
        <f t="shared" si="50"/>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48"/>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(($AM$11)*IF(Table2[[#This Row],[CorrectWinnerPrediction]]="Y", 1, 0))+(($AM$12)*IF(Table2[[#This Row],[CorrectAwayScorePrediction]]="Y", 1, 0))+(($AM$13)*IF(Table2[[#This Row],[CorrectHomeScorePrediction]]="Y", 1, 0))</f>
        <v>0</v>
      </c>
      <c r="AD807" s="4" t="str">
        <f t="shared" si="49"/>
        <v>TUE</v>
      </c>
      <c r="AE807"/>
    </row>
    <row r="808" spans="1:31" x14ac:dyDescent="0.25">
      <c r="A808" s="3"/>
      <c r="B808" s="5">
        <v>45685</v>
      </c>
      <c r="C808" s="8" t="s">
        <v>917</v>
      </c>
      <c r="D808" s="3" t="s">
        <v>47</v>
      </c>
      <c r="E808" s="3" t="s">
        <v>12</v>
      </c>
      <c r="F808" s="3"/>
      <c r="G808" s="3"/>
      <c r="H808" s="3" t="str">
        <f t="shared" si="51"/>
        <v>_</v>
      </c>
      <c r="I808" s="3"/>
      <c r="J808" s="3"/>
      <c r="K808" s="3"/>
      <c r="L808" s="2" t="str">
        <f t="shared" si="50"/>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48"/>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(($AM$11)*IF(Table2[[#This Row],[CorrectWinnerPrediction]]="Y", 1, 0))+(($AM$12)*IF(Table2[[#This Row],[CorrectAwayScorePrediction]]="Y", 1, 0))+(($AM$13)*IF(Table2[[#This Row],[CorrectHomeScorePrediction]]="Y", 1, 0))</f>
        <v>0</v>
      </c>
      <c r="AD808" s="5" t="str">
        <f t="shared" si="49"/>
        <v>TUE</v>
      </c>
      <c r="AE808"/>
    </row>
    <row r="809" spans="1:31" x14ac:dyDescent="0.25">
      <c r="B809" s="4">
        <v>45686</v>
      </c>
      <c r="C809" s="7" t="s">
        <v>918</v>
      </c>
      <c r="D809" s="2" t="s">
        <v>37</v>
      </c>
      <c r="E809" s="2" t="s">
        <v>18</v>
      </c>
      <c r="F809" s="2"/>
      <c r="G809" s="2"/>
      <c r="H809" s="2" t="str">
        <f t="shared" si="51"/>
        <v>_</v>
      </c>
      <c r="I809" s="2"/>
      <c r="J809" s="2"/>
      <c r="K809" s="2"/>
      <c r="L809" s="13" t="str">
        <f t="shared" si="50"/>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48"/>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(($AM$11)*IF(Table2[[#This Row],[CorrectWinnerPrediction]]="Y", 1, 0))+(($AM$12)*IF(Table2[[#This Row],[CorrectAwayScorePrediction]]="Y", 1, 0))+(($AM$13)*IF(Table2[[#This Row],[CorrectHomeScorePrediction]]="Y", 1, 0))</f>
        <v>0</v>
      </c>
      <c r="AD809" s="4" t="str">
        <f t="shared" si="49"/>
        <v>WED</v>
      </c>
      <c r="AE809"/>
    </row>
    <row r="810" spans="1:31" x14ac:dyDescent="0.25">
      <c r="B810" s="4">
        <v>45686</v>
      </c>
      <c r="C810" s="7" t="s">
        <v>919</v>
      </c>
      <c r="D810" s="2" t="s">
        <v>28</v>
      </c>
      <c r="E810" s="2" t="s">
        <v>14</v>
      </c>
      <c r="F810" s="2"/>
      <c r="G810" s="2"/>
      <c r="H810" s="2" t="str">
        <f t="shared" si="51"/>
        <v>_</v>
      </c>
      <c r="I810" s="2"/>
      <c r="J810" s="2"/>
      <c r="K810" s="2"/>
      <c r="L810" s="2" t="str">
        <f t="shared" si="50"/>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48"/>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(($AM$11)*IF(Table2[[#This Row],[CorrectWinnerPrediction]]="Y", 1, 0))+(($AM$12)*IF(Table2[[#This Row],[CorrectAwayScorePrediction]]="Y", 1, 0))+(($AM$13)*IF(Table2[[#This Row],[CorrectHomeScorePrediction]]="Y", 1, 0))</f>
        <v>0</v>
      </c>
      <c r="AD810" s="4" t="str">
        <f t="shared" si="49"/>
        <v>WED</v>
      </c>
      <c r="AE810"/>
    </row>
    <row r="811" spans="1:31" x14ac:dyDescent="0.25">
      <c r="B811" s="4">
        <v>45686</v>
      </c>
      <c r="C811" s="7" t="s">
        <v>920</v>
      </c>
      <c r="D811" s="2" t="s">
        <v>45</v>
      </c>
      <c r="E811" s="2" t="s">
        <v>32</v>
      </c>
      <c r="F811" s="2"/>
      <c r="G811" s="2"/>
      <c r="H811" s="2" t="str">
        <f t="shared" si="51"/>
        <v>_</v>
      </c>
      <c r="I811" s="2"/>
      <c r="J811" s="2"/>
      <c r="K811" s="2"/>
      <c r="L811" s="2" t="str">
        <f t="shared" si="50"/>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48"/>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(($AM$11)*IF(Table2[[#This Row],[CorrectWinnerPrediction]]="Y", 1, 0))+(($AM$12)*IF(Table2[[#This Row],[CorrectAwayScorePrediction]]="Y", 1, 0))+(($AM$13)*IF(Table2[[#This Row],[CorrectHomeScorePrediction]]="Y", 1, 0))</f>
        <v>0</v>
      </c>
      <c r="AD811" s="4" t="str">
        <f t="shared" si="49"/>
        <v>WED</v>
      </c>
      <c r="AE811"/>
    </row>
    <row r="812" spans="1:31" x14ac:dyDescent="0.25">
      <c r="B812" s="4">
        <v>45686</v>
      </c>
      <c r="C812" s="7" t="s">
        <v>921</v>
      </c>
      <c r="D812" s="2" t="s">
        <v>25</v>
      </c>
      <c r="E812" s="2" t="s">
        <v>35</v>
      </c>
      <c r="F812" s="2"/>
      <c r="G812" s="2"/>
      <c r="H812" s="2" t="str">
        <f t="shared" si="51"/>
        <v>_</v>
      </c>
      <c r="I812" s="2"/>
      <c r="J812" s="2"/>
      <c r="K812" s="2"/>
      <c r="L812" s="2" t="str">
        <f t="shared" si="50"/>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48"/>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(($AM$11)*IF(Table2[[#This Row],[CorrectWinnerPrediction]]="Y", 1, 0))+(($AM$12)*IF(Table2[[#This Row],[CorrectAwayScorePrediction]]="Y", 1, 0))+(($AM$13)*IF(Table2[[#This Row],[CorrectHomeScorePrediction]]="Y", 1, 0))</f>
        <v>0</v>
      </c>
      <c r="AD812" s="4" t="str">
        <f t="shared" si="49"/>
        <v>WED</v>
      </c>
      <c r="AE812"/>
    </row>
    <row r="813" spans="1:31" x14ac:dyDescent="0.25">
      <c r="A813" s="3"/>
      <c r="B813" s="5">
        <v>45686</v>
      </c>
      <c r="C813" s="8" t="s">
        <v>922</v>
      </c>
      <c r="D813" s="3" t="s">
        <v>21</v>
      </c>
      <c r="E813" s="3" t="s">
        <v>15</v>
      </c>
      <c r="F813" s="3"/>
      <c r="G813" s="3"/>
      <c r="H813" s="3" t="str">
        <f t="shared" si="51"/>
        <v>_</v>
      </c>
      <c r="I813" s="3"/>
      <c r="J813" s="3"/>
      <c r="K813" s="3"/>
      <c r="L813" s="2" t="str">
        <f t="shared" si="50"/>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48"/>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(($AM$11)*IF(Table2[[#This Row],[CorrectWinnerPrediction]]="Y", 1, 0))+(($AM$12)*IF(Table2[[#This Row],[CorrectAwayScorePrediction]]="Y", 1, 0))+(($AM$13)*IF(Table2[[#This Row],[CorrectHomeScorePrediction]]="Y", 1, 0))</f>
        <v>0</v>
      </c>
      <c r="AD813" s="5" t="str">
        <f t="shared" si="49"/>
        <v>WED</v>
      </c>
      <c r="AE813"/>
    </row>
    <row r="814" spans="1:31" x14ac:dyDescent="0.25">
      <c r="B814" s="4">
        <v>45687</v>
      </c>
      <c r="C814" s="7" t="s">
        <v>923</v>
      </c>
      <c r="D814" s="2" t="s">
        <v>22</v>
      </c>
      <c r="E814" s="2" t="s">
        <v>16</v>
      </c>
      <c r="F814" s="2"/>
      <c r="G814" s="2"/>
      <c r="H814" s="2" t="str">
        <f t="shared" si="51"/>
        <v>_</v>
      </c>
      <c r="I814" s="2"/>
      <c r="J814" s="2"/>
      <c r="K814" s="2"/>
      <c r="L814" s="13" t="str">
        <f t="shared" si="50"/>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48"/>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(($AM$11)*IF(Table2[[#This Row],[CorrectWinnerPrediction]]="Y", 1, 0))+(($AM$12)*IF(Table2[[#This Row],[CorrectAwayScorePrediction]]="Y", 1, 0))+(($AM$13)*IF(Table2[[#This Row],[CorrectHomeScorePrediction]]="Y", 1, 0))</f>
        <v>0</v>
      </c>
      <c r="AD814" s="4" t="str">
        <f t="shared" si="49"/>
        <v>THU</v>
      </c>
      <c r="AE814"/>
    </row>
    <row r="815" spans="1:31" x14ac:dyDescent="0.25">
      <c r="B815" s="4">
        <v>45687</v>
      </c>
      <c r="C815" s="7" t="s">
        <v>924</v>
      </c>
      <c r="D815" s="2" t="s">
        <v>37</v>
      </c>
      <c r="E815" s="2" t="s">
        <v>19</v>
      </c>
      <c r="F815" s="2"/>
      <c r="G815" s="2"/>
      <c r="H815" s="2" t="str">
        <f t="shared" si="51"/>
        <v>_</v>
      </c>
      <c r="I815" s="2"/>
      <c r="J815" s="2"/>
      <c r="K815" s="2"/>
      <c r="L815" s="2" t="str">
        <f t="shared" si="50"/>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48"/>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(($AM$11)*IF(Table2[[#This Row],[CorrectWinnerPrediction]]="Y", 1, 0))+(($AM$12)*IF(Table2[[#This Row],[CorrectAwayScorePrediction]]="Y", 1, 0))+(($AM$13)*IF(Table2[[#This Row],[CorrectHomeScorePrediction]]="Y", 1, 0))</f>
        <v>0</v>
      </c>
      <c r="AD815" s="4" t="str">
        <f t="shared" si="49"/>
        <v>THU</v>
      </c>
      <c r="AE815"/>
    </row>
    <row r="816" spans="1:31" x14ac:dyDescent="0.25">
      <c r="B816" s="4">
        <v>45687</v>
      </c>
      <c r="C816" s="7" t="s">
        <v>925</v>
      </c>
      <c r="D816" s="2" t="s">
        <v>46</v>
      </c>
      <c r="E816" s="2" t="s">
        <v>30</v>
      </c>
      <c r="F816" s="2"/>
      <c r="G816" s="2"/>
      <c r="H816" s="2" t="str">
        <f t="shared" si="51"/>
        <v>_</v>
      </c>
      <c r="I816" s="2"/>
      <c r="J816" s="2"/>
      <c r="K816" s="2"/>
      <c r="L816" s="2" t="str">
        <f t="shared" si="50"/>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48"/>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(($AM$11)*IF(Table2[[#This Row],[CorrectWinnerPrediction]]="Y", 1, 0))+(($AM$12)*IF(Table2[[#This Row],[CorrectAwayScorePrediction]]="Y", 1, 0))+(($AM$13)*IF(Table2[[#This Row],[CorrectHomeScorePrediction]]="Y", 1, 0))</f>
        <v>0</v>
      </c>
      <c r="AD816" s="4" t="str">
        <f t="shared" si="49"/>
        <v>THU</v>
      </c>
      <c r="AE816"/>
    </row>
    <row r="817" spans="1:31" x14ac:dyDescent="0.25">
      <c r="B817" s="4">
        <v>45687</v>
      </c>
      <c r="C817" s="7" t="s">
        <v>926</v>
      </c>
      <c r="D817" s="2" t="s">
        <v>28</v>
      </c>
      <c r="E817" s="2" t="s">
        <v>43</v>
      </c>
      <c r="F817" s="2"/>
      <c r="G817" s="2"/>
      <c r="H817" s="2" t="str">
        <f t="shared" si="51"/>
        <v>_</v>
      </c>
      <c r="I817" s="2"/>
      <c r="J817" s="2"/>
      <c r="K817" s="2"/>
      <c r="L817" s="2" t="str">
        <f t="shared" si="50"/>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48"/>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(($AM$11)*IF(Table2[[#This Row],[CorrectWinnerPrediction]]="Y", 1, 0))+(($AM$12)*IF(Table2[[#This Row],[CorrectAwayScorePrediction]]="Y", 1, 0))+(($AM$13)*IF(Table2[[#This Row],[CorrectHomeScorePrediction]]="Y", 1, 0))</f>
        <v>0</v>
      </c>
      <c r="AD817" s="4" t="str">
        <f t="shared" si="49"/>
        <v>THU</v>
      </c>
      <c r="AE817"/>
    </row>
    <row r="818" spans="1:31" x14ac:dyDescent="0.25">
      <c r="B818" s="4">
        <v>45687</v>
      </c>
      <c r="C818" s="7" t="s">
        <v>927</v>
      </c>
      <c r="D818" s="2" t="s">
        <v>17</v>
      </c>
      <c r="E818" s="2" t="s">
        <v>44</v>
      </c>
      <c r="F818" s="2"/>
      <c r="G818" s="2"/>
      <c r="H818" s="2" t="str">
        <f t="shared" si="51"/>
        <v>_</v>
      </c>
      <c r="I818" s="2"/>
      <c r="J818" s="2"/>
      <c r="K818" s="2"/>
      <c r="L818" s="2" t="str">
        <f t="shared" si="50"/>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48"/>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(($AM$11)*IF(Table2[[#This Row],[CorrectWinnerPrediction]]="Y", 1, 0))+(($AM$12)*IF(Table2[[#This Row],[CorrectAwayScorePrediction]]="Y", 1, 0))+(($AM$13)*IF(Table2[[#This Row],[CorrectHomeScorePrediction]]="Y", 1, 0))</f>
        <v>0</v>
      </c>
      <c r="AD818" s="4" t="str">
        <f t="shared" si="49"/>
        <v>THU</v>
      </c>
      <c r="AE818"/>
    </row>
    <row r="819" spans="1:31" x14ac:dyDescent="0.25">
      <c r="B819" s="4">
        <v>45687</v>
      </c>
      <c r="C819" s="7" t="s">
        <v>928</v>
      </c>
      <c r="D819" s="2" t="s">
        <v>33</v>
      </c>
      <c r="E819" s="2" t="s">
        <v>45</v>
      </c>
      <c r="F819" s="2"/>
      <c r="G819" s="2"/>
      <c r="H819" s="2" t="str">
        <f t="shared" si="51"/>
        <v>_</v>
      </c>
      <c r="I819" s="2"/>
      <c r="J819" s="2"/>
      <c r="K819" s="2"/>
      <c r="L819" s="2" t="str">
        <f t="shared" si="50"/>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48"/>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(($AM$11)*IF(Table2[[#This Row],[CorrectWinnerPrediction]]="Y", 1, 0))+(($AM$12)*IF(Table2[[#This Row],[CorrectAwayScorePrediction]]="Y", 1, 0))+(($AM$13)*IF(Table2[[#This Row],[CorrectHomeScorePrediction]]="Y", 1, 0))</f>
        <v>0</v>
      </c>
      <c r="AD819" s="4" t="str">
        <f t="shared" si="49"/>
        <v>THU</v>
      </c>
      <c r="AE819"/>
    </row>
    <row r="820" spans="1:31" x14ac:dyDescent="0.25">
      <c r="B820" s="4">
        <v>45687</v>
      </c>
      <c r="C820" s="7" t="s">
        <v>929</v>
      </c>
      <c r="D820" s="2" t="s">
        <v>47</v>
      </c>
      <c r="E820" s="2" t="s">
        <v>24</v>
      </c>
      <c r="F820" s="2"/>
      <c r="G820" s="2"/>
      <c r="H820" s="2" t="str">
        <f t="shared" si="51"/>
        <v>_</v>
      </c>
      <c r="I820" s="2"/>
      <c r="J820" s="2"/>
      <c r="K820" s="2"/>
      <c r="L820" s="2" t="str">
        <f t="shared" si="50"/>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48"/>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(($AM$11)*IF(Table2[[#This Row],[CorrectWinnerPrediction]]="Y", 1, 0))+(($AM$12)*IF(Table2[[#This Row],[CorrectAwayScorePrediction]]="Y", 1, 0))+(($AM$13)*IF(Table2[[#This Row],[CorrectHomeScorePrediction]]="Y", 1, 0))</f>
        <v>0</v>
      </c>
      <c r="AD820" s="4" t="str">
        <f t="shared" si="49"/>
        <v>THU</v>
      </c>
      <c r="AE820"/>
    </row>
    <row r="821" spans="1:31" x14ac:dyDescent="0.25">
      <c r="B821" s="4">
        <v>45687</v>
      </c>
      <c r="C821" s="7" t="s">
        <v>930</v>
      </c>
      <c r="D821" s="2" t="s">
        <v>31</v>
      </c>
      <c r="E821" s="2" t="s">
        <v>23</v>
      </c>
      <c r="F821" s="2"/>
      <c r="G821" s="2"/>
      <c r="H821" s="2" t="str">
        <f t="shared" si="51"/>
        <v>_</v>
      </c>
      <c r="I821" s="2"/>
      <c r="J821" s="2"/>
      <c r="K821" s="2"/>
      <c r="L821" s="2" t="str">
        <f t="shared" si="50"/>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48"/>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(($AM$11)*IF(Table2[[#This Row],[CorrectWinnerPrediction]]="Y", 1, 0))+(($AM$12)*IF(Table2[[#This Row],[CorrectAwayScorePrediction]]="Y", 1, 0))+(($AM$13)*IF(Table2[[#This Row],[CorrectHomeScorePrediction]]="Y", 1, 0))</f>
        <v>0</v>
      </c>
      <c r="AD821" s="4" t="str">
        <f t="shared" si="49"/>
        <v>THU</v>
      </c>
      <c r="AE821"/>
    </row>
    <row r="822" spans="1:31" x14ac:dyDescent="0.25">
      <c r="B822" s="4">
        <v>45687</v>
      </c>
      <c r="C822" s="7" t="s">
        <v>931</v>
      </c>
      <c r="D822" s="2" t="s">
        <v>36</v>
      </c>
      <c r="E822" s="2" t="s">
        <v>27</v>
      </c>
      <c r="F822" s="2"/>
      <c r="G822" s="2"/>
      <c r="H822" s="2" t="str">
        <f t="shared" si="51"/>
        <v>_</v>
      </c>
      <c r="I822" s="2"/>
      <c r="J822" s="2"/>
      <c r="K822" s="2"/>
      <c r="L822" s="2" t="str">
        <f t="shared" si="50"/>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48"/>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(($AM$11)*IF(Table2[[#This Row],[CorrectWinnerPrediction]]="Y", 1, 0))+(($AM$12)*IF(Table2[[#This Row],[CorrectAwayScorePrediction]]="Y", 1, 0))+(($AM$13)*IF(Table2[[#This Row],[CorrectHomeScorePrediction]]="Y", 1, 0))</f>
        <v>0</v>
      </c>
      <c r="AD822" s="4" t="str">
        <f t="shared" si="49"/>
        <v>THU</v>
      </c>
      <c r="AE822"/>
    </row>
    <row r="823" spans="1:31" x14ac:dyDescent="0.25">
      <c r="A823" s="3"/>
      <c r="B823" s="5">
        <v>45687</v>
      </c>
      <c r="C823" s="8" t="s">
        <v>932</v>
      </c>
      <c r="D823" s="3" t="s">
        <v>38</v>
      </c>
      <c r="E823" s="3" t="s">
        <v>12</v>
      </c>
      <c r="F823" s="3"/>
      <c r="G823" s="3"/>
      <c r="H823" s="3" t="str">
        <f t="shared" si="51"/>
        <v>_</v>
      </c>
      <c r="I823" s="3"/>
      <c r="J823" s="3"/>
      <c r="K823" s="3"/>
      <c r="L823" s="2" t="str">
        <f t="shared" si="50"/>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48"/>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(($AM$11)*IF(Table2[[#This Row],[CorrectWinnerPrediction]]="Y", 1, 0))+(($AM$12)*IF(Table2[[#This Row],[CorrectAwayScorePrediction]]="Y", 1, 0))+(($AM$13)*IF(Table2[[#This Row],[CorrectHomeScorePrediction]]="Y", 1, 0))</f>
        <v>0</v>
      </c>
      <c r="AD823" s="5" t="str">
        <f t="shared" si="49"/>
        <v>THU</v>
      </c>
      <c r="AE823"/>
    </row>
    <row r="824" spans="1:31" x14ac:dyDescent="0.25">
      <c r="B824" s="4">
        <v>45688</v>
      </c>
      <c r="C824" s="7" t="s">
        <v>933</v>
      </c>
      <c r="D824" s="2" t="s">
        <v>35</v>
      </c>
      <c r="E824" s="2" t="s">
        <v>29</v>
      </c>
      <c r="F824" s="2"/>
      <c r="G824" s="2"/>
      <c r="H824" s="2" t="str">
        <f t="shared" si="51"/>
        <v>_</v>
      </c>
      <c r="I824" s="2"/>
      <c r="J824" s="2"/>
      <c r="K824" s="2"/>
      <c r="L824" s="13" t="str">
        <f t="shared" si="50"/>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48"/>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(($AM$11)*IF(Table2[[#This Row],[CorrectWinnerPrediction]]="Y", 1, 0))+(($AM$12)*IF(Table2[[#This Row],[CorrectAwayScorePrediction]]="Y", 1, 0))+(($AM$13)*IF(Table2[[#This Row],[CorrectHomeScorePrediction]]="Y", 1, 0))</f>
        <v>0</v>
      </c>
      <c r="AD824" s="4" t="str">
        <f t="shared" si="49"/>
        <v>FRI</v>
      </c>
      <c r="AE824"/>
    </row>
    <row r="825" spans="1:31" x14ac:dyDescent="0.25">
      <c r="B825" s="4">
        <v>45688</v>
      </c>
      <c r="C825" s="7" t="s">
        <v>934</v>
      </c>
      <c r="D825" s="2" t="s">
        <v>25</v>
      </c>
      <c r="E825" s="2" t="s">
        <v>34</v>
      </c>
      <c r="F825" s="2"/>
      <c r="G825" s="2"/>
      <c r="H825" s="2" t="str">
        <f t="shared" si="51"/>
        <v>_</v>
      </c>
      <c r="I825" s="2"/>
      <c r="J825" s="2"/>
      <c r="K825" s="2"/>
      <c r="L825" s="2" t="str">
        <f t="shared" si="50"/>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48"/>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(($AM$11)*IF(Table2[[#This Row],[CorrectWinnerPrediction]]="Y", 1, 0))+(($AM$12)*IF(Table2[[#This Row],[CorrectAwayScorePrediction]]="Y", 1, 0))+(($AM$13)*IF(Table2[[#This Row],[CorrectHomeScorePrediction]]="Y", 1, 0))</f>
        <v>0</v>
      </c>
      <c r="AD825" s="4" t="str">
        <f t="shared" si="49"/>
        <v>FRI</v>
      </c>
      <c r="AE825"/>
    </row>
    <row r="826" spans="1:31" x14ac:dyDescent="0.25">
      <c r="B826" s="4">
        <v>45688</v>
      </c>
      <c r="C826" s="7" t="s">
        <v>935</v>
      </c>
      <c r="D826" s="2" t="s">
        <v>13</v>
      </c>
      <c r="E826" s="2" t="s">
        <v>26</v>
      </c>
      <c r="F826" s="2"/>
      <c r="G826" s="2"/>
      <c r="H826" s="2" t="str">
        <f t="shared" si="51"/>
        <v>_</v>
      </c>
      <c r="I826" s="2"/>
      <c r="J826" s="2"/>
      <c r="K826" s="2"/>
      <c r="L826" s="2" t="str">
        <f t="shared" si="50"/>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48"/>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(($AM$11)*IF(Table2[[#This Row],[CorrectWinnerPrediction]]="Y", 1, 0))+(($AM$12)*IF(Table2[[#This Row],[CorrectAwayScorePrediction]]="Y", 1, 0))+(($AM$13)*IF(Table2[[#This Row],[CorrectHomeScorePrediction]]="Y", 1, 0))</f>
        <v>0</v>
      </c>
      <c r="AD826" s="4" t="str">
        <f t="shared" si="49"/>
        <v>FRI</v>
      </c>
      <c r="AE826"/>
    </row>
    <row r="827" spans="1:31" x14ac:dyDescent="0.25">
      <c r="A827" s="3"/>
      <c r="B827" s="5">
        <v>45688</v>
      </c>
      <c r="C827" s="8" t="s">
        <v>936</v>
      </c>
      <c r="D827" s="3" t="s">
        <v>36</v>
      </c>
      <c r="E827" s="3" t="s">
        <v>15</v>
      </c>
      <c r="F827" s="3"/>
      <c r="G827" s="3"/>
      <c r="H827" s="3" t="str">
        <f t="shared" si="51"/>
        <v>_</v>
      </c>
      <c r="I827" s="3"/>
      <c r="J827" s="3"/>
      <c r="K827" s="3"/>
      <c r="L827" s="2" t="str">
        <f t="shared" si="50"/>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48"/>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(($AM$11)*IF(Table2[[#This Row],[CorrectWinnerPrediction]]="Y", 1, 0))+(($AM$12)*IF(Table2[[#This Row],[CorrectAwayScorePrediction]]="Y", 1, 0))+(($AM$13)*IF(Table2[[#This Row],[CorrectHomeScorePrediction]]="Y", 1, 0))</f>
        <v>0</v>
      </c>
      <c r="AD827" s="5" t="str">
        <f t="shared" si="49"/>
        <v>FRI</v>
      </c>
      <c r="AE827"/>
    </row>
    <row r="828" spans="1:31" x14ac:dyDescent="0.25">
      <c r="B828" s="4">
        <v>45689</v>
      </c>
      <c r="C828" s="7" t="s">
        <v>937</v>
      </c>
      <c r="D828" s="2" t="s">
        <v>17</v>
      </c>
      <c r="E828" s="2" t="s">
        <v>14</v>
      </c>
      <c r="F828" s="2"/>
      <c r="G828" s="2"/>
      <c r="H828" s="2" t="str">
        <f t="shared" si="51"/>
        <v>_</v>
      </c>
      <c r="I828" s="2"/>
      <c r="J828" s="2"/>
      <c r="K828" s="2"/>
      <c r="L828" s="13" t="str">
        <f t="shared" si="50"/>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48"/>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(($AM$11)*IF(Table2[[#This Row],[CorrectWinnerPrediction]]="Y", 1, 0))+(($AM$12)*IF(Table2[[#This Row],[CorrectAwayScorePrediction]]="Y", 1, 0))+(($AM$13)*IF(Table2[[#This Row],[CorrectHomeScorePrediction]]="Y", 1, 0))</f>
        <v>0</v>
      </c>
      <c r="AD828" s="4" t="str">
        <f t="shared" si="49"/>
        <v>SAT</v>
      </c>
      <c r="AE828"/>
    </row>
    <row r="829" spans="1:31" x14ac:dyDescent="0.25">
      <c r="B829" s="4">
        <v>45689</v>
      </c>
      <c r="C829" s="7" t="s">
        <v>938</v>
      </c>
      <c r="D829" s="2" t="s">
        <v>20</v>
      </c>
      <c r="E829" s="2" t="s">
        <v>16</v>
      </c>
      <c r="F829" s="2"/>
      <c r="G829" s="2"/>
      <c r="H829" s="2" t="str">
        <f t="shared" si="51"/>
        <v>_</v>
      </c>
      <c r="I829" s="2"/>
      <c r="J829" s="2"/>
      <c r="K829" s="2"/>
      <c r="L829" s="2" t="str">
        <f t="shared" si="50"/>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48"/>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(($AM$11)*IF(Table2[[#This Row],[CorrectWinnerPrediction]]="Y", 1, 0))+(($AM$12)*IF(Table2[[#This Row],[CorrectAwayScorePrediction]]="Y", 1, 0))+(($AM$13)*IF(Table2[[#This Row],[CorrectHomeScorePrediction]]="Y", 1, 0))</f>
        <v>0</v>
      </c>
      <c r="AD829" s="4" t="str">
        <f t="shared" si="49"/>
        <v>SAT</v>
      </c>
      <c r="AE829"/>
    </row>
    <row r="830" spans="1:31" x14ac:dyDescent="0.25">
      <c r="B830" s="4">
        <v>45689</v>
      </c>
      <c r="C830" s="7" t="s">
        <v>939</v>
      </c>
      <c r="D830" s="2" t="s">
        <v>37</v>
      </c>
      <c r="E830" s="2" t="s">
        <v>30</v>
      </c>
      <c r="F830" s="2"/>
      <c r="G830" s="2"/>
      <c r="H830" s="2" t="str">
        <f t="shared" si="51"/>
        <v>_</v>
      </c>
      <c r="I830" s="2"/>
      <c r="J830" s="2"/>
      <c r="K830" s="2"/>
      <c r="L830" s="2" t="str">
        <f t="shared" si="50"/>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48"/>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(($AM$11)*IF(Table2[[#This Row],[CorrectWinnerPrediction]]="Y", 1, 0))+(($AM$12)*IF(Table2[[#This Row],[CorrectAwayScorePrediction]]="Y", 1, 0))+(($AM$13)*IF(Table2[[#This Row],[CorrectHomeScorePrediction]]="Y", 1, 0))</f>
        <v>0</v>
      </c>
      <c r="AD830" s="4" t="str">
        <f t="shared" si="49"/>
        <v>SAT</v>
      </c>
      <c r="AE830"/>
    </row>
    <row r="831" spans="1:31" x14ac:dyDescent="0.25">
      <c r="B831" s="4">
        <v>45689</v>
      </c>
      <c r="C831" s="7" t="s">
        <v>940</v>
      </c>
      <c r="D831" s="2" t="s">
        <v>33</v>
      </c>
      <c r="E831" s="2" t="s">
        <v>43</v>
      </c>
      <c r="F831" s="2"/>
      <c r="G831" s="2"/>
      <c r="H831" s="2" t="str">
        <f t="shared" si="51"/>
        <v>_</v>
      </c>
      <c r="I831" s="2"/>
      <c r="J831" s="2"/>
      <c r="K831" s="2"/>
      <c r="L831" s="2" t="str">
        <f t="shared" si="50"/>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48"/>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(($AM$11)*IF(Table2[[#This Row],[CorrectWinnerPrediction]]="Y", 1, 0))+(($AM$12)*IF(Table2[[#This Row],[CorrectAwayScorePrediction]]="Y", 1, 0))+(($AM$13)*IF(Table2[[#This Row],[CorrectHomeScorePrediction]]="Y", 1, 0))</f>
        <v>0</v>
      </c>
      <c r="AD831" s="4" t="str">
        <f t="shared" si="49"/>
        <v>SAT</v>
      </c>
      <c r="AE831"/>
    </row>
    <row r="832" spans="1:31" x14ac:dyDescent="0.25">
      <c r="B832" s="4">
        <v>45689</v>
      </c>
      <c r="C832" s="7" t="s">
        <v>941</v>
      </c>
      <c r="D832" s="2" t="s">
        <v>35</v>
      </c>
      <c r="E832" s="2" t="s">
        <v>21</v>
      </c>
      <c r="F832" s="2"/>
      <c r="G832" s="2"/>
      <c r="H832" s="2" t="str">
        <f t="shared" si="51"/>
        <v>_</v>
      </c>
      <c r="I832" s="2"/>
      <c r="J832" s="2"/>
      <c r="K832" s="2"/>
      <c r="L832" s="2" t="str">
        <f t="shared" si="50"/>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48"/>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(($AM$11)*IF(Table2[[#This Row],[CorrectWinnerPrediction]]="Y", 1, 0))+(($AM$12)*IF(Table2[[#This Row],[CorrectAwayScorePrediction]]="Y", 1, 0))+(($AM$13)*IF(Table2[[#This Row],[CorrectHomeScorePrediction]]="Y", 1, 0))</f>
        <v>0</v>
      </c>
      <c r="AD832" s="4" t="str">
        <f t="shared" si="49"/>
        <v>SAT</v>
      </c>
      <c r="AE832"/>
    </row>
    <row r="833" spans="1:31" x14ac:dyDescent="0.25">
      <c r="B833" s="4">
        <v>45689</v>
      </c>
      <c r="C833" s="7" t="s">
        <v>942</v>
      </c>
      <c r="D833" s="2" t="s">
        <v>22</v>
      </c>
      <c r="E833" s="2" t="s">
        <v>46</v>
      </c>
      <c r="F833" s="2"/>
      <c r="G833" s="2"/>
      <c r="H833" s="2" t="str">
        <f t="shared" si="51"/>
        <v>_</v>
      </c>
      <c r="I833" s="2"/>
      <c r="J833" s="2"/>
      <c r="K833" s="2"/>
      <c r="L833" s="2" t="str">
        <f t="shared" si="50"/>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48"/>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(($AM$11)*IF(Table2[[#This Row],[CorrectWinnerPrediction]]="Y", 1, 0))+(($AM$12)*IF(Table2[[#This Row],[CorrectAwayScorePrediction]]="Y", 1, 0))+(($AM$13)*IF(Table2[[#This Row],[CorrectHomeScorePrediction]]="Y", 1, 0))</f>
        <v>0</v>
      </c>
      <c r="AD833" s="4" t="str">
        <f t="shared" si="49"/>
        <v>SAT</v>
      </c>
      <c r="AE833"/>
    </row>
    <row r="834" spans="1:31" x14ac:dyDescent="0.25">
      <c r="B834" s="4">
        <v>45689</v>
      </c>
      <c r="C834" s="7" t="s">
        <v>943</v>
      </c>
      <c r="D834" s="2" t="s">
        <v>28</v>
      </c>
      <c r="E834" s="2" t="s">
        <v>44</v>
      </c>
      <c r="F834" s="2"/>
      <c r="G834" s="2"/>
      <c r="H834" s="2" t="str">
        <f t="shared" si="51"/>
        <v>_</v>
      </c>
      <c r="I834" s="2"/>
      <c r="J834" s="2"/>
      <c r="K834" s="2"/>
      <c r="L834" s="2" t="str">
        <f t="shared" si="50"/>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48"/>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(($AM$11)*IF(Table2[[#This Row],[CorrectWinnerPrediction]]="Y", 1, 0))+(($AM$12)*IF(Table2[[#This Row],[CorrectAwayScorePrediction]]="Y", 1, 0))+(($AM$13)*IF(Table2[[#This Row],[CorrectHomeScorePrediction]]="Y", 1, 0))</f>
        <v>0</v>
      </c>
      <c r="AD834" s="4" t="str">
        <f t="shared" si="49"/>
        <v>SAT</v>
      </c>
      <c r="AE834"/>
    </row>
    <row r="835" spans="1:31" x14ac:dyDescent="0.25">
      <c r="B835" s="4">
        <v>45689</v>
      </c>
      <c r="C835" s="7" t="s">
        <v>944</v>
      </c>
      <c r="D835" s="2" t="s">
        <v>18</v>
      </c>
      <c r="E835" s="2" t="s">
        <v>23</v>
      </c>
      <c r="F835" s="2"/>
      <c r="G835" s="2"/>
      <c r="H835" s="2" t="str">
        <f t="shared" si="51"/>
        <v>_</v>
      </c>
      <c r="I835" s="2"/>
      <c r="J835" s="2"/>
      <c r="K835" s="2"/>
      <c r="L835" s="2" t="str">
        <f t="shared" si="50"/>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52">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(($AM$11)*IF(Table2[[#This Row],[CorrectWinnerPrediction]]="Y", 1, 0))+(($AM$12)*IF(Table2[[#This Row],[CorrectAwayScorePrediction]]="Y", 1, 0))+(($AM$13)*IF(Table2[[#This Row],[CorrectHomeScorePrediction]]="Y", 1, 0))</f>
        <v>0</v>
      </c>
      <c r="AD835" s="4" t="str">
        <f t="shared" ref="AD835:AD898" si="53">IF(WEEKDAY($B835)=1,"SUN",IF(WEEKDAY($B835)=2,"MON",IF(WEEKDAY($B835)=3,"TUE",IF(WEEKDAY($B835)=4,"WED",IF(WEEKDAY($B835)=5,"THU",IF(WEEKDAY($B835)=6,"FRI", "SAT"))))))</f>
        <v>SAT</v>
      </c>
      <c r="AE835"/>
    </row>
    <row r="836" spans="1:31" x14ac:dyDescent="0.25">
      <c r="A836" s="3"/>
      <c r="B836" s="5">
        <v>45689</v>
      </c>
      <c r="C836" s="8" t="s">
        <v>945</v>
      </c>
      <c r="D836" s="3" t="s">
        <v>31</v>
      </c>
      <c r="E836" s="3" t="s">
        <v>24</v>
      </c>
      <c r="F836" s="3"/>
      <c r="G836" s="3"/>
      <c r="H836" s="3" t="str">
        <f t="shared" si="51"/>
        <v>_</v>
      </c>
      <c r="I836" s="3"/>
      <c r="J836" s="3"/>
      <c r="K836" s="3"/>
      <c r="L836" s="2" t="str">
        <f t="shared" ref="L836:L899" si="54">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52"/>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(($AM$11)*IF(Table2[[#This Row],[CorrectWinnerPrediction]]="Y", 1, 0))+(($AM$12)*IF(Table2[[#This Row],[CorrectAwayScorePrediction]]="Y", 1, 0))+(($AM$13)*IF(Table2[[#This Row],[CorrectHomeScorePrediction]]="Y", 1, 0))</f>
        <v>0</v>
      </c>
      <c r="AD836" s="5" t="str">
        <f t="shared" si="53"/>
        <v>SAT</v>
      </c>
      <c r="AE836"/>
    </row>
    <row r="837" spans="1:31" x14ac:dyDescent="0.25">
      <c r="B837" s="4">
        <v>45690</v>
      </c>
      <c r="C837" s="7" t="s">
        <v>946</v>
      </c>
      <c r="D837" s="2" t="s">
        <v>32</v>
      </c>
      <c r="E837" s="2" t="s">
        <v>29</v>
      </c>
      <c r="F837" s="2"/>
      <c r="G837" s="2"/>
      <c r="H837" s="2" t="str">
        <f t="shared" si="51"/>
        <v>_</v>
      </c>
      <c r="I837" s="2"/>
      <c r="J837" s="2"/>
      <c r="K837" s="2"/>
      <c r="L837" s="13" t="str">
        <f t="shared" si="54"/>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52"/>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(($AM$11)*IF(Table2[[#This Row],[CorrectWinnerPrediction]]="Y", 1, 0))+(($AM$12)*IF(Table2[[#This Row],[CorrectAwayScorePrediction]]="Y", 1, 0))+(($AM$13)*IF(Table2[[#This Row],[CorrectHomeScorePrediction]]="Y", 1, 0))</f>
        <v>0</v>
      </c>
      <c r="AD837" s="4" t="str">
        <f t="shared" si="53"/>
        <v>SUN</v>
      </c>
      <c r="AE837"/>
    </row>
    <row r="838" spans="1:31" x14ac:dyDescent="0.25">
      <c r="B838" s="4">
        <v>45690</v>
      </c>
      <c r="C838" s="7" t="s">
        <v>947</v>
      </c>
      <c r="D838" s="2" t="s">
        <v>45</v>
      </c>
      <c r="E838" s="2" t="s">
        <v>26</v>
      </c>
      <c r="F838" s="2"/>
      <c r="G838" s="2"/>
      <c r="H838" s="2" t="str">
        <f t="shared" ref="H838:H901" si="55">IF(AND(ISBLANK($F838),ISBLANK($G838)),"_",IF($F838&gt;$G838,$D838,$E838))</f>
        <v>_</v>
      </c>
      <c r="I838" s="2"/>
      <c r="J838" s="2"/>
      <c r="K838" s="2"/>
      <c r="L838" s="2" t="str">
        <f t="shared" si="54"/>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52"/>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(($AM$11)*IF(Table2[[#This Row],[CorrectWinnerPrediction]]="Y", 1, 0))+(($AM$12)*IF(Table2[[#This Row],[CorrectAwayScorePrediction]]="Y", 1, 0))+(($AM$13)*IF(Table2[[#This Row],[CorrectHomeScorePrediction]]="Y", 1, 0))</f>
        <v>0</v>
      </c>
      <c r="AD838" s="4" t="str">
        <f t="shared" si="53"/>
        <v>SUN</v>
      </c>
      <c r="AE838"/>
    </row>
    <row r="839" spans="1:31" x14ac:dyDescent="0.25">
      <c r="B839" s="4">
        <v>45690</v>
      </c>
      <c r="C839" s="7" t="s">
        <v>948</v>
      </c>
      <c r="D839" s="2" t="s">
        <v>19</v>
      </c>
      <c r="E839" s="2" t="s">
        <v>47</v>
      </c>
      <c r="F839" s="2"/>
      <c r="G839" s="2"/>
      <c r="H839" s="2" t="str">
        <f t="shared" si="55"/>
        <v>_</v>
      </c>
      <c r="I839" s="2"/>
      <c r="J839" s="2"/>
      <c r="K839" s="2"/>
      <c r="L839" s="2" t="str">
        <f t="shared" si="54"/>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52"/>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(($AM$11)*IF(Table2[[#This Row],[CorrectWinnerPrediction]]="Y", 1, 0))+(($AM$12)*IF(Table2[[#This Row],[CorrectAwayScorePrediction]]="Y", 1, 0))+(($AM$13)*IF(Table2[[#This Row],[CorrectHomeScorePrediction]]="Y", 1, 0))</f>
        <v>0</v>
      </c>
      <c r="AD839" s="4" t="str">
        <f t="shared" si="53"/>
        <v>SUN</v>
      </c>
      <c r="AE839"/>
    </row>
    <row r="840" spans="1:31" x14ac:dyDescent="0.25">
      <c r="B840" s="4">
        <v>45690</v>
      </c>
      <c r="C840" s="7" t="s">
        <v>949</v>
      </c>
      <c r="D840" s="2" t="s">
        <v>33</v>
      </c>
      <c r="E840" s="2" t="s">
        <v>14</v>
      </c>
      <c r="F840" s="2"/>
      <c r="G840" s="2"/>
      <c r="H840" s="2" t="str">
        <f t="shared" si="55"/>
        <v>_</v>
      </c>
      <c r="I840" s="2"/>
      <c r="J840" s="2"/>
      <c r="K840" s="2"/>
      <c r="L840" s="2" t="str">
        <f t="shared" si="54"/>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52"/>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(($AM$11)*IF(Table2[[#This Row],[CorrectWinnerPrediction]]="Y", 1, 0))+(($AM$12)*IF(Table2[[#This Row],[CorrectAwayScorePrediction]]="Y", 1, 0))+(($AM$13)*IF(Table2[[#This Row],[CorrectHomeScorePrediction]]="Y", 1, 0))</f>
        <v>0</v>
      </c>
      <c r="AD840" s="4" t="str">
        <f t="shared" si="53"/>
        <v>SUN</v>
      </c>
      <c r="AE840"/>
    </row>
    <row r="841" spans="1:31" x14ac:dyDescent="0.25">
      <c r="B841" s="4">
        <v>45690</v>
      </c>
      <c r="C841" s="7" t="s">
        <v>950</v>
      </c>
      <c r="D841" s="2" t="s">
        <v>27</v>
      </c>
      <c r="E841" s="2" t="s">
        <v>20</v>
      </c>
      <c r="F841" s="2"/>
      <c r="G841" s="2"/>
      <c r="H841" s="2" t="str">
        <f t="shared" si="55"/>
        <v>_</v>
      </c>
      <c r="I841" s="2"/>
      <c r="J841" s="2"/>
      <c r="K841" s="2"/>
      <c r="L841" s="2" t="str">
        <f t="shared" si="54"/>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52"/>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(($AM$11)*IF(Table2[[#This Row],[CorrectWinnerPrediction]]="Y", 1, 0))+(($AM$12)*IF(Table2[[#This Row],[CorrectAwayScorePrediction]]="Y", 1, 0))+(($AM$13)*IF(Table2[[#This Row],[CorrectHomeScorePrediction]]="Y", 1, 0))</f>
        <v>0</v>
      </c>
      <c r="AD841" s="4" t="str">
        <f t="shared" si="53"/>
        <v>SUN</v>
      </c>
      <c r="AE841"/>
    </row>
    <row r="842" spans="1:31" x14ac:dyDescent="0.25">
      <c r="B842" s="4">
        <v>45690</v>
      </c>
      <c r="C842" s="7" t="s">
        <v>951</v>
      </c>
      <c r="D842" s="2" t="s">
        <v>36</v>
      </c>
      <c r="E842" s="2" t="s">
        <v>34</v>
      </c>
      <c r="F842" s="2"/>
      <c r="G842" s="2"/>
      <c r="H842" s="2" t="str">
        <f t="shared" si="55"/>
        <v>_</v>
      </c>
      <c r="I842" s="2"/>
      <c r="J842" s="2"/>
      <c r="K842" s="2"/>
      <c r="L842" s="2" t="str">
        <f t="shared" si="54"/>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52"/>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(($AM$11)*IF(Table2[[#This Row],[CorrectWinnerPrediction]]="Y", 1, 0))+(($AM$12)*IF(Table2[[#This Row],[CorrectAwayScorePrediction]]="Y", 1, 0))+(($AM$13)*IF(Table2[[#This Row],[CorrectHomeScorePrediction]]="Y", 1, 0))</f>
        <v>0</v>
      </c>
      <c r="AD842" s="4" t="str">
        <f t="shared" si="53"/>
        <v>SUN</v>
      </c>
      <c r="AE842"/>
    </row>
    <row r="843" spans="1:31" x14ac:dyDescent="0.25">
      <c r="B843" s="4">
        <v>45690</v>
      </c>
      <c r="C843" s="7" t="s">
        <v>952</v>
      </c>
      <c r="D843" s="2" t="s">
        <v>13</v>
      </c>
      <c r="E843" s="2" t="s">
        <v>15</v>
      </c>
      <c r="F843" s="2"/>
      <c r="G843" s="2"/>
      <c r="H843" s="2" t="str">
        <f t="shared" si="55"/>
        <v>_</v>
      </c>
      <c r="I843" s="2"/>
      <c r="J843" s="2"/>
      <c r="K843" s="2"/>
      <c r="L843" s="2" t="str">
        <f t="shared" si="54"/>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52"/>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(($AM$11)*IF(Table2[[#This Row],[CorrectWinnerPrediction]]="Y", 1, 0))+(($AM$12)*IF(Table2[[#This Row],[CorrectAwayScorePrediction]]="Y", 1, 0))+(($AM$13)*IF(Table2[[#This Row],[CorrectHomeScorePrediction]]="Y", 1, 0))</f>
        <v>0</v>
      </c>
      <c r="AD843" s="4" t="str">
        <f t="shared" si="53"/>
        <v>SUN</v>
      </c>
      <c r="AE843"/>
    </row>
    <row r="844" spans="1:31" x14ac:dyDescent="0.25">
      <c r="B844" s="4">
        <v>45690</v>
      </c>
      <c r="C844" s="7" t="s">
        <v>953</v>
      </c>
      <c r="D844" s="2" t="s">
        <v>31</v>
      </c>
      <c r="E844" s="2" t="s">
        <v>25</v>
      </c>
      <c r="F844" s="2"/>
      <c r="G844" s="2"/>
      <c r="H844" s="2" t="str">
        <f t="shared" si="55"/>
        <v>_</v>
      </c>
      <c r="I844" s="2"/>
      <c r="J844" s="2"/>
      <c r="K844" s="2"/>
      <c r="L844" s="2" t="str">
        <f t="shared" si="54"/>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52"/>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(($AM$11)*IF(Table2[[#This Row],[CorrectWinnerPrediction]]="Y", 1, 0))+(($AM$12)*IF(Table2[[#This Row],[CorrectAwayScorePrediction]]="Y", 1, 0))+(($AM$13)*IF(Table2[[#This Row],[CorrectHomeScorePrediction]]="Y", 1, 0))</f>
        <v>0</v>
      </c>
      <c r="AD844" s="4" t="str">
        <f t="shared" si="53"/>
        <v>SUN</v>
      </c>
      <c r="AE844"/>
    </row>
    <row r="845" spans="1:31" x14ac:dyDescent="0.25">
      <c r="A845" s="3"/>
      <c r="B845" s="5">
        <v>45690</v>
      </c>
      <c r="C845" s="8" t="s">
        <v>954</v>
      </c>
      <c r="D845" s="3" t="s">
        <v>24</v>
      </c>
      <c r="E845" s="3" t="s">
        <v>12</v>
      </c>
      <c r="F845" s="3"/>
      <c r="G845" s="3"/>
      <c r="H845" s="3" t="str">
        <f t="shared" si="55"/>
        <v>_</v>
      </c>
      <c r="I845" s="3"/>
      <c r="J845" s="3"/>
      <c r="K845" s="3"/>
      <c r="L845" s="2" t="str">
        <f t="shared" si="54"/>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52"/>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(($AM$11)*IF(Table2[[#This Row],[CorrectWinnerPrediction]]="Y", 1, 0))+(($AM$12)*IF(Table2[[#This Row],[CorrectAwayScorePrediction]]="Y", 1, 0))+(($AM$13)*IF(Table2[[#This Row],[CorrectHomeScorePrediction]]="Y", 1, 0))</f>
        <v>0</v>
      </c>
      <c r="AD845" s="5" t="str">
        <f t="shared" si="53"/>
        <v>SUN</v>
      </c>
      <c r="AE845"/>
    </row>
    <row r="846" spans="1:31" x14ac:dyDescent="0.25">
      <c r="A846" s="12"/>
      <c r="B846" s="25">
        <v>45691</v>
      </c>
      <c r="C846" s="11" t="s">
        <v>955</v>
      </c>
      <c r="D846" s="12" t="s">
        <v>30</v>
      </c>
      <c r="E846" s="12" t="s">
        <v>35</v>
      </c>
      <c r="F846" s="12"/>
      <c r="G846" s="12"/>
      <c r="H846" s="12" t="str">
        <f t="shared" si="55"/>
        <v>_</v>
      </c>
      <c r="I846" s="12"/>
      <c r="J846" s="12"/>
      <c r="K846" s="12"/>
      <c r="L846" s="12" t="str">
        <f t="shared" si="54"/>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52"/>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(($AM$11)*IF(Table2[[#This Row],[CorrectWinnerPrediction]]="Y", 1, 0))+(($AM$12)*IF(Table2[[#This Row],[CorrectAwayScorePrediction]]="Y", 1, 0))+(($AM$13)*IF(Table2[[#This Row],[CorrectHomeScorePrediction]]="Y", 1, 0))</f>
        <v>0</v>
      </c>
      <c r="AD846" s="25" t="str">
        <f t="shared" si="53"/>
        <v>MON</v>
      </c>
      <c r="AE846"/>
    </row>
    <row r="847" spans="1:31" x14ac:dyDescent="0.25">
      <c r="B847" s="4">
        <v>45692</v>
      </c>
      <c r="C847" s="7" t="s">
        <v>956</v>
      </c>
      <c r="D847" s="2" t="s">
        <v>37</v>
      </c>
      <c r="E847" s="2" t="s">
        <v>16</v>
      </c>
      <c r="F847" s="2"/>
      <c r="G847" s="2"/>
      <c r="H847" s="2" t="str">
        <f t="shared" si="55"/>
        <v>_</v>
      </c>
      <c r="I847" s="2"/>
      <c r="J847" s="2"/>
      <c r="K847" s="2"/>
      <c r="L847" s="13" t="str">
        <f t="shared" si="54"/>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52"/>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(($AM$11)*IF(Table2[[#This Row],[CorrectWinnerPrediction]]="Y", 1, 0))+(($AM$12)*IF(Table2[[#This Row],[CorrectAwayScorePrediction]]="Y", 1, 0))+(($AM$13)*IF(Table2[[#This Row],[CorrectHomeScorePrediction]]="Y", 1, 0))</f>
        <v>0</v>
      </c>
      <c r="AD847" s="4" t="str">
        <f t="shared" si="53"/>
        <v>TUE</v>
      </c>
      <c r="AE847"/>
    </row>
    <row r="848" spans="1:31" x14ac:dyDescent="0.25">
      <c r="B848" s="4">
        <v>45692</v>
      </c>
      <c r="C848" s="7" t="s">
        <v>957</v>
      </c>
      <c r="D848" s="2" t="s">
        <v>36</v>
      </c>
      <c r="E848" s="2" t="s">
        <v>29</v>
      </c>
      <c r="F848" s="2"/>
      <c r="G848" s="2"/>
      <c r="H848" s="2" t="str">
        <f t="shared" si="55"/>
        <v>_</v>
      </c>
      <c r="I848" s="2"/>
      <c r="J848" s="2"/>
      <c r="K848" s="2"/>
      <c r="L848" s="2" t="str">
        <f t="shared" si="54"/>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52"/>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(($AM$11)*IF(Table2[[#This Row],[CorrectWinnerPrediction]]="Y", 1, 0))+(($AM$12)*IF(Table2[[#This Row],[CorrectAwayScorePrediction]]="Y", 1, 0))+(($AM$13)*IF(Table2[[#This Row],[CorrectHomeScorePrediction]]="Y", 1, 0))</f>
        <v>0</v>
      </c>
      <c r="AD848" s="4" t="str">
        <f t="shared" si="53"/>
        <v>TUE</v>
      </c>
      <c r="AE848"/>
    </row>
    <row r="849" spans="1:31" x14ac:dyDescent="0.25">
      <c r="B849" s="4">
        <v>45692</v>
      </c>
      <c r="C849" s="7" t="s">
        <v>958</v>
      </c>
      <c r="D849" s="2" t="s">
        <v>30</v>
      </c>
      <c r="E849" s="2" t="s">
        <v>43</v>
      </c>
      <c r="F849" s="2"/>
      <c r="G849" s="2"/>
      <c r="H849" s="2" t="str">
        <f t="shared" si="55"/>
        <v>_</v>
      </c>
      <c r="I849" s="2"/>
      <c r="J849" s="2"/>
      <c r="K849" s="2"/>
      <c r="L849" s="2" t="str">
        <f t="shared" si="54"/>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52"/>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(($AM$11)*IF(Table2[[#This Row],[CorrectWinnerPrediction]]="Y", 1, 0))+(($AM$12)*IF(Table2[[#This Row],[CorrectAwayScorePrediction]]="Y", 1, 0))+(($AM$13)*IF(Table2[[#This Row],[CorrectHomeScorePrediction]]="Y", 1, 0))</f>
        <v>0</v>
      </c>
      <c r="AD849" s="4" t="str">
        <f t="shared" si="53"/>
        <v>TUE</v>
      </c>
      <c r="AE849"/>
    </row>
    <row r="850" spans="1:31" x14ac:dyDescent="0.25">
      <c r="B850" s="4">
        <v>45692</v>
      </c>
      <c r="C850" s="7" t="s">
        <v>959</v>
      </c>
      <c r="D850" s="2" t="s">
        <v>32</v>
      </c>
      <c r="E850" s="2" t="s">
        <v>21</v>
      </c>
      <c r="F850" s="2"/>
      <c r="G850" s="2"/>
      <c r="H850" s="2" t="str">
        <f t="shared" si="55"/>
        <v>_</v>
      </c>
      <c r="I850" s="2"/>
      <c r="J850" s="2"/>
      <c r="K850" s="2"/>
      <c r="L850" s="2" t="str">
        <f t="shared" si="54"/>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52"/>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(($AM$11)*IF(Table2[[#This Row],[CorrectWinnerPrediction]]="Y", 1, 0))+(($AM$12)*IF(Table2[[#This Row],[CorrectAwayScorePrediction]]="Y", 1, 0))+(($AM$13)*IF(Table2[[#This Row],[CorrectHomeScorePrediction]]="Y", 1, 0))</f>
        <v>0</v>
      </c>
      <c r="AD850" s="4" t="str">
        <f t="shared" si="53"/>
        <v>TUE</v>
      </c>
      <c r="AE850"/>
    </row>
    <row r="851" spans="1:31" x14ac:dyDescent="0.25">
      <c r="B851" s="4">
        <v>45692</v>
      </c>
      <c r="C851" s="7" t="s">
        <v>960</v>
      </c>
      <c r="D851" s="2" t="s">
        <v>14</v>
      </c>
      <c r="E851" s="2" t="s">
        <v>46</v>
      </c>
      <c r="F851" s="2"/>
      <c r="G851" s="2"/>
      <c r="H851" s="2" t="str">
        <f t="shared" si="55"/>
        <v>_</v>
      </c>
      <c r="I851" s="2"/>
      <c r="J851" s="2"/>
      <c r="K851" s="2"/>
      <c r="L851" s="2" t="str">
        <f t="shared" si="54"/>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52"/>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(($AM$11)*IF(Table2[[#This Row],[CorrectWinnerPrediction]]="Y", 1, 0))+(($AM$12)*IF(Table2[[#This Row],[CorrectAwayScorePrediction]]="Y", 1, 0))+(($AM$13)*IF(Table2[[#This Row],[CorrectHomeScorePrediction]]="Y", 1, 0))</f>
        <v>0</v>
      </c>
      <c r="AD851" s="4" t="str">
        <f t="shared" si="53"/>
        <v>TUE</v>
      </c>
      <c r="AE851"/>
    </row>
    <row r="852" spans="1:31" x14ac:dyDescent="0.25">
      <c r="B852" s="4">
        <v>45692</v>
      </c>
      <c r="C852" s="7" t="s">
        <v>961</v>
      </c>
      <c r="D852" s="2" t="s">
        <v>27</v>
      </c>
      <c r="E852" s="2" t="s">
        <v>33</v>
      </c>
      <c r="F852" s="2"/>
      <c r="G852" s="2"/>
      <c r="H852" s="2" t="str">
        <f t="shared" si="55"/>
        <v>_</v>
      </c>
      <c r="I852" s="2"/>
      <c r="J852" s="2"/>
      <c r="K852" s="2"/>
      <c r="L852" s="2" t="str">
        <f t="shared" si="54"/>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52"/>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(($AM$11)*IF(Table2[[#This Row],[CorrectWinnerPrediction]]="Y", 1, 0))+(($AM$12)*IF(Table2[[#This Row],[CorrectAwayScorePrediction]]="Y", 1, 0))+(($AM$13)*IF(Table2[[#This Row],[CorrectHomeScorePrediction]]="Y", 1, 0))</f>
        <v>0</v>
      </c>
      <c r="AD852" s="4" t="str">
        <f t="shared" si="53"/>
        <v>TUE</v>
      </c>
      <c r="AE852"/>
    </row>
    <row r="853" spans="1:31" x14ac:dyDescent="0.25">
      <c r="B853" s="4">
        <v>45692</v>
      </c>
      <c r="C853" s="7" t="s">
        <v>962</v>
      </c>
      <c r="D853" s="2" t="s">
        <v>23</v>
      </c>
      <c r="E853" s="2" t="s">
        <v>13</v>
      </c>
      <c r="F853" s="2"/>
      <c r="G853" s="2"/>
      <c r="H853" s="2" t="str">
        <f t="shared" si="55"/>
        <v>_</v>
      </c>
      <c r="I853" s="2"/>
      <c r="J853" s="2"/>
      <c r="K853" s="2"/>
      <c r="L853" s="2" t="str">
        <f t="shared" si="54"/>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52"/>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(($AM$11)*IF(Table2[[#This Row],[CorrectWinnerPrediction]]="Y", 1, 0))+(($AM$12)*IF(Table2[[#This Row],[CorrectAwayScorePrediction]]="Y", 1, 0))+(($AM$13)*IF(Table2[[#This Row],[CorrectHomeScorePrediction]]="Y", 1, 0))</f>
        <v>0</v>
      </c>
      <c r="AD853" s="4" t="str">
        <f t="shared" si="53"/>
        <v>TUE</v>
      </c>
      <c r="AE853"/>
    </row>
    <row r="854" spans="1:31" x14ac:dyDescent="0.25">
      <c r="B854" s="4">
        <v>45692</v>
      </c>
      <c r="C854" s="7" t="s">
        <v>963</v>
      </c>
      <c r="D854" s="2" t="s">
        <v>44</v>
      </c>
      <c r="E854" s="2" t="s">
        <v>22</v>
      </c>
      <c r="F854" s="2"/>
      <c r="G854" s="2"/>
      <c r="H854" s="2" t="str">
        <f t="shared" si="55"/>
        <v>_</v>
      </c>
      <c r="I854" s="2"/>
      <c r="J854" s="2"/>
      <c r="K854" s="2"/>
      <c r="L854" s="2" t="str">
        <f t="shared" si="54"/>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52"/>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(($AM$11)*IF(Table2[[#This Row],[CorrectWinnerPrediction]]="Y", 1, 0))+(($AM$12)*IF(Table2[[#This Row],[CorrectAwayScorePrediction]]="Y", 1, 0))+(($AM$13)*IF(Table2[[#This Row],[CorrectHomeScorePrediction]]="Y", 1, 0))</f>
        <v>0</v>
      </c>
      <c r="AD854" s="4" t="str">
        <f t="shared" si="53"/>
        <v>TUE</v>
      </c>
      <c r="AE854"/>
    </row>
    <row r="855" spans="1:31" x14ac:dyDescent="0.25">
      <c r="B855" s="4">
        <v>45692</v>
      </c>
      <c r="C855" s="7" t="s">
        <v>964</v>
      </c>
      <c r="D855" s="2" t="s">
        <v>18</v>
      </c>
      <c r="E855" s="2" t="s">
        <v>24</v>
      </c>
      <c r="F855" s="2"/>
      <c r="G855" s="2"/>
      <c r="H855" s="2" t="str">
        <f t="shared" si="55"/>
        <v>_</v>
      </c>
      <c r="I855" s="2"/>
      <c r="J855" s="2"/>
      <c r="K855" s="2"/>
      <c r="L855" s="2" t="str">
        <f t="shared" si="54"/>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52"/>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(($AM$11)*IF(Table2[[#This Row],[CorrectWinnerPrediction]]="Y", 1, 0))+(($AM$12)*IF(Table2[[#This Row],[CorrectAwayScorePrediction]]="Y", 1, 0))+(($AM$13)*IF(Table2[[#This Row],[CorrectHomeScorePrediction]]="Y", 1, 0))</f>
        <v>0</v>
      </c>
      <c r="AD855" s="4" t="str">
        <f t="shared" si="53"/>
        <v>TUE</v>
      </c>
      <c r="AE855"/>
    </row>
    <row r="856" spans="1:31" x14ac:dyDescent="0.25">
      <c r="B856" s="4">
        <v>45692</v>
      </c>
      <c r="C856" s="7" t="s">
        <v>965</v>
      </c>
      <c r="D856" s="2" t="s">
        <v>45</v>
      </c>
      <c r="E856" s="2" t="s">
        <v>15</v>
      </c>
      <c r="F856" s="2"/>
      <c r="G856" s="2"/>
      <c r="H856" s="2" t="str">
        <f t="shared" si="55"/>
        <v>_</v>
      </c>
      <c r="I856" s="2"/>
      <c r="J856" s="2"/>
      <c r="K856" s="2"/>
      <c r="L856" s="2" t="str">
        <f t="shared" si="54"/>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52"/>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(($AM$11)*IF(Table2[[#This Row],[CorrectWinnerPrediction]]="Y", 1, 0))+(($AM$12)*IF(Table2[[#This Row],[CorrectAwayScorePrediction]]="Y", 1, 0))+(($AM$13)*IF(Table2[[#This Row],[CorrectHomeScorePrediction]]="Y", 1, 0))</f>
        <v>0</v>
      </c>
      <c r="AD856" s="4" t="str">
        <f t="shared" si="53"/>
        <v>TUE</v>
      </c>
      <c r="AE856"/>
    </row>
    <row r="857" spans="1:31" x14ac:dyDescent="0.25">
      <c r="B857" s="4">
        <v>45692</v>
      </c>
      <c r="C857" s="7" t="s">
        <v>966</v>
      </c>
      <c r="D857" s="2" t="s">
        <v>26</v>
      </c>
      <c r="E857" s="2" t="s">
        <v>25</v>
      </c>
      <c r="F857" s="2"/>
      <c r="G857" s="2"/>
      <c r="H857" s="2" t="str">
        <f t="shared" si="55"/>
        <v>_</v>
      </c>
      <c r="I857" s="2"/>
      <c r="J857" s="2"/>
      <c r="K857" s="2"/>
      <c r="L857" s="2" t="str">
        <f t="shared" si="54"/>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52"/>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(($AM$11)*IF(Table2[[#This Row],[CorrectWinnerPrediction]]="Y", 1, 0))+(($AM$12)*IF(Table2[[#This Row],[CorrectAwayScorePrediction]]="Y", 1, 0))+(($AM$13)*IF(Table2[[#This Row],[CorrectHomeScorePrediction]]="Y", 1, 0))</f>
        <v>0</v>
      </c>
      <c r="AD857" s="4" t="str">
        <f t="shared" si="53"/>
        <v>TUE</v>
      </c>
      <c r="AE857"/>
    </row>
    <row r="858" spans="1:31" x14ac:dyDescent="0.25">
      <c r="B858" s="4">
        <v>45692</v>
      </c>
      <c r="C858" s="7" t="s">
        <v>967</v>
      </c>
      <c r="D858" s="2" t="s">
        <v>31</v>
      </c>
      <c r="E858" s="2" t="s">
        <v>12</v>
      </c>
      <c r="F858" s="2"/>
      <c r="G858" s="2"/>
      <c r="H858" s="2" t="str">
        <f t="shared" si="55"/>
        <v>_</v>
      </c>
      <c r="I858" s="2"/>
      <c r="J858" s="2"/>
      <c r="K858" s="2"/>
      <c r="L858" s="2" t="str">
        <f t="shared" si="54"/>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52"/>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(($AM$11)*IF(Table2[[#This Row],[CorrectWinnerPrediction]]="Y", 1, 0))+(($AM$12)*IF(Table2[[#This Row],[CorrectAwayScorePrediction]]="Y", 1, 0))+(($AM$13)*IF(Table2[[#This Row],[CorrectHomeScorePrediction]]="Y", 1, 0))</f>
        <v>0</v>
      </c>
      <c r="AD858" s="4" t="str">
        <f t="shared" si="53"/>
        <v>TUE</v>
      </c>
      <c r="AE858"/>
    </row>
    <row r="859" spans="1:31" x14ac:dyDescent="0.25">
      <c r="B859" s="4">
        <v>45692</v>
      </c>
      <c r="C859" s="7" t="s">
        <v>968</v>
      </c>
      <c r="D859" s="2" t="s">
        <v>34</v>
      </c>
      <c r="E859" s="2" t="s">
        <v>47</v>
      </c>
      <c r="F859" s="2"/>
      <c r="G859" s="2"/>
      <c r="H859" s="2" t="str">
        <f t="shared" si="55"/>
        <v>_</v>
      </c>
      <c r="I859" s="2"/>
      <c r="J859" s="2"/>
      <c r="K859" s="2"/>
      <c r="L859" s="2" t="str">
        <f t="shared" si="54"/>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52"/>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(($AM$11)*IF(Table2[[#This Row],[CorrectWinnerPrediction]]="Y", 1, 0))+(($AM$12)*IF(Table2[[#This Row],[CorrectAwayScorePrediction]]="Y", 1, 0))+(($AM$13)*IF(Table2[[#This Row],[CorrectHomeScorePrediction]]="Y", 1, 0))</f>
        <v>0</v>
      </c>
      <c r="AD859" s="4" t="str">
        <f t="shared" si="53"/>
        <v>TUE</v>
      </c>
      <c r="AE859"/>
    </row>
    <row r="860" spans="1:31" x14ac:dyDescent="0.25">
      <c r="A860" s="3"/>
      <c r="B860" s="5">
        <v>45692</v>
      </c>
      <c r="C860" s="8" t="s">
        <v>969</v>
      </c>
      <c r="D860" s="3" t="s">
        <v>19</v>
      </c>
      <c r="E860" s="3" t="s">
        <v>38</v>
      </c>
      <c r="F860" s="3"/>
      <c r="G860" s="3"/>
      <c r="H860" s="3" t="str">
        <f t="shared" si="55"/>
        <v>_</v>
      </c>
      <c r="I860" s="3"/>
      <c r="J860" s="3"/>
      <c r="K860" s="3"/>
      <c r="L860" s="2" t="str">
        <f t="shared" si="54"/>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52"/>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(($AM$11)*IF(Table2[[#This Row],[CorrectWinnerPrediction]]="Y", 1, 0))+(($AM$12)*IF(Table2[[#This Row],[CorrectAwayScorePrediction]]="Y", 1, 0))+(($AM$13)*IF(Table2[[#This Row],[CorrectHomeScorePrediction]]="Y", 1, 0))</f>
        <v>0</v>
      </c>
      <c r="AD860" s="5" t="str">
        <f t="shared" si="53"/>
        <v>TUE</v>
      </c>
      <c r="AE860"/>
    </row>
    <row r="861" spans="1:31" x14ac:dyDescent="0.25">
      <c r="B861" s="4">
        <v>45693</v>
      </c>
      <c r="C861" s="7" t="s">
        <v>970</v>
      </c>
      <c r="D861" s="2" t="s">
        <v>16</v>
      </c>
      <c r="E861" s="2" t="s">
        <v>20</v>
      </c>
      <c r="F861" s="2"/>
      <c r="G861" s="2"/>
      <c r="H861" s="2" t="str">
        <f t="shared" si="55"/>
        <v>_</v>
      </c>
      <c r="I861" s="2"/>
      <c r="J861" s="2"/>
      <c r="K861" s="2"/>
      <c r="L861" s="13" t="str">
        <f t="shared" si="54"/>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52"/>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(($AM$11)*IF(Table2[[#This Row],[CorrectWinnerPrediction]]="Y", 1, 0))+(($AM$12)*IF(Table2[[#This Row],[CorrectAwayScorePrediction]]="Y", 1, 0))+(($AM$13)*IF(Table2[[#This Row],[CorrectHomeScorePrediction]]="Y", 1, 0))</f>
        <v>0</v>
      </c>
      <c r="AD861" s="4" t="str">
        <f t="shared" si="53"/>
        <v>WED</v>
      </c>
      <c r="AE861"/>
    </row>
    <row r="862" spans="1:31" x14ac:dyDescent="0.25">
      <c r="B862" s="4">
        <v>45693</v>
      </c>
      <c r="C862" s="7" t="s">
        <v>971</v>
      </c>
      <c r="D862" s="2" t="s">
        <v>23</v>
      </c>
      <c r="E862" s="2" t="s">
        <v>17</v>
      </c>
      <c r="F862" s="2"/>
      <c r="G862" s="2"/>
      <c r="H862" s="2" t="str">
        <f t="shared" si="55"/>
        <v>_</v>
      </c>
      <c r="I862" s="2"/>
      <c r="J862" s="2"/>
      <c r="K862" s="2"/>
      <c r="L862" s="2" t="str">
        <f t="shared" si="54"/>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52"/>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(($AM$11)*IF(Table2[[#This Row],[CorrectWinnerPrediction]]="Y", 1, 0))+(($AM$12)*IF(Table2[[#This Row],[CorrectAwayScorePrediction]]="Y", 1, 0))+(($AM$13)*IF(Table2[[#This Row],[CorrectHomeScorePrediction]]="Y", 1, 0))</f>
        <v>0</v>
      </c>
      <c r="AD862" s="4" t="str">
        <f t="shared" si="53"/>
        <v>WED</v>
      </c>
      <c r="AE862"/>
    </row>
    <row r="863" spans="1:31" x14ac:dyDescent="0.25">
      <c r="A863" s="3"/>
      <c r="B863" s="5">
        <v>45693</v>
      </c>
      <c r="C863" s="8" t="s">
        <v>972</v>
      </c>
      <c r="D863" s="3" t="s">
        <v>19</v>
      </c>
      <c r="E863" s="3" t="s">
        <v>28</v>
      </c>
      <c r="F863" s="3"/>
      <c r="G863" s="3"/>
      <c r="H863" s="3" t="str">
        <f t="shared" si="55"/>
        <v>_</v>
      </c>
      <c r="I863" s="3"/>
      <c r="J863" s="3"/>
      <c r="K863" s="3"/>
      <c r="L863" s="3" t="str">
        <f t="shared" si="54"/>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52"/>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(($AM$11)*IF(Table2[[#This Row],[CorrectWinnerPrediction]]="Y", 1, 0))+(($AM$12)*IF(Table2[[#This Row],[CorrectAwayScorePrediction]]="Y", 1, 0))+(($AM$13)*IF(Table2[[#This Row],[CorrectHomeScorePrediction]]="Y", 1, 0))</f>
        <v>0</v>
      </c>
      <c r="AD863" s="5" t="str">
        <f t="shared" si="53"/>
        <v>WED</v>
      </c>
      <c r="AE863"/>
    </row>
    <row r="864" spans="1:31" x14ac:dyDescent="0.25">
      <c r="B864" s="4">
        <v>45694</v>
      </c>
      <c r="C864" s="7" t="s">
        <v>973</v>
      </c>
      <c r="D864" s="2" t="s">
        <v>30</v>
      </c>
      <c r="E864" s="2" t="s">
        <v>43</v>
      </c>
      <c r="F864" s="2"/>
      <c r="G864" s="2"/>
      <c r="H864" s="2" t="str">
        <f t="shared" si="55"/>
        <v>_</v>
      </c>
      <c r="I864" s="2"/>
      <c r="J864" s="2"/>
      <c r="K864" s="2"/>
      <c r="L864" s="2" t="str">
        <f t="shared" si="54"/>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52"/>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(($AM$11)*IF(Table2[[#This Row],[CorrectWinnerPrediction]]="Y", 1, 0))+(($AM$12)*IF(Table2[[#This Row],[CorrectAwayScorePrediction]]="Y", 1, 0))+(($AM$13)*IF(Table2[[#This Row],[CorrectHomeScorePrediction]]="Y", 1, 0))</f>
        <v>0</v>
      </c>
      <c r="AD864" s="4" t="str">
        <f t="shared" si="53"/>
        <v>THU</v>
      </c>
      <c r="AE864"/>
    </row>
    <row r="865" spans="1:31" x14ac:dyDescent="0.25">
      <c r="B865" s="4">
        <v>45694</v>
      </c>
      <c r="C865" s="7" t="s">
        <v>974</v>
      </c>
      <c r="D865" s="2" t="s">
        <v>27</v>
      </c>
      <c r="E865" s="2" t="s">
        <v>32</v>
      </c>
      <c r="F865" s="2"/>
      <c r="G865" s="2"/>
      <c r="H865" s="2" t="str">
        <f t="shared" si="55"/>
        <v>_</v>
      </c>
      <c r="I865" s="2"/>
      <c r="J865" s="2"/>
      <c r="K865" s="2"/>
      <c r="L865" s="2" t="str">
        <f t="shared" si="54"/>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52"/>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(($AM$11)*IF(Table2[[#This Row],[CorrectWinnerPrediction]]="Y", 1, 0))+(($AM$12)*IF(Table2[[#This Row],[CorrectAwayScorePrediction]]="Y", 1, 0))+(($AM$13)*IF(Table2[[#This Row],[CorrectHomeScorePrediction]]="Y", 1, 0))</f>
        <v>0</v>
      </c>
      <c r="AD865" s="4" t="str">
        <f t="shared" si="53"/>
        <v>THU</v>
      </c>
      <c r="AE865"/>
    </row>
    <row r="866" spans="1:31" x14ac:dyDescent="0.25">
      <c r="B866" s="4">
        <v>45694</v>
      </c>
      <c r="C866" s="7" t="s">
        <v>975</v>
      </c>
      <c r="D866" s="2" t="s">
        <v>46</v>
      </c>
      <c r="E866" s="2" t="s">
        <v>45</v>
      </c>
      <c r="F866" s="2"/>
      <c r="G866" s="2"/>
      <c r="H866" s="2" t="str">
        <f t="shared" si="55"/>
        <v>_</v>
      </c>
      <c r="I866" s="2"/>
      <c r="J866" s="2"/>
      <c r="K866" s="2"/>
      <c r="L866" s="2" t="str">
        <f t="shared" si="54"/>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52"/>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(($AM$11)*IF(Table2[[#This Row],[CorrectWinnerPrediction]]="Y", 1, 0))+(($AM$12)*IF(Table2[[#This Row],[CorrectAwayScorePrediction]]="Y", 1, 0))+(($AM$13)*IF(Table2[[#This Row],[CorrectHomeScorePrediction]]="Y", 1, 0))</f>
        <v>0</v>
      </c>
      <c r="AD866" s="4" t="str">
        <f t="shared" si="53"/>
        <v>THU</v>
      </c>
      <c r="AE866"/>
    </row>
    <row r="867" spans="1:31" x14ac:dyDescent="0.25">
      <c r="B867" s="4">
        <v>45694</v>
      </c>
      <c r="C867" s="7" t="s">
        <v>976</v>
      </c>
      <c r="D867" s="2" t="s">
        <v>15</v>
      </c>
      <c r="E867" s="2" t="s">
        <v>36</v>
      </c>
      <c r="F867" s="2"/>
      <c r="G867" s="2"/>
      <c r="H867" s="2" t="str">
        <f t="shared" si="55"/>
        <v>_</v>
      </c>
      <c r="I867" s="2"/>
      <c r="J867" s="2"/>
      <c r="K867" s="2"/>
      <c r="L867" s="2" t="str">
        <f t="shared" si="54"/>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52"/>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(($AM$11)*IF(Table2[[#This Row],[CorrectWinnerPrediction]]="Y", 1, 0))+(($AM$12)*IF(Table2[[#This Row],[CorrectAwayScorePrediction]]="Y", 1, 0))+(($AM$13)*IF(Table2[[#This Row],[CorrectHomeScorePrediction]]="Y", 1, 0))</f>
        <v>0</v>
      </c>
      <c r="AD867" s="4" t="str">
        <f t="shared" si="53"/>
        <v>THU</v>
      </c>
      <c r="AE867"/>
    </row>
    <row r="868" spans="1:31" x14ac:dyDescent="0.25">
      <c r="B868" s="4">
        <v>45694</v>
      </c>
      <c r="C868" s="7" t="s">
        <v>977</v>
      </c>
      <c r="D868" s="2" t="s">
        <v>44</v>
      </c>
      <c r="E868" s="2" t="s">
        <v>37</v>
      </c>
      <c r="F868" s="2"/>
      <c r="G868" s="2"/>
      <c r="H868" s="2" t="str">
        <f t="shared" si="55"/>
        <v>_</v>
      </c>
      <c r="I868" s="2"/>
      <c r="J868" s="2"/>
      <c r="K868" s="2"/>
      <c r="L868" s="2" t="str">
        <f t="shared" si="54"/>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52"/>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(($AM$11)*IF(Table2[[#This Row],[CorrectWinnerPrediction]]="Y", 1, 0))+(($AM$12)*IF(Table2[[#This Row],[CorrectAwayScorePrediction]]="Y", 1, 0))+(($AM$13)*IF(Table2[[#This Row],[CorrectHomeScorePrediction]]="Y", 1, 0))</f>
        <v>0</v>
      </c>
      <c r="AD868" s="4" t="str">
        <f t="shared" si="53"/>
        <v>THU</v>
      </c>
      <c r="AE868"/>
    </row>
    <row r="869" spans="1:31" x14ac:dyDescent="0.25">
      <c r="B869" s="4">
        <v>45694</v>
      </c>
      <c r="C869" s="7" t="s">
        <v>978</v>
      </c>
      <c r="D869" s="2" t="s">
        <v>14</v>
      </c>
      <c r="E869" s="2" t="s">
        <v>13</v>
      </c>
      <c r="F869" s="2"/>
      <c r="G869" s="2"/>
      <c r="H869" s="2" t="str">
        <f t="shared" si="55"/>
        <v>_</v>
      </c>
      <c r="I869" s="2"/>
      <c r="J869" s="2"/>
      <c r="K869" s="2"/>
      <c r="L869" s="2" t="str">
        <f t="shared" si="54"/>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52"/>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(($AM$11)*IF(Table2[[#This Row],[CorrectWinnerPrediction]]="Y", 1, 0))+(($AM$12)*IF(Table2[[#This Row],[CorrectAwayScorePrediction]]="Y", 1, 0))+(($AM$13)*IF(Table2[[#This Row],[CorrectHomeScorePrediction]]="Y", 1, 0))</f>
        <v>0</v>
      </c>
      <c r="AD869" s="4" t="str">
        <f t="shared" si="53"/>
        <v>THU</v>
      </c>
      <c r="AE869"/>
    </row>
    <row r="870" spans="1:31" x14ac:dyDescent="0.25">
      <c r="B870" s="4">
        <v>45694</v>
      </c>
      <c r="C870" s="7" t="s">
        <v>979</v>
      </c>
      <c r="D870" s="2" t="s">
        <v>26</v>
      </c>
      <c r="E870" s="2" t="s">
        <v>24</v>
      </c>
      <c r="F870" s="2"/>
      <c r="G870" s="2"/>
      <c r="H870" s="2" t="str">
        <f t="shared" si="55"/>
        <v>_</v>
      </c>
      <c r="I870" s="2"/>
      <c r="J870" s="2"/>
      <c r="K870" s="2"/>
      <c r="L870" s="2" t="str">
        <f t="shared" si="54"/>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52"/>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(($AM$11)*IF(Table2[[#This Row],[CorrectWinnerPrediction]]="Y", 1, 0))+(($AM$12)*IF(Table2[[#This Row],[CorrectAwayScorePrediction]]="Y", 1, 0))+(($AM$13)*IF(Table2[[#This Row],[CorrectHomeScorePrediction]]="Y", 1, 0))</f>
        <v>0</v>
      </c>
      <c r="AD870" s="4" t="str">
        <f t="shared" si="53"/>
        <v>THU</v>
      </c>
      <c r="AE870"/>
    </row>
    <row r="871" spans="1:31" x14ac:dyDescent="0.25">
      <c r="B871" s="4">
        <v>45694</v>
      </c>
      <c r="C871" s="7" t="s">
        <v>980</v>
      </c>
      <c r="D871" s="2" t="s">
        <v>18</v>
      </c>
      <c r="E871" s="2" t="s">
        <v>12</v>
      </c>
      <c r="F871" s="2"/>
      <c r="G871" s="2"/>
      <c r="H871" s="2" t="str">
        <f t="shared" si="55"/>
        <v>_</v>
      </c>
      <c r="I871" s="2"/>
      <c r="J871" s="2"/>
      <c r="K871" s="2"/>
      <c r="L871" s="2" t="str">
        <f t="shared" si="54"/>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52"/>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(($AM$11)*IF(Table2[[#This Row],[CorrectWinnerPrediction]]="Y", 1, 0))+(($AM$12)*IF(Table2[[#This Row],[CorrectAwayScorePrediction]]="Y", 1, 0))+(($AM$13)*IF(Table2[[#This Row],[CorrectHomeScorePrediction]]="Y", 1, 0))</f>
        <v>0</v>
      </c>
      <c r="AD871" s="4" t="str">
        <f t="shared" si="53"/>
        <v>THU</v>
      </c>
      <c r="AE871"/>
    </row>
    <row r="872" spans="1:31" x14ac:dyDescent="0.25">
      <c r="A872" s="3"/>
      <c r="B872" s="5">
        <v>45694</v>
      </c>
      <c r="C872" s="8" t="s">
        <v>981</v>
      </c>
      <c r="D872" s="3" t="s">
        <v>25</v>
      </c>
      <c r="E872" s="3" t="s">
        <v>38</v>
      </c>
      <c r="F872" s="3"/>
      <c r="G872" s="3"/>
      <c r="H872" s="3" t="str">
        <f t="shared" si="55"/>
        <v>_</v>
      </c>
      <c r="I872" s="3"/>
      <c r="J872" s="3"/>
      <c r="K872" s="3"/>
      <c r="L872" s="3" t="str">
        <f t="shared" si="54"/>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52"/>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(($AM$11)*IF(Table2[[#This Row],[CorrectWinnerPrediction]]="Y", 1, 0))+(($AM$12)*IF(Table2[[#This Row],[CorrectAwayScorePrediction]]="Y", 1, 0))+(($AM$13)*IF(Table2[[#This Row],[CorrectHomeScorePrediction]]="Y", 1, 0))</f>
        <v>0</v>
      </c>
      <c r="AD872" s="5" t="str">
        <f t="shared" si="53"/>
        <v>THU</v>
      </c>
      <c r="AE872"/>
    </row>
    <row r="873" spans="1:31" x14ac:dyDescent="0.25">
      <c r="B873" s="4">
        <v>45695</v>
      </c>
      <c r="C873" s="7" t="s">
        <v>982</v>
      </c>
      <c r="D873" s="2" t="s">
        <v>21</v>
      </c>
      <c r="E873" s="2" t="s">
        <v>20</v>
      </c>
      <c r="F873" s="2"/>
      <c r="G873" s="2"/>
      <c r="H873" s="2" t="str">
        <f t="shared" si="55"/>
        <v>_</v>
      </c>
      <c r="I873" s="2"/>
      <c r="J873" s="2"/>
      <c r="K873" s="2"/>
      <c r="L873" s="2" t="str">
        <f t="shared" si="54"/>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52"/>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(($AM$11)*IF(Table2[[#This Row],[CorrectWinnerPrediction]]="Y", 1, 0))+(($AM$12)*IF(Table2[[#This Row],[CorrectAwayScorePrediction]]="Y", 1, 0))+(($AM$13)*IF(Table2[[#This Row],[CorrectHomeScorePrediction]]="Y", 1, 0))</f>
        <v>0</v>
      </c>
      <c r="AD873" s="4" t="str">
        <f t="shared" si="53"/>
        <v>FRI</v>
      </c>
      <c r="AE873"/>
    </row>
    <row r="874" spans="1:31" x14ac:dyDescent="0.25">
      <c r="B874" s="4">
        <v>45695</v>
      </c>
      <c r="C874" s="7" t="s">
        <v>983</v>
      </c>
      <c r="D874" s="2" t="s">
        <v>33</v>
      </c>
      <c r="E874" s="2" t="s">
        <v>22</v>
      </c>
      <c r="F874" s="2"/>
      <c r="G874" s="2"/>
      <c r="H874" s="2" t="str">
        <f t="shared" si="55"/>
        <v>_</v>
      </c>
      <c r="I874" s="2"/>
      <c r="J874" s="2"/>
      <c r="K874" s="2"/>
      <c r="L874" s="2" t="str">
        <f t="shared" si="54"/>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52"/>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(($AM$11)*IF(Table2[[#This Row],[CorrectWinnerPrediction]]="Y", 1, 0))+(($AM$12)*IF(Table2[[#This Row],[CorrectAwayScorePrediction]]="Y", 1, 0))+(($AM$13)*IF(Table2[[#This Row],[CorrectHomeScorePrediction]]="Y", 1, 0))</f>
        <v>0</v>
      </c>
      <c r="AD874" s="4" t="str">
        <f t="shared" si="53"/>
        <v>FRI</v>
      </c>
      <c r="AE874"/>
    </row>
    <row r="875" spans="1:31" x14ac:dyDescent="0.25">
      <c r="B875" s="4">
        <v>45695</v>
      </c>
      <c r="C875" s="7" t="s">
        <v>984</v>
      </c>
      <c r="D875" s="2" t="s">
        <v>35</v>
      </c>
      <c r="E875" s="2" t="s">
        <v>17</v>
      </c>
      <c r="F875" s="2"/>
      <c r="G875" s="2"/>
      <c r="H875" s="2" t="str">
        <f t="shared" si="55"/>
        <v>_</v>
      </c>
      <c r="I875" s="2"/>
      <c r="J875" s="2"/>
      <c r="K875" s="2"/>
      <c r="L875" s="2" t="str">
        <f t="shared" si="54"/>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52"/>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(($AM$11)*IF(Table2[[#This Row],[CorrectWinnerPrediction]]="Y", 1, 0))+(($AM$12)*IF(Table2[[#This Row],[CorrectAwayScorePrediction]]="Y", 1, 0))+(($AM$13)*IF(Table2[[#This Row],[CorrectHomeScorePrediction]]="Y", 1, 0))</f>
        <v>0</v>
      </c>
      <c r="AD875" s="4" t="str">
        <f t="shared" si="53"/>
        <v>FRI</v>
      </c>
      <c r="AE875"/>
    </row>
    <row r="876" spans="1:31" x14ac:dyDescent="0.25">
      <c r="B876" s="4">
        <v>45695</v>
      </c>
      <c r="C876" s="7" t="s">
        <v>985</v>
      </c>
      <c r="D876" s="2" t="s">
        <v>26</v>
      </c>
      <c r="E876" s="2" t="s">
        <v>23</v>
      </c>
      <c r="F876" s="2"/>
      <c r="G876" s="2"/>
      <c r="H876" s="2" t="str">
        <f t="shared" si="55"/>
        <v>_</v>
      </c>
      <c r="I876" s="2"/>
      <c r="J876" s="2"/>
      <c r="K876" s="2"/>
      <c r="L876" s="2" t="str">
        <f t="shared" si="54"/>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52"/>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(($AM$11)*IF(Table2[[#This Row],[CorrectWinnerPrediction]]="Y", 1, 0))+(($AM$12)*IF(Table2[[#This Row],[CorrectAwayScorePrediction]]="Y", 1, 0))+(($AM$13)*IF(Table2[[#This Row],[CorrectHomeScorePrediction]]="Y", 1, 0))</f>
        <v>0</v>
      </c>
      <c r="AD876" s="4" t="str">
        <f t="shared" si="53"/>
        <v>FRI</v>
      </c>
      <c r="AE876"/>
    </row>
    <row r="877" spans="1:31" x14ac:dyDescent="0.25">
      <c r="A877" s="3"/>
      <c r="B877" s="5">
        <v>45695</v>
      </c>
      <c r="C877" s="8" t="s">
        <v>986</v>
      </c>
      <c r="D877" s="3" t="s">
        <v>34</v>
      </c>
      <c r="E877" s="3" t="s">
        <v>28</v>
      </c>
      <c r="F877" s="3"/>
      <c r="G877" s="3"/>
      <c r="H877" s="3" t="str">
        <f t="shared" si="55"/>
        <v>_</v>
      </c>
      <c r="I877" s="3"/>
      <c r="J877" s="3"/>
      <c r="K877" s="3"/>
      <c r="L877" s="3" t="str">
        <f t="shared" si="54"/>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52"/>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(($AM$11)*IF(Table2[[#This Row],[CorrectWinnerPrediction]]="Y", 1, 0))+(($AM$12)*IF(Table2[[#This Row],[CorrectAwayScorePrediction]]="Y", 1, 0))+(($AM$13)*IF(Table2[[#This Row],[CorrectHomeScorePrediction]]="Y", 1, 0))</f>
        <v>0</v>
      </c>
      <c r="AD877" s="5" t="str">
        <f t="shared" si="53"/>
        <v>FRI</v>
      </c>
      <c r="AE877"/>
    </row>
    <row r="878" spans="1:31" x14ac:dyDescent="0.25">
      <c r="B878" s="4">
        <v>45696</v>
      </c>
      <c r="C878" s="7" t="s">
        <v>987</v>
      </c>
      <c r="D878" s="2" t="s">
        <v>32</v>
      </c>
      <c r="E878" s="2" t="s">
        <v>19</v>
      </c>
      <c r="F878" s="2"/>
      <c r="G878" s="2"/>
      <c r="H878" s="2" t="str">
        <f t="shared" si="55"/>
        <v>_</v>
      </c>
      <c r="I878" s="2"/>
      <c r="J878" s="2"/>
      <c r="K878" s="2"/>
      <c r="L878" s="2" t="str">
        <f t="shared" si="54"/>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52"/>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(($AM$11)*IF(Table2[[#This Row],[CorrectWinnerPrediction]]="Y", 1, 0))+(($AM$12)*IF(Table2[[#This Row],[CorrectAwayScorePrediction]]="Y", 1, 0))+(($AM$13)*IF(Table2[[#This Row],[CorrectHomeScorePrediction]]="Y", 1, 0))</f>
        <v>0</v>
      </c>
      <c r="AD878" s="4" t="str">
        <f t="shared" si="53"/>
        <v>SAT</v>
      </c>
      <c r="AE878"/>
    </row>
    <row r="879" spans="1:31" x14ac:dyDescent="0.25">
      <c r="B879" s="4">
        <v>45696</v>
      </c>
      <c r="C879" s="7" t="s">
        <v>988</v>
      </c>
      <c r="D879" s="2" t="s">
        <v>43</v>
      </c>
      <c r="E879" s="2" t="s">
        <v>31</v>
      </c>
      <c r="F879" s="2"/>
      <c r="G879" s="2"/>
      <c r="H879" s="2" t="str">
        <f t="shared" si="55"/>
        <v>_</v>
      </c>
      <c r="I879" s="2"/>
      <c r="J879" s="2"/>
      <c r="K879" s="2"/>
      <c r="L879" s="2" t="str">
        <f t="shared" si="54"/>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52"/>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(($AM$11)*IF(Table2[[#This Row],[CorrectWinnerPrediction]]="Y", 1, 0))+(($AM$12)*IF(Table2[[#This Row],[CorrectAwayScorePrediction]]="Y", 1, 0))+(($AM$13)*IF(Table2[[#This Row],[CorrectHomeScorePrediction]]="Y", 1, 0))</f>
        <v>0</v>
      </c>
      <c r="AD879" s="4" t="str">
        <f t="shared" si="53"/>
        <v>SAT</v>
      </c>
      <c r="AE879"/>
    </row>
    <row r="880" spans="1:31" x14ac:dyDescent="0.25">
      <c r="B880" s="4">
        <v>45696</v>
      </c>
      <c r="C880" s="7" t="s">
        <v>989</v>
      </c>
      <c r="D880" s="2" t="s">
        <v>15</v>
      </c>
      <c r="E880" s="2" t="s">
        <v>44</v>
      </c>
      <c r="F880" s="2"/>
      <c r="G880" s="2"/>
      <c r="H880" s="2" t="str">
        <f t="shared" si="55"/>
        <v>_</v>
      </c>
      <c r="I880" s="2"/>
      <c r="J880" s="2"/>
      <c r="K880" s="2"/>
      <c r="L880" s="2" t="str">
        <f t="shared" si="54"/>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52"/>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(($AM$11)*IF(Table2[[#This Row],[CorrectWinnerPrediction]]="Y", 1, 0))+(($AM$12)*IF(Table2[[#This Row],[CorrectAwayScorePrediction]]="Y", 1, 0))+(($AM$13)*IF(Table2[[#This Row],[CorrectHomeScorePrediction]]="Y", 1, 0))</f>
        <v>0</v>
      </c>
      <c r="AD880" s="4" t="str">
        <f t="shared" si="53"/>
        <v>SAT</v>
      </c>
      <c r="AE880"/>
    </row>
    <row r="881" spans="1:31" x14ac:dyDescent="0.25">
      <c r="B881" s="4">
        <v>45696</v>
      </c>
      <c r="C881" s="7" t="s">
        <v>990</v>
      </c>
      <c r="D881" s="2" t="s">
        <v>27</v>
      </c>
      <c r="E881" s="2" t="s">
        <v>16</v>
      </c>
      <c r="F881" s="2"/>
      <c r="G881" s="2"/>
      <c r="H881" s="2" t="str">
        <f t="shared" si="55"/>
        <v>_</v>
      </c>
      <c r="I881" s="2"/>
      <c r="J881" s="2"/>
      <c r="K881" s="2"/>
      <c r="L881" s="2" t="str">
        <f t="shared" si="54"/>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52"/>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(($AM$11)*IF(Table2[[#This Row],[CorrectWinnerPrediction]]="Y", 1, 0))+(($AM$12)*IF(Table2[[#This Row],[CorrectAwayScorePrediction]]="Y", 1, 0))+(($AM$13)*IF(Table2[[#This Row],[CorrectHomeScorePrediction]]="Y", 1, 0))</f>
        <v>0</v>
      </c>
      <c r="AD881" s="4" t="str">
        <f t="shared" si="53"/>
        <v>SAT</v>
      </c>
      <c r="AE881"/>
    </row>
    <row r="882" spans="1:31" x14ac:dyDescent="0.25">
      <c r="B882" s="4">
        <v>45696</v>
      </c>
      <c r="C882" s="7" t="s">
        <v>991</v>
      </c>
      <c r="D882" s="2" t="s">
        <v>30</v>
      </c>
      <c r="E882" s="2" t="s">
        <v>14</v>
      </c>
      <c r="F882" s="2"/>
      <c r="G882" s="2"/>
      <c r="H882" s="2" t="str">
        <f t="shared" si="55"/>
        <v>_</v>
      </c>
      <c r="I882" s="2"/>
      <c r="J882" s="2"/>
      <c r="K882" s="2"/>
      <c r="L882" s="2" t="str">
        <f t="shared" si="54"/>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52"/>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(($AM$11)*IF(Table2[[#This Row],[CorrectWinnerPrediction]]="Y", 1, 0))+(($AM$12)*IF(Table2[[#This Row],[CorrectAwayScorePrediction]]="Y", 1, 0))+(($AM$13)*IF(Table2[[#This Row],[CorrectHomeScorePrediction]]="Y", 1, 0))</f>
        <v>0</v>
      </c>
      <c r="AD882" s="4" t="str">
        <f t="shared" si="53"/>
        <v>SAT</v>
      </c>
      <c r="AE882"/>
    </row>
    <row r="883" spans="1:31" x14ac:dyDescent="0.25">
      <c r="B883" s="4">
        <v>45696</v>
      </c>
      <c r="C883" s="7" t="s">
        <v>992</v>
      </c>
      <c r="D883" s="2" t="s">
        <v>21</v>
      </c>
      <c r="E883" s="2" t="s">
        <v>45</v>
      </c>
      <c r="F883" s="2"/>
      <c r="G883" s="2"/>
      <c r="H883" s="2" t="str">
        <f t="shared" si="55"/>
        <v>_</v>
      </c>
      <c r="I883" s="2"/>
      <c r="J883" s="2"/>
      <c r="K883" s="2"/>
      <c r="L883" s="2" t="str">
        <f t="shared" si="54"/>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52"/>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(($AM$11)*IF(Table2[[#This Row],[CorrectWinnerPrediction]]="Y", 1, 0))+(($AM$12)*IF(Table2[[#This Row],[CorrectAwayScorePrediction]]="Y", 1, 0))+(($AM$13)*IF(Table2[[#This Row],[CorrectHomeScorePrediction]]="Y", 1, 0))</f>
        <v>0</v>
      </c>
      <c r="AD883" s="4" t="str">
        <f t="shared" si="53"/>
        <v>SAT</v>
      </c>
      <c r="AE883"/>
    </row>
    <row r="884" spans="1:31" x14ac:dyDescent="0.25">
      <c r="B884" s="4">
        <v>45696</v>
      </c>
      <c r="C884" s="7" t="s">
        <v>993</v>
      </c>
      <c r="D884" s="2" t="s">
        <v>20</v>
      </c>
      <c r="E884" s="2" t="s">
        <v>36</v>
      </c>
      <c r="F884" s="2"/>
      <c r="G884" s="2"/>
      <c r="H884" s="2" t="str">
        <f t="shared" si="55"/>
        <v>_</v>
      </c>
      <c r="I884" s="2"/>
      <c r="J884" s="2"/>
      <c r="K884" s="2"/>
      <c r="L884" s="2" t="str">
        <f t="shared" si="54"/>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52"/>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(($AM$11)*IF(Table2[[#This Row],[CorrectWinnerPrediction]]="Y", 1, 0))+(($AM$12)*IF(Table2[[#This Row],[CorrectAwayScorePrediction]]="Y", 1, 0))+(($AM$13)*IF(Table2[[#This Row],[CorrectHomeScorePrediction]]="Y", 1, 0))</f>
        <v>0</v>
      </c>
      <c r="AD884" s="4" t="str">
        <f t="shared" si="53"/>
        <v>SAT</v>
      </c>
      <c r="AE884"/>
    </row>
    <row r="885" spans="1:31" x14ac:dyDescent="0.25">
      <c r="B885" s="4">
        <v>45696</v>
      </c>
      <c r="C885" s="7" t="s">
        <v>994</v>
      </c>
      <c r="D885" s="2" t="s">
        <v>17</v>
      </c>
      <c r="E885" s="2" t="s">
        <v>13</v>
      </c>
      <c r="F885" s="2"/>
      <c r="G885" s="2"/>
      <c r="H885" s="2" t="str">
        <f t="shared" si="55"/>
        <v>_</v>
      </c>
      <c r="I885" s="2"/>
      <c r="J885" s="2"/>
      <c r="K885" s="2"/>
      <c r="L885" s="2" t="str">
        <f t="shared" si="54"/>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52"/>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(($AM$11)*IF(Table2[[#This Row],[CorrectWinnerPrediction]]="Y", 1, 0))+(($AM$12)*IF(Table2[[#This Row],[CorrectAwayScorePrediction]]="Y", 1, 0))+(($AM$13)*IF(Table2[[#This Row],[CorrectHomeScorePrediction]]="Y", 1, 0))</f>
        <v>0</v>
      </c>
      <c r="AD885" s="4" t="str">
        <f t="shared" si="53"/>
        <v>SAT</v>
      </c>
      <c r="AE885"/>
    </row>
    <row r="886" spans="1:31" x14ac:dyDescent="0.25">
      <c r="B886" s="4">
        <v>45696</v>
      </c>
      <c r="C886" s="7" t="s">
        <v>995</v>
      </c>
      <c r="D886" s="2" t="s">
        <v>18</v>
      </c>
      <c r="E886" s="2" t="s">
        <v>25</v>
      </c>
      <c r="F886" s="2"/>
      <c r="G886" s="2"/>
      <c r="H886" s="2" t="str">
        <f t="shared" si="55"/>
        <v>_</v>
      </c>
      <c r="I886" s="2"/>
      <c r="J886" s="2"/>
      <c r="K886" s="2"/>
      <c r="L886" s="2" t="str">
        <f t="shared" si="54"/>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52"/>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(($AM$11)*IF(Table2[[#This Row],[CorrectWinnerPrediction]]="Y", 1, 0))+(($AM$12)*IF(Table2[[#This Row],[CorrectAwayScorePrediction]]="Y", 1, 0))+(($AM$13)*IF(Table2[[#This Row],[CorrectHomeScorePrediction]]="Y", 1, 0))</f>
        <v>0</v>
      </c>
      <c r="AD886" s="4" t="str">
        <f t="shared" si="53"/>
        <v>SAT</v>
      </c>
      <c r="AE886"/>
    </row>
    <row r="887" spans="1:31" x14ac:dyDescent="0.25">
      <c r="B887" s="4">
        <v>45696</v>
      </c>
      <c r="C887" s="7" t="s">
        <v>996</v>
      </c>
      <c r="D887" s="2" t="s">
        <v>29</v>
      </c>
      <c r="E887" s="2" t="s">
        <v>35</v>
      </c>
      <c r="F887" s="2"/>
      <c r="G887" s="2"/>
      <c r="H887" s="2" t="str">
        <f t="shared" si="55"/>
        <v>_</v>
      </c>
      <c r="I887" s="2"/>
      <c r="J887" s="2"/>
      <c r="K887" s="2"/>
      <c r="L887" s="2" t="str">
        <f t="shared" si="54"/>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52"/>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(($AM$11)*IF(Table2[[#This Row],[CorrectWinnerPrediction]]="Y", 1, 0))+(($AM$12)*IF(Table2[[#This Row],[CorrectAwayScorePrediction]]="Y", 1, 0))+(($AM$13)*IF(Table2[[#This Row],[CorrectHomeScorePrediction]]="Y", 1, 0))</f>
        <v>0</v>
      </c>
      <c r="AD887" s="4" t="str">
        <f t="shared" si="53"/>
        <v>SAT</v>
      </c>
      <c r="AE887"/>
    </row>
    <row r="888" spans="1:31" x14ac:dyDescent="0.25">
      <c r="B888" s="4">
        <v>45696</v>
      </c>
      <c r="C888" s="7" t="s">
        <v>997</v>
      </c>
      <c r="D888" s="2" t="s">
        <v>33</v>
      </c>
      <c r="E888" s="2" t="s">
        <v>37</v>
      </c>
      <c r="F888" s="2"/>
      <c r="G888" s="2"/>
      <c r="H888" s="2" t="str">
        <f t="shared" si="55"/>
        <v>_</v>
      </c>
      <c r="I888" s="2"/>
      <c r="J888" s="2"/>
      <c r="K888" s="2"/>
      <c r="L888" s="2" t="str">
        <f t="shared" si="54"/>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52"/>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(($AM$11)*IF(Table2[[#This Row],[CorrectWinnerPrediction]]="Y", 1, 0))+(($AM$12)*IF(Table2[[#This Row],[CorrectAwayScorePrediction]]="Y", 1, 0))+(($AM$13)*IF(Table2[[#This Row],[CorrectHomeScorePrediction]]="Y", 1, 0))</f>
        <v>0</v>
      </c>
      <c r="AD888" s="4" t="str">
        <f t="shared" si="53"/>
        <v>SAT</v>
      </c>
      <c r="AE888"/>
    </row>
    <row r="889" spans="1:31" x14ac:dyDescent="0.25">
      <c r="B889" s="4">
        <v>45696</v>
      </c>
      <c r="C889" s="7" t="s">
        <v>998</v>
      </c>
      <c r="D889" s="2" t="s">
        <v>12</v>
      </c>
      <c r="E889" s="2" t="s">
        <v>24</v>
      </c>
      <c r="F889" s="2"/>
      <c r="G889" s="2"/>
      <c r="H889" s="2" t="str">
        <f t="shared" si="55"/>
        <v>_</v>
      </c>
      <c r="I889" s="2"/>
      <c r="J889" s="2"/>
      <c r="K889" s="2"/>
      <c r="L889" s="2" t="str">
        <f t="shared" si="54"/>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52"/>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(($AM$11)*IF(Table2[[#This Row],[CorrectWinnerPrediction]]="Y", 1, 0))+(($AM$12)*IF(Table2[[#This Row],[CorrectAwayScorePrediction]]="Y", 1, 0))+(($AM$13)*IF(Table2[[#This Row],[CorrectHomeScorePrediction]]="Y", 1, 0))</f>
        <v>0</v>
      </c>
      <c r="AD889" s="4" t="str">
        <f t="shared" si="53"/>
        <v>SAT</v>
      </c>
      <c r="AE889"/>
    </row>
    <row r="890" spans="1:31" x14ac:dyDescent="0.25">
      <c r="B890" s="4">
        <v>45696</v>
      </c>
      <c r="C890" s="7" t="s">
        <v>999</v>
      </c>
      <c r="D890" s="2" t="s">
        <v>34</v>
      </c>
      <c r="E890" s="2" t="s">
        <v>38</v>
      </c>
      <c r="F890" s="2"/>
      <c r="G890" s="2"/>
      <c r="H890" s="2" t="str">
        <f t="shared" si="55"/>
        <v>_</v>
      </c>
      <c r="I890" s="2"/>
      <c r="J890" s="2"/>
      <c r="K890" s="2"/>
      <c r="L890" s="2" t="str">
        <f t="shared" si="54"/>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52"/>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(($AM$11)*IF(Table2[[#This Row],[CorrectWinnerPrediction]]="Y", 1, 0))+(($AM$12)*IF(Table2[[#This Row],[CorrectAwayScorePrediction]]="Y", 1, 0))+(($AM$13)*IF(Table2[[#This Row],[CorrectHomeScorePrediction]]="Y", 1, 0))</f>
        <v>0</v>
      </c>
      <c r="AD890" s="4" t="str">
        <f t="shared" si="53"/>
        <v>SAT</v>
      </c>
      <c r="AE890"/>
    </row>
    <row r="891" spans="1:31" x14ac:dyDescent="0.25">
      <c r="A891" s="3"/>
      <c r="B891" s="5">
        <v>45696</v>
      </c>
      <c r="C891" s="8" t="s">
        <v>1000</v>
      </c>
      <c r="D891" s="3" t="s">
        <v>47</v>
      </c>
      <c r="E891" s="3" t="s">
        <v>28</v>
      </c>
      <c r="F891" s="3"/>
      <c r="G891" s="3"/>
      <c r="H891" s="3" t="str">
        <f t="shared" si="55"/>
        <v>_</v>
      </c>
      <c r="I891" s="3"/>
      <c r="J891" s="3"/>
      <c r="K891" s="3"/>
      <c r="L891" s="2" t="str">
        <f t="shared" si="54"/>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52"/>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(($AM$11)*IF(Table2[[#This Row],[CorrectWinnerPrediction]]="Y", 1, 0))+(($AM$12)*IF(Table2[[#This Row],[CorrectAwayScorePrediction]]="Y", 1, 0))+(($AM$13)*IF(Table2[[#This Row],[CorrectHomeScorePrediction]]="Y", 1, 0))</f>
        <v>0</v>
      </c>
      <c r="AD891" s="5" t="str">
        <f t="shared" si="53"/>
        <v>SAT</v>
      </c>
      <c r="AE891"/>
    </row>
    <row r="892" spans="1:31" x14ac:dyDescent="0.25">
      <c r="B892" s="4">
        <v>45697</v>
      </c>
      <c r="C892" s="7" t="s">
        <v>1001</v>
      </c>
      <c r="D892" s="2" t="s">
        <v>15</v>
      </c>
      <c r="E892" s="2" t="s">
        <v>46</v>
      </c>
      <c r="F892" s="2"/>
      <c r="G892" s="2"/>
      <c r="H892" s="2" t="str">
        <f t="shared" si="55"/>
        <v>_</v>
      </c>
      <c r="I892" s="2"/>
      <c r="J892" s="2"/>
      <c r="K892" s="2"/>
      <c r="L892" s="13" t="str">
        <f t="shared" si="54"/>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52"/>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(($AM$11)*IF(Table2[[#This Row],[CorrectWinnerPrediction]]="Y", 1, 0))+(($AM$12)*IF(Table2[[#This Row],[CorrectAwayScorePrediction]]="Y", 1, 0))+(($AM$13)*IF(Table2[[#This Row],[CorrectHomeScorePrediction]]="Y", 1, 0))</f>
        <v>0</v>
      </c>
      <c r="AD892" s="4" t="str">
        <f t="shared" si="53"/>
        <v>SUN</v>
      </c>
      <c r="AE892"/>
    </row>
    <row r="893" spans="1:31" x14ac:dyDescent="0.25">
      <c r="A893" s="3"/>
      <c r="B893" s="5">
        <v>45697</v>
      </c>
      <c r="C893" s="8" t="s">
        <v>1002</v>
      </c>
      <c r="D893" s="3" t="s">
        <v>43</v>
      </c>
      <c r="E893" s="3" t="s">
        <v>19</v>
      </c>
      <c r="F893" s="3"/>
      <c r="G893" s="3"/>
      <c r="H893" s="3" t="str">
        <f t="shared" si="55"/>
        <v>_</v>
      </c>
      <c r="I893" s="3"/>
      <c r="J893" s="3"/>
      <c r="K893" s="3"/>
      <c r="L893" s="2" t="str">
        <f t="shared" si="54"/>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52"/>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(($AM$11)*IF(Table2[[#This Row],[CorrectWinnerPrediction]]="Y", 1, 0))+(($AM$12)*IF(Table2[[#This Row],[CorrectAwayScorePrediction]]="Y", 1, 0))+(($AM$13)*IF(Table2[[#This Row],[CorrectHomeScorePrediction]]="Y", 1, 0))</f>
        <v>0</v>
      </c>
      <c r="AD893" s="5" t="str">
        <f t="shared" si="53"/>
        <v>SUN</v>
      </c>
      <c r="AE893"/>
    </row>
    <row r="894" spans="1:31" x14ac:dyDescent="0.25">
      <c r="B894" s="4">
        <v>45710</v>
      </c>
      <c r="C894" s="7" t="s">
        <v>1003</v>
      </c>
      <c r="D894" s="2" t="s">
        <v>37</v>
      </c>
      <c r="E894" s="2" t="s">
        <v>31</v>
      </c>
      <c r="F894" s="2"/>
      <c r="G894" s="2"/>
      <c r="H894" s="2" t="str">
        <f t="shared" si="55"/>
        <v>_</v>
      </c>
      <c r="I894" s="2"/>
      <c r="J894" s="2"/>
      <c r="K894" s="2"/>
      <c r="L894" s="13" t="str">
        <f t="shared" si="54"/>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52"/>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(($AM$11)*IF(Table2[[#This Row],[CorrectWinnerPrediction]]="Y", 1, 0))+(($AM$12)*IF(Table2[[#This Row],[CorrectAwayScorePrediction]]="Y", 1, 0))+(($AM$13)*IF(Table2[[#This Row],[CorrectHomeScorePrediction]]="Y", 1, 0))</f>
        <v>0</v>
      </c>
      <c r="AD894" s="4" t="str">
        <f t="shared" si="53"/>
        <v>SAT</v>
      </c>
      <c r="AE894"/>
    </row>
    <row r="895" spans="1:31" x14ac:dyDescent="0.25">
      <c r="B895" s="4">
        <v>45710</v>
      </c>
      <c r="C895" s="7" t="s">
        <v>1004</v>
      </c>
      <c r="D895" s="2" t="s">
        <v>23</v>
      </c>
      <c r="E895" s="2" t="s">
        <v>45</v>
      </c>
      <c r="F895" s="2"/>
      <c r="G895" s="2"/>
      <c r="H895" s="2" t="str">
        <f t="shared" si="55"/>
        <v>_</v>
      </c>
      <c r="I895" s="2"/>
      <c r="J895" s="2"/>
      <c r="K895" s="2"/>
      <c r="L895" s="2" t="str">
        <f t="shared" si="54"/>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52"/>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(($AM$11)*IF(Table2[[#This Row],[CorrectWinnerPrediction]]="Y", 1, 0))+(($AM$12)*IF(Table2[[#This Row],[CorrectAwayScorePrediction]]="Y", 1, 0))+(($AM$13)*IF(Table2[[#This Row],[CorrectHomeScorePrediction]]="Y", 1, 0))</f>
        <v>0</v>
      </c>
      <c r="AD895" s="4" t="str">
        <f t="shared" si="53"/>
        <v>SAT</v>
      </c>
      <c r="AE895"/>
    </row>
    <row r="896" spans="1:31" x14ac:dyDescent="0.25">
      <c r="B896" s="4">
        <v>45710</v>
      </c>
      <c r="C896" s="7" t="s">
        <v>1005</v>
      </c>
      <c r="D896" s="2" t="s">
        <v>46</v>
      </c>
      <c r="E896" s="2" t="s">
        <v>21</v>
      </c>
      <c r="F896" s="2"/>
      <c r="G896" s="2"/>
      <c r="H896" s="2" t="str">
        <f t="shared" si="55"/>
        <v>_</v>
      </c>
      <c r="I896" s="2"/>
      <c r="J896" s="2"/>
      <c r="K896" s="2"/>
      <c r="L896" s="2" t="str">
        <f t="shared" si="54"/>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52"/>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(($AM$11)*IF(Table2[[#This Row],[CorrectWinnerPrediction]]="Y", 1, 0))+(($AM$12)*IF(Table2[[#This Row],[CorrectAwayScorePrediction]]="Y", 1, 0))+(($AM$13)*IF(Table2[[#This Row],[CorrectHomeScorePrediction]]="Y", 1, 0))</f>
        <v>0</v>
      </c>
      <c r="AD896" s="4" t="str">
        <f t="shared" si="53"/>
        <v>SAT</v>
      </c>
      <c r="AE896"/>
    </row>
    <row r="897" spans="1:31" x14ac:dyDescent="0.25">
      <c r="B897" s="4">
        <v>45710</v>
      </c>
      <c r="C897" s="7" t="s">
        <v>1006</v>
      </c>
      <c r="D897" s="2" t="s">
        <v>20</v>
      </c>
      <c r="E897" s="2" t="s">
        <v>29</v>
      </c>
      <c r="F897" s="2"/>
      <c r="G897" s="2"/>
      <c r="H897" s="2" t="str">
        <f t="shared" si="55"/>
        <v>_</v>
      </c>
      <c r="I897" s="2"/>
      <c r="J897" s="2"/>
      <c r="K897" s="2"/>
      <c r="L897" s="2" t="str">
        <f t="shared" si="54"/>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52"/>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(($AM$11)*IF(Table2[[#This Row],[CorrectWinnerPrediction]]="Y", 1, 0))+(($AM$12)*IF(Table2[[#This Row],[CorrectAwayScorePrediction]]="Y", 1, 0))+(($AM$13)*IF(Table2[[#This Row],[CorrectHomeScorePrediction]]="Y", 1, 0))</f>
        <v>0</v>
      </c>
      <c r="AD897" s="4" t="str">
        <f t="shared" si="53"/>
        <v>SAT</v>
      </c>
      <c r="AE897"/>
    </row>
    <row r="898" spans="1:31" x14ac:dyDescent="0.25">
      <c r="B898" s="4">
        <v>45710</v>
      </c>
      <c r="C898" s="7" t="s">
        <v>1007</v>
      </c>
      <c r="D898" s="2" t="s">
        <v>12</v>
      </c>
      <c r="E898" s="2" t="s">
        <v>14</v>
      </c>
      <c r="F898" s="2"/>
      <c r="G898" s="2"/>
      <c r="H898" s="2" t="str">
        <f t="shared" si="55"/>
        <v>_</v>
      </c>
      <c r="I898" s="2"/>
      <c r="J898" s="2"/>
      <c r="K898" s="2"/>
      <c r="L898" s="2" t="str">
        <f t="shared" si="54"/>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52"/>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(($AM$11)*IF(Table2[[#This Row],[CorrectWinnerPrediction]]="Y", 1, 0))+(($AM$12)*IF(Table2[[#This Row],[CorrectAwayScorePrediction]]="Y", 1, 0))+(($AM$13)*IF(Table2[[#This Row],[CorrectHomeScorePrediction]]="Y", 1, 0))</f>
        <v>0</v>
      </c>
      <c r="AD898" s="4" t="str">
        <f t="shared" si="53"/>
        <v>SAT</v>
      </c>
      <c r="AE898"/>
    </row>
    <row r="899" spans="1:31" x14ac:dyDescent="0.25">
      <c r="B899" s="4">
        <v>45710</v>
      </c>
      <c r="C899" s="7" t="s">
        <v>1008</v>
      </c>
      <c r="D899" s="2" t="s">
        <v>34</v>
      </c>
      <c r="E899" s="2" t="s">
        <v>32</v>
      </c>
      <c r="F899" s="2"/>
      <c r="G899" s="2"/>
      <c r="H899" s="2" t="str">
        <f t="shared" si="55"/>
        <v>_</v>
      </c>
      <c r="I899" s="2"/>
      <c r="J899" s="2"/>
      <c r="K899" s="2"/>
      <c r="L899" s="2" t="str">
        <f t="shared" si="54"/>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5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(($AM$11)*IF(Table2[[#This Row],[CorrectWinnerPrediction]]="Y", 1, 0))+(($AM$12)*IF(Table2[[#This Row],[CorrectAwayScorePrediction]]="Y", 1, 0))+(($AM$13)*IF(Table2[[#This Row],[CorrectHomeScorePrediction]]="Y", 1, 0))</f>
        <v>0</v>
      </c>
      <c r="AD899" s="4" t="str">
        <f t="shared" ref="AD899:AD962" si="57">IF(WEEKDAY($B899)=1,"SUN",IF(WEEKDAY($B899)=2,"MON",IF(WEEKDAY($B899)=3,"TUE",IF(WEEKDAY($B899)=4,"WED",IF(WEEKDAY($B899)=5,"THU",IF(WEEKDAY($B899)=6,"FRI", "SAT"))))))</f>
        <v>SAT</v>
      </c>
      <c r="AE899"/>
    </row>
    <row r="900" spans="1:31" x14ac:dyDescent="0.25">
      <c r="B900" s="4">
        <v>45710</v>
      </c>
      <c r="C900" s="7" t="s">
        <v>1009</v>
      </c>
      <c r="D900" s="2" t="s">
        <v>26</v>
      </c>
      <c r="E900" s="2" t="s">
        <v>35</v>
      </c>
      <c r="F900" s="2"/>
      <c r="G900" s="2"/>
      <c r="H900" s="2" t="str">
        <f t="shared" si="55"/>
        <v>_</v>
      </c>
      <c r="I900" s="2"/>
      <c r="J900" s="2"/>
      <c r="K900" s="2"/>
      <c r="L900" s="2" t="str">
        <f t="shared" ref="L900:L963" si="58">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5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(($AM$11)*IF(Table2[[#This Row],[CorrectWinnerPrediction]]="Y", 1, 0))+(($AM$12)*IF(Table2[[#This Row],[CorrectAwayScorePrediction]]="Y", 1, 0))+(($AM$13)*IF(Table2[[#This Row],[CorrectHomeScorePrediction]]="Y", 1, 0))</f>
        <v>0</v>
      </c>
      <c r="AD900" s="4" t="str">
        <f t="shared" si="57"/>
        <v>SAT</v>
      </c>
      <c r="AE900"/>
    </row>
    <row r="901" spans="1:31" x14ac:dyDescent="0.25">
      <c r="B901" s="4">
        <v>45710</v>
      </c>
      <c r="C901" s="7" t="s">
        <v>1010</v>
      </c>
      <c r="D901" s="2" t="s">
        <v>47</v>
      </c>
      <c r="E901" s="2" t="s">
        <v>16</v>
      </c>
      <c r="F901" s="2"/>
      <c r="G901" s="2"/>
      <c r="H901" s="2" t="str">
        <f t="shared" si="55"/>
        <v>_</v>
      </c>
      <c r="I901" s="2"/>
      <c r="J901" s="2"/>
      <c r="K901" s="2"/>
      <c r="L901" s="2" t="str">
        <f t="shared" si="58"/>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5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(($AM$11)*IF(Table2[[#This Row],[CorrectWinnerPrediction]]="Y", 1, 0))+(($AM$12)*IF(Table2[[#This Row],[CorrectAwayScorePrediction]]="Y", 1, 0))+(($AM$13)*IF(Table2[[#This Row],[CorrectHomeScorePrediction]]="Y", 1, 0))</f>
        <v>0</v>
      </c>
      <c r="AD901" s="4" t="str">
        <f t="shared" si="57"/>
        <v>SAT</v>
      </c>
      <c r="AE901"/>
    </row>
    <row r="902" spans="1:31" x14ac:dyDescent="0.25">
      <c r="B902" s="4">
        <v>45710</v>
      </c>
      <c r="C902" s="7" t="s">
        <v>1011</v>
      </c>
      <c r="D902" s="2" t="s">
        <v>44</v>
      </c>
      <c r="E902" s="2" t="s">
        <v>18</v>
      </c>
      <c r="F902" s="2"/>
      <c r="G902" s="2"/>
      <c r="H902" s="2" t="str">
        <f t="shared" ref="H902:H965" si="59">IF(AND(ISBLANK($F902),ISBLANK($G902)),"_",IF($F902&gt;$G902,$D902,$E902))</f>
        <v>_</v>
      </c>
      <c r="I902" s="2"/>
      <c r="J902" s="2"/>
      <c r="K902" s="2"/>
      <c r="L902" s="2" t="str">
        <f t="shared" si="58"/>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5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(($AM$11)*IF(Table2[[#This Row],[CorrectWinnerPrediction]]="Y", 1, 0))+(($AM$12)*IF(Table2[[#This Row],[CorrectAwayScorePrediction]]="Y", 1, 0))+(($AM$13)*IF(Table2[[#This Row],[CorrectHomeScorePrediction]]="Y", 1, 0))</f>
        <v>0</v>
      </c>
      <c r="AD902" s="4" t="str">
        <f t="shared" si="57"/>
        <v>SAT</v>
      </c>
      <c r="AE902"/>
    </row>
    <row r="903" spans="1:31" x14ac:dyDescent="0.25">
      <c r="B903" s="4">
        <v>45710</v>
      </c>
      <c r="C903" s="7" t="s">
        <v>1012</v>
      </c>
      <c r="D903" s="2" t="s">
        <v>19</v>
      </c>
      <c r="E903" s="2" t="s">
        <v>30</v>
      </c>
      <c r="F903" s="2"/>
      <c r="G903" s="2"/>
      <c r="H903" s="2" t="str">
        <f t="shared" si="59"/>
        <v>_</v>
      </c>
      <c r="I903" s="2"/>
      <c r="J903" s="2"/>
      <c r="K903" s="2"/>
      <c r="L903" s="2" t="str">
        <f t="shared" si="58"/>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5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(($AM$11)*IF(Table2[[#This Row],[CorrectWinnerPrediction]]="Y", 1, 0))+(($AM$12)*IF(Table2[[#This Row],[CorrectAwayScorePrediction]]="Y", 1, 0))+(($AM$13)*IF(Table2[[#This Row],[CorrectHomeScorePrediction]]="Y", 1, 0))</f>
        <v>0</v>
      </c>
      <c r="AD903" s="4" t="str">
        <f t="shared" si="57"/>
        <v>SAT</v>
      </c>
      <c r="AE903"/>
    </row>
    <row r="904" spans="1:31" x14ac:dyDescent="0.25">
      <c r="B904" s="4">
        <v>45710</v>
      </c>
      <c r="C904" s="7" t="s">
        <v>1013</v>
      </c>
      <c r="D904" s="2" t="s">
        <v>17</v>
      </c>
      <c r="E904" s="2" t="s">
        <v>36</v>
      </c>
      <c r="F904" s="2"/>
      <c r="G904" s="2"/>
      <c r="H904" s="2" t="str">
        <f t="shared" si="59"/>
        <v>_</v>
      </c>
      <c r="I904" s="2"/>
      <c r="J904" s="2"/>
      <c r="K904" s="2"/>
      <c r="L904" s="2" t="str">
        <f t="shared" si="58"/>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5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(($AM$11)*IF(Table2[[#This Row],[CorrectWinnerPrediction]]="Y", 1, 0))+(($AM$12)*IF(Table2[[#This Row],[CorrectAwayScorePrediction]]="Y", 1, 0))+(($AM$13)*IF(Table2[[#This Row],[CorrectHomeScorePrediction]]="Y", 1, 0))</f>
        <v>0</v>
      </c>
      <c r="AD904" s="4" t="str">
        <f t="shared" si="57"/>
        <v>SAT</v>
      </c>
      <c r="AE904"/>
    </row>
    <row r="905" spans="1:31" x14ac:dyDescent="0.25">
      <c r="B905" s="4">
        <v>45710</v>
      </c>
      <c r="C905" s="7" t="s">
        <v>1014</v>
      </c>
      <c r="D905" s="2" t="s">
        <v>22</v>
      </c>
      <c r="E905" s="2" t="s">
        <v>13</v>
      </c>
      <c r="F905" s="2"/>
      <c r="G905" s="2"/>
      <c r="H905" s="2" t="str">
        <f t="shared" si="59"/>
        <v>_</v>
      </c>
      <c r="I905" s="2"/>
      <c r="J905" s="2"/>
      <c r="K905" s="2"/>
      <c r="L905" s="2" t="str">
        <f t="shared" si="58"/>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5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(($AM$11)*IF(Table2[[#This Row],[CorrectWinnerPrediction]]="Y", 1, 0))+(($AM$12)*IF(Table2[[#This Row],[CorrectAwayScorePrediction]]="Y", 1, 0))+(($AM$13)*IF(Table2[[#This Row],[CorrectHomeScorePrediction]]="Y", 1, 0))</f>
        <v>0</v>
      </c>
      <c r="AD905" s="4" t="str">
        <f t="shared" si="57"/>
        <v>SAT</v>
      </c>
      <c r="AE905"/>
    </row>
    <row r="906" spans="1:31" x14ac:dyDescent="0.25">
      <c r="B906" s="4">
        <v>45710</v>
      </c>
      <c r="C906" s="7" t="s">
        <v>1015</v>
      </c>
      <c r="D906" s="2" t="s">
        <v>15</v>
      </c>
      <c r="E906" s="2" t="s">
        <v>28</v>
      </c>
      <c r="F906" s="2"/>
      <c r="G906" s="2"/>
      <c r="H906" s="2" t="str">
        <f t="shared" si="59"/>
        <v>_</v>
      </c>
      <c r="I906" s="2"/>
      <c r="J906" s="2"/>
      <c r="K906" s="2"/>
      <c r="L906" s="2" t="str">
        <f t="shared" si="58"/>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5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(($AM$11)*IF(Table2[[#This Row],[CorrectWinnerPrediction]]="Y", 1, 0))+(($AM$12)*IF(Table2[[#This Row],[CorrectAwayScorePrediction]]="Y", 1, 0))+(($AM$13)*IF(Table2[[#This Row],[CorrectHomeScorePrediction]]="Y", 1, 0))</f>
        <v>0</v>
      </c>
      <c r="AD906" s="4" t="str">
        <f t="shared" si="57"/>
        <v>SAT</v>
      </c>
      <c r="AE906"/>
    </row>
    <row r="907" spans="1:31" x14ac:dyDescent="0.25">
      <c r="A907" s="3"/>
      <c r="B907" s="5">
        <v>45710</v>
      </c>
      <c r="C907" s="8" t="s">
        <v>1016</v>
      </c>
      <c r="D907" s="3" t="s">
        <v>25</v>
      </c>
      <c r="E907" s="3" t="s">
        <v>27</v>
      </c>
      <c r="F907" s="3"/>
      <c r="G907" s="3"/>
      <c r="H907" s="3" t="str">
        <f t="shared" si="59"/>
        <v>_</v>
      </c>
      <c r="I907" s="3"/>
      <c r="J907" s="3"/>
      <c r="K907" s="3"/>
      <c r="L907" s="2" t="str">
        <f t="shared" si="58"/>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56"/>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(($AM$11)*IF(Table2[[#This Row],[CorrectWinnerPrediction]]="Y", 1, 0))+(($AM$12)*IF(Table2[[#This Row],[CorrectAwayScorePrediction]]="Y", 1, 0))+(($AM$13)*IF(Table2[[#This Row],[CorrectHomeScorePrediction]]="Y", 1, 0))</f>
        <v>0</v>
      </c>
      <c r="AD907" s="5" t="str">
        <f t="shared" si="57"/>
        <v>SAT</v>
      </c>
      <c r="AE907"/>
    </row>
    <row r="908" spans="1:31" x14ac:dyDescent="0.25">
      <c r="B908" s="4">
        <v>45711</v>
      </c>
      <c r="C908" s="7" t="s">
        <v>1017</v>
      </c>
      <c r="D908" s="2" t="s">
        <v>23</v>
      </c>
      <c r="E908" s="2" t="s">
        <v>46</v>
      </c>
      <c r="F908" s="2"/>
      <c r="G908" s="2"/>
      <c r="H908" s="2" t="str">
        <f t="shared" si="59"/>
        <v>_</v>
      </c>
      <c r="I908" s="2"/>
      <c r="J908" s="2"/>
      <c r="K908" s="2"/>
      <c r="L908" s="13" t="str">
        <f t="shared" si="58"/>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5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(($AM$11)*IF(Table2[[#This Row],[CorrectWinnerPrediction]]="Y", 1, 0))+(($AM$12)*IF(Table2[[#This Row],[CorrectAwayScorePrediction]]="Y", 1, 0))+(($AM$13)*IF(Table2[[#This Row],[CorrectHomeScorePrediction]]="Y", 1, 0))</f>
        <v>0</v>
      </c>
      <c r="AD908" s="4" t="str">
        <f t="shared" si="57"/>
        <v>SUN</v>
      </c>
      <c r="AE908"/>
    </row>
    <row r="909" spans="1:31" x14ac:dyDescent="0.25">
      <c r="B909" s="4">
        <v>45711</v>
      </c>
      <c r="C909" s="7" t="s">
        <v>1018</v>
      </c>
      <c r="D909" s="2" t="s">
        <v>20</v>
      </c>
      <c r="E909" s="2" t="s">
        <v>21</v>
      </c>
      <c r="F909" s="2"/>
      <c r="G909" s="2"/>
      <c r="H909" s="2" t="str">
        <f t="shared" si="59"/>
        <v>_</v>
      </c>
      <c r="I909" s="2"/>
      <c r="J909" s="2"/>
      <c r="K909" s="2"/>
      <c r="L909" s="2" t="str">
        <f t="shared" si="58"/>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5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(($AM$11)*IF(Table2[[#This Row],[CorrectWinnerPrediction]]="Y", 1, 0))+(($AM$12)*IF(Table2[[#This Row],[CorrectAwayScorePrediction]]="Y", 1, 0))+(($AM$13)*IF(Table2[[#This Row],[CorrectHomeScorePrediction]]="Y", 1, 0))</f>
        <v>0</v>
      </c>
      <c r="AD909" s="4" t="str">
        <f t="shared" si="57"/>
        <v>SUN</v>
      </c>
      <c r="AE909"/>
    </row>
    <row r="910" spans="1:31" x14ac:dyDescent="0.25">
      <c r="B910" s="4">
        <v>45711</v>
      </c>
      <c r="C910" s="7" t="s">
        <v>1019</v>
      </c>
      <c r="D910" s="2" t="s">
        <v>47</v>
      </c>
      <c r="E910" s="2" t="s">
        <v>31</v>
      </c>
      <c r="F910" s="2"/>
      <c r="G910" s="2"/>
      <c r="H910" s="2" t="str">
        <f t="shared" si="59"/>
        <v>_</v>
      </c>
      <c r="I910" s="2"/>
      <c r="J910" s="2"/>
      <c r="K910" s="2"/>
      <c r="L910" s="2" t="str">
        <f t="shared" si="58"/>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5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(($AM$11)*IF(Table2[[#This Row],[CorrectWinnerPrediction]]="Y", 1, 0))+(($AM$12)*IF(Table2[[#This Row],[CorrectAwayScorePrediction]]="Y", 1, 0))+(($AM$13)*IF(Table2[[#This Row],[CorrectHomeScorePrediction]]="Y", 1, 0))</f>
        <v>0</v>
      </c>
      <c r="AD910" s="4" t="str">
        <f t="shared" si="57"/>
        <v>SUN</v>
      </c>
      <c r="AE910"/>
    </row>
    <row r="911" spans="1:31" x14ac:dyDescent="0.25">
      <c r="B911" s="4">
        <v>45711</v>
      </c>
      <c r="C911" s="7" t="s">
        <v>1020</v>
      </c>
      <c r="D911" s="2" t="s">
        <v>12</v>
      </c>
      <c r="E911" s="2" t="s">
        <v>43</v>
      </c>
      <c r="F911" s="2"/>
      <c r="G911" s="2"/>
      <c r="H911" s="2" t="str">
        <f t="shared" si="59"/>
        <v>_</v>
      </c>
      <c r="I911" s="2"/>
      <c r="J911" s="2"/>
      <c r="K911" s="2"/>
      <c r="L911" s="2" t="str">
        <f t="shared" si="58"/>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5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(($AM$11)*IF(Table2[[#This Row],[CorrectWinnerPrediction]]="Y", 1, 0))+(($AM$12)*IF(Table2[[#This Row],[CorrectAwayScorePrediction]]="Y", 1, 0))+(($AM$13)*IF(Table2[[#This Row],[CorrectHomeScorePrediction]]="Y", 1, 0))</f>
        <v>0</v>
      </c>
      <c r="AD911" s="4" t="str">
        <f t="shared" si="57"/>
        <v>SUN</v>
      </c>
      <c r="AE911"/>
    </row>
    <row r="912" spans="1:31" x14ac:dyDescent="0.25">
      <c r="B912" s="4">
        <v>45711</v>
      </c>
      <c r="C912" s="7" t="s">
        <v>1021</v>
      </c>
      <c r="D912" s="2" t="s">
        <v>26</v>
      </c>
      <c r="E912" s="2" t="s">
        <v>13</v>
      </c>
      <c r="F912" s="2"/>
      <c r="G912" s="2"/>
      <c r="H912" s="2" t="str">
        <f t="shared" si="59"/>
        <v>_</v>
      </c>
      <c r="I912" s="2"/>
      <c r="J912" s="2"/>
      <c r="K912" s="2"/>
      <c r="L912" s="2" t="str">
        <f t="shared" si="58"/>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5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(($AM$11)*IF(Table2[[#This Row],[CorrectWinnerPrediction]]="Y", 1, 0))+(($AM$12)*IF(Table2[[#This Row],[CorrectAwayScorePrediction]]="Y", 1, 0))+(($AM$13)*IF(Table2[[#This Row],[CorrectHomeScorePrediction]]="Y", 1, 0))</f>
        <v>0</v>
      </c>
      <c r="AD912" s="4" t="str">
        <f t="shared" si="57"/>
        <v>SUN</v>
      </c>
      <c r="AE912"/>
    </row>
    <row r="913" spans="1:31" x14ac:dyDescent="0.25">
      <c r="B913" s="4">
        <v>45711</v>
      </c>
      <c r="C913" s="7" t="s">
        <v>1022</v>
      </c>
      <c r="D913" s="2" t="s">
        <v>32</v>
      </c>
      <c r="E913" s="2" t="s">
        <v>35</v>
      </c>
      <c r="F913" s="2"/>
      <c r="G913" s="2"/>
      <c r="H913" s="2" t="str">
        <f t="shared" si="59"/>
        <v>_</v>
      </c>
      <c r="I913" s="2"/>
      <c r="J913" s="2"/>
      <c r="K913" s="2"/>
      <c r="L913" s="2" t="str">
        <f t="shared" si="58"/>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5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(($AM$11)*IF(Table2[[#This Row],[CorrectWinnerPrediction]]="Y", 1, 0))+(($AM$12)*IF(Table2[[#This Row],[CorrectAwayScorePrediction]]="Y", 1, 0))+(($AM$13)*IF(Table2[[#This Row],[CorrectHomeScorePrediction]]="Y", 1, 0))</f>
        <v>0</v>
      </c>
      <c r="AD913" s="4" t="str">
        <f t="shared" si="57"/>
        <v>SUN</v>
      </c>
      <c r="AE913"/>
    </row>
    <row r="914" spans="1:31" x14ac:dyDescent="0.25">
      <c r="B914" s="4">
        <v>45711</v>
      </c>
      <c r="C914" s="7" t="s">
        <v>1023</v>
      </c>
      <c r="D914" s="2" t="s">
        <v>18</v>
      </c>
      <c r="E914" s="2" t="s">
        <v>17</v>
      </c>
      <c r="F914" s="2"/>
      <c r="G914" s="2"/>
      <c r="H914" s="2" t="str">
        <f t="shared" si="59"/>
        <v>_</v>
      </c>
      <c r="I914" s="2"/>
      <c r="J914" s="2"/>
      <c r="K914" s="2"/>
      <c r="L914" s="2" t="str">
        <f t="shared" si="58"/>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5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(($AM$11)*IF(Table2[[#This Row],[CorrectWinnerPrediction]]="Y", 1, 0))+(($AM$12)*IF(Table2[[#This Row],[CorrectAwayScorePrediction]]="Y", 1, 0))+(($AM$13)*IF(Table2[[#This Row],[CorrectHomeScorePrediction]]="Y", 1, 0))</f>
        <v>0</v>
      </c>
      <c r="AD914" s="4" t="str">
        <f t="shared" si="57"/>
        <v>SUN</v>
      </c>
      <c r="AE914"/>
    </row>
    <row r="915" spans="1:31" x14ac:dyDescent="0.25">
      <c r="B915" s="4">
        <v>45711</v>
      </c>
      <c r="C915" s="7" t="s">
        <v>1024</v>
      </c>
      <c r="D915" s="2" t="s">
        <v>34</v>
      </c>
      <c r="E915" s="2" t="s">
        <v>33</v>
      </c>
      <c r="F915" s="2"/>
      <c r="G915" s="2"/>
      <c r="H915" s="2" t="str">
        <f t="shared" si="59"/>
        <v>_</v>
      </c>
      <c r="I915" s="2"/>
      <c r="J915" s="2"/>
      <c r="K915" s="2"/>
      <c r="L915" s="2" t="str">
        <f t="shared" si="58"/>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5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(($AM$11)*IF(Table2[[#This Row],[CorrectWinnerPrediction]]="Y", 1, 0))+(($AM$12)*IF(Table2[[#This Row],[CorrectAwayScorePrediction]]="Y", 1, 0))+(($AM$13)*IF(Table2[[#This Row],[CorrectHomeScorePrediction]]="Y", 1, 0))</f>
        <v>0</v>
      </c>
      <c r="AD915" s="4" t="str">
        <f t="shared" si="57"/>
        <v>SUN</v>
      </c>
      <c r="AE915"/>
    </row>
    <row r="916" spans="1:31" x14ac:dyDescent="0.25">
      <c r="B916" s="4">
        <v>45711</v>
      </c>
      <c r="C916" s="7" t="s">
        <v>1025</v>
      </c>
      <c r="D916" s="2" t="s">
        <v>38</v>
      </c>
      <c r="E916" s="2" t="s">
        <v>24</v>
      </c>
      <c r="F916" s="2"/>
      <c r="G916" s="2"/>
      <c r="H916" s="2" t="str">
        <f t="shared" si="59"/>
        <v>_</v>
      </c>
      <c r="I916" s="2"/>
      <c r="J916" s="2"/>
      <c r="K916" s="2"/>
      <c r="L916" s="2" t="str">
        <f t="shared" si="58"/>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5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(($AM$11)*IF(Table2[[#This Row],[CorrectWinnerPrediction]]="Y", 1, 0))+(($AM$12)*IF(Table2[[#This Row],[CorrectAwayScorePrediction]]="Y", 1, 0))+(($AM$13)*IF(Table2[[#This Row],[CorrectHomeScorePrediction]]="Y", 1, 0))</f>
        <v>0</v>
      </c>
      <c r="AD916" s="4" t="str">
        <f t="shared" si="57"/>
        <v>SUN</v>
      </c>
      <c r="AE916"/>
    </row>
    <row r="917" spans="1:31" x14ac:dyDescent="0.25">
      <c r="A917" s="3"/>
      <c r="B917" s="5">
        <v>45711</v>
      </c>
      <c r="C917" s="8" t="s">
        <v>1026</v>
      </c>
      <c r="D917" s="3" t="s">
        <v>25</v>
      </c>
      <c r="E917" s="3" t="s">
        <v>15</v>
      </c>
      <c r="F917" s="3"/>
      <c r="G917" s="3"/>
      <c r="H917" s="3" t="str">
        <f t="shared" si="59"/>
        <v>_</v>
      </c>
      <c r="I917" s="3"/>
      <c r="J917" s="3"/>
      <c r="K917" s="3"/>
      <c r="L917" s="3" t="str">
        <f t="shared" si="58"/>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56"/>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(($AM$11)*IF(Table2[[#This Row],[CorrectWinnerPrediction]]="Y", 1, 0))+(($AM$12)*IF(Table2[[#This Row],[CorrectAwayScorePrediction]]="Y", 1, 0))+(($AM$13)*IF(Table2[[#This Row],[CorrectHomeScorePrediction]]="Y", 1, 0))</f>
        <v>0</v>
      </c>
      <c r="AD917" s="5" t="str">
        <f t="shared" si="57"/>
        <v>SUN</v>
      </c>
      <c r="AE917"/>
    </row>
    <row r="918" spans="1:31" x14ac:dyDescent="0.25">
      <c r="B918" s="4">
        <v>45712</v>
      </c>
      <c r="C918" s="7" t="s">
        <v>1027</v>
      </c>
      <c r="D918" s="2" t="s">
        <v>38</v>
      </c>
      <c r="E918" s="2" t="s">
        <v>22</v>
      </c>
      <c r="F918" s="2"/>
      <c r="G918" s="2"/>
      <c r="H918" s="2" t="str">
        <f t="shared" si="59"/>
        <v>_</v>
      </c>
      <c r="I918" s="2"/>
      <c r="J918" s="2"/>
      <c r="K918" s="2"/>
      <c r="L918" s="2" t="str">
        <f t="shared" si="58"/>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5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(($AM$11)*IF(Table2[[#This Row],[CorrectWinnerPrediction]]="Y", 1, 0))+(($AM$12)*IF(Table2[[#This Row],[CorrectAwayScorePrediction]]="Y", 1, 0))+(($AM$13)*IF(Table2[[#This Row],[CorrectHomeScorePrediction]]="Y", 1, 0))</f>
        <v>0</v>
      </c>
      <c r="AD918" s="4" t="str">
        <f t="shared" si="57"/>
        <v>MON</v>
      </c>
      <c r="AE918"/>
    </row>
    <row r="919" spans="1:31" x14ac:dyDescent="0.25">
      <c r="A919" s="3"/>
      <c r="B919" s="5">
        <v>45712</v>
      </c>
      <c r="C919" s="8" t="s">
        <v>1028</v>
      </c>
      <c r="D919" s="3" t="s">
        <v>27</v>
      </c>
      <c r="E919" s="3" t="s">
        <v>28</v>
      </c>
      <c r="F919" s="3"/>
      <c r="G919" s="3"/>
      <c r="H919" s="3" t="str">
        <f t="shared" si="59"/>
        <v>_</v>
      </c>
      <c r="I919" s="3"/>
      <c r="J919" s="3"/>
      <c r="K919" s="3"/>
      <c r="L919" s="2" t="str">
        <f t="shared" si="58"/>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56"/>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(($AM$11)*IF(Table2[[#This Row],[CorrectWinnerPrediction]]="Y", 1, 0))+(($AM$12)*IF(Table2[[#This Row],[CorrectAwayScorePrediction]]="Y", 1, 0))+(($AM$13)*IF(Table2[[#This Row],[CorrectHomeScorePrediction]]="Y", 1, 0))</f>
        <v>0</v>
      </c>
      <c r="AD919" s="5" t="str">
        <f t="shared" si="57"/>
        <v>MON</v>
      </c>
      <c r="AE919"/>
    </row>
    <row r="920" spans="1:31" x14ac:dyDescent="0.25">
      <c r="B920" s="4">
        <v>45713</v>
      </c>
      <c r="C920" s="7" t="s">
        <v>1029</v>
      </c>
      <c r="D920" s="2" t="s">
        <v>18</v>
      </c>
      <c r="E920" s="2" t="s">
        <v>16</v>
      </c>
      <c r="F920" s="2"/>
      <c r="G920" s="2"/>
      <c r="H920" s="2" t="str">
        <f t="shared" si="59"/>
        <v>_</v>
      </c>
      <c r="I920" s="2"/>
      <c r="J920" s="2"/>
      <c r="K920" s="2"/>
      <c r="L920" s="13" t="str">
        <f t="shared" si="58"/>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5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(($AM$11)*IF(Table2[[#This Row],[CorrectWinnerPrediction]]="Y", 1, 0))+(($AM$12)*IF(Table2[[#This Row],[CorrectAwayScorePrediction]]="Y", 1, 0))+(($AM$13)*IF(Table2[[#This Row],[CorrectHomeScorePrediction]]="Y", 1, 0))</f>
        <v>0</v>
      </c>
      <c r="AD920" s="4" t="str">
        <f t="shared" si="57"/>
        <v>TUE</v>
      </c>
      <c r="AE920"/>
    </row>
    <row r="921" spans="1:31" x14ac:dyDescent="0.25">
      <c r="B921" s="4">
        <v>45713</v>
      </c>
      <c r="C921" s="7" t="s">
        <v>1030</v>
      </c>
      <c r="D921" s="2" t="s">
        <v>47</v>
      </c>
      <c r="E921" s="2" t="s">
        <v>29</v>
      </c>
      <c r="F921" s="2"/>
      <c r="G921" s="2"/>
      <c r="H921" s="2" t="str">
        <f t="shared" si="59"/>
        <v>_</v>
      </c>
      <c r="I921" s="2"/>
      <c r="J921" s="2"/>
      <c r="K921" s="2"/>
      <c r="L921" s="2" t="str">
        <f t="shared" si="58"/>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5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(($AM$11)*IF(Table2[[#This Row],[CorrectWinnerPrediction]]="Y", 1, 0))+(($AM$12)*IF(Table2[[#This Row],[CorrectAwayScorePrediction]]="Y", 1, 0))+(($AM$13)*IF(Table2[[#This Row],[CorrectHomeScorePrediction]]="Y", 1, 0))</f>
        <v>0</v>
      </c>
      <c r="AD921" s="4" t="str">
        <f t="shared" si="57"/>
        <v>TUE</v>
      </c>
      <c r="AE921"/>
    </row>
    <row r="922" spans="1:31" x14ac:dyDescent="0.25">
      <c r="B922" s="4">
        <v>45713</v>
      </c>
      <c r="C922" s="7" t="s">
        <v>1031</v>
      </c>
      <c r="D922" s="2" t="s">
        <v>44</v>
      </c>
      <c r="E922" s="2" t="s">
        <v>19</v>
      </c>
      <c r="F922" s="2"/>
      <c r="G922" s="2"/>
      <c r="H922" s="2" t="str">
        <f t="shared" si="59"/>
        <v>_</v>
      </c>
      <c r="I922" s="2"/>
      <c r="J922" s="2"/>
      <c r="K922" s="2"/>
      <c r="L922" s="2" t="str">
        <f t="shared" si="58"/>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5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(($AM$11)*IF(Table2[[#This Row],[CorrectWinnerPrediction]]="Y", 1, 0))+(($AM$12)*IF(Table2[[#This Row],[CorrectAwayScorePrediction]]="Y", 1, 0))+(($AM$13)*IF(Table2[[#This Row],[CorrectHomeScorePrediction]]="Y", 1, 0))</f>
        <v>0</v>
      </c>
      <c r="AD922" s="4" t="str">
        <f t="shared" si="57"/>
        <v>TUE</v>
      </c>
      <c r="AE922"/>
    </row>
    <row r="923" spans="1:31" x14ac:dyDescent="0.25">
      <c r="B923" s="4">
        <v>45713</v>
      </c>
      <c r="C923" s="7" t="s">
        <v>1032</v>
      </c>
      <c r="D923" s="2" t="s">
        <v>21</v>
      </c>
      <c r="E923" s="2" t="s">
        <v>45</v>
      </c>
      <c r="F923" s="2"/>
      <c r="G923" s="2"/>
      <c r="H923" s="2" t="str">
        <f t="shared" si="59"/>
        <v>_</v>
      </c>
      <c r="I923" s="2"/>
      <c r="J923" s="2"/>
      <c r="K923" s="2"/>
      <c r="L923" s="2" t="str">
        <f t="shared" si="58"/>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56"/>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(($AM$11)*IF(Table2[[#This Row],[CorrectWinnerPrediction]]="Y", 1, 0))+(($AM$12)*IF(Table2[[#This Row],[CorrectAwayScorePrediction]]="Y", 1, 0))+(($AM$13)*IF(Table2[[#This Row],[CorrectHomeScorePrediction]]="Y", 1, 0))</f>
        <v>0</v>
      </c>
      <c r="AD923" s="4" t="str">
        <f t="shared" si="57"/>
        <v>TUE</v>
      </c>
      <c r="AE923"/>
    </row>
    <row r="924" spans="1:31" x14ac:dyDescent="0.25">
      <c r="B924" s="4">
        <v>45713</v>
      </c>
      <c r="C924" s="7" t="s">
        <v>1033</v>
      </c>
      <c r="D924" s="2" t="s">
        <v>24</v>
      </c>
      <c r="E924" s="2" t="s">
        <v>46</v>
      </c>
      <c r="F924" s="2"/>
      <c r="G924" s="2"/>
      <c r="H924" s="2" t="str">
        <f t="shared" si="59"/>
        <v>_</v>
      </c>
      <c r="I924" s="2"/>
      <c r="J924" s="2"/>
      <c r="K924" s="2"/>
      <c r="L924" s="2" t="str">
        <f t="shared" si="58"/>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56"/>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(($AM$11)*IF(Table2[[#This Row],[CorrectWinnerPrediction]]="Y", 1, 0))+(($AM$12)*IF(Table2[[#This Row],[CorrectAwayScorePrediction]]="Y", 1, 0))+(($AM$13)*IF(Table2[[#This Row],[CorrectHomeScorePrediction]]="Y", 1, 0))</f>
        <v>0</v>
      </c>
      <c r="AD924" s="4" t="str">
        <f t="shared" si="57"/>
        <v>TUE</v>
      </c>
      <c r="AE924"/>
    </row>
    <row r="925" spans="1:31" x14ac:dyDescent="0.25">
      <c r="B925" s="4">
        <v>45713</v>
      </c>
      <c r="C925" s="7" t="s">
        <v>1034</v>
      </c>
      <c r="D925" s="2" t="s">
        <v>34</v>
      </c>
      <c r="E925" s="2" t="s">
        <v>36</v>
      </c>
      <c r="F925" s="2"/>
      <c r="G925" s="2"/>
      <c r="H925" s="2" t="str">
        <f t="shared" si="59"/>
        <v>_</v>
      </c>
      <c r="I925" s="2"/>
      <c r="J925" s="2"/>
      <c r="K925" s="2"/>
      <c r="L925" s="2" t="str">
        <f t="shared" si="58"/>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5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(($AM$11)*IF(Table2[[#This Row],[CorrectWinnerPrediction]]="Y", 1, 0))+(($AM$12)*IF(Table2[[#This Row],[CorrectAwayScorePrediction]]="Y", 1, 0))+(($AM$13)*IF(Table2[[#This Row],[CorrectHomeScorePrediction]]="Y", 1, 0))</f>
        <v>0</v>
      </c>
      <c r="AD925" s="4" t="str">
        <f t="shared" si="57"/>
        <v>TUE</v>
      </c>
      <c r="AE925"/>
    </row>
    <row r="926" spans="1:31" x14ac:dyDescent="0.25">
      <c r="B926" s="4">
        <v>45713</v>
      </c>
      <c r="C926" s="7" t="s">
        <v>1035</v>
      </c>
      <c r="D926" s="2" t="s">
        <v>23</v>
      </c>
      <c r="E926" s="2" t="s">
        <v>43</v>
      </c>
      <c r="F926" s="2"/>
      <c r="G926" s="2"/>
      <c r="H926" s="2" t="str">
        <f t="shared" si="59"/>
        <v>_</v>
      </c>
      <c r="I926" s="2"/>
      <c r="J926" s="2"/>
      <c r="K926" s="2"/>
      <c r="L926" s="2" t="str">
        <f t="shared" si="58"/>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5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(($AM$11)*IF(Table2[[#This Row],[CorrectWinnerPrediction]]="Y", 1, 0))+(($AM$12)*IF(Table2[[#This Row],[CorrectAwayScorePrediction]]="Y", 1, 0))+(($AM$13)*IF(Table2[[#This Row],[CorrectHomeScorePrediction]]="Y", 1, 0))</f>
        <v>0</v>
      </c>
      <c r="AD926" s="4" t="str">
        <f t="shared" si="57"/>
        <v>TUE</v>
      </c>
      <c r="AE926"/>
    </row>
    <row r="927" spans="1:31" x14ac:dyDescent="0.25">
      <c r="B927" s="4">
        <v>45713</v>
      </c>
      <c r="C927" s="7" t="s">
        <v>1036</v>
      </c>
      <c r="D927" s="2" t="s">
        <v>20</v>
      </c>
      <c r="E927" s="2" t="s">
        <v>33</v>
      </c>
      <c r="F927" s="2"/>
      <c r="G927" s="2"/>
      <c r="H927" s="2" t="str">
        <f t="shared" si="59"/>
        <v>_</v>
      </c>
      <c r="I927" s="2"/>
      <c r="J927" s="2"/>
      <c r="K927" s="2"/>
      <c r="L927" s="2" t="str">
        <f t="shared" si="58"/>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5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(($AM$11)*IF(Table2[[#This Row],[CorrectWinnerPrediction]]="Y", 1, 0))+(($AM$12)*IF(Table2[[#This Row],[CorrectAwayScorePrediction]]="Y", 1, 0))+(($AM$13)*IF(Table2[[#This Row],[CorrectHomeScorePrediction]]="Y", 1, 0))</f>
        <v>0</v>
      </c>
      <c r="AD927" s="4" t="str">
        <f t="shared" si="57"/>
        <v>TUE</v>
      </c>
      <c r="AE927"/>
    </row>
    <row r="928" spans="1:31" x14ac:dyDescent="0.25">
      <c r="B928" s="4">
        <v>45713</v>
      </c>
      <c r="C928" s="7" t="s">
        <v>1037</v>
      </c>
      <c r="D928" s="2" t="s">
        <v>12</v>
      </c>
      <c r="E928" s="2" t="s">
        <v>13</v>
      </c>
      <c r="F928" s="2"/>
      <c r="G928" s="2"/>
      <c r="H928" s="2" t="str">
        <f t="shared" si="59"/>
        <v>_</v>
      </c>
      <c r="I928" s="2"/>
      <c r="J928" s="2"/>
      <c r="K928" s="2"/>
      <c r="L928" s="2" t="str">
        <f t="shared" si="58"/>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5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(($AM$11)*IF(Table2[[#This Row],[CorrectWinnerPrediction]]="Y", 1, 0))+(($AM$12)*IF(Table2[[#This Row],[CorrectAwayScorePrediction]]="Y", 1, 0))+(($AM$13)*IF(Table2[[#This Row],[CorrectHomeScorePrediction]]="Y", 1, 0))</f>
        <v>0</v>
      </c>
      <c r="AD928" s="4" t="str">
        <f t="shared" si="57"/>
        <v>TUE</v>
      </c>
      <c r="AE928"/>
    </row>
    <row r="929" spans="1:31" x14ac:dyDescent="0.25">
      <c r="B929" s="4">
        <v>45713</v>
      </c>
      <c r="C929" s="7" t="s">
        <v>1038</v>
      </c>
      <c r="D929" s="2" t="s">
        <v>14</v>
      </c>
      <c r="E929" s="2" t="s">
        <v>35</v>
      </c>
      <c r="F929" s="2"/>
      <c r="G929" s="2"/>
      <c r="H929" s="2" t="str">
        <f t="shared" si="59"/>
        <v>_</v>
      </c>
      <c r="I929" s="2"/>
      <c r="J929" s="2"/>
      <c r="K929" s="2"/>
      <c r="L929" s="2" t="str">
        <f t="shared" si="58"/>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5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(($AM$11)*IF(Table2[[#This Row],[CorrectWinnerPrediction]]="Y", 1, 0))+(($AM$12)*IF(Table2[[#This Row],[CorrectAwayScorePrediction]]="Y", 1, 0))+(($AM$13)*IF(Table2[[#This Row],[CorrectHomeScorePrediction]]="Y", 1, 0))</f>
        <v>0</v>
      </c>
      <c r="AD929" s="4" t="str">
        <f t="shared" si="57"/>
        <v>TUE</v>
      </c>
      <c r="AE929"/>
    </row>
    <row r="930" spans="1:31" x14ac:dyDescent="0.25">
      <c r="B930" s="4">
        <v>45713</v>
      </c>
      <c r="C930" s="7" t="s">
        <v>1039</v>
      </c>
      <c r="D930" s="2" t="s">
        <v>31</v>
      </c>
      <c r="E930" s="2" t="s">
        <v>37</v>
      </c>
      <c r="F930" s="2"/>
      <c r="G930" s="2"/>
      <c r="H930" s="2" t="str">
        <f t="shared" si="59"/>
        <v>_</v>
      </c>
      <c r="I930" s="2"/>
      <c r="J930" s="2"/>
      <c r="K930" s="2"/>
      <c r="L930" s="2" t="str">
        <f t="shared" si="58"/>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5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(($AM$11)*IF(Table2[[#This Row],[CorrectWinnerPrediction]]="Y", 1, 0))+(($AM$12)*IF(Table2[[#This Row],[CorrectAwayScorePrediction]]="Y", 1, 0))+(($AM$13)*IF(Table2[[#This Row],[CorrectHomeScorePrediction]]="Y", 1, 0))</f>
        <v>0</v>
      </c>
      <c r="AD930" s="4" t="str">
        <f t="shared" si="57"/>
        <v>TUE</v>
      </c>
      <c r="AE930"/>
    </row>
    <row r="931" spans="1:31" x14ac:dyDescent="0.25">
      <c r="A931" s="3"/>
      <c r="B931" s="5">
        <v>45713</v>
      </c>
      <c r="C931" s="8" t="s">
        <v>1040</v>
      </c>
      <c r="D931" s="3" t="s">
        <v>17</v>
      </c>
      <c r="E931" s="3" t="s">
        <v>15</v>
      </c>
      <c r="F931" s="3"/>
      <c r="G931" s="3"/>
      <c r="H931" s="3" t="str">
        <f t="shared" si="59"/>
        <v>_</v>
      </c>
      <c r="I931" s="3"/>
      <c r="J931" s="3"/>
      <c r="K931" s="3"/>
      <c r="L931" s="3" t="str">
        <f t="shared" si="58"/>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56"/>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(($AM$11)*IF(Table2[[#This Row],[CorrectWinnerPrediction]]="Y", 1, 0))+(($AM$12)*IF(Table2[[#This Row],[CorrectAwayScorePrediction]]="Y", 1, 0))+(($AM$13)*IF(Table2[[#This Row],[CorrectHomeScorePrediction]]="Y", 1, 0))</f>
        <v>0</v>
      </c>
      <c r="AD931" s="5" t="str">
        <f t="shared" si="57"/>
        <v>TUE</v>
      </c>
      <c r="AE931"/>
    </row>
    <row r="932" spans="1:31" x14ac:dyDescent="0.25">
      <c r="B932" s="4">
        <v>45714</v>
      </c>
      <c r="C932" s="7" t="s">
        <v>1041</v>
      </c>
      <c r="D932" s="2" t="s">
        <v>22</v>
      </c>
      <c r="E932" s="2" t="s">
        <v>30</v>
      </c>
      <c r="F932" s="2"/>
      <c r="G932" s="2"/>
      <c r="H932" s="2" t="str">
        <f t="shared" si="59"/>
        <v>_</v>
      </c>
      <c r="I932" s="2"/>
      <c r="J932" s="2"/>
      <c r="K932" s="2"/>
      <c r="L932" s="2" t="str">
        <f t="shared" si="58"/>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5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(($AM$11)*IF(Table2[[#This Row],[CorrectWinnerPrediction]]="Y", 1, 0))+(($AM$12)*IF(Table2[[#This Row],[CorrectAwayScorePrediction]]="Y", 1, 0))+(($AM$13)*IF(Table2[[#This Row],[CorrectHomeScorePrediction]]="Y", 1, 0))</f>
        <v>0</v>
      </c>
      <c r="AD932" s="4" t="str">
        <f t="shared" si="57"/>
        <v>WED</v>
      </c>
      <c r="AE932"/>
    </row>
    <row r="933" spans="1:31" x14ac:dyDescent="0.25">
      <c r="B933" s="4">
        <v>45714</v>
      </c>
      <c r="C933" s="7" t="s">
        <v>1042</v>
      </c>
      <c r="D933" s="2" t="s">
        <v>32</v>
      </c>
      <c r="E933" s="2" t="s">
        <v>26</v>
      </c>
      <c r="F933" s="2"/>
      <c r="G933" s="2"/>
      <c r="H933" s="2" t="str">
        <f t="shared" si="59"/>
        <v>_</v>
      </c>
      <c r="I933" s="2"/>
      <c r="J933" s="2"/>
      <c r="K933" s="2"/>
      <c r="L933" s="2" t="str">
        <f t="shared" si="58"/>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5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(($AM$11)*IF(Table2[[#This Row],[CorrectWinnerPrediction]]="Y", 1, 0))+(($AM$12)*IF(Table2[[#This Row],[CorrectAwayScorePrediction]]="Y", 1, 0))+(($AM$13)*IF(Table2[[#This Row],[CorrectHomeScorePrediction]]="Y", 1, 0))</f>
        <v>0</v>
      </c>
      <c r="AD933" s="4" t="str">
        <f t="shared" si="57"/>
        <v>WED</v>
      </c>
      <c r="AE933"/>
    </row>
    <row r="934" spans="1:31" x14ac:dyDescent="0.25">
      <c r="A934" s="3"/>
      <c r="B934" s="5">
        <v>45714</v>
      </c>
      <c r="C934" s="8" t="s">
        <v>1043</v>
      </c>
      <c r="D934" s="3" t="s">
        <v>25</v>
      </c>
      <c r="E934" s="3" t="s">
        <v>28</v>
      </c>
      <c r="F934" s="3"/>
      <c r="G934" s="3"/>
      <c r="H934" s="3" t="str">
        <f t="shared" si="59"/>
        <v>_</v>
      </c>
      <c r="I934" s="3"/>
      <c r="J934" s="3"/>
      <c r="K934" s="3"/>
      <c r="L934" s="2" t="str">
        <f t="shared" si="58"/>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56"/>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(($AM$11)*IF(Table2[[#This Row],[CorrectWinnerPrediction]]="Y", 1, 0))+(($AM$12)*IF(Table2[[#This Row],[CorrectAwayScorePrediction]]="Y", 1, 0))+(($AM$13)*IF(Table2[[#This Row],[CorrectHomeScorePrediction]]="Y", 1, 0))</f>
        <v>0</v>
      </c>
      <c r="AD934" s="5" t="str">
        <f t="shared" si="57"/>
        <v>WED</v>
      </c>
      <c r="AE934"/>
    </row>
    <row r="935" spans="1:31" x14ac:dyDescent="0.25">
      <c r="B935" s="4">
        <v>45715</v>
      </c>
      <c r="C935" s="7" t="s">
        <v>1044</v>
      </c>
      <c r="D935" s="2" t="s">
        <v>33</v>
      </c>
      <c r="E935" s="2" t="s">
        <v>16</v>
      </c>
      <c r="F935" s="2"/>
      <c r="G935" s="2"/>
      <c r="H935" s="2" t="str">
        <f t="shared" si="59"/>
        <v>_</v>
      </c>
      <c r="I935" s="2"/>
      <c r="J935" s="2"/>
      <c r="K935" s="2"/>
      <c r="L935" s="13" t="str">
        <f t="shared" si="58"/>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5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(($AM$11)*IF(Table2[[#This Row],[CorrectWinnerPrediction]]="Y", 1, 0))+(($AM$12)*IF(Table2[[#This Row],[CorrectAwayScorePrediction]]="Y", 1, 0))+(($AM$13)*IF(Table2[[#This Row],[CorrectHomeScorePrediction]]="Y", 1, 0))</f>
        <v>0</v>
      </c>
      <c r="AD935" s="4" t="str">
        <f t="shared" si="57"/>
        <v>THU</v>
      </c>
      <c r="AE935"/>
    </row>
    <row r="936" spans="1:31" x14ac:dyDescent="0.25">
      <c r="B936" s="4">
        <v>45715</v>
      </c>
      <c r="C936" s="7" t="s">
        <v>1045</v>
      </c>
      <c r="D936" s="2" t="s">
        <v>38</v>
      </c>
      <c r="E936" s="2" t="s">
        <v>19</v>
      </c>
      <c r="F936" s="2"/>
      <c r="G936" s="2"/>
      <c r="H936" s="2" t="str">
        <f t="shared" si="59"/>
        <v>_</v>
      </c>
      <c r="I936" s="2"/>
      <c r="J936" s="2"/>
      <c r="K936" s="2"/>
      <c r="L936" s="2" t="str">
        <f t="shared" si="58"/>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5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(($AM$11)*IF(Table2[[#This Row],[CorrectWinnerPrediction]]="Y", 1, 0))+(($AM$12)*IF(Table2[[#This Row],[CorrectAwayScorePrediction]]="Y", 1, 0))+(($AM$13)*IF(Table2[[#This Row],[CorrectHomeScorePrediction]]="Y", 1, 0))</f>
        <v>0</v>
      </c>
      <c r="AD936" s="4" t="str">
        <f t="shared" si="57"/>
        <v>THU</v>
      </c>
      <c r="AE936"/>
    </row>
    <row r="937" spans="1:31" x14ac:dyDescent="0.25">
      <c r="B937" s="4">
        <v>45715</v>
      </c>
      <c r="C937" s="7" t="s">
        <v>1046</v>
      </c>
      <c r="D937" s="2" t="s">
        <v>36</v>
      </c>
      <c r="E937" s="2" t="s">
        <v>31</v>
      </c>
      <c r="F937" s="2"/>
      <c r="G937" s="2"/>
      <c r="H937" s="2" t="str">
        <f t="shared" si="59"/>
        <v>_</v>
      </c>
      <c r="I937" s="2"/>
      <c r="J937" s="2"/>
      <c r="K937" s="2"/>
      <c r="L937" s="2" t="str">
        <f t="shared" si="58"/>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5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(($AM$11)*IF(Table2[[#This Row],[CorrectWinnerPrediction]]="Y", 1, 0))+(($AM$12)*IF(Table2[[#This Row],[CorrectAwayScorePrediction]]="Y", 1, 0))+(($AM$13)*IF(Table2[[#This Row],[CorrectHomeScorePrediction]]="Y", 1, 0))</f>
        <v>0</v>
      </c>
      <c r="AD937" s="4" t="str">
        <f t="shared" si="57"/>
        <v>THU</v>
      </c>
      <c r="AE937"/>
    </row>
    <row r="938" spans="1:31" x14ac:dyDescent="0.25">
      <c r="B938" s="4">
        <v>45715</v>
      </c>
      <c r="C938" s="7" t="s">
        <v>1047</v>
      </c>
      <c r="D938" s="2" t="s">
        <v>24</v>
      </c>
      <c r="E938" s="2" t="s">
        <v>43</v>
      </c>
      <c r="F938" s="2"/>
      <c r="G938" s="2"/>
      <c r="H938" s="2" t="str">
        <f t="shared" si="59"/>
        <v>_</v>
      </c>
      <c r="I938" s="2"/>
      <c r="J938" s="2"/>
      <c r="K938" s="2"/>
      <c r="L938" s="2" t="str">
        <f t="shared" si="58"/>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5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(($AM$11)*IF(Table2[[#This Row],[CorrectWinnerPrediction]]="Y", 1, 0))+(($AM$12)*IF(Table2[[#This Row],[CorrectAwayScorePrediction]]="Y", 1, 0))+(($AM$13)*IF(Table2[[#This Row],[CorrectHomeScorePrediction]]="Y", 1, 0))</f>
        <v>0</v>
      </c>
      <c r="AD938" s="4" t="str">
        <f t="shared" si="57"/>
        <v>THU</v>
      </c>
      <c r="AE938"/>
    </row>
    <row r="939" spans="1:31" x14ac:dyDescent="0.25">
      <c r="B939" s="4">
        <v>45715</v>
      </c>
      <c r="C939" s="7" t="s">
        <v>1048</v>
      </c>
      <c r="D939" s="2" t="s">
        <v>45</v>
      </c>
      <c r="E939" s="2" t="s">
        <v>21</v>
      </c>
      <c r="F939" s="2"/>
      <c r="G939" s="2"/>
      <c r="H939" s="2" t="str">
        <f t="shared" si="59"/>
        <v>_</v>
      </c>
      <c r="I939" s="2"/>
      <c r="J939" s="2"/>
      <c r="K939" s="2"/>
      <c r="L939" s="2" t="str">
        <f t="shared" si="58"/>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56"/>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(($AM$11)*IF(Table2[[#This Row],[CorrectWinnerPrediction]]="Y", 1, 0))+(($AM$12)*IF(Table2[[#This Row],[CorrectAwayScorePrediction]]="Y", 1, 0))+(($AM$13)*IF(Table2[[#This Row],[CorrectHomeScorePrediction]]="Y", 1, 0))</f>
        <v>0</v>
      </c>
      <c r="AD939" s="4" t="str">
        <f t="shared" si="57"/>
        <v>THU</v>
      </c>
      <c r="AE939"/>
    </row>
    <row r="940" spans="1:31" x14ac:dyDescent="0.25">
      <c r="B940" s="4">
        <v>45715</v>
      </c>
      <c r="C940" s="7" t="s">
        <v>1049</v>
      </c>
      <c r="D940" s="2" t="s">
        <v>13</v>
      </c>
      <c r="E940" s="2" t="s">
        <v>46</v>
      </c>
      <c r="F940" s="2"/>
      <c r="G940" s="2"/>
      <c r="H940" s="2" t="str">
        <f t="shared" si="59"/>
        <v>_</v>
      </c>
      <c r="I940" s="2"/>
      <c r="J940" s="2"/>
      <c r="K940" s="2"/>
      <c r="L940" s="2" t="str">
        <f t="shared" si="58"/>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56"/>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(($AM$11)*IF(Table2[[#This Row],[CorrectWinnerPrediction]]="Y", 1, 0))+(($AM$12)*IF(Table2[[#This Row],[CorrectAwayScorePrediction]]="Y", 1, 0))+(($AM$13)*IF(Table2[[#This Row],[CorrectHomeScorePrediction]]="Y", 1, 0))</f>
        <v>0</v>
      </c>
      <c r="AD940" s="4" t="str">
        <f t="shared" si="57"/>
        <v>THU</v>
      </c>
      <c r="AE940"/>
    </row>
    <row r="941" spans="1:31" x14ac:dyDescent="0.25">
      <c r="B941" s="4">
        <v>45715</v>
      </c>
      <c r="C941" s="7" t="s">
        <v>1050</v>
      </c>
      <c r="D941" s="2" t="s">
        <v>29</v>
      </c>
      <c r="E941" s="2" t="s">
        <v>44</v>
      </c>
      <c r="F941" s="2"/>
      <c r="G941" s="2"/>
      <c r="H941" s="2" t="str">
        <f t="shared" si="59"/>
        <v>_</v>
      </c>
      <c r="I941" s="2"/>
      <c r="J941" s="2"/>
      <c r="K941" s="2"/>
      <c r="L941" s="2" t="str">
        <f t="shared" si="58"/>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56"/>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(($AM$11)*IF(Table2[[#This Row],[CorrectWinnerPrediction]]="Y", 1, 0))+(($AM$12)*IF(Table2[[#This Row],[CorrectAwayScorePrediction]]="Y", 1, 0))+(($AM$13)*IF(Table2[[#This Row],[CorrectHomeScorePrediction]]="Y", 1, 0))</f>
        <v>0</v>
      </c>
      <c r="AD941" s="4" t="str">
        <f t="shared" si="57"/>
        <v>THU</v>
      </c>
      <c r="AE941"/>
    </row>
    <row r="942" spans="1:31" x14ac:dyDescent="0.25">
      <c r="B942" s="4">
        <v>45715</v>
      </c>
      <c r="C942" s="7" t="s">
        <v>1051</v>
      </c>
      <c r="D942" s="2" t="s">
        <v>23</v>
      </c>
      <c r="E942" s="2" t="s">
        <v>14</v>
      </c>
      <c r="F942" s="2"/>
      <c r="G942" s="2"/>
      <c r="H942" s="2" t="str">
        <f t="shared" si="59"/>
        <v>_</v>
      </c>
      <c r="I942" s="2"/>
      <c r="J942" s="2"/>
      <c r="K942" s="2"/>
      <c r="L942" s="2" t="str">
        <f t="shared" si="58"/>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56"/>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(($AM$11)*IF(Table2[[#This Row],[CorrectWinnerPrediction]]="Y", 1, 0))+(($AM$12)*IF(Table2[[#This Row],[CorrectAwayScorePrediction]]="Y", 1, 0))+(($AM$13)*IF(Table2[[#This Row],[CorrectHomeScorePrediction]]="Y", 1, 0))</f>
        <v>0</v>
      </c>
      <c r="AD942" s="4" t="str">
        <f t="shared" si="57"/>
        <v>THU</v>
      </c>
      <c r="AE942"/>
    </row>
    <row r="943" spans="1:31" x14ac:dyDescent="0.25">
      <c r="B943" s="4">
        <v>45715</v>
      </c>
      <c r="C943" s="7" t="s">
        <v>1052</v>
      </c>
      <c r="D943" s="2" t="s">
        <v>22</v>
      </c>
      <c r="E943" s="2" t="s">
        <v>35</v>
      </c>
      <c r="F943" s="2"/>
      <c r="G943" s="2"/>
      <c r="H943" s="2" t="str">
        <f t="shared" si="59"/>
        <v>_</v>
      </c>
      <c r="I943" s="2"/>
      <c r="J943" s="2"/>
      <c r="K943" s="2"/>
      <c r="L943" s="2" t="str">
        <f t="shared" si="58"/>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5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(($AM$11)*IF(Table2[[#This Row],[CorrectWinnerPrediction]]="Y", 1, 0))+(($AM$12)*IF(Table2[[#This Row],[CorrectAwayScorePrediction]]="Y", 1, 0))+(($AM$13)*IF(Table2[[#This Row],[CorrectHomeScorePrediction]]="Y", 1, 0))</f>
        <v>0</v>
      </c>
      <c r="AD943" s="4" t="str">
        <f t="shared" si="57"/>
        <v>THU</v>
      </c>
      <c r="AE943"/>
    </row>
    <row r="944" spans="1:31" x14ac:dyDescent="0.25">
      <c r="B944" s="4">
        <v>45715</v>
      </c>
      <c r="C944" s="7" t="s">
        <v>1053</v>
      </c>
      <c r="D944" s="2" t="s">
        <v>37</v>
      </c>
      <c r="E944" s="2" t="s">
        <v>15</v>
      </c>
      <c r="F944" s="2"/>
      <c r="G944" s="2"/>
      <c r="H944" s="2" t="str">
        <f t="shared" si="59"/>
        <v>_</v>
      </c>
      <c r="I944" s="2"/>
      <c r="J944" s="2"/>
      <c r="K944" s="2"/>
      <c r="L944" s="2" t="str">
        <f t="shared" si="58"/>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5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(($AM$11)*IF(Table2[[#This Row],[CorrectWinnerPrediction]]="Y", 1, 0))+(($AM$12)*IF(Table2[[#This Row],[CorrectAwayScorePrediction]]="Y", 1, 0))+(($AM$13)*IF(Table2[[#This Row],[CorrectHomeScorePrediction]]="Y", 1, 0))</f>
        <v>0</v>
      </c>
      <c r="AD944" s="4" t="str">
        <f t="shared" si="57"/>
        <v>THU</v>
      </c>
      <c r="AE944"/>
    </row>
    <row r="945" spans="1:31" x14ac:dyDescent="0.25">
      <c r="B945" s="4">
        <v>45715</v>
      </c>
      <c r="C945" s="7" t="s">
        <v>1054</v>
      </c>
      <c r="D945" s="2" t="s">
        <v>17</v>
      </c>
      <c r="E945" s="2" t="s">
        <v>27</v>
      </c>
      <c r="F945" s="2"/>
      <c r="G945" s="2"/>
      <c r="H945" s="2" t="str">
        <f t="shared" si="59"/>
        <v>_</v>
      </c>
      <c r="I945" s="2"/>
      <c r="J945" s="2"/>
      <c r="K945" s="2"/>
      <c r="L945" s="2" t="str">
        <f t="shared" si="58"/>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5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(($AM$11)*IF(Table2[[#This Row],[CorrectWinnerPrediction]]="Y", 1, 0))+(($AM$12)*IF(Table2[[#This Row],[CorrectAwayScorePrediction]]="Y", 1, 0))+(($AM$13)*IF(Table2[[#This Row],[CorrectHomeScorePrediction]]="Y", 1, 0))</f>
        <v>0</v>
      </c>
      <c r="AD945" s="4" t="str">
        <f t="shared" si="57"/>
        <v>THU</v>
      </c>
      <c r="AE945"/>
    </row>
    <row r="946" spans="1:31" x14ac:dyDescent="0.25">
      <c r="A946" s="3"/>
      <c r="B946" s="5">
        <v>45715</v>
      </c>
      <c r="C946" s="8" t="s">
        <v>1055</v>
      </c>
      <c r="D946" s="3" t="s">
        <v>25</v>
      </c>
      <c r="E946" s="3" t="s">
        <v>47</v>
      </c>
      <c r="F946" s="3"/>
      <c r="G946" s="3"/>
      <c r="H946" s="3" t="str">
        <f t="shared" si="59"/>
        <v>_</v>
      </c>
      <c r="I946" s="3"/>
      <c r="J946" s="3"/>
      <c r="K946" s="3"/>
      <c r="L946" s="2" t="str">
        <f t="shared" si="58"/>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56"/>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(($AM$11)*IF(Table2[[#This Row],[CorrectWinnerPrediction]]="Y", 1, 0))+(($AM$12)*IF(Table2[[#This Row],[CorrectAwayScorePrediction]]="Y", 1, 0))+(($AM$13)*IF(Table2[[#This Row],[CorrectHomeScorePrediction]]="Y", 1, 0))</f>
        <v>0</v>
      </c>
      <c r="AD946" s="5" t="str">
        <f t="shared" si="57"/>
        <v>THU</v>
      </c>
      <c r="AE946"/>
    </row>
    <row r="947" spans="1:31" x14ac:dyDescent="0.25">
      <c r="B947" s="4">
        <v>45716</v>
      </c>
      <c r="C947" s="7" t="s">
        <v>1056</v>
      </c>
      <c r="D947" s="2" t="s">
        <v>18</v>
      </c>
      <c r="E947" s="2" t="s">
        <v>20</v>
      </c>
      <c r="F947" s="2"/>
      <c r="G947" s="2"/>
      <c r="H947" s="2" t="str">
        <f t="shared" si="59"/>
        <v>_</v>
      </c>
      <c r="I947" s="2"/>
      <c r="J947" s="2"/>
      <c r="K947" s="2"/>
      <c r="L947" s="13" t="str">
        <f t="shared" si="58"/>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5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(($AM$11)*IF(Table2[[#This Row],[CorrectWinnerPrediction]]="Y", 1, 0))+(($AM$12)*IF(Table2[[#This Row],[CorrectAwayScorePrediction]]="Y", 1, 0))+(($AM$13)*IF(Table2[[#This Row],[CorrectHomeScorePrediction]]="Y", 1, 0))</f>
        <v>0</v>
      </c>
      <c r="AD947" s="4" t="str">
        <f t="shared" si="57"/>
        <v>FRI</v>
      </c>
      <c r="AE947"/>
    </row>
    <row r="948" spans="1:31" x14ac:dyDescent="0.25">
      <c r="B948" s="4">
        <v>45716</v>
      </c>
      <c r="C948" s="7" t="s">
        <v>1057</v>
      </c>
      <c r="D948" s="2" t="s">
        <v>28</v>
      </c>
      <c r="E948" s="2" t="s">
        <v>34</v>
      </c>
      <c r="F948" s="2"/>
      <c r="G948" s="2"/>
      <c r="H948" s="2" t="str">
        <f t="shared" si="59"/>
        <v>_</v>
      </c>
      <c r="I948" s="2"/>
      <c r="J948" s="2"/>
      <c r="K948" s="2"/>
      <c r="L948" s="2" t="str">
        <f t="shared" si="58"/>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5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(($AM$11)*IF(Table2[[#This Row],[CorrectWinnerPrediction]]="Y", 1, 0))+(($AM$12)*IF(Table2[[#This Row],[CorrectAwayScorePrediction]]="Y", 1, 0))+(($AM$13)*IF(Table2[[#This Row],[CorrectHomeScorePrediction]]="Y", 1, 0))</f>
        <v>0</v>
      </c>
      <c r="AD948" s="4" t="str">
        <f t="shared" si="57"/>
        <v>FRI</v>
      </c>
      <c r="AE948"/>
    </row>
    <row r="949" spans="1:31" x14ac:dyDescent="0.25">
      <c r="A949" s="3"/>
      <c r="B949" s="5">
        <v>45716</v>
      </c>
      <c r="C949" s="8" t="s">
        <v>1058</v>
      </c>
      <c r="D949" s="3" t="s">
        <v>37</v>
      </c>
      <c r="E949" s="3" t="s">
        <v>26</v>
      </c>
      <c r="F949" s="3"/>
      <c r="G949" s="3"/>
      <c r="H949" s="3" t="str">
        <f t="shared" si="59"/>
        <v>_</v>
      </c>
      <c r="I949" s="3"/>
      <c r="J949" s="3"/>
      <c r="K949" s="3"/>
      <c r="L949" s="2" t="str">
        <f t="shared" si="58"/>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56"/>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(($AM$11)*IF(Table2[[#This Row],[CorrectWinnerPrediction]]="Y", 1, 0))+(($AM$12)*IF(Table2[[#This Row],[CorrectAwayScorePrediction]]="Y", 1, 0))+(($AM$13)*IF(Table2[[#This Row],[CorrectHomeScorePrediction]]="Y", 1, 0))</f>
        <v>0</v>
      </c>
      <c r="AD949" s="5" t="str">
        <f t="shared" si="57"/>
        <v>FRI</v>
      </c>
      <c r="AE949"/>
    </row>
    <row r="950" spans="1:31" x14ac:dyDescent="0.25">
      <c r="B950" s="4">
        <v>45717</v>
      </c>
      <c r="C950" s="7" t="s">
        <v>1059</v>
      </c>
      <c r="D950" s="2" t="s">
        <v>35</v>
      </c>
      <c r="E950" s="2" t="s">
        <v>33</v>
      </c>
      <c r="F950" s="2"/>
      <c r="G950" s="2"/>
      <c r="H950" s="2" t="str">
        <f t="shared" si="59"/>
        <v>_</v>
      </c>
      <c r="I950" s="2"/>
      <c r="J950" s="2"/>
      <c r="K950" s="2"/>
      <c r="L950" s="13" t="str">
        <f t="shared" si="58"/>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56"/>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(($AM$11)*IF(Table2[[#This Row],[CorrectWinnerPrediction]]="Y", 1, 0))+(($AM$12)*IF(Table2[[#This Row],[CorrectAwayScorePrediction]]="Y", 1, 0))+(($AM$13)*IF(Table2[[#This Row],[CorrectHomeScorePrediction]]="Y", 1, 0))</f>
        <v>0</v>
      </c>
      <c r="AD950" s="4" t="str">
        <f t="shared" si="57"/>
        <v>SAT</v>
      </c>
      <c r="AE950"/>
    </row>
    <row r="951" spans="1:31" x14ac:dyDescent="0.25">
      <c r="B951" s="4">
        <v>45717</v>
      </c>
      <c r="C951" s="7" t="s">
        <v>1063</v>
      </c>
      <c r="D951" s="2" t="s">
        <v>43</v>
      </c>
      <c r="E951" s="2" t="s">
        <v>46</v>
      </c>
      <c r="F951" s="2"/>
      <c r="G951" s="2"/>
      <c r="H951" s="2" t="str">
        <f t="shared" si="59"/>
        <v>_</v>
      </c>
      <c r="I951" s="2"/>
      <c r="J951" s="2"/>
      <c r="K951" s="2"/>
      <c r="L951" s="2" t="str">
        <f t="shared" si="58"/>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56"/>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(($AM$11)*IF(Table2[[#This Row],[CorrectWinnerPrediction]]="Y", 1, 0))+(($AM$12)*IF(Table2[[#This Row],[CorrectAwayScorePrediction]]="Y", 1, 0))+(($AM$13)*IF(Table2[[#This Row],[CorrectHomeScorePrediction]]="Y", 1, 0))</f>
        <v>0</v>
      </c>
      <c r="AD951" s="4" t="str">
        <f t="shared" si="57"/>
        <v>SAT</v>
      </c>
      <c r="AE951"/>
    </row>
    <row r="952" spans="1:31" x14ac:dyDescent="0.25">
      <c r="B952" s="4">
        <v>45717</v>
      </c>
      <c r="C952" s="7" t="s">
        <v>1064</v>
      </c>
      <c r="D952" s="2" t="s">
        <v>24</v>
      </c>
      <c r="E952" s="2" t="s">
        <v>14</v>
      </c>
      <c r="F952" s="2"/>
      <c r="G952" s="2"/>
      <c r="H952" s="2" t="str">
        <f t="shared" si="59"/>
        <v>_</v>
      </c>
      <c r="I952" s="2"/>
      <c r="J952" s="2"/>
      <c r="K952" s="2"/>
      <c r="L952" s="2" t="str">
        <f t="shared" si="58"/>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56"/>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(($AM$11)*IF(Table2[[#This Row],[CorrectWinnerPrediction]]="Y", 1, 0))+(($AM$12)*IF(Table2[[#This Row],[CorrectAwayScorePrediction]]="Y", 1, 0))+(($AM$13)*IF(Table2[[#This Row],[CorrectHomeScorePrediction]]="Y", 1, 0))</f>
        <v>0</v>
      </c>
      <c r="AD952" s="4" t="str">
        <f t="shared" si="57"/>
        <v>SAT</v>
      </c>
      <c r="AE952"/>
    </row>
    <row r="953" spans="1:31" x14ac:dyDescent="0.25">
      <c r="B953" s="4">
        <v>45717</v>
      </c>
      <c r="C953" s="7" t="s">
        <v>1065</v>
      </c>
      <c r="D953" s="2" t="s">
        <v>16</v>
      </c>
      <c r="E953" s="2" t="s">
        <v>21</v>
      </c>
      <c r="F953" s="2"/>
      <c r="G953" s="2"/>
      <c r="H953" s="2" t="str">
        <f t="shared" si="59"/>
        <v>_</v>
      </c>
      <c r="I953" s="2"/>
      <c r="J953" s="2"/>
      <c r="K953" s="2"/>
      <c r="L953" s="2" t="str">
        <f t="shared" si="58"/>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56"/>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(($AM$11)*IF(Table2[[#This Row],[CorrectWinnerPrediction]]="Y", 1, 0))+(($AM$12)*IF(Table2[[#This Row],[CorrectAwayScorePrediction]]="Y", 1, 0))+(($AM$13)*IF(Table2[[#This Row],[CorrectHomeScorePrediction]]="Y", 1, 0))</f>
        <v>0</v>
      </c>
      <c r="AD953" s="4" t="str">
        <f t="shared" si="57"/>
        <v>SAT</v>
      </c>
      <c r="AE953"/>
    </row>
    <row r="954" spans="1:31" x14ac:dyDescent="0.25">
      <c r="B954" s="4">
        <v>45717</v>
      </c>
      <c r="C954" s="7" t="s">
        <v>1066</v>
      </c>
      <c r="D954" s="2" t="s">
        <v>31</v>
      </c>
      <c r="E954" s="2" t="s">
        <v>36</v>
      </c>
      <c r="F954" s="2"/>
      <c r="G954" s="2"/>
      <c r="H954" s="2" t="str">
        <f t="shared" si="59"/>
        <v>_</v>
      </c>
      <c r="I954" s="2"/>
      <c r="J954" s="2"/>
      <c r="K954" s="2"/>
      <c r="L954" s="2" t="str">
        <f t="shared" si="58"/>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5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(($AM$11)*IF(Table2[[#This Row],[CorrectWinnerPrediction]]="Y", 1, 0))+(($AM$12)*IF(Table2[[#This Row],[CorrectAwayScorePrediction]]="Y", 1, 0))+(($AM$13)*IF(Table2[[#This Row],[CorrectHomeScorePrediction]]="Y", 1, 0))</f>
        <v>0</v>
      </c>
      <c r="AD954" s="4" t="str">
        <f t="shared" si="57"/>
        <v>SAT</v>
      </c>
      <c r="AE954"/>
    </row>
    <row r="955" spans="1:31" x14ac:dyDescent="0.25">
      <c r="B955" s="4">
        <v>45717</v>
      </c>
      <c r="C955" s="7" t="s">
        <v>1067</v>
      </c>
      <c r="D955" s="2" t="s">
        <v>19</v>
      </c>
      <c r="E955" s="2" t="s">
        <v>29</v>
      </c>
      <c r="F955" s="2"/>
      <c r="G955" s="2"/>
      <c r="H955" s="2" t="str">
        <f t="shared" si="59"/>
        <v>_</v>
      </c>
      <c r="I955" s="2"/>
      <c r="J955" s="2"/>
      <c r="K955" s="2"/>
      <c r="L955" s="2" t="str">
        <f t="shared" si="58"/>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5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(($AM$11)*IF(Table2[[#This Row],[CorrectWinnerPrediction]]="Y", 1, 0))+(($AM$12)*IF(Table2[[#This Row],[CorrectAwayScorePrediction]]="Y", 1, 0))+(($AM$13)*IF(Table2[[#This Row],[CorrectHomeScorePrediction]]="Y", 1, 0))</f>
        <v>0</v>
      </c>
      <c r="AD955" s="4" t="str">
        <f t="shared" si="57"/>
        <v>SAT</v>
      </c>
      <c r="AE955"/>
    </row>
    <row r="956" spans="1:31" x14ac:dyDescent="0.25">
      <c r="B956" s="4">
        <v>45717</v>
      </c>
      <c r="C956" s="7" t="s">
        <v>1068</v>
      </c>
      <c r="D956" s="2" t="s">
        <v>38</v>
      </c>
      <c r="E956" s="2" t="s">
        <v>30</v>
      </c>
      <c r="F956" s="2"/>
      <c r="G956" s="2"/>
      <c r="H956" s="2" t="str">
        <f t="shared" si="59"/>
        <v>_</v>
      </c>
      <c r="I956" s="2"/>
      <c r="J956" s="2"/>
      <c r="K956" s="2"/>
      <c r="L956" s="2" t="str">
        <f t="shared" si="58"/>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5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(($AM$11)*IF(Table2[[#This Row],[CorrectWinnerPrediction]]="Y", 1, 0))+(($AM$12)*IF(Table2[[#This Row],[CorrectAwayScorePrediction]]="Y", 1, 0))+(($AM$13)*IF(Table2[[#This Row],[CorrectHomeScorePrediction]]="Y", 1, 0))</f>
        <v>0</v>
      </c>
      <c r="AD956" s="4" t="str">
        <f t="shared" si="57"/>
        <v>SAT</v>
      </c>
      <c r="AE956"/>
    </row>
    <row r="957" spans="1:31" x14ac:dyDescent="0.25">
      <c r="B957" s="4">
        <v>45717</v>
      </c>
      <c r="C957" s="7" t="s">
        <v>1069</v>
      </c>
      <c r="D957" s="2" t="s">
        <v>23</v>
      </c>
      <c r="E957" s="2" t="s">
        <v>44</v>
      </c>
      <c r="F957" s="2"/>
      <c r="G957" s="2"/>
      <c r="H957" s="2" t="str">
        <f t="shared" si="59"/>
        <v>_</v>
      </c>
      <c r="I957" s="2"/>
      <c r="J957" s="2"/>
      <c r="K957" s="2"/>
      <c r="L957" s="2" t="str">
        <f t="shared" si="58"/>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5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(($AM$11)*IF(Table2[[#This Row],[CorrectWinnerPrediction]]="Y", 1, 0))+(($AM$12)*IF(Table2[[#This Row],[CorrectAwayScorePrediction]]="Y", 1, 0))+(($AM$13)*IF(Table2[[#This Row],[CorrectHomeScorePrediction]]="Y", 1, 0))</f>
        <v>0</v>
      </c>
      <c r="AD957" s="4" t="str">
        <f t="shared" si="57"/>
        <v>SAT</v>
      </c>
      <c r="AE957"/>
    </row>
    <row r="958" spans="1:31" x14ac:dyDescent="0.25">
      <c r="B958" s="4">
        <v>45717</v>
      </c>
      <c r="C958" s="7" t="s">
        <v>1070</v>
      </c>
      <c r="D958" s="2" t="s">
        <v>45</v>
      </c>
      <c r="E958" s="2" t="s">
        <v>22</v>
      </c>
      <c r="F958" s="2"/>
      <c r="G958" s="2"/>
      <c r="H958" s="2" t="str">
        <f t="shared" si="59"/>
        <v>_</v>
      </c>
      <c r="I958" s="2"/>
      <c r="J958" s="2"/>
      <c r="K958" s="2"/>
      <c r="L958" s="2" t="str">
        <f t="shared" si="58"/>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5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(($AM$11)*IF(Table2[[#This Row],[CorrectWinnerPrediction]]="Y", 1, 0))+(($AM$12)*IF(Table2[[#This Row],[CorrectAwayScorePrediction]]="Y", 1, 0))+(($AM$13)*IF(Table2[[#This Row],[CorrectHomeScorePrediction]]="Y", 1, 0))</f>
        <v>0</v>
      </c>
      <c r="AD958" s="4" t="str">
        <f t="shared" si="57"/>
        <v>SAT</v>
      </c>
      <c r="AE958"/>
    </row>
    <row r="959" spans="1:31" x14ac:dyDescent="0.25">
      <c r="B959" s="4">
        <v>45717</v>
      </c>
      <c r="C959" s="7" t="s">
        <v>1071</v>
      </c>
      <c r="D959" s="2" t="s">
        <v>28</v>
      </c>
      <c r="E959" s="2" t="s">
        <v>13</v>
      </c>
      <c r="F959" s="2"/>
      <c r="G959" s="2"/>
      <c r="H959" s="2" t="str">
        <f t="shared" si="59"/>
        <v>_</v>
      </c>
      <c r="I959" s="2"/>
      <c r="J959" s="2"/>
      <c r="K959" s="2"/>
      <c r="L959" s="2" t="str">
        <f t="shared" si="58"/>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5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(($AM$11)*IF(Table2[[#This Row],[CorrectWinnerPrediction]]="Y", 1, 0))+(($AM$12)*IF(Table2[[#This Row],[CorrectAwayScorePrediction]]="Y", 1, 0))+(($AM$13)*IF(Table2[[#This Row],[CorrectHomeScorePrediction]]="Y", 1, 0))</f>
        <v>0</v>
      </c>
      <c r="AD959" s="4" t="str">
        <f t="shared" si="57"/>
        <v>SAT</v>
      </c>
      <c r="AE959"/>
    </row>
    <row r="960" spans="1:31" x14ac:dyDescent="0.25">
      <c r="B960" s="4">
        <v>45717</v>
      </c>
      <c r="C960" s="7" t="s">
        <v>1072</v>
      </c>
      <c r="D960" s="2" t="s">
        <v>32</v>
      </c>
      <c r="E960" s="2" t="s">
        <v>15</v>
      </c>
      <c r="F960" s="2"/>
      <c r="G960" s="2"/>
      <c r="H960" s="2" t="str">
        <f t="shared" si="59"/>
        <v>_</v>
      </c>
      <c r="I960" s="2"/>
      <c r="J960" s="2"/>
      <c r="K960" s="2"/>
      <c r="L960" s="2" t="str">
        <f t="shared" si="58"/>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5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(($AM$11)*IF(Table2[[#This Row],[CorrectWinnerPrediction]]="Y", 1, 0))+(($AM$12)*IF(Table2[[#This Row],[CorrectAwayScorePrediction]]="Y", 1, 0))+(($AM$13)*IF(Table2[[#This Row],[CorrectHomeScorePrediction]]="Y", 1, 0))</f>
        <v>0</v>
      </c>
      <c r="AD960" s="4" t="str">
        <f t="shared" si="57"/>
        <v>SAT</v>
      </c>
      <c r="AE960"/>
    </row>
    <row r="961" spans="1:31" x14ac:dyDescent="0.25">
      <c r="B961" s="4">
        <v>45717</v>
      </c>
      <c r="C961" s="7" t="s">
        <v>1073</v>
      </c>
      <c r="D961" s="2" t="s">
        <v>17</v>
      </c>
      <c r="E961" s="2" t="s">
        <v>47</v>
      </c>
      <c r="F961" s="2"/>
      <c r="G961" s="2"/>
      <c r="H961" s="2" t="str">
        <f t="shared" si="59"/>
        <v>_</v>
      </c>
      <c r="I961" s="2"/>
      <c r="J961" s="2"/>
      <c r="K961" s="2"/>
      <c r="L961" s="2" t="str">
        <f t="shared" si="58"/>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5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(($AM$11)*IF(Table2[[#This Row],[CorrectWinnerPrediction]]="Y", 1, 0))+(($AM$12)*IF(Table2[[#This Row],[CorrectAwayScorePrediction]]="Y", 1, 0))+(($AM$13)*IF(Table2[[#This Row],[CorrectHomeScorePrediction]]="Y", 1, 0))</f>
        <v>0</v>
      </c>
      <c r="AD961" s="4" t="str">
        <f t="shared" si="57"/>
        <v>SAT</v>
      </c>
      <c r="AE961"/>
    </row>
    <row r="962" spans="1:31" x14ac:dyDescent="0.25">
      <c r="A962" s="3"/>
      <c r="B962" s="5">
        <v>45717</v>
      </c>
      <c r="C962" s="8" t="s">
        <v>1074</v>
      </c>
      <c r="D962" s="3" t="s">
        <v>25</v>
      </c>
      <c r="E962" s="3" t="s">
        <v>12</v>
      </c>
      <c r="F962" s="3"/>
      <c r="G962" s="3"/>
      <c r="H962" s="3" t="str">
        <f t="shared" si="59"/>
        <v>_</v>
      </c>
      <c r="I962" s="3"/>
      <c r="J962" s="3"/>
      <c r="K962" s="3"/>
      <c r="L962" s="2" t="str">
        <f t="shared" si="58"/>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56"/>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(($AM$11)*IF(Table2[[#This Row],[CorrectWinnerPrediction]]="Y", 1, 0))+(($AM$12)*IF(Table2[[#This Row],[CorrectAwayScorePrediction]]="Y", 1, 0))+(($AM$13)*IF(Table2[[#This Row],[CorrectHomeScorePrediction]]="Y", 1, 0))</f>
        <v>0</v>
      </c>
      <c r="AD962" s="5" t="str">
        <f t="shared" si="57"/>
        <v>SAT</v>
      </c>
      <c r="AE962"/>
    </row>
    <row r="963" spans="1:31" x14ac:dyDescent="0.25">
      <c r="B963" s="4">
        <v>45718</v>
      </c>
      <c r="C963" s="7" t="s">
        <v>1075</v>
      </c>
      <c r="D963" s="2" t="s">
        <v>18</v>
      </c>
      <c r="E963" s="2" t="s">
        <v>21</v>
      </c>
      <c r="F963" s="2"/>
      <c r="G963" s="2"/>
      <c r="H963" s="2" t="str">
        <f t="shared" si="59"/>
        <v>_</v>
      </c>
      <c r="I963" s="2"/>
      <c r="J963" s="2"/>
      <c r="K963" s="2"/>
      <c r="L963" s="13" t="str">
        <f t="shared" si="58"/>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60">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(($AM$11)*IF(Table2[[#This Row],[CorrectWinnerPrediction]]="Y", 1, 0))+(($AM$12)*IF(Table2[[#This Row],[CorrectAwayScorePrediction]]="Y", 1, 0))+(($AM$13)*IF(Table2[[#This Row],[CorrectHomeScorePrediction]]="Y", 1, 0))</f>
        <v>0</v>
      </c>
      <c r="AD963" s="4" t="str">
        <f t="shared" ref="AD963:AD1026" si="61">IF(WEEKDAY($B963)=1,"SUN",IF(WEEKDAY($B963)=2,"MON",IF(WEEKDAY($B963)=3,"TUE",IF(WEEKDAY($B963)=4,"WED",IF(WEEKDAY($B963)=5,"THU",IF(WEEKDAY($B963)=6,"FRI", "SAT"))))))</f>
        <v>SUN</v>
      </c>
      <c r="AE963"/>
    </row>
    <row r="964" spans="1:31" x14ac:dyDescent="0.25">
      <c r="B964" s="4">
        <v>45718</v>
      </c>
      <c r="C964" s="7" t="s">
        <v>1076</v>
      </c>
      <c r="D964" s="2" t="s">
        <v>16</v>
      </c>
      <c r="E964" s="2" t="s">
        <v>37</v>
      </c>
      <c r="F964" s="2"/>
      <c r="G964" s="2"/>
      <c r="H964" s="2" t="str">
        <f t="shared" si="59"/>
        <v>_</v>
      </c>
      <c r="I964" s="2"/>
      <c r="J964" s="2"/>
      <c r="K964" s="2"/>
      <c r="L964" s="2" t="str">
        <f t="shared" ref="L964:L1027" si="62">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60"/>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(($AM$11)*IF(Table2[[#This Row],[CorrectWinnerPrediction]]="Y", 1, 0))+(($AM$12)*IF(Table2[[#This Row],[CorrectAwayScorePrediction]]="Y", 1, 0))+(($AM$13)*IF(Table2[[#This Row],[CorrectHomeScorePrediction]]="Y", 1, 0))</f>
        <v>0</v>
      </c>
      <c r="AD964" s="4" t="str">
        <f t="shared" si="61"/>
        <v>SUN</v>
      </c>
      <c r="AE964"/>
    </row>
    <row r="965" spans="1:31" x14ac:dyDescent="0.25">
      <c r="B965" s="4">
        <v>45718</v>
      </c>
      <c r="C965" s="7" t="s">
        <v>1077</v>
      </c>
      <c r="D965" s="2" t="s">
        <v>24</v>
      </c>
      <c r="E965" s="2" t="s">
        <v>44</v>
      </c>
      <c r="F965" s="2"/>
      <c r="G965" s="2"/>
      <c r="H965" s="2" t="str">
        <f t="shared" si="59"/>
        <v>_</v>
      </c>
      <c r="I965" s="2"/>
      <c r="J965" s="2"/>
      <c r="K965" s="2"/>
      <c r="L965" s="2" t="str">
        <f t="shared" si="62"/>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60"/>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(($AM$11)*IF(Table2[[#This Row],[CorrectWinnerPrediction]]="Y", 1, 0))+(($AM$12)*IF(Table2[[#This Row],[CorrectAwayScorePrediction]]="Y", 1, 0))+(($AM$13)*IF(Table2[[#This Row],[CorrectHomeScorePrediction]]="Y", 1, 0))</f>
        <v>0</v>
      </c>
      <c r="AD965" s="4" t="str">
        <f t="shared" si="61"/>
        <v>SUN</v>
      </c>
      <c r="AE965"/>
    </row>
    <row r="966" spans="1:31" x14ac:dyDescent="0.25">
      <c r="B966" s="4">
        <v>45718</v>
      </c>
      <c r="C966" s="7" t="s">
        <v>1078</v>
      </c>
      <c r="D966" s="2" t="s">
        <v>13</v>
      </c>
      <c r="E966" s="2" t="s">
        <v>34</v>
      </c>
      <c r="F966" s="2"/>
      <c r="G966" s="2"/>
      <c r="H966" s="2" t="str">
        <f t="shared" ref="H966:H1029" si="63">IF(AND(ISBLANK($F966),ISBLANK($G966)),"_",IF($F966&gt;$G966,$D966,$E966))</f>
        <v>_</v>
      </c>
      <c r="I966" s="2"/>
      <c r="J966" s="2"/>
      <c r="K966" s="2"/>
      <c r="L966" s="2" t="str">
        <f t="shared" si="62"/>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60"/>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(($AM$11)*IF(Table2[[#This Row],[CorrectWinnerPrediction]]="Y", 1, 0))+(($AM$12)*IF(Table2[[#This Row],[CorrectAwayScorePrediction]]="Y", 1, 0))+(($AM$13)*IF(Table2[[#This Row],[CorrectHomeScorePrediction]]="Y", 1, 0))</f>
        <v>0</v>
      </c>
      <c r="AD966" s="4" t="str">
        <f t="shared" si="61"/>
        <v>SUN</v>
      </c>
      <c r="AE966"/>
    </row>
    <row r="967" spans="1:31" x14ac:dyDescent="0.25">
      <c r="B967" s="4">
        <v>45718</v>
      </c>
      <c r="C967" s="7" t="s">
        <v>1079</v>
      </c>
      <c r="D967" s="2" t="s">
        <v>35</v>
      </c>
      <c r="E967" s="2" t="s">
        <v>20</v>
      </c>
      <c r="F967" s="2"/>
      <c r="G967" s="2"/>
      <c r="H967" s="2" t="str">
        <f t="shared" si="63"/>
        <v>_</v>
      </c>
      <c r="I967" s="2"/>
      <c r="J967" s="2"/>
      <c r="K967" s="2"/>
      <c r="L967" s="2" t="str">
        <f t="shared" si="62"/>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60"/>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(($AM$11)*IF(Table2[[#This Row],[CorrectWinnerPrediction]]="Y", 1, 0))+(($AM$12)*IF(Table2[[#This Row],[CorrectAwayScorePrediction]]="Y", 1, 0))+(($AM$13)*IF(Table2[[#This Row],[CorrectHomeScorePrediction]]="Y", 1, 0))</f>
        <v>0</v>
      </c>
      <c r="AD967" s="4" t="str">
        <f t="shared" si="61"/>
        <v>SUN</v>
      </c>
      <c r="AE967"/>
    </row>
    <row r="968" spans="1:31" x14ac:dyDescent="0.25">
      <c r="A968" s="3"/>
      <c r="B968" s="5">
        <v>45718</v>
      </c>
      <c r="C968" s="8" t="s">
        <v>1080</v>
      </c>
      <c r="D968" s="3" t="s">
        <v>32</v>
      </c>
      <c r="E968" s="3" t="s">
        <v>27</v>
      </c>
      <c r="F968" s="3"/>
      <c r="G968" s="3"/>
      <c r="H968" s="3" t="str">
        <f t="shared" si="63"/>
        <v>_</v>
      </c>
      <c r="I968" s="3"/>
      <c r="J968" s="3"/>
      <c r="K968" s="3"/>
      <c r="L968" s="2" t="str">
        <f t="shared" si="62"/>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60"/>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(($AM$11)*IF(Table2[[#This Row],[CorrectWinnerPrediction]]="Y", 1, 0))+(($AM$12)*IF(Table2[[#This Row],[CorrectAwayScorePrediction]]="Y", 1, 0))+(($AM$13)*IF(Table2[[#This Row],[CorrectHomeScorePrediction]]="Y", 1, 0))</f>
        <v>0</v>
      </c>
      <c r="AD968" s="5" t="str">
        <f t="shared" si="61"/>
        <v>SUN</v>
      </c>
      <c r="AE968"/>
    </row>
    <row r="969" spans="1:31" x14ac:dyDescent="0.25">
      <c r="B969" s="4">
        <v>45719</v>
      </c>
      <c r="C969" s="7" t="s">
        <v>1081</v>
      </c>
      <c r="D969" s="2" t="s">
        <v>30</v>
      </c>
      <c r="E969" s="2" t="s">
        <v>46</v>
      </c>
      <c r="F969" s="2"/>
      <c r="G969" s="2"/>
      <c r="H969" s="2" t="str">
        <f t="shared" si="63"/>
        <v>_</v>
      </c>
      <c r="I969" s="2"/>
      <c r="J969" s="2"/>
      <c r="K969" s="2"/>
      <c r="L969" s="13" t="str">
        <f t="shared" si="62"/>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60"/>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(($AM$11)*IF(Table2[[#This Row],[CorrectWinnerPrediction]]="Y", 1, 0))+(($AM$12)*IF(Table2[[#This Row],[CorrectAwayScorePrediction]]="Y", 1, 0))+(($AM$13)*IF(Table2[[#This Row],[CorrectHomeScorePrediction]]="Y", 1, 0))</f>
        <v>0</v>
      </c>
      <c r="AD969" s="4" t="str">
        <f t="shared" si="61"/>
        <v>MON</v>
      </c>
      <c r="AE969"/>
    </row>
    <row r="970" spans="1:31" x14ac:dyDescent="0.25">
      <c r="B970" s="4">
        <v>45719</v>
      </c>
      <c r="C970" s="7" t="s">
        <v>1082</v>
      </c>
      <c r="D970" s="2" t="s">
        <v>29</v>
      </c>
      <c r="E970" s="2" t="s">
        <v>19</v>
      </c>
      <c r="F970" s="2"/>
      <c r="G970" s="2"/>
      <c r="H970" s="2" t="str">
        <f t="shared" si="63"/>
        <v>_</v>
      </c>
      <c r="I970" s="2"/>
      <c r="J970" s="2"/>
      <c r="K970" s="2"/>
      <c r="L970" s="2" t="str">
        <f t="shared" si="62"/>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60"/>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(($AM$11)*IF(Table2[[#This Row],[CorrectWinnerPrediction]]="Y", 1, 0))+(($AM$12)*IF(Table2[[#This Row],[CorrectAwayScorePrediction]]="Y", 1, 0))+(($AM$13)*IF(Table2[[#This Row],[CorrectHomeScorePrediction]]="Y", 1, 0))</f>
        <v>0</v>
      </c>
      <c r="AD970" s="4" t="str">
        <f t="shared" si="61"/>
        <v>MON</v>
      </c>
      <c r="AE970"/>
    </row>
    <row r="971" spans="1:31" x14ac:dyDescent="0.25">
      <c r="B971" s="4">
        <v>45719</v>
      </c>
      <c r="C971" s="7" t="s">
        <v>1083</v>
      </c>
      <c r="D971" s="2" t="s">
        <v>43</v>
      </c>
      <c r="E971" s="2" t="s">
        <v>14</v>
      </c>
      <c r="F971" s="2"/>
      <c r="G971" s="2"/>
      <c r="H971" s="2" t="str">
        <f t="shared" si="63"/>
        <v>_</v>
      </c>
      <c r="I971" s="2"/>
      <c r="J971" s="2"/>
      <c r="K971" s="2"/>
      <c r="L971" s="2" t="str">
        <f t="shared" si="62"/>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60"/>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(($AM$11)*IF(Table2[[#This Row],[CorrectWinnerPrediction]]="Y", 1, 0))+(($AM$12)*IF(Table2[[#This Row],[CorrectAwayScorePrediction]]="Y", 1, 0))+(($AM$13)*IF(Table2[[#This Row],[CorrectHomeScorePrediction]]="Y", 1, 0))</f>
        <v>0</v>
      </c>
      <c r="AD971" s="4" t="str">
        <f t="shared" si="61"/>
        <v>MON</v>
      </c>
      <c r="AE971"/>
    </row>
    <row r="972" spans="1:31" x14ac:dyDescent="0.25">
      <c r="B972" s="4">
        <v>45719</v>
      </c>
      <c r="C972" s="7" t="s">
        <v>1084</v>
      </c>
      <c r="D972" s="2" t="s">
        <v>33</v>
      </c>
      <c r="E972" s="2" t="s">
        <v>20</v>
      </c>
      <c r="F972" s="2"/>
      <c r="G972" s="2"/>
      <c r="H972" s="2" t="str">
        <f t="shared" si="63"/>
        <v>_</v>
      </c>
      <c r="I972" s="2"/>
      <c r="J972" s="2"/>
      <c r="K972" s="2"/>
      <c r="L972" s="2" t="str">
        <f t="shared" si="62"/>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60"/>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(($AM$11)*IF(Table2[[#This Row],[CorrectWinnerPrediction]]="Y", 1, 0))+(($AM$12)*IF(Table2[[#This Row],[CorrectAwayScorePrediction]]="Y", 1, 0))+(($AM$13)*IF(Table2[[#This Row],[CorrectHomeScorePrediction]]="Y", 1, 0))</f>
        <v>0</v>
      </c>
      <c r="AD972" s="4" t="str">
        <f t="shared" si="61"/>
        <v>MON</v>
      </c>
      <c r="AE972"/>
    </row>
    <row r="973" spans="1:31" x14ac:dyDescent="0.25">
      <c r="B973" s="4">
        <v>45719</v>
      </c>
      <c r="C973" s="7" t="s">
        <v>1085</v>
      </c>
      <c r="D973" s="2" t="s">
        <v>38</v>
      </c>
      <c r="E973" s="2" t="s">
        <v>18</v>
      </c>
      <c r="F973" s="2"/>
      <c r="G973" s="2"/>
      <c r="H973" s="2" t="str">
        <f t="shared" si="63"/>
        <v>_</v>
      </c>
      <c r="I973" s="2"/>
      <c r="J973" s="2"/>
      <c r="K973" s="2"/>
      <c r="L973" s="2" t="str">
        <f t="shared" si="62"/>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60"/>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(($AM$11)*IF(Table2[[#This Row],[CorrectWinnerPrediction]]="Y", 1, 0))+(($AM$12)*IF(Table2[[#This Row],[CorrectAwayScorePrediction]]="Y", 1, 0))+(($AM$13)*IF(Table2[[#This Row],[CorrectHomeScorePrediction]]="Y", 1, 0))</f>
        <v>0</v>
      </c>
      <c r="AD973" s="4" t="str">
        <f t="shared" si="61"/>
        <v>MON</v>
      </c>
      <c r="AE973"/>
    </row>
    <row r="974" spans="1:31" x14ac:dyDescent="0.25">
      <c r="A974" s="3"/>
      <c r="B974" s="5">
        <v>45719</v>
      </c>
      <c r="C974" s="8" t="s">
        <v>1086</v>
      </c>
      <c r="D974" s="3" t="s">
        <v>28</v>
      </c>
      <c r="E974" s="3" t="s">
        <v>17</v>
      </c>
      <c r="F974" s="3"/>
      <c r="G974" s="3"/>
      <c r="H974" s="3" t="str">
        <f t="shared" si="63"/>
        <v>_</v>
      </c>
      <c r="I974" s="3"/>
      <c r="J974" s="3"/>
      <c r="K974" s="3"/>
      <c r="L974" s="2" t="str">
        <f t="shared" si="62"/>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60"/>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(($AM$11)*IF(Table2[[#This Row],[CorrectWinnerPrediction]]="Y", 1, 0))+(($AM$12)*IF(Table2[[#This Row],[CorrectAwayScorePrediction]]="Y", 1, 0))+(($AM$13)*IF(Table2[[#This Row],[CorrectHomeScorePrediction]]="Y", 1, 0))</f>
        <v>0</v>
      </c>
      <c r="AD974" s="5" t="str">
        <f t="shared" si="61"/>
        <v>MON</v>
      </c>
      <c r="AE974"/>
    </row>
    <row r="975" spans="1:31" x14ac:dyDescent="0.25">
      <c r="B975" s="4">
        <v>45720</v>
      </c>
      <c r="C975" s="7" t="s">
        <v>1087</v>
      </c>
      <c r="D975" s="2" t="s">
        <v>35</v>
      </c>
      <c r="E975" s="2" t="s">
        <v>16</v>
      </c>
      <c r="F975" s="2"/>
      <c r="G975" s="2"/>
      <c r="H975" s="2" t="str">
        <f t="shared" si="63"/>
        <v>_</v>
      </c>
      <c r="I975" s="2"/>
      <c r="J975" s="2"/>
      <c r="K975" s="2"/>
      <c r="L975" s="13" t="str">
        <f t="shared" si="62"/>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60"/>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(($AM$11)*IF(Table2[[#This Row],[CorrectWinnerPrediction]]="Y", 1, 0))+(($AM$12)*IF(Table2[[#This Row],[CorrectAwayScorePrediction]]="Y", 1, 0))+(($AM$13)*IF(Table2[[#This Row],[CorrectHomeScorePrediction]]="Y", 1, 0))</f>
        <v>0</v>
      </c>
      <c r="AD975" s="4" t="str">
        <f t="shared" si="61"/>
        <v>TUE</v>
      </c>
      <c r="AE975"/>
    </row>
    <row r="976" spans="1:31" x14ac:dyDescent="0.25">
      <c r="B976" s="4">
        <v>45720</v>
      </c>
      <c r="C976" s="7" t="s">
        <v>1088</v>
      </c>
      <c r="D976" s="2" t="s">
        <v>38</v>
      </c>
      <c r="E976" s="2" t="s">
        <v>29</v>
      </c>
      <c r="F976" s="2"/>
      <c r="G976" s="2"/>
      <c r="H976" s="2" t="str">
        <f t="shared" si="63"/>
        <v>_</v>
      </c>
      <c r="I976" s="2"/>
      <c r="J976" s="2"/>
      <c r="K976" s="2"/>
      <c r="L976" s="2" t="str">
        <f t="shared" si="62"/>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60"/>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(($AM$11)*IF(Table2[[#This Row],[CorrectWinnerPrediction]]="Y", 1, 0))+(($AM$12)*IF(Table2[[#This Row],[CorrectAwayScorePrediction]]="Y", 1, 0))+(($AM$13)*IF(Table2[[#This Row],[CorrectHomeScorePrediction]]="Y", 1, 0))</f>
        <v>0</v>
      </c>
      <c r="AD976" s="4" t="str">
        <f t="shared" si="61"/>
        <v>TUE</v>
      </c>
      <c r="AE976"/>
    </row>
    <row r="977" spans="1:31" x14ac:dyDescent="0.25">
      <c r="B977" s="4">
        <v>45720</v>
      </c>
      <c r="C977" s="7" t="s">
        <v>1089</v>
      </c>
      <c r="D977" s="2" t="s">
        <v>44</v>
      </c>
      <c r="E977" s="2" t="s">
        <v>31</v>
      </c>
      <c r="F977" s="2"/>
      <c r="G977" s="2"/>
      <c r="H977" s="2" t="str">
        <f t="shared" si="63"/>
        <v>_</v>
      </c>
      <c r="I977" s="2"/>
      <c r="J977" s="2"/>
      <c r="K977" s="2"/>
      <c r="L977" s="2" t="str">
        <f t="shared" si="62"/>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60"/>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(($AM$11)*IF(Table2[[#This Row],[CorrectWinnerPrediction]]="Y", 1, 0))+(($AM$12)*IF(Table2[[#This Row],[CorrectAwayScorePrediction]]="Y", 1, 0))+(($AM$13)*IF(Table2[[#This Row],[CorrectHomeScorePrediction]]="Y", 1, 0))</f>
        <v>0</v>
      </c>
      <c r="AD977" s="4" t="str">
        <f t="shared" si="61"/>
        <v>TUE</v>
      </c>
      <c r="AE977"/>
    </row>
    <row r="978" spans="1:31" x14ac:dyDescent="0.25">
      <c r="B978" s="4">
        <v>45720</v>
      </c>
      <c r="C978" s="7" t="s">
        <v>1090</v>
      </c>
      <c r="D978" s="2" t="s">
        <v>36</v>
      </c>
      <c r="E978" s="2" t="s">
        <v>43</v>
      </c>
      <c r="F978" s="2"/>
      <c r="G978" s="2"/>
      <c r="H978" s="2" t="str">
        <f t="shared" si="63"/>
        <v>_</v>
      </c>
      <c r="I978" s="2"/>
      <c r="J978" s="2"/>
      <c r="K978" s="2"/>
      <c r="L978" s="2" t="str">
        <f t="shared" si="62"/>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60"/>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(($AM$11)*IF(Table2[[#This Row],[CorrectWinnerPrediction]]="Y", 1, 0))+(($AM$12)*IF(Table2[[#This Row],[CorrectAwayScorePrediction]]="Y", 1, 0))+(($AM$13)*IF(Table2[[#This Row],[CorrectHomeScorePrediction]]="Y", 1, 0))</f>
        <v>0</v>
      </c>
      <c r="AD978" s="4" t="str">
        <f t="shared" si="61"/>
        <v>TUE</v>
      </c>
      <c r="AE978"/>
    </row>
    <row r="979" spans="1:31" x14ac:dyDescent="0.25">
      <c r="B979" s="4">
        <v>45720</v>
      </c>
      <c r="C979" s="7" t="s">
        <v>1091</v>
      </c>
      <c r="D979" s="2" t="s">
        <v>24</v>
      </c>
      <c r="E979" s="2" t="s">
        <v>45</v>
      </c>
      <c r="F979" s="2"/>
      <c r="G979" s="2"/>
      <c r="H979" s="2" t="str">
        <f t="shared" si="63"/>
        <v>_</v>
      </c>
      <c r="I979" s="2"/>
      <c r="J979" s="2"/>
      <c r="K979" s="2"/>
      <c r="L979" s="2" t="str">
        <f t="shared" si="62"/>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60"/>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(($AM$11)*IF(Table2[[#This Row],[CorrectWinnerPrediction]]="Y", 1, 0))+(($AM$12)*IF(Table2[[#This Row],[CorrectAwayScorePrediction]]="Y", 1, 0))+(($AM$13)*IF(Table2[[#This Row],[CorrectHomeScorePrediction]]="Y", 1, 0))</f>
        <v>0</v>
      </c>
      <c r="AD979" s="4" t="str">
        <f t="shared" si="61"/>
        <v>TUE</v>
      </c>
      <c r="AE979"/>
    </row>
    <row r="980" spans="1:31" x14ac:dyDescent="0.25">
      <c r="B980" s="4">
        <v>45720</v>
      </c>
      <c r="C980" s="7" t="s">
        <v>1092</v>
      </c>
      <c r="D980" s="2" t="s">
        <v>22</v>
      </c>
      <c r="E980" s="2" t="s">
        <v>33</v>
      </c>
      <c r="F980" s="2"/>
      <c r="G980" s="2"/>
      <c r="H980" s="2" t="str">
        <f t="shared" si="63"/>
        <v>_</v>
      </c>
      <c r="I980" s="2"/>
      <c r="J980" s="2"/>
      <c r="K980" s="2"/>
      <c r="L980" s="2" t="str">
        <f t="shared" si="62"/>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60"/>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(($AM$11)*IF(Table2[[#This Row],[CorrectWinnerPrediction]]="Y", 1, 0))+(($AM$12)*IF(Table2[[#This Row],[CorrectAwayScorePrediction]]="Y", 1, 0))+(($AM$13)*IF(Table2[[#This Row],[CorrectHomeScorePrediction]]="Y", 1, 0))</f>
        <v>0</v>
      </c>
      <c r="AD980" s="4" t="str">
        <f t="shared" si="61"/>
        <v>TUE</v>
      </c>
      <c r="AE980"/>
    </row>
    <row r="981" spans="1:31" x14ac:dyDescent="0.25">
      <c r="B981" s="4">
        <v>45720</v>
      </c>
      <c r="C981" s="7" t="s">
        <v>1093</v>
      </c>
      <c r="D981" s="2" t="s">
        <v>32</v>
      </c>
      <c r="E981" s="2" t="s">
        <v>34</v>
      </c>
      <c r="F981" s="2"/>
      <c r="G981" s="2"/>
      <c r="H981" s="2" t="str">
        <f t="shared" si="63"/>
        <v>_</v>
      </c>
      <c r="I981" s="2"/>
      <c r="J981" s="2"/>
      <c r="K981" s="2"/>
      <c r="L981" s="2" t="str">
        <f t="shared" si="62"/>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60"/>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(($AM$11)*IF(Table2[[#This Row],[CorrectWinnerPrediction]]="Y", 1, 0))+(($AM$12)*IF(Table2[[#This Row],[CorrectAwayScorePrediction]]="Y", 1, 0))+(($AM$13)*IF(Table2[[#This Row],[CorrectHomeScorePrediction]]="Y", 1, 0))</f>
        <v>0</v>
      </c>
      <c r="AD981" s="4" t="str">
        <f t="shared" si="61"/>
        <v>TUE</v>
      </c>
      <c r="AE981"/>
    </row>
    <row r="982" spans="1:31" x14ac:dyDescent="0.25">
      <c r="B982" s="4">
        <v>45720</v>
      </c>
      <c r="C982" s="7" t="s">
        <v>1094</v>
      </c>
      <c r="D982" s="2" t="s">
        <v>21</v>
      </c>
      <c r="E982" s="2" t="s">
        <v>26</v>
      </c>
      <c r="F982" s="2"/>
      <c r="G982" s="2"/>
      <c r="H982" s="2" t="str">
        <f t="shared" si="63"/>
        <v>_</v>
      </c>
      <c r="I982" s="2"/>
      <c r="J982" s="2"/>
      <c r="K982" s="2"/>
      <c r="L982" s="2" t="str">
        <f t="shared" si="62"/>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60"/>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(($AM$11)*IF(Table2[[#This Row],[CorrectWinnerPrediction]]="Y", 1, 0))+(($AM$12)*IF(Table2[[#This Row],[CorrectAwayScorePrediction]]="Y", 1, 0))+(($AM$13)*IF(Table2[[#This Row],[CorrectHomeScorePrediction]]="Y", 1, 0))</f>
        <v>0</v>
      </c>
      <c r="AD982" s="4" t="str">
        <f t="shared" si="61"/>
        <v>TUE</v>
      </c>
      <c r="AE982"/>
    </row>
    <row r="983" spans="1:31" x14ac:dyDescent="0.25">
      <c r="B983" s="4">
        <v>45720</v>
      </c>
      <c r="C983" s="7" t="s">
        <v>1095</v>
      </c>
      <c r="D983" s="2" t="s">
        <v>47</v>
      </c>
      <c r="E983" s="2" t="s">
        <v>23</v>
      </c>
      <c r="F983" s="2"/>
      <c r="G983" s="2"/>
      <c r="H983" s="2" t="str">
        <f t="shared" si="63"/>
        <v>_</v>
      </c>
      <c r="I983" s="2"/>
      <c r="J983" s="2"/>
      <c r="K983" s="2"/>
      <c r="L983" s="2" t="str">
        <f t="shared" si="62"/>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60"/>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(($AM$11)*IF(Table2[[#This Row],[CorrectWinnerPrediction]]="Y", 1, 0))+(($AM$12)*IF(Table2[[#This Row],[CorrectAwayScorePrediction]]="Y", 1, 0))+(($AM$13)*IF(Table2[[#This Row],[CorrectHomeScorePrediction]]="Y", 1, 0))</f>
        <v>0</v>
      </c>
      <c r="AD983" s="4" t="str">
        <f t="shared" si="61"/>
        <v>TUE</v>
      </c>
      <c r="AE983"/>
    </row>
    <row r="984" spans="1:31" x14ac:dyDescent="0.25">
      <c r="A984" s="3"/>
      <c r="B984" s="5">
        <v>45720</v>
      </c>
      <c r="C984" s="8" t="s">
        <v>1096</v>
      </c>
      <c r="D984" s="3" t="s">
        <v>37</v>
      </c>
      <c r="E984" s="3" t="s">
        <v>12</v>
      </c>
      <c r="F984" s="3"/>
      <c r="G984" s="3"/>
      <c r="H984" s="3" t="str">
        <f t="shared" si="63"/>
        <v>_</v>
      </c>
      <c r="I984" s="3"/>
      <c r="J984" s="3"/>
      <c r="K984" s="3"/>
      <c r="L984" s="3" t="str">
        <f t="shared" si="62"/>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60"/>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(($AM$11)*IF(Table2[[#This Row],[CorrectWinnerPrediction]]="Y", 1, 0))+(($AM$12)*IF(Table2[[#This Row],[CorrectAwayScorePrediction]]="Y", 1, 0))+(($AM$13)*IF(Table2[[#This Row],[CorrectHomeScorePrediction]]="Y", 1, 0))</f>
        <v>0</v>
      </c>
      <c r="AD984" s="5" t="str">
        <f t="shared" si="61"/>
        <v>TUE</v>
      </c>
      <c r="AE984"/>
    </row>
    <row r="985" spans="1:31" x14ac:dyDescent="0.25">
      <c r="B985" s="4">
        <v>45721</v>
      </c>
      <c r="C985" s="7" t="s">
        <v>1097</v>
      </c>
      <c r="D985" s="2" t="s">
        <v>46</v>
      </c>
      <c r="E985" s="2" t="s">
        <v>20</v>
      </c>
      <c r="F985" s="2"/>
      <c r="G985" s="2"/>
      <c r="H985" s="2" t="str">
        <f t="shared" si="63"/>
        <v>_</v>
      </c>
      <c r="I985" s="2"/>
      <c r="J985" s="2"/>
      <c r="K985" s="2"/>
      <c r="L985" s="2" t="str">
        <f t="shared" si="62"/>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60"/>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(($AM$11)*IF(Table2[[#This Row],[CorrectWinnerPrediction]]="Y", 1, 0))+(($AM$12)*IF(Table2[[#This Row],[CorrectAwayScorePrediction]]="Y", 1, 0))+(($AM$13)*IF(Table2[[#This Row],[CorrectHomeScorePrediction]]="Y", 1, 0))</f>
        <v>0</v>
      </c>
      <c r="AD985" s="4" t="str">
        <f t="shared" si="61"/>
        <v>WED</v>
      </c>
      <c r="AE985"/>
    </row>
    <row r="986" spans="1:31" x14ac:dyDescent="0.25">
      <c r="B986" s="4">
        <v>45721</v>
      </c>
      <c r="C986" s="7" t="s">
        <v>1098</v>
      </c>
      <c r="D986" s="2" t="s">
        <v>30</v>
      </c>
      <c r="E986" s="2" t="s">
        <v>17</v>
      </c>
      <c r="F986" s="2"/>
      <c r="G986" s="2"/>
      <c r="H986" s="2" t="str">
        <f t="shared" si="63"/>
        <v>_</v>
      </c>
      <c r="I986" s="2"/>
      <c r="J986" s="2"/>
      <c r="K986" s="2"/>
      <c r="L986" s="2" t="str">
        <f t="shared" si="62"/>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60"/>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(($AM$11)*IF(Table2[[#This Row],[CorrectWinnerPrediction]]="Y", 1, 0))+(($AM$12)*IF(Table2[[#This Row],[CorrectAwayScorePrediction]]="Y", 1, 0))+(($AM$13)*IF(Table2[[#This Row],[CorrectHomeScorePrediction]]="Y", 1, 0))</f>
        <v>0</v>
      </c>
      <c r="AD986" s="4" t="str">
        <f t="shared" si="61"/>
        <v>WED</v>
      </c>
      <c r="AE986"/>
    </row>
    <row r="987" spans="1:31" x14ac:dyDescent="0.25">
      <c r="B987" s="4">
        <v>45721</v>
      </c>
      <c r="C987" s="7" t="s">
        <v>1099</v>
      </c>
      <c r="D987" s="2" t="s">
        <v>18</v>
      </c>
      <c r="E987" s="2" t="s">
        <v>27</v>
      </c>
      <c r="F987" s="2"/>
      <c r="G987" s="2"/>
      <c r="H987" s="2" t="str">
        <f t="shared" si="63"/>
        <v>_</v>
      </c>
      <c r="I987" s="2"/>
      <c r="J987" s="2"/>
      <c r="K987" s="2"/>
      <c r="L987" s="2" t="str">
        <f t="shared" si="62"/>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60"/>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(($AM$11)*IF(Table2[[#This Row],[CorrectWinnerPrediction]]="Y", 1, 0))+(($AM$12)*IF(Table2[[#This Row],[CorrectAwayScorePrediction]]="Y", 1, 0))+(($AM$13)*IF(Table2[[#This Row],[CorrectHomeScorePrediction]]="Y", 1, 0))</f>
        <v>0</v>
      </c>
      <c r="AD987" s="4" t="str">
        <f t="shared" si="61"/>
        <v>WED</v>
      </c>
      <c r="AE987"/>
    </row>
    <row r="988" spans="1:31" x14ac:dyDescent="0.25">
      <c r="B988" s="4">
        <v>45721</v>
      </c>
      <c r="C988" s="7" t="s">
        <v>1100</v>
      </c>
      <c r="D988" s="2" t="s">
        <v>47</v>
      </c>
      <c r="E988" s="2" t="s">
        <v>25</v>
      </c>
      <c r="F988" s="2"/>
      <c r="G988" s="2"/>
      <c r="H988" s="2" t="str">
        <f t="shared" si="63"/>
        <v>_</v>
      </c>
      <c r="I988" s="2"/>
      <c r="J988" s="2"/>
      <c r="K988" s="2"/>
      <c r="L988" s="2" t="str">
        <f t="shared" si="62"/>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60"/>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(($AM$11)*IF(Table2[[#This Row],[CorrectWinnerPrediction]]="Y", 1, 0))+(($AM$12)*IF(Table2[[#This Row],[CorrectAwayScorePrediction]]="Y", 1, 0))+(($AM$13)*IF(Table2[[#This Row],[CorrectHomeScorePrediction]]="Y", 1, 0))</f>
        <v>0</v>
      </c>
      <c r="AD988" s="4" t="str">
        <f t="shared" si="61"/>
        <v>WED</v>
      </c>
      <c r="AE988"/>
    </row>
    <row r="989" spans="1:31" x14ac:dyDescent="0.25">
      <c r="A989" s="3"/>
      <c r="B989" s="5">
        <v>45721</v>
      </c>
      <c r="C989" s="8" t="s">
        <v>1101</v>
      </c>
      <c r="D989" s="3" t="s">
        <v>13</v>
      </c>
      <c r="E989" s="3" t="s">
        <v>28</v>
      </c>
      <c r="F989" s="3"/>
      <c r="G989" s="3"/>
      <c r="H989" s="3" t="str">
        <f t="shared" si="63"/>
        <v>_</v>
      </c>
      <c r="I989" s="3"/>
      <c r="J989" s="3"/>
      <c r="K989" s="3"/>
      <c r="L989" s="2" t="str">
        <f t="shared" si="62"/>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60"/>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(($AM$11)*IF(Table2[[#This Row],[CorrectWinnerPrediction]]="Y", 1, 0))+(($AM$12)*IF(Table2[[#This Row],[CorrectAwayScorePrediction]]="Y", 1, 0))+(($AM$13)*IF(Table2[[#This Row],[CorrectHomeScorePrediction]]="Y", 1, 0))</f>
        <v>0</v>
      </c>
      <c r="AD989" s="5" t="str">
        <f t="shared" si="61"/>
        <v>WED</v>
      </c>
      <c r="AE989"/>
    </row>
    <row r="990" spans="1:31" x14ac:dyDescent="0.25">
      <c r="B990" s="4">
        <v>45722</v>
      </c>
      <c r="C990" s="7" t="s">
        <v>1102</v>
      </c>
      <c r="D990" s="2" t="s">
        <v>15</v>
      </c>
      <c r="E990" s="2" t="s">
        <v>31</v>
      </c>
      <c r="F990" s="2"/>
      <c r="G990" s="2"/>
      <c r="H990" s="2" t="str">
        <f t="shared" si="63"/>
        <v>_</v>
      </c>
      <c r="I990" s="2"/>
      <c r="J990" s="2"/>
      <c r="K990" s="2"/>
      <c r="L990" s="13" t="str">
        <f t="shared" si="62"/>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60"/>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(($AM$11)*IF(Table2[[#This Row],[CorrectWinnerPrediction]]="Y", 1, 0))+(($AM$12)*IF(Table2[[#This Row],[CorrectAwayScorePrediction]]="Y", 1, 0))+(($AM$13)*IF(Table2[[#This Row],[CorrectHomeScorePrediction]]="Y", 1, 0))</f>
        <v>0</v>
      </c>
      <c r="AD990" s="4" t="str">
        <f t="shared" si="61"/>
        <v>THU</v>
      </c>
      <c r="AE990"/>
    </row>
    <row r="991" spans="1:31" x14ac:dyDescent="0.25">
      <c r="B991" s="4">
        <v>45722</v>
      </c>
      <c r="C991" s="7" t="s">
        <v>1103</v>
      </c>
      <c r="D991" s="2" t="s">
        <v>29</v>
      </c>
      <c r="E991" s="2" t="s">
        <v>43</v>
      </c>
      <c r="F991" s="2"/>
      <c r="G991" s="2"/>
      <c r="H991" s="2" t="str">
        <f t="shared" si="63"/>
        <v>_</v>
      </c>
      <c r="I991" s="2"/>
      <c r="J991" s="2"/>
      <c r="K991" s="2"/>
      <c r="L991" s="2" t="str">
        <f t="shared" si="62"/>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60"/>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(($AM$11)*IF(Table2[[#This Row],[CorrectWinnerPrediction]]="Y", 1, 0))+(($AM$12)*IF(Table2[[#This Row],[CorrectAwayScorePrediction]]="Y", 1, 0))+(($AM$13)*IF(Table2[[#This Row],[CorrectHomeScorePrediction]]="Y", 1, 0))</f>
        <v>0</v>
      </c>
      <c r="AD991" s="4" t="str">
        <f t="shared" si="61"/>
        <v>THU</v>
      </c>
      <c r="AE991"/>
    </row>
    <row r="992" spans="1:31" x14ac:dyDescent="0.25">
      <c r="B992" s="4">
        <v>45722</v>
      </c>
      <c r="C992" s="7" t="s">
        <v>1104</v>
      </c>
      <c r="D992" s="2" t="s">
        <v>36</v>
      </c>
      <c r="E992" s="2" t="s">
        <v>14</v>
      </c>
      <c r="F992" s="2"/>
      <c r="G992" s="2"/>
      <c r="H992" s="2" t="str">
        <f t="shared" si="63"/>
        <v>_</v>
      </c>
      <c r="I992" s="2"/>
      <c r="J992" s="2"/>
      <c r="K992" s="2"/>
      <c r="L992" s="2" t="str">
        <f t="shared" si="62"/>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60"/>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(($AM$11)*IF(Table2[[#This Row],[CorrectWinnerPrediction]]="Y", 1, 0))+(($AM$12)*IF(Table2[[#This Row],[CorrectAwayScorePrediction]]="Y", 1, 0))+(($AM$13)*IF(Table2[[#This Row],[CorrectHomeScorePrediction]]="Y", 1, 0))</f>
        <v>0</v>
      </c>
      <c r="AD992" s="4" t="str">
        <f t="shared" si="61"/>
        <v>THU</v>
      </c>
      <c r="AE992"/>
    </row>
    <row r="993" spans="1:31" x14ac:dyDescent="0.25">
      <c r="B993" s="4">
        <v>45722</v>
      </c>
      <c r="C993" s="7" t="s">
        <v>1105</v>
      </c>
      <c r="D993" s="2" t="s">
        <v>22</v>
      </c>
      <c r="E993" s="2" t="s">
        <v>45</v>
      </c>
      <c r="F993" s="2"/>
      <c r="G993" s="2"/>
      <c r="H993" s="2" t="str">
        <f t="shared" si="63"/>
        <v>_</v>
      </c>
      <c r="I993" s="2"/>
      <c r="J993" s="2"/>
      <c r="K993" s="2"/>
      <c r="L993" s="2" t="str">
        <f t="shared" si="62"/>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60"/>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(($AM$11)*IF(Table2[[#This Row],[CorrectWinnerPrediction]]="Y", 1, 0))+(($AM$12)*IF(Table2[[#This Row],[CorrectAwayScorePrediction]]="Y", 1, 0))+(($AM$13)*IF(Table2[[#This Row],[CorrectHomeScorePrediction]]="Y", 1, 0))</f>
        <v>0</v>
      </c>
      <c r="AD993" s="4" t="str">
        <f t="shared" si="61"/>
        <v>THU</v>
      </c>
      <c r="AE993"/>
    </row>
    <row r="994" spans="1:31" x14ac:dyDescent="0.25">
      <c r="B994" s="4">
        <v>45722</v>
      </c>
      <c r="C994" s="7" t="s">
        <v>1106</v>
      </c>
      <c r="D994" s="2" t="s">
        <v>16</v>
      </c>
      <c r="E994" s="2" t="s">
        <v>44</v>
      </c>
      <c r="F994" s="2"/>
      <c r="G994" s="2"/>
      <c r="H994" s="2" t="str">
        <f t="shared" si="63"/>
        <v>_</v>
      </c>
      <c r="I994" s="2"/>
      <c r="J994" s="2"/>
      <c r="K994" s="2"/>
      <c r="L994" s="2" t="str">
        <f t="shared" si="62"/>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60"/>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(($AM$11)*IF(Table2[[#This Row],[CorrectWinnerPrediction]]="Y", 1, 0))+(($AM$12)*IF(Table2[[#This Row],[CorrectAwayScorePrediction]]="Y", 1, 0))+(($AM$13)*IF(Table2[[#This Row],[CorrectHomeScorePrediction]]="Y", 1, 0))</f>
        <v>0</v>
      </c>
      <c r="AD994" s="4" t="str">
        <f t="shared" si="61"/>
        <v>THU</v>
      </c>
      <c r="AE994"/>
    </row>
    <row r="995" spans="1:31" x14ac:dyDescent="0.25">
      <c r="B995" s="4">
        <v>45722</v>
      </c>
      <c r="C995" s="7" t="s">
        <v>1107</v>
      </c>
      <c r="D995" s="2" t="s">
        <v>24</v>
      </c>
      <c r="E995" s="2" t="s">
        <v>34</v>
      </c>
      <c r="F995" s="2"/>
      <c r="G995" s="2"/>
      <c r="H995" s="2" t="str">
        <f t="shared" si="63"/>
        <v>_</v>
      </c>
      <c r="I995" s="2"/>
      <c r="J995" s="2"/>
      <c r="K995" s="2"/>
      <c r="L995" s="2" t="str">
        <f t="shared" si="62"/>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60"/>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(($AM$11)*IF(Table2[[#This Row],[CorrectWinnerPrediction]]="Y", 1, 0))+(($AM$12)*IF(Table2[[#This Row],[CorrectAwayScorePrediction]]="Y", 1, 0))+(($AM$13)*IF(Table2[[#This Row],[CorrectHomeScorePrediction]]="Y", 1, 0))</f>
        <v>0</v>
      </c>
      <c r="AD995" s="4" t="str">
        <f t="shared" si="61"/>
        <v>THU</v>
      </c>
      <c r="AE995"/>
    </row>
    <row r="996" spans="1:31" x14ac:dyDescent="0.25">
      <c r="B996" s="4">
        <v>45722</v>
      </c>
      <c r="C996" s="7" t="s">
        <v>1108</v>
      </c>
      <c r="D996" s="2" t="s">
        <v>19</v>
      </c>
      <c r="E996" s="2" t="s">
        <v>23</v>
      </c>
      <c r="F996" s="2"/>
      <c r="G996" s="2"/>
      <c r="H996" s="2" t="str">
        <f t="shared" si="63"/>
        <v>_</v>
      </c>
      <c r="I996" s="2"/>
      <c r="J996" s="2"/>
      <c r="K996" s="2"/>
      <c r="L996" s="2" t="str">
        <f t="shared" si="62"/>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60"/>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(($AM$11)*IF(Table2[[#This Row],[CorrectWinnerPrediction]]="Y", 1, 0))+(($AM$12)*IF(Table2[[#This Row],[CorrectAwayScorePrediction]]="Y", 1, 0))+(($AM$13)*IF(Table2[[#This Row],[CorrectHomeScorePrediction]]="Y", 1, 0))</f>
        <v>0</v>
      </c>
      <c r="AD996" s="4" t="str">
        <f t="shared" si="61"/>
        <v>THU</v>
      </c>
      <c r="AE996"/>
    </row>
    <row r="997" spans="1:31" x14ac:dyDescent="0.25">
      <c r="B997" s="4">
        <v>45722</v>
      </c>
      <c r="C997" s="7" t="s">
        <v>1109</v>
      </c>
      <c r="D997" s="2" t="s">
        <v>38</v>
      </c>
      <c r="E997" s="2" t="s">
        <v>26</v>
      </c>
      <c r="F997" s="2"/>
      <c r="G997" s="2"/>
      <c r="H997" s="2" t="str">
        <f t="shared" si="63"/>
        <v>_</v>
      </c>
      <c r="I997" s="2"/>
      <c r="J997" s="2"/>
      <c r="K997" s="2"/>
      <c r="L997" s="2" t="str">
        <f t="shared" si="62"/>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60"/>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(($AM$11)*IF(Table2[[#This Row],[CorrectWinnerPrediction]]="Y", 1, 0))+(($AM$12)*IF(Table2[[#This Row],[CorrectAwayScorePrediction]]="Y", 1, 0))+(($AM$13)*IF(Table2[[#This Row],[CorrectHomeScorePrediction]]="Y", 1, 0))</f>
        <v>0</v>
      </c>
      <c r="AD997" s="4" t="str">
        <f t="shared" si="61"/>
        <v>THU</v>
      </c>
      <c r="AE997"/>
    </row>
    <row r="998" spans="1:31" x14ac:dyDescent="0.25">
      <c r="A998" s="3"/>
      <c r="B998" s="5">
        <v>45722</v>
      </c>
      <c r="C998" s="8" t="s">
        <v>1110</v>
      </c>
      <c r="D998" s="3" t="s">
        <v>12</v>
      </c>
      <c r="E998" s="3" t="s">
        <v>35</v>
      </c>
      <c r="F998" s="3"/>
      <c r="G998" s="3"/>
      <c r="H998" s="3" t="str">
        <f t="shared" si="63"/>
        <v>_</v>
      </c>
      <c r="I998" s="3"/>
      <c r="J998" s="3"/>
      <c r="K998" s="3"/>
      <c r="L998" s="3" t="str">
        <f t="shared" si="62"/>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60"/>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(($AM$11)*IF(Table2[[#This Row],[CorrectWinnerPrediction]]="Y", 1, 0))+(($AM$12)*IF(Table2[[#This Row],[CorrectAwayScorePrediction]]="Y", 1, 0))+(($AM$13)*IF(Table2[[#This Row],[CorrectHomeScorePrediction]]="Y", 1, 0))</f>
        <v>0</v>
      </c>
      <c r="AD998" s="5" t="str">
        <f t="shared" si="61"/>
        <v>THU</v>
      </c>
      <c r="AE998"/>
    </row>
    <row r="999" spans="1:31" x14ac:dyDescent="0.25">
      <c r="B999" s="4">
        <v>45723</v>
      </c>
      <c r="C999" s="7" t="s">
        <v>1111</v>
      </c>
      <c r="D999" s="2" t="s">
        <v>22</v>
      </c>
      <c r="E999" s="2" t="s">
        <v>32</v>
      </c>
      <c r="F999" s="2"/>
      <c r="G999" s="2"/>
      <c r="H999" s="2" t="str">
        <f t="shared" si="63"/>
        <v>_</v>
      </c>
      <c r="I999" s="2"/>
      <c r="J999" s="2"/>
      <c r="K999" s="2"/>
      <c r="L999" s="2" t="str">
        <f t="shared" si="62"/>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60"/>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(($AM$11)*IF(Table2[[#This Row],[CorrectWinnerPrediction]]="Y", 1, 0))+(($AM$12)*IF(Table2[[#This Row],[CorrectAwayScorePrediction]]="Y", 1, 0))+(($AM$13)*IF(Table2[[#This Row],[CorrectHomeScorePrediction]]="Y", 1, 0))</f>
        <v>0</v>
      </c>
      <c r="AD999" s="4" t="str">
        <f t="shared" si="61"/>
        <v>FRI</v>
      </c>
      <c r="AE999"/>
    </row>
    <row r="1000" spans="1:31" x14ac:dyDescent="0.25">
      <c r="B1000" s="4">
        <v>45723</v>
      </c>
      <c r="C1000" s="7" t="s">
        <v>1112</v>
      </c>
      <c r="D1000" s="2" t="s">
        <v>31</v>
      </c>
      <c r="E1000" s="2" t="s">
        <v>46</v>
      </c>
      <c r="F1000" s="2"/>
      <c r="G1000" s="2"/>
      <c r="H1000" s="2" t="str">
        <f t="shared" si="63"/>
        <v>_</v>
      </c>
      <c r="I1000" s="2"/>
      <c r="J1000" s="2"/>
      <c r="K1000" s="2"/>
      <c r="L1000" s="2" t="str">
        <f t="shared" si="62"/>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60"/>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(($AM$11)*IF(Table2[[#This Row],[CorrectWinnerPrediction]]="Y", 1, 0))+(($AM$12)*IF(Table2[[#This Row],[CorrectAwayScorePrediction]]="Y", 1, 0))+(($AM$13)*IF(Table2[[#This Row],[CorrectHomeScorePrediction]]="Y", 1, 0))</f>
        <v>0</v>
      </c>
      <c r="AD1000" s="4" t="str">
        <f t="shared" si="61"/>
        <v>FRI</v>
      </c>
      <c r="AE1000"/>
    </row>
    <row r="1001" spans="1:31" x14ac:dyDescent="0.25">
      <c r="B1001" s="4">
        <v>45723</v>
      </c>
      <c r="C1001" s="7" t="s">
        <v>1113</v>
      </c>
      <c r="D1001" s="2" t="s">
        <v>15</v>
      </c>
      <c r="E1001" s="2" t="s">
        <v>17</v>
      </c>
      <c r="F1001" s="2"/>
      <c r="G1001" s="2"/>
      <c r="H1001" s="2" t="str">
        <f t="shared" si="63"/>
        <v>_</v>
      </c>
      <c r="I1001" s="2"/>
      <c r="J1001" s="2"/>
      <c r="K1001" s="2"/>
      <c r="L1001" s="2" t="str">
        <f t="shared" si="62"/>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60"/>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(($AM$11)*IF(Table2[[#This Row],[CorrectWinnerPrediction]]="Y", 1, 0))+(($AM$12)*IF(Table2[[#This Row],[CorrectAwayScorePrediction]]="Y", 1, 0))+(($AM$13)*IF(Table2[[#This Row],[CorrectHomeScorePrediction]]="Y", 1, 0))</f>
        <v>0</v>
      </c>
      <c r="AD1001" s="4" t="str">
        <f t="shared" si="61"/>
        <v>FRI</v>
      </c>
      <c r="AE1001"/>
    </row>
    <row r="1002" spans="1:31" x14ac:dyDescent="0.25">
      <c r="B1002" s="4">
        <v>45723</v>
      </c>
      <c r="C1002" s="7" t="s">
        <v>1114</v>
      </c>
      <c r="D1002" s="2" t="s">
        <v>37</v>
      </c>
      <c r="E1002" s="2" t="s">
        <v>25</v>
      </c>
      <c r="F1002" s="2"/>
      <c r="G1002" s="2"/>
      <c r="H1002" s="2" t="str">
        <f t="shared" si="63"/>
        <v>_</v>
      </c>
      <c r="I1002" s="2"/>
      <c r="J1002" s="2"/>
      <c r="K1002" s="2"/>
      <c r="L1002" s="2" t="str">
        <f t="shared" si="62"/>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60"/>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(($AM$11)*IF(Table2[[#This Row],[CorrectWinnerPrediction]]="Y", 1, 0))+(($AM$12)*IF(Table2[[#This Row],[CorrectAwayScorePrediction]]="Y", 1, 0))+(($AM$13)*IF(Table2[[#This Row],[CorrectHomeScorePrediction]]="Y", 1, 0))</f>
        <v>0</v>
      </c>
      <c r="AD1002" s="4" t="str">
        <f t="shared" si="61"/>
        <v>FRI</v>
      </c>
      <c r="AE1002"/>
    </row>
    <row r="1003" spans="1:31" x14ac:dyDescent="0.25">
      <c r="B1003" s="4">
        <v>45723</v>
      </c>
      <c r="C1003" s="7" t="s">
        <v>1115</v>
      </c>
      <c r="D1003" s="2" t="s">
        <v>21</v>
      </c>
      <c r="E1003" s="2" t="s">
        <v>27</v>
      </c>
      <c r="F1003" s="2"/>
      <c r="G1003" s="2"/>
      <c r="H1003" s="2" t="str">
        <f t="shared" si="63"/>
        <v>_</v>
      </c>
      <c r="I1003" s="2"/>
      <c r="J1003" s="2"/>
      <c r="K1003" s="2"/>
      <c r="L1003" s="2" t="str">
        <f t="shared" si="62"/>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60"/>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(($AM$11)*IF(Table2[[#This Row],[CorrectWinnerPrediction]]="Y", 1, 0))+(($AM$12)*IF(Table2[[#This Row],[CorrectAwayScorePrediction]]="Y", 1, 0))+(($AM$13)*IF(Table2[[#This Row],[CorrectHomeScorePrediction]]="Y", 1, 0))</f>
        <v>0</v>
      </c>
      <c r="AD1003" s="4" t="str">
        <f t="shared" si="61"/>
        <v>FRI</v>
      </c>
      <c r="AE1003"/>
    </row>
    <row r="1004" spans="1:31" x14ac:dyDescent="0.25">
      <c r="A1004" s="3"/>
      <c r="B1004" s="5">
        <v>45723</v>
      </c>
      <c r="C1004" s="8" t="s">
        <v>1116</v>
      </c>
      <c r="D1004" s="3" t="s">
        <v>13</v>
      </c>
      <c r="E1004" s="3" t="s">
        <v>47</v>
      </c>
      <c r="F1004" s="3"/>
      <c r="G1004" s="3"/>
      <c r="H1004" s="3" t="str">
        <f t="shared" si="63"/>
        <v>_</v>
      </c>
      <c r="I1004" s="3"/>
      <c r="J1004" s="3"/>
      <c r="K1004" s="3"/>
      <c r="L1004" s="3" t="str">
        <f t="shared" si="62"/>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60"/>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(($AM$11)*IF(Table2[[#This Row],[CorrectWinnerPrediction]]="Y", 1, 0))+(($AM$12)*IF(Table2[[#This Row],[CorrectAwayScorePrediction]]="Y", 1, 0))+(($AM$13)*IF(Table2[[#This Row],[CorrectHomeScorePrediction]]="Y", 1, 0))</f>
        <v>0</v>
      </c>
      <c r="AD1004" s="5" t="str">
        <f t="shared" si="61"/>
        <v>FRI</v>
      </c>
      <c r="AE1004"/>
    </row>
    <row r="1005" spans="1:31" x14ac:dyDescent="0.25">
      <c r="B1005" s="4">
        <v>45724</v>
      </c>
      <c r="C1005" s="7" t="s">
        <v>1117</v>
      </c>
      <c r="D1005" s="2" t="s">
        <v>20</v>
      </c>
      <c r="E1005" s="2" t="s">
        <v>30</v>
      </c>
      <c r="F1005" s="2"/>
      <c r="G1005" s="2"/>
      <c r="H1005" s="2" t="str">
        <f t="shared" si="63"/>
        <v>_</v>
      </c>
      <c r="I1005" s="2"/>
      <c r="J1005" s="2"/>
      <c r="K1005" s="2"/>
      <c r="L1005" s="2" t="str">
        <f t="shared" si="62"/>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60"/>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(($AM$11)*IF(Table2[[#This Row],[CorrectWinnerPrediction]]="Y", 1, 0))+(($AM$12)*IF(Table2[[#This Row],[CorrectAwayScorePrediction]]="Y", 1, 0))+(($AM$13)*IF(Table2[[#This Row],[CorrectHomeScorePrediction]]="Y", 1, 0))</f>
        <v>0</v>
      </c>
      <c r="AD1005" s="4" t="str">
        <f t="shared" si="61"/>
        <v>SAT</v>
      </c>
      <c r="AE1005"/>
    </row>
    <row r="1006" spans="1:31" x14ac:dyDescent="0.25">
      <c r="B1006" s="4">
        <v>45724</v>
      </c>
      <c r="C1006" s="7" t="s">
        <v>1118</v>
      </c>
      <c r="D1006" s="2" t="s">
        <v>12</v>
      </c>
      <c r="E1006" s="2" t="s">
        <v>45</v>
      </c>
      <c r="F1006" s="2"/>
      <c r="G1006" s="2"/>
      <c r="H1006" s="2" t="str">
        <f t="shared" si="63"/>
        <v>_</v>
      </c>
      <c r="I1006" s="2"/>
      <c r="J1006" s="2"/>
      <c r="K1006" s="2"/>
      <c r="L1006" s="2" t="str">
        <f t="shared" si="62"/>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60"/>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(($AM$11)*IF(Table2[[#This Row],[CorrectWinnerPrediction]]="Y", 1, 0))+(($AM$12)*IF(Table2[[#This Row],[CorrectAwayScorePrediction]]="Y", 1, 0))+(($AM$13)*IF(Table2[[#This Row],[CorrectHomeScorePrediction]]="Y", 1, 0))</f>
        <v>0</v>
      </c>
      <c r="AD1006" s="4" t="str">
        <f t="shared" si="61"/>
        <v>SAT</v>
      </c>
      <c r="AE1006"/>
    </row>
    <row r="1007" spans="1:31" x14ac:dyDescent="0.25">
      <c r="B1007" s="4">
        <v>45724</v>
      </c>
      <c r="C1007" s="7" t="s">
        <v>1119</v>
      </c>
      <c r="D1007" s="2" t="s">
        <v>16</v>
      </c>
      <c r="E1007" s="2" t="s">
        <v>43</v>
      </c>
      <c r="F1007" s="2"/>
      <c r="G1007" s="2"/>
      <c r="H1007" s="2" t="str">
        <f t="shared" si="63"/>
        <v>_</v>
      </c>
      <c r="I1007" s="2"/>
      <c r="J1007" s="2"/>
      <c r="K1007" s="2"/>
      <c r="L1007" s="2" t="str">
        <f t="shared" si="62"/>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60"/>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(($AM$11)*IF(Table2[[#This Row],[CorrectWinnerPrediction]]="Y", 1, 0))+(($AM$12)*IF(Table2[[#This Row],[CorrectAwayScorePrediction]]="Y", 1, 0))+(($AM$13)*IF(Table2[[#This Row],[CorrectHomeScorePrediction]]="Y", 1, 0))</f>
        <v>0</v>
      </c>
      <c r="AD1007" s="4" t="str">
        <f t="shared" si="61"/>
        <v>SAT</v>
      </c>
      <c r="AE1007"/>
    </row>
    <row r="1008" spans="1:31" x14ac:dyDescent="0.25">
      <c r="B1008" s="4">
        <v>45724</v>
      </c>
      <c r="C1008" s="7" t="s">
        <v>1120</v>
      </c>
      <c r="D1008" s="2" t="s">
        <v>29</v>
      </c>
      <c r="E1008" s="2" t="s">
        <v>14</v>
      </c>
      <c r="F1008" s="2"/>
      <c r="G1008" s="2"/>
      <c r="H1008" s="2" t="str">
        <f t="shared" si="63"/>
        <v>_</v>
      </c>
      <c r="I1008" s="2"/>
      <c r="J1008" s="2"/>
      <c r="K1008" s="2"/>
      <c r="L1008" s="2" t="str">
        <f t="shared" si="62"/>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60"/>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(($AM$11)*IF(Table2[[#This Row],[CorrectWinnerPrediction]]="Y", 1, 0))+(($AM$12)*IF(Table2[[#This Row],[CorrectAwayScorePrediction]]="Y", 1, 0))+(($AM$13)*IF(Table2[[#This Row],[CorrectHomeScorePrediction]]="Y", 1, 0))</f>
        <v>0</v>
      </c>
      <c r="AD1008" s="4" t="str">
        <f t="shared" si="61"/>
        <v>SAT</v>
      </c>
      <c r="AE1008"/>
    </row>
    <row r="1009" spans="1:31" x14ac:dyDescent="0.25">
      <c r="B1009" s="4">
        <v>45724</v>
      </c>
      <c r="C1009" s="7" t="s">
        <v>1121</v>
      </c>
      <c r="D1009" s="2" t="s">
        <v>18</v>
      </c>
      <c r="E1009" s="2" t="s">
        <v>26</v>
      </c>
      <c r="F1009" s="2"/>
      <c r="G1009" s="2"/>
      <c r="H1009" s="2" t="str">
        <f t="shared" si="63"/>
        <v>_</v>
      </c>
      <c r="I1009" s="2"/>
      <c r="J1009" s="2"/>
      <c r="K1009" s="2"/>
      <c r="L1009" s="2" t="str">
        <f t="shared" si="62"/>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60"/>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(($AM$11)*IF(Table2[[#This Row],[CorrectWinnerPrediction]]="Y", 1, 0))+(($AM$12)*IF(Table2[[#This Row],[CorrectAwayScorePrediction]]="Y", 1, 0))+(($AM$13)*IF(Table2[[#This Row],[CorrectHomeScorePrediction]]="Y", 1, 0))</f>
        <v>0</v>
      </c>
      <c r="AD1009" s="4" t="str">
        <f t="shared" si="61"/>
        <v>SAT</v>
      </c>
      <c r="AE1009"/>
    </row>
    <row r="1010" spans="1:31" x14ac:dyDescent="0.25">
      <c r="B1010" s="4">
        <v>45724</v>
      </c>
      <c r="C1010" s="7" t="s">
        <v>1122</v>
      </c>
      <c r="D1010" s="2" t="s">
        <v>19</v>
      </c>
      <c r="E1010" s="2" t="s">
        <v>24</v>
      </c>
      <c r="F1010" s="2"/>
      <c r="G1010" s="2"/>
      <c r="H1010" s="2" t="str">
        <f t="shared" si="63"/>
        <v>_</v>
      </c>
      <c r="I1010" s="2"/>
      <c r="J1010" s="2"/>
      <c r="K1010" s="2"/>
      <c r="L1010" s="2" t="str">
        <f t="shared" si="62"/>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60"/>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(($AM$11)*IF(Table2[[#This Row],[CorrectWinnerPrediction]]="Y", 1, 0))+(($AM$12)*IF(Table2[[#This Row],[CorrectAwayScorePrediction]]="Y", 1, 0))+(($AM$13)*IF(Table2[[#This Row],[CorrectHomeScorePrediction]]="Y", 1, 0))</f>
        <v>0</v>
      </c>
      <c r="AD1010" s="4" t="str">
        <f t="shared" si="61"/>
        <v>SAT</v>
      </c>
      <c r="AE1010"/>
    </row>
    <row r="1011" spans="1:31" x14ac:dyDescent="0.25">
      <c r="B1011" s="4">
        <v>45724</v>
      </c>
      <c r="C1011" s="7" t="s">
        <v>1123</v>
      </c>
      <c r="D1011" s="2" t="s">
        <v>17</v>
      </c>
      <c r="E1011" s="2" t="s">
        <v>35</v>
      </c>
      <c r="F1011" s="2"/>
      <c r="G1011" s="2"/>
      <c r="H1011" s="2" t="str">
        <f t="shared" si="63"/>
        <v>_</v>
      </c>
      <c r="I1011" s="2"/>
      <c r="J1011" s="2"/>
      <c r="K1011" s="2"/>
      <c r="L1011" s="2" t="str">
        <f t="shared" si="62"/>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60"/>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(($AM$11)*IF(Table2[[#This Row],[CorrectWinnerPrediction]]="Y", 1, 0))+(($AM$12)*IF(Table2[[#This Row],[CorrectAwayScorePrediction]]="Y", 1, 0))+(($AM$13)*IF(Table2[[#This Row],[CorrectHomeScorePrediction]]="Y", 1, 0))</f>
        <v>0</v>
      </c>
      <c r="AD1011" s="4" t="str">
        <f t="shared" si="61"/>
        <v>SAT</v>
      </c>
      <c r="AE1011"/>
    </row>
    <row r="1012" spans="1:31" x14ac:dyDescent="0.25">
      <c r="B1012" s="4">
        <v>45724</v>
      </c>
      <c r="C1012" s="7" t="s">
        <v>1124</v>
      </c>
      <c r="D1012" s="2" t="s">
        <v>13</v>
      </c>
      <c r="E1012" s="2" t="s">
        <v>28</v>
      </c>
      <c r="F1012" s="2"/>
      <c r="G1012" s="2"/>
      <c r="H1012" s="2" t="str">
        <f t="shared" si="63"/>
        <v>_</v>
      </c>
      <c r="I1012" s="2"/>
      <c r="J1012" s="2"/>
      <c r="K1012" s="2"/>
      <c r="L1012" s="2" t="str">
        <f t="shared" si="62"/>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60"/>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(($AM$11)*IF(Table2[[#This Row],[CorrectWinnerPrediction]]="Y", 1, 0))+(($AM$12)*IF(Table2[[#This Row],[CorrectAwayScorePrediction]]="Y", 1, 0))+(($AM$13)*IF(Table2[[#This Row],[CorrectHomeScorePrediction]]="Y", 1, 0))</f>
        <v>0</v>
      </c>
      <c r="AD1012" s="4" t="str">
        <f t="shared" si="61"/>
        <v>SAT</v>
      </c>
      <c r="AE1012"/>
    </row>
    <row r="1013" spans="1:31" x14ac:dyDescent="0.25">
      <c r="B1013" s="4">
        <v>45724</v>
      </c>
      <c r="C1013" s="7" t="s">
        <v>1125</v>
      </c>
      <c r="D1013" s="2" t="s">
        <v>34</v>
      </c>
      <c r="E1013" s="2" t="s">
        <v>23</v>
      </c>
      <c r="F1013" s="2"/>
      <c r="G1013" s="2"/>
      <c r="H1013" s="2" t="str">
        <f t="shared" si="63"/>
        <v>_</v>
      </c>
      <c r="I1013" s="2"/>
      <c r="J1013" s="2"/>
      <c r="K1013" s="2"/>
      <c r="L1013" s="2" t="str">
        <f t="shared" si="62"/>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60"/>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(($AM$11)*IF(Table2[[#This Row],[CorrectWinnerPrediction]]="Y", 1, 0))+(($AM$12)*IF(Table2[[#This Row],[CorrectAwayScorePrediction]]="Y", 1, 0))+(($AM$13)*IF(Table2[[#This Row],[CorrectHomeScorePrediction]]="Y", 1, 0))</f>
        <v>0</v>
      </c>
      <c r="AD1013" s="4" t="str">
        <f t="shared" si="61"/>
        <v>SAT</v>
      </c>
      <c r="AE1013"/>
    </row>
    <row r="1014" spans="1:31" x14ac:dyDescent="0.25">
      <c r="A1014" s="3"/>
      <c r="B1014" s="5">
        <v>45724</v>
      </c>
      <c r="C1014" s="8" t="s">
        <v>1126</v>
      </c>
      <c r="D1014" s="3" t="s">
        <v>33</v>
      </c>
      <c r="E1014" s="3" t="s">
        <v>38</v>
      </c>
      <c r="F1014" s="3"/>
      <c r="G1014" s="3"/>
      <c r="H1014" s="3" t="str">
        <f t="shared" si="63"/>
        <v>_</v>
      </c>
      <c r="I1014" s="3"/>
      <c r="J1014" s="3"/>
      <c r="K1014" s="3"/>
      <c r="L1014" s="2" t="str">
        <f t="shared" si="62"/>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60"/>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(($AM$11)*IF(Table2[[#This Row],[CorrectWinnerPrediction]]="Y", 1, 0))+(($AM$12)*IF(Table2[[#This Row],[CorrectAwayScorePrediction]]="Y", 1, 0))+(($AM$13)*IF(Table2[[#This Row],[CorrectHomeScorePrediction]]="Y", 1, 0))</f>
        <v>0</v>
      </c>
      <c r="AD1014" s="5" t="str">
        <f t="shared" si="61"/>
        <v>SAT</v>
      </c>
      <c r="AE1014"/>
    </row>
    <row r="1015" spans="1:31" x14ac:dyDescent="0.25">
      <c r="B1015" s="4">
        <v>45725</v>
      </c>
      <c r="C1015" s="7" t="s">
        <v>1127</v>
      </c>
      <c r="D1015" s="2" t="s">
        <v>32</v>
      </c>
      <c r="E1015" s="2" t="s">
        <v>45</v>
      </c>
      <c r="F1015" s="2"/>
      <c r="G1015" s="2"/>
      <c r="H1015" s="2" t="str">
        <f t="shared" si="63"/>
        <v>_</v>
      </c>
      <c r="I1015" s="2"/>
      <c r="J1015" s="2"/>
      <c r="K1015" s="2"/>
      <c r="L1015" s="13" t="str">
        <f t="shared" si="62"/>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60"/>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(($AM$11)*IF(Table2[[#This Row],[CorrectWinnerPrediction]]="Y", 1, 0))+(($AM$12)*IF(Table2[[#This Row],[CorrectAwayScorePrediction]]="Y", 1, 0))+(($AM$13)*IF(Table2[[#This Row],[CorrectHomeScorePrediction]]="Y", 1, 0))</f>
        <v>0</v>
      </c>
      <c r="AD1015" s="4" t="str">
        <f t="shared" si="61"/>
        <v>SUN</v>
      </c>
      <c r="AE1015"/>
    </row>
    <row r="1016" spans="1:31" x14ac:dyDescent="0.25">
      <c r="B1016" s="4">
        <v>45725</v>
      </c>
      <c r="C1016" s="7" t="s">
        <v>1128</v>
      </c>
      <c r="D1016" s="2" t="s">
        <v>12</v>
      </c>
      <c r="E1016" s="2" t="s">
        <v>46</v>
      </c>
      <c r="F1016" s="2"/>
      <c r="G1016" s="2"/>
      <c r="H1016" s="2" t="str">
        <f t="shared" si="63"/>
        <v>_</v>
      </c>
      <c r="I1016" s="2"/>
      <c r="J1016" s="2"/>
      <c r="K1016" s="2"/>
      <c r="L1016" s="2" t="str">
        <f t="shared" si="62"/>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60"/>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(($AM$11)*IF(Table2[[#This Row],[CorrectWinnerPrediction]]="Y", 1, 0))+(($AM$12)*IF(Table2[[#This Row],[CorrectAwayScorePrediction]]="Y", 1, 0))+(($AM$13)*IF(Table2[[#This Row],[CorrectHomeScorePrediction]]="Y", 1, 0))</f>
        <v>0</v>
      </c>
      <c r="AD1016" s="4" t="str">
        <f t="shared" si="61"/>
        <v>SUN</v>
      </c>
      <c r="AE1016"/>
    </row>
    <row r="1017" spans="1:31" x14ac:dyDescent="0.25">
      <c r="B1017" s="4">
        <v>45725</v>
      </c>
      <c r="C1017" s="7" t="s">
        <v>1129</v>
      </c>
      <c r="D1017" s="2" t="s">
        <v>21</v>
      </c>
      <c r="E1017" s="2" t="s">
        <v>37</v>
      </c>
      <c r="F1017" s="2"/>
      <c r="G1017" s="2"/>
      <c r="H1017" s="2" t="str">
        <f t="shared" si="63"/>
        <v>_</v>
      </c>
      <c r="I1017" s="2"/>
      <c r="J1017" s="2"/>
      <c r="K1017" s="2"/>
      <c r="L1017" s="2" t="str">
        <f t="shared" si="62"/>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60"/>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(($AM$11)*IF(Table2[[#This Row],[CorrectWinnerPrediction]]="Y", 1, 0))+(($AM$12)*IF(Table2[[#This Row],[CorrectAwayScorePrediction]]="Y", 1, 0))+(($AM$13)*IF(Table2[[#This Row],[CorrectHomeScorePrediction]]="Y", 1, 0))</f>
        <v>0</v>
      </c>
      <c r="AD1017" s="4" t="str">
        <f t="shared" si="61"/>
        <v>SUN</v>
      </c>
      <c r="AE1017"/>
    </row>
    <row r="1018" spans="1:31" x14ac:dyDescent="0.25">
      <c r="B1018" s="4">
        <v>45725</v>
      </c>
      <c r="C1018" s="7" t="s">
        <v>1130</v>
      </c>
      <c r="D1018" s="2" t="s">
        <v>22</v>
      </c>
      <c r="E1018" s="2" t="s">
        <v>44</v>
      </c>
      <c r="F1018" s="2"/>
      <c r="G1018" s="2"/>
      <c r="H1018" s="2" t="str">
        <f t="shared" si="63"/>
        <v>_</v>
      </c>
      <c r="I1018" s="2"/>
      <c r="J1018" s="2"/>
      <c r="K1018" s="2"/>
      <c r="L1018" s="2" t="str">
        <f t="shared" si="62"/>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60"/>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(($AM$11)*IF(Table2[[#This Row],[CorrectWinnerPrediction]]="Y", 1, 0))+(($AM$12)*IF(Table2[[#This Row],[CorrectAwayScorePrediction]]="Y", 1, 0))+(($AM$13)*IF(Table2[[#This Row],[CorrectHomeScorePrediction]]="Y", 1, 0))</f>
        <v>0</v>
      </c>
      <c r="AD1018" s="4" t="str">
        <f t="shared" si="61"/>
        <v>SUN</v>
      </c>
      <c r="AE1018"/>
    </row>
    <row r="1019" spans="1:31" x14ac:dyDescent="0.25">
      <c r="B1019" s="4">
        <v>45725</v>
      </c>
      <c r="C1019" s="7" t="s">
        <v>1131</v>
      </c>
      <c r="D1019" s="2" t="s">
        <v>36</v>
      </c>
      <c r="E1019" s="2" t="s">
        <v>20</v>
      </c>
      <c r="F1019" s="2"/>
      <c r="G1019" s="2"/>
      <c r="H1019" s="2" t="str">
        <f t="shared" si="63"/>
        <v>_</v>
      </c>
      <c r="I1019" s="2"/>
      <c r="J1019" s="2"/>
      <c r="K1019" s="2"/>
      <c r="L1019" s="2" t="str">
        <f t="shared" si="62"/>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60"/>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(($AM$11)*IF(Table2[[#This Row],[CorrectWinnerPrediction]]="Y", 1, 0))+(($AM$12)*IF(Table2[[#This Row],[CorrectAwayScorePrediction]]="Y", 1, 0))+(($AM$13)*IF(Table2[[#This Row],[CorrectHomeScorePrediction]]="Y", 1, 0))</f>
        <v>0</v>
      </c>
      <c r="AD1019" s="4" t="str">
        <f t="shared" si="61"/>
        <v>SUN</v>
      </c>
      <c r="AE1019"/>
    </row>
    <row r="1020" spans="1:31" x14ac:dyDescent="0.25">
      <c r="B1020" s="4">
        <v>45725</v>
      </c>
      <c r="C1020" s="7" t="s">
        <v>1132</v>
      </c>
      <c r="D1020" s="2" t="s">
        <v>28</v>
      </c>
      <c r="E1020" s="2" t="s">
        <v>27</v>
      </c>
      <c r="F1020" s="2"/>
      <c r="G1020" s="2"/>
      <c r="H1020" s="2" t="str">
        <f t="shared" si="63"/>
        <v>_</v>
      </c>
      <c r="I1020" s="2"/>
      <c r="J1020" s="2"/>
      <c r="K1020" s="2"/>
      <c r="L1020" s="2" t="str">
        <f t="shared" si="62"/>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60"/>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(($AM$11)*IF(Table2[[#This Row],[CorrectWinnerPrediction]]="Y", 1, 0))+(($AM$12)*IF(Table2[[#This Row],[CorrectAwayScorePrediction]]="Y", 1, 0))+(($AM$13)*IF(Table2[[#This Row],[CorrectHomeScorePrediction]]="Y", 1, 0))</f>
        <v>0</v>
      </c>
      <c r="AD1020" s="4" t="str">
        <f t="shared" si="61"/>
        <v>SUN</v>
      </c>
      <c r="AE1020"/>
    </row>
    <row r="1021" spans="1:31" x14ac:dyDescent="0.25">
      <c r="B1021" s="4">
        <v>45725</v>
      </c>
      <c r="C1021" s="7" t="s">
        <v>1133</v>
      </c>
      <c r="D1021" s="2" t="s">
        <v>34</v>
      </c>
      <c r="E1021" s="2" t="s">
        <v>25</v>
      </c>
      <c r="F1021" s="2"/>
      <c r="G1021" s="2"/>
      <c r="H1021" s="2" t="str">
        <f t="shared" si="63"/>
        <v>_</v>
      </c>
      <c r="I1021" s="2"/>
      <c r="J1021" s="2"/>
      <c r="K1021" s="2"/>
      <c r="L1021" s="2" t="str">
        <f t="shared" si="62"/>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60"/>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(($AM$11)*IF(Table2[[#This Row],[CorrectWinnerPrediction]]="Y", 1, 0))+(($AM$12)*IF(Table2[[#This Row],[CorrectAwayScorePrediction]]="Y", 1, 0))+(($AM$13)*IF(Table2[[#This Row],[CorrectHomeScorePrediction]]="Y", 1, 0))</f>
        <v>0</v>
      </c>
      <c r="AD1021" s="4" t="str">
        <f t="shared" si="61"/>
        <v>SUN</v>
      </c>
      <c r="AE1021"/>
    </row>
    <row r="1022" spans="1:31" x14ac:dyDescent="0.25">
      <c r="A1022" s="3"/>
      <c r="B1022" s="5">
        <v>45725</v>
      </c>
      <c r="C1022" s="8" t="s">
        <v>1134</v>
      </c>
      <c r="D1022" s="3" t="s">
        <v>33</v>
      </c>
      <c r="E1022" s="3" t="s">
        <v>47</v>
      </c>
      <c r="F1022" s="3"/>
      <c r="G1022" s="3"/>
      <c r="H1022" s="3" t="str">
        <f t="shared" si="63"/>
        <v>_</v>
      </c>
      <c r="I1022" s="3"/>
      <c r="J1022" s="3"/>
      <c r="K1022" s="3"/>
      <c r="L1022" s="2" t="str">
        <f t="shared" si="62"/>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60"/>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(($AM$11)*IF(Table2[[#This Row],[CorrectWinnerPrediction]]="Y", 1, 0))+(($AM$12)*IF(Table2[[#This Row],[CorrectAwayScorePrediction]]="Y", 1, 0))+(($AM$13)*IF(Table2[[#This Row],[CorrectHomeScorePrediction]]="Y", 1, 0))</f>
        <v>0</v>
      </c>
      <c r="AD1022" s="5" t="str">
        <f t="shared" si="61"/>
        <v>SUN</v>
      </c>
      <c r="AE1022"/>
    </row>
    <row r="1023" spans="1:31" x14ac:dyDescent="0.25">
      <c r="B1023" s="4">
        <v>45726</v>
      </c>
      <c r="C1023" s="7" t="s">
        <v>1135</v>
      </c>
      <c r="D1023" s="2" t="s">
        <v>23</v>
      </c>
      <c r="E1023" s="2" t="s">
        <v>29</v>
      </c>
      <c r="F1023" s="2"/>
      <c r="G1023" s="2"/>
      <c r="H1023" s="2" t="str">
        <f t="shared" si="63"/>
        <v>_</v>
      </c>
      <c r="I1023" s="2"/>
      <c r="J1023" s="2"/>
      <c r="K1023" s="2"/>
      <c r="L1023" s="13" t="str">
        <f t="shared" si="62"/>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60"/>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(($AM$11)*IF(Table2[[#This Row],[CorrectWinnerPrediction]]="Y", 1, 0))+(($AM$12)*IF(Table2[[#This Row],[CorrectAwayScorePrediction]]="Y", 1, 0))+(($AM$13)*IF(Table2[[#This Row],[CorrectHomeScorePrediction]]="Y", 1, 0))</f>
        <v>0</v>
      </c>
      <c r="AD1023" s="4" t="str">
        <f t="shared" si="61"/>
        <v>MON</v>
      </c>
      <c r="AE1023"/>
    </row>
    <row r="1024" spans="1:31" x14ac:dyDescent="0.25">
      <c r="B1024" s="4">
        <v>45726</v>
      </c>
      <c r="C1024" s="7" t="s">
        <v>1136</v>
      </c>
      <c r="D1024" s="2" t="s">
        <v>31</v>
      </c>
      <c r="E1024" s="2" t="s">
        <v>30</v>
      </c>
      <c r="F1024" s="2"/>
      <c r="G1024" s="2"/>
      <c r="H1024" s="2" t="str">
        <f t="shared" si="63"/>
        <v>_</v>
      </c>
      <c r="I1024" s="2"/>
      <c r="J1024" s="2"/>
      <c r="K1024" s="2"/>
      <c r="L1024" s="2" t="str">
        <f t="shared" si="62"/>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60"/>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(($AM$11)*IF(Table2[[#This Row],[CorrectWinnerPrediction]]="Y", 1, 0))+(($AM$12)*IF(Table2[[#This Row],[CorrectAwayScorePrediction]]="Y", 1, 0))+(($AM$13)*IF(Table2[[#This Row],[CorrectHomeScorePrediction]]="Y", 1, 0))</f>
        <v>0</v>
      </c>
      <c r="AD1024" s="4" t="str">
        <f t="shared" si="61"/>
        <v>MON</v>
      </c>
      <c r="AE1024"/>
    </row>
    <row r="1025" spans="1:31" x14ac:dyDescent="0.25">
      <c r="B1025" s="4">
        <v>45726</v>
      </c>
      <c r="C1025" s="7" t="s">
        <v>1137</v>
      </c>
      <c r="D1025" s="2" t="s">
        <v>17</v>
      </c>
      <c r="E1025" s="2" t="s">
        <v>26</v>
      </c>
      <c r="F1025" s="2"/>
      <c r="G1025" s="2"/>
      <c r="H1025" s="2" t="str">
        <f t="shared" si="63"/>
        <v>_</v>
      </c>
      <c r="I1025" s="2"/>
      <c r="J1025" s="2"/>
      <c r="K1025" s="2"/>
      <c r="L1025" s="2" t="str">
        <f t="shared" si="62"/>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60"/>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(($AM$11)*IF(Table2[[#This Row],[CorrectWinnerPrediction]]="Y", 1, 0))+(($AM$12)*IF(Table2[[#This Row],[CorrectAwayScorePrediction]]="Y", 1, 0))+(($AM$13)*IF(Table2[[#This Row],[CorrectHomeScorePrediction]]="Y", 1, 0))</f>
        <v>0</v>
      </c>
      <c r="AD1025" s="4" t="str">
        <f t="shared" si="61"/>
        <v>MON</v>
      </c>
      <c r="AE1025"/>
    </row>
    <row r="1026" spans="1:31" x14ac:dyDescent="0.25">
      <c r="A1026" s="3"/>
      <c r="B1026" s="5">
        <v>45726</v>
      </c>
      <c r="C1026" s="8" t="s">
        <v>1138</v>
      </c>
      <c r="D1026" s="3" t="s">
        <v>18</v>
      </c>
      <c r="E1026" s="3" t="s">
        <v>15</v>
      </c>
      <c r="F1026" s="3"/>
      <c r="G1026" s="3"/>
      <c r="H1026" s="3" t="str">
        <f t="shared" si="63"/>
        <v>_</v>
      </c>
      <c r="I1026" s="3"/>
      <c r="J1026" s="3"/>
      <c r="K1026" s="3"/>
      <c r="L1026" s="3" t="str">
        <f t="shared" si="62"/>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60"/>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(($AM$11)*IF(Table2[[#This Row],[CorrectWinnerPrediction]]="Y", 1, 0))+(($AM$12)*IF(Table2[[#This Row],[CorrectAwayScorePrediction]]="Y", 1, 0))+(($AM$13)*IF(Table2[[#This Row],[CorrectHomeScorePrediction]]="Y", 1, 0))</f>
        <v>0</v>
      </c>
      <c r="AD1026" s="5" t="str">
        <f t="shared" si="61"/>
        <v>MON</v>
      </c>
      <c r="AE1026"/>
    </row>
    <row r="1027" spans="1:31" x14ac:dyDescent="0.25">
      <c r="B1027" s="4">
        <v>45727</v>
      </c>
      <c r="C1027" s="7" t="s">
        <v>1139</v>
      </c>
      <c r="D1027" s="2" t="s">
        <v>14</v>
      </c>
      <c r="E1027" s="2" t="s">
        <v>16</v>
      </c>
      <c r="F1027" s="2"/>
      <c r="G1027" s="2"/>
      <c r="H1027" s="2" t="str">
        <f t="shared" si="63"/>
        <v>_</v>
      </c>
      <c r="I1027" s="2"/>
      <c r="J1027" s="2"/>
      <c r="K1027" s="2"/>
      <c r="L1027" s="2" t="str">
        <f t="shared" si="62"/>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64">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(($AM$11)*IF(Table2[[#This Row],[CorrectWinnerPrediction]]="Y", 1, 0))+(($AM$12)*IF(Table2[[#This Row],[CorrectAwayScorePrediction]]="Y", 1, 0))+(($AM$13)*IF(Table2[[#This Row],[CorrectHomeScorePrediction]]="Y", 1, 0))</f>
        <v>0</v>
      </c>
      <c r="AD1027" s="4" t="str">
        <f t="shared" ref="AD1027:AD1090" si="65">IF(WEEKDAY($B1027)=1,"SUN",IF(WEEKDAY($B1027)=2,"MON",IF(WEEKDAY($B1027)=3,"TUE",IF(WEEKDAY($B1027)=4,"WED",IF(WEEKDAY($B1027)=5,"THU",IF(WEEKDAY($B1027)=6,"FRI", "SAT"))))))</f>
        <v>TUE</v>
      </c>
      <c r="AE1027"/>
    </row>
    <row r="1028" spans="1:31" x14ac:dyDescent="0.25">
      <c r="B1028" s="4">
        <v>45727</v>
      </c>
      <c r="C1028" s="7" t="s">
        <v>1140</v>
      </c>
      <c r="D1028" s="2" t="s">
        <v>36</v>
      </c>
      <c r="E1028" s="2" t="s">
        <v>32</v>
      </c>
      <c r="F1028" s="2"/>
      <c r="G1028" s="2"/>
      <c r="H1028" s="2" t="str">
        <f t="shared" si="63"/>
        <v>_</v>
      </c>
      <c r="I1028" s="2"/>
      <c r="J1028" s="2"/>
      <c r="K1028" s="2"/>
      <c r="L1028" s="2" t="str">
        <f t="shared" ref="L1028:L1091" si="66">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64"/>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(($AM$11)*IF(Table2[[#This Row],[CorrectWinnerPrediction]]="Y", 1, 0))+(($AM$12)*IF(Table2[[#This Row],[CorrectAwayScorePrediction]]="Y", 1, 0))+(($AM$13)*IF(Table2[[#This Row],[CorrectHomeScorePrediction]]="Y", 1, 0))</f>
        <v>0</v>
      </c>
      <c r="AD1028" s="4" t="str">
        <f t="shared" si="65"/>
        <v>TUE</v>
      </c>
      <c r="AE1028"/>
    </row>
    <row r="1029" spans="1:31" x14ac:dyDescent="0.25">
      <c r="B1029" s="4">
        <v>45727</v>
      </c>
      <c r="C1029" s="7" t="s">
        <v>1141</v>
      </c>
      <c r="D1029" s="2" t="s">
        <v>30</v>
      </c>
      <c r="E1029" s="2" t="s">
        <v>45</v>
      </c>
      <c r="F1029" s="2"/>
      <c r="G1029" s="2"/>
      <c r="H1029" s="2" t="str">
        <f t="shared" si="63"/>
        <v>_</v>
      </c>
      <c r="I1029" s="2"/>
      <c r="J1029" s="2"/>
      <c r="K1029" s="2"/>
      <c r="L1029" s="2" t="str">
        <f t="shared" si="66"/>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64"/>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(($AM$11)*IF(Table2[[#This Row],[CorrectWinnerPrediction]]="Y", 1, 0))+(($AM$12)*IF(Table2[[#This Row],[CorrectAwayScorePrediction]]="Y", 1, 0))+(($AM$13)*IF(Table2[[#This Row],[CorrectHomeScorePrediction]]="Y", 1, 0))</f>
        <v>0</v>
      </c>
      <c r="AD1029" s="4" t="str">
        <f t="shared" si="65"/>
        <v>TUE</v>
      </c>
      <c r="AE1029"/>
    </row>
    <row r="1030" spans="1:31" x14ac:dyDescent="0.25">
      <c r="B1030" s="4">
        <v>45727</v>
      </c>
      <c r="C1030" s="7" t="s">
        <v>1142</v>
      </c>
      <c r="D1030" s="2" t="s">
        <v>27</v>
      </c>
      <c r="E1030" s="2" t="s">
        <v>21</v>
      </c>
      <c r="F1030" s="2"/>
      <c r="G1030" s="2"/>
      <c r="H1030" s="2" t="str">
        <f t="shared" ref="H1030:H1093" si="67">IF(AND(ISBLANK($F1030),ISBLANK($G1030)),"_",IF($F1030&gt;$G1030,$D1030,$E1030))</f>
        <v>_</v>
      </c>
      <c r="I1030" s="2"/>
      <c r="J1030" s="2"/>
      <c r="K1030" s="2"/>
      <c r="L1030" s="2" t="str">
        <f t="shared" si="66"/>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64"/>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(($AM$11)*IF(Table2[[#This Row],[CorrectWinnerPrediction]]="Y", 1, 0))+(($AM$12)*IF(Table2[[#This Row],[CorrectAwayScorePrediction]]="Y", 1, 0))+(($AM$13)*IF(Table2[[#This Row],[CorrectHomeScorePrediction]]="Y", 1, 0))</f>
        <v>0</v>
      </c>
      <c r="AD1030" s="4" t="str">
        <f t="shared" si="65"/>
        <v>TUE</v>
      </c>
      <c r="AE1030"/>
    </row>
    <row r="1031" spans="1:31" x14ac:dyDescent="0.25">
      <c r="B1031" s="4">
        <v>45727</v>
      </c>
      <c r="C1031" s="7" t="s">
        <v>1143</v>
      </c>
      <c r="D1031" s="2" t="s">
        <v>43</v>
      </c>
      <c r="E1031" s="2" t="s">
        <v>44</v>
      </c>
      <c r="F1031" s="2"/>
      <c r="G1031" s="2"/>
      <c r="H1031" s="2" t="str">
        <f t="shared" si="67"/>
        <v>_</v>
      </c>
      <c r="I1031" s="2"/>
      <c r="J1031" s="2"/>
      <c r="K1031" s="2"/>
      <c r="L1031" s="2" t="str">
        <f t="shared" si="66"/>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64"/>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(($AM$11)*IF(Table2[[#This Row],[CorrectWinnerPrediction]]="Y", 1, 0))+(($AM$12)*IF(Table2[[#This Row],[CorrectAwayScorePrediction]]="Y", 1, 0))+(($AM$13)*IF(Table2[[#This Row],[CorrectHomeScorePrediction]]="Y", 1, 0))</f>
        <v>0</v>
      </c>
      <c r="AD1031" s="4" t="str">
        <f t="shared" si="65"/>
        <v>TUE</v>
      </c>
      <c r="AE1031"/>
    </row>
    <row r="1032" spans="1:31" x14ac:dyDescent="0.25">
      <c r="B1032" s="4">
        <v>45727</v>
      </c>
      <c r="C1032" s="7" t="s">
        <v>1144</v>
      </c>
      <c r="D1032" s="2" t="s">
        <v>26</v>
      </c>
      <c r="E1032" s="2" t="s">
        <v>37</v>
      </c>
      <c r="F1032" s="2"/>
      <c r="G1032" s="2"/>
      <c r="H1032" s="2" t="str">
        <f t="shared" si="67"/>
        <v>_</v>
      </c>
      <c r="I1032" s="2"/>
      <c r="J1032" s="2"/>
      <c r="K1032" s="2"/>
      <c r="L1032" s="2" t="str">
        <f t="shared" si="66"/>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64"/>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(($AM$11)*IF(Table2[[#This Row],[CorrectWinnerPrediction]]="Y", 1, 0))+(($AM$12)*IF(Table2[[#This Row],[CorrectAwayScorePrediction]]="Y", 1, 0))+(($AM$13)*IF(Table2[[#This Row],[CorrectHomeScorePrediction]]="Y", 1, 0))</f>
        <v>0</v>
      </c>
      <c r="AD1032" s="4" t="str">
        <f t="shared" si="65"/>
        <v>TUE</v>
      </c>
      <c r="AE1032"/>
    </row>
    <row r="1033" spans="1:31" x14ac:dyDescent="0.25">
      <c r="B1033" s="4">
        <v>45727</v>
      </c>
      <c r="C1033" s="7" t="s">
        <v>1145</v>
      </c>
      <c r="D1033" s="2" t="s">
        <v>20</v>
      </c>
      <c r="E1033" s="2" t="s">
        <v>22</v>
      </c>
      <c r="F1033" s="2"/>
      <c r="G1033" s="2"/>
      <c r="H1033" s="2" t="str">
        <f t="shared" si="67"/>
        <v>_</v>
      </c>
      <c r="I1033" s="2"/>
      <c r="J1033" s="2"/>
      <c r="K1033" s="2"/>
      <c r="L1033" s="2" t="str">
        <f t="shared" si="66"/>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64"/>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(($AM$11)*IF(Table2[[#This Row],[CorrectWinnerPrediction]]="Y", 1, 0))+(($AM$12)*IF(Table2[[#This Row],[CorrectAwayScorePrediction]]="Y", 1, 0))+(($AM$13)*IF(Table2[[#This Row],[CorrectHomeScorePrediction]]="Y", 1, 0))</f>
        <v>0</v>
      </c>
      <c r="AD1033" s="4" t="str">
        <f t="shared" si="65"/>
        <v>TUE</v>
      </c>
      <c r="AE1033"/>
    </row>
    <row r="1034" spans="1:31" x14ac:dyDescent="0.25">
      <c r="B1034" s="4">
        <v>45727</v>
      </c>
      <c r="C1034" s="7" t="s">
        <v>1146</v>
      </c>
      <c r="D1034" s="2" t="s">
        <v>19</v>
      </c>
      <c r="E1034" s="2" t="s">
        <v>25</v>
      </c>
      <c r="F1034" s="2"/>
      <c r="G1034" s="2"/>
      <c r="H1034" s="2" t="str">
        <f t="shared" si="67"/>
        <v>_</v>
      </c>
      <c r="I1034" s="2"/>
      <c r="J1034" s="2"/>
      <c r="K1034" s="2"/>
      <c r="L1034" s="2" t="str">
        <f t="shared" si="66"/>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64"/>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(($AM$11)*IF(Table2[[#This Row],[CorrectWinnerPrediction]]="Y", 1, 0))+(($AM$12)*IF(Table2[[#This Row],[CorrectAwayScorePrediction]]="Y", 1, 0))+(($AM$13)*IF(Table2[[#This Row],[CorrectHomeScorePrediction]]="Y", 1, 0))</f>
        <v>0</v>
      </c>
      <c r="AD1034" s="4" t="str">
        <f t="shared" si="65"/>
        <v>TUE</v>
      </c>
      <c r="AE1034"/>
    </row>
    <row r="1035" spans="1:31" x14ac:dyDescent="0.25">
      <c r="B1035" s="4">
        <v>45727</v>
      </c>
      <c r="C1035" s="7" t="s">
        <v>1147</v>
      </c>
      <c r="D1035" s="2" t="s">
        <v>46</v>
      </c>
      <c r="E1035" s="2" t="s">
        <v>47</v>
      </c>
      <c r="F1035" s="2"/>
      <c r="G1035" s="2"/>
      <c r="H1035" s="2" t="str">
        <f t="shared" si="67"/>
        <v>_</v>
      </c>
      <c r="I1035" s="2"/>
      <c r="J1035" s="2"/>
      <c r="K1035" s="2"/>
      <c r="L1035" s="2" t="str">
        <f t="shared" si="66"/>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64"/>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(($AM$11)*IF(Table2[[#This Row],[CorrectWinnerPrediction]]="Y", 1, 0))+(($AM$12)*IF(Table2[[#This Row],[CorrectAwayScorePrediction]]="Y", 1, 0))+(($AM$13)*IF(Table2[[#This Row],[CorrectHomeScorePrediction]]="Y", 1, 0))</f>
        <v>0</v>
      </c>
      <c r="AD1035" s="4" t="str">
        <f t="shared" si="65"/>
        <v>TUE</v>
      </c>
      <c r="AE1035"/>
    </row>
    <row r="1036" spans="1:31" x14ac:dyDescent="0.25">
      <c r="B1036" s="4">
        <v>45727</v>
      </c>
      <c r="C1036" s="7" t="s">
        <v>1148</v>
      </c>
      <c r="D1036" s="2" t="s">
        <v>33</v>
      </c>
      <c r="E1036" s="2" t="s">
        <v>28</v>
      </c>
      <c r="F1036" s="2"/>
      <c r="G1036" s="2"/>
      <c r="H1036" s="2" t="str">
        <f t="shared" si="67"/>
        <v>_</v>
      </c>
      <c r="I1036" s="2"/>
      <c r="J1036" s="2"/>
      <c r="K1036" s="2"/>
      <c r="L1036" s="2" t="str">
        <f t="shared" si="66"/>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64"/>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(($AM$11)*IF(Table2[[#This Row],[CorrectWinnerPrediction]]="Y", 1, 0))+(($AM$12)*IF(Table2[[#This Row],[CorrectAwayScorePrediction]]="Y", 1, 0))+(($AM$13)*IF(Table2[[#This Row],[CorrectHomeScorePrediction]]="Y", 1, 0))</f>
        <v>0</v>
      </c>
      <c r="AD1036" s="4" t="str">
        <f t="shared" si="65"/>
        <v>TUE</v>
      </c>
      <c r="AE1036"/>
    </row>
    <row r="1037" spans="1:31" x14ac:dyDescent="0.25">
      <c r="A1037" s="3"/>
      <c r="B1037" s="5">
        <v>45727</v>
      </c>
      <c r="C1037" s="8" t="s">
        <v>1149</v>
      </c>
      <c r="D1037" s="3" t="s">
        <v>35</v>
      </c>
      <c r="E1037" s="3" t="s">
        <v>38</v>
      </c>
      <c r="F1037" s="3"/>
      <c r="G1037" s="3"/>
      <c r="H1037" s="3" t="str">
        <f t="shared" si="67"/>
        <v>_</v>
      </c>
      <c r="I1037" s="3"/>
      <c r="J1037" s="3"/>
      <c r="K1037" s="3"/>
      <c r="L1037" s="2" t="str">
        <f t="shared" si="66"/>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64"/>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(($AM$11)*IF(Table2[[#This Row],[CorrectWinnerPrediction]]="Y", 1, 0))+(($AM$12)*IF(Table2[[#This Row],[CorrectAwayScorePrediction]]="Y", 1, 0))+(($AM$13)*IF(Table2[[#This Row],[CorrectHomeScorePrediction]]="Y", 1, 0))</f>
        <v>0</v>
      </c>
      <c r="AD1037" s="5" t="str">
        <f t="shared" si="65"/>
        <v>TUE</v>
      </c>
      <c r="AE1037"/>
    </row>
    <row r="1038" spans="1:31" x14ac:dyDescent="0.25">
      <c r="B1038" s="4">
        <v>45728</v>
      </c>
      <c r="C1038" s="7" t="s">
        <v>1150</v>
      </c>
      <c r="D1038" s="2" t="s">
        <v>29</v>
      </c>
      <c r="E1038" s="2" t="s">
        <v>31</v>
      </c>
      <c r="F1038" s="2"/>
      <c r="G1038" s="2"/>
      <c r="H1038" s="2" t="str">
        <f t="shared" si="67"/>
        <v>_</v>
      </c>
      <c r="I1038" s="2"/>
      <c r="J1038" s="2"/>
      <c r="K1038" s="2"/>
      <c r="L1038" s="13" t="str">
        <f t="shared" si="66"/>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64"/>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(($AM$11)*IF(Table2[[#This Row],[CorrectWinnerPrediction]]="Y", 1, 0))+(($AM$12)*IF(Table2[[#This Row],[CorrectAwayScorePrediction]]="Y", 1, 0))+(($AM$13)*IF(Table2[[#This Row],[CorrectHomeScorePrediction]]="Y", 1, 0))</f>
        <v>0</v>
      </c>
      <c r="AD1038" s="4" t="str">
        <f t="shared" si="65"/>
        <v>WED</v>
      </c>
      <c r="AE1038"/>
    </row>
    <row r="1039" spans="1:31" x14ac:dyDescent="0.25">
      <c r="B1039" s="4">
        <v>45728</v>
      </c>
      <c r="C1039" s="7" t="s">
        <v>1151</v>
      </c>
      <c r="D1039" s="2" t="s">
        <v>25</v>
      </c>
      <c r="E1039" s="2" t="s">
        <v>24</v>
      </c>
      <c r="F1039" s="2"/>
      <c r="G1039" s="2"/>
      <c r="H1039" s="2" t="str">
        <f t="shared" si="67"/>
        <v>_</v>
      </c>
      <c r="I1039" s="2"/>
      <c r="J1039" s="2"/>
      <c r="K1039" s="2"/>
      <c r="L1039" s="2" t="str">
        <f t="shared" si="66"/>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64"/>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(($AM$11)*IF(Table2[[#This Row],[CorrectWinnerPrediction]]="Y", 1, 0))+(($AM$12)*IF(Table2[[#This Row],[CorrectAwayScorePrediction]]="Y", 1, 0))+(($AM$13)*IF(Table2[[#This Row],[CorrectHomeScorePrediction]]="Y", 1, 0))</f>
        <v>0</v>
      </c>
      <c r="AD1039" s="4" t="str">
        <f t="shared" si="65"/>
        <v>WED</v>
      </c>
      <c r="AE1039"/>
    </row>
    <row r="1040" spans="1:31" x14ac:dyDescent="0.25">
      <c r="B1040" s="4">
        <v>45728</v>
      </c>
      <c r="C1040" s="7" t="s">
        <v>1152</v>
      </c>
      <c r="D1040" s="2" t="s">
        <v>47</v>
      </c>
      <c r="E1040" s="2" t="s">
        <v>15</v>
      </c>
      <c r="F1040" s="2"/>
      <c r="G1040" s="2"/>
      <c r="H1040" s="2" t="str">
        <f t="shared" si="67"/>
        <v>_</v>
      </c>
      <c r="I1040" s="2"/>
      <c r="J1040" s="2"/>
      <c r="K1040" s="2"/>
      <c r="L1040" s="2" t="str">
        <f t="shared" si="66"/>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64"/>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(($AM$11)*IF(Table2[[#This Row],[CorrectWinnerPrediction]]="Y", 1, 0))+(($AM$12)*IF(Table2[[#This Row],[CorrectAwayScorePrediction]]="Y", 1, 0))+(($AM$13)*IF(Table2[[#This Row],[CorrectHomeScorePrediction]]="Y", 1, 0))</f>
        <v>0</v>
      </c>
      <c r="AD1040" s="4" t="str">
        <f t="shared" si="65"/>
        <v>WED</v>
      </c>
      <c r="AE1040"/>
    </row>
    <row r="1041" spans="1:31" x14ac:dyDescent="0.25">
      <c r="A1041" s="3"/>
      <c r="B1041" s="5">
        <v>45728</v>
      </c>
      <c r="C1041" s="8" t="s">
        <v>1153</v>
      </c>
      <c r="D1041" s="3" t="s">
        <v>19</v>
      </c>
      <c r="E1041" s="3" t="s">
        <v>12</v>
      </c>
      <c r="F1041" s="3"/>
      <c r="G1041" s="3"/>
      <c r="H1041" s="3" t="str">
        <f t="shared" si="67"/>
        <v>_</v>
      </c>
      <c r="I1041" s="3"/>
      <c r="J1041" s="3"/>
      <c r="K1041" s="3"/>
      <c r="L1041" s="2" t="str">
        <f t="shared" si="66"/>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64"/>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(($AM$11)*IF(Table2[[#This Row],[CorrectWinnerPrediction]]="Y", 1, 0))+(($AM$12)*IF(Table2[[#This Row],[CorrectAwayScorePrediction]]="Y", 1, 0))+(($AM$13)*IF(Table2[[#This Row],[CorrectHomeScorePrediction]]="Y", 1, 0))</f>
        <v>0</v>
      </c>
      <c r="AD1041" s="5" t="str">
        <f t="shared" si="65"/>
        <v>WED</v>
      </c>
      <c r="AE1041"/>
    </row>
    <row r="1042" spans="1:31" x14ac:dyDescent="0.25">
      <c r="B1042" s="4">
        <v>45729</v>
      </c>
      <c r="C1042" s="7" t="s">
        <v>1154</v>
      </c>
      <c r="D1042" s="2" t="s">
        <v>14</v>
      </c>
      <c r="E1042" s="2" t="s">
        <v>18</v>
      </c>
      <c r="F1042" s="2"/>
      <c r="G1042" s="2"/>
      <c r="H1042" s="2" t="str">
        <f t="shared" si="67"/>
        <v>_</v>
      </c>
      <c r="I1042" s="2"/>
      <c r="J1042" s="2"/>
      <c r="K1042" s="2"/>
      <c r="L1042" s="13" t="str">
        <f t="shared" si="66"/>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64"/>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(($AM$11)*IF(Table2[[#This Row],[CorrectWinnerPrediction]]="Y", 1, 0))+(($AM$12)*IF(Table2[[#This Row],[CorrectAwayScorePrediction]]="Y", 1, 0))+(($AM$13)*IF(Table2[[#This Row],[CorrectHomeScorePrediction]]="Y", 1, 0))</f>
        <v>0</v>
      </c>
      <c r="AD1042" s="4" t="str">
        <f t="shared" si="65"/>
        <v>THU</v>
      </c>
      <c r="AE1042"/>
    </row>
    <row r="1043" spans="1:31" x14ac:dyDescent="0.25">
      <c r="B1043" s="4">
        <v>45729</v>
      </c>
      <c r="C1043" s="7" t="s">
        <v>1155</v>
      </c>
      <c r="D1043" s="2" t="s">
        <v>16</v>
      </c>
      <c r="E1043" s="2" t="s">
        <v>30</v>
      </c>
      <c r="F1043" s="2"/>
      <c r="G1043" s="2"/>
      <c r="H1043" s="2" t="str">
        <f t="shared" si="67"/>
        <v>_</v>
      </c>
      <c r="I1043" s="2"/>
      <c r="J1043" s="2"/>
      <c r="K1043" s="2"/>
      <c r="L1043" s="2" t="str">
        <f t="shared" si="66"/>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64"/>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(($AM$11)*IF(Table2[[#This Row],[CorrectWinnerPrediction]]="Y", 1, 0))+(($AM$12)*IF(Table2[[#This Row],[CorrectAwayScorePrediction]]="Y", 1, 0))+(($AM$13)*IF(Table2[[#This Row],[CorrectHomeScorePrediction]]="Y", 1, 0))</f>
        <v>0</v>
      </c>
      <c r="AD1043" s="4" t="str">
        <f t="shared" si="65"/>
        <v>THU</v>
      </c>
      <c r="AE1043"/>
    </row>
    <row r="1044" spans="1:31" x14ac:dyDescent="0.25">
      <c r="B1044" s="4">
        <v>45729</v>
      </c>
      <c r="C1044" s="7" t="s">
        <v>1156</v>
      </c>
      <c r="D1044" s="2" t="s">
        <v>43</v>
      </c>
      <c r="E1044" s="2" t="s">
        <v>45</v>
      </c>
      <c r="F1044" s="2"/>
      <c r="G1044" s="2"/>
      <c r="H1044" s="2" t="str">
        <f t="shared" si="67"/>
        <v>_</v>
      </c>
      <c r="I1044" s="2"/>
      <c r="J1044" s="2"/>
      <c r="K1044" s="2"/>
      <c r="L1044" s="2" t="str">
        <f t="shared" si="66"/>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64"/>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(($AM$11)*IF(Table2[[#This Row],[CorrectWinnerPrediction]]="Y", 1, 0))+(($AM$12)*IF(Table2[[#This Row],[CorrectAwayScorePrediction]]="Y", 1, 0))+(($AM$13)*IF(Table2[[#This Row],[CorrectHomeScorePrediction]]="Y", 1, 0))</f>
        <v>0</v>
      </c>
      <c r="AD1044" s="4" t="str">
        <f t="shared" si="65"/>
        <v>THU</v>
      </c>
      <c r="AE1044"/>
    </row>
    <row r="1045" spans="1:31" x14ac:dyDescent="0.25">
      <c r="B1045" s="4">
        <v>45729</v>
      </c>
      <c r="C1045" s="7" t="s">
        <v>1157</v>
      </c>
      <c r="D1045" s="2" t="s">
        <v>13</v>
      </c>
      <c r="E1045" s="2" t="s">
        <v>21</v>
      </c>
      <c r="F1045" s="2"/>
      <c r="G1045" s="2"/>
      <c r="H1045" s="2" t="str">
        <f t="shared" si="67"/>
        <v>_</v>
      </c>
      <c r="I1045" s="2"/>
      <c r="J1045" s="2"/>
      <c r="K1045" s="2"/>
      <c r="L1045" s="2" t="str">
        <f t="shared" si="66"/>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64"/>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(($AM$11)*IF(Table2[[#This Row],[CorrectWinnerPrediction]]="Y", 1, 0))+(($AM$12)*IF(Table2[[#This Row],[CorrectAwayScorePrediction]]="Y", 1, 0))+(($AM$13)*IF(Table2[[#This Row],[CorrectHomeScorePrediction]]="Y", 1, 0))</f>
        <v>0</v>
      </c>
      <c r="AD1045" s="4" t="str">
        <f t="shared" si="65"/>
        <v>THU</v>
      </c>
      <c r="AE1045"/>
    </row>
    <row r="1046" spans="1:31" x14ac:dyDescent="0.25">
      <c r="B1046" s="4">
        <v>45729</v>
      </c>
      <c r="C1046" s="7" t="s">
        <v>1158</v>
      </c>
      <c r="D1046" s="2" t="s">
        <v>27</v>
      </c>
      <c r="E1046" s="2" t="s">
        <v>36</v>
      </c>
      <c r="F1046" s="2"/>
      <c r="G1046" s="2"/>
      <c r="H1046" s="2" t="str">
        <f t="shared" si="67"/>
        <v>_</v>
      </c>
      <c r="I1046" s="2"/>
      <c r="J1046" s="2"/>
      <c r="K1046" s="2"/>
      <c r="L1046" s="2" t="str">
        <f t="shared" si="66"/>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64"/>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(($AM$11)*IF(Table2[[#This Row],[CorrectWinnerPrediction]]="Y", 1, 0))+(($AM$12)*IF(Table2[[#This Row],[CorrectAwayScorePrediction]]="Y", 1, 0))+(($AM$13)*IF(Table2[[#This Row],[CorrectHomeScorePrediction]]="Y", 1, 0))</f>
        <v>0</v>
      </c>
      <c r="AD1046" s="4" t="str">
        <f t="shared" si="65"/>
        <v>THU</v>
      </c>
      <c r="AE1046"/>
    </row>
    <row r="1047" spans="1:31" x14ac:dyDescent="0.25">
      <c r="B1047" s="4">
        <v>45729</v>
      </c>
      <c r="C1047" s="7" t="s">
        <v>1159</v>
      </c>
      <c r="D1047" s="2" t="s">
        <v>23</v>
      </c>
      <c r="E1047" s="2" t="s">
        <v>32</v>
      </c>
      <c r="F1047" s="2"/>
      <c r="G1047" s="2"/>
      <c r="H1047" s="2" t="str">
        <f t="shared" si="67"/>
        <v>_</v>
      </c>
      <c r="I1047" s="2"/>
      <c r="J1047" s="2"/>
      <c r="K1047" s="2"/>
      <c r="L1047" s="2" t="str">
        <f t="shared" si="66"/>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64"/>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(($AM$11)*IF(Table2[[#This Row],[CorrectWinnerPrediction]]="Y", 1, 0))+(($AM$12)*IF(Table2[[#This Row],[CorrectAwayScorePrediction]]="Y", 1, 0))+(($AM$13)*IF(Table2[[#This Row],[CorrectHomeScorePrediction]]="Y", 1, 0))</f>
        <v>0</v>
      </c>
      <c r="AD1047" s="4" t="str">
        <f t="shared" si="65"/>
        <v>THU</v>
      </c>
      <c r="AE1047"/>
    </row>
    <row r="1048" spans="1:31" x14ac:dyDescent="0.25">
      <c r="B1048" s="4">
        <v>45729</v>
      </c>
      <c r="C1048" s="7" t="s">
        <v>1160</v>
      </c>
      <c r="D1048" s="2" t="s">
        <v>20</v>
      </c>
      <c r="E1048" s="2" t="s">
        <v>37</v>
      </c>
      <c r="F1048" s="2"/>
      <c r="G1048" s="2"/>
      <c r="H1048" s="2" t="str">
        <f t="shared" si="67"/>
        <v>_</v>
      </c>
      <c r="I1048" s="2"/>
      <c r="J1048" s="2"/>
      <c r="K1048" s="2"/>
      <c r="L1048" s="2" t="str">
        <f t="shared" si="66"/>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64"/>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(($AM$11)*IF(Table2[[#This Row],[CorrectWinnerPrediction]]="Y", 1, 0))+(($AM$12)*IF(Table2[[#This Row],[CorrectAwayScorePrediction]]="Y", 1, 0))+(($AM$13)*IF(Table2[[#This Row],[CorrectHomeScorePrediction]]="Y", 1, 0))</f>
        <v>0</v>
      </c>
      <c r="AD1048" s="4" t="str">
        <f t="shared" si="65"/>
        <v>THU</v>
      </c>
      <c r="AE1048"/>
    </row>
    <row r="1049" spans="1:31" x14ac:dyDescent="0.25">
      <c r="B1049" s="4">
        <v>45729</v>
      </c>
      <c r="C1049" s="7" t="s">
        <v>1161</v>
      </c>
      <c r="D1049" s="2" t="s">
        <v>46</v>
      </c>
      <c r="E1049" s="2" t="s">
        <v>28</v>
      </c>
      <c r="F1049" s="2"/>
      <c r="G1049" s="2"/>
      <c r="H1049" s="2" t="str">
        <f t="shared" si="67"/>
        <v>_</v>
      </c>
      <c r="I1049" s="2"/>
      <c r="J1049" s="2"/>
      <c r="K1049" s="2"/>
      <c r="L1049" s="2" t="str">
        <f t="shared" si="66"/>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64"/>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(($AM$11)*IF(Table2[[#This Row],[CorrectWinnerPrediction]]="Y", 1, 0))+(($AM$12)*IF(Table2[[#This Row],[CorrectAwayScorePrediction]]="Y", 1, 0))+(($AM$13)*IF(Table2[[#This Row],[CorrectHomeScorePrediction]]="Y", 1, 0))</f>
        <v>0</v>
      </c>
      <c r="AD1049" s="4" t="str">
        <f t="shared" si="65"/>
        <v>THU</v>
      </c>
      <c r="AE1049"/>
    </row>
    <row r="1050" spans="1:31" x14ac:dyDescent="0.25">
      <c r="A1050" s="3"/>
      <c r="B1050" s="5">
        <v>45729</v>
      </c>
      <c r="C1050" s="8" t="s">
        <v>1162</v>
      </c>
      <c r="D1050" s="3" t="s">
        <v>17</v>
      </c>
      <c r="E1050" s="3" t="s">
        <v>38</v>
      </c>
      <c r="F1050" s="3"/>
      <c r="G1050" s="3"/>
      <c r="H1050" s="3" t="str">
        <f t="shared" si="67"/>
        <v>_</v>
      </c>
      <c r="I1050" s="3"/>
      <c r="J1050" s="3"/>
      <c r="K1050" s="3"/>
      <c r="L1050" s="2" t="str">
        <f t="shared" si="66"/>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64"/>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(($AM$11)*IF(Table2[[#This Row],[CorrectWinnerPrediction]]="Y", 1, 0))+(($AM$12)*IF(Table2[[#This Row],[CorrectAwayScorePrediction]]="Y", 1, 0))+(($AM$13)*IF(Table2[[#This Row],[CorrectHomeScorePrediction]]="Y", 1, 0))</f>
        <v>0</v>
      </c>
      <c r="AD1050" s="5" t="str">
        <f t="shared" si="65"/>
        <v>THU</v>
      </c>
      <c r="AE1050"/>
    </row>
    <row r="1051" spans="1:31" x14ac:dyDescent="0.25">
      <c r="B1051" s="4">
        <v>45730</v>
      </c>
      <c r="C1051" s="7" t="s">
        <v>1163</v>
      </c>
      <c r="D1051" s="2" t="s">
        <v>31</v>
      </c>
      <c r="E1051" s="2" t="s">
        <v>44</v>
      </c>
      <c r="F1051" s="2"/>
      <c r="G1051" s="2"/>
      <c r="H1051" s="2" t="str">
        <f t="shared" si="67"/>
        <v>_</v>
      </c>
      <c r="I1051" s="2"/>
      <c r="J1051" s="2"/>
      <c r="K1051" s="2"/>
      <c r="L1051" s="13" t="str">
        <f t="shared" si="66"/>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64"/>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(($AM$11)*IF(Table2[[#This Row],[CorrectWinnerPrediction]]="Y", 1, 0))+(($AM$12)*IF(Table2[[#This Row],[CorrectAwayScorePrediction]]="Y", 1, 0))+(($AM$13)*IF(Table2[[#This Row],[CorrectHomeScorePrediction]]="Y", 1, 0))</f>
        <v>0</v>
      </c>
      <c r="AD1051" s="4" t="str">
        <f t="shared" si="65"/>
        <v>FRI</v>
      </c>
      <c r="AE1051"/>
    </row>
    <row r="1052" spans="1:31" x14ac:dyDescent="0.25">
      <c r="B1052" s="4">
        <v>45730</v>
      </c>
      <c r="C1052" s="7" t="s">
        <v>1164</v>
      </c>
      <c r="D1052" s="2" t="s">
        <v>23</v>
      </c>
      <c r="E1052" s="2" t="s">
        <v>33</v>
      </c>
      <c r="F1052" s="2"/>
      <c r="G1052" s="2"/>
      <c r="H1052" s="2" t="str">
        <f t="shared" si="67"/>
        <v>_</v>
      </c>
      <c r="I1052" s="2"/>
      <c r="J1052" s="2"/>
      <c r="K1052" s="2"/>
      <c r="L1052" s="2" t="str">
        <f t="shared" si="66"/>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64"/>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(($AM$11)*IF(Table2[[#This Row],[CorrectWinnerPrediction]]="Y", 1, 0))+(($AM$12)*IF(Table2[[#This Row],[CorrectAwayScorePrediction]]="Y", 1, 0))+(($AM$13)*IF(Table2[[#This Row],[CorrectHomeScorePrediction]]="Y", 1, 0))</f>
        <v>0</v>
      </c>
      <c r="AD1052" s="4" t="str">
        <f t="shared" si="65"/>
        <v>FRI</v>
      </c>
      <c r="AE1052"/>
    </row>
    <row r="1053" spans="1:31" x14ac:dyDescent="0.25">
      <c r="B1053" s="4">
        <v>45730</v>
      </c>
      <c r="C1053" s="7" t="s">
        <v>1165</v>
      </c>
      <c r="D1053" s="2" t="s">
        <v>34</v>
      </c>
      <c r="E1053" s="2" t="s">
        <v>22</v>
      </c>
      <c r="F1053" s="2"/>
      <c r="G1053" s="2"/>
      <c r="H1053" s="2" t="str">
        <f t="shared" si="67"/>
        <v>_</v>
      </c>
      <c r="I1053" s="2"/>
      <c r="J1053" s="2"/>
      <c r="K1053" s="2"/>
      <c r="L1053" s="2" t="str">
        <f t="shared" si="66"/>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64"/>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(($AM$11)*IF(Table2[[#This Row],[CorrectWinnerPrediction]]="Y", 1, 0))+(($AM$12)*IF(Table2[[#This Row],[CorrectAwayScorePrediction]]="Y", 1, 0))+(($AM$13)*IF(Table2[[#This Row],[CorrectHomeScorePrediction]]="Y", 1, 0))</f>
        <v>0</v>
      </c>
      <c r="AD1053" s="4" t="str">
        <f t="shared" si="65"/>
        <v>FRI</v>
      </c>
      <c r="AE1053"/>
    </row>
    <row r="1054" spans="1:31" x14ac:dyDescent="0.25">
      <c r="B1054" s="4">
        <v>45730</v>
      </c>
      <c r="C1054" s="7" t="s">
        <v>1166</v>
      </c>
      <c r="D1054" s="2" t="s">
        <v>26</v>
      </c>
      <c r="E1054" s="2" t="s">
        <v>24</v>
      </c>
      <c r="F1054" s="2"/>
      <c r="G1054" s="2"/>
      <c r="H1054" s="2" t="str">
        <f t="shared" si="67"/>
        <v>_</v>
      </c>
      <c r="I1054" s="2"/>
      <c r="J1054" s="2"/>
      <c r="K1054" s="2"/>
      <c r="L1054" s="2" t="str">
        <f t="shared" si="66"/>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64"/>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(($AM$11)*IF(Table2[[#This Row],[CorrectWinnerPrediction]]="Y", 1, 0))+(($AM$12)*IF(Table2[[#This Row],[CorrectAwayScorePrediction]]="Y", 1, 0))+(($AM$13)*IF(Table2[[#This Row],[CorrectHomeScorePrediction]]="Y", 1, 0))</f>
        <v>0</v>
      </c>
      <c r="AD1054" s="4" t="str">
        <f t="shared" si="65"/>
        <v>FRI</v>
      </c>
      <c r="AE1054"/>
    </row>
    <row r="1055" spans="1:31" x14ac:dyDescent="0.25">
      <c r="B1055" s="4">
        <v>45730</v>
      </c>
      <c r="C1055" s="7" t="s">
        <v>1167</v>
      </c>
      <c r="D1055" s="2" t="s">
        <v>35</v>
      </c>
      <c r="E1055" s="2" t="s">
        <v>47</v>
      </c>
      <c r="F1055" s="2"/>
      <c r="G1055" s="2"/>
      <c r="H1055" s="2" t="str">
        <f t="shared" si="67"/>
        <v>_</v>
      </c>
      <c r="I1055" s="2"/>
      <c r="J1055" s="2"/>
      <c r="K1055" s="2"/>
      <c r="L1055" s="2" t="str">
        <f t="shared" si="66"/>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64"/>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(($AM$11)*IF(Table2[[#This Row],[CorrectWinnerPrediction]]="Y", 1, 0))+(($AM$12)*IF(Table2[[#This Row],[CorrectAwayScorePrediction]]="Y", 1, 0))+(($AM$13)*IF(Table2[[#This Row],[CorrectHomeScorePrediction]]="Y", 1, 0))</f>
        <v>0</v>
      </c>
      <c r="AD1055" s="4" t="str">
        <f t="shared" si="65"/>
        <v>FRI</v>
      </c>
      <c r="AE1055"/>
    </row>
    <row r="1056" spans="1:31" x14ac:dyDescent="0.25">
      <c r="A1056" s="3"/>
      <c r="B1056" s="5">
        <v>45730</v>
      </c>
      <c r="C1056" s="8" t="s">
        <v>1168</v>
      </c>
      <c r="D1056" s="3" t="s">
        <v>15</v>
      </c>
      <c r="E1056" s="3" t="s">
        <v>12</v>
      </c>
      <c r="F1056" s="3"/>
      <c r="G1056" s="3"/>
      <c r="H1056" s="3" t="str">
        <f t="shared" si="67"/>
        <v>_</v>
      </c>
      <c r="I1056" s="3"/>
      <c r="J1056" s="3"/>
      <c r="K1056" s="3"/>
      <c r="L1056" s="2" t="str">
        <f t="shared" si="66"/>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64"/>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(($AM$11)*IF(Table2[[#This Row],[CorrectWinnerPrediction]]="Y", 1, 0))+(($AM$12)*IF(Table2[[#This Row],[CorrectAwayScorePrediction]]="Y", 1, 0))+(($AM$13)*IF(Table2[[#This Row],[CorrectHomeScorePrediction]]="Y", 1, 0))</f>
        <v>0</v>
      </c>
      <c r="AD1056" s="5" t="str">
        <f t="shared" si="65"/>
        <v>FRI</v>
      </c>
      <c r="AE1056"/>
    </row>
    <row r="1057" spans="1:31" x14ac:dyDescent="0.25">
      <c r="B1057" s="4">
        <v>45731</v>
      </c>
      <c r="C1057" s="7" t="s">
        <v>1169</v>
      </c>
      <c r="D1057" s="2" t="s">
        <v>27</v>
      </c>
      <c r="E1057" s="2" t="s">
        <v>29</v>
      </c>
      <c r="F1057" s="2"/>
      <c r="G1057" s="2"/>
      <c r="H1057" s="2" t="str">
        <f t="shared" si="67"/>
        <v>_</v>
      </c>
      <c r="I1057" s="2"/>
      <c r="J1057" s="2"/>
      <c r="K1057" s="2"/>
      <c r="L1057" s="13" t="str">
        <f t="shared" si="66"/>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64"/>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(($AM$11)*IF(Table2[[#This Row],[CorrectWinnerPrediction]]="Y", 1, 0))+(($AM$12)*IF(Table2[[#This Row],[CorrectAwayScorePrediction]]="Y", 1, 0))+(($AM$13)*IF(Table2[[#This Row],[CorrectHomeScorePrediction]]="Y", 1, 0))</f>
        <v>0</v>
      </c>
      <c r="AD1057" s="4" t="str">
        <f t="shared" si="65"/>
        <v>SAT</v>
      </c>
      <c r="AE1057"/>
    </row>
    <row r="1058" spans="1:31" x14ac:dyDescent="0.25">
      <c r="B1058" s="4">
        <v>45731</v>
      </c>
      <c r="C1058" s="7" t="s">
        <v>1170</v>
      </c>
      <c r="D1058" s="2" t="s">
        <v>32</v>
      </c>
      <c r="E1058" s="2" t="s">
        <v>21</v>
      </c>
      <c r="F1058" s="2"/>
      <c r="G1058" s="2"/>
      <c r="H1058" s="2" t="str">
        <f t="shared" si="67"/>
        <v>_</v>
      </c>
      <c r="I1058" s="2"/>
      <c r="J1058" s="2"/>
      <c r="K1058" s="2"/>
      <c r="L1058" s="2" t="str">
        <f t="shared" si="66"/>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64"/>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(($AM$11)*IF(Table2[[#This Row],[CorrectWinnerPrediction]]="Y", 1, 0))+(($AM$12)*IF(Table2[[#This Row],[CorrectAwayScorePrediction]]="Y", 1, 0))+(($AM$13)*IF(Table2[[#This Row],[CorrectHomeScorePrediction]]="Y", 1, 0))</f>
        <v>0</v>
      </c>
      <c r="AD1058" s="4" t="str">
        <f t="shared" si="65"/>
        <v>SAT</v>
      </c>
      <c r="AE1058"/>
    </row>
    <row r="1059" spans="1:31" x14ac:dyDescent="0.25">
      <c r="B1059" s="4">
        <v>45731</v>
      </c>
      <c r="C1059" s="7" t="s">
        <v>1171</v>
      </c>
      <c r="D1059" s="2" t="s">
        <v>46</v>
      </c>
      <c r="E1059" s="2" t="s">
        <v>38</v>
      </c>
      <c r="F1059" s="2"/>
      <c r="G1059" s="2"/>
      <c r="H1059" s="2" t="str">
        <f t="shared" si="67"/>
        <v>_</v>
      </c>
      <c r="I1059" s="2"/>
      <c r="J1059" s="2"/>
      <c r="K1059" s="2"/>
      <c r="L1059" s="2" t="str">
        <f t="shared" si="66"/>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64"/>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(($AM$11)*IF(Table2[[#This Row],[CorrectWinnerPrediction]]="Y", 1, 0))+(($AM$12)*IF(Table2[[#This Row],[CorrectAwayScorePrediction]]="Y", 1, 0))+(($AM$13)*IF(Table2[[#This Row],[CorrectHomeScorePrediction]]="Y", 1, 0))</f>
        <v>0</v>
      </c>
      <c r="AD1059" s="4" t="str">
        <f t="shared" si="65"/>
        <v>SAT</v>
      </c>
      <c r="AE1059"/>
    </row>
    <row r="1060" spans="1:31" x14ac:dyDescent="0.25">
      <c r="B1060" s="4">
        <v>45731</v>
      </c>
      <c r="C1060" s="7" t="s">
        <v>1172</v>
      </c>
      <c r="D1060" s="2" t="s">
        <v>43</v>
      </c>
      <c r="E1060" s="2" t="s">
        <v>16</v>
      </c>
      <c r="F1060" s="2"/>
      <c r="G1060" s="2"/>
      <c r="H1060" s="2" t="str">
        <f t="shared" si="67"/>
        <v>_</v>
      </c>
      <c r="I1060" s="2"/>
      <c r="J1060" s="2"/>
      <c r="K1060" s="2"/>
      <c r="L1060" s="2" t="str">
        <f t="shared" si="66"/>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64"/>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(($AM$11)*IF(Table2[[#This Row],[CorrectWinnerPrediction]]="Y", 1, 0))+(($AM$12)*IF(Table2[[#This Row],[CorrectAwayScorePrediction]]="Y", 1, 0))+(($AM$13)*IF(Table2[[#This Row],[CorrectHomeScorePrediction]]="Y", 1, 0))</f>
        <v>0</v>
      </c>
      <c r="AD1060" s="4" t="str">
        <f t="shared" si="65"/>
        <v>SAT</v>
      </c>
      <c r="AE1060"/>
    </row>
    <row r="1061" spans="1:31" x14ac:dyDescent="0.25">
      <c r="B1061" s="4">
        <v>45731</v>
      </c>
      <c r="C1061" s="7" t="s">
        <v>1173</v>
      </c>
      <c r="D1061" s="2" t="s">
        <v>30</v>
      </c>
      <c r="E1061" s="2" t="s">
        <v>18</v>
      </c>
      <c r="F1061" s="2"/>
      <c r="G1061" s="2"/>
      <c r="H1061" s="2" t="str">
        <f t="shared" si="67"/>
        <v>_</v>
      </c>
      <c r="I1061" s="2"/>
      <c r="J1061" s="2"/>
      <c r="K1061" s="2"/>
      <c r="L1061" s="2" t="str">
        <f t="shared" si="66"/>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64"/>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(($AM$11)*IF(Table2[[#This Row],[CorrectWinnerPrediction]]="Y", 1, 0))+(($AM$12)*IF(Table2[[#This Row],[CorrectAwayScorePrediction]]="Y", 1, 0))+(($AM$13)*IF(Table2[[#This Row],[CorrectHomeScorePrediction]]="Y", 1, 0))</f>
        <v>0</v>
      </c>
      <c r="AD1061" s="4" t="str">
        <f t="shared" si="65"/>
        <v>SAT</v>
      </c>
      <c r="AE1061"/>
    </row>
    <row r="1062" spans="1:31" x14ac:dyDescent="0.25">
      <c r="B1062" s="4">
        <v>45731</v>
      </c>
      <c r="C1062" s="7" t="s">
        <v>1174</v>
      </c>
      <c r="D1062" s="2" t="s">
        <v>14</v>
      </c>
      <c r="E1062" s="2" t="s">
        <v>19</v>
      </c>
      <c r="F1062" s="2"/>
      <c r="G1062" s="2"/>
      <c r="H1062" s="2" t="str">
        <f t="shared" si="67"/>
        <v>_</v>
      </c>
      <c r="I1062" s="2"/>
      <c r="J1062" s="2"/>
      <c r="K1062" s="2"/>
      <c r="L1062" s="2" t="str">
        <f t="shared" si="66"/>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64"/>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(($AM$11)*IF(Table2[[#This Row],[CorrectWinnerPrediction]]="Y", 1, 0))+(($AM$12)*IF(Table2[[#This Row],[CorrectAwayScorePrediction]]="Y", 1, 0))+(($AM$13)*IF(Table2[[#This Row],[CorrectHomeScorePrediction]]="Y", 1, 0))</f>
        <v>0</v>
      </c>
      <c r="AD1062" s="4" t="str">
        <f t="shared" si="65"/>
        <v>SAT</v>
      </c>
      <c r="AE1062"/>
    </row>
    <row r="1063" spans="1:31" x14ac:dyDescent="0.25">
      <c r="B1063" s="4">
        <v>45731</v>
      </c>
      <c r="C1063" s="7" t="s">
        <v>1175</v>
      </c>
      <c r="D1063" s="2" t="s">
        <v>44</v>
      </c>
      <c r="E1063" s="2" t="s">
        <v>45</v>
      </c>
      <c r="F1063" s="2"/>
      <c r="G1063" s="2"/>
      <c r="H1063" s="2" t="str">
        <f t="shared" si="67"/>
        <v>_</v>
      </c>
      <c r="I1063" s="2"/>
      <c r="J1063" s="2"/>
      <c r="K1063" s="2"/>
      <c r="L1063" s="2" t="str">
        <f t="shared" si="66"/>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64"/>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(($AM$11)*IF(Table2[[#This Row],[CorrectWinnerPrediction]]="Y", 1, 0))+(($AM$12)*IF(Table2[[#This Row],[CorrectAwayScorePrediction]]="Y", 1, 0))+(($AM$13)*IF(Table2[[#This Row],[CorrectHomeScorePrediction]]="Y", 1, 0))</f>
        <v>0</v>
      </c>
      <c r="AD1063" s="4" t="str">
        <f t="shared" si="65"/>
        <v>SAT</v>
      </c>
      <c r="AE1063"/>
    </row>
    <row r="1064" spans="1:31" x14ac:dyDescent="0.25">
      <c r="B1064" s="4">
        <v>45731</v>
      </c>
      <c r="C1064" s="7" t="s">
        <v>1176</v>
      </c>
      <c r="D1064" s="2" t="s">
        <v>20</v>
      </c>
      <c r="E1064" s="2" t="s">
        <v>36</v>
      </c>
      <c r="F1064" s="2"/>
      <c r="G1064" s="2"/>
      <c r="H1064" s="2" t="str">
        <f t="shared" si="67"/>
        <v>_</v>
      </c>
      <c r="I1064" s="2"/>
      <c r="J1064" s="2"/>
      <c r="K1064" s="2"/>
      <c r="L1064" s="2" t="str">
        <f t="shared" si="66"/>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64"/>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(($AM$11)*IF(Table2[[#This Row],[CorrectWinnerPrediction]]="Y", 1, 0))+(($AM$12)*IF(Table2[[#This Row],[CorrectAwayScorePrediction]]="Y", 1, 0))+(($AM$13)*IF(Table2[[#This Row],[CorrectHomeScorePrediction]]="Y", 1, 0))</f>
        <v>0</v>
      </c>
      <c r="AD1064" s="4" t="str">
        <f t="shared" si="65"/>
        <v>SAT</v>
      </c>
      <c r="AE1064"/>
    </row>
    <row r="1065" spans="1:31" x14ac:dyDescent="0.25">
      <c r="B1065" s="4">
        <v>45731</v>
      </c>
      <c r="C1065" s="7" t="s">
        <v>1177</v>
      </c>
      <c r="D1065" s="2" t="s">
        <v>13</v>
      </c>
      <c r="E1065" s="2" t="s">
        <v>37</v>
      </c>
      <c r="F1065" s="2"/>
      <c r="G1065" s="2"/>
      <c r="H1065" s="2" t="str">
        <f t="shared" si="67"/>
        <v>_</v>
      </c>
      <c r="I1065" s="2"/>
      <c r="J1065" s="2"/>
      <c r="K1065" s="2"/>
      <c r="L1065" s="2" t="str">
        <f t="shared" si="66"/>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64"/>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(($AM$11)*IF(Table2[[#This Row],[CorrectWinnerPrediction]]="Y", 1, 0))+(($AM$12)*IF(Table2[[#This Row],[CorrectAwayScorePrediction]]="Y", 1, 0))+(($AM$13)*IF(Table2[[#This Row],[CorrectHomeScorePrediction]]="Y", 1, 0))</f>
        <v>0</v>
      </c>
      <c r="AD1065" s="4" t="str">
        <f t="shared" si="65"/>
        <v>SAT</v>
      </c>
      <c r="AE1065"/>
    </row>
    <row r="1066" spans="1:31" x14ac:dyDescent="0.25">
      <c r="B1066" s="4">
        <v>45731</v>
      </c>
      <c r="C1066" s="7" t="s">
        <v>1178</v>
      </c>
      <c r="D1066" s="2" t="s">
        <v>35</v>
      </c>
      <c r="E1066" s="2" t="s">
        <v>28</v>
      </c>
      <c r="F1066" s="2"/>
      <c r="G1066" s="2"/>
      <c r="H1066" s="2" t="str">
        <f t="shared" si="67"/>
        <v>_</v>
      </c>
      <c r="I1066" s="2"/>
      <c r="J1066" s="2"/>
      <c r="K1066" s="2"/>
      <c r="L1066" s="2" t="str">
        <f t="shared" si="66"/>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64"/>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(($AM$11)*IF(Table2[[#This Row],[CorrectWinnerPrediction]]="Y", 1, 0))+(($AM$12)*IF(Table2[[#This Row],[CorrectAwayScorePrediction]]="Y", 1, 0))+(($AM$13)*IF(Table2[[#This Row],[CorrectHomeScorePrediction]]="Y", 1, 0))</f>
        <v>0</v>
      </c>
      <c r="AD1066" s="4" t="str">
        <f t="shared" si="65"/>
        <v>SAT</v>
      </c>
      <c r="AE1066"/>
    </row>
    <row r="1067" spans="1:31" x14ac:dyDescent="0.25">
      <c r="A1067" s="3"/>
      <c r="B1067" s="5">
        <v>45731</v>
      </c>
      <c r="C1067" s="8" t="s">
        <v>1179</v>
      </c>
      <c r="D1067" s="3" t="s">
        <v>17</v>
      </c>
      <c r="E1067" s="3" t="s">
        <v>25</v>
      </c>
      <c r="F1067" s="3"/>
      <c r="G1067" s="3"/>
      <c r="H1067" s="3" t="str">
        <f t="shared" si="67"/>
        <v>_</v>
      </c>
      <c r="I1067" s="3"/>
      <c r="J1067" s="3"/>
      <c r="K1067" s="3"/>
      <c r="L1067" s="3" t="str">
        <f t="shared" si="66"/>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64"/>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(($AM$11)*IF(Table2[[#This Row],[CorrectWinnerPrediction]]="Y", 1, 0))+(($AM$12)*IF(Table2[[#This Row],[CorrectAwayScorePrediction]]="Y", 1, 0))+(($AM$13)*IF(Table2[[#This Row],[CorrectHomeScorePrediction]]="Y", 1, 0))</f>
        <v>0</v>
      </c>
      <c r="AD1067" s="5" t="str">
        <f t="shared" si="65"/>
        <v>SAT</v>
      </c>
      <c r="AE1067"/>
    </row>
    <row r="1068" spans="1:31" x14ac:dyDescent="0.25">
      <c r="B1068" s="4">
        <v>45732</v>
      </c>
      <c r="C1068" s="7" t="s">
        <v>1180</v>
      </c>
      <c r="D1068" s="2" t="s">
        <v>27</v>
      </c>
      <c r="E1068" s="2" t="s">
        <v>31</v>
      </c>
      <c r="F1068" s="2"/>
      <c r="G1068" s="2"/>
      <c r="H1068" s="2" t="str">
        <f t="shared" si="67"/>
        <v>_</v>
      </c>
      <c r="I1068" s="2"/>
      <c r="J1068" s="2"/>
      <c r="K1068" s="2"/>
      <c r="L1068" s="2" t="str">
        <f t="shared" si="66"/>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64"/>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(($AM$11)*IF(Table2[[#This Row],[CorrectWinnerPrediction]]="Y", 1, 0))+(($AM$12)*IF(Table2[[#This Row],[CorrectAwayScorePrediction]]="Y", 1, 0))+(($AM$13)*IF(Table2[[#This Row],[CorrectHomeScorePrediction]]="Y", 1, 0))</f>
        <v>0</v>
      </c>
      <c r="AD1068" s="4" t="str">
        <f t="shared" si="65"/>
        <v>SUN</v>
      </c>
      <c r="AE1068"/>
    </row>
    <row r="1069" spans="1:31" x14ac:dyDescent="0.25">
      <c r="B1069" s="4">
        <v>45732</v>
      </c>
      <c r="C1069" s="7" t="s">
        <v>1181</v>
      </c>
      <c r="D1069" s="2" t="s">
        <v>34</v>
      </c>
      <c r="E1069" s="2" t="s">
        <v>26</v>
      </c>
      <c r="F1069" s="2"/>
      <c r="G1069" s="2"/>
      <c r="H1069" s="2" t="str">
        <f t="shared" si="67"/>
        <v>_</v>
      </c>
      <c r="I1069" s="2"/>
      <c r="J1069" s="2"/>
      <c r="K1069" s="2"/>
      <c r="L1069" s="2" t="str">
        <f t="shared" si="66"/>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64"/>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(($AM$11)*IF(Table2[[#This Row],[CorrectWinnerPrediction]]="Y", 1, 0))+(($AM$12)*IF(Table2[[#This Row],[CorrectAwayScorePrediction]]="Y", 1, 0))+(($AM$13)*IF(Table2[[#This Row],[CorrectHomeScorePrediction]]="Y", 1, 0))</f>
        <v>0</v>
      </c>
      <c r="AD1069" s="4" t="str">
        <f t="shared" si="65"/>
        <v>SUN</v>
      </c>
      <c r="AE1069"/>
    </row>
    <row r="1070" spans="1:31" x14ac:dyDescent="0.25">
      <c r="B1070" s="4">
        <v>45732</v>
      </c>
      <c r="C1070" s="7" t="s">
        <v>1182</v>
      </c>
      <c r="D1070" s="2" t="s">
        <v>47</v>
      </c>
      <c r="E1070" s="2" t="s">
        <v>13</v>
      </c>
      <c r="F1070" s="2"/>
      <c r="G1070" s="2"/>
      <c r="H1070" s="2" t="str">
        <f t="shared" si="67"/>
        <v>_</v>
      </c>
      <c r="I1070" s="2"/>
      <c r="J1070" s="2"/>
      <c r="K1070" s="2"/>
      <c r="L1070" s="2" t="str">
        <f t="shared" si="66"/>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64"/>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(($AM$11)*IF(Table2[[#This Row],[CorrectWinnerPrediction]]="Y", 1, 0))+(($AM$12)*IF(Table2[[#This Row],[CorrectAwayScorePrediction]]="Y", 1, 0))+(($AM$13)*IF(Table2[[#This Row],[CorrectHomeScorePrediction]]="Y", 1, 0))</f>
        <v>0</v>
      </c>
      <c r="AD1070" s="4" t="str">
        <f t="shared" si="65"/>
        <v>SUN</v>
      </c>
      <c r="AE1070"/>
    </row>
    <row r="1071" spans="1:31" x14ac:dyDescent="0.25">
      <c r="B1071" s="4">
        <v>45732</v>
      </c>
      <c r="C1071" s="7" t="s">
        <v>1183</v>
      </c>
      <c r="D1071" s="2" t="s">
        <v>23</v>
      </c>
      <c r="E1071" s="2" t="s">
        <v>20</v>
      </c>
      <c r="F1071" s="2"/>
      <c r="G1071" s="2"/>
      <c r="H1071" s="2" t="str">
        <f t="shared" si="67"/>
        <v>_</v>
      </c>
      <c r="I1071" s="2"/>
      <c r="J1071" s="2"/>
      <c r="K1071" s="2"/>
      <c r="L1071" s="2" t="str">
        <f t="shared" si="66"/>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64"/>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(($AM$11)*IF(Table2[[#This Row],[CorrectWinnerPrediction]]="Y", 1, 0))+(($AM$12)*IF(Table2[[#This Row],[CorrectAwayScorePrediction]]="Y", 1, 0))+(($AM$13)*IF(Table2[[#This Row],[CorrectHomeScorePrediction]]="Y", 1, 0))</f>
        <v>0</v>
      </c>
      <c r="AD1071" s="4" t="str">
        <f t="shared" si="65"/>
        <v>SUN</v>
      </c>
      <c r="AE1071"/>
    </row>
    <row r="1072" spans="1:31" x14ac:dyDescent="0.25">
      <c r="B1072" s="4">
        <v>45732</v>
      </c>
      <c r="C1072" s="7" t="s">
        <v>1184</v>
      </c>
      <c r="D1072" s="2" t="s">
        <v>14</v>
      </c>
      <c r="E1072" s="2" t="s">
        <v>33</v>
      </c>
      <c r="F1072" s="2"/>
      <c r="G1072" s="2"/>
      <c r="H1072" s="2" t="str">
        <f t="shared" si="67"/>
        <v>_</v>
      </c>
      <c r="I1072" s="2"/>
      <c r="J1072" s="2"/>
      <c r="K1072" s="2"/>
      <c r="L1072" s="2" t="str">
        <f t="shared" si="66"/>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64"/>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(($AM$11)*IF(Table2[[#This Row],[CorrectWinnerPrediction]]="Y", 1, 0))+(($AM$12)*IF(Table2[[#This Row],[CorrectAwayScorePrediction]]="Y", 1, 0))+(($AM$13)*IF(Table2[[#This Row],[CorrectHomeScorePrediction]]="Y", 1, 0))</f>
        <v>0</v>
      </c>
      <c r="AD1072" s="4" t="str">
        <f t="shared" si="65"/>
        <v>SUN</v>
      </c>
      <c r="AE1072"/>
    </row>
    <row r="1073" spans="1:31" x14ac:dyDescent="0.25">
      <c r="B1073" s="4">
        <v>45732</v>
      </c>
      <c r="C1073" s="7" t="s">
        <v>1185</v>
      </c>
      <c r="D1073" s="2" t="s">
        <v>15</v>
      </c>
      <c r="E1073" s="2" t="s">
        <v>25</v>
      </c>
      <c r="F1073" s="2"/>
      <c r="G1073" s="2"/>
      <c r="H1073" s="2" t="str">
        <f t="shared" si="67"/>
        <v>_</v>
      </c>
      <c r="I1073" s="2"/>
      <c r="J1073" s="2"/>
      <c r="K1073" s="2"/>
      <c r="L1073" s="2" t="str">
        <f t="shared" si="66"/>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64"/>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(($AM$11)*IF(Table2[[#This Row],[CorrectWinnerPrediction]]="Y", 1, 0))+(($AM$12)*IF(Table2[[#This Row],[CorrectAwayScorePrediction]]="Y", 1, 0))+(($AM$13)*IF(Table2[[#This Row],[CorrectHomeScorePrediction]]="Y", 1, 0))</f>
        <v>0</v>
      </c>
      <c r="AD1073" s="4" t="str">
        <f t="shared" si="65"/>
        <v>SUN</v>
      </c>
      <c r="AE1073"/>
    </row>
    <row r="1074" spans="1:31" x14ac:dyDescent="0.25">
      <c r="A1074" s="3"/>
      <c r="B1074" s="5">
        <v>45732</v>
      </c>
      <c r="C1074" s="8" t="s">
        <v>1186</v>
      </c>
      <c r="D1074" s="3" t="s">
        <v>22</v>
      </c>
      <c r="E1074" s="3" t="s">
        <v>12</v>
      </c>
      <c r="F1074" s="3"/>
      <c r="G1074" s="3"/>
      <c r="H1074" s="3" t="str">
        <f t="shared" si="67"/>
        <v>_</v>
      </c>
      <c r="I1074" s="3"/>
      <c r="J1074" s="3"/>
      <c r="K1074" s="3"/>
      <c r="L1074" s="2" t="str">
        <f t="shared" si="66"/>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64"/>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(($AM$11)*IF(Table2[[#This Row],[CorrectWinnerPrediction]]="Y", 1, 0))+(($AM$12)*IF(Table2[[#This Row],[CorrectAwayScorePrediction]]="Y", 1, 0))+(($AM$13)*IF(Table2[[#This Row],[CorrectHomeScorePrediction]]="Y", 1, 0))</f>
        <v>0</v>
      </c>
      <c r="AD1074" s="5" t="str">
        <f t="shared" si="65"/>
        <v>SUN</v>
      </c>
      <c r="AE1074"/>
    </row>
    <row r="1075" spans="1:31" x14ac:dyDescent="0.25">
      <c r="B1075" s="4">
        <v>45733</v>
      </c>
      <c r="C1075" s="7" t="s">
        <v>1187</v>
      </c>
      <c r="D1075" s="2" t="s">
        <v>29</v>
      </c>
      <c r="E1075" s="2" t="s">
        <v>16</v>
      </c>
      <c r="F1075" s="2"/>
      <c r="G1075" s="2"/>
      <c r="H1075" s="2" t="str">
        <f t="shared" si="67"/>
        <v>_</v>
      </c>
      <c r="I1075" s="2"/>
      <c r="J1075" s="2"/>
      <c r="K1075" s="2"/>
      <c r="L1075" s="13" t="str">
        <f t="shared" si="66"/>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64"/>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(($AM$11)*IF(Table2[[#This Row],[CorrectWinnerPrediction]]="Y", 1, 0))+(($AM$12)*IF(Table2[[#This Row],[CorrectAwayScorePrediction]]="Y", 1, 0))+(($AM$13)*IF(Table2[[#This Row],[CorrectHomeScorePrediction]]="Y", 1, 0))</f>
        <v>0</v>
      </c>
      <c r="AD1075" s="4" t="str">
        <f t="shared" si="65"/>
        <v>MON</v>
      </c>
      <c r="AE1075"/>
    </row>
    <row r="1076" spans="1:31" x14ac:dyDescent="0.25">
      <c r="B1076" s="4">
        <v>45733</v>
      </c>
      <c r="C1076" s="7" t="s">
        <v>1188</v>
      </c>
      <c r="D1076" s="2" t="s">
        <v>45</v>
      </c>
      <c r="E1076" s="2" t="s">
        <v>43</v>
      </c>
      <c r="F1076" s="2"/>
      <c r="G1076" s="2"/>
      <c r="H1076" s="2" t="str">
        <f t="shared" si="67"/>
        <v>_</v>
      </c>
      <c r="I1076" s="2"/>
      <c r="J1076" s="2"/>
      <c r="K1076" s="2"/>
      <c r="L1076" s="2" t="str">
        <f t="shared" si="66"/>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64"/>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(($AM$11)*IF(Table2[[#This Row],[CorrectWinnerPrediction]]="Y", 1, 0))+(($AM$12)*IF(Table2[[#This Row],[CorrectAwayScorePrediction]]="Y", 1, 0))+(($AM$13)*IF(Table2[[#This Row],[CorrectHomeScorePrediction]]="Y", 1, 0))</f>
        <v>0</v>
      </c>
      <c r="AD1076" s="4" t="str">
        <f t="shared" si="65"/>
        <v>MON</v>
      </c>
      <c r="AE1076"/>
    </row>
    <row r="1077" spans="1:31" x14ac:dyDescent="0.25">
      <c r="B1077" s="4">
        <v>45733</v>
      </c>
      <c r="C1077" s="7" t="s">
        <v>1189</v>
      </c>
      <c r="D1077" s="2" t="s">
        <v>32</v>
      </c>
      <c r="E1077" s="2" t="s">
        <v>36</v>
      </c>
      <c r="F1077" s="2"/>
      <c r="G1077" s="2"/>
      <c r="H1077" s="2" t="str">
        <f t="shared" si="67"/>
        <v>_</v>
      </c>
      <c r="I1077" s="2"/>
      <c r="J1077" s="2"/>
      <c r="K1077" s="2"/>
      <c r="L1077" s="2" t="str">
        <f t="shared" si="66"/>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64"/>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(($AM$11)*IF(Table2[[#This Row],[CorrectWinnerPrediction]]="Y", 1, 0))+(($AM$12)*IF(Table2[[#This Row],[CorrectAwayScorePrediction]]="Y", 1, 0))+(($AM$13)*IF(Table2[[#This Row],[CorrectHomeScorePrediction]]="Y", 1, 0))</f>
        <v>0</v>
      </c>
      <c r="AD1077" s="4" t="str">
        <f t="shared" si="65"/>
        <v>MON</v>
      </c>
      <c r="AE1077"/>
    </row>
    <row r="1078" spans="1:31" x14ac:dyDescent="0.25">
      <c r="B1078" s="4">
        <v>45733</v>
      </c>
      <c r="C1078" s="7" t="s">
        <v>1190</v>
      </c>
      <c r="D1078" s="2" t="s">
        <v>24</v>
      </c>
      <c r="E1078" s="2" t="s">
        <v>18</v>
      </c>
      <c r="F1078" s="2"/>
      <c r="G1078" s="2"/>
      <c r="H1078" s="2" t="str">
        <f t="shared" si="67"/>
        <v>_</v>
      </c>
      <c r="I1078" s="2"/>
      <c r="J1078" s="2"/>
      <c r="K1078" s="2"/>
      <c r="L1078" s="2" t="str">
        <f t="shared" si="66"/>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64"/>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(($AM$11)*IF(Table2[[#This Row],[CorrectWinnerPrediction]]="Y", 1, 0))+(($AM$12)*IF(Table2[[#This Row],[CorrectAwayScorePrediction]]="Y", 1, 0))+(($AM$13)*IF(Table2[[#This Row],[CorrectHomeScorePrediction]]="Y", 1, 0))</f>
        <v>0</v>
      </c>
      <c r="AD1078" s="4" t="str">
        <f t="shared" si="65"/>
        <v>MON</v>
      </c>
      <c r="AE1078"/>
    </row>
    <row r="1079" spans="1:31" x14ac:dyDescent="0.25">
      <c r="A1079" s="3"/>
      <c r="B1079" s="5">
        <v>45733</v>
      </c>
      <c r="C1079" s="8" t="s">
        <v>1191</v>
      </c>
      <c r="D1079" s="3" t="s">
        <v>28</v>
      </c>
      <c r="E1079" s="3" t="s">
        <v>37</v>
      </c>
      <c r="F1079" s="3"/>
      <c r="G1079" s="3"/>
      <c r="H1079" s="3" t="str">
        <f t="shared" si="67"/>
        <v>_</v>
      </c>
      <c r="I1079" s="3"/>
      <c r="J1079" s="3"/>
      <c r="K1079" s="3"/>
      <c r="L1079" s="3" t="str">
        <f t="shared" si="66"/>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64"/>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(($AM$11)*IF(Table2[[#This Row],[CorrectWinnerPrediction]]="Y", 1, 0))+(($AM$12)*IF(Table2[[#This Row],[CorrectAwayScorePrediction]]="Y", 1, 0))+(($AM$13)*IF(Table2[[#This Row],[CorrectHomeScorePrediction]]="Y", 1, 0))</f>
        <v>0</v>
      </c>
      <c r="AD1079" s="5" t="str">
        <f t="shared" si="65"/>
        <v>MON</v>
      </c>
      <c r="AE1079"/>
    </row>
    <row r="1080" spans="1:31" x14ac:dyDescent="0.25">
      <c r="B1080" s="4">
        <v>45734</v>
      </c>
      <c r="C1080" s="7" t="s">
        <v>1192</v>
      </c>
      <c r="D1080" s="2" t="s">
        <v>30</v>
      </c>
      <c r="E1080" s="2" t="s">
        <v>19</v>
      </c>
      <c r="F1080" s="2"/>
      <c r="G1080" s="2"/>
      <c r="H1080" s="2" t="str">
        <f t="shared" si="67"/>
        <v>_</v>
      </c>
      <c r="I1080" s="2"/>
      <c r="J1080" s="2"/>
      <c r="K1080" s="2"/>
      <c r="L1080" s="2" t="str">
        <f t="shared" si="66"/>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64"/>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(($AM$11)*IF(Table2[[#This Row],[CorrectWinnerPrediction]]="Y", 1, 0))+(($AM$12)*IF(Table2[[#This Row],[CorrectAwayScorePrediction]]="Y", 1, 0))+(($AM$13)*IF(Table2[[#This Row],[CorrectHomeScorePrediction]]="Y", 1, 0))</f>
        <v>0</v>
      </c>
      <c r="AD1080" s="4" t="str">
        <f t="shared" si="65"/>
        <v>TUE</v>
      </c>
      <c r="AE1080"/>
    </row>
    <row r="1081" spans="1:31" x14ac:dyDescent="0.25">
      <c r="B1081" s="4">
        <v>45734</v>
      </c>
      <c r="C1081" s="7" t="s">
        <v>1193</v>
      </c>
      <c r="D1081" s="2" t="s">
        <v>24</v>
      </c>
      <c r="E1081" s="2" t="s">
        <v>20</v>
      </c>
      <c r="F1081" s="2"/>
      <c r="G1081" s="2"/>
      <c r="H1081" s="2" t="str">
        <f t="shared" si="67"/>
        <v>_</v>
      </c>
      <c r="I1081" s="2"/>
      <c r="J1081" s="2"/>
      <c r="K1081" s="2"/>
      <c r="L1081" s="2" t="str">
        <f t="shared" si="66"/>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64"/>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(($AM$11)*IF(Table2[[#This Row],[CorrectWinnerPrediction]]="Y", 1, 0))+(($AM$12)*IF(Table2[[#This Row],[CorrectAwayScorePrediction]]="Y", 1, 0))+(($AM$13)*IF(Table2[[#This Row],[CorrectHomeScorePrediction]]="Y", 1, 0))</f>
        <v>0</v>
      </c>
      <c r="AD1081" s="4" t="str">
        <f t="shared" si="65"/>
        <v>TUE</v>
      </c>
      <c r="AE1081"/>
    </row>
    <row r="1082" spans="1:31" x14ac:dyDescent="0.25">
      <c r="B1082" s="4">
        <v>45734</v>
      </c>
      <c r="C1082" s="7" t="s">
        <v>1194</v>
      </c>
      <c r="D1082" s="2" t="s">
        <v>33</v>
      </c>
      <c r="E1082" s="2" t="s">
        <v>21</v>
      </c>
      <c r="F1082" s="2"/>
      <c r="G1082" s="2"/>
      <c r="H1082" s="2" t="str">
        <f t="shared" si="67"/>
        <v>_</v>
      </c>
      <c r="I1082" s="2"/>
      <c r="J1082" s="2"/>
      <c r="K1082" s="2"/>
      <c r="L1082" s="2" t="str">
        <f t="shared" si="66"/>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64"/>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(($AM$11)*IF(Table2[[#This Row],[CorrectWinnerPrediction]]="Y", 1, 0))+(($AM$12)*IF(Table2[[#This Row],[CorrectAwayScorePrediction]]="Y", 1, 0))+(($AM$13)*IF(Table2[[#This Row],[CorrectHomeScorePrediction]]="Y", 1, 0))</f>
        <v>0</v>
      </c>
      <c r="AD1082" s="4" t="str">
        <f t="shared" si="65"/>
        <v>TUE</v>
      </c>
      <c r="AE1082"/>
    </row>
    <row r="1083" spans="1:31" x14ac:dyDescent="0.25">
      <c r="B1083" s="4">
        <v>45734</v>
      </c>
      <c r="C1083" s="7" t="s">
        <v>1195</v>
      </c>
      <c r="D1083" s="2" t="s">
        <v>31</v>
      </c>
      <c r="E1083" s="2" t="s">
        <v>46</v>
      </c>
      <c r="F1083" s="2"/>
      <c r="G1083" s="2"/>
      <c r="H1083" s="2" t="str">
        <f t="shared" si="67"/>
        <v>_</v>
      </c>
      <c r="I1083" s="2"/>
      <c r="J1083" s="2"/>
      <c r="K1083" s="2"/>
      <c r="L1083" s="2" t="str">
        <f t="shared" si="66"/>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64"/>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(($AM$11)*IF(Table2[[#This Row],[CorrectWinnerPrediction]]="Y", 1, 0))+(($AM$12)*IF(Table2[[#This Row],[CorrectAwayScorePrediction]]="Y", 1, 0))+(($AM$13)*IF(Table2[[#This Row],[CorrectHomeScorePrediction]]="Y", 1, 0))</f>
        <v>0</v>
      </c>
      <c r="AD1083" s="4" t="str">
        <f t="shared" si="65"/>
        <v>TUE</v>
      </c>
      <c r="AE1083"/>
    </row>
    <row r="1084" spans="1:31" x14ac:dyDescent="0.25">
      <c r="B1084" s="4">
        <v>45734</v>
      </c>
      <c r="C1084" s="7" t="s">
        <v>1196</v>
      </c>
      <c r="D1084" s="2" t="s">
        <v>47</v>
      </c>
      <c r="E1084" s="2" t="s">
        <v>34</v>
      </c>
      <c r="F1084" s="2"/>
      <c r="G1084" s="2"/>
      <c r="H1084" s="2" t="str">
        <f t="shared" si="67"/>
        <v>_</v>
      </c>
      <c r="I1084" s="2"/>
      <c r="J1084" s="2"/>
      <c r="K1084" s="2"/>
      <c r="L1084" s="2" t="str">
        <f t="shared" si="66"/>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64"/>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(($AM$11)*IF(Table2[[#This Row],[CorrectWinnerPrediction]]="Y", 1, 0))+(($AM$12)*IF(Table2[[#This Row],[CorrectAwayScorePrediction]]="Y", 1, 0))+(($AM$13)*IF(Table2[[#This Row],[CorrectHomeScorePrediction]]="Y", 1, 0))</f>
        <v>0</v>
      </c>
      <c r="AD1084" s="4" t="str">
        <f t="shared" si="65"/>
        <v>TUE</v>
      </c>
      <c r="AE1084"/>
    </row>
    <row r="1085" spans="1:31" x14ac:dyDescent="0.25">
      <c r="B1085" s="4">
        <v>45734</v>
      </c>
      <c r="C1085" s="7" t="s">
        <v>1197</v>
      </c>
      <c r="D1085" s="2" t="s">
        <v>12</v>
      </c>
      <c r="E1085" s="2" t="s">
        <v>17</v>
      </c>
      <c r="F1085" s="2"/>
      <c r="G1085" s="2"/>
      <c r="H1085" s="2" t="str">
        <f t="shared" si="67"/>
        <v>_</v>
      </c>
      <c r="I1085" s="2"/>
      <c r="J1085" s="2"/>
      <c r="K1085" s="2"/>
      <c r="L1085" s="2" t="str">
        <f t="shared" si="66"/>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64"/>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(($AM$11)*IF(Table2[[#This Row],[CorrectWinnerPrediction]]="Y", 1, 0))+(($AM$12)*IF(Table2[[#This Row],[CorrectAwayScorePrediction]]="Y", 1, 0))+(($AM$13)*IF(Table2[[#This Row],[CorrectHomeScorePrediction]]="Y", 1, 0))</f>
        <v>0</v>
      </c>
      <c r="AD1085" s="4" t="str">
        <f t="shared" si="65"/>
        <v>TUE</v>
      </c>
      <c r="AE1085"/>
    </row>
    <row r="1086" spans="1:31" x14ac:dyDescent="0.25">
      <c r="B1086" s="4">
        <v>45734</v>
      </c>
      <c r="C1086" s="7" t="s">
        <v>1198</v>
      </c>
      <c r="D1086" s="2" t="s">
        <v>13</v>
      </c>
      <c r="E1086" s="2" t="s">
        <v>35</v>
      </c>
      <c r="F1086" s="2"/>
      <c r="G1086" s="2"/>
      <c r="H1086" s="2" t="str">
        <f t="shared" si="67"/>
        <v>_</v>
      </c>
      <c r="I1086" s="2"/>
      <c r="J1086" s="2"/>
      <c r="K1086" s="2"/>
      <c r="L1086" s="2" t="str">
        <f t="shared" si="66"/>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64"/>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(($AM$11)*IF(Table2[[#This Row],[CorrectWinnerPrediction]]="Y", 1, 0))+(($AM$12)*IF(Table2[[#This Row],[CorrectAwayScorePrediction]]="Y", 1, 0))+(($AM$13)*IF(Table2[[#This Row],[CorrectHomeScorePrediction]]="Y", 1, 0))</f>
        <v>0</v>
      </c>
      <c r="AD1086" s="4" t="str">
        <f t="shared" si="65"/>
        <v>TUE</v>
      </c>
      <c r="AE1086"/>
    </row>
    <row r="1087" spans="1:31" x14ac:dyDescent="0.25">
      <c r="B1087" s="4">
        <v>45734</v>
      </c>
      <c r="C1087" s="7" t="s">
        <v>1199</v>
      </c>
      <c r="D1087" s="2" t="s">
        <v>15</v>
      </c>
      <c r="E1087" s="2" t="s">
        <v>23</v>
      </c>
      <c r="F1087" s="2"/>
      <c r="G1087" s="2"/>
      <c r="H1087" s="2" t="str">
        <f t="shared" si="67"/>
        <v>_</v>
      </c>
      <c r="I1087" s="2"/>
      <c r="J1087" s="2"/>
      <c r="K1087" s="2"/>
      <c r="L1087" s="2" t="str">
        <f t="shared" si="66"/>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64"/>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(($AM$11)*IF(Table2[[#This Row],[CorrectWinnerPrediction]]="Y", 1, 0))+(($AM$12)*IF(Table2[[#This Row],[CorrectAwayScorePrediction]]="Y", 1, 0))+(($AM$13)*IF(Table2[[#This Row],[CorrectHomeScorePrediction]]="Y", 1, 0))</f>
        <v>0</v>
      </c>
      <c r="AD1087" s="4" t="str">
        <f t="shared" si="65"/>
        <v>TUE</v>
      </c>
      <c r="AE1087"/>
    </row>
    <row r="1088" spans="1:31" x14ac:dyDescent="0.25">
      <c r="A1088" s="3"/>
      <c r="B1088" s="5">
        <v>45734</v>
      </c>
      <c r="C1088" s="8" t="s">
        <v>1200</v>
      </c>
      <c r="D1088" s="3" t="s">
        <v>22</v>
      </c>
      <c r="E1088" s="3" t="s">
        <v>25</v>
      </c>
      <c r="F1088" s="3"/>
      <c r="G1088" s="3"/>
      <c r="H1088" s="3" t="str">
        <f t="shared" si="67"/>
        <v>_</v>
      </c>
      <c r="I1088" s="3"/>
      <c r="J1088" s="3"/>
      <c r="K1088" s="3"/>
      <c r="L1088" s="2" t="str">
        <f t="shared" si="66"/>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64"/>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(($AM$11)*IF(Table2[[#This Row],[CorrectWinnerPrediction]]="Y", 1, 0))+(($AM$12)*IF(Table2[[#This Row],[CorrectAwayScorePrediction]]="Y", 1, 0))+(($AM$13)*IF(Table2[[#This Row],[CorrectHomeScorePrediction]]="Y", 1, 0))</f>
        <v>0</v>
      </c>
      <c r="AD1088" s="5" t="str">
        <f t="shared" si="65"/>
        <v>TUE</v>
      </c>
      <c r="AE1088"/>
    </row>
    <row r="1089" spans="1:31" x14ac:dyDescent="0.25">
      <c r="B1089" s="4">
        <v>45735</v>
      </c>
      <c r="C1089" s="7" t="s">
        <v>1201</v>
      </c>
      <c r="D1089" s="2" t="s">
        <v>26</v>
      </c>
      <c r="E1089" s="2" t="s">
        <v>18</v>
      </c>
      <c r="F1089" s="2"/>
      <c r="G1089" s="2"/>
      <c r="H1089" s="2" t="str">
        <f t="shared" si="67"/>
        <v>_</v>
      </c>
      <c r="I1089" s="2"/>
      <c r="J1089" s="2"/>
      <c r="K1089" s="2"/>
      <c r="L1089" s="13" t="str">
        <f t="shared" si="66"/>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64"/>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(($AM$11)*IF(Table2[[#This Row],[CorrectWinnerPrediction]]="Y", 1, 0))+(($AM$12)*IF(Table2[[#This Row],[CorrectAwayScorePrediction]]="Y", 1, 0))+(($AM$13)*IF(Table2[[#This Row],[CorrectHomeScorePrediction]]="Y", 1, 0))</f>
        <v>0</v>
      </c>
      <c r="AD1089" s="4" t="str">
        <f t="shared" si="65"/>
        <v>WED</v>
      </c>
      <c r="AE1089"/>
    </row>
    <row r="1090" spans="1:31" x14ac:dyDescent="0.25">
      <c r="A1090" s="3"/>
      <c r="B1090" s="5">
        <v>45735</v>
      </c>
      <c r="C1090" s="8" t="s">
        <v>1202</v>
      </c>
      <c r="D1090" s="3" t="s">
        <v>12</v>
      </c>
      <c r="E1090" s="3" t="s">
        <v>37</v>
      </c>
      <c r="F1090" s="3"/>
      <c r="G1090" s="3"/>
      <c r="H1090" s="3" t="str">
        <f t="shared" si="67"/>
        <v>_</v>
      </c>
      <c r="I1090" s="3"/>
      <c r="J1090" s="3"/>
      <c r="K1090" s="3"/>
      <c r="L1090" s="2" t="str">
        <f t="shared" si="66"/>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64"/>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(($AM$11)*IF(Table2[[#This Row],[CorrectWinnerPrediction]]="Y", 1, 0))+(($AM$12)*IF(Table2[[#This Row],[CorrectAwayScorePrediction]]="Y", 1, 0))+(($AM$13)*IF(Table2[[#This Row],[CorrectHomeScorePrediction]]="Y", 1, 0))</f>
        <v>0</v>
      </c>
      <c r="AD1090" s="5" t="str">
        <f t="shared" si="65"/>
        <v>WED</v>
      </c>
      <c r="AE1090"/>
    </row>
    <row r="1091" spans="1:31" x14ac:dyDescent="0.25">
      <c r="B1091" s="4">
        <v>45736</v>
      </c>
      <c r="C1091" s="7" t="s">
        <v>1203</v>
      </c>
      <c r="D1091" s="2" t="s">
        <v>26</v>
      </c>
      <c r="E1091" s="2" t="s">
        <v>30</v>
      </c>
      <c r="F1091" s="2"/>
      <c r="G1091" s="2"/>
      <c r="H1091" s="2" t="str">
        <f t="shared" si="67"/>
        <v>_</v>
      </c>
      <c r="I1091" s="2"/>
      <c r="J1091" s="2"/>
      <c r="K1091" s="2"/>
      <c r="L1091" s="13" t="str">
        <f t="shared" si="66"/>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6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(($AM$11)*IF(Table2[[#This Row],[CorrectWinnerPrediction]]="Y", 1, 0))+(($AM$12)*IF(Table2[[#This Row],[CorrectAwayScorePrediction]]="Y", 1, 0))+(($AM$13)*IF(Table2[[#This Row],[CorrectHomeScorePrediction]]="Y", 1, 0))</f>
        <v>0</v>
      </c>
      <c r="AD1091" s="4" t="str">
        <f t="shared" ref="AD1091:AD1154" si="69">IF(WEEKDAY($B1091)=1,"SUN",IF(WEEKDAY($B1091)=2,"MON",IF(WEEKDAY($B1091)=3,"TUE",IF(WEEKDAY($B1091)=4,"WED",IF(WEEKDAY($B1091)=5,"THU",IF(WEEKDAY($B1091)=6,"FRI", "SAT"))))))</f>
        <v>THU</v>
      </c>
      <c r="AE1091"/>
    </row>
    <row r="1092" spans="1:31" x14ac:dyDescent="0.25">
      <c r="B1092" s="4">
        <v>45736</v>
      </c>
      <c r="C1092" s="7" t="s">
        <v>1204</v>
      </c>
      <c r="D1092" s="2" t="s">
        <v>24</v>
      </c>
      <c r="E1092" s="2" t="s">
        <v>32</v>
      </c>
      <c r="F1092" s="2"/>
      <c r="G1092" s="2"/>
      <c r="H1092" s="2" t="str">
        <f t="shared" si="67"/>
        <v>_</v>
      </c>
      <c r="I1092" s="2"/>
      <c r="J1092" s="2"/>
      <c r="K1092" s="2"/>
      <c r="L1092" s="2" t="str">
        <f t="shared" ref="L1092:L1155" si="70">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6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(($AM$11)*IF(Table2[[#This Row],[CorrectWinnerPrediction]]="Y", 1, 0))+(($AM$12)*IF(Table2[[#This Row],[CorrectAwayScorePrediction]]="Y", 1, 0))+(($AM$13)*IF(Table2[[#This Row],[CorrectHomeScorePrediction]]="Y", 1, 0))</f>
        <v>0</v>
      </c>
      <c r="AD1092" s="4" t="str">
        <f t="shared" si="69"/>
        <v>THU</v>
      </c>
      <c r="AE1092"/>
    </row>
    <row r="1093" spans="1:31" x14ac:dyDescent="0.25">
      <c r="B1093" s="4">
        <v>45736</v>
      </c>
      <c r="C1093" s="7" t="s">
        <v>1205</v>
      </c>
      <c r="D1093" s="2" t="s">
        <v>18</v>
      </c>
      <c r="E1093" s="2" t="s">
        <v>20</v>
      </c>
      <c r="F1093" s="2"/>
      <c r="G1093" s="2"/>
      <c r="H1093" s="2" t="str">
        <f t="shared" si="67"/>
        <v>_</v>
      </c>
      <c r="I1093" s="2"/>
      <c r="J1093" s="2"/>
      <c r="K1093" s="2"/>
      <c r="L1093" s="2" t="str">
        <f t="shared" si="7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6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(($AM$11)*IF(Table2[[#This Row],[CorrectWinnerPrediction]]="Y", 1, 0))+(($AM$12)*IF(Table2[[#This Row],[CorrectAwayScorePrediction]]="Y", 1, 0))+(($AM$13)*IF(Table2[[#This Row],[CorrectHomeScorePrediction]]="Y", 1, 0))</f>
        <v>0</v>
      </c>
      <c r="AD1093" s="4" t="str">
        <f t="shared" si="69"/>
        <v>THU</v>
      </c>
      <c r="AE1093"/>
    </row>
    <row r="1094" spans="1:31" x14ac:dyDescent="0.25">
      <c r="B1094" s="4">
        <v>45736</v>
      </c>
      <c r="C1094" s="7" t="s">
        <v>1206</v>
      </c>
      <c r="D1094" s="2" t="s">
        <v>45</v>
      </c>
      <c r="E1094" s="2" t="s">
        <v>46</v>
      </c>
      <c r="F1094" s="2"/>
      <c r="G1094" s="2"/>
      <c r="H1094" s="2" t="str">
        <f t="shared" ref="H1094:H1157" si="71">IF(AND(ISBLANK($F1094),ISBLANK($G1094)),"_",IF($F1094&gt;$G1094,$D1094,$E1094))</f>
        <v>_</v>
      </c>
      <c r="I1094" s="2"/>
      <c r="J1094" s="2"/>
      <c r="K1094" s="2"/>
      <c r="L1094" s="2" t="str">
        <f t="shared" si="7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6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(($AM$11)*IF(Table2[[#This Row],[CorrectWinnerPrediction]]="Y", 1, 0))+(($AM$12)*IF(Table2[[#This Row],[CorrectAwayScorePrediction]]="Y", 1, 0))+(($AM$13)*IF(Table2[[#This Row],[CorrectHomeScorePrediction]]="Y", 1, 0))</f>
        <v>0</v>
      </c>
      <c r="AD1094" s="4" t="str">
        <f t="shared" si="69"/>
        <v>THU</v>
      </c>
      <c r="AE1094"/>
    </row>
    <row r="1095" spans="1:31" x14ac:dyDescent="0.25">
      <c r="B1095" s="4">
        <v>45736</v>
      </c>
      <c r="C1095" s="7" t="s">
        <v>1207</v>
      </c>
      <c r="D1095" s="2" t="s">
        <v>14</v>
      </c>
      <c r="E1095" s="2" t="s">
        <v>36</v>
      </c>
      <c r="F1095" s="2"/>
      <c r="G1095" s="2"/>
      <c r="H1095" s="2" t="str">
        <f t="shared" si="71"/>
        <v>_</v>
      </c>
      <c r="I1095" s="2"/>
      <c r="J1095" s="2"/>
      <c r="K1095" s="2"/>
      <c r="L1095" s="2" t="str">
        <f t="shared" si="7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6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(($AM$11)*IF(Table2[[#This Row],[CorrectWinnerPrediction]]="Y", 1, 0))+(($AM$12)*IF(Table2[[#This Row],[CorrectAwayScorePrediction]]="Y", 1, 0))+(($AM$13)*IF(Table2[[#This Row],[CorrectHomeScorePrediction]]="Y", 1, 0))</f>
        <v>0</v>
      </c>
      <c r="AD1095" s="4" t="str">
        <f t="shared" si="69"/>
        <v>THU</v>
      </c>
      <c r="AE1095"/>
    </row>
    <row r="1096" spans="1:31" x14ac:dyDescent="0.25">
      <c r="B1096" s="4">
        <v>45736</v>
      </c>
      <c r="C1096" s="7" t="s">
        <v>1208</v>
      </c>
      <c r="D1096" s="2" t="s">
        <v>19</v>
      </c>
      <c r="E1096" s="2" t="s">
        <v>33</v>
      </c>
      <c r="F1096" s="2"/>
      <c r="G1096" s="2"/>
      <c r="H1096" s="2" t="str">
        <f t="shared" si="71"/>
        <v>_</v>
      </c>
      <c r="I1096" s="2"/>
      <c r="J1096" s="2"/>
      <c r="K1096" s="2"/>
      <c r="L1096" s="2" t="str">
        <f t="shared" si="7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6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(($AM$11)*IF(Table2[[#This Row],[CorrectWinnerPrediction]]="Y", 1, 0))+(($AM$12)*IF(Table2[[#This Row],[CorrectAwayScorePrediction]]="Y", 1, 0))+(($AM$13)*IF(Table2[[#This Row],[CorrectHomeScorePrediction]]="Y", 1, 0))</f>
        <v>0</v>
      </c>
      <c r="AD1096" s="4" t="str">
        <f t="shared" si="69"/>
        <v>THU</v>
      </c>
      <c r="AE1096"/>
    </row>
    <row r="1097" spans="1:31" x14ac:dyDescent="0.25">
      <c r="B1097" s="4">
        <v>45736</v>
      </c>
      <c r="C1097" s="7" t="s">
        <v>1209</v>
      </c>
      <c r="D1097" s="2" t="s">
        <v>25</v>
      </c>
      <c r="E1097" s="2" t="s">
        <v>13</v>
      </c>
      <c r="F1097" s="2"/>
      <c r="G1097" s="2"/>
      <c r="H1097" s="2" t="str">
        <f t="shared" si="71"/>
        <v>_</v>
      </c>
      <c r="I1097" s="2"/>
      <c r="J1097" s="2"/>
      <c r="K1097" s="2"/>
      <c r="L1097" s="2" t="str">
        <f t="shared" si="7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6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(($AM$11)*IF(Table2[[#This Row],[CorrectWinnerPrediction]]="Y", 1, 0))+(($AM$12)*IF(Table2[[#This Row],[CorrectAwayScorePrediction]]="Y", 1, 0))+(($AM$13)*IF(Table2[[#This Row],[CorrectHomeScorePrediction]]="Y", 1, 0))</f>
        <v>0</v>
      </c>
      <c r="AD1097" s="4" t="str">
        <f t="shared" si="69"/>
        <v>THU</v>
      </c>
      <c r="AE1097"/>
    </row>
    <row r="1098" spans="1:31" x14ac:dyDescent="0.25">
      <c r="B1098" s="4">
        <v>45736</v>
      </c>
      <c r="C1098" s="7" t="s">
        <v>1210</v>
      </c>
      <c r="D1098" s="2" t="s">
        <v>47</v>
      </c>
      <c r="E1098" s="2" t="s">
        <v>35</v>
      </c>
      <c r="F1098" s="2"/>
      <c r="G1098" s="2"/>
      <c r="H1098" s="2" t="str">
        <f t="shared" si="71"/>
        <v>_</v>
      </c>
      <c r="I1098" s="2"/>
      <c r="J1098" s="2"/>
      <c r="K1098" s="2"/>
      <c r="L1098" s="2" t="str">
        <f t="shared" si="7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6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(($AM$11)*IF(Table2[[#This Row],[CorrectWinnerPrediction]]="Y", 1, 0))+(($AM$12)*IF(Table2[[#This Row],[CorrectAwayScorePrediction]]="Y", 1, 0))+(($AM$13)*IF(Table2[[#This Row],[CorrectHomeScorePrediction]]="Y", 1, 0))</f>
        <v>0</v>
      </c>
      <c r="AD1098" s="4" t="str">
        <f t="shared" si="69"/>
        <v>THU</v>
      </c>
      <c r="AE1098"/>
    </row>
    <row r="1099" spans="1:31" x14ac:dyDescent="0.25">
      <c r="B1099" s="4">
        <v>45736</v>
      </c>
      <c r="C1099" s="7" t="s">
        <v>1211</v>
      </c>
      <c r="D1099" s="2" t="s">
        <v>43</v>
      </c>
      <c r="E1099" s="2" t="s">
        <v>34</v>
      </c>
      <c r="F1099" s="2"/>
      <c r="G1099" s="2"/>
      <c r="H1099" s="2" t="str">
        <f t="shared" si="71"/>
        <v>_</v>
      </c>
      <c r="I1099" s="2"/>
      <c r="J1099" s="2"/>
      <c r="K1099" s="2"/>
      <c r="L1099" s="2" t="str">
        <f t="shared" si="7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6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(($AM$11)*IF(Table2[[#This Row],[CorrectWinnerPrediction]]="Y", 1, 0))+(($AM$12)*IF(Table2[[#This Row],[CorrectAwayScorePrediction]]="Y", 1, 0))+(($AM$13)*IF(Table2[[#This Row],[CorrectHomeScorePrediction]]="Y", 1, 0))</f>
        <v>0</v>
      </c>
      <c r="AD1099" s="4" t="str">
        <f t="shared" si="69"/>
        <v>THU</v>
      </c>
      <c r="AE1099"/>
    </row>
    <row r="1100" spans="1:31" x14ac:dyDescent="0.25">
      <c r="B1100" s="4">
        <v>45736</v>
      </c>
      <c r="C1100" s="7" t="s">
        <v>1212</v>
      </c>
      <c r="D1100" s="2" t="s">
        <v>28</v>
      </c>
      <c r="E1100" s="2" t="s">
        <v>17</v>
      </c>
      <c r="F1100" s="2"/>
      <c r="G1100" s="2"/>
      <c r="H1100" s="2" t="str">
        <f t="shared" si="71"/>
        <v>_</v>
      </c>
      <c r="I1100" s="2"/>
      <c r="J1100" s="2"/>
      <c r="K1100" s="2"/>
      <c r="L1100" s="2" t="str">
        <f t="shared" si="7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6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(($AM$11)*IF(Table2[[#This Row],[CorrectWinnerPrediction]]="Y", 1, 0))+(($AM$12)*IF(Table2[[#This Row],[CorrectAwayScorePrediction]]="Y", 1, 0))+(($AM$13)*IF(Table2[[#This Row],[CorrectHomeScorePrediction]]="Y", 1, 0))</f>
        <v>0</v>
      </c>
      <c r="AD1100" s="4" t="str">
        <f t="shared" si="69"/>
        <v>THU</v>
      </c>
      <c r="AE1100"/>
    </row>
    <row r="1101" spans="1:31" x14ac:dyDescent="0.25">
      <c r="B1101" s="4">
        <v>45736</v>
      </c>
      <c r="C1101" s="7" t="s">
        <v>1213</v>
      </c>
      <c r="D1101" s="2" t="s">
        <v>22</v>
      </c>
      <c r="E1101" s="2" t="s">
        <v>23</v>
      </c>
      <c r="F1101" s="2"/>
      <c r="G1101" s="2"/>
      <c r="H1101" s="2" t="str">
        <f t="shared" si="71"/>
        <v>_</v>
      </c>
      <c r="I1101" s="2"/>
      <c r="J1101" s="2"/>
      <c r="K1101" s="2"/>
      <c r="L1101" s="2" t="str">
        <f t="shared" si="7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6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(($AM$11)*IF(Table2[[#This Row],[CorrectWinnerPrediction]]="Y", 1, 0))+(($AM$12)*IF(Table2[[#This Row],[CorrectAwayScorePrediction]]="Y", 1, 0))+(($AM$13)*IF(Table2[[#This Row],[CorrectHomeScorePrediction]]="Y", 1, 0))</f>
        <v>0</v>
      </c>
      <c r="AD1101" s="4" t="str">
        <f t="shared" si="69"/>
        <v>THU</v>
      </c>
      <c r="AE1101"/>
    </row>
    <row r="1102" spans="1:31" x14ac:dyDescent="0.25">
      <c r="B1102" s="4">
        <v>45736</v>
      </c>
      <c r="C1102" s="7" t="s">
        <v>1214</v>
      </c>
      <c r="D1102" s="2" t="s">
        <v>29</v>
      </c>
      <c r="E1102" s="2" t="s">
        <v>15</v>
      </c>
      <c r="F1102" s="2"/>
      <c r="G1102" s="2"/>
      <c r="H1102" s="2" t="str">
        <f t="shared" si="71"/>
        <v>_</v>
      </c>
      <c r="I1102" s="2"/>
      <c r="J1102" s="2"/>
      <c r="K1102" s="2"/>
      <c r="L1102" s="2" t="str">
        <f t="shared" si="7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6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(($AM$11)*IF(Table2[[#This Row],[CorrectWinnerPrediction]]="Y", 1, 0))+(($AM$12)*IF(Table2[[#This Row],[CorrectAwayScorePrediction]]="Y", 1, 0))+(($AM$13)*IF(Table2[[#This Row],[CorrectHomeScorePrediction]]="Y", 1, 0))</f>
        <v>0</v>
      </c>
      <c r="AD1102" s="4" t="str">
        <f t="shared" si="69"/>
        <v>THU</v>
      </c>
      <c r="AE1102"/>
    </row>
    <row r="1103" spans="1:31" x14ac:dyDescent="0.25">
      <c r="B1103" s="4">
        <v>45736</v>
      </c>
      <c r="C1103" s="7" t="s">
        <v>1215</v>
      </c>
      <c r="D1103" s="2" t="s">
        <v>16</v>
      </c>
      <c r="E1103" s="2" t="s">
        <v>27</v>
      </c>
      <c r="F1103" s="2"/>
      <c r="G1103" s="2"/>
      <c r="H1103" s="2" t="str">
        <f t="shared" si="71"/>
        <v>_</v>
      </c>
      <c r="I1103" s="2"/>
      <c r="J1103" s="2"/>
      <c r="K1103" s="2"/>
      <c r="L1103" s="2" t="str">
        <f t="shared" si="7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6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(($AM$11)*IF(Table2[[#This Row],[CorrectWinnerPrediction]]="Y", 1, 0))+(($AM$12)*IF(Table2[[#This Row],[CorrectAwayScorePrediction]]="Y", 1, 0))+(($AM$13)*IF(Table2[[#This Row],[CorrectHomeScorePrediction]]="Y", 1, 0))</f>
        <v>0</v>
      </c>
      <c r="AD1103" s="4" t="str">
        <f t="shared" si="69"/>
        <v>THU</v>
      </c>
      <c r="AE1103"/>
    </row>
    <row r="1104" spans="1:31" x14ac:dyDescent="0.25">
      <c r="A1104" s="3"/>
      <c r="B1104" s="5">
        <v>45736</v>
      </c>
      <c r="C1104" s="8" t="s">
        <v>1216</v>
      </c>
      <c r="D1104" s="3" t="s">
        <v>44</v>
      </c>
      <c r="E1104" s="3" t="s">
        <v>38</v>
      </c>
      <c r="F1104" s="3"/>
      <c r="G1104" s="3"/>
      <c r="H1104" s="3" t="str">
        <f t="shared" si="71"/>
        <v>_</v>
      </c>
      <c r="I1104" s="3"/>
      <c r="J1104" s="3"/>
      <c r="K1104" s="3"/>
      <c r="L1104" s="2" t="str">
        <f t="shared" si="7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68"/>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(($AM$11)*IF(Table2[[#This Row],[CorrectWinnerPrediction]]="Y", 1, 0))+(($AM$12)*IF(Table2[[#This Row],[CorrectAwayScorePrediction]]="Y", 1, 0))+(($AM$13)*IF(Table2[[#This Row],[CorrectHomeScorePrediction]]="Y", 1, 0))</f>
        <v>0</v>
      </c>
      <c r="AD1104" s="5" t="str">
        <f t="shared" si="69"/>
        <v>THU</v>
      </c>
      <c r="AE1104"/>
    </row>
    <row r="1105" spans="1:31" x14ac:dyDescent="0.25">
      <c r="A1105" s="12"/>
      <c r="B1105" s="25">
        <v>45737</v>
      </c>
      <c r="C1105" s="11" t="s">
        <v>1217</v>
      </c>
      <c r="D1105" s="12" t="s">
        <v>36</v>
      </c>
      <c r="E1105" s="12" t="s">
        <v>21</v>
      </c>
      <c r="F1105" s="12"/>
      <c r="G1105" s="12"/>
      <c r="H1105" s="12" t="str">
        <f t="shared" si="71"/>
        <v>_</v>
      </c>
      <c r="I1105" s="12"/>
      <c r="J1105" s="12"/>
      <c r="K1105" s="12"/>
      <c r="L1105" s="12" t="str">
        <f t="shared" si="7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68"/>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(($AM$11)*IF(Table2[[#This Row],[CorrectWinnerPrediction]]="Y", 1, 0))+(($AM$12)*IF(Table2[[#This Row],[CorrectAwayScorePrediction]]="Y", 1, 0))+(($AM$13)*IF(Table2[[#This Row],[CorrectHomeScorePrediction]]="Y", 1, 0))</f>
        <v>0</v>
      </c>
      <c r="AD1105" s="25" t="str">
        <f t="shared" si="69"/>
        <v>FRI</v>
      </c>
      <c r="AE1105"/>
    </row>
    <row r="1106" spans="1:31" x14ac:dyDescent="0.25">
      <c r="B1106" s="4">
        <v>45738</v>
      </c>
      <c r="C1106" s="7" t="s">
        <v>1218</v>
      </c>
      <c r="D1106" s="2" t="s">
        <v>25</v>
      </c>
      <c r="E1106" s="2" t="s">
        <v>20</v>
      </c>
      <c r="F1106" s="2"/>
      <c r="G1106" s="2"/>
      <c r="H1106" s="2" t="str">
        <f t="shared" si="71"/>
        <v>_</v>
      </c>
      <c r="I1106" s="2"/>
      <c r="J1106" s="2"/>
      <c r="K1106" s="2"/>
      <c r="L1106" s="2" t="str">
        <f t="shared" si="7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6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(($AM$11)*IF(Table2[[#This Row],[CorrectWinnerPrediction]]="Y", 1, 0))+(($AM$12)*IF(Table2[[#This Row],[CorrectAwayScorePrediction]]="Y", 1, 0))+(($AM$13)*IF(Table2[[#This Row],[CorrectHomeScorePrediction]]="Y", 1, 0))</f>
        <v>0</v>
      </c>
      <c r="AD1106" s="4" t="str">
        <f t="shared" si="69"/>
        <v>SAT</v>
      </c>
      <c r="AE1106"/>
    </row>
    <row r="1107" spans="1:31" x14ac:dyDescent="0.25">
      <c r="B1107" s="4">
        <v>45738</v>
      </c>
      <c r="C1107" s="7" t="s">
        <v>1219</v>
      </c>
      <c r="D1107" s="2" t="s">
        <v>45</v>
      </c>
      <c r="E1107" s="2" t="s">
        <v>34</v>
      </c>
      <c r="F1107" s="2"/>
      <c r="G1107" s="2"/>
      <c r="H1107" s="2" t="str">
        <f t="shared" si="71"/>
        <v>_</v>
      </c>
      <c r="I1107" s="2"/>
      <c r="J1107" s="2"/>
      <c r="K1107" s="2"/>
      <c r="L1107" s="2" t="str">
        <f t="shared" si="7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6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(($AM$11)*IF(Table2[[#This Row],[CorrectWinnerPrediction]]="Y", 1, 0))+(($AM$12)*IF(Table2[[#This Row],[CorrectAwayScorePrediction]]="Y", 1, 0))+(($AM$13)*IF(Table2[[#This Row],[CorrectHomeScorePrediction]]="Y", 1, 0))</f>
        <v>0</v>
      </c>
      <c r="AD1107" s="4" t="str">
        <f t="shared" si="69"/>
        <v>SAT</v>
      </c>
      <c r="AE1107"/>
    </row>
    <row r="1108" spans="1:31" x14ac:dyDescent="0.25">
      <c r="B1108" s="4">
        <v>45738</v>
      </c>
      <c r="C1108" s="7" t="s">
        <v>1220</v>
      </c>
      <c r="D1108" s="2" t="s">
        <v>29</v>
      </c>
      <c r="E1108" s="2" t="s">
        <v>37</v>
      </c>
      <c r="F1108" s="2"/>
      <c r="G1108" s="2"/>
      <c r="H1108" s="2" t="str">
        <f t="shared" si="71"/>
        <v>_</v>
      </c>
      <c r="I1108" s="2"/>
      <c r="J1108" s="2"/>
      <c r="K1108" s="2"/>
      <c r="L1108" s="2" t="str">
        <f t="shared" si="7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6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(($AM$11)*IF(Table2[[#This Row],[CorrectWinnerPrediction]]="Y", 1, 0))+(($AM$12)*IF(Table2[[#This Row],[CorrectAwayScorePrediction]]="Y", 1, 0))+(($AM$13)*IF(Table2[[#This Row],[CorrectHomeScorePrediction]]="Y", 1, 0))</f>
        <v>0</v>
      </c>
      <c r="AD1108" s="4" t="str">
        <f t="shared" si="69"/>
        <v>SAT</v>
      </c>
      <c r="AE1108"/>
    </row>
    <row r="1109" spans="1:31" x14ac:dyDescent="0.25">
      <c r="B1109" s="4">
        <v>45738</v>
      </c>
      <c r="C1109" s="7" t="s">
        <v>1221</v>
      </c>
      <c r="D1109" s="2" t="s">
        <v>17</v>
      </c>
      <c r="E1109" s="2" t="s">
        <v>13</v>
      </c>
      <c r="F1109" s="2"/>
      <c r="G1109" s="2"/>
      <c r="H1109" s="2" t="str">
        <f t="shared" si="71"/>
        <v>_</v>
      </c>
      <c r="I1109" s="2"/>
      <c r="J1109" s="2"/>
      <c r="K1109" s="2"/>
      <c r="L1109" s="2" t="str">
        <f t="shared" si="7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6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(($AM$11)*IF(Table2[[#This Row],[CorrectWinnerPrediction]]="Y", 1, 0))+(($AM$12)*IF(Table2[[#This Row],[CorrectAwayScorePrediction]]="Y", 1, 0))+(($AM$13)*IF(Table2[[#This Row],[CorrectHomeScorePrediction]]="Y", 1, 0))</f>
        <v>0</v>
      </c>
      <c r="AD1109" s="4" t="str">
        <f t="shared" si="69"/>
        <v>SAT</v>
      </c>
      <c r="AE1109"/>
    </row>
    <row r="1110" spans="1:31" x14ac:dyDescent="0.25">
      <c r="B1110" s="4">
        <v>45738</v>
      </c>
      <c r="C1110" s="7" t="s">
        <v>1222</v>
      </c>
      <c r="D1110" s="2" t="s">
        <v>24</v>
      </c>
      <c r="E1110" s="2" t="s">
        <v>33</v>
      </c>
      <c r="F1110" s="2"/>
      <c r="G1110" s="2"/>
      <c r="H1110" s="2" t="str">
        <f t="shared" si="71"/>
        <v>_</v>
      </c>
      <c r="I1110" s="2"/>
      <c r="J1110" s="2"/>
      <c r="K1110" s="2"/>
      <c r="L1110" s="2" t="str">
        <f t="shared" si="7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6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(($AM$11)*IF(Table2[[#This Row],[CorrectWinnerPrediction]]="Y", 1, 0))+(($AM$12)*IF(Table2[[#This Row],[CorrectAwayScorePrediction]]="Y", 1, 0))+(($AM$13)*IF(Table2[[#This Row],[CorrectHomeScorePrediction]]="Y", 1, 0))</f>
        <v>0</v>
      </c>
      <c r="AD1110" s="4" t="str">
        <f t="shared" si="69"/>
        <v>SAT</v>
      </c>
      <c r="AE1110"/>
    </row>
    <row r="1111" spans="1:31" x14ac:dyDescent="0.25">
      <c r="B1111" s="4">
        <v>45738</v>
      </c>
      <c r="C1111" s="7" t="s">
        <v>1223</v>
      </c>
      <c r="D1111" s="2" t="s">
        <v>44</v>
      </c>
      <c r="E1111" s="2" t="s">
        <v>28</v>
      </c>
      <c r="F1111" s="2"/>
      <c r="G1111" s="2"/>
      <c r="H1111" s="2" t="str">
        <f t="shared" si="71"/>
        <v>_</v>
      </c>
      <c r="I1111" s="2"/>
      <c r="J1111" s="2"/>
      <c r="K1111" s="2"/>
      <c r="L1111" s="2" t="str">
        <f t="shared" si="7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6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(($AM$11)*IF(Table2[[#This Row],[CorrectWinnerPrediction]]="Y", 1, 0))+(($AM$12)*IF(Table2[[#This Row],[CorrectAwayScorePrediction]]="Y", 1, 0))+(($AM$13)*IF(Table2[[#This Row],[CorrectHomeScorePrediction]]="Y", 1, 0))</f>
        <v>0</v>
      </c>
      <c r="AD1111" s="4" t="str">
        <f t="shared" si="69"/>
        <v>SAT</v>
      </c>
      <c r="AE1111"/>
    </row>
    <row r="1112" spans="1:31" x14ac:dyDescent="0.25">
      <c r="B1112" s="4">
        <v>45738</v>
      </c>
      <c r="C1112" s="7" t="s">
        <v>1224</v>
      </c>
      <c r="D1112" s="2" t="s">
        <v>14</v>
      </c>
      <c r="E1112" s="2" t="s">
        <v>46</v>
      </c>
      <c r="F1112" s="2"/>
      <c r="G1112" s="2"/>
      <c r="H1112" s="2" t="str">
        <f t="shared" si="71"/>
        <v>_</v>
      </c>
      <c r="I1112" s="2"/>
      <c r="J1112" s="2"/>
      <c r="K1112" s="2"/>
      <c r="L1112" s="2" t="str">
        <f t="shared" si="7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6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(($AM$11)*IF(Table2[[#This Row],[CorrectWinnerPrediction]]="Y", 1, 0))+(($AM$12)*IF(Table2[[#This Row],[CorrectAwayScorePrediction]]="Y", 1, 0))+(($AM$13)*IF(Table2[[#This Row],[CorrectHomeScorePrediction]]="Y", 1, 0))</f>
        <v>0</v>
      </c>
      <c r="AD1112" s="4" t="str">
        <f t="shared" si="69"/>
        <v>SAT</v>
      </c>
      <c r="AE1112"/>
    </row>
    <row r="1113" spans="1:31" x14ac:dyDescent="0.25">
      <c r="B1113" s="4">
        <v>45738</v>
      </c>
      <c r="C1113" s="7" t="s">
        <v>1225</v>
      </c>
      <c r="D1113" s="2" t="s">
        <v>43</v>
      </c>
      <c r="E1113" s="2" t="s">
        <v>15</v>
      </c>
      <c r="F1113" s="2"/>
      <c r="G1113" s="2"/>
      <c r="H1113" s="2" t="str">
        <f t="shared" si="71"/>
        <v>_</v>
      </c>
      <c r="I1113" s="2"/>
      <c r="J1113" s="2"/>
      <c r="K1113" s="2"/>
      <c r="L1113" s="2" t="str">
        <f t="shared" si="7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6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(($AM$11)*IF(Table2[[#This Row],[CorrectWinnerPrediction]]="Y", 1, 0))+(($AM$12)*IF(Table2[[#This Row],[CorrectAwayScorePrediction]]="Y", 1, 0))+(($AM$13)*IF(Table2[[#This Row],[CorrectHomeScorePrediction]]="Y", 1, 0))</f>
        <v>0</v>
      </c>
      <c r="AD1113" s="4" t="str">
        <f t="shared" si="69"/>
        <v>SAT</v>
      </c>
      <c r="AE1113"/>
    </row>
    <row r="1114" spans="1:31" x14ac:dyDescent="0.25">
      <c r="B1114" s="4">
        <v>45738</v>
      </c>
      <c r="C1114" s="7" t="s">
        <v>1226</v>
      </c>
      <c r="D1114" s="2" t="s">
        <v>26</v>
      </c>
      <c r="E1114" s="2" t="s">
        <v>19</v>
      </c>
      <c r="F1114" s="2"/>
      <c r="G1114" s="2"/>
      <c r="H1114" s="2" t="str">
        <f t="shared" si="71"/>
        <v>_</v>
      </c>
      <c r="I1114" s="2"/>
      <c r="J1114" s="2"/>
      <c r="K1114" s="2"/>
      <c r="L1114" s="2" t="str">
        <f t="shared" si="7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6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(($AM$11)*IF(Table2[[#This Row],[CorrectWinnerPrediction]]="Y", 1, 0))+(($AM$12)*IF(Table2[[#This Row],[CorrectAwayScorePrediction]]="Y", 1, 0))+(($AM$13)*IF(Table2[[#This Row],[CorrectHomeScorePrediction]]="Y", 1, 0))</f>
        <v>0</v>
      </c>
      <c r="AD1114" s="4" t="str">
        <f t="shared" si="69"/>
        <v>SAT</v>
      </c>
      <c r="AE1114"/>
    </row>
    <row r="1115" spans="1:31" x14ac:dyDescent="0.25">
      <c r="B1115" s="4">
        <v>45738</v>
      </c>
      <c r="C1115" s="7" t="s">
        <v>1227</v>
      </c>
      <c r="D1115" s="2" t="s">
        <v>30</v>
      </c>
      <c r="E1115" s="2" t="s">
        <v>32</v>
      </c>
      <c r="F1115" s="2"/>
      <c r="G1115" s="2"/>
      <c r="H1115" s="2" t="str">
        <f t="shared" si="71"/>
        <v>_</v>
      </c>
      <c r="I1115" s="2"/>
      <c r="J1115" s="2"/>
      <c r="K1115" s="2"/>
      <c r="L1115" s="2" t="str">
        <f t="shared" si="7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6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(($AM$11)*IF(Table2[[#This Row],[CorrectWinnerPrediction]]="Y", 1, 0))+(($AM$12)*IF(Table2[[#This Row],[CorrectAwayScorePrediction]]="Y", 1, 0))+(($AM$13)*IF(Table2[[#This Row],[CorrectHomeScorePrediction]]="Y", 1, 0))</f>
        <v>0</v>
      </c>
      <c r="AD1115" s="4" t="str">
        <f t="shared" si="69"/>
        <v>SAT</v>
      </c>
      <c r="AE1115"/>
    </row>
    <row r="1116" spans="1:31" x14ac:dyDescent="0.25">
      <c r="B1116" s="4">
        <v>45738</v>
      </c>
      <c r="C1116" s="7" t="s">
        <v>1228</v>
      </c>
      <c r="D1116" s="2" t="s">
        <v>18</v>
      </c>
      <c r="E1116" s="2" t="s">
        <v>35</v>
      </c>
      <c r="F1116" s="2"/>
      <c r="G1116" s="2"/>
      <c r="H1116" s="2" t="str">
        <f t="shared" si="71"/>
        <v>_</v>
      </c>
      <c r="I1116" s="2"/>
      <c r="J1116" s="2"/>
      <c r="K1116" s="2"/>
      <c r="L1116" s="2" t="str">
        <f t="shared" si="7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6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(($AM$11)*IF(Table2[[#This Row],[CorrectWinnerPrediction]]="Y", 1, 0))+(($AM$12)*IF(Table2[[#This Row],[CorrectAwayScorePrediction]]="Y", 1, 0))+(($AM$13)*IF(Table2[[#This Row],[CorrectHomeScorePrediction]]="Y", 1, 0))</f>
        <v>0</v>
      </c>
      <c r="AD1116" s="4" t="str">
        <f t="shared" si="69"/>
        <v>SAT</v>
      </c>
      <c r="AE1116"/>
    </row>
    <row r="1117" spans="1:31" x14ac:dyDescent="0.25">
      <c r="B1117" s="4">
        <v>45738</v>
      </c>
      <c r="C1117" s="7" t="s">
        <v>1229</v>
      </c>
      <c r="D1117" s="2" t="s">
        <v>31</v>
      </c>
      <c r="E1117" s="2" t="s">
        <v>27</v>
      </c>
      <c r="F1117" s="2"/>
      <c r="G1117" s="2"/>
      <c r="H1117" s="2" t="str">
        <f t="shared" si="71"/>
        <v>_</v>
      </c>
      <c r="I1117" s="2"/>
      <c r="J1117" s="2"/>
      <c r="K1117" s="2"/>
      <c r="L1117" s="2" t="str">
        <f t="shared" si="7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6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(($AM$11)*IF(Table2[[#This Row],[CorrectWinnerPrediction]]="Y", 1, 0))+(($AM$12)*IF(Table2[[#This Row],[CorrectAwayScorePrediction]]="Y", 1, 0))+(($AM$13)*IF(Table2[[#This Row],[CorrectHomeScorePrediction]]="Y", 1, 0))</f>
        <v>0</v>
      </c>
      <c r="AD1117" s="4" t="str">
        <f t="shared" si="69"/>
        <v>SAT</v>
      </c>
      <c r="AE1117"/>
    </row>
    <row r="1118" spans="1:31" x14ac:dyDescent="0.25">
      <c r="B1118" s="4">
        <v>45738</v>
      </c>
      <c r="C1118" s="7" t="s">
        <v>1230</v>
      </c>
      <c r="D1118" s="2" t="s">
        <v>12</v>
      </c>
      <c r="E1118" s="2" t="s">
        <v>23</v>
      </c>
      <c r="F1118" s="2"/>
      <c r="G1118" s="2"/>
      <c r="H1118" s="2" t="str">
        <f t="shared" si="71"/>
        <v>_</v>
      </c>
      <c r="I1118" s="2"/>
      <c r="J1118" s="2"/>
      <c r="K1118" s="2"/>
      <c r="L1118" s="2" t="str">
        <f t="shared" si="7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6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(($AM$11)*IF(Table2[[#This Row],[CorrectWinnerPrediction]]="Y", 1, 0))+(($AM$12)*IF(Table2[[#This Row],[CorrectAwayScorePrediction]]="Y", 1, 0))+(($AM$13)*IF(Table2[[#This Row],[CorrectHomeScorePrediction]]="Y", 1, 0))</f>
        <v>0</v>
      </c>
      <c r="AD1118" s="4" t="str">
        <f t="shared" si="69"/>
        <v>SAT</v>
      </c>
      <c r="AE1118"/>
    </row>
    <row r="1119" spans="1:31" x14ac:dyDescent="0.25">
      <c r="A1119" s="3"/>
      <c r="B1119" s="5">
        <v>45738</v>
      </c>
      <c r="C1119" s="8" t="s">
        <v>1231</v>
      </c>
      <c r="D1119" s="3" t="s">
        <v>16</v>
      </c>
      <c r="E1119" s="3" t="s">
        <v>38</v>
      </c>
      <c r="F1119" s="3"/>
      <c r="G1119" s="3"/>
      <c r="H1119" s="3" t="str">
        <f t="shared" si="71"/>
        <v>_</v>
      </c>
      <c r="I1119" s="3"/>
      <c r="J1119" s="3"/>
      <c r="K1119" s="3"/>
      <c r="L1119" s="2" t="str">
        <f t="shared" si="7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68"/>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(($AM$11)*IF(Table2[[#This Row],[CorrectWinnerPrediction]]="Y", 1, 0))+(($AM$12)*IF(Table2[[#This Row],[CorrectAwayScorePrediction]]="Y", 1, 0))+(($AM$13)*IF(Table2[[#This Row],[CorrectHomeScorePrediction]]="Y", 1, 0))</f>
        <v>0</v>
      </c>
      <c r="AD1119" s="5" t="str">
        <f t="shared" si="69"/>
        <v>SAT</v>
      </c>
      <c r="AE1119"/>
    </row>
    <row r="1120" spans="1:31" x14ac:dyDescent="0.25">
      <c r="B1120" s="4">
        <v>45739</v>
      </c>
      <c r="C1120" s="7" t="s">
        <v>1232</v>
      </c>
      <c r="D1120" s="2" t="s">
        <v>45</v>
      </c>
      <c r="E1120" s="2" t="s">
        <v>17</v>
      </c>
      <c r="F1120" s="2"/>
      <c r="G1120" s="2"/>
      <c r="H1120" s="2" t="str">
        <f t="shared" si="71"/>
        <v>_</v>
      </c>
      <c r="I1120" s="2"/>
      <c r="J1120" s="2"/>
      <c r="K1120" s="2"/>
      <c r="L1120" s="13" t="str">
        <f t="shared" si="7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6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(($AM$11)*IF(Table2[[#This Row],[CorrectWinnerPrediction]]="Y", 1, 0))+(($AM$12)*IF(Table2[[#This Row],[CorrectAwayScorePrediction]]="Y", 1, 0))+(($AM$13)*IF(Table2[[#This Row],[CorrectHomeScorePrediction]]="Y", 1, 0))</f>
        <v>0</v>
      </c>
      <c r="AD1120" s="4" t="str">
        <f t="shared" si="69"/>
        <v>SUN</v>
      </c>
      <c r="AE1120"/>
    </row>
    <row r="1121" spans="1:31" x14ac:dyDescent="0.25">
      <c r="B1121" s="4">
        <v>45739</v>
      </c>
      <c r="C1121" s="7" t="s">
        <v>1233</v>
      </c>
      <c r="D1121" s="2" t="s">
        <v>29</v>
      </c>
      <c r="E1121" s="2" t="s">
        <v>22</v>
      </c>
      <c r="F1121" s="2"/>
      <c r="G1121" s="2"/>
      <c r="H1121" s="2" t="str">
        <f t="shared" si="71"/>
        <v>_</v>
      </c>
      <c r="I1121" s="2"/>
      <c r="J1121" s="2"/>
      <c r="K1121" s="2"/>
      <c r="L1121" s="2" t="str">
        <f t="shared" si="7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6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(($AM$11)*IF(Table2[[#This Row],[CorrectWinnerPrediction]]="Y", 1, 0))+(($AM$12)*IF(Table2[[#This Row],[CorrectAwayScorePrediction]]="Y", 1, 0))+(($AM$13)*IF(Table2[[#This Row],[CorrectHomeScorePrediction]]="Y", 1, 0))</f>
        <v>0</v>
      </c>
      <c r="AD1121" s="4" t="str">
        <f t="shared" si="69"/>
        <v>SUN</v>
      </c>
      <c r="AE1121"/>
    </row>
    <row r="1122" spans="1:31" x14ac:dyDescent="0.25">
      <c r="B1122" s="4">
        <v>45739</v>
      </c>
      <c r="C1122" s="7" t="s">
        <v>1234</v>
      </c>
      <c r="D1122" s="2" t="s">
        <v>21</v>
      </c>
      <c r="E1122" s="2" t="s">
        <v>14</v>
      </c>
      <c r="F1122" s="2"/>
      <c r="G1122" s="2"/>
      <c r="H1122" s="2" t="str">
        <f t="shared" si="71"/>
        <v>_</v>
      </c>
      <c r="I1122" s="2"/>
      <c r="J1122" s="2"/>
      <c r="K1122" s="2"/>
      <c r="L1122" s="2" t="str">
        <f t="shared" si="7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6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(($AM$11)*IF(Table2[[#This Row],[CorrectWinnerPrediction]]="Y", 1, 0))+(($AM$12)*IF(Table2[[#This Row],[CorrectAwayScorePrediction]]="Y", 1, 0))+(($AM$13)*IF(Table2[[#This Row],[CorrectHomeScorePrediction]]="Y", 1, 0))</f>
        <v>0</v>
      </c>
      <c r="AD1122" s="4" t="str">
        <f t="shared" si="69"/>
        <v>SUN</v>
      </c>
      <c r="AE1122"/>
    </row>
    <row r="1123" spans="1:31" x14ac:dyDescent="0.25">
      <c r="B1123" s="4">
        <v>45739</v>
      </c>
      <c r="C1123" s="7" t="s">
        <v>1235</v>
      </c>
      <c r="D1123" s="2" t="s">
        <v>35</v>
      </c>
      <c r="E1123" s="2" t="s">
        <v>13</v>
      </c>
      <c r="F1123" s="2"/>
      <c r="G1123" s="2"/>
      <c r="H1123" s="2" t="str">
        <f t="shared" si="71"/>
        <v>_</v>
      </c>
      <c r="I1123" s="2"/>
      <c r="J1123" s="2"/>
      <c r="K1123" s="2"/>
      <c r="L1123" s="2" t="str">
        <f t="shared" si="7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6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(($AM$11)*IF(Table2[[#This Row],[CorrectWinnerPrediction]]="Y", 1, 0))+(($AM$12)*IF(Table2[[#This Row],[CorrectAwayScorePrediction]]="Y", 1, 0))+(($AM$13)*IF(Table2[[#This Row],[CorrectHomeScorePrediction]]="Y", 1, 0))</f>
        <v>0</v>
      </c>
      <c r="AD1123" s="4" t="str">
        <f t="shared" si="69"/>
        <v>SUN</v>
      </c>
      <c r="AE1123"/>
    </row>
    <row r="1124" spans="1:31" x14ac:dyDescent="0.25">
      <c r="B1124" s="4">
        <v>45739</v>
      </c>
      <c r="C1124" s="7" t="s">
        <v>1236</v>
      </c>
      <c r="D1124" s="2" t="s">
        <v>43</v>
      </c>
      <c r="E1124" s="2" t="s">
        <v>27</v>
      </c>
      <c r="F1124" s="2"/>
      <c r="G1124" s="2"/>
      <c r="H1124" s="2" t="str">
        <f t="shared" si="71"/>
        <v>_</v>
      </c>
      <c r="I1124" s="2"/>
      <c r="J1124" s="2"/>
      <c r="K1124" s="2"/>
      <c r="L1124" s="2" t="str">
        <f t="shared" si="7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6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(($AM$11)*IF(Table2[[#This Row],[CorrectWinnerPrediction]]="Y", 1, 0))+(($AM$12)*IF(Table2[[#This Row],[CorrectAwayScorePrediction]]="Y", 1, 0))+(($AM$13)*IF(Table2[[#This Row],[CorrectHomeScorePrediction]]="Y", 1, 0))</f>
        <v>0</v>
      </c>
      <c r="AD1124" s="4" t="str">
        <f t="shared" si="69"/>
        <v>SUN</v>
      </c>
      <c r="AE1124"/>
    </row>
    <row r="1125" spans="1:31" x14ac:dyDescent="0.25">
      <c r="B1125" s="4">
        <v>45739</v>
      </c>
      <c r="C1125" s="7" t="s">
        <v>1237</v>
      </c>
      <c r="D1125" s="2" t="s">
        <v>44</v>
      </c>
      <c r="E1125" s="2" t="s">
        <v>47</v>
      </c>
      <c r="F1125" s="2"/>
      <c r="G1125" s="2"/>
      <c r="H1125" s="2" t="str">
        <f t="shared" si="71"/>
        <v>_</v>
      </c>
      <c r="I1125" s="2"/>
      <c r="J1125" s="2"/>
      <c r="K1125" s="2"/>
      <c r="L1125" s="2" t="str">
        <f t="shared" si="7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6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(($AM$11)*IF(Table2[[#This Row],[CorrectWinnerPrediction]]="Y", 1, 0))+(($AM$12)*IF(Table2[[#This Row],[CorrectAwayScorePrediction]]="Y", 1, 0))+(($AM$13)*IF(Table2[[#This Row],[CorrectHomeScorePrediction]]="Y", 1, 0))</f>
        <v>0</v>
      </c>
      <c r="AD1125" s="4" t="str">
        <f t="shared" si="69"/>
        <v>SUN</v>
      </c>
      <c r="AE1125"/>
    </row>
    <row r="1126" spans="1:31" x14ac:dyDescent="0.25">
      <c r="A1126" s="3"/>
      <c r="B1126" s="5">
        <v>45739</v>
      </c>
      <c r="C1126" s="8" t="s">
        <v>1238</v>
      </c>
      <c r="D1126" s="3" t="s">
        <v>16</v>
      </c>
      <c r="E1126" s="3" t="s">
        <v>28</v>
      </c>
      <c r="F1126" s="3"/>
      <c r="G1126" s="3"/>
      <c r="H1126" s="3" t="str">
        <f t="shared" si="71"/>
        <v>_</v>
      </c>
      <c r="I1126" s="3"/>
      <c r="J1126" s="3"/>
      <c r="K1126" s="3"/>
      <c r="L1126" s="2" t="str">
        <f t="shared" si="7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68"/>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(($AM$11)*IF(Table2[[#This Row],[CorrectWinnerPrediction]]="Y", 1, 0))+(($AM$12)*IF(Table2[[#This Row],[CorrectAwayScorePrediction]]="Y", 1, 0))+(($AM$13)*IF(Table2[[#This Row],[CorrectHomeScorePrediction]]="Y", 1, 0))</f>
        <v>0</v>
      </c>
      <c r="AD1126" s="5" t="str">
        <f t="shared" si="69"/>
        <v>SUN</v>
      </c>
      <c r="AE1126"/>
    </row>
    <row r="1127" spans="1:31" x14ac:dyDescent="0.25">
      <c r="B1127" s="4">
        <v>45740</v>
      </c>
      <c r="C1127" s="7" t="s">
        <v>1239</v>
      </c>
      <c r="D1127" s="2" t="s">
        <v>25</v>
      </c>
      <c r="E1127" s="2" t="s">
        <v>32</v>
      </c>
      <c r="F1127" s="2"/>
      <c r="G1127" s="2"/>
      <c r="H1127" s="2" t="str">
        <f t="shared" si="71"/>
        <v>_</v>
      </c>
      <c r="I1127" s="2"/>
      <c r="J1127" s="2"/>
      <c r="K1127" s="2"/>
      <c r="L1127" s="13" t="str">
        <f t="shared" si="7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6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(($AM$11)*IF(Table2[[#This Row],[CorrectWinnerPrediction]]="Y", 1, 0))+(($AM$12)*IF(Table2[[#This Row],[CorrectAwayScorePrediction]]="Y", 1, 0))+(($AM$13)*IF(Table2[[#This Row],[CorrectHomeScorePrediction]]="Y", 1, 0))</f>
        <v>0</v>
      </c>
      <c r="AD1127" s="4" t="str">
        <f t="shared" si="69"/>
        <v>MON</v>
      </c>
      <c r="AE1127"/>
    </row>
    <row r="1128" spans="1:31" x14ac:dyDescent="0.25">
      <c r="B1128" s="4">
        <v>45740</v>
      </c>
      <c r="C1128" s="7" t="s">
        <v>1240</v>
      </c>
      <c r="D1128" s="2" t="s">
        <v>36</v>
      </c>
      <c r="E1128" s="2" t="s">
        <v>33</v>
      </c>
      <c r="F1128" s="2"/>
      <c r="G1128" s="2"/>
      <c r="H1128" s="2" t="str">
        <f t="shared" si="71"/>
        <v>_</v>
      </c>
      <c r="I1128" s="2"/>
      <c r="J1128" s="2"/>
      <c r="K1128" s="2"/>
      <c r="L1128" s="2" t="str">
        <f t="shared" si="7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6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(($AM$11)*IF(Table2[[#This Row],[CorrectWinnerPrediction]]="Y", 1, 0))+(($AM$12)*IF(Table2[[#This Row],[CorrectAwayScorePrediction]]="Y", 1, 0))+(($AM$13)*IF(Table2[[#This Row],[CorrectHomeScorePrediction]]="Y", 1, 0))</f>
        <v>0</v>
      </c>
      <c r="AD1128" s="4" t="str">
        <f t="shared" si="69"/>
        <v>MON</v>
      </c>
      <c r="AE1128"/>
    </row>
    <row r="1129" spans="1:31" x14ac:dyDescent="0.25">
      <c r="B1129" s="4">
        <v>45740</v>
      </c>
      <c r="C1129" s="7" t="s">
        <v>1241</v>
      </c>
      <c r="D1129" s="2" t="s">
        <v>37</v>
      </c>
      <c r="E1129" s="2" t="s">
        <v>34</v>
      </c>
      <c r="F1129" s="2"/>
      <c r="G1129" s="2"/>
      <c r="H1129" s="2" t="str">
        <f t="shared" si="71"/>
        <v>_</v>
      </c>
      <c r="I1129" s="2"/>
      <c r="J1129" s="2"/>
      <c r="K1129" s="2"/>
      <c r="L1129" s="2" t="str">
        <f t="shared" si="7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6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(($AM$11)*IF(Table2[[#This Row],[CorrectWinnerPrediction]]="Y", 1, 0))+(($AM$12)*IF(Table2[[#This Row],[CorrectAwayScorePrediction]]="Y", 1, 0))+(($AM$13)*IF(Table2[[#This Row],[CorrectHomeScorePrediction]]="Y", 1, 0))</f>
        <v>0</v>
      </c>
      <c r="AD1129" s="4" t="str">
        <f t="shared" si="69"/>
        <v>MON</v>
      </c>
      <c r="AE1129"/>
    </row>
    <row r="1130" spans="1:31" x14ac:dyDescent="0.25">
      <c r="A1130" s="3"/>
      <c r="B1130" s="5">
        <v>45740</v>
      </c>
      <c r="C1130" s="8" t="s">
        <v>1242</v>
      </c>
      <c r="D1130" s="3" t="s">
        <v>31</v>
      </c>
      <c r="E1130" s="3" t="s">
        <v>15</v>
      </c>
      <c r="F1130" s="3"/>
      <c r="G1130" s="3"/>
      <c r="H1130" s="3" t="str">
        <f t="shared" si="71"/>
        <v>_</v>
      </c>
      <c r="I1130" s="3"/>
      <c r="J1130" s="3"/>
      <c r="K1130" s="3"/>
      <c r="L1130" s="2" t="str">
        <f t="shared" si="7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68"/>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(($AM$11)*IF(Table2[[#This Row],[CorrectWinnerPrediction]]="Y", 1, 0))+(($AM$12)*IF(Table2[[#This Row],[CorrectAwayScorePrediction]]="Y", 1, 0))+(($AM$13)*IF(Table2[[#This Row],[CorrectHomeScorePrediction]]="Y", 1, 0))</f>
        <v>0</v>
      </c>
      <c r="AD1130" s="5" t="str">
        <f t="shared" si="69"/>
        <v>MON</v>
      </c>
      <c r="AE1130"/>
    </row>
    <row r="1131" spans="1:31" x14ac:dyDescent="0.25">
      <c r="B1131" s="4">
        <v>45741</v>
      </c>
      <c r="C1131" s="7" t="s">
        <v>1243</v>
      </c>
      <c r="D1131" s="2" t="s">
        <v>30</v>
      </c>
      <c r="E1131" s="2" t="s">
        <v>29</v>
      </c>
      <c r="F1131" s="2"/>
      <c r="G1131" s="2"/>
      <c r="H1131" s="2" t="str">
        <f t="shared" si="71"/>
        <v>_</v>
      </c>
      <c r="I1131" s="2"/>
      <c r="J1131" s="2"/>
      <c r="K1131" s="2"/>
      <c r="L1131" s="13" t="str">
        <f t="shared" si="7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6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(($AM$11)*IF(Table2[[#This Row],[CorrectWinnerPrediction]]="Y", 1, 0))+(($AM$12)*IF(Table2[[#This Row],[CorrectAwayScorePrediction]]="Y", 1, 0))+(($AM$13)*IF(Table2[[#This Row],[CorrectHomeScorePrediction]]="Y", 1, 0))</f>
        <v>0</v>
      </c>
      <c r="AD1131" s="4" t="str">
        <f t="shared" si="69"/>
        <v>TUE</v>
      </c>
      <c r="AE1131"/>
    </row>
    <row r="1132" spans="1:31" x14ac:dyDescent="0.25">
      <c r="B1132" s="4">
        <v>45741</v>
      </c>
      <c r="C1132" s="7" t="s">
        <v>1244</v>
      </c>
      <c r="D1132" s="2" t="s">
        <v>45</v>
      </c>
      <c r="E1132" s="2" t="s">
        <v>18</v>
      </c>
      <c r="F1132" s="2"/>
      <c r="G1132" s="2"/>
      <c r="H1132" s="2" t="str">
        <f t="shared" si="71"/>
        <v>_</v>
      </c>
      <c r="I1132" s="2"/>
      <c r="J1132" s="2"/>
      <c r="K1132" s="2"/>
      <c r="L1132" s="2" t="str">
        <f t="shared" si="7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6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(($AM$11)*IF(Table2[[#This Row],[CorrectWinnerPrediction]]="Y", 1, 0))+(($AM$12)*IF(Table2[[#This Row],[CorrectAwayScorePrediction]]="Y", 1, 0))+(($AM$13)*IF(Table2[[#This Row],[CorrectHomeScorePrediction]]="Y", 1, 0))</f>
        <v>0</v>
      </c>
      <c r="AD1132" s="4" t="str">
        <f t="shared" si="69"/>
        <v>TUE</v>
      </c>
      <c r="AE1132"/>
    </row>
    <row r="1133" spans="1:31" x14ac:dyDescent="0.25">
      <c r="B1133" s="4">
        <v>45741</v>
      </c>
      <c r="C1133" s="7" t="s">
        <v>1245</v>
      </c>
      <c r="D1133" s="2" t="s">
        <v>21</v>
      </c>
      <c r="E1133" s="2" t="s">
        <v>43</v>
      </c>
      <c r="F1133" s="2"/>
      <c r="G1133" s="2"/>
      <c r="H1133" s="2" t="str">
        <f t="shared" si="71"/>
        <v>_</v>
      </c>
      <c r="I1133" s="2"/>
      <c r="J1133" s="2"/>
      <c r="K1133" s="2"/>
      <c r="L1133" s="2" t="str">
        <f t="shared" si="7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6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(($AM$11)*IF(Table2[[#This Row],[CorrectWinnerPrediction]]="Y", 1, 0))+(($AM$12)*IF(Table2[[#This Row],[CorrectAwayScorePrediction]]="Y", 1, 0))+(($AM$13)*IF(Table2[[#This Row],[CorrectHomeScorePrediction]]="Y", 1, 0))</f>
        <v>0</v>
      </c>
      <c r="AD1133" s="4" t="str">
        <f t="shared" si="69"/>
        <v>TUE</v>
      </c>
      <c r="AE1133"/>
    </row>
    <row r="1134" spans="1:31" x14ac:dyDescent="0.25">
      <c r="B1134" s="4">
        <v>45741</v>
      </c>
      <c r="C1134" s="7" t="s">
        <v>1246</v>
      </c>
      <c r="D1134" s="2" t="s">
        <v>35</v>
      </c>
      <c r="E1134" s="2" t="s">
        <v>44</v>
      </c>
      <c r="F1134" s="2"/>
      <c r="G1134" s="2"/>
      <c r="H1134" s="2" t="str">
        <f t="shared" si="71"/>
        <v>_</v>
      </c>
      <c r="I1134" s="2"/>
      <c r="J1134" s="2"/>
      <c r="K1134" s="2"/>
      <c r="L1134" s="2" t="str">
        <f t="shared" si="7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6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(($AM$11)*IF(Table2[[#This Row],[CorrectWinnerPrediction]]="Y", 1, 0))+(($AM$12)*IF(Table2[[#This Row],[CorrectAwayScorePrediction]]="Y", 1, 0))+(($AM$13)*IF(Table2[[#This Row],[CorrectHomeScorePrediction]]="Y", 1, 0))</f>
        <v>0</v>
      </c>
      <c r="AD1134" s="4" t="str">
        <f t="shared" si="69"/>
        <v>TUE</v>
      </c>
      <c r="AE1134"/>
    </row>
    <row r="1135" spans="1:31" x14ac:dyDescent="0.25">
      <c r="B1135" s="4">
        <v>45741</v>
      </c>
      <c r="C1135" s="7" t="s">
        <v>1247</v>
      </c>
      <c r="D1135" s="2" t="s">
        <v>19</v>
      </c>
      <c r="E1135" s="2" t="s">
        <v>13</v>
      </c>
      <c r="F1135" s="2"/>
      <c r="G1135" s="2"/>
      <c r="H1135" s="2" t="str">
        <f t="shared" si="71"/>
        <v>_</v>
      </c>
      <c r="I1135" s="2"/>
      <c r="J1135" s="2"/>
      <c r="K1135" s="2"/>
      <c r="L1135" s="2" t="str">
        <f t="shared" si="7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6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(($AM$11)*IF(Table2[[#This Row],[CorrectWinnerPrediction]]="Y", 1, 0))+(($AM$12)*IF(Table2[[#This Row],[CorrectAwayScorePrediction]]="Y", 1, 0))+(($AM$13)*IF(Table2[[#This Row],[CorrectHomeScorePrediction]]="Y", 1, 0))</f>
        <v>0</v>
      </c>
      <c r="AD1135" s="4" t="str">
        <f t="shared" si="69"/>
        <v>TUE</v>
      </c>
      <c r="AE1135"/>
    </row>
    <row r="1136" spans="1:31" x14ac:dyDescent="0.25">
      <c r="B1136" s="4">
        <v>45741</v>
      </c>
      <c r="C1136" s="7" t="s">
        <v>1248</v>
      </c>
      <c r="D1136" s="2" t="s">
        <v>27</v>
      </c>
      <c r="E1136" s="2" t="s">
        <v>37</v>
      </c>
      <c r="F1136" s="2"/>
      <c r="G1136" s="2"/>
      <c r="H1136" s="2" t="str">
        <f t="shared" si="71"/>
        <v>_</v>
      </c>
      <c r="I1136" s="2"/>
      <c r="J1136" s="2"/>
      <c r="K1136" s="2"/>
      <c r="L1136" s="2" t="str">
        <f t="shared" si="7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6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(($AM$11)*IF(Table2[[#This Row],[CorrectWinnerPrediction]]="Y", 1, 0))+(($AM$12)*IF(Table2[[#This Row],[CorrectAwayScorePrediction]]="Y", 1, 0))+(($AM$13)*IF(Table2[[#This Row],[CorrectHomeScorePrediction]]="Y", 1, 0))</f>
        <v>0</v>
      </c>
      <c r="AD1136" s="4" t="str">
        <f t="shared" si="69"/>
        <v>TUE</v>
      </c>
      <c r="AE1136"/>
    </row>
    <row r="1137" spans="1:31" x14ac:dyDescent="0.25">
      <c r="B1137" s="4">
        <v>45741</v>
      </c>
      <c r="C1137" s="7" t="s">
        <v>1249</v>
      </c>
      <c r="D1137" s="2" t="s">
        <v>46</v>
      </c>
      <c r="E1137" s="2" t="s">
        <v>22</v>
      </c>
      <c r="F1137" s="2"/>
      <c r="G1137" s="2"/>
      <c r="H1137" s="2" t="str">
        <f t="shared" si="71"/>
        <v>_</v>
      </c>
      <c r="I1137" s="2"/>
      <c r="J1137" s="2"/>
      <c r="K1137" s="2"/>
      <c r="L1137" s="2" t="str">
        <f t="shared" si="7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6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(($AM$11)*IF(Table2[[#This Row],[CorrectWinnerPrediction]]="Y", 1, 0))+(($AM$12)*IF(Table2[[#This Row],[CorrectAwayScorePrediction]]="Y", 1, 0))+(($AM$13)*IF(Table2[[#This Row],[CorrectHomeScorePrediction]]="Y", 1, 0))</f>
        <v>0</v>
      </c>
      <c r="AD1137" s="4" t="str">
        <f t="shared" si="69"/>
        <v>TUE</v>
      </c>
      <c r="AE1137"/>
    </row>
    <row r="1138" spans="1:31" x14ac:dyDescent="0.25">
      <c r="B1138" s="4">
        <v>45741</v>
      </c>
      <c r="C1138" s="7" t="s">
        <v>1250</v>
      </c>
      <c r="D1138" s="2" t="s">
        <v>31</v>
      </c>
      <c r="E1138" s="2" t="s">
        <v>26</v>
      </c>
      <c r="F1138" s="2"/>
      <c r="G1138" s="2"/>
      <c r="H1138" s="2" t="str">
        <f t="shared" si="71"/>
        <v>_</v>
      </c>
      <c r="I1138" s="2"/>
      <c r="J1138" s="2"/>
      <c r="K1138" s="2"/>
      <c r="L1138" s="2" t="str">
        <f t="shared" si="7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6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(($AM$11)*IF(Table2[[#This Row],[CorrectWinnerPrediction]]="Y", 1, 0))+(($AM$12)*IF(Table2[[#This Row],[CorrectAwayScorePrediction]]="Y", 1, 0))+(($AM$13)*IF(Table2[[#This Row],[CorrectHomeScorePrediction]]="Y", 1, 0))</f>
        <v>0</v>
      </c>
      <c r="AD1138" s="4" t="str">
        <f t="shared" si="69"/>
        <v>TUE</v>
      </c>
      <c r="AE1138"/>
    </row>
    <row r="1139" spans="1:31" x14ac:dyDescent="0.25">
      <c r="B1139" s="4">
        <v>45741</v>
      </c>
      <c r="C1139" s="7" t="s">
        <v>1251</v>
      </c>
      <c r="D1139" s="2" t="s">
        <v>12</v>
      </c>
      <c r="E1139" s="2" t="s">
        <v>24</v>
      </c>
      <c r="F1139" s="2"/>
      <c r="G1139" s="2"/>
      <c r="H1139" s="2" t="str">
        <f t="shared" si="71"/>
        <v>_</v>
      </c>
      <c r="I1139" s="2"/>
      <c r="J1139" s="2"/>
      <c r="K1139" s="2"/>
      <c r="L1139" s="2" t="str">
        <f t="shared" si="7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6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(($AM$11)*IF(Table2[[#This Row],[CorrectWinnerPrediction]]="Y", 1, 0))+(($AM$12)*IF(Table2[[#This Row],[CorrectAwayScorePrediction]]="Y", 1, 0))+(($AM$13)*IF(Table2[[#This Row],[CorrectHomeScorePrediction]]="Y", 1, 0))</f>
        <v>0</v>
      </c>
      <c r="AD1139" s="4" t="str">
        <f t="shared" si="69"/>
        <v>TUE</v>
      </c>
      <c r="AE1139"/>
    </row>
    <row r="1140" spans="1:31" x14ac:dyDescent="0.25">
      <c r="A1140" s="3"/>
      <c r="B1140" s="5">
        <v>45741</v>
      </c>
      <c r="C1140" s="8" t="s">
        <v>1252</v>
      </c>
      <c r="D1140" s="3" t="s">
        <v>20</v>
      </c>
      <c r="E1140" s="3" t="s">
        <v>28</v>
      </c>
      <c r="F1140" s="3"/>
      <c r="G1140" s="3"/>
      <c r="H1140" s="3" t="str">
        <f t="shared" si="71"/>
        <v>_</v>
      </c>
      <c r="I1140" s="3"/>
      <c r="J1140" s="3"/>
      <c r="K1140" s="3"/>
      <c r="L1140" s="2" t="str">
        <f t="shared" si="7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68"/>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(($AM$11)*IF(Table2[[#This Row],[CorrectWinnerPrediction]]="Y", 1, 0))+(($AM$12)*IF(Table2[[#This Row],[CorrectAwayScorePrediction]]="Y", 1, 0))+(($AM$13)*IF(Table2[[#This Row],[CorrectHomeScorePrediction]]="Y", 1, 0))</f>
        <v>0</v>
      </c>
      <c r="AD1140" s="5" t="str">
        <f t="shared" si="69"/>
        <v>TUE</v>
      </c>
      <c r="AE1140"/>
    </row>
    <row r="1141" spans="1:31" x14ac:dyDescent="0.25">
      <c r="B1141" s="4">
        <v>45742</v>
      </c>
      <c r="C1141" s="7" t="s">
        <v>1253</v>
      </c>
      <c r="D1141" s="2" t="s">
        <v>25</v>
      </c>
      <c r="E1141" s="2" t="s">
        <v>33</v>
      </c>
      <c r="F1141" s="2"/>
      <c r="G1141" s="2"/>
      <c r="H1141" s="2" t="str">
        <f t="shared" si="71"/>
        <v>_</v>
      </c>
      <c r="I1141" s="2"/>
      <c r="J1141" s="2"/>
      <c r="K1141" s="2"/>
      <c r="L1141" s="13" t="str">
        <f t="shared" si="7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6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(($AM$11)*IF(Table2[[#This Row],[CorrectWinnerPrediction]]="Y", 1, 0))+(($AM$12)*IF(Table2[[#This Row],[CorrectAwayScorePrediction]]="Y", 1, 0))+(($AM$13)*IF(Table2[[#This Row],[CorrectHomeScorePrediction]]="Y", 1, 0))</f>
        <v>0</v>
      </c>
      <c r="AD1141" s="4" t="str">
        <f t="shared" si="69"/>
        <v>WED</v>
      </c>
      <c r="AE1141"/>
    </row>
    <row r="1142" spans="1:31" x14ac:dyDescent="0.25">
      <c r="B1142" s="4">
        <v>45742</v>
      </c>
      <c r="C1142" s="7" t="s">
        <v>1254</v>
      </c>
      <c r="D1142" s="2" t="s">
        <v>32</v>
      </c>
      <c r="E1142" s="2" t="s">
        <v>17</v>
      </c>
      <c r="F1142" s="2"/>
      <c r="G1142" s="2"/>
      <c r="H1142" s="2" t="str">
        <f t="shared" si="71"/>
        <v>_</v>
      </c>
      <c r="I1142" s="2"/>
      <c r="J1142" s="2"/>
      <c r="K1142" s="2"/>
      <c r="L1142" s="2" t="str">
        <f t="shared" si="7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6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(($AM$11)*IF(Table2[[#This Row],[CorrectWinnerPrediction]]="Y", 1, 0))+(($AM$12)*IF(Table2[[#This Row],[CorrectAwayScorePrediction]]="Y", 1, 0))+(($AM$13)*IF(Table2[[#This Row],[CorrectHomeScorePrediction]]="Y", 1, 0))</f>
        <v>0</v>
      </c>
      <c r="AD1142" s="4" t="str">
        <f t="shared" si="69"/>
        <v>WED</v>
      </c>
      <c r="AE1142"/>
    </row>
    <row r="1143" spans="1:31" x14ac:dyDescent="0.25">
      <c r="B1143" s="4">
        <v>45742</v>
      </c>
      <c r="C1143" s="7" t="s">
        <v>1255</v>
      </c>
      <c r="D1143" s="2" t="s">
        <v>34</v>
      </c>
      <c r="E1143" s="2" t="s">
        <v>23</v>
      </c>
      <c r="F1143" s="2"/>
      <c r="G1143" s="2"/>
      <c r="H1143" s="2" t="str">
        <f t="shared" si="71"/>
        <v>_</v>
      </c>
      <c r="I1143" s="2"/>
      <c r="J1143" s="2"/>
      <c r="K1143" s="2"/>
      <c r="L1143" s="2" t="str">
        <f t="shared" si="7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6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(($AM$11)*IF(Table2[[#This Row],[CorrectWinnerPrediction]]="Y", 1, 0))+(($AM$12)*IF(Table2[[#This Row],[CorrectAwayScorePrediction]]="Y", 1, 0))+(($AM$13)*IF(Table2[[#This Row],[CorrectHomeScorePrediction]]="Y", 1, 0))</f>
        <v>0</v>
      </c>
      <c r="AD1143" s="4" t="str">
        <f t="shared" si="69"/>
        <v>WED</v>
      </c>
      <c r="AE1143"/>
    </row>
    <row r="1144" spans="1:31" x14ac:dyDescent="0.25">
      <c r="A1144" s="3"/>
      <c r="B1144" s="5">
        <v>45742</v>
      </c>
      <c r="C1144" s="8" t="s">
        <v>1256</v>
      </c>
      <c r="D1144" s="3" t="s">
        <v>16</v>
      </c>
      <c r="E1144" s="3" t="s">
        <v>47</v>
      </c>
      <c r="F1144" s="3"/>
      <c r="G1144" s="3"/>
      <c r="H1144" s="3" t="str">
        <f t="shared" si="71"/>
        <v>_</v>
      </c>
      <c r="I1144" s="3"/>
      <c r="J1144" s="3"/>
      <c r="K1144" s="3"/>
      <c r="L1144" s="3" t="str">
        <f t="shared" si="7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68"/>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(($AM$11)*IF(Table2[[#This Row],[CorrectWinnerPrediction]]="Y", 1, 0))+(($AM$12)*IF(Table2[[#This Row],[CorrectAwayScorePrediction]]="Y", 1, 0))+(($AM$13)*IF(Table2[[#This Row],[CorrectHomeScorePrediction]]="Y", 1, 0))</f>
        <v>0</v>
      </c>
      <c r="AD1144" s="5" t="str">
        <f t="shared" si="69"/>
        <v>WED</v>
      </c>
      <c r="AE1144"/>
    </row>
    <row r="1145" spans="1:31" x14ac:dyDescent="0.25">
      <c r="B1145" s="4">
        <v>45743</v>
      </c>
      <c r="C1145" s="7" t="s">
        <v>1257</v>
      </c>
      <c r="D1145" s="2" t="s">
        <v>21</v>
      </c>
      <c r="E1145" s="2" t="s">
        <v>29</v>
      </c>
      <c r="F1145" s="2"/>
      <c r="G1145" s="2"/>
      <c r="H1145" s="2" t="str">
        <f t="shared" si="71"/>
        <v>_</v>
      </c>
      <c r="I1145" s="2"/>
      <c r="J1145" s="2"/>
      <c r="K1145" s="2"/>
      <c r="L1145" s="2" t="str">
        <f t="shared" si="7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6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(($AM$11)*IF(Table2[[#This Row],[CorrectWinnerPrediction]]="Y", 1, 0))+(($AM$12)*IF(Table2[[#This Row],[CorrectAwayScorePrediction]]="Y", 1, 0))+(($AM$13)*IF(Table2[[#This Row],[CorrectHomeScorePrediction]]="Y", 1, 0))</f>
        <v>0</v>
      </c>
      <c r="AD1145" s="4" t="str">
        <f t="shared" si="69"/>
        <v>THU</v>
      </c>
      <c r="AE1145"/>
    </row>
    <row r="1146" spans="1:31" x14ac:dyDescent="0.25">
      <c r="B1146" s="4">
        <v>45743</v>
      </c>
      <c r="C1146" s="7" t="s">
        <v>1258</v>
      </c>
      <c r="D1146" s="2" t="s">
        <v>30</v>
      </c>
      <c r="E1146" s="2" t="s">
        <v>31</v>
      </c>
      <c r="F1146" s="2"/>
      <c r="G1146" s="2"/>
      <c r="H1146" s="2" t="str">
        <f t="shared" si="71"/>
        <v>_</v>
      </c>
      <c r="I1146" s="2"/>
      <c r="J1146" s="2"/>
      <c r="K1146" s="2"/>
      <c r="L1146" s="2" t="str">
        <f t="shared" si="7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6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(($AM$11)*IF(Table2[[#This Row],[CorrectWinnerPrediction]]="Y", 1, 0))+(($AM$12)*IF(Table2[[#This Row],[CorrectAwayScorePrediction]]="Y", 1, 0))+(($AM$13)*IF(Table2[[#This Row],[CorrectHomeScorePrediction]]="Y", 1, 0))</f>
        <v>0</v>
      </c>
      <c r="AD1146" s="4" t="str">
        <f t="shared" si="69"/>
        <v>THU</v>
      </c>
      <c r="AE1146"/>
    </row>
    <row r="1147" spans="1:31" x14ac:dyDescent="0.25">
      <c r="B1147" s="4">
        <v>45743</v>
      </c>
      <c r="C1147" s="7" t="s">
        <v>1259</v>
      </c>
      <c r="D1147" s="2" t="s">
        <v>15</v>
      </c>
      <c r="E1147" s="2" t="s">
        <v>43</v>
      </c>
      <c r="F1147" s="2"/>
      <c r="G1147" s="2"/>
      <c r="H1147" s="2" t="str">
        <f t="shared" si="71"/>
        <v>_</v>
      </c>
      <c r="I1147" s="2"/>
      <c r="J1147" s="2"/>
      <c r="K1147" s="2"/>
      <c r="L1147" s="2" t="str">
        <f t="shared" si="7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6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(($AM$11)*IF(Table2[[#This Row],[CorrectWinnerPrediction]]="Y", 1, 0))+(($AM$12)*IF(Table2[[#This Row],[CorrectAwayScorePrediction]]="Y", 1, 0))+(($AM$13)*IF(Table2[[#This Row],[CorrectHomeScorePrediction]]="Y", 1, 0))</f>
        <v>0</v>
      </c>
      <c r="AD1147" s="4" t="str">
        <f t="shared" si="69"/>
        <v>THU</v>
      </c>
      <c r="AE1147"/>
    </row>
    <row r="1148" spans="1:31" x14ac:dyDescent="0.25">
      <c r="B1148" s="4">
        <v>45743</v>
      </c>
      <c r="C1148" s="7" t="s">
        <v>1260</v>
      </c>
      <c r="D1148" s="2" t="s">
        <v>19</v>
      </c>
      <c r="E1148" s="2" t="s">
        <v>45</v>
      </c>
      <c r="F1148" s="2"/>
      <c r="G1148" s="2"/>
      <c r="H1148" s="2" t="str">
        <f t="shared" si="71"/>
        <v>_</v>
      </c>
      <c r="I1148" s="2"/>
      <c r="J1148" s="2"/>
      <c r="K1148" s="2"/>
      <c r="L1148" s="2" t="str">
        <f t="shared" si="7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6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(($AM$11)*IF(Table2[[#This Row],[CorrectWinnerPrediction]]="Y", 1, 0))+(($AM$12)*IF(Table2[[#This Row],[CorrectAwayScorePrediction]]="Y", 1, 0))+(($AM$13)*IF(Table2[[#This Row],[CorrectHomeScorePrediction]]="Y", 1, 0))</f>
        <v>0</v>
      </c>
      <c r="AD1148" s="4" t="str">
        <f t="shared" si="69"/>
        <v>THU</v>
      </c>
      <c r="AE1148"/>
    </row>
    <row r="1149" spans="1:31" x14ac:dyDescent="0.25">
      <c r="B1149" s="4">
        <v>45743</v>
      </c>
      <c r="C1149" s="7" t="s">
        <v>1261</v>
      </c>
      <c r="D1149" s="2" t="s">
        <v>13</v>
      </c>
      <c r="E1149" s="2" t="s">
        <v>35</v>
      </c>
      <c r="F1149" s="2"/>
      <c r="G1149" s="2"/>
      <c r="H1149" s="2" t="str">
        <f t="shared" si="71"/>
        <v>_</v>
      </c>
      <c r="I1149" s="2"/>
      <c r="J1149" s="2"/>
      <c r="K1149" s="2"/>
      <c r="L1149" s="2" t="str">
        <f t="shared" si="7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6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(($AM$11)*IF(Table2[[#This Row],[CorrectWinnerPrediction]]="Y", 1, 0))+(($AM$12)*IF(Table2[[#This Row],[CorrectAwayScorePrediction]]="Y", 1, 0))+(($AM$13)*IF(Table2[[#This Row],[CorrectHomeScorePrediction]]="Y", 1, 0))</f>
        <v>0</v>
      </c>
      <c r="AD1149" s="4" t="str">
        <f t="shared" si="69"/>
        <v>THU</v>
      </c>
      <c r="AE1149"/>
    </row>
    <row r="1150" spans="1:31" x14ac:dyDescent="0.25">
      <c r="B1150" s="4">
        <v>45743</v>
      </c>
      <c r="C1150" s="7" t="s">
        <v>1262</v>
      </c>
      <c r="D1150" s="2" t="s">
        <v>46</v>
      </c>
      <c r="E1150" s="2" t="s">
        <v>37</v>
      </c>
      <c r="F1150" s="2"/>
      <c r="G1150" s="2"/>
      <c r="H1150" s="2" t="str">
        <f t="shared" si="71"/>
        <v>_</v>
      </c>
      <c r="I1150" s="2"/>
      <c r="J1150" s="2"/>
      <c r="K1150" s="2"/>
      <c r="L1150" s="2" t="str">
        <f t="shared" si="7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6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(($AM$11)*IF(Table2[[#This Row],[CorrectWinnerPrediction]]="Y", 1, 0))+(($AM$12)*IF(Table2[[#This Row],[CorrectAwayScorePrediction]]="Y", 1, 0))+(($AM$13)*IF(Table2[[#This Row],[CorrectHomeScorePrediction]]="Y", 1, 0))</f>
        <v>0</v>
      </c>
      <c r="AD1150" s="4" t="str">
        <f t="shared" si="69"/>
        <v>THU</v>
      </c>
      <c r="AE1150"/>
    </row>
    <row r="1151" spans="1:31" x14ac:dyDescent="0.25">
      <c r="B1151" s="4">
        <v>45743</v>
      </c>
      <c r="C1151" s="7" t="s">
        <v>1263</v>
      </c>
      <c r="D1151" s="2" t="s">
        <v>34</v>
      </c>
      <c r="E1151" s="2" t="s">
        <v>24</v>
      </c>
      <c r="F1151" s="2"/>
      <c r="G1151" s="2"/>
      <c r="H1151" s="2" t="str">
        <f t="shared" si="71"/>
        <v>_</v>
      </c>
      <c r="I1151" s="2"/>
      <c r="J1151" s="2"/>
      <c r="K1151" s="2"/>
      <c r="L1151" s="2" t="str">
        <f t="shared" si="7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6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(($AM$11)*IF(Table2[[#This Row],[CorrectWinnerPrediction]]="Y", 1, 0))+(($AM$12)*IF(Table2[[#This Row],[CorrectAwayScorePrediction]]="Y", 1, 0))+(($AM$13)*IF(Table2[[#This Row],[CorrectHomeScorePrediction]]="Y", 1, 0))</f>
        <v>0</v>
      </c>
      <c r="AD1151" s="4" t="str">
        <f t="shared" si="69"/>
        <v>THU</v>
      </c>
      <c r="AE1151"/>
    </row>
    <row r="1152" spans="1:31" x14ac:dyDescent="0.25">
      <c r="B1152" s="4">
        <v>45743</v>
      </c>
      <c r="C1152" s="7" t="s">
        <v>1264</v>
      </c>
      <c r="D1152" s="2" t="s">
        <v>28</v>
      </c>
      <c r="E1152" s="2" t="s">
        <v>26</v>
      </c>
      <c r="F1152" s="2"/>
      <c r="G1152" s="2"/>
      <c r="H1152" s="2" t="str">
        <f t="shared" si="71"/>
        <v>_</v>
      </c>
      <c r="I1152" s="2"/>
      <c r="J1152" s="2"/>
      <c r="K1152" s="2"/>
      <c r="L1152" s="2" t="str">
        <f t="shared" si="7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6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(($AM$11)*IF(Table2[[#This Row],[CorrectWinnerPrediction]]="Y", 1, 0))+(($AM$12)*IF(Table2[[#This Row],[CorrectAwayScorePrediction]]="Y", 1, 0))+(($AM$13)*IF(Table2[[#This Row],[CorrectHomeScorePrediction]]="Y", 1, 0))</f>
        <v>0</v>
      </c>
      <c r="AD1152" s="4" t="str">
        <f t="shared" si="69"/>
        <v>THU</v>
      </c>
      <c r="AE1152"/>
    </row>
    <row r="1153" spans="1:31" x14ac:dyDescent="0.25">
      <c r="B1153" s="4">
        <v>45743</v>
      </c>
      <c r="C1153" s="7" t="s">
        <v>1265</v>
      </c>
      <c r="D1153" s="2" t="s">
        <v>23</v>
      </c>
      <c r="E1153" s="2" t="s">
        <v>12</v>
      </c>
      <c r="F1153" s="2"/>
      <c r="G1153" s="2"/>
      <c r="H1153" s="2" t="str">
        <f t="shared" si="71"/>
        <v>_</v>
      </c>
      <c r="I1153" s="2"/>
      <c r="J1153" s="2"/>
      <c r="K1153" s="2"/>
      <c r="L1153" s="2" t="str">
        <f t="shared" si="7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6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(($AM$11)*IF(Table2[[#This Row],[CorrectWinnerPrediction]]="Y", 1, 0))+(($AM$12)*IF(Table2[[#This Row],[CorrectAwayScorePrediction]]="Y", 1, 0))+(($AM$13)*IF(Table2[[#This Row],[CorrectHomeScorePrediction]]="Y", 1, 0))</f>
        <v>0</v>
      </c>
      <c r="AD1153" s="4" t="str">
        <f t="shared" si="69"/>
        <v>THU</v>
      </c>
      <c r="AE1153"/>
    </row>
    <row r="1154" spans="1:31" x14ac:dyDescent="0.25">
      <c r="A1154" s="3"/>
      <c r="B1154" s="5">
        <v>45743</v>
      </c>
      <c r="C1154" s="8" t="s">
        <v>1266</v>
      </c>
      <c r="D1154" s="3" t="s">
        <v>18</v>
      </c>
      <c r="E1154" s="3" t="s">
        <v>38</v>
      </c>
      <c r="F1154" s="3"/>
      <c r="G1154" s="3"/>
      <c r="H1154" s="3" t="str">
        <f t="shared" si="71"/>
        <v>_</v>
      </c>
      <c r="I1154" s="3"/>
      <c r="J1154" s="3"/>
      <c r="K1154" s="3"/>
      <c r="L1154" s="3" t="str">
        <f t="shared" si="7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68"/>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(($AM$11)*IF(Table2[[#This Row],[CorrectWinnerPrediction]]="Y", 1, 0))+(($AM$12)*IF(Table2[[#This Row],[CorrectAwayScorePrediction]]="Y", 1, 0))+(($AM$13)*IF(Table2[[#This Row],[CorrectHomeScorePrediction]]="Y", 1, 0))</f>
        <v>0</v>
      </c>
      <c r="AD1154" s="5" t="str">
        <f t="shared" si="69"/>
        <v>THU</v>
      </c>
      <c r="AE1154"/>
    </row>
    <row r="1155" spans="1:31" x14ac:dyDescent="0.25">
      <c r="B1155" s="4">
        <v>45744</v>
      </c>
      <c r="C1155" s="7" t="s">
        <v>1267</v>
      </c>
      <c r="D1155" s="2" t="s">
        <v>15</v>
      </c>
      <c r="E1155" s="2" t="s">
        <v>14</v>
      </c>
      <c r="F1155" s="2"/>
      <c r="G1155" s="2"/>
      <c r="H1155" s="2" t="str">
        <f t="shared" si="71"/>
        <v>_</v>
      </c>
      <c r="I1155" s="2"/>
      <c r="J1155" s="2"/>
      <c r="K1155" s="2"/>
      <c r="L1155" s="2" t="str">
        <f t="shared" si="70"/>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7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(($AM$11)*IF(Table2[[#This Row],[CorrectWinnerPrediction]]="Y", 1, 0))+(($AM$12)*IF(Table2[[#This Row],[CorrectAwayScorePrediction]]="Y", 1, 0))+(($AM$13)*IF(Table2[[#This Row],[CorrectHomeScorePrediction]]="Y", 1, 0))</f>
        <v>0</v>
      </c>
      <c r="AD1155" s="4" t="str">
        <f t="shared" ref="AD1155:AD1218" si="73">IF(WEEKDAY($B1155)=1,"SUN",IF(WEEKDAY($B1155)=2,"MON",IF(WEEKDAY($B1155)=3,"TUE",IF(WEEKDAY($B1155)=4,"WED",IF(WEEKDAY($B1155)=5,"THU",IF(WEEKDAY($B1155)=6,"FRI", "SAT"))))))</f>
        <v>FRI</v>
      </c>
      <c r="AE1155"/>
    </row>
    <row r="1156" spans="1:31" x14ac:dyDescent="0.25">
      <c r="B1156" s="4">
        <v>45744</v>
      </c>
      <c r="C1156" s="7" t="s">
        <v>1268</v>
      </c>
      <c r="D1156" s="2" t="s">
        <v>19</v>
      </c>
      <c r="E1156" s="2" t="s">
        <v>44</v>
      </c>
      <c r="F1156" s="2"/>
      <c r="G1156" s="2"/>
      <c r="H1156" s="2" t="str">
        <f t="shared" si="71"/>
        <v>_</v>
      </c>
      <c r="I1156" s="2"/>
      <c r="J1156" s="2"/>
      <c r="K1156" s="2"/>
      <c r="L1156" s="2" t="str">
        <f t="shared" ref="L1156:L1219" si="74">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7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(($AM$11)*IF(Table2[[#This Row],[CorrectWinnerPrediction]]="Y", 1, 0))+(($AM$12)*IF(Table2[[#This Row],[CorrectAwayScorePrediction]]="Y", 1, 0))+(($AM$13)*IF(Table2[[#This Row],[CorrectHomeScorePrediction]]="Y", 1, 0))</f>
        <v>0</v>
      </c>
      <c r="AD1156" s="4" t="str">
        <f t="shared" si="73"/>
        <v>FRI</v>
      </c>
      <c r="AE1156"/>
    </row>
    <row r="1157" spans="1:31" x14ac:dyDescent="0.25">
      <c r="B1157" s="4">
        <v>45744</v>
      </c>
      <c r="C1157" s="7" t="s">
        <v>1269</v>
      </c>
      <c r="D1157" s="2" t="s">
        <v>25</v>
      </c>
      <c r="E1157" s="2" t="s">
        <v>36</v>
      </c>
      <c r="F1157" s="2"/>
      <c r="G1157" s="2"/>
      <c r="H1157" s="2" t="str">
        <f t="shared" si="71"/>
        <v>_</v>
      </c>
      <c r="I1157" s="2"/>
      <c r="J1157" s="2"/>
      <c r="K1157" s="2"/>
      <c r="L1157" s="2" t="str">
        <f t="shared" si="74"/>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7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(($AM$11)*IF(Table2[[#This Row],[CorrectWinnerPrediction]]="Y", 1, 0))+(($AM$12)*IF(Table2[[#This Row],[CorrectAwayScorePrediction]]="Y", 1, 0))+(($AM$13)*IF(Table2[[#This Row],[CorrectHomeScorePrediction]]="Y", 1, 0))</f>
        <v>0</v>
      </c>
      <c r="AD1157" s="4" t="str">
        <f t="shared" si="73"/>
        <v>FRI</v>
      </c>
      <c r="AE1157"/>
    </row>
    <row r="1158" spans="1:31" x14ac:dyDescent="0.25">
      <c r="B1158" s="4">
        <v>45744</v>
      </c>
      <c r="C1158" s="7" t="s">
        <v>1270</v>
      </c>
      <c r="D1158" s="2" t="s">
        <v>32</v>
      </c>
      <c r="E1158" s="2" t="s">
        <v>22</v>
      </c>
      <c r="F1158" s="2"/>
      <c r="G1158" s="2"/>
      <c r="H1158" s="2" t="str">
        <f t="shared" ref="H1158:H1221" si="75">IF(AND(ISBLANK($F1158),ISBLANK($G1158)),"_",IF($F1158&gt;$G1158,$D1158,$E1158))</f>
        <v>_</v>
      </c>
      <c r="I1158" s="2"/>
      <c r="J1158" s="2"/>
      <c r="K1158" s="2"/>
      <c r="L1158" s="2" t="str">
        <f t="shared" si="74"/>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7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(($AM$11)*IF(Table2[[#This Row],[CorrectWinnerPrediction]]="Y", 1, 0))+(($AM$12)*IF(Table2[[#This Row],[CorrectAwayScorePrediction]]="Y", 1, 0))+(($AM$13)*IF(Table2[[#This Row],[CorrectHomeScorePrediction]]="Y", 1, 0))</f>
        <v>0</v>
      </c>
      <c r="AD1158" s="4" t="str">
        <f t="shared" si="73"/>
        <v>FRI</v>
      </c>
      <c r="AE1158"/>
    </row>
    <row r="1159" spans="1:31" x14ac:dyDescent="0.25">
      <c r="B1159" s="4">
        <v>45744</v>
      </c>
      <c r="C1159" s="7" t="s">
        <v>1271</v>
      </c>
      <c r="D1159" s="2" t="s">
        <v>27</v>
      </c>
      <c r="E1159" s="2" t="s">
        <v>17</v>
      </c>
      <c r="F1159" s="2"/>
      <c r="G1159" s="2"/>
      <c r="H1159" s="2" t="str">
        <f t="shared" si="75"/>
        <v>_</v>
      </c>
      <c r="I1159" s="2"/>
      <c r="J1159" s="2"/>
      <c r="K1159" s="2"/>
      <c r="L1159" s="2" t="str">
        <f t="shared" si="74"/>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7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(($AM$11)*IF(Table2[[#This Row],[CorrectWinnerPrediction]]="Y", 1, 0))+(($AM$12)*IF(Table2[[#This Row],[CorrectAwayScorePrediction]]="Y", 1, 0))+(($AM$13)*IF(Table2[[#This Row],[CorrectHomeScorePrediction]]="Y", 1, 0))</f>
        <v>0</v>
      </c>
      <c r="AD1159" s="4" t="str">
        <f t="shared" si="73"/>
        <v>FRI</v>
      </c>
      <c r="AE1159"/>
    </row>
    <row r="1160" spans="1:31" x14ac:dyDescent="0.25">
      <c r="A1160" s="3"/>
      <c r="B1160" s="5">
        <v>45744</v>
      </c>
      <c r="C1160" s="8" t="s">
        <v>1272</v>
      </c>
      <c r="D1160" s="3" t="s">
        <v>20</v>
      </c>
      <c r="E1160" s="3" t="s">
        <v>47</v>
      </c>
      <c r="F1160" s="3"/>
      <c r="G1160" s="3"/>
      <c r="H1160" s="3" t="str">
        <f t="shared" si="75"/>
        <v>_</v>
      </c>
      <c r="I1160" s="3"/>
      <c r="J1160" s="3"/>
      <c r="K1160" s="3"/>
      <c r="L1160" s="2" t="str">
        <f t="shared" si="74"/>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72"/>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(($AM$11)*IF(Table2[[#This Row],[CorrectWinnerPrediction]]="Y", 1, 0))+(($AM$12)*IF(Table2[[#This Row],[CorrectAwayScorePrediction]]="Y", 1, 0))+(($AM$13)*IF(Table2[[#This Row],[CorrectHomeScorePrediction]]="Y", 1, 0))</f>
        <v>0</v>
      </c>
      <c r="AD1160" s="5" t="str">
        <f t="shared" si="73"/>
        <v>FRI</v>
      </c>
      <c r="AE1160"/>
    </row>
    <row r="1161" spans="1:31" x14ac:dyDescent="0.25">
      <c r="B1161" s="4">
        <v>45745</v>
      </c>
      <c r="C1161" s="7" t="s">
        <v>1273</v>
      </c>
      <c r="D1161" s="2" t="s">
        <v>29</v>
      </c>
      <c r="E1161" s="2" t="s">
        <v>45</v>
      </c>
      <c r="F1161" s="2"/>
      <c r="G1161" s="2"/>
      <c r="H1161" s="2" t="str">
        <f t="shared" si="75"/>
        <v>_</v>
      </c>
      <c r="I1161" s="2"/>
      <c r="J1161" s="2"/>
      <c r="K1161" s="2"/>
      <c r="L1161" s="13" t="str">
        <f t="shared" si="74"/>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7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(($AM$11)*IF(Table2[[#This Row],[CorrectWinnerPrediction]]="Y", 1, 0))+(($AM$12)*IF(Table2[[#This Row],[CorrectAwayScorePrediction]]="Y", 1, 0))+(($AM$13)*IF(Table2[[#This Row],[CorrectHomeScorePrediction]]="Y", 1, 0))</f>
        <v>0</v>
      </c>
      <c r="AD1161" s="4" t="str">
        <f t="shared" si="73"/>
        <v>SAT</v>
      </c>
      <c r="AE1161"/>
    </row>
    <row r="1162" spans="1:31" x14ac:dyDescent="0.25">
      <c r="B1162" s="4">
        <v>45745</v>
      </c>
      <c r="C1162" s="7" t="s">
        <v>1274</v>
      </c>
      <c r="D1162" s="2" t="s">
        <v>33</v>
      </c>
      <c r="E1162" s="2" t="s">
        <v>43</v>
      </c>
      <c r="F1162" s="2"/>
      <c r="G1162" s="2"/>
      <c r="H1162" s="2" t="str">
        <f t="shared" si="75"/>
        <v>_</v>
      </c>
      <c r="I1162" s="2"/>
      <c r="J1162" s="2"/>
      <c r="K1162" s="2"/>
      <c r="L1162" s="2" t="str">
        <f t="shared" si="74"/>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7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(($AM$11)*IF(Table2[[#This Row],[CorrectWinnerPrediction]]="Y", 1, 0))+(($AM$12)*IF(Table2[[#This Row],[CorrectAwayScorePrediction]]="Y", 1, 0))+(($AM$13)*IF(Table2[[#This Row],[CorrectHomeScorePrediction]]="Y", 1, 0))</f>
        <v>0</v>
      </c>
      <c r="AD1162" s="4" t="str">
        <f t="shared" si="73"/>
        <v>SAT</v>
      </c>
      <c r="AE1162"/>
    </row>
    <row r="1163" spans="1:31" x14ac:dyDescent="0.25">
      <c r="B1163" s="4">
        <v>45745</v>
      </c>
      <c r="C1163" s="7" t="s">
        <v>1275</v>
      </c>
      <c r="D1163" s="2" t="s">
        <v>13</v>
      </c>
      <c r="E1163" s="2" t="s">
        <v>26</v>
      </c>
      <c r="F1163" s="2"/>
      <c r="G1163" s="2"/>
      <c r="H1163" s="2" t="str">
        <f t="shared" si="75"/>
        <v>_</v>
      </c>
      <c r="I1163" s="2"/>
      <c r="J1163" s="2"/>
      <c r="K1163" s="2"/>
      <c r="L1163" s="2" t="str">
        <f t="shared" si="74"/>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7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(($AM$11)*IF(Table2[[#This Row],[CorrectWinnerPrediction]]="Y", 1, 0))+(($AM$12)*IF(Table2[[#This Row],[CorrectAwayScorePrediction]]="Y", 1, 0))+(($AM$13)*IF(Table2[[#This Row],[CorrectHomeScorePrediction]]="Y", 1, 0))</f>
        <v>0</v>
      </c>
      <c r="AD1163" s="4" t="str">
        <f t="shared" si="73"/>
        <v>SAT</v>
      </c>
      <c r="AE1163"/>
    </row>
    <row r="1164" spans="1:31" x14ac:dyDescent="0.25">
      <c r="B1164" s="4">
        <v>45745</v>
      </c>
      <c r="C1164" s="7" t="s">
        <v>1276</v>
      </c>
      <c r="D1164" s="2" t="s">
        <v>32</v>
      </c>
      <c r="E1164" s="2" t="s">
        <v>37</v>
      </c>
      <c r="F1164" s="2"/>
      <c r="G1164" s="2"/>
      <c r="H1164" s="2" t="str">
        <f t="shared" si="75"/>
        <v>_</v>
      </c>
      <c r="I1164" s="2"/>
      <c r="J1164" s="2"/>
      <c r="K1164" s="2"/>
      <c r="L1164" s="2" t="str">
        <f t="shared" si="74"/>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7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(($AM$11)*IF(Table2[[#This Row],[CorrectWinnerPrediction]]="Y", 1, 0))+(($AM$12)*IF(Table2[[#This Row],[CorrectAwayScorePrediction]]="Y", 1, 0))+(($AM$13)*IF(Table2[[#This Row],[CorrectHomeScorePrediction]]="Y", 1, 0))</f>
        <v>0</v>
      </c>
      <c r="AD1164" s="4" t="str">
        <f t="shared" si="73"/>
        <v>SAT</v>
      </c>
      <c r="AE1164"/>
    </row>
    <row r="1165" spans="1:31" x14ac:dyDescent="0.25">
      <c r="B1165" s="4">
        <v>45745</v>
      </c>
      <c r="C1165" s="7" t="s">
        <v>1277</v>
      </c>
      <c r="D1165" s="2" t="s">
        <v>27</v>
      </c>
      <c r="E1165" s="2" t="s">
        <v>35</v>
      </c>
      <c r="F1165" s="2"/>
      <c r="G1165" s="2"/>
      <c r="H1165" s="2" t="str">
        <f t="shared" si="75"/>
        <v>_</v>
      </c>
      <c r="I1165" s="2"/>
      <c r="J1165" s="2"/>
      <c r="K1165" s="2"/>
      <c r="L1165" s="2" t="str">
        <f t="shared" si="74"/>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7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(($AM$11)*IF(Table2[[#This Row],[CorrectWinnerPrediction]]="Y", 1, 0))+(($AM$12)*IF(Table2[[#This Row],[CorrectAwayScorePrediction]]="Y", 1, 0))+(($AM$13)*IF(Table2[[#This Row],[CorrectHomeScorePrediction]]="Y", 1, 0))</f>
        <v>0</v>
      </c>
      <c r="AD1165" s="4" t="str">
        <f t="shared" si="73"/>
        <v>SAT</v>
      </c>
      <c r="AE1165"/>
    </row>
    <row r="1166" spans="1:31" x14ac:dyDescent="0.25">
      <c r="B1166" s="4">
        <v>45745</v>
      </c>
      <c r="C1166" s="7" t="s">
        <v>1278</v>
      </c>
      <c r="D1166" s="2" t="s">
        <v>36</v>
      </c>
      <c r="E1166" s="2" t="s">
        <v>30</v>
      </c>
      <c r="F1166" s="2"/>
      <c r="G1166" s="2"/>
      <c r="H1166" s="2" t="str">
        <f t="shared" si="75"/>
        <v>_</v>
      </c>
      <c r="I1166" s="2"/>
      <c r="J1166" s="2"/>
      <c r="K1166" s="2"/>
      <c r="L1166" s="2" t="str">
        <f t="shared" si="74"/>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7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(($AM$11)*IF(Table2[[#This Row],[CorrectWinnerPrediction]]="Y", 1, 0))+(($AM$12)*IF(Table2[[#This Row],[CorrectAwayScorePrediction]]="Y", 1, 0))+(($AM$13)*IF(Table2[[#This Row],[CorrectHomeScorePrediction]]="Y", 1, 0))</f>
        <v>0</v>
      </c>
      <c r="AD1166" s="4" t="str">
        <f t="shared" si="73"/>
        <v>SAT</v>
      </c>
      <c r="AE1166"/>
    </row>
    <row r="1167" spans="1:31" x14ac:dyDescent="0.25">
      <c r="B1167" s="4">
        <v>45745</v>
      </c>
      <c r="C1167" s="7" t="s">
        <v>1279</v>
      </c>
      <c r="D1167" s="2" t="s">
        <v>18</v>
      </c>
      <c r="E1167" s="2" t="s">
        <v>28</v>
      </c>
      <c r="F1167" s="2"/>
      <c r="G1167" s="2"/>
      <c r="H1167" s="2" t="str">
        <f t="shared" si="75"/>
        <v>_</v>
      </c>
      <c r="I1167" s="2"/>
      <c r="J1167" s="2"/>
      <c r="K1167" s="2"/>
      <c r="L1167" s="2" t="str">
        <f t="shared" si="74"/>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7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(($AM$11)*IF(Table2[[#This Row],[CorrectWinnerPrediction]]="Y", 1, 0))+(($AM$12)*IF(Table2[[#This Row],[CorrectAwayScorePrediction]]="Y", 1, 0))+(($AM$13)*IF(Table2[[#This Row],[CorrectHomeScorePrediction]]="Y", 1, 0))</f>
        <v>0</v>
      </c>
      <c r="AD1167" s="4" t="str">
        <f t="shared" si="73"/>
        <v>SAT</v>
      </c>
      <c r="AE1167"/>
    </row>
    <row r="1168" spans="1:31" x14ac:dyDescent="0.25">
      <c r="B1168" s="4">
        <v>45745</v>
      </c>
      <c r="C1168" s="7" t="s">
        <v>1280</v>
      </c>
      <c r="D1168" s="2" t="s">
        <v>16</v>
      </c>
      <c r="E1168" s="2" t="s">
        <v>31</v>
      </c>
      <c r="F1168" s="2"/>
      <c r="G1168" s="2"/>
      <c r="H1168" s="2" t="str">
        <f t="shared" si="75"/>
        <v>_</v>
      </c>
      <c r="I1168" s="2"/>
      <c r="J1168" s="2"/>
      <c r="K1168" s="2"/>
      <c r="L1168" s="2" t="str">
        <f t="shared" si="74"/>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7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(($AM$11)*IF(Table2[[#This Row],[CorrectWinnerPrediction]]="Y", 1, 0))+(($AM$12)*IF(Table2[[#This Row],[CorrectAwayScorePrediction]]="Y", 1, 0))+(($AM$13)*IF(Table2[[#This Row],[CorrectHomeScorePrediction]]="Y", 1, 0))</f>
        <v>0</v>
      </c>
      <c r="AD1168" s="4" t="str">
        <f t="shared" si="73"/>
        <v>SAT</v>
      </c>
      <c r="AE1168"/>
    </row>
    <row r="1169" spans="1:31" x14ac:dyDescent="0.25">
      <c r="B1169" s="4">
        <v>45745</v>
      </c>
      <c r="C1169" s="7" t="s">
        <v>1281</v>
      </c>
      <c r="D1169" s="2" t="s">
        <v>24</v>
      </c>
      <c r="E1169" s="2" t="s">
        <v>23</v>
      </c>
      <c r="F1169" s="2"/>
      <c r="G1169" s="2"/>
      <c r="H1169" s="2" t="str">
        <f t="shared" si="75"/>
        <v>_</v>
      </c>
      <c r="I1169" s="2"/>
      <c r="J1169" s="2"/>
      <c r="K1169" s="2"/>
      <c r="L1169" s="2" t="str">
        <f t="shared" si="74"/>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7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(($AM$11)*IF(Table2[[#This Row],[CorrectWinnerPrediction]]="Y", 1, 0))+(($AM$12)*IF(Table2[[#This Row],[CorrectAwayScorePrediction]]="Y", 1, 0))+(($AM$13)*IF(Table2[[#This Row],[CorrectHomeScorePrediction]]="Y", 1, 0))</f>
        <v>0</v>
      </c>
      <c r="AD1169" s="4" t="str">
        <f t="shared" si="73"/>
        <v>SAT</v>
      </c>
      <c r="AE1169"/>
    </row>
    <row r="1170" spans="1:31" x14ac:dyDescent="0.25">
      <c r="B1170" s="4">
        <v>45745</v>
      </c>
      <c r="C1170" s="7" t="s">
        <v>1282</v>
      </c>
      <c r="D1170" s="2" t="s">
        <v>20</v>
      </c>
      <c r="E1170" s="2" t="s">
        <v>38</v>
      </c>
      <c r="F1170" s="2"/>
      <c r="G1170" s="2"/>
      <c r="H1170" s="2" t="str">
        <f t="shared" si="75"/>
        <v>_</v>
      </c>
      <c r="I1170" s="2"/>
      <c r="J1170" s="2"/>
      <c r="K1170" s="2"/>
      <c r="L1170" s="2" t="str">
        <f t="shared" si="74"/>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7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(($AM$11)*IF(Table2[[#This Row],[CorrectWinnerPrediction]]="Y", 1, 0))+(($AM$12)*IF(Table2[[#This Row],[CorrectAwayScorePrediction]]="Y", 1, 0))+(($AM$13)*IF(Table2[[#This Row],[CorrectHomeScorePrediction]]="Y", 1, 0))</f>
        <v>0</v>
      </c>
      <c r="AD1170" s="4" t="str">
        <f t="shared" si="73"/>
        <v>SAT</v>
      </c>
      <c r="AE1170"/>
    </row>
    <row r="1171" spans="1:31" x14ac:dyDescent="0.25">
      <c r="A1171" s="3"/>
      <c r="B1171" s="5">
        <v>45745</v>
      </c>
      <c r="C1171" s="8" t="s">
        <v>1283</v>
      </c>
      <c r="D1171" s="3" t="s">
        <v>34</v>
      </c>
      <c r="E1171" s="3" t="s">
        <v>12</v>
      </c>
      <c r="F1171" s="3"/>
      <c r="G1171" s="3"/>
      <c r="H1171" s="3" t="str">
        <f t="shared" si="75"/>
        <v>_</v>
      </c>
      <c r="I1171" s="3"/>
      <c r="J1171" s="3"/>
      <c r="K1171" s="3"/>
      <c r="L1171" s="2" t="str">
        <f t="shared" si="74"/>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72"/>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(($AM$11)*IF(Table2[[#This Row],[CorrectWinnerPrediction]]="Y", 1, 0))+(($AM$12)*IF(Table2[[#This Row],[CorrectAwayScorePrediction]]="Y", 1, 0))+(($AM$13)*IF(Table2[[#This Row],[CorrectHomeScorePrediction]]="Y", 1, 0))</f>
        <v>0</v>
      </c>
      <c r="AD1171" s="5" t="str">
        <f t="shared" si="73"/>
        <v>SAT</v>
      </c>
      <c r="AE1171"/>
    </row>
    <row r="1172" spans="1:31" x14ac:dyDescent="0.25">
      <c r="B1172" s="4">
        <v>45746</v>
      </c>
      <c r="C1172" s="7" t="s">
        <v>1284</v>
      </c>
      <c r="D1172" s="2" t="s">
        <v>19</v>
      </c>
      <c r="E1172" s="2" t="s">
        <v>14</v>
      </c>
      <c r="F1172" s="2"/>
      <c r="G1172" s="2"/>
      <c r="H1172" s="2" t="str">
        <f t="shared" si="75"/>
        <v>_</v>
      </c>
      <c r="I1172" s="2"/>
      <c r="J1172" s="2"/>
      <c r="K1172" s="2"/>
      <c r="L1172" s="13" t="str">
        <f t="shared" si="74"/>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7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(($AM$11)*IF(Table2[[#This Row],[CorrectWinnerPrediction]]="Y", 1, 0))+(($AM$12)*IF(Table2[[#This Row],[CorrectAwayScorePrediction]]="Y", 1, 0))+(($AM$13)*IF(Table2[[#This Row],[CorrectHomeScorePrediction]]="Y", 1, 0))</f>
        <v>0</v>
      </c>
      <c r="AD1172" s="4" t="str">
        <f t="shared" si="73"/>
        <v>SUN</v>
      </c>
      <c r="AE1172"/>
    </row>
    <row r="1173" spans="1:31" x14ac:dyDescent="0.25">
      <c r="B1173" s="4">
        <v>45746</v>
      </c>
      <c r="C1173" s="7" t="s">
        <v>1285</v>
      </c>
      <c r="D1173" s="2" t="s">
        <v>29</v>
      </c>
      <c r="E1173" s="2" t="s">
        <v>46</v>
      </c>
      <c r="F1173" s="2"/>
      <c r="G1173" s="2"/>
      <c r="H1173" s="2" t="str">
        <f t="shared" si="75"/>
        <v>_</v>
      </c>
      <c r="I1173" s="2"/>
      <c r="J1173" s="2"/>
      <c r="K1173" s="2"/>
      <c r="L1173" s="2" t="str">
        <f t="shared" si="74"/>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7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(($AM$11)*IF(Table2[[#This Row],[CorrectWinnerPrediction]]="Y", 1, 0))+(($AM$12)*IF(Table2[[#This Row],[CorrectAwayScorePrediction]]="Y", 1, 0))+(($AM$13)*IF(Table2[[#This Row],[CorrectHomeScorePrediction]]="Y", 1, 0))</f>
        <v>0</v>
      </c>
      <c r="AD1173" s="4" t="str">
        <f t="shared" si="73"/>
        <v>SUN</v>
      </c>
      <c r="AE1173"/>
    </row>
    <row r="1174" spans="1:31" x14ac:dyDescent="0.25">
      <c r="B1174" s="4">
        <v>45746</v>
      </c>
      <c r="C1174" s="7" t="s">
        <v>1286</v>
      </c>
      <c r="D1174" s="2" t="s">
        <v>25</v>
      </c>
      <c r="E1174" s="2" t="s">
        <v>22</v>
      </c>
      <c r="F1174" s="2"/>
      <c r="G1174" s="2"/>
      <c r="H1174" s="2" t="str">
        <f t="shared" si="75"/>
        <v>_</v>
      </c>
      <c r="I1174" s="2"/>
      <c r="J1174" s="2"/>
      <c r="K1174" s="2"/>
      <c r="L1174" s="2" t="str">
        <f t="shared" si="74"/>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7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(($AM$11)*IF(Table2[[#This Row],[CorrectWinnerPrediction]]="Y", 1, 0))+(($AM$12)*IF(Table2[[#This Row],[CorrectAwayScorePrediction]]="Y", 1, 0))+(($AM$13)*IF(Table2[[#This Row],[CorrectHomeScorePrediction]]="Y", 1, 0))</f>
        <v>0</v>
      </c>
      <c r="AD1174" s="4" t="str">
        <f t="shared" si="73"/>
        <v>SUN</v>
      </c>
      <c r="AE1174"/>
    </row>
    <row r="1175" spans="1:31" x14ac:dyDescent="0.25">
      <c r="B1175" s="4">
        <v>45746</v>
      </c>
      <c r="C1175" s="7" t="s">
        <v>1287</v>
      </c>
      <c r="D1175" s="2" t="s">
        <v>15</v>
      </c>
      <c r="E1175" s="2" t="s">
        <v>17</v>
      </c>
      <c r="F1175" s="2"/>
      <c r="G1175" s="2"/>
      <c r="H1175" s="2" t="str">
        <f t="shared" si="75"/>
        <v>_</v>
      </c>
      <c r="I1175" s="2"/>
      <c r="J1175" s="2"/>
      <c r="K1175" s="2"/>
      <c r="L1175" s="2" t="str">
        <f t="shared" si="74"/>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7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(($AM$11)*IF(Table2[[#This Row],[CorrectWinnerPrediction]]="Y", 1, 0))+(($AM$12)*IF(Table2[[#This Row],[CorrectAwayScorePrediction]]="Y", 1, 0))+(($AM$13)*IF(Table2[[#This Row],[CorrectHomeScorePrediction]]="Y", 1, 0))</f>
        <v>0</v>
      </c>
      <c r="AD1175" s="4" t="str">
        <f t="shared" si="73"/>
        <v>SUN</v>
      </c>
      <c r="AE1175"/>
    </row>
    <row r="1176" spans="1:31" x14ac:dyDescent="0.25">
      <c r="B1176" s="4">
        <v>45746</v>
      </c>
      <c r="C1176" s="7" t="s">
        <v>1288</v>
      </c>
      <c r="D1176" s="2" t="s">
        <v>30</v>
      </c>
      <c r="E1176" s="2" t="s">
        <v>21</v>
      </c>
      <c r="F1176" s="2"/>
      <c r="G1176" s="2"/>
      <c r="H1176" s="2" t="str">
        <f t="shared" si="75"/>
        <v>_</v>
      </c>
      <c r="I1176" s="2"/>
      <c r="J1176" s="2"/>
      <c r="K1176" s="2"/>
      <c r="L1176" s="2" t="str">
        <f t="shared" si="74"/>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7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(($AM$11)*IF(Table2[[#This Row],[CorrectWinnerPrediction]]="Y", 1, 0))+(($AM$12)*IF(Table2[[#This Row],[CorrectAwayScorePrediction]]="Y", 1, 0))+(($AM$13)*IF(Table2[[#This Row],[CorrectHomeScorePrediction]]="Y", 1, 0))</f>
        <v>0</v>
      </c>
      <c r="AD1176" s="4" t="str">
        <f t="shared" si="73"/>
        <v>SUN</v>
      </c>
      <c r="AE1176"/>
    </row>
    <row r="1177" spans="1:31" x14ac:dyDescent="0.25">
      <c r="B1177" s="4">
        <v>45746</v>
      </c>
      <c r="C1177" s="7" t="s">
        <v>1289</v>
      </c>
      <c r="D1177" s="2" t="s">
        <v>33</v>
      </c>
      <c r="E1177" s="2" t="s">
        <v>44</v>
      </c>
      <c r="F1177" s="2"/>
      <c r="G1177" s="2"/>
      <c r="H1177" s="2" t="str">
        <f t="shared" si="75"/>
        <v>_</v>
      </c>
      <c r="I1177" s="2"/>
      <c r="J1177" s="2"/>
      <c r="K1177" s="2"/>
      <c r="L1177" s="2" t="str">
        <f t="shared" si="74"/>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7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(($AM$11)*IF(Table2[[#This Row],[CorrectWinnerPrediction]]="Y", 1, 0))+(($AM$12)*IF(Table2[[#This Row],[CorrectAwayScorePrediction]]="Y", 1, 0))+(($AM$13)*IF(Table2[[#This Row],[CorrectHomeScorePrediction]]="Y", 1, 0))</f>
        <v>0</v>
      </c>
      <c r="AD1177" s="4" t="str">
        <f t="shared" si="73"/>
        <v>SUN</v>
      </c>
      <c r="AE1177"/>
    </row>
    <row r="1178" spans="1:31" x14ac:dyDescent="0.25">
      <c r="B1178" s="4">
        <v>45746</v>
      </c>
      <c r="C1178" s="7" t="s">
        <v>1290</v>
      </c>
      <c r="D1178" s="2" t="s">
        <v>18</v>
      </c>
      <c r="E1178" s="2" t="s">
        <v>47</v>
      </c>
      <c r="F1178" s="2"/>
      <c r="G1178" s="2"/>
      <c r="H1178" s="2" t="str">
        <f t="shared" si="75"/>
        <v>_</v>
      </c>
      <c r="I1178" s="2"/>
      <c r="J1178" s="2"/>
      <c r="K1178" s="2"/>
      <c r="L1178" s="2" t="str">
        <f t="shared" si="74"/>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7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(($AM$11)*IF(Table2[[#This Row],[CorrectWinnerPrediction]]="Y", 1, 0))+(($AM$12)*IF(Table2[[#This Row],[CorrectAwayScorePrediction]]="Y", 1, 0))+(($AM$13)*IF(Table2[[#This Row],[CorrectHomeScorePrediction]]="Y", 1, 0))</f>
        <v>0</v>
      </c>
      <c r="AD1178" s="4" t="str">
        <f t="shared" si="73"/>
        <v>SUN</v>
      </c>
      <c r="AE1178"/>
    </row>
    <row r="1179" spans="1:31" x14ac:dyDescent="0.25">
      <c r="A1179" s="3"/>
      <c r="B1179" s="5">
        <v>45746</v>
      </c>
      <c r="C1179" s="8" t="s">
        <v>1291</v>
      </c>
      <c r="D1179" s="3" t="s">
        <v>38</v>
      </c>
      <c r="E1179" s="3" t="s">
        <v>28</v>
      </c>
      <c r="F1179" s="3"/>
      <c r="G1179" s="3"/>
      <c r="H1179" s="3" t="str">
        <f t="shared" si="75"/>
        <v>_</v>
      </c>
      <c r="I1179" s="3"/>
      <c r="J1179" s="3"/>
      <c r="K1179" s="3"/>
      <c r="L1179" s="3" t="str">
        <f t="shared" si="74"/>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72"/>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(($AM$11)*IF(Table2[[#This Row],[CorrectWinnerPrediction]]="Y", 1, 0))+(($AM$12)*IF(Table2[[#This Row],[CorrectAwayScorePrediction]]="Y", 1, 0))+(($AM$13)*IF(Table2[[#This Row],[CorrectHomeScorePrediction]]="Y", 1, 0))</f>
        <v>0</v>
      </c>
      <c r="AD1179" s="5" t="str">
        <f t="shared" si="73"/>
        <v>SUN</v>
      </c>
      <c r="AE1179"/>
    </row>
    <row r="1180" spans="1:31" x14ac:dyDescent="0.25">
      <c r="B1180" s="4">
        <v>45747</v>
      </c>
      <c r="C1180" s="7" t="s">
        <v>1292</v>
      </c>
      <c r="D1180" s="2" t="s">
        <v>37</v>
      </c>
      <c r="E1180" s="2" t="s">
        <v>32</v>
      </c>
      <c r="F1180" s="2"/>
      <c r="G1180" s="2"/>
      <c r="H1180" s="2" t="str">
        <f t="shared" si="75"/>
        <v>_</v>
      </c>
      <c r="I1180" s="2"/>
      <c r="J1180" s="2"/>
      <c r="K1180" s="2"/>
      <c r="L1180" s="2" t="str">
        <f t="shared" si="74"/>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7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(($AM$11)*IF(Table2[[#This Row],[CorrectWinnerPrediction]]="Y", 1, 0))+(($AM$12)*IF(Table2[[#This Row],[CorrectAwayScorePrediction]]="Y", 1, 0))+(($AM$13)*IF(Table2[[#This Row],[CorrectHomeScorePrediction]]="Y", 1, 0))</f>
        <v>0</v>
      </c>
      <c r="AD1180" s="4" t="str">
        <f t="shared" si="73"/>
        <v>MON</v>
      </c>
      <c r="AE1180"/>
    </row>
    <row r="1181" spans="1:31" x14ac:dyDescent="0.25">
      <c r="B1181" s="4">
        <v>45747</v>
      </c>
      <c r="C1181" s="7" t="s">
        <v>1293</v>
      </c>
      <c r="D1181" s="2" t="s">
        <v>35</v>
      </c>
      <c r="E1181" s="2" t="s">
        <v>45</v>
      </c>
      <c r="F1181" s="2"/>
      <c r="G1181" s="2"/>
      <c r="H1181" s="2" t="str">
        <f t="shared" si="75"/>
        <v>_</v>
      </c>
      <c r="I1181" s="2"/>
      <c r="J1181" s="2"/>
      <c r="K1181" s="2"/>
      <c r="L1181" s="2" t="str">
        <f t="shared" si="74"/>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7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(($AM$11)*IF(Table2[[#This Row],[CorrectWinnerPrediction]]="Y", 1, 0))+(($AM$12)*IF(Table2[[#This Row],[CorrectAwayScorePrediction]]="Y", 1, 0))+(($AM$13)*IF(Table2[[#This Row],[CorrectHomeScorePrediction]]="Y", 1, 0))</f>
        <v>0</v>
      </c>
      <c r="AD1181" s="4" t="str">
        <f t="shared" si="73"/>
        <v>MON</v>
      </c>
      <c r="AE1181"/>
    </row>
    <row r="1182" spans="1:31" x14ac:dyDescent="0.25">
      <c r="B1182" s="4">
        <v>45747</v>
      </c>
      <c r="C1182" s="7" t="s">
        <v>1294</v>
      </c>
      <c r="D1182" s="2" t="s">
        <v>24</v>
      </c>
      <c r="E1182" s="2" t="s">
        <v>26</v>
      </c>
      <c r="F1182" s="2"/>
      <c r="G1182" s="2"/>
      <c r="H1182" s="2" t="str">
        <f t="shared" si="75"/>
        <v>_</v>
      </c>
      <c r="I1182" s="2"/>
      <c r="J1182" s="2"/>
      <c r="K1182" s="2"/>
      <c r="L1182" s="2" t="str">
        <f t="shared" si="74"/>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7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(($AM$11)*IF(Table2[[#This Row],[CorrectWinnerPrediction]]="Y", 1, 0))+(($AM$12)*IF(Table2[[#This Row],[CorrectAwayScorePrediction]]="Y", 1, 0))+(($AM$13)*IF(Table2[[#This Row],[CorrectHomeScorePrediction]]="Y", 1, 0))</f>
        <v>0</v>
      </c>
      <c r="AD1182" s="4" t="str">
        <f t="shared" si="73"/>
        <v>MON</v>
      </c>
      <c r="AE1182"/>
    </row>
    <row r="1183" spans="1:31" x14ac:dyDescent="0.25">
      <c r="A1183" s="3"/>
      <c r="B1183" s="5">
        <v>45747</v>
      </c>
      <c r="C1183" s="8" t="s">
        <v>1295</v>
      </c>
      <c r="D1183" s="3" t="s">
        <v>34</v>
      </c>
      <c r="E1183" s="3" t="s">
        <v>12</v>
      </c>
      <c r="F1183" s="3"/>
      <c r="G1183" s="3"/>
      <c r="H1183" s="3" t="str">
        <f t="shared" si="75"/>
        <v>_</v>
      </c>
      <c r="I1183" s="3"/>
      <c r="J1183" s="3"/>
      <c r="K1183" s="3"/>
      <c r="L1183" s="2" t="str">
        <f t="shared" si="74"/>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72"/>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(($AM$11)*IF(Table2[[#This Row],[CorrectWinnerPrediction]]="Y", 1, 0))+(($AM$12)*IF(Table2[[#This Row],[CorrectAwayScorePrediction]]="Y", 1, 0))+(($AM$13)*IF(Table2[[#This Row],[CorrectHomeScorePrediction]]="Y", 1, 0))</f>
        <v>0</v>
      </c>
      <c r="AD1183" s="5" t="str">
        <f t="shared" si="73"/>
        <v>MON</v>
      </c>
      <c r="AE1183"/>
    </row>
    <row r="1184" spans="1:31" x14ac:dyDescent="0.25">
      <c r="B1184" s="4">
        <v>45748</v>
      </c>
      <c r="C1184" s="7" t="s">
        <v>1296</v>
      </c>
      <c r="D1184" s="2" t="s">
        <v>46</v>
      </c>
      <c r="E1184" s="2" t="s">
        <v>16</v>
      </c>
      <c r="F1184" s="2"/>
      <c r="G1184" s="2"/>
      <c r="H1184" s="2" t="str">
        <f t="shared" si="75"/>
        <v>_</v>
      </c>
      <c r="I1184" s="2"/>
      <c r="J1184" s="2"/>
      <c r="K1184" s="2"/>
      <c r="L1184" s="13" t="str">
        <f t="shared" si="74"/>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7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(($AM$11)*IF(Table2[[#This Row],[CorrectWinnerPrediction]]="Y", 1, 0))+(($AM$12)*IF(Table2[[#This Row],[CorrectAwayScorePrediction]]="Y", 1, 0))+(($AM$13)*IF(Table2[[#This Row],[CorrectHomeScorePrediction]]="Y", 1, 0))</f>
        <v>0</v>
      </c>
      <c r="AD1184" s="4" t="str">
        <f t="shared" si="73"/>
        <v>TUE</v>
      </c>
      <c r="AE1184"/>
    </row>
    <row r="1185" spans="1:31" x14ac:dyDescent="0.25">
      <c r="B1185" s="4">
        <v>45748</v>
      </c>
      <c r="C1185" s="7" t="s">
        <v>1297</v>
      </c>
      <c r="D1185" s="2" t="s">
        <v>14</v>
      </c>
      <c r="E1185" s="2" t="s">
        <v>19</v>
      </c>
      <c r="F1185" s="2"/>
      <c r="G1185" s="2"/>
      <c r="H1185" s="2" t="str">
        <f t="shared" si="75"/>
        <v>_</v>
      </c>
      <c r="I1185" s="2"/>
      <c r="J1185" s="2"/>
      <c r="K1185" s="2"/>
      <c r="L1185" s="2" t="str">
        <f t="shared" si="74"/>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7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(($AM$11)*IF(Table2[[#This Row],[CorrectWinnerPrediction]]="Y", 1, 0))+(($AM$12)*IF(Table2[[#This Row],[CorrectAwayScorePrediction]]="Y", 1, 0))+(($AM$13)*IF(Table2[[#This Row],[CorrectHomeScorePrediction]]="Y", 1, 0))</f>
        <v>0</v>
      </c>
      <c r="AD1185" s="4" t="str">
        <f t="shared" si="73"/>
        <v>TUE</v>
      </c>
      <c r="AE1185"/>
    </row>
    <row r="1186" spans="1:31" x14ac:dyDescent="0.25">
      <c r="B1186" s="4">
        <v>45748</v>
      </c>
      <c r="C1186" s="7" t="s">
        <v>1298</v>
      </c>
      <c r="D1186" s="2" t="s">
        <v>29</v>
      </c>
      <c r="E1186" s="2" t="s">
        <v>30</v>
      </c>
      <c r="F1186" s="2"/>
      <c r="G1186" s="2"/>
      <c r="H1186" s="2" t="str">
        <f t="shared" si="75"/>
        <v>_</v>
      </c>
      <c r="I1186" s="2"/>
      <c r="J1186" s="2"/>
      <c r="K1186" s="2"/>
      <c r="L1186" s="2" t="str">
        <f t="shared" si="74"/>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7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(($AM$11)*IF(Table2[[#This Row],[CorrectWinnerPrediction]]="Y", 1, 0))+(($AM$12)*IF(Table2[[#This Row],[CorrectAwayScorePrediction]]="Y", 1, 0))+(($AM$13)*IF(Table2[[#This Row],[CorrectHomeScorePrediction]]="Y", 1, 0))</f>
        <v>0</v>
      </c>
      <c r="AD1186" s="4" t="str">
        <f t="shared" si="73"/>
        <v>TUE</v>
      </c>
      <c r="AE1186"/>
    </row>
    <row r="1187" spans="1:31" x14ac:dyDescent="0.25">
      <c r="B1187" s="4">
        <v>45748</v>
      </c>
      <c r="C1187" s="7" t="s">
        <v>1299</v>
      </c>
      <c r="D1187" s="2" t="s">
        <v>35</v>
      </c>
      <c r="E1187" s="2" t="s">
        <v>36</v>
      </c>
      <c r="F1187" s="2"/>
      <c r="G1187" s="2"/>
      <c r="H1187" s="2" t="str">
        <f t="shared" si="75"/>
        <v>_</v>
      </c>
      <c r="I1187" s="2"/>
      <c r="J1187" s="2"/>
      <c r="K1187" s="2"/>
      <c r="L1187" s="2" t="str">
        <f t="shared" si="74"/>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7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(($AM$11)*IF(Table2[[#This Row],[CorrectWinnerPrediction]]="Y", 1, 0))+(($AM$12)*IF(Table2[[#This Row],[CorrectAwayScorePrediction]]="Y", 1, 0))+(($AM$13)*IF(Table2[[#This Row],[CorrectHomeScorePrediction]]="Y", 1, 0))</f>
        <v>0</v>
      </c>
      <c r="AD1187" s="4" t="str">
        <f t="shared" si="73"/>
        <v>TUE</v>
      </c>
      <c r="AE1187"/>
    </row>
    <row r="1188" spans="1:31" x14ac:dyDescent="0.25">
      <c r="B1188" s="4">
        <v>45748</v>
      </c>
      <c r="C1188" s="7" t="s">
        <v>1300</v>
      </c>
      <c r="D1188" s="2" t="s">
        <v>43</v>
      </c>
      <c r="E1188" s="2" t="s">
        <v>33</v>
      </c>
      <c r="F1188" s="2"/>
      <c r="G1188" s="2"/>
      <c r="H1188" s="2" t="str">
        <f t="shared" si="75"/>
        <v>_</v>
      </c>
      <c r="I1188" s="2"/>
      <c r="J1188" s="2"/>
      <c r="K1188" s="2"/>
      <c r="L1188" s="2" t="str">
        <f t="shared" si="74"/>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7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(($AM$11)*IF(Table2[[#This Row],[CorrectWinnerPrediction]]="Y", 1, 0))+(($AM$12)*IF(Table2[[#This Row],[CorrectAwayScorePrediction]]="Y", 1, 0))+(($AM$13)*IF(Table2[[#This Row],[CorrectHomeScorePrediction]]="Y", 1, 0))</f>
        <v>0</v>
      </c>
      <c r="AD1188" s="4" t="str">
        <f t="shared" si="73"/>
        <v>TUE</v>
      </c>
      <c r="AE1188"/>
    </row>
    <row r="1189" spans="1:31" x14ac:dyDescent="0.25">
      <c r="B1189" s="4">
        <v>45748</v>
      </c>
      <c r="C1189" s="7" t="s">
        <v>1301</v>
      </c>
      <c r="D1189" s="2" t="s">
        <v>31</v>
      </c>
      <c r="E1189" s="2" t="s">
        <v>13</v>
      </c>
      <c r="F1189" s="2"/>
      <c r="G1189" s="2"/>
      <c r="H1189" s="2" t="str">
        <f t="shared" si="75"/>
        <v>_</v>
      </c>
      <c r="I1189" s="2"/>
      <c r="J1189" s="2"/>
      <c r="K1189" s="2"/>
      <c r="L1189" s="2" t="str">
        <f t="shared" si="74"/>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7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(($AM$11)*IF(Table2[[#This Row],[CorrectWinnerPrediction]]="Y", 1, 0))+(($AM$12)*IF(Table2[[#This Row],[CorrectAwayScorePrediction]]="Y", 1, 0))+(($AM$13)*IF(Table2[[#This Row],[CorrectHomeScorePrediction]]="Y", 1, 0))</f>
        <v>0</v>
      </c>
      <c r="AD1189" s="4" t="str">
        <f t="shared" si="73"/>
        <v>TUE</v>
      </c>
      <c r="AE1189"/>
    </row>
    <row r="1190" spans="1:31" x14ac:dyDescent="0.25">
      <c r="B1190" s="4">
        <v>45748</v>
      </c>
      <c r="C1190" s="7" t="s">
        <v>1302</v>
      </c>
      <c r="D1190" s="2" t="s">
        <v>24</v>
      </c>
      <c r="E1190" s="2" t="s">
        <v>15</v>
      </c>
      <c r="F1190" s="2"/>
      <c r="G1190" s="2"/>
      <c r="H1190" s="2" t="str">
        <f t="shared" si="75"/>
        <v>_</v>
      </c>
      <c r="I1190" s="2"/>
      <c r="J1190" s="2"/>
      <c r="K1190" s="2"/>
      <c r="L1190" s="2" t="str">
        <f t="shared" si="74"/>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7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(($AM$11)*IF(Table2[[#This Row],[CorrectWinnerPrediction]]="Y", 1, 0))+(($AM$12)*IF(Table2[[#This Row],[CorrectAwayScorePrediction]]="Y", 1, 0))+(($AM$13)*IF(Table2[[#This Row],[CorrectHomeScorePrediction]]="Y", 1, 0))</f>
        <v>0</v>
      </c>
      <c r="AD1190" s="4" t="str">
        <f t="shared" si="73"/>
        <v>TUE</v>
      </c>
      <c r="AE1190"/>
    </row>
    <row r="1191" spans="1:31" x14ac:dyDescent="0.25">
      <c r="B1191" s="4">
        <v>45748</v>
      </c>
      <c r="C1191" s="7" t="s">
        <v>1303</v>
      </c>
      <c r="D1191" s="2" t="s">
        <v>23</v>
      </c>
      <c r="E1191" s="2" t="s">
        <v>27</v>
      </c>
      <c r="F1191" s="2"/>
      <c r="G1191" s="2"/>
      <c r="H1191" s="2" t="str">
        <f t="shared" si="75"/>
        <v>_</v>
      </c>
      <c r="I1191" s="2"/>
      <c r="J1191" s="2"/>
      <c r="K1191" s="2"/>
      <c r="L1191" s="2" t="str">
        <f t="shared" si="74"/>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7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(($AM$11)*IF(Table2[[#This Row],[CorrectWinnerPrediction]]="Y", 1, 0))+(($AM$12)*IF(Table2[[#This Row],[CorrectAwayScorePrediction]]="Y", 1, 0))+(($AM$13)*IF(Table2[[#This Row],[CorrectHomeScorePrediction]]="Y", 1, 0))</f>
        <v>0</v>
      </c>
      <c r="AD1191" s="4" t="str">
        <f t="shared" si="73"/>
        <v>TUE</v>
      </c>
      <c r="AE1191"/>
    </row>
    <row r="1192" spans="1:31" x14ac:dyDescent="0.25">
      <c r="B1192" s="4">
        <v>45748</v>
      </c>
      <c r="C1192" s="7" t="s">
        <v>1304</v>
      </c>
      <c r="D1192" s="2" t="s">
        <v>38</v>
      </c>
      <c r="E1192" s="2" t="s">
        <v>47</v>
      </c>
      <c r="F1192" s="2"/>
      <c r="G1192" s="2"/>
      <c r="H1192" s="2" t="str">
        <f t="shared" si="75"/>
        <v>_</v>
      </c>
      <c r="I1192" s="2"/>
      <c r="J1192" s="2"/>
      <c r="K1192" s="2"/>
      <c r="L1192" s="2" t="str">
        <f t="shared" si="74"/>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7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(($AM$11)*IF(Table2[[#This Row],[CorrectWinnerPrediction]]="Y", 1, 0))+(($AM$12)*IF(Table2[[#This Row],[CorrectAwayScorePrediction]]="Y", 1, 0))+(($AM$13)*IF(Table2[[#This Row],[CorrectHomeScorePrediction]]="Y", 1, 0))</f>
        <v>0</v>
      </c>
      <c r="AD1192" s="4" t="str">
        <f t="shared" si="73"/>
        <v>TUE</v>
      </c>
      <c r="AE1192"/>
    </row>
    <row r="1193" spans="1:31" x14ac:dyDescent="0.25">
      <c r="A1193" s="3"/>
      <c r="B1193" s="5">
        <v>45748</v>
      </c>
      <c r="C1193" s="8" t="s">
        <v>1305</v>
      </c>
      <c r="D1193" s="3" t="s">
        <v>22</v>
      </c>
      <c r="E1193" s="3" t="s">
        <v>28</v>
      </c>
      <c r="F1193" s="3"/>
      <c r="G1193" s="3"/>
      <c r="H1193" s="3" t="str">
        <f t="shared" si="75"/>
        <v>_</v>
      </c>
      <c r="I1193" s="3"/>
      <c r="J1193" s="3"/>
      <c r="K1193" s="3"/>
      <c r="L1193" s="2" t="str">
        <f t="shared" si="74"/>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72"/>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(($AM$11)*IF(Table2[[#This Row],[CorrectWinnerPrediction]]="Y", 1, 0))+(($AM$12)*IF(Table2[[#This Row],[CorrectAwayScorePrediction]]="Y", 1, 0))+(($AM$13)*IF(Table2[[#This Row],[CorrectHomeScorePrediction]]="Y", 1, 0))</f>
        <v>0</v>
      </c>
      <c r="AD1193" s="5" t="str">
        <f t="shared" si="73"/>
        <v>TUE</v>
      </c>
      <c r="AE1193"/>
    </row>
    <row r="1194" spans="1:31" x14ac:dyDescent="0.25">
      <c r="B1194" s="4">
        <v>45749</v>
      </c>
      <c r="C1194" s="7" t="s">
        <v>1306</v>
      </c>
      <c r="D1194" s="2" t="s">
        <v>37</v>
      </c>
      <c r="E1194" s="2" t="s">
        <v>20</v>
      </c>
      <c r="F1194" s="2"/>
      <c r="G1194" s="2"/>
      <c r="H1194" s="2" t="str">
        <f t="shared" si="75"/>
        <v>_</v>
      </c>
      <c r="I1194" s="2"/>
      <c r="J1194" s="2"/>
      <c r="K1194" s="2"/>
      <c r="L1194" s="13" t="str">
        <f t="shared" si="74"/>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7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(($AM$11)*IF(Table2[[#This Row],[CorrectWinnerPrediction]]="Y", 1, 0))+(($AM$12)*IF(Table2[[#This Row],[CorrectAwayScorePrediction]]="Y", 1, 0))+(($AM$13)*IF(Table2[[#This Row],[CorrectHomeScorePrediction]]="Y", 1, 0))</f>
        <v>0</v>
      </c>
      <c r="AD1194" s="4" t="str">
        <f t="shared" si="73"/>
        <v>WED</v>
      </c>
      <c r="AE1194"/>
    </row>
    <row r="1195" spans="1:31" x14ac:dyDescent="0.25">
      <c r="B1195" s="4">
        <v>45749</v>
      </c>
      <c r="C1195" s="7" t="s">
        <v>1307</v>
      </c>
      <c r="D1195" s="2" t="s">
        <v>46</v>
      </c>
      <c r="E1195" s="2" t="s">
        <v>44</v>
      </c>
      <c r="F1195" s="2"/>
      <c r="G1195" s="2"/>
      <c r="H1195" s="2" t="str">
        <f t="shared" si="75"/>
        <v>_</v>
      </c>
      <c r="I1195" s="2"/>
      <c r="J1195" s="2"/>
      <c r="K1195" s="2"/>
      <c r="L1195" s="2" t="str">
        <f t="shared" si="74"/>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7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(($AM$11)*IF(Table2[[#This Row],[CorrectWinnerPrediction]]="Y", 1, 0))+(($AM$12)*IF(Table2[[#This Row],[CorrectAwayScorePrediction]]="Y", 1, 0))+(($AM$13)*IF(Table2[[#This Row],[CorrectHomeScorePrediction]]="Y", 1, 0))</f>
        <v>0</v>
      </c>
      <c r="AD1195" s="4" t="str">
        <f t="shared" si="73"/>
        <v>WED</v>
      </c>
      <c r="AE1195"/>
    </row>
    <row r="1196" spans="1:31" x14ac:dyDescent="0.25">
      <c r="B1196" s="4">
        <v>45749</v>
      </c>
      <c r="C1196" s="7" t="s">
        <v>1308</v>
      </c>
      <c r="D1196" s="2" t="s">
        <v>14</v>
      </c>
      <c r="E1196" s="2" t="s">
        <v>18</v>
      </c>
      <c r="F1196" s="2"/>
      <c r="G1196" s="2"/>
      <c r="H1196" s="2" t="str">
        <f t="shared" si="75"/>
        <v>_</v>
      </c>
      <c r="I1196" s="2"/>
      <c r="J1196" s="2"/>
      <c r="K1196" s="2"/>
      <c r="L1196" s="2" t="str">
        <f t="shared" si="74"/>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7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(($AM$11)*IF(Table2[[#This Row],[CorrectWinnerPrediction]]="Y", 1, 0))+(($AM$12)*IF(Table2[[#This Row],[CorrectAwayScorePrediction]]="Y", 1, 0))+(($AM$13)*IF(Table2[[#This Row],[CorrectHomeScorePrediction]]="Y", 1, 0))</f>
        <v>0</v>
      </c>
      <c r="AD1196" s="4" t="str">
        <f t="shared" si="73"/>
        <v>WED</v>
      </c>
      <c r="AE1196"/>
    </row>
    <row r="1197" spans="1:31" x14ac:dyDescent="0.25">
      <c r="B1197" s="4">
        <v>45749</v>
      </c>
      <c r="C1197" s="7" t="s">
        <v>1309</v>
      </c>
      <c r="D1197" s="2" t="s">
        <v>26</v>
      </c>
      <c r="E1197" s="2" t="s">
        <v>17</v>
      </c>
      <c r="F1197" s="2"/>
      <c r="G1197" s="2"/>
      <c r="H1197" s="2" t="str">
        <f t="shared" si="75"/>
        <v>_</v>
      </c>
      <c r="I1197" s="2"/>
      <c r="J1197" s="2"/>
      <c r="K1197" s="2"/>
      <c r="L1197" s="2" t="str">
        <f t="shared" si="74"/>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7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(($AM$11)*IF(Table2[[#This Row],[CorrectWinnerPrediction]]="Y", 1, 0))+(($AM$12)*IF(Table2[[#This Row],[CorrectAwayScorePrediction]]="Y", 1, 0))+(($AM$13)*IF(Table2[[#This Row],[CorrectHomeScorePrediction]]="Y", 1, 0))</f>
        <v>0</v>
      </c>
      <c r="AD1197" s="4" t="str">
        <f t="shared" si="73"/>
        <v>WED</v>
      </c>
      <c r="AE1197"/>
    </row>
    <row r="1198" spans="1:31" x14ac:dyDescent="0.25">
      <c r="A1198" s="3"/>
      <c r="B1198" s="5">
        <v>45749</v>
      </c>
      <c r="C1198" s="8" t="s">
        <v>1310</v>
      </c>
      <c r="D1198" s="3" t="s">
        <v>12</v>
      </c>
      <c r="E1198" s="3" t="s">
        <v>25</v>
      </c>
      <c r="F1198" s="3"/>
      <c r="G1198" s="3"/>
      <c r="H1198" s="3" t="str">
        <f t="shared" si="75"/>
        <v>_</v>
      </c>
      <c r="I1198" s="3"/>
      <c r="J1198" s="3"/>
      <c r="K1198" s="3"/>
      <c r="L1198" s="3" t="str">
        <f t="shared" si="74"/>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72"/>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(($AM$11)*IF(Table2[[#This Row],[CorrectWinnerPrediction]]="Y", 1, 0))+(($AM$12)*IF(Table2[[#This Row],[CorrectAwayScorePrediction]]="Y", 1, 0))+(($AM$13)*IF(Table2[[#This Row],[CorrectHomeScorePrediction]]="Y", 1, 0))</f>
        <v>0</v>
      </c>
      <c r="AD1198" s="5" t="str">
        <f t="shared" si="73"/>
        <v>WED</v>
      </c>
      <c r="AE1198"/>
    </row>
    <row r="1199" spans="1:31" x14ac:dyDescent="0.25">
      <c r="B1199" s="4">
        <v>45750</v>
      </c>
      <c r="C1199" s="7" t="s">
        <v>1311</v>
      </c>
      <c r="D1199" s="2" t="s">
        <v>16</v>
      </c>
      <c r="E1199" s="2" t="s">
        <v>19</v>
      </c>
      <c r="F1199" s="2"/>
      <c r="G1199" s="2"/>
      <c r="H1199" s="2" t="str">
        <f t="shared" si="75"/>
        <v>_</v>
      </c>
      <c r="I1199" s="2"/>
      <c r="J1199" s="2"/>
      <c r="K1199" s="2"/>
      <c r="L1199" s="2" t="str">
        <f t="shared" si="74"/>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7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(($AM$11)*IF(Table2[[#This Row],[CorrectWinnerPrediction]]="Y", 1, 0))+(($AM$12)*IF(Table2[[#This Row],[CorrectAwayScorePrediction]]="Y", 1, 0))+(($AM$13)*IF(Table2[[#This Row],[CorrectHomeScorePrediction]]="Y", 1, 0))</f>
        <v>0</v>
      </c>
      <c r="AD1199" s="4" t="str">
        <f t="shared" si="73"/>
        <v>THU</v>
      </c>
      <c r="AE1199"/>
    </row>
    <row r="1200" spans="1:31" x14ac:dyDescent="0.25">
      <c r="B1200" s="4">
        <v>45750</v>
      </c>
      <c r="C1200" s="7" t="s">
        <v>1312</v>
      </c>
      <c r="D1200" s="2" t="s">
        <v>43</v>
      </c>
      <c r="E1200" s="2" t="s">
        <v>30</v>
      </c>
      <c r="F1200" s="2"/>
      <c r="G1200" s="2"/>
      <c r="H1200" s="2" t="str">
        <f t="shared" si="75"/>
        <v>_</v>
      </c>
      <c r="I1200" s="2"/>
      <c r="J1200" s="2"/>
      <c r="K1200" s="2"/>
      <c r="L1200" s="2" t="str">
        <f t="shared" si="74"/>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7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(($AM$11)*IF(Table2[[#This Row],[CorrectWinnerPrediction]]="Y", 1, 0))+(($AM$12)*IF(Table2[[#This Row],[CorrectAwayScorePrediction]]="Y", 1, 0))+(($AM$13)*IF(Table2[[#This Row],[CorrectHomeScorePrediction]]="Y", 1, 0))</f>
        <v>0</v>
      </c>
      <c r="AD1200" s="4" t="str">
        <f t="shared" si="73"/>
        <v>THU</v>
      </c>
      <c r="AE1200"/>
    </row>
    <row r="1201" spans="1:31" x14ac:dyDescent="0.25">
      <c r="B1201" s="4">
        <v>45750</v>
      </c>
      <c r="C1201" s="7" t="s">
        <v>1313</v>
      </c>
      <c r="D1201" s="2" t="s">
        <v>26</v>
      </c>
      <c r="E1201" s="2" t="s">
        <v>36</v>
      </c>
      <c r="F1201" s="2"/>
      <c r="G1201" s="2"/>
      <c r="H1201" s="2" t="str">
        <f t="shared" si="75"/>
        <v>_</v>
      </c>
      <c r="I1201" s="2"/>
      <c r="J1201" s="2"/>
      <c r="K1201" s="2"/>
      <c r="L1201" s="2" t="str">
        <f t="shared" si="74"/>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7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(($AM$11)*IF(Table2[[#This Row],[CorrectWinnerPrediction]]="Y", 1, 0))+(($AM$12)*IF(Table2[[#This Row],[CorrectAwayScorePrediction]]="Y", 1, 0))+(($AM$13)*IF(Table2[[#This Row],[CorrectHomeScorePrediction]]="Y", 1, 0))</f>
        <v>0</v>
      </c>
      <c r="AD1201" s="4" t="str">
        <f t="shared" si="73"/>
        <v>THU</v>
      </c>
      <c r="AE1201"/>
    </row>
    <row r="1202" spans="1:31" x14ac:dyDescent="0.25">
      <c r="B1202" s="4">
        <v>45750</v>
      </c>
      <c r="C1202" s="7" t="s">
        <v>1314</v>
      </c>
      <c r="D1202" s="2" t="s">
        <v>21</v>
      </c>
      <c r="E1202" s="2" t="s">
        <v>13</v>
      </c>
      <c r="F1202" s="2"/>
      <c r="G1202" s="2"/>
      <c r="H1202" s="2" t="str">
        <f t="shared" si="75"/>
        <v>_</v>
      </c>
      <c r="I1202" s="2"/>
      <c r="J1202" s="2"/>
      <c r="K1202" s="2"/>
      <c r="L1202" s="2" t="str">
        <f t="shared" si="74"/>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7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(($AM$11)*IF(Table2[[#This Row],[CorrectWinnerPrediction]]="Y", 1, 0))+(($AM$12)*IF(Table2[[#This Row],[CorrectAwayScorePrediction]]="Y", 1, 0))+(($AM$13)*IF(Table2[[#This Row],[CorrectHomeScorePrediction]]="Y", 1, 0))</f>
        <v>0</v>
      </c>
      <c r="AD1202" s="4" t="str">
        <f t="shared" si="73"/>
        <v>THU</v>
      </c>
      <c r="AE1202"/>
    </row>
    <row r="1203" spans="1:31" x14ac:dyDescent="0.25">
      <c r="B1203" s="4">
        <v>45750</v>
      </c>
      <c r="C1203" s="7" t="s">
        <v>1315</v>
      </c>
      <c r="D1203" s="2" t="s">
        <v>35</v>
      </c>
      <c r="E1203" s="2" t="s">
        <v>34</v>
      </c>
      <c r="F1203" s="2"/>
      <c r="G1203" s="2"/>
      <c r="H1203" s="2" t="str">
        <f t="shared" si="75"/>
        <v>_</v>
      </c>
      <c r="I1203" s="2"/>
      <c r="J1203" s="2"/>
      <c r="K1203" s="2"/>
      <c r="L1203" s="2" t="str">
        <f t="shared" si="74"/>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7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(($AM$11)*IF(Table2[[#This Row],[CorrectWinnerPrediction]]="Y", 1, 0))+(($AM$12)*IF(Table2[[#This Row],[CorrectAwayScorePrediction]]="Y", 1, 0))+(($AM$13)*IF(Table2[[#This Row],[CorrectHomeScorePrediction]]="Y", 1, 0))</f>
        <v>0</v>
      </c>
      <c r="AD1203" s="4" t="str">
        <f t="shared" si="73"/>
        <v>THU</v>
      </c>
      <c r="AE1203"/>
    </row>
    <row r="1204" spans="1:31" x14ac:dyDescent="0.25">
      <c r="B1204" s="4">
        <v>45750</v>
      </c>
      <c r="C1204" s="7" t="s">
        <v>1316</v>
      </c>
      <c r="D1204" s="2" t="s">
        <v>28</v>
      </c>
      <c r="E1204" s="2" t="s">
        <v>15</v>
      </c>
      <c r="F1204" s="2"/>
      <c r="G1204" s="2"/>
      <c r="H1204" s="2" t="str">
        <f t="shared" si="75"/>
        <v>_</v>
      </c>
      <c r="I1204" s="2"/>
      <c r="J1204" s="2"/>
      <c r="K1204" s="2"/>
      <c r="L1204" s="2" t="str">
        <f t="shared" si="74"/>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7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(($AM$11)*IF(Table2[[#This Row],[CorrectWinnerPrediction]]="Y", 1, 0))+(($AM$12)*IF(Table2[[#This Row],[CorrectAwayScorePrediction]]="Y", 1, 0))+(($AM$13)*IF(Table2[[#This Row],[CorrectHomeScorePrediction]]="Y", 1, 0))</f>
        <v>0</v>
      </c>
      <c r="AD1204" s="4" t="str">
        <f t="shared" si="73"/>
        <v>THU</v>
      </c>
      <c r="AE1204"/>
    </row>
    <row r="1205" spans="1:31" x14ac:dyDescent="0.25">
      <c r="B1205" s="4">
        <v>45750</v>
      </c>
      <c r="C1205" s="7" t="s">
        <v>1317</v>
      </c>
      <c r="D1205" s="2" t="s">
        <v>47</v>
      </c>
      <c r="E1205" s="2" t="s">
        <v>24</v>
      </c>
      <c r="F1205" s="2"/>
      <c r="G1205" s="2"/>
      <c r="H1205" s="2" t="str">
        <f t="shared" si="75"/>
        <v>_</v>
      </c>
      <c r="I1205" s="2"/>
      <c r="J1205" s="2"/>
      <c r="K1205" s="2"/>
      <c r="L1205" s="2" t="str">
        <f t="shared" si="74"/>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7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(($AM$11)*IF(Table2[[#This Row],[CorrectWinnerPrediction]]="Y", 1, 0))+(($AM$12)*IF(Table2[[#This Row],[CorrectAwayScorePrediction]]="Y", 1, 0))+(($AM$13)*IF(Table2[[#This Row],[CorrectHomeScorePrediction]]="Y", 1, 0))</f>
        <v>0</v>
      </c>
      <c r="AD1205" s="4" t="str">
        <f t="shared" si="73"/>
        <v>THU</v>
      </c>
      <c r="AE1205"/>
    </row>
    <row r="1206" spans="1:31" x14ac:dyDescent="0.25">
      <c r="B1206" s="4">
        <v>45750</v>
      </c>
      <c r="C1206" s="7" t="s">
        <v>1318</v>
      </c>
      <c r="D1206" s="2" t="s">
        <v>22</v>
      </c>
      <c r="E1206" s="2" t="s">
        <v>27</v>
      </c>
      <c r="F1206" s="2"/>
      <c r="G1206" s="2"/>
      <c r="H1206" s="2" t="str">
        <f t="shared" si="75"/>
        <v>_</v>
      </c>
      <c r="I1206" s="2"/>
      <c r="J1206" s="2"/>
      <c r="K1206" s="2"/>
      <c r="L1206" s="2" t="str">
        <f t="shared" si="74"/>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7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(($AM$11)*IF(Table2[[#This Row],[CorrectWinnerPrediction]]="Y", 1, 0))+(($AM$12)*IF(Table2[[#This Row],[CorrectAwayScorePrediction]]="Y", 1, 0))+(($AM$13)*IF(Table2[[#This Row],[CorrectHomeScorePrediction]]="Y", 1, 0))</f>
        <v>0</v>
      </c>
      <c r="AD1206" s="4" t="str">
        <f t="shared" si="73"/>
        <v>THU</v>
      </c>
      <c r="AE1206"/>
    </row>
    <row r="1207" spans="1:31" x14ac:dyDescent="0.25">
      <c r="A1207" s="3"/>
      <c r="B1207" s="4">
        <v>45750</v>
      </c>
      <c r="C1207" s="8" t="s">
        <v>1319</v>
      </c>
      <c r="D1207" s="3" t="s">
        <v>23</v>
      </c>
      <c r="E1207" s="3" t="s">
        <v>38</v>
      </c>
      <c r="F1207" s="3"/>
      <c r="G1207" s="3"/>
      <c r="H1207" s="3" t="str">
        <f t="shared" si="75"/>
        <v>_</v>
      </c>
      <c r="I1207" s="3"/>
      <c r="J1207" s="3"/>
      <c r="K1207" s="3"/>
      <c r="L1207" s="2" t="str">
        <f t="shared" si="74"/>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72"/>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(($AM$11)*IF(Table2[[#This Row],[CorrectWinnerPrediction]]="Y", 1, 0))+(($AM$12)*IF(Table2[[#This Row],[CorrectAwayScorePrediction]]="Y", 1, 0))+(($AM$13)*IF(Table2[[#This Row],[CorrectHomeScorePrediction]]="Y", 1, 0))</f>
        <v>0</v>
      </c>
      <c r="AD1207" s="4" t="str">
        <f t="shared" si="73"/>
        <v>THU</v>
      </c>
      <c r="AE1207"/>
    </row>
    <row r="1208" spans="1:31" x14ac:dyDescent="0.25">
      <c r="B1208" s="26">
        <v>45751</v>
      </c>
      <c r="C1208" s="7" t="s">
        <v>1320</v>
      </c>
      <c r="D1208" s="2" t="s">
        <v>44</v>
      </c>
      <c r="E1208" s="2" t="s">
        <v>31</v>
      </c>
      <c r="F1208" s="2"/>
      <c r="G1208" s="2"/>
      <c r="H1208" s="2" t="str">
        <f t="shared" si="75"/>
        <v>_</v>
      </c>
      <c r="I1208" s="2"/>
      <c r="J1208" s="2"/>
      <c r="K1208" s="2"/>
      <c r="L1208" s="13" t="str">
        <f t="shared" si="74"/>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7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(($AM$11)*IF(Table2[[#This Row],[CorrectWinnerPrediction]]="Y", 1, 0))+(($AM$12)*IF(Table2[[#This Row],[CorrectAwayScorePrediction]]="Y", 1, 0))+(($AM$13)*IF(Table2[[#This Row],[CorrectHomeScorePrediction]]="Y", 1, 0))</f>
        <v>0</v>
      </c>
      <c r="AD1208" s="4" t="str">
        <f t="shared" si="73"/>
        <v>FRI</v>
      </c>
      <c r="AE1208"/>
    </row>
    <row r="1209" spans="1:31" x14ac:dyDescent="0.25">
      <c r="B1209" s="4">
        <v>45751</v>
      </c>
      <c r="C1209" s="7" t="s">
        <v>1321</v>
      </c>
      <c r="D1209" s="2" t="s">
        <v>17</v>
      </c>
      <c r="E1209" s="2" t="s">
        <v>46</v>
      </c>
      <c r="F1209" s="2"/>
      <c r="G1209" s="2"/>
      <c r="H1209" s="2" t="str">
        <f t="shared" si="75"/>
        <v>_</v>
      </c>
      <c r="I1209" s="2"/>
      <c r="J1209" s="2"/>
      <c r="K1209" s="2"/>
      <c r="L1209" s="2" t="str">
        <f t="shared" si="74"/>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7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(($AM$11)*IF(Table2[[#This Row],[CorrectWinnerPrediction]]="Y", 1, 0))+(($AM$12)*IF(Table2[[#This Row],[CorrectAwayScorePrediction]]="Y", 1, 0))+(($AM$13)*IF(Table2[[#This Row],[CorrectHomeScorePrediction]]="Y", 1, 0))</f>
        <v>0</v>
      </c>
      <c r="AD1209" s="4" t="str">
        <f t="shared" si="73"/>
        <v>FRI</v>
      </c>
      <c r="AE1209"/>
    </row>
    <row r="1210" spans="1:31" x14ac:dyDescent="0.25">
      <c r="A1210" s="3"/>
      <c r="B1210" s="5">
        <v>45751</v>
      </c>
      <c r="C1210" s="8" t="s">
        <v>1322</v>
      </c>
      <c r="D1210" s="3" t="s">
        <v>37</v>
      </c>
      <c r="E1210" s="3" t="s">
        <v>33</v>
      </c>
      <c r="F1210" s="3"/>
      <c r="G1210" s="3"/>
      <c r="H1210" s="3" t="str">
        <f t="shared" si="75"/>
        <v>_</v>
      </c>
      <c r="I1210" s="3"/>
      <c r="J1210" s="3"/>
      <c r="K1210" s="3"/>
      <c r="L1210" s="3" t="str">
        <f t="shared" si="74"/>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72"/>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(($AM$11)*IF(Table2[[#This Row],[CorrectWinnerPrediction]]="Y", 1, 0))+(($AM$12)*IF(Table2[[#This Row],[CorrectAwayScorePrediction]]="Y", 1, 0))+(($AM$13)*IF(Table2[[#This Row],[CorrectHomeScorePrediction]]="Y", 1, 0))</f>
        <v>0</v>
      </c>
      <c r="AD1210" s="5" t="str">
        <f t="shared" si="73"/>
        <v>FRI</v>
      </c>
      <c r="AE1210"/>
    </row>
    <row r="1211" spans="1:31" x14ac:dyDescent="0.25">
      <c r="B1211" s="4">
        <v>45752</v>
      </c>
      <c r="C1211" s="7" t="s">
        <v>1323</v>
      </c>
      <c r="D1211" s="2" t="s">
        <v>20</v>
      </c>
      <c r="E1211" s="2" t="s">
        <v>32</v>
      </c>
      <c r="F1211" s="2"/>
      <c r="G1211" s="2"/>
      <c r="H1211" s="2" t="str">
        <f t="shared" si="75"/>
        <v>_</v>
      </c>
      <c r="I1211" s="2"/>
      <c r="J1211" s="2"/>
      <c r="K1211" s="2"/>
      <c r="L1211" s="2" t="str">
        <f t="shared" si="74"/>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7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(($AM$11)*IF(Table2[[#This Row],[CorrectWinnerPrediction]]="Y", 1, 0))+(($AM$12)*IF(Table2[[#This Row],[CorrectAwayScorePrediction]]="Y", 1, 0))+(($AM$13)*IF(Table2[[#This Row],[CorrectHomeScorePrediction]]="Y", 1, 0))</f>
        <v>0</v>
      </c>
      <c r="AD1211" s="4" t="str">
        <f t="shared" si="73"/>
        <v>SAT</v>
      </c>
      <c r="AE1211"/>
    </row>
    <row r="1212" spans="1:31" x14ac:dyDescent="0.25">
      <c r="B1212" s="4">
        <v>45752</v>
      </c>
      <c r="C1212" s="7" t="s">
        <v>1324</v>
      </c>
      <c r="D1212" s="2" t="s">
        <v>14</v>
      </c>
      <c r="E1212" s="2" t="s">
        <v>30</v>
      </c>
      <c r="F1212" s="2"/>
      <c r="G1212" s="2"/>
      <c r="H1212" s="2" t="str">
        <f t="shared" si="75"/>
        <v>_</v>
      </c>
      <c r="I1212" s="2"/>
      <c r="J1212" s="2"/>
      <c r="K1212" s="2"/>
      <c r="L1212" s="2" t="str">
        <f t="shared" si="74"/>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7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(($AM$11)*IF(Table2[[#This Row],[CorrectWinnerPrediction]]="Y", 1, 0))+(($AM$12)*IF(Table2[[#This Row],[CorrectAwayScorePrediction]]="Y", 1, 0))+(($AM$13)*IF(Table2[[#This Row],[CorrectHomeScorePrediction]]="Y", 1, 0))</f>
        <v>0</v>
      </c>
      <c r="AD1212" s="4" t="str">
        <f t="shared" si="73"/>
        <v>SAT</v>
      </c>
      <c r="AE1212"/>
    </row>
    <row r="1213" spans="1:31" x14ac:dyDescent="0.25">
      <c r="B1213" s="4">
        <v>45752</v>
      </c>
      <c r="C1213" s="7" t="s">
        <v>1325</v>
      </c>
      <c r="D1213" s="2" t="s">
        <v>21</v>
      </c>
      <c r="E1213" s="2" t="s">
        <v>34</v>
      </c>
      <c r="F1213" s="2"/>
      <c r="G1213" s="2"/>
      <c r="H1213" s="2" t="str">
        <f t="shared" si="75"/>
        <v>_</v>
      </c>
      <c r="I1213" s="2"/>
      <c r="J1213" s="2"/>
      <c r="K1213" s="2"/>
      <c r="L1213" s="2" t="str">
        <f t="shared" si="74"/>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7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(($AM$11)*IF(Table2[[#This Row],[CorrectWinnerPrediction]]="Y", 1, 0))+(($AM$12)*IF(Table2[[#This Row],[CorrectAwayScorePrediction]]="Y", 1, 0))+(($AM$13)*IF(Table2[[#This Row],[CorrectHomeScorePrediction]]="Y", 1, 0))</f>
        <v>0</v>
      </c>
      <c r="AD1213" s="4" t="str">
        <f t="shared" si="73"/>
        <v>SAT</v>
      </c>
      <c r="AE1213"/>
    </row>
    <row r="1214" spans="1:31" x14ac:dyDescent="0.25">
      <c r="B1214" s="4">
        <v>45752</v>
      </c>
      <c r="C1214" s="7" t="s">
        <v>1326</v>
      </c>
      <c r="D1214" s="2" t="s">
        <v>47</v>
      </c>
      <c r="E1214" s="2" t="s">
        <v>25</v>
      </c>
      <c r="F1214" s="2"/>
      <c r="G1214" s="2"/>
      <c r="H1214" s="2" t="str">
        <f t="shared" si="75"/>
        <v>_</v>
      </c>
      <c r="I1214" s="2"/>
      <c r="J1214" s="2"/>
      <c r="K1214" s="2"/>
      <c r="L1214" s="2" t="str">
        <f t="shared" si="74"/>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7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(($AM$11)*IF(Table2[[#This Row],[CorrectWinnerPrediction]]="Y", 1, 0))+(($AM$12)*IF(Table2[[#This Row],[CorrectAwayScorePrediction]]="Y", 1, 0))+(($AM$13)*IF(Table2[[#This Row],[CorrectHomeScorePrediction]]="Y", 1, 0))</f>
        <v>0</v>
      </c>
      <c r="AD1214" s="4" t="str">
        <f t="shared" si="73"/>
        <v>SAT</v>
      </c>
      <c r="AE1214"/>
    </row>
    <row r="1215" spans="1:31" x14ac:dyDescent="0.25">
      <c r="B1215" s="4">
        <v>45752</v>
      </c>
      <c r="C1215" s="7" t="s">
        <v>1327</v>
      </c>
      <c r="D1215" s="2" t="s">
        <v>23</v>
      </c>
      <c r="E1215" s="2" t="s">
        <v>28</v>
      </c>
      <c r="F1215" s="2"/>
      <c r="G1215" s="2"/>
      <c r="H1215" s="2" t="str">
        <f t="shared" si="75"/>
        <v>_</v>
      </c>
      <c r="I1215" s="2"/>
      <c r="J1215" s="2"/>
      <c r="K1215" s="2"/>
      <c r="L1215" s="2" t="str">
        <f t="shared" si="74"/>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7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(($AM$11)*IF(Table2[[#This Row],[CorrectWinnerPrediction]]="Y", 1, 0))+(($AM$12)*IF(Table2[[#This Row],[CorrectAwayScorePrediction]]="Y", 1, 0))+(($AM$13)*IF(Table2[[#This Row],[CorrectHomeScorePrediction]]="Y", 1, 0))</f>
        <v>0</v>
      </c>
      <c r="AD1215" s="4" t="str">
        <f t="shared" si="73"/>
        <v>SAT</v>
      </c>
      <c r="AE1215"/>
    </row>
    <row r="1216" spans="1:31" x14ac:dyDescent="0.25">
      <c r="B1216" s="4">
        <v>45752</v>
      </c>
      <c r="C1216" s="7" t="s">
        <v>1328</v>
      </c>
      <c r="D1216" s="2" t="s">
        <v>44</v>
      </c>
      <c r="E1216" s="2" t="s">
        <v>16</v>
      </c>
      <c r="F1216" s="2"/>
      <c r="G1216" s="2"/>
      <c r="H1216" s="2" t="str">
        <f t="shared" si="75"/>
        <v>_</v>
      </c>
      <c r="I1216" s="2"/>
      <c r="J1216" s="2"/>
      <c r="K1216" s="2"/>
      <c r="L1216" s="2" t="str">
        <f t="shared" si="74"/>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7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(($AM$11)*IF(Table2[[#This Row],[CorrectWinnerPrediction]]="Y", 1, 0))+(($AM$12)*IF(Table2[[#This Row],[CorrectAwayScorePrediction]]="Y", 1, 0))+(($AM$13)*IF(Table2[[#This Row],[CorrectHomeScorePrediction]]="Y", 1, 0))</f>
        <v>0</v>
      </c>
      <c r="AD1216" s="4" t="str">
        <f t="shared" si="73"/>
        <v>SAT</v>
      </c>
      <c r="AE1216"/>
    </row>
    <row r="1217" spans="1:31" x14ac:dyDescent="0.25">
      <c r="B1217" s="4">
        <v>45752</v>
      </c>
      <c r="C1217" s="7" t="s">
        <v>1329</v>
      </c>
      <c r="D1217" s="2" t="s">
        <v>43</v>
      </c>
      <c r="E1217" s="2" t="s">
        <v>29</v>
      </c>
      <c r="F1217" s="2"/>
      <c r="G1217" s="2"/>
      <c r="H1217" s="2" t="str">
        <f t="shared" si="75"/>
        <v>_</v>
      </c>
      <c r="I1217" s="2"/>
      <c r="J1217" s="2"/>
      <c r="K1217" s="2"/>
      <c r="L1217" s="2" t="str">
        <f t="shared" si="74"/>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7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(($AM$11)*IF(Table2[[#This Row],[CorrectWinnerPrediction]]="Y", 1, 0))+(($AM$12)*IF(Table2[[#This Row],[CorrectAwayScorePrediction]]="Y", 1, 0))+(($AM$13)*IF(Table2[[#This Row],[CorrectHomeScorePrediction]]="Y", 1, 0))</f>
        <v>0</v>
      </c>
      <c r="AD1217" s="4" t="str">
        <f t="shared" si="73"/>
        <v>SAT</v>
      </c>
      <c r="AE1217"/>
    </row>
    <row r="1218" spans="1:31" x14ac:dyDescent="0.25">
      <c r="B1218" s="4">
        <v>45752</v>
      </c>
      <c r="C1218" s="7" t="s">
        <v>1330</v>
      </c>
      <c r="D1218" s="2" t="s">
        <v>36</v>
      </c>
      <c r="E1218" s="2" t="s">
        <v>18</v>
      </c>
      <c r="F1218" s="2"/>
      <c r="G1218" s="2"/>
      <c r="H1218" s="2" t="str">
        <f t="shared" si="75"/>
        <v>_</v>
      </c>
      <c r="I1218" s="2"/>
      <c r="J1218" s="2"/>
      <c r="K1218" s="2"/>
      <c r="L1218" s="2" t="str">
        <f t="shared" si="74"/>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7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(($AM$11)*IF(Table2[[#This Row],[CorrectWinnerPrediction]]="Y", 1, 0))+(($AM$12)*IF(Table2[[#This Row],[CorrectAwayScorePrediction]]="Y", 1, 0))+(($AM$13)*IF(Table2[[#This Row],[CorrectHomeScorePrediction]]="Y", 1, 0))</f>
        <v>0</v>
      </c>
      <c r="AD1218" s="4" t="str">
        <f t="shared" si="73"/>
        <v>SAT</v>
      </c>
      <c r="AE1218"/>
    </row>
    <row r="1219" spans="1:31" x14ac:dyDescent="0.25">
      <c r="B1219" s="4">
        <v>45752</v>
      </c>
      <c r="C1219" s="7" t="s">
        <v>1331</v>
      </c>
      <c r="D1219" s="2" t="s">
        <v>45</v>
      </c>
      <c r="E1219" s="2" t="s">
        <v>19</v>
      </c>
      <c r="F1219" s="2"/>
      <c r="G1219" s="2"/>
      <c r="H1219" s="2" t="str">
        <f t="shared" si="75"/>
        <v>_</v>
      </c>
      <c r="I1219" s="2"/>
      <c r="J1219" s="2"/>
      <c r="K1219" s="2"/>
      <c r="L1219" s="2" t="str">
        <f t="shared" si="74"/>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76">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(($AM$11)*IF(Table2[[#This Row],[CorrectWinnerPrediction]]="Y", 1, 0))+(($AM$12)*IF(Table2[[#This Row],[CorrectAwayScorePrediction]]="Y", 1, 0))+(($AM$13)*IF(Table2[[#This Row],[CorrectHomeScorePrediction]]="Y", 1, 0))</f>
        <v>0</v>
      </c>
      <c r="AD1219" s="4" t="str">
        <f t="shared" ref="AD1219:AD1282" si="77">IF(WEEKDAY($B1219)=1,"SUN",IF(WEEKDAY($B1219)=2,"MON",IF(WEEKDAY($B1219)=3,"TUE",IF(WEEKDAY($B1219)=4,"WED",IF(WEEKDAY($B1219)=5,"THU",IF(WEEKDAY($B1219)=6,"FRI", "SAT"))))))</f>
        <v>SAT</v>
      </c>
      <c r="AE1219"/>
    </row>
    <row r="1220" spans="1:31" x14ac:dyDescent="0.25">
      <c r="B1220" s="4">
        <v>45752</v>
      </c>
      <c r="C1220" s="7" t="s">
        <v>1332</v>
      </c>
      <c r="D1220" s="2" t="s">
        <v>26</v>
      </c>
      <c r="E1220" s="2" t="s">
        <v>13</v>
      </c>
      <c r="F1220" s="2"/>
      <c r="G1220" s="2"/>
      <c r="H1220" s="2" t="str">
        <f t="shared" si="75"/>
        <v>_</v>
      </c>
      <c r="I1220" s="2"/>
      <c r="J1220" s="2"/>
      <c r="K1220" s="2"/>
      <c r="L1220" s="2" t="str">
        <f t="shared" ref="L1220:L1283" si="78">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76"/>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(($AM$11)*IF(Table2[[#This Row],[CorrectWinnerPrediction]]="Y", 1, 0))+(($AM$12)*IF(Table2[[#This Row],[CorrectAwayScorePrediction]]="Y", 1, 0))+(($AM$13)*IF(Table2[[#This Row],[CorrectHomeScorePrediction]]="Y", 1, 0))</f>
        <v>0</v>
      </c>
      <c r="AD1220" s="4" t="str">
        <f t="shared" si="77"/>
        <v>SAT</v>
      </c>
      <c r="AE1220"/>
    </row>
    <row r="1221" spans="1:31" x14ac:dyDescent="0.25">
      <c r="B1221" s="4">
        <v>45752</v>
      </c>
      <c r="C1221" s="7" t="s">
        <v>1333</v>
      </c>
      <c r="D1221" s="2" t="s">
        <v>22</v>
      </c>
      <c r="E1221" s="2" t="s">
        <v>15</v>
      </c>
      <c r="F1221" s="2"/>
      <c r="G1221" s="2"/>
      <c r="H1221" s="2" t="str">
        <f t="shared" si="75"/>
        <v>_</v>
      </c>
      <c r="I1221" s="2"/>
      <c r="J1221" s="2"/>
      <c r="K1221" s="2"/>
      <c r="L1221" s="2" t="str">
        <f t="shared" si="78"/>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76"/>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(($AM$11)*IF(Table2[[#This Row],[CorrectWinnerPrediction]]="Y", 1, 0))+(($AM$12)*IF(Table2[[#This Row],[CorrectAwayScorePrediction]]="Y", 1, 0))+(($AM$13)*IF(Table2[[#This Row],[CorrectHomeScorePrediction]]="Y", 1, 0))</f>
        <v>0</v>
      </c>
      <c r="AD1221" s="4" t="str">
        <f t="shared" si="77"/>
        <v>SAT</v>
      </c>
      <c r="AE1221"/>
    </row>
    <row r="1222" spans="1:31" x14ac:dyDescent="0.25">
      <c r="B1222" s="4">
        <v>45752</v>
      </c>
      <c r="C1222" s="7" t="s">
        <v>1334</v>
      </c>
      <c r="D1222" s="2" t="s">
        <v>27</v>
      </c>
      <c r="E1222" s="2" t="s">
        <v>24</v>
      </c>
      <c r="F1222" s="2"/>
      <c r="G1222" s="2"/>
      <c r="H1222" s="2" t="str">
        <f t="shared" ref="H1222:H1285" si="79">IF(AND(ISBLANK($F1222),ISBLANK($G1222)),"_",IF($F1222&gt;$G1222,$D1222,$E1222))</f>
        <v>_</v>
      </c>
      <c r="I1222" s="2"/>
      <c r="J1222" s="2"/>
      <c r="K1222" s="2"/>
      <c r="L1222" s="2" t="str">
        <f t="shared" si="78"/>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76"/>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(($AM$11)*IF(Table2[[#This Row],[CorrectWinnerPrediction]]="Y", 1, 0))+(($AM$12)*IF(Table2[[#This Row],[CorrectAwayScorePrediction]]="Y", 1, 0))+(($AM$13)*IF(Table2[[#This Row],[CorrectHomeScorePrediction]]="Y", 1, 0))</f>
        <v>0</v>
      </c>
      <c r="AD1222" s="4" t="str">
        <f t="shared" si="77"/>
        <v>SAT</v>
      </c>
      <c r="AE1222"/>
    </row>
    <row r="1223" spans="1:31" x14ac:dyDescent="0.25">
      <c r="A1223" s="3"/>
      <c r="B1223" s="5">
        <v>45752</v>
      </c>
      <c r="C1223" s="8" t="s">
        <v>1335</v>
      </c>
      <c r="D1223" s="3" t="s">
        <v>12</v>
      </c>
      <c r="E1223" s="3" t="s">
        <v>38</v>
      </c>
      <c r="F1223" s="3"/>
      <c r="G1223" s="3"/>
      <c r="H1223" s="3" t="str">
        <f t="shared" si="79"/>
        <v>_</v>
      </c>
      <c r="I1223" s="3"/>
      <c r="J1223" s="3"/>
      <c r="K1223" s="3"/>
      <c r="L1223" s="3" t="str">
        <f t="shared" si="78"/>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76"/>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(($AM$11)*IF(Table2[[#This Row],[CorrectWinnerPrediction]]="Y", 1, 0))+(($AM$12)*IF(Table2[[#This Row],[CorrectAwayScorePrediction]]="Y", 1, 0))+(($AM$13)*IF(Table2[[#This Row],[CorrectHomeScorePrediction]]="Y", 1, 0))</f>
        <v>0</v>
      </c>
      <c r="AD1223" s="5" t="str">
        <f t="shared" si="77"/>
        <v>SAT</v>
      </c>
      <c r="AE1223"/>
    </row>
    <row r="1224" spans="1:31" x14ac:dyDescent="0.25">
      <c r="B1224" s="4">
        <v>45753</v>
      </c>
      <c r="C1224" s="7" t="s">
        <v>1336</v>
      </c>
      <c r="D1224" s="2" t="s">
        <v>46</v>
      </c>
      <c r="E1224" s="2" t="s">
        <v>33</v>
      </c>
      <c r="F1224" s="2"/>
      <c r="G1224" s="2"/>
      <c r="H1224" s="2" t="str">
        <f t="shared" si="79"/>
        <v>_</v>
      </c>
      <c r="I1224" s="2"/>
      <c r="J1224" s="2"/>
      <c r="K1224" s="2"/>
      <c r="L1224" s="2" t="str">
        <f t="shared" si="78"/>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76"/>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(($AM$11)*IF(Table2[[#This Row],[CorrectWinnerPrediction]]="Y", 1, 0))+(($AM$12)*IF(Table2[[#This Row],[CorrectAwayScorePrediction]]="Y", 1, 0))+(($AM$13)*IF(Table2[[#This Row],[CorrectHomeScorePrediction]]="Y", 1, 0))</f>
        <v>0</v>
      </c>
      <c r="AD1224" s="4" t="str">
        <f t="shared" si="77"/>
        <v>SUN</v>
      </c>
      <c r="AE1224"/>
    </row>
    <row r="1225" spans="1:31" x14ac:dyDescent="0.25">
      <c r="B1225" s="4">
        <v>45753</v>
      </c>
      <c r="C1225" s="7" t="s">
        <v>1337</v>
      </c>
      <c r="D1225" s="2" t="s">
        <v>34</v>
      </c>
      <c r="E1225" s="2" t="s">
        <v>37</v>
      </c>
      <c r="F1225" s="2"/>
      <c r="G1225" s="2"/>
      <c r="H1225" s="2" t="str">
        <f t="shared" si="79"/>
        <v>_</v>
      </c>
      <c r="I1225" s="2"/>
      <c r="J1225" s="2"/>
      <c r="K1225" s="2"/>
      <c r="L1225" s="2" t="str">
        <f t="shared" si="78"/>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76"/>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(($AM$11)*IF(Table2[[#This Row],[CorrectWinnerPrediction]]="Y", 1, 0))+(($AM$12)*IF(Table2[[#This Row],[CorrectAwayScorePrediction]]="Y", 1, 0))+(($AM$13)*IF(Table2[[#This Row],[CorrectHomeScorePrediction]]="Y", 1, 0))</f>
        <v>0</v>
      </c>
      <c r="AD1225" s="4" t="str">
        <f t="shared" si="77"/>
        <v>SUN</v>
      </c>
      <c r="AE1225"/>
    </row>
    <row r="1226" spans="1:31" x14ac:dyDescent="0.25">
      <c r="B1226" s="4">
        <v>45753</v>
      </c>
      <c r="C1226" s="7" t="s">
        <v>1338</v>
      </c>
      <c r="D1226" s="2" t="s">
        <v>36</v>
      </c>
      <c r="E1226" s="2" t="s">
        <v>30</v>
      </c>
      <c r="F1226" s="2"/>
      <c r="G1226" s="2"/>
      <c r="H1226" s="2" t="str">
        <f t="shared" si="79"/>
        <v>_</v>
      </c>
      <c r="I1226" s="2"/>
      <c r="J1226" s="2"/>
      <c r="K1226" s="2"/>
      <c r="L1226" s="2" t="str">
        <f t="shared" si="78"/>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76"/>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(($AM$11)*IF(Table2[[#This Row],[CorrectWinnerPrediction]]="Y", 1, 0))+(($AM$12)*IF(Table2[[#This Row],[CorrectAwayScorePrediction]]="Y", 1, 0))+(($AM$13)*IF(Table2[[#This Row],[CorrectHomeScorePrediction]]="Y", 1, 0))</f>
        <v>0</v>
      </c>
      <c r="AD1226" s="4" t="str">
        <f t="shared" si="77"/>
        <v>SUN</v>
      </c>
      <c r="AE1226"/>
    </row>
    <row r="1227" spans="1:31" x14ac:dyDescent="0.25">
      <c r="B1227" s="4">
        <v>45753</v>
      </c>
      <c r="C1227" s="7" t="s">
        <v>1339</v>
      </c>
      <c r="D1227" s="2" t="s">
        <v>14</v>
      </c>
      <c r="E1227" s="2" t="s">
        <v>31</v>
      </c>
      <c r="F1227" s="2"/>
      <c r="G1227" s="2"/>
      <c r="H1227" s="2" t="str">
        <f t="shared" si="79"/>
        <v>_</v>
      </c>
      <c r="I1227" s="2"/>
      <c r="J1227" s="2"/>
      <c r="K1227" s="2"/>
      <c r="L1227" s="2" t="str">
        <f t="shared" si="78"/>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76"/>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(($AM$11)*IF(Table2[[#This Row],[CorrectWinnerPrediction]]="Y", 1, 0))+(($AM$12)*IF(Table2[[#This Row],[CorrectAwayScorePrediction]]="Y", 1, 0))+(($AM$13)*IF(Table2[[#This Row],[CorrectHomeScorePrediction]]="Y", 1, 0))</f>
        <v>0</v>
      </c>
      <c r="AD1227" s="4" t="str">
        <f t="shared" si="77"/>
        <v>SUN</v>
      </c>
      <c r="AE1227"/>
    </row>
    <row r="1228" spans="1:31" x14ac:dyDescent="0.25">
      <c r="B1228" s="4">
        <v>45753</v>
      </c>
      <c r="C1228" s="7" t="s">
        <v>1340</v>
      </c>
      <c r="D1228" s="2" t="s">
        <v>16</v>
      </c>
      <c r="E1228" s="2" t="s">
        <v>29</v>
      </c>
      <c r="F1228" s="2"/>
      <c r="G1228" s="2"/>
      <c r="H1228" s="2" t="str">
        <f t="shared" si="79"/>
        <v>_</v>
      </c>
      <c r="I1228" s="2"/>
      <c r="J1228" s="2"/>
      <c r="K1228" s="2"/>
      <c r="L1228" s="2" t="str">
        <f t="shared" si="78"/>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76"/>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(($AM$11)*IF(Table2[[#This Row],[CorrectWinnerPrediction]]="Y", 1, 0))+(($AM$12)*IF(Table2[[#This Row],[CorrectAwayScorePrediction]]="Y", 1, 0))+(($AM$13)*IF(Table2[[#This Row],[CorrectHomeScorePrediction]]="Y", 1, 0))</f>
        <v>0</v>
      </c>
      <c r="AD1228" s="4" t="str">
        <f t="shared" si="77"/>
        <v>SUN</v>
      </c>
      <c r="AE1228"/>
    </row>
    <row r="1229" spans="1:31" x14ac:dyDescent="0.25">
      <c r="B1229" s="4">
        <v>45753</v>
      </c>
      <c r="C1229" s="7" t="s">
        <v>1341</v>
      </c>
      <c r="D1229" s="2" t="s">
        <v>21</v>
      </c>
      <c r="E1229" s="2" t="s">
        <v>17</v>
      </c>
      <c r="F1229" s="2"/>
      <c r="G1229" s="2"/>
      <c r="H1229" s="2" t="str">
        <f t="shared" si="79"/>
        <v>_</v>
      </c>
      <c r="I1229" s="2"/>
      <c r="J1229" s="2"/>
      <c r="K1229" s="2"/>
      <c r="L1229" s="2" t="str">
        <f t="shared" si="78"/>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76"/>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(($AM$11)*IF(Table2[[#This Row],[CorrectWinnerPrediction]]="Y", 1, 0))+(($AM$12)*IF(Table2[[#This Row],[CorrectAwayScorePrediction]]="Y", 1, 0))+(($AM$13)*IF(Table2[[#This Row],[CorrectHomeScorePrediction]]="Y", 1, 0))</f>
        <v>0</v>
      </c>
      <c r="AD1229" s="4" t="str">
        <f t="shared" si="77"/>
        <v>SUN</v>
      </c>
      <c r="AE1229"/>
    </row>
    <row r="1230" spans="1:31" x14ac:dyDescent="0.25">
      <c r="B1230" s="4">
        <v>45753</v>
      </c>
      <c r="C1230" s="7" t="s">
        <v>1342</v>
      </c>
      <c r="D1230" s="2" t="s">
        <v>19</v>
      </c>
      <c r="E1230" s="2" t="s">
        <v>35</v>
      </c>
      <c r="F1230" s="2"/>
      <c r="G1230" s="2"/>
      <c r="H1230" s="2" t="str">
        <f t="shared" si="79"/>
        <v>_</v>
      </c>
      <c r="I1230" s="2"/>
      <c r="J1230" s="2"/>
      <c r="K1230" s="2"/>
      <c r="L1230" s="2" t="str">
        <f t="shared" si="78"/>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76"/>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(($AM$11)*IF(Table2[[#This Row],[CorrectWinnerPrediction]]="Y", 1, 0))+(($AM$12)*IF(Table2[[#This Row],[CorrectAwayScorePrediction]]="Y", 1, 0))+(($AM$13)*IF(Table2[[#This Row],[CorrectHomeScorePrediction]]="Y", 1, 0))</f>
        <v>0</v>
      </c>
      <c r="AD1230" s="4" t="str">
        <f t="shared" si="77"/>
        <v>SUN</v>
      </c>
      <c r="AE1230"/>
    </row>
    <row r="1231" spans="1:31" x14ac:dyDescent="0.25">
      <c r="A1231" s="3"/>
      <c r="B1231" s="5">
        <v>45753</v>
      </c>
      <c r="C1231" s="8" t="s">
        <v>1343</v>
      </c>
      <c r="D1231" s="3" t="s">
        <v>27</v>
      </c>
      <c r="E1231" s="3" t="s">
        <v>25</v>
      </c>
      <c r="F1231" s="3"/>
      <c r="G1231" s="3"/>
      <c r="H1231" s="3" t="str">
        <f t="shared" si="79"/>
        <v>_</v>
      </c>
      <c r="I1231" s="3"/>
      <c r="J1231" s="3"/>
      <c r="K1231" s="3"/>
      <c r="L1231" s="3" t="str">
        <f t="shared" si="78"/>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76"/>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(($AM$11)*IF(Table2[[#This Row],[CorrectWinnerPrediction]]="Y", 1, 0))+(($AM$12)*IF(Table2[[#This Row],[CorrectAwayScorePrediction]]="Y", 1, 0))+(($AM$13)*IF(Table2[[#This Row],[CorrectHomeScorePrediction]]="Y", 1, 0))</f>
        <v>0</v>
      </c>
      <c r="AD1231" s="5" t="str">
        <f t="shared" si="77"/>
        <v>SUN</v>
      </c>
      <c r="AE1231"/>
    </row>
    <row r="1232" spans="1:31" x14ac:dyDescent="0.25">
      <c r="B1232" s="4">
        <v>45754</v>
      </c>
      <c r="C1232" s="7" t="s">
        <v>1344</v>
      </c>
      <c r="D1232" s="2" t="s">
        <v>43</v>
      </c>
      <c r="E1232" s="2" t="s">
        <v>20</v>
      </c>
      <c r="F1232" s="2"/>
      <c r="G1232" s="2"/>
      <c r="H1232" s="2" t="str">
        <f t="shared" si="79"/>
        <v>_</v>
      </c>
      <c r="I1232" s="2"/>
      <c r="J1232" s="2"/>
      <c r="K1232" s="2"/>
      <c r="L1232" s="2" t="str">
        <f t="shared" si="78"/>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76"/>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(($AM$11)*IF(Table2[[#This Row],[CorrectWinnerPrediction]]="Y", 1, 0))+(($AM$12)*IF(Table2[[#This Row],[CorrectAwayScorePrediction]]="Y", 1, 0))+(($AM$13)*IF(Table2[[#This Row],[CorrectHomeScorePrediction]]="Y", 1, 0))</f>
        <v>0</v>
      </c>
      <c r="AD1232" s="4" t="str">
        <f t="shared" si="77"/>
        <v>MON</v>
      </c>
      <c r="AE1232"/>
    </row>
    <row r="1233" spans="1:31" x14ac:dyDescent="0.25">
      <c r="B1233" s="4">
        <v>45754</v>
      </c>
      <c r="C1233" s="7" t="s">
        <v>1345</v>
      </c>
      <c r="D1233" s="2" t="s">
        <v>13</v>
      </c>
      <c r="E1233" s="2" t="s">
        <v>22</v>
      </c>
      <c r="F1233" s="2"/>
      <c r="G1233" s="2"/>
      <c r="H1233" s="2" t="str">
        <f t="shared" si="79"/>
        <v>_</v>
      </c>
      <c r="I1233" s="2"/>
      <c r="J1233" s="2"/>
      <c r="K1233" s="2"/>
      <c r="L1233" s="2" t="str">
        <f t="shared" si="78"/>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76"/>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(($AM$11)*IF(Table2[[#This Row],[CorrectWinnerPrediction]]="Y", 1, 0))+(($AM$12)*IF(Table2[[#This Row],[CorrectAwayScorePrediction]]="Y", 1, 0))+(($AM$13)*IF(Table2[[#This Row],[CorrectHomeScorePrediction]]="Y", 1, 0))</f>
        <v>0</v>
      </c>
      <c r="AD1233" s="4" t="str">
        <f t="shared" si="77"/>
        <v>MON</v>
      </c>
      <c r="AE1233"/>
    </row>
    <row r="1234" spans="1:31" x14ac:dyDescent="0.25">
      <c r="B1234" s="4">
        <v>45754</v>
      </c>
      <c r="C1234" s="7" t="s">
        <v>1346</v>
      </c>
      <c r="D1234" s="2" t="s">
        <v>23</v>
      </c>
      <c r="E1234" s="2" t="s">
        <v>47</v>
      </c>
      <c r="F1234" s="2"/>
      <c r="G1234" s="2"/>
      <c r="H1234" s="2" t="str">
        <f t="shared" si="79"/>
        <v>_</v>
      </c>
      <c r="I1234" s="2"/>
      <c r="J1234" s="2"/>
      <c r="K1234" s="2"/>
      <c r="L1234" s="2" t="str">
        <f t="shared" si="78"/>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76"/>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(($AM$11)*IF(Table2[[#This Row],[CorrectWinnerPrediction]]="Y", 1, 0))+(($AM$12)*IF(Table2[[#This Row],[CorrectAwayScorePrediction]]="Y", 1, 0))+(($AM$13)*IF(Table2[[#This Row],[CorrectHomeScorePrediction]]="Y", 1, 0))</f>
        <v>0</v>
      </c>
      <c r="AD1234" s="4" t="str">
        <f t="shared" si="77"/>
        <v>MON</v>
      </c>
      <c r="AE1234"/>
    </row>
    <row r="1235" spans="1:31" x14ac:dyDescent="0.25">
      <c r="B1235" s="4">
        <v>45754</v>
      </c>
      <c r="C1235" s="7" t="s">
        <v>1347</v>
      </c>
      <c r="D1235" s="2" t="s">
        <v>12</v>
      </c>
      <c r="E1235" s="2" t="s">
        <v>28</v>
      </c>
      <c r="F1235" s="2"/>
      <c r="G1235" s="2"/>
      <c r="H1235" s="2" t="str">
        <f t="shared" si="79"/>
        <v>_</v>
      </c>
      <c r="I1235" s="2"/>
      <c r="J1235" s="2"/>
      <c r="K1235" s="2"/>
      <c r="L1235" s="2" t="str">
        <f t="shared" si="78"/>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76"/>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(($AM$11)*IF(Table2[[#This Row],[CorrectWinnerPrediction]]="Y", 1, 0))+(($AM$12)*IF(Table2[[#This Row],[CorrectAwayScorePrediction]]="Y", 1, 0))+(($AM$13)*IF(Table2[[#This Row],[CorrectHomeScorePrediction]]="Y", 1, 0))</f>
        <v>0</v>
      </c>
      <c r="AD1235" s="4" t="str">
        <f t="shared" si="77"/>
        <v>MON</v>
      </c>
      <c r="AE1235"/>
    </row>
    <row r="1236" spans="1:31" x14ac:dyDescent="0.25">
      <c r="A1236" s="3"/>
      <c r="B1236" s="5">
        <v>45754</v>
      </c>
      <c r="C1236" s="8" t="s">
        <v>1348</v>
      </c>
      <c r="D1236" s="3" t="s">
        <v>24</v>
      </c>
      <c r="E1236" s="3" t="s">
        <v>38</v>
      </c>
      <c r="F1236" s="3"/>
      <c r="G1236" s="3"/>
      <c r="H1236" s="3" t="str">
        <f t="shared" si="79"/>
        <v>_</v>
      </c>
      <c r="I1236" s="3"/>
      <c r="J1236" s="3"/>
      <c r="K1236" s="3"/>
      <c r="L1236" s="2" t="str">
        <f t="shared" si="78"/>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76"/>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(($AM$11)*IF(Table2[[#This Row],[CorrectWinnerPrediction]]="Y", 1, 0))+(($AM$12)*IF(Table2[[#This Row],[CorrectAwayScorePrediction]]="Y", 1, 0))+(($AM$13)*IF(Table2[[#This Row],[CorrectHomeScorePrediction]]="Y", 1, 0))</f>
        <v>0</v>
      </c>
      <c r="AD1236" s="5" t="str">
        <f t="shared" si="77"/>
        <v>MON</v>
      </c>
      <c r="AE1236"/>
    </row>
    <row r="1237" spans="1:31" x14ac:dyDescent="0.25">
      <c r="B1237" s="4">
        <v>45755</v>
      </c>
      <c r="C1237" s="7" t="s">
        <v>1349</v>
      </c>
      <c r="D1237" s="2" t="s">
        <v>44</v>
      </c>
      <c r="E1237" s="2" t="s">
        <v>29</v>
      </c>
      <c r="F1237" s="2"/>
      <c r="G1237" s="2"/>
      <c r="H1237" s="2" t="str">
        <f t="shared" si="79"/>
        <v>_</v>
      </c>
      <c r="I1237" s="2"/>
      <c r="J1237" s="2"/>
      <c r="K1237" s="2"/>
      <c r="L1237" s="13" t="str">
        <f t="shared" si="78"/>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76"/>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(($AM$11)*IF(Table2[[#This Row],[CorrectWinnerPrediction]]="Y", 1, 0))+(($AM$12)*IF(Table2[[#This Row],[CorrectAwayScorePrediction]]="Y", 1, 0))+(($AM$13)*IF(Table2[[#This Row],[CorrectHomeScorePrediction]]="Y", 1, 0))</f>
        <v>0</v>
      </c>
      <c r="AD1237" s="4" t="str">
        <f t="shared" si="77"/>
        <v>TUE</v>
      </c>
      <c r="AE1237"/>
    </row>
    <row r="1238" spans="1:31" x14ac:dyDescent="0.25">
      <c r="B1238" s="4">
        <v>45755</v>
      </c>
      <c r="C1238" s="7" t="s">
        <v>1350</v>
      </c>
      <c r="D1238" s="2" t="s">
        <v>31</v>
      </c>
      <c r="E1238" s="2" t="s">
        <v>19</v>
      </c>
      <c r="F1238" s="2"/>
      <c r="G1238" s="2"/>
      <c r="H1238" s="2" t="str">
        <f t="shared" si="79"/>
        <v>_</v>
      </c>
      <c r="I1238" s="2"/>
      <c r="J1238" s="2"/>
      <c r="K1238" s="2"/>
      <c r="L1238" s="2" t="str">
        <f t="shared" si="78"/>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76"/>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(($AM$11)*IF(Table2[[#This Row],[CorrectWinnerPrediction]]="Y", 1, 0))+(($AM$12)*IF(Table2[[#This Row],[CorrectAwayScorePrediction]]="Y", 1, 0))+(($AM$13)*IF(Table2[[#This Row],[CorrectHomeScorePrediction]]="Y", 1, 0))</f>
        <v>0</v>
      </c>
      <c r="AD1238" s="4" t="str">
        <f t="shared" si="77"/>
        <v>TUE</v>
      </c>
      <c r="AE1238"/>
    </row>
    <row r="1239" spans="1:31" x14ac:dyDescent="0.25">
      <c r="B1239" s="4">
        <v>45755</v>
      </c>
      <c r="C1239" s="7" t="s">
        <v>1351</v>
      </c>
      <c r="D1239" s="2" t="s">
        <v>18</v>
      </c>
      <c r="E1239" s="2" t="s">
        <v>14</v>
      </c>
      <c r="F1239" s="2"/>
      <c r="G1239" s="2"/>
      <c r="H1239" s="2" t="str">
        <f t="shared" si="79"/>
        <v>_</v>
      </c>
      <c r="I1239" s="2"/>
      <c r="J1239" s="2"/>
      <c r="K1239" s="2"/>
      <c r="L1239" s="2" t="str">
        <f t="shared" si="78"/>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76"/>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(($AM$11)*IF(Table2[[#This Row],[CorrectWinnerPrediction]]="Y", 1, 0))+(($AM$12)*IF(Table2[[#This Row],[CorrectAwayScorePrediction]]="Y", 1, 0))+(($AM$13)*IF(Table2[[#This Row],[CorrectHomeScorePrediction]]="Y", 1, 0))</f>
        <v>0</v>
      </c>
      <c r="AD1239" s="4" t="str">
        <f t="shared" si="77"/>
        <v>TUE</v>
      </c>
      <c r="AE1239"/>
    </row>
    <row r="1240" spans="1:31" x14ac:dyDescent="0.25">
      <c r="B1240" s="4">
        <v>45755</v>
      </c>
      <c r="C1240" s="7" t="s">
        <v>1352</v>
      </c>
      <c r="D1240" s="2" t="s">
        <v>16</v>
      </c>
      <c r="E1240" s="2" t="s">
        <v>32</v>
      </c>
      <c r="F1240" s="2"/>
      <c r="G1240" s="2"/>
      <c r="H1240" s="2" t="str">
        <f t="shared" si="79"/>
        <v>_</v>
      </c>
      <c r="I1240" s="2"/>
      <c r="J1240" s="2"/>
      <c r="K1240" s="2"/>
      <c r="L1240" s="2" t="str">
        <f t="shared" si="78"/>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76"/>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(($AM$11)*IF(Table2[[#This Row],[CorrectWinnerPrediction]]="Y", 1, 0))+(($AM$12)*IF(Table2[[#This Row],[CorrectAwayScorePrediction]]="Y", 1, 0))+(($AM$13)*IF(Table2[[#This Row],[CorrectHomeScorePrediction]]="Y", 1, 0))</f>
        <v>0</v>
      </c>
      <c r="AD1240" s="4" t="str">
        <f t="shared" si="77"/>
        <v>TUE</v>
      </c>
      <c r="AE1240"/>
    </row>
    <row r="1241" spans="1:31" x14ac:dyDescent="0.25">
      <c r="B1241" s="4">
        <v>45755</v>
      </c>
      <c r="C1241" s="7" t="s">
        <v>1353</v>
      </c>
      <c r="D1241" s="2" t="s">
        <v>30</v>
      </c>
      <c r="E1241" s="2" t="s">
        <v>36</v>
      </c>
      <c r="F1241" s="2"/>
      <c r="G1241" s="2"/>
      <c r="H1241" s="2" t="str">
        <f t="shared" si="79"/>
        <v>_</v>
      </c>
      <c r="I1241" s="2"/>
      <c r="J1241" s="2"/>
      <c r="K1241" s="2"/>
      <c r="L1241" s="2" t="str">
        <f t="shared" si="78"/>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76"/>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(($AM$11)*IF(Table2[[#This Row],[CorrectWinnerPrediction]]="Y", 1, 0))+(($AM$12)*IF(Table2[[#This Row],[CorrectAwayScorePrediction]]="Y", 1, 0))+(($AM$13)*IF(Table2[[#This Row],[CorrectHomeScorePrediction]]="Y", 1, 0))</f>
        <v>0</v>
      </c>
      <c r="AD1241" s="4" t="str">
        <f t="shared" si="77"/>
        <v>TUE</v>
      </c>
      <c r="AE1241"/>
    </row>
    <row r="1242" spans="1:31" x14ac:dyDescent="0.25">
      <c r="B1242" s="4">
        <v>45755</v>
      </c>
      <c r="C1242" s="7" t="s">
        <v>1354</v>
      </c>
      <c r="D1242" s="2" t="s">
        <v>17</v>
      </c>
      <c r="E1242" s="2" t="s">
        <v>21</v>
      </c>
      <c r="F1242" s="2"/>
      <c r="G1242" s="2"/>
      <c r="H1242" s="2" t="str">
        <f t="shared" si="79"/>
        <v>_</v>
      </c>
      <c r="I1242" s="2"/>
      <c r="J1242" s="2"/>
      <c r="K1242" s="2"/>
      <c r="L1242" s="2" t="str">
        <f t="shared" si="78"/>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76"/>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(($AM$11)*IF(Table2[[#This Row],[CorrectWinnerPrediction]]="Y", 1, 0))+(($AM$12)*IF(Table2[[#This Row],[CorrectAwayScorePrediction]]="Y", 1, 0))+(($AM$13)*IF(Table2[[#This Row],[CorrectHomeScorePrediction]]="Y", 1, 0))</f>
        <v>0</v>
      </c>
      <c r="AD1242" s="4" t="str">
        <f t="shared" si="77"/>
        <v>TUE</v>
      </c>
      <c r="AE1242"/>
    </row>
    <row r="1243" spans="1:31" x14ac:dyDescent="0.25">
      <c r="B1243" s="4">
        <v>45755</v>
      </c>
      <c r="C1243" s="7" t="s">
        <v>1355</v>
      </c>
      <c r="D1243" s="2" t="s">
        <v>33</v>
      </c>
      <c r="E1243" s="2" t="s">
        <v>35</v>
      </c>
      <c r="F1243" s="2"/>
      <c r="G1243" s="2"/>
      <c r="H1243" s="2" t="str">
        <f t="shared" si="79"/>
        <v>_</v>
      </c>
      <c r="I1243" s="2"/>
      <c r="J1243" s="2"/>
      <c r="K1243" s="2"/>
      <c r="L1243" s="2" t="str">
        <f t="shared" si="78"/>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76"/>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(($AM$11)*IF(Table2[[#This Row],[CorrectWinnerPrediction]]="Y", 1, 0))+(($AM$12)*IF(Table2[[#This Row],[CorrectAwayScorePrediction]]="Y", 1, 0))+(($AM$13)*IF(Table2[[#This Row],[CorrectHomeScorePrediction]]="Y", 1, 0))</f>
        <v>0</v>
      </c>
      <c r="AD1243" s="4" t="str">
        <f t="shared" si="77"/>
        <v>TUE</v>
      </c>
      <c r="AE1243"/>
    </row>
    <row r="1244" spans="1:31" x14ac:dyDescent="0.25">
      <c r="B1244" s="4">
        <v>45755</v>
      </c>
      <c r="C1244" s="7" t="s">
        <v>1356</v>
      </c>
      <c r="D1244" s="2" t="s">
        <v>25</v>
      </c>
      <c r="E1244" s="2" t="s">
        <v>34</v>
      </c>
      <c r="F1244" s="2"/>
      <c r="G1244" s="2"/>
      <c r="H1244" s="2" t="str">
        <f t="shared" si="79"/>
        <v>_</v>
      </c>
      <c r="I1244" s="2"/>
      <c r="J1244" s="2"/>
      <c r="K1244" s="2"/>
      <c r="L1244" s="2" t="str">
        <f t="shared" si="78"/>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76"/>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(($AM$11)*IF(Table2[[#This Row],[CorrectWinnerPrediction]]="Y", 1, 0))+(($AM$12)*IF(Table2[[#This Row],[CorrectAwayScorePrediction]]="Y", 1, 0))+(($AM$13)*IF(Table2[[#This Row],[CorrectHomeScorePrediction]]="Y", 1, 0))</f>
        <v>0</v>
      </c>
      <c r="AD1244" s="4" t="str">
        <f t="shared" si="77"/>
        <v>TUE</v>
      </c>
      <c r="AE1244"/>
    </row>
    <row r="1245" spans="1:31" x14ac:dyDescent="0.25">
      <c r="B1245" s="4">
        <v>45755</v>
      </c>
      <c r="C1245" s="7" t="s">
        <v>1357</v>
      </c>
      <c r="D1245" s="2" t="s">
        <v>12</v>
      </c>
      <c r="E1245" s="2" t="s">
        <v>15</v>
      </c>
      <c r="F1245" s="2"/>
      <c r="G1245" s="2"/>
      <c r="H1245" s="2" t="str">
        <f t="shared" si="79"/>
        <v>_</v>
      </c>
      <c r="I1245" s="2"/>
      <c r="J1245" s="2"/>
      <c r="K1245" s="2"/>
      <c r="L1245" s="2" t="str">
        <f t="shared" si="78"/>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76"/>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(($AM$11)*IF(Table2[[#This Row],[CorrectWinnerPrediction]]="Y", 1, 0))+(($AM$12)*IF(Table2[[#This Row],[CorrectAwayScorePrediction]]="Y", 1, 0))+(($AM$13)*IF(Table2[[#This Row],[CorrectHomeScorePrediction]]="Y", 1, 0))</f>
        <v>0</v>
      </c>
      <c r="AD1245" s="4" t="str">
        <f t="shared" si="77"/>
        <v>TUE</v>
      </c>
      <c r="AE1245"/>
    </row>
    <row r="1246" spans="1:31" x14ac:dyDescent="0.25">
      <c r="A1246" s="3"/>
      <c r="B1246" s="5">
        <v>45755</v>
      </c>
      <c r="C1246" s="8" t="s">
        <v>1358</v>
      </c>
      <c r="D1246" s="3" t="s">
        <v>27</v>
      </c>
      <c r="E1246" s="3" t="s">
        <v>26</v>
      </c>
      <c r="F1246" s="3"/>
      <c r="G1246" s="3"/>
      <c r="H1246" s="3" t="str">
        <f t="shared" si="79"/>
        <v>_</v>
      </c>
      <c r="I1246" s="3"/>
      <c r="J1246" s="3"/>
      <c r="K1246" s="3"/>
      <c r="L1246" s="2" t="str">
        <f t="shared" si="78"/>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76"/>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(($AM$11)*IF(Table2[[#This Row],[CorrectWinnerPrediction]]="Y", 1, 0))+(($AM$12)*IF(Table2[[#This Row],[CorrectAwayScorePrediction]]="Y", 1, 0))+(($AM$13)*IF(Table2[[#This Row],[CorrectHomeScorePrediction]]="Y", 1, 0))</f>
        <v>0</v>
      </c>
      <c r="AD1246" s="5" t="str">
        <f t="shared" si="77"/>
        <v>TUE</v>
      </c>
      <c r="AE1246"/>
    </row>
    <row r="1247" spans="1:31" x14ac:dyDescent="0.25">
      <c r="B1247" s="4">
        <v>45756</v>
      </c>
      <c r="C1247" s="7" t="s">
        <v>1359</v>
      </c>
      <c r="D1247" s="2" t="s">
        <v>18</v>
      </c>
      <c r="E1247" s="2" t="s">
        <v>43</v>
      </c>
      <c r="F1247" s="2"/>
      <c r="G1247" s="2"/>
      <c r="H1247" s="2" t="str">
        <f t="shared" si="79"/>
        <v>_</v>
      </c>
      <c r="I1247" s="2"/>
      <c r="J1247" s="2"/>
      <c r="K1247" s="2"/>
      <c r="L1247" s="13" t="str">
        <f t="shared" si="78"/>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76"/>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(($AM$11)*IF(Table2[[#This Row],[CorrectWinnerPrediction]]="Y", 1, 0))+(($AM$12)*IF(Table2[[#This Row],[CorrectAwayScorePrediction]]="Y", 1, 0))+(($AM$13)*IF(Table2[[#This Row],[CorrectHomeScorePrediction]]="Y", 1, 0))</f>
        <v>0</v>
      </c>
      <c r="AD1247" s="4" t="str">
        <f t="shared" si="77"/>
        <v>WED</v>
      </c>
      <c r="AE1247"/>
    </row>
    <row r="1248" spans="1:31" x14ac:dyDescent="0.25">
      <c r="B1248" s="4">
        <v>45756</v>
      </c>
      <c r="C1248" s="7" t="s">
        <v>1360</v>
      </c>
      <c r="D1248" s="2" t="s">
        <v>45</v>
      </c>
      <c r="E1248" s="2" t="s">
        <v>20</v>
      </c>
      <c r="F1248" s="2"/>
      <c r="G1248" s="2"/>
      <c r="H1248" s="2" t="str">
        <f t="shared" si="79"/>
        <v>_</v>
      </c>
      <c r="I1248" s="2"/>
      <c r="J1248" s="2"/>
      <c r="K1248" s="2"/>
      <c r="L1248" s="2" t="str">
        <f t="shared" si="78"/>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76"/>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(($AM$11)*IF(Table2[[#This Row],[CorrectWinnerPrediction]]="Y", 1, 0))+(($AM$12)*IF(Table2[[#This Row],[CorrectAwayScorePrediction]]="Y", 1, 0))+(($AM$13)*IF(Table2[[#This Row],[CorrectHomeScorePrediction]]="Y", 1, 0))</f>
        <v>0</v>
      </c>
      <c r="AD1248" s="4" t="str">
        <f t="shared" si="77"/>
        <v>WED</v>
      </c>
      <c r="AE1248"/>
    </row>
    <row r="1249" spans="1:31" x14ac:dyDescent="0.25">
      <c r="B1249" s="4">
        <v>45756</v>
      </c>
      <c r="C1249" s="7" t="s">
        <v>1361</v>
      </c>
      <c r="D1249" s="2" t="s">
        <v>38</v>
      </c>
      <c r="E1249" s="2" t="s">
        <v>37</v>
      </c>
      <c r="F1249" s="2"/>
      <c r="G1249" s="2"/>
      <c r="H1249" s="2" t="str">
        <f t="shared" si="79"/>
        <v>_</v>
      </c>
      <c r="I1249" s="2"/>
      <c r="J1249" s="2"/>
      <c r="K1249" s="2"/>
      <c r="L1249" s="2" t="str">
        <f t="shared" si="78"/>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76"/>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(($AM$11)*IF(Table2[[#This Row],[CorrectWinnerPrediction]]="Y", 1, 0))+(($AM$12)*IF(Table2[[#This Row],[CorrectAwayScorePrediction]]="Y", 1, 0))+(($AM$13)*IF(Table2[[#This Row],[CorrectHomeScorePrediction]]="Y", 1, 0))</f>
        <v>0</v>
      </c>
      <c r="AD1249" s="4" t="str">
        <f t="shared" si="77"/>
        <v>WED</v>
      </c>
      <c r="AE1249"/>
    </row>
    <row r="1250" spans="1:31" x14ac:dyDescent="0.25">
      <c r="B1250" s="4">
        <v>45756</v>
      </c>
      <c r="C1250" s="7" t="s">
        <v>1362</v>
      </c>
      <c r="D1250" s="2" t="s">
        <v>13</v>
      </c>
      <c r="E1250" s="2" t="s">
        <v>23</v>
      </c>
      <c r="F1250" s="2"/>
      <c r="G1250" s="2"/>
      <c r="H1250" s="2" t="str">
        <f t="shared" si="79"/>
        <v>_</v>
      </c>
      <c r="I1250" s="2"/>
      <c r="J1250" s="2"/>
      <c r="K1250" s="2"/>
      <c r="L1250" s="2" t="str">
        <f t="shared" si="78"/>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76"/>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(($AM$11)*IF(Table2[[#This Row],[CorrectWinnerPrediction]]="Y", 1, 0))+(($AM$12)*IF(Table2[[#This Row],[CorrectAwayScorePrediction]]="Y", 1, 0))+(($AM$13)*IF(Table2[[#This Row],[CorrectHomeScorePrediction]]="Y", 1, 0))</f>
        <v>0</v>
      </c>
      <c r="AD1250" s="4" t="str">
        <f t="shared" si="77"/>
        <v>WED</v>
      </c>
      <c r="AE1250"/>
    </row>
    <row r="1251" spans="1:31" x14ac:dyDescent="0.25">
      <c r="A1251" s="3"/>
      <c r="B1251" s="5">
        <v>45756</v>
      </c>
      <c r="C1251" s="8" t="s">
        <v>1363</v>
      </c>
      <c r="D1251" s="3" t="s">
        <v>24</v>
      </c>
      <c r="E1251" s="3" t="s">
        <v>47</v>
      </c>
      <c r="F1251" s="3"/>
      <c r="G1251" s="3"/>
      <c r="H1251" s="3" t="str">
        <f t="shared" si="79"/>
        <v>_</v>
      </c>
      <c r="I1251" s="3"/>
      <c r="J1251" s="3"/>
      <c r="K1251" s="3"/>
      <c r="L1251" s="2" t="str">
        <f t="shared" si="78"/>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76"/>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(($AM$11)*IF(Table2[[#This Row],[CorrectWinnerPrediction]]="Y", 1, 0))+(($AM$12)*IF(Table2[[#This Row],[CorrectAwayScorePrediction]]="Y", 1, 0))+(($AM$13)*IF(Table2[[#This Row],[CorrectHomeScorePrediction]]="Y", 1, 0))</f>
        <v>0</v>
      </c>
      <c r="AD1251" s="5" t="str">
        <f t="shared" si="77"/>
        <v>WED</v>
      </c>
      <c r="AE1251"/>
    </row>
    <row r="1252" spans="1:31" x14ac:dyDescent="0.25">
      <c r="B1252" s="4">
        <v>45757</v>
      </c>
      <c r="C1252" s="7" t="s">
        <v>1364</v>
      </c>
      <c r="D1252" s="2" t="s">
        <v>17</v>
      </c>
      <c r="E1252" s="2" t="s">
        <v>16</v>
      </c>
      <c r="F1252" s="2"/>
      <c r="G1252" s="2"/>
      <c r="H1252" s="2" t="str">
        <f t="shared" si="79"/>
        <v>_</v>
      </c>
      <c r="I1252" s="2"/>
      <c r="J1252" s="2"/>
      <c r="K1252" s="2"/>
      <c r="L1252" s="13" t="str">
        <f t="shared" si="78"/>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76"/>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(($AM$11)*IF(Table2[[#This Row],[CorrectWinnerPrediction]]="Y", 1, 0))+(($AM$12)*IF(Table2[[#This Row],[CorrectAwayScorePrediction]]="Y", 1, 0))+(($AM$13)*IF(Table2[[#This Row],[CorrectHomeScorePrediction]]="Y", 1, 0))</f>
        <v>0</v>
      </c>
      <c r="AD1252" s="4" t="str">
        <f t="shared" si="77"/>
        <v>THU</v>
      </c>
      <c r="AE1252"/>
    </row>
    <row r="1253" spans="1:31" x14ac:dyDescent="0.25">
      <c r="B1253" s="4">
        <v>45757</v>
      </c>
      <c r="C1253" s="7" t="s">
        <v>1365</v>
      </c>
      <c r="D1253" s="2" t="s">
        <v>31</v>
      </c>
      <c r="E1253" s="2" t="s">
        <v>14</v>
      </c>
      <c r="F1253" s="2"/>
      <c r="G1253" s="2"/>
      <c r="H1253" s="2" t="str">
        <f t="shared" si="79"/>
        <v>_</v>
      </c>
      <c r="I1253" s="2"/>
      <c r="J1253" s="2"/>
      <c r="K1253" s="2"/>
      <c r="L1253" s="2" t="str">
        <f t="shared" si="78"/>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76"/>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(($AM$11)*IF(Table2[[#This Row],[CorrectWinnerPrediction]]="Y", 1, 0))+(($AM$12)*IF(Table2[[#This Row],[CorrectAwayScorePrediction]]="Y", 1, 0))+(($AM$13)*IF(Table2[[#This Row],[CorrectHomeScorePrediction]]="Y", 1, 0))</f>
        <v>0</v>
      </c>
      <c r="AD1253" s="4" t="str">
        <f t="shared" si="77"/>
        <v>THU</v>
      </c>
      <c r="AE1253"/>
    </row>
    <row r="1254" spans="1:31" x14ac:dyDescent="0.25">
      <c r="B1254" s="4">
        <v>45757</v>
      </c>
      <c r="C1254" s="7" t="s">
        <v>1366</v>
      </c>
      <c r="D1254" s="2" t="s">
        <v>29</v>
      </c>
      <c r="E1254" s="2" t="s">
        <v>36</v>
      </c>
      <c r="F1254" s="2"/>
      <c r="G1254" s="2"/>
      <c r="H1254" s="2" t="str">
        <f t="shared" si="79"/>
        <v>_</v>
      </c>
      <c r="I1254" s="2"/>
      <c r="J1254" s="2"/>
      <c r="K1254" s="2"/>
      <c r="L1254" s="2" t="str">
        <f t="shared" si="78"/>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76"/>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(($AM$11)*IF(Table2[[#This Row],[CorrectWinnerPrediction]]="Y", 1, 0))+(($AM$12)*IF(Table2[[#This Row],[CorrectAwayScorePrediction]]="Y", 1, 0))+(($AM$13)*IF(Table2[[#This Row],[CorrectHomeScorePrediction]]="Y", 1, 0))</f>
        <v>0</v>
      </c>
      <c r="AD1254" s="4" t="str">
        <f t="shared" si="77"/>
        <v>THU</v>
      </c>
      <c r="AE1254"/>
    </row>
    <row r="1255" spans="1:31" x14ac:dyDescent="0.25">
      <c r="B1255" s="4">
        <v>45757</v>
      </c>
      <c r="C1255" s="7" t="s">
        <v>1367</v>
      </c>
      <c r="D1255" s="2" t="s">
        <v>44</v>
      </c>
      <c r="E1255" s="2" t="s">
        <v>46</v>
      </c>
      <c r="F1255" s="2"/>
      <c r="G1255" s="2"/>
      <c r="H1255" s="2" t="str">
        <f t="shared" si="79"/>
        <v>_</v>
      </c>
      <c r="I1255" s="2"/>
      <c r="J1255" s="2"/>
      <c r="K1255" s="2"/>
      <c r="L1255" s="2" t="str">
        <f t="shared" si="78"/>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76"/>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(($AM$11)*IF(Table2[[#This Row],[CorrectWinnerPrediction]]="Y", 1, 0))+(($AM$12)*IF(Table2[[#This Row],[CorrectAwayScorePrediction]]="Y", 1, 0))+(($AM$13)*IF(Table2[[#This Row],[CorrectHomeScorePrediction]]="Y", 1, 0))</f>
        <v>0</v>
      </c>
      <c r="AD1255" s="4" t="str">
        <f t="shared" si="77"/>
        <v>THU</v>
      </c>
      <c r="AE1255"/>
    </row>
    <row r="1256" spans="1:31" x14ac:dyDescent="0.25">
      <c r="B1256" s="4">
        <v>45757</v>
      </c>
      <c r="C1256" s="7" t="s">
        <v>1368</v>
      </c>
      <c r="D1256" s="2" t="s">
        <v>20</v>
      </c>
      <c r="E1256" s="2" t="s">
        <v>33</v>
      </c>
      <c r="F1256" s="2"/>
      <c r="G1256" s="2"/>
      <c r="H1256" s="2" t="str">
        <f t="shared" si="79"/>
        <v>_</v>
      </c>
      <c r="I1256" s="2"/>
      <c r="J1256" s="2"/>
      <c r="K1256" s="2"/>
      <c r="L1256" s="2" t="str">
        <f t="shared" si="78"/>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76"/>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(($AM$11)*IF(Table2[[#This Row],[CorrectWinnerPrediction]]="Y", 1, 0))+(($AM$12)*IF(Table2[[#This Row],[CorrectAwayScorePrediction]]="Y", 1, 0))+(($AM$13)*IF(Table2[[#This Row],[CorrectHomeScorePrediction]]="Y", 1, 0))</f>
        <v>0</v>
      </c>
      <c r="AD1256" s="4" t="str">
        <f t="shared" si="77"/>
        <v>THU</v>
      </c>
      <c r="AE1256"/>
    </row>
    <row r="1257" spans="1:31" x14ac:dyDescent="0.25">
      <c r="B1257" s="4">
        <v>45757</v>
      </c>
      <c r="C1257" s="7" t="s">
        <v>1369</v>
      </c>
      <c r="D1257" s="2" t="s">
        <v>22</v>
      </c>
      <c r="E1257" s="2" t="s">
        <v>34</v>
      </c>
      <c r="F1257" s="2"/>
      <c r="G1257" s="2"/>
      <c r="H1257" s="2" t="str">
        <f t="shared" si="79"/>
        <v>_</v>
      </c>
      <c r="I1257" s="2"/>
      <c r="J1257" s="2"/>
      <c r="K1257" s="2"/>
      <c r="L1257" s="2" t="str">
        <f t="shared" si="78"/>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76"/>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(($AM$11)*IF(Table2[[#This Row],[CorrectWinnerPrediction]]="Y", 1, 0))+(($AM$12)*IF(Table2[[#This Row],[CorrectAwayScorePrediction]]="Y", 1, 0))+(($AM$13)*IF(Table2[[#This Row],[CorrectHomeScorePrediction]]="Y", 1, 0))</f>
        <v>0</v>
      </c>
      <c r="AD1257" s="4" t="str">
        <f t="shared" si="77"/>
        <v>THU</v>
      </c>
      <c r="AE1257"/>
    </row>
    <row r="1258" spans="1:31" x14ac:dyDescent="0.25">
      <c r="B1258" s="4">
        <v>45757</v>
      </c>
      <c r="C1258" s="7" t="s">
        <v>1370</v>
      </c>
      <c r="D1258" s="2" t="s">
        <v>25</v>
      </c>
      <c r="E1258" s="2" t="s">
        <v>26</v>
      </c>
      <c r="F1258" s="2"/>
      <c r="G1258" s="2"/>
      <c r="H1258" s="2" t="str">
        <f t="shared" si="79"/>
        <v>_</v>
      </c>
      <c r="I1258" s="2"/>
      <c r="J1258" s="2"/>
      <c r="K1258" s="2"/>
      <c r="L1258" s="2" t="str">
        <f t="shared" si="78"/>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76"/>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(($AM$11)*IF(Table2[[#This Row],[CorrectWinnerPrediction]]="Y", 1, 0))+(($AM$12)*IF(Table2[[#This Row],[CorrectAwayScorePrediction]]="Y", 1, 0))+(($AM$13)*IF(Table2[[#This Row],[CorrectHomeScorePrediction]]="Y", 1, 0))</f>
        <v>0</v>
      </c>
      <c r="AD1258" s="4" t="str">
        <f t="shared" si="77"/>
        <v>THU</v>
      </c>
      <c r="AE1258"/>
    </row>
    <row r="1259" spans="1:31" x14ac:dyDescent="0.25">
      <c r="B1259" s="4">
        <v>45757</v>
      </c>
      <c r="C1259" s="7" t="s">
        <v>1371</v>
      </c>
      <c r="D1259" s="2" t="s">
        <v>35</v>
      </c>
      <c r="E1259" s="2" t="s">
        <v>15</v>
      </c>
      <c r="F1259" s="2"/>
      <c r="G1259" s="2"/>
      <c r="H1259" s="2" t="str">
        <f t="shared" si="79"/>
        <v>_</v>
      </c>
      <c r="I1259" s="2"/>
      <c r="J1259" s="2"/>
      <c r="K1259" s="2"/>
      <c r="L1259" s="2" t="str">
        <f t="shared" si="78"/>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76"/>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(($AM$11)*IF(Table2[[#This Row],[CorrectWinnerPrediction]]="Y", 1, 0))+(($AM$12)*IF(Table2[[#This Row],[CorrectAwayScorePrediction]]="Y", 1, 0))+(($AM$13)*IF(Table2[[#This Row],[CorrectHomeScorePrediction]]="Y", 1, 0))</f>
        <v>0</v>
      </c>
      <c r="AD1259" s="4" t="str">
        <f t="shared" si="77"/>
        <v>THU</v>
      </c>
      <c r="AE1259"/>
    </row>
    <row r="1260" spans="1:31" x14ac:dyDescent="0.25">
      <c r="B1260" s="4">
        <v>45757</v>
      </c>
      <c r="C1260" s="7" t="s">
        <v>1372</v>
      </c>
      <c r="D1260" s="2" t="s">
        <v>12</v>
      </c>
      <c r="E1260" s="2" t="s">
        <v>27</v>
      </c>
      <c r="F1260" s="2"/>
      <c r="G1260" s="2"/>
      <c r="H1260" s="2" t="str">
        <f t="shared" si="79"/>
        <v>_</v>
      </c>
      <c r="I1260" s="2"/>
      <c r="J1260" s="2"/>
      <c r="K1260" s="2"/>
      <c r="L1260" s="2" t="str">
        <f t="shared" si="78"/>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76"/>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(($AM$11)*IF(Table2[[#This Row],[CorrectWinnerPrediction]]="Y", 1, 0))+(($AM$12)*IF(Table2[[#This Row],[CorrectAwayScorePrediction]]="Y", 1, 0))+(($AM$13)*IF(Table2[[#This Row],[CorrectHomeScorePrediction]]="Y", 1, 0))</f>
        <v>0</v>
      </c>
      <c r="AD1260" s="4" t="str">
        <f t="shared" si="77"/>
        <v>THU</v>
      </c>
      <c r="AE1260"/>
    </row>
    <row r="1261" spans="1:31" x14ac:dyDescent="0.25">
      <c r="A1261" s="3"/>
      <c r="B1261" s="5">
        <v>45757</v>
      </c>
      <c r="C1261" s="8" t="s">
        <v>1373</v>
      </c>
      <c r="D1261" s="3" t="s">
        <v>47</v>
      </c>
      <c r="E1261" s="3" t="s">
        <v>28</v>
      </c>
      <c r="F1261" s="3"/>
      <c r="G1261" s="3"/>
      <c r="H1261" s="3" t="str">
        <f t="shared" si="79"/>
        <v>_</v>
      </c>
      <c r="I1261" s="3"/>
      <c r="J1261" s="3"/>
      <c r="K1261" s="3"/>
      <c r="L1261" s="3" t="str">
        <f t="shared" si="78"/>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76"/>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(($AM$11)*IF(Table2[[#This Row],[CorrectWinnerPrediction]]="Y", 1, 0))+(($AM$12)*IF(Table2[[#This Row],[CorrectAwayScorePrediction]]="Y", 1, 0))+(($AM$13)*IF(Table2[[#This Row],[CorrectHomeScorePrediction]]="Y", 1, 0))</f>
        <v>0</v>
      </c>
      <c r="AD1261" s="5" t="str">
        <f t="shared" si="77"/>
        <v>THU</v>
      </c>
      <c r="AE1261"/>
    </row>
    <row r="1262" spans="1:31" x14ac:dyDescent="0.25">
      <c r="B1262" s="4">
        <v>45758</v>
      </c>
      <c r="C1262" s="7" t="s">
        <v>1374</v>
      </c>
      <c r="D1262" s="2" t="s">
        <v>19</v>
      </c>
      <c r="E1262" s="2" t="s">
        <v>30</v>
      </c>
      <c r="F1262" s="2"/>
      <c r="G1262" s="2"/>
      <c r="H1262" s="2" t="str">
        <f t="shared" si="79"/>
        <v>_</v>
      </c>
      <c r="I1262" s="2"/>
      <c r="J1262" s="2"/>
      <c r="K1262" s="2"/>
      <c r="L1262" s="2" t="str">
        <f t="shared" si="78"/>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76"/>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(($AM$11)*IF(Table2[[#This Row],[CorrectWinnerPrediction]]="Y", 1, 0))+(($AM$12)*IF(Table2[[#This Row],[CorrectAwayScorePrediction]]="Y", 1, 0))+(($AM$13)*IF(Table2[[#This Row],[CorrectHomeScorePrediction]]="Y", 1, 0))</f>
        <v>0</v>
      </c>
      <c r="AD1262" s="4" t="str">
        <f t="shared" si="77"/>
        <v>FRI</v>
      </c>
      <c r="AE1262"/>
    </row>
    <row r="1263" spans="1:31" x14ac:dyDescent="0.25">
      <c r="B1263" s="4">
        <v>45758</v>
      </c>
      <c r="C1263" s="7" t="s">
        <v>1375</v>
      </c>
      <c r="D1263" s="2" t="s">
        <v>31</v>
      </c>
      <c r="E1263" s="2" t="s">
        <v>43</v>
      </c>
      <c r="F1263" s="2"/>
      <c r="G1263" s="2"/>
      <c r="H1263" s="2" t="str">
        <f t="shared" si="79"/>
        <v>_</v>
      </c>
      <c r="I1263" s="2"/>
      <c r="J1263" s="2"/>
      <c r="K1263" s="2"/>
      <c r="L1263" s="2" t="str">
        <f t="shared" si="78"/>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76"/>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(($AM$11)*IF(Table2[[#This Row],[CorrectWinnerPrediction]]="Y", 1, 0))+(($AM$12)*IF(Table2[[#This Row],[CorrectAwayScorePrediction]]="Y", 1, 0))+(($AM$13)*IF(Table2[[#This Row],[CorrectHomeScorePrediction]]="Y", 1, 0))</f>
        <v>0</v>
      </c>
      <c r="AD1263" s="4" t="str">
        <f t="shared" si="77"/>
        <v>FRI</v>
      </c>
      <c r="AE1263"/>
    </row>
    <row r="1264" spans="1:31" x14ac:dyDescent="0.25">
      <c r="B1264" s="4">
        <v>45758</v>
      </c>
      <c r="C1264" s="7" t="s">
        <v>1376</v>
      </c>
      <c r="D1264" s="2" t="s">
        <v>21</v>
      </c>
      <c r="E1264" s="2" t="s">
        <v>32</v>
      </c>
      <c r="F1264" s="2"/>
      <c r="G1264" s="2"/>
      <c r="H1264" s="2" t="str">
        <f t="shared" si="79"/>
        <v>_</v>
      </c>
      <c r="I1264" s="2"/>
      <c r="J1264" s="2"/>
      <c r="K1264" s="2"/>
      <c r="L1264" s="2" t="str">
        <f t="shared" si="78"/>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76"/>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(($AM$11)*IF(Table2[[#This Row],[CorrectWinnerPrediction]]="Y", 1, 0))+(($AM$12)*IF(Table2[[#This Row],[CorrectAwayScorePrediction]]="Y", 1, 0))+(($AM$13)*IF(Table2[[#This Row],[CorrectHomeScorePrediction]]="Y", 1, 0))</f>
        <v>0</v>
      </c>
      <c r="AD1264" s="4" t="str">
        <f t="shared" si="77"/>
        <v>FRI</v>
      </c>
      <c r="AE1264"/>
    </row>
    <row r="1265" spans="1:31" x14ac:dyDescent="0.25">
      <c r="B1265" s="4">
        <v>45758</v>
      </c>
      <c r="C1265" s="7" t="s">
        <v>1377</v>
      </c>
      <c r="D1265" s="2" t="s">
        <v>38</v>
      </c>
      <c r="E1265" s="2" t="s">
        <v>23</v>
      </c>
      <c r="F1265" s="2"/>
      <c r="G1265" s="2"/>
      <c r="H1265" s="2" t="str">
        <f t="shared" si="79"/>
        <v>_</v>
      </c>
      <c r="I1265" s="2"/>
      <c r="J1265" s="2"/>
      <c r="K1265" s="2"/>
      <c r="L1265" s="2" t="str">
        <f t="shared" si="78"/>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76"/>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(($AM$11)*IF(Table2[[#This Row],[CorrectWinnerPrediction]]="Y", 1, 0))+(($AM$12)*IF(Table2[[#This Row],[CorrectAwayScorePrediction]]="Y", 1, 0))+(($AM$13)*IF(Table2[[#This Row],[CorrectHomeScorePrediction]]="Y", 1, 0))</f>
        <v>0</v>
      </c>
      <c r="AD1265" s="4" t="str">
        <f t="shared" si="77"/>
        <v>FRI</v>
      </c>
      <c r="AE1265"/>
    </row>
    <row r="1266" spans="1:31" x14ac:dyDescent="0.25">
      <c r="A1266" s="3"/>
      <c r="B1266" s="5">
        <v>45758</v>
      </c>
      <c r="C1266" s="8" t="s">
        <v>1378</v>
      </c>
      <c r="D1266" s="3" t="s">
        <v>37</v>
      </c>
      <c r="E1266" s="3" t="s">
        <v>24</v>
      </c>
      <c r="F1266" s="3"/>
      <c r="G1266" s="3"/>
      <c r="H1266" s="3" t="str">
        <f t="shared" si="79"/>
        <v>_</v>
      </c>
      <c r="I1266" s="3"/>
      <c r="J1266" s="3"/>
      <c r="K1266" s="3"/>
      <c r="L1266" s="2" t="str">
        <f t="shared" si="78"/>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76"/>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(($AM$11)*IF(Table2[[#This Row],[CorrectWinnerPrediction]]="Y", 1, 0))+(($AM$12)*IF(Table2[[#This Row],[CorrectAwayScorePrediction]]="Y", 1, 0))+(($AM$13)*IF(Table2[[#This Row],[CorrectHomeScorePrediction]]="Y", 1, 0))</f>
        <v>0</v>
      </c>
      <c r="AD1266" s="5" t="str">
        <f t="shared" si="77"/>
        <v>FRI</v>
      </c>
      <c r="AE1266"/>
    </row>
    <row r="1267" spans="1:31" x14ac:dyDescent="0.25">
      <c r="B1267" s="4">
        <v>45759</v>
      </c>
      <c r="C1267" s="7" t="s">
        <v>1379</v>
      </c>
      <c r="D1267" s="2" t="s">
        <v>33</v>
      </c>
      <c r="E1267" s="2" t="s">
        <v>45</v>
      </c>
      <c r="F1267" s="2"/>
      <c r="G1267" s="2"/>
      <c r="H1267" s="2" t="str">
        <f t="shared" si="79"/>
        <v>_</v>
      </c>
      <c r="I1267" s="2"/>
      <c r="J1267" s="2"/>
      <c r="K1267" s="2"/>
      <c r="L1267" s="13" t="str">
        <f t="shared" si="78"/>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76"/>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(($AM$11)*IF(Table2[[#This Row],[CorrectWinnerPrediction]]="Y", 1, 0))+(($AM$12)*IF(Table2[[#This Row],[CorrectAwayScorePrediction]]="Y", 1, 0))+(($AM$13)*IF(Table2[[#This Row],[CorrectHomeScorePrediction]]="Y", 1, 0))</f>
        <v>0</v>
      </c>
      <c r="AD1267" s="4" t="str">
        <f t="shared" si="77"/>
        <v>SAT</v>
      </c>
      <c r="AE1267"/>
    </row>
    <row r="1268" spans="1:31" x14ac:dyDescent="0.25">
      <c r="B1268" s="4">
        <v>45759</v>
      </c>
      <c r="C1268" s="7" t="s">
        <v>1380</v>
      </c>
      <c r="D1268" s="2" t="s">
        <v>20</v>
      </c>
      <c r="E1268" s="2" t="s">
        <v>44</v>
      </c>
      <c r="F1268" s="2"/>
      <c r="G1268" s="2"/>
      <c r="H1268" s="2" t="str">
        <f t="shared" si="79"/>
        <v>_</v>
      </c>
      <c r="I1268" s="2"/>
      <c r="J1268" s="2"/>
      <c r="K1268" s="2"/>
      <c r="L1268" s="2" t="str">
        <f t="shared" si="78"/>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76"/>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(($AM$11)*IF(Table2[[#This Row],[CorrectWinnerPrediction]]="Y", 1, 0))+(($AM$12)*IF(Table2[[#This Row],[CorrectAwayScorePrediction]]="Y", 1, 0))+(($AM$13)*IF(Table2[[#This Row],[CorrectHomeScorePrediction]]="Y", 1, 0))</f>
        <v>0</v>
      </c>
      <c r="AD1268" s="4" t="str">
        <f t="shared" si="77"/>
        <v>SAT</v>
      </c>
      <c r="AE1268"/>
    </row>
    <row r="1269" spans="1:31" x14ac:dyDescent="0.25">
      <c r="B1269" s="4">
        <v>45759</v>
      </c>
      <c r="C1269" s="7" t="s">
        <v>1381</v>
      </c>
      <c r="D1269" s="2" t="s">
        <v>26</v>
      </c>
      <c r="E1269" s="2" t="s">
        <v>28</v>
      </c>
      <c r="F1269" s="2"/>
      <c r="G1269" s="2"/>
      <c r="H1269" s="2" t="str">
        <f t="shared" si="79"/>
        <v>_</v>
      </c>
      <c r="I1269" s="2"/>
      <c r="J1269" s="2"/>
      <c r="K1269" s="2"/>
      <c r="L1269" s="2" t="str">
        <f t="shared" si="78"/>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76"/>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(($AM$11)*IF(Table2[[#This Row],[CorrectWinnerPrediction]]="Y", 1, 0))+(($AM$12)*IF(Table2[[#This Row],[CorrectAwayScorePrediction]]="Y", 1, 0))+(($AM$13)*IF(Table2[[#This Row],[CorrectHomeScorePrediction]]="Y", 1, 0))</f>
        <v>0</v>
      </c>
      <c r="AD1269" s="4" t="str">
        <f t="shared" si="77"/>
        <v>SAT</v>
      </c>
      <c r="AE1269"/>
    </row>
    <row r="1270" spans="1:31" x14ac:dyDescent="0.25">
      <c r="B1270" s="4">
        <v>45759</v>
      </c>
      <c r="C1270" s="7" t="s">
        <v>1382</v>
      </c>
      <c r="D1270" s="2" t="s">
        <v>29</v>
      </c>
      <c r="E1270" s="2" t="s">
        <v>14</v>
      </c>
      <c r="F1270" s="2"/>
      <c r="G1270" s="2"/>
      <c r="H1270" s="2" t="str">
        <f t="shared" si="79"/>
        <v>_</v>
      </c>
      <c r="I1270" s="2"/>
      <c r="J1270" s="2"/>
      <c r="K1270" s="2"/>
      <c r="L1270" s="2" t="str">
        <f t="shared" si="78"/>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76"/>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(($AM$11)*IF(Table2[[#This Row],[CorrectWinnerPrediction]]="Y", 1, 0))+(($AM$12)*IF(Table2[[#This Row],[CorrectAwayScorePrediction]]="Y", 1, 0))+(($AM$13)*IF(Table2[[#This Row],[CorrectHomeScorePrediction]]="Y", 1, 0))</f>
        <v>0</v>
      </c>
      <c r="AD1270" s="4" t="str">
        <f t="shared" si="77"/>
        <v>SAT</v>
      </c>
      <c r="AE1270"/>
    </row>
    <row r="1271" spans="1:31" x14ac:dyDescent="0.25">
      <c r="B1271" s="4">
        <v>45759</v>
      </c>
      <c r="C1271" s="7" t="s">
        <v>1383</v>
      </c>
      <c r="D1271" s="2" t="s">
        <v>19</v>
      </c>
      <c r="E1271" s="2" t="s">
        <v>18</v>
      </c>
      <c r="F1271" s="2"/>
      <c r="G1271" s="2"/>
      <c r="H1271" s="2" t="str">
        <f t="shared" si="79"/>
        <v>_</v>
      </c>
      <c r="I1271" s="2"/>
      <c r="J1271" s="2"/>
      <c r="K1271" s="2"/>
      <c r="L1271" s="2" t="str">
        <f t="shared" si="78"/>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76"/>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(($AM$11)*IF(Table2[[#This Row],[CorrectWinnerPrediction]]="Y", 1, 0))+(($AM$12)*IF(Table2[[#This Row],[CorrectAwayScorePrediction]]="Y", 1, 0))+(($AM$13)*IF(Table2[[#This Row],[CorrectHomeScorePrediction]]="Y", 1, 0))</f>
        <v>0</v>
      </c>
      <c r="AD1271" s="4" t="str">
        <f t="shared" si="77"/>
        <v>SAT</v>
      </c>
      <c r="AE1271"/>
    </row>
    <row r="1272" spans="1:31" x14ac:dyDescent="0.25">
      <c r="B1272" s="4">
        <v>45759</v>
      </c>
      <c r="C1272" s="7" t="s">
        <v>1384</v>
      </c>
      <c r="D1272" s="2" t="s">
        <v>46</v>
      </c>
      <c r="E1272" s="2" t="s">
        <v>36</v>
      </c>
      <c r="F1272" s="2"/>
      <c r="G1272" s="2"/>
      <c r="H1272" s="2" t="str">
        <f t="shared" si="79"/>
        <v>_</v>
      </c>
      <c r="I1272" s="2"/>
      <c r="J1272" s="2"/>
      <c r="K1272" s="2"/>
      <c r="L1272" s="2" t="str">
        <f t="shared" si="78"/>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76"/>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(($AM$11)*IF(Table2[[#This Row],[CorrectWinnerPrediction]]="Y", 1, 0))+(($AM$12)*IF(Table2[[#This Row],[CorrectAwayScorePrediction]]="Y", 1, 0))+(($AM$13)*IF(Table2[[#This Row],[CorrectHomeScorePrediction]]="Y", 1, 0))</f>
        <v>0</v>
      </c>
      <c r="AD1272" s="4" t="str">
        <f t="shared" si="77"/>
        <v>SAT</v>
      </c>
      <c r="AE1272"/>
    </row>
    <row r="1273" spans="1:31" x14ac:dyDescent="0.25">
      <c r="B1273" s="4">
        <v>45759</v>
      </c>
      <c r="C1273" s="7" t="s">
        <v>1385</v>
      </c>
      <c r="D1273" s="2" t="s">
        <v>22</v>
      </c>
      <c r="E1273" s="2" t="s">
        <v>17</v>
      </c>
      <c r="F1273" s="2"/>
      <c r="G1273" s="2"/>
      <c r="H1273" s="2" t="str">
        <f t="shared" si="79"/>
        <v>_</v>
      </c>
      <c r="I1273" s="2"/>
      <c r="J1273" s="2"/>
      <c r="K1273" s="2"/>
      <c r="L1273" s="2" t="str">
        <f t="shared" si="78"/>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76"/>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(($AM$11)*IF(Table2[[#This Row],[CorrectWinnerPrediction]]="Y", 1, 0))+(($AM$12)*IF(Table2[[#This Row],[CorrectAwayScorePrediction]]="Y", 1, 0))+(($AM$13)*IF(Table2[[#This Row],[CorrectHomeScorePrediction]]="Y", 1, 0))</f>
        <v>0</v>
      </c>
      <c r="AD1273" s="4" t="str">
        <f t="shared" si="77"/>
        <v>SAT</v>
      </c>
      <c r="AE1273"/>
    </row>
    <row r="1274" spans="1:31" x14ac:dyDescent="0.25">
      <c r="B1274" s="4">
        <v>45759</v>
      </c>
      <c r="C1274" s="7" t="s">
        <v>1386</v>
      </c>
      <c r="D1274" s="2" t="s">
        <v>15</v>
      </c>
      <c r="E1274" s="2" t="s">
        <v>34</v>
      </c>
      <c r="F1274" s="2"/>
      <c r="G1274" s="2"/>
      <c r="H1274" s="2" t="str">
        <f t="shared" si="79"/>
        <v>_</v>
      </c>
      <c r="I1274" s="2"/>
      <c r="J1274" s="2"/>
      <c r="K1274" s="2"/>
      <c r="L1274" s="2" t="str">
        <f t="shared" si="78"/>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76"/>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(($AM$11)*IF(Table2[[#This Row],[CorrectWinnerPrediction]]="Y", 1, 0))+(($AM$12)*IF(Table2[[#This Row],[CorrectAwayScorePrediction]]="Y", 1, 0))+(($AM$13)*IF(Table2[[#This Row],[CorrectHomeScorePrediction]]="Y", 1, 0))</f>
        <v>0</v>
      </c>
      <c r="AD1274" s="4" t="str">
        <f t="shared" si="77"/>
        <v>SAT</v>
      </c>
      <c r="AE1274"/>
    </row>
    <row r="1275" spans="1:31" x14ac:dyDescent="0.25">
      <c r="B1275" s="4">
        <v>45759</v>
      </c>
      <c r="C1275" s="7" t="s">
        <v>1387</v>
      </c>
      <c r="D1275" s="2" t="s">
        <v>37</v>
      </c>
      <c r="E1275" s="2" t="s">
        <v>25</v>
      </c>
      <c r="F1275" s="2"/>
      <c r="G1275" s="2"/>
      <c r="H1275" s="2" t="str">
        <f t="shared" si="79"/>
        <v>_</v>
      </c>
      <c r="I1275" s="2"/>
      <c r="J1275" s="2"/>
      <c r="K1275" s="2"/>
      <c r="L1275" s="2" t="str">
        <f t="shared" si="78"/>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76"/>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(($AM$11)*IF(Table2[[#This Row],[CorrectWinnerPrediction]]="Y", 1, 0))+(($AM$12)*IF(Table2[[#This Row],[CorrectAwayScorePrediction]]="Y", 1, 0))+(($AM$13)*IF(Table2[[#This Row],[CorrectHomeScorePrediction]]="Y", 1, 0))</f>
        <v>0</v>
      </c>
      <c r="AD1275" s="4" t="str">
        <f t="shared" si="77"/>
        <v>SAT</v>
      </c>
      <c r="AE1275"/>
    </row>
    <row r="1276" spans="1:31" x14ac:dyDescent="0.25">
      <c r="B1276" s="4">
        <v>45759</v>
      </c>
      <c r="C1276" s="7" t="s">
        <v>1388</v>
      </c>
      <c r="D1276" s="2" t="s">
        <v>35</v>
      </c>
      <c r="E1276" s="2" t="s">
        <v>27</v>
      </c>
      <c r="F1276" s="2"/>
      <c r="G1276" s="2"/>
      <c r="H1276" s="2" t="str">
        <f t="shared" si="79"/>
        <v>_</v>
      </c>
      <c r="I1276" s="2"/>
      <c r="J1276" s="2"/>
      <c r="K1276" s="2"/>
      <c r="L1276" s="2" t="str">
        <f t="shared" si="78"/>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76"/>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(($AM$11)*IF(Table2[[#This Row],[CorrectWinnerPrediction]]="Y", 1, 0))+(($AM$12)*IF(Table2[[#This Row],[CorrectAwayScorePrediction]]="Y", 1, 0))+(($AM$13)*IF(Table2[[#This Row],[CorrectHomeScorePrediction]]="Y", 1, 0))</f>
        <v>0</v>
      </c>
      <c r="AD1276" s="4" t="str">
        <f t="shared" si="77"/>
        <v>SAT</v>
      </c>
      <c r="AE1276"/>
    </row>
    <row r="1277" spans="1:31" x14ac:dyDescent="0.25">
      <c r="A1277" s="3"/>
      <c r="B1277" s="5">
        <v>45759</v>
      </c>
      <c r="C1277" s="8" t="s">
        <v>1389</v>
      </c>
      <c r="D1277" s="3" t="s">
        <v>13</v>
      </c>
      <c r="E1277" s="3" t="s">
        <v>12</v>
      </c>
      <c r="F1277" s="3"/>
      <c r="G1277" s="3"/>
      <c r="H1277" s="3" t="str">
        <f t="shared" si="79"/>
        <v>_</v>
      </c>
      <c r="I1277" s="3"/>
      <c r="J1277" s="3"/>
      <c r="K1277" s="3"/>
      <c r="L1277" s="3" t="str">
        <f t="shared" si="78"/>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76"/>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(($AM$11)*IF(Table2[[#This Row],[CorrectWinnerPrediction]]="Y", 1, 0))+(($AM$12)*IF(Table2[[#This Row],[CorrectAwayScorePrediction]]="Y", 1, 0))+(($AM$13)*IF(Table2[[#This Row],[CorrectHomeScorePrediction]]="Y", 1, 0))</f>
        <v>0</v>
      </c>
      <c r="AD1277" s="5" t="str">
        <f t="shared" si="77"/>
        <v>SAT</v>
      </c>
      <c r="AE1277"/>
    </row>
    <row r="1278" spans="1:31" x14ac:dyDescent="0.25">
      <c r="B1278" s="4">
        <v>45760</v>
      </c>
      <c r="C1278" s="7" t="s">
        <v>1390</v>
      </c>
      <c r="D1278" s="2" t="s">
        <v>45</v>
      </c>
      <c r="E1278" s="2" t="s">
        <v>30</v>
      </c>
      <c r="F1278" s="2"/>
      <c r="G1278" s="2"/>
      <c r="H1278" s="2" t="str">
        <f t="shared" si="79"/>
        <v>_</v>
      </c>
      <c r="I1278" s="2"/>
      <c r="J1278" s="2"/>
      <c r="K1278" s="2"/>
      <c r="L1278" s="2" t="str">
        <f t="shared" si="78"/>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76"/>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(($AM$11)*IF(Table2[[#This Row],[CorrectWinnerPrediction]]="Y", 1, 0))+(($AM$12)*IF(Table2[[#This Row],[CorrectAwayScorePrediction]]="Y", 1, 0))+(($AM$13)*IF(Table2[[#This Row],[CorrectHomeScorePrediction]]="Y", 1, 0))</f>
        <v>0</v>
      </c>
      <c r="AD1278" s="4" t="str">
        <f t="shared" si="77"/>
        <v>SUN</v>
      </c>
      <c r="AE1278"/>
    </row>
    <row r="1279" spans="1:31" x14ac:dyDescent="0.25">
      <c r="B1279" s="4">
        <v>45760</v>
      </c>
      <c r="C1279" s="7" t="s">
        <v>1391</v>
      </c>
      <c r="D1279" s="2" t="s">
        <v>33</v>
      </c>
      <c r="E1279" s="2" t="s">
        <v>32</v>
      </c>
      <c r="F1279" s="2"/>
      <c r="G1279" s="2"/>
      <c r="H1279" s="2" t="str">
        <f t="shared" si="79"/>
        <v>_</v>
      </c>
      <c r="I1279" s="2"/>
      <c r="J1279" s="2"/>
      <c r="K1279" s="2"/>
      <c r="L1279" s="2" t="str">
        <f t="shared" si="78"/>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76"/>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(($AM$11)*IF(Table2[[#This Row],[CorrectWinnerPrediction]]="Y", 1, 0))+(($AM$12)*IF(Table2[[#This Row],[CorrectAwayScorePrediction]]="Y", 1, 0))+(($AM$13)*IF(Table2[[#This Row],[CorrectHomeScorePrediction]]="Y", 1, 0))</f>
        <v>0</v>
      </c>
      <c r="AD1279" s="4" t="str">
        <f t="shared" si="77"/>
        <v>SUN</v>
      </c>
      <c r="AE1279"/>
    </row>
    <row r="1280" spans="1:31" x14ac:dyDescent="0.25">
      <c r="B1280" s="4">
        <v>45760</v>
      </c>
      <c r="C1280" s="7" t="s">
        <v>1392</v>
      </c>
      <c r="D1280" s="2" t="s">
        <v>16</v>
      </c>
      <c r="E1280" s="2" t="s">
        <v>21</v>
      </c>
      <c r="F1280" s="2"/>
      <c r="G1280" s="2"/>
      <c r="H1280" s="2" t="str">
        <f t="shared" si="79"/>
        <v>_</v>
      </c>
      <c r="I1280" s="2"/>
      <c r="J1280" s="2"/>
      <c r="K1280" s="2"/>
      <c r="L1280" s="2" t="str">
        <f t="shared" si="78"/>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76"/>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(($AM$11)*IF(Table2[[#This Row],[CorrectWinnerPrediction]]="Y", 1, 0))+(($AM$12)*IF(Table2[[#This Row],[CorrectAwayScorePrediction]]="Y", 1, 0))+(($AM$13)*IF(Table2[[#This Row],[CorrectHomeScorePrediction]]="Y", 1, 0))</f>
        <v>0</v>
      </c>
      <c r="AD1280" s="4" t="str">
        <f t="shared" si="77"/>
        <v>SUN</v>
      </c>
      <c r="AE1280"/>
    </row>
    <row r="1281" spans="1:31" x14ac:dyDescent="0.25">
      <c r="B1281" s="4">
        <v>45760</v>
      </c>
      <c r="C1281" s="7" t="s">
        <v>1393</v>
      </c>
      <c r="D1281" s="2" t="s">
        <v>18</v>
      </c>
      <c r="E1281" s="2" t="s">
        <v>44</v>
      </c>
      <c r="F1281" s="2"/>
      <c r="G1281" s="2"/>
      <c r="H1281" s="2" t="str">
        <f t="shared" si="79"/>
        <v>_</v>
      </c>
      <c r="I1281" s="2"/>
      <c r="J1281" s="2"/>
      <c r="K1281" s="2"/>
      <c r="L1281" s="2" t="str">
        <f t="shared" si="78"/>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76"/>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(($AM$11)*IF(Table2[[#This Row],[CorrectWinnerPrediction]]="Y", 1, 0))+(($AM$12)*IF(Table2[[#This Row],[CorrectAwayScorePrediction]]="Y", 1, 0))+(($AM$13)*IF(Table2[[#This Row],[CorrectHomeScorePrediction]]="Y", 1, 0))</f>
        <v>0</v>
      </c>
      <c r="AD1281" s="4" t="str">
        <f t="shared" si="77"/>
        <v>SUN</v>
      </c>
      <c r="AE1281"/>
    </row>
    <row r="1282" spans="1:31" x14ac:dyDescent="0.25">
      <c r="B1282" s="4">
        <v>45760</v>
      </c>
      <c r="C1282" s="7" t="s">
        <v>1394</v>
      </c>
      <c r="D1282" s="2" t="s">
        <v>29</v>
      </c>
      <c r="E1282" s="2" t="s">
        <v>43</v>
      </c>
      <c r="F1282" s="2"/>
      <c r="G1282" s="2"/>
      <c r="H1282" s="2" t="str">
        <f t="shared" si="79"/>
        <v>_</v>
      </c>
      <c r="I1282" s="2"/>
      <c r="J1282" s="2"/>
      <c r="K1282" s="2"/>
      <c r="L1282" s="2" t="str">
        <f t="shared" si="78"/>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76"/>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(($AM$11)*IF(Table2[[#This Row],[CorrectWinnerPrediction]]="Y", 1, 0))+(($AM$12)*IF(Table2[[#This Row],[CorrectAwayScorePrediction]]="Y", 1, 0))+(($AM$13)*IF(Table2[[#This Row],[CorrectHomeScorePrediction]]="Y", 1, 0))</f>
        <v>0</v>
      </c>
      <c r="AD1282" s="4" t="str">
        <f t="shared" si="77"/>
        <v>SUN</v>
      </c>
      <c r="AE1282"/>
    </row>
    <row r="1283" spans="1:31" x14ac:dyDescent="0.25">
      <c r="B1283" s="4">
        <v>45760</v>
      </c>
      <c r="C1283" s="7" t="s">
        <v>1395</v>
      </c>
      <c r="D1283" s="2" t="s">
        <v>36</v>
      </c>
      <c r="E1283" s="2" t="s">
        <v>46</v>
      </c>
      <c r="F1283" s="2"/>
      <c r="G1283" s="2"/>
      <c r="H1283" s="2" t="str">
        <f t="shared" si="79"/>
        <v>_</v>
      </c>
      <c r="I1283" s="2"/>
      <c r="J1283" s="2"/>
      <c r="K1283" s="2"/>
      <c r="L1283" s="2" t="str">
        <f t="shared" si="78"/>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80">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(($AM$11)*IF(Table2[[#This Row],[CorrectWinnerPrediction]]="Y", 1, 0))+(($AM$12)*IF(Table2[[#This Row],[CorrectAwayScorePrediction]]="Y", 1, 0))+(($AM$13)*IF(Table2[[#This Row],[CorrectHomeScorePrediction]]="Y", 1, 0))</f>
        <v>0</v>
      </c>
      <c r="AD1283" s="4" t="str">
        <f t="shared" ref="AD1283:AD1314" si="81">IF(WEEKDAY($B1283)=1,"SUN",IF(WEEKDAY($B1283)=2,"MON",IF(WEEKDAY($B1283)=3,"TUE",IF(WEEKDAY($B1283)=4,"WED",IF(WEEKDAY($B1283)=5,"THU",IF(WEEKDAY($B1283)=6,"FRI", "SAT"))))))</f>
        <v>SUN</v>
      </c>
      <c r="AE1283"/>
    </row>
    <row r="1284" spans="1:31" x14ac:dyDescent="0.25">
      <c r="B1284" s="4">
        <v>45760</v>
      </c>
      <c r="C1284" s="7" t="s">
        <v>1396</v>
      </c>
      <c r="D1284" s="2" t="s">
        <v>23</v>
      </c>
      <c r="E1284" s="2" t="s">
        <v>22</v>
      </c>
      <c r="F1284" s="2"/>
      <c r="G1284" s="2"/>
      <c r="H1284" s="2" t="str">
        <f t="shared" si="79"/>
        <v>_</v>
      </c>
      <c r="I1284" s="2"/>
      <c r="J1284" s="2"/>
      <c r="K1284" s="2"/>
      <c r="L1284" s="2" t="str">
        <f t="shared" ref="L1284:L1314" si="82">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80"/>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(($AM$11)*IF(Table2[[#This Row],[CorrectWinnerPrediction]]="Y", 1, 0))+(($AM$12)*IF(Table2[[#This Row],[CorrectAwayScorePrediction]]="Y", 1, 0))+(($AM$13)*IF(Table2[[#This Row],[CorrectHomeScorePrediction]]="Y", 1, 0))</f>
        <v>0</v>
      </c>
      <c r="AD1284" s="4" t="str">
        <f t="shared" si="81"/>
        <v>SUN</v>
      </c>
      <c r="AE1284"/>
    </row>
    <row r="1285" spans="1:31" x14ac:dyDescent="0.25">
      <c r="B1285" s="4">
        <v>45760</v>
      </c>
      <c r="C1285" s="7" t="s">
        <v>1397</v>
      </c>
      <c r="D1285" s="2" t="s">
        <v>38</v>
      </c>
      <c r="E1285" s="2" t="s">
        <v>24</v>
      </c>
      <c r="F1285" s="2"/>
      <c r="G1285" s="2"/>
      <c r="H1285" s="2" t="str">
        <f t="shared" si="79"/>
        <v>_</v>
      </c>
      <c r="I1285" s="2"/>
      <c r="J1285" s="2"/>
      <c r="K1285" s="2"/>
      <c r="L1285" s="2" t="str">
        <f t="shared" si="8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80"/>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(($AM$11)*IF(Table2[[#This Row],[CorrectWinnerPrediction]]="Y", 1, 0))+(($AM$12)*IF(Table2[[#This Row],[CorrectAwayScorePrediction]]="Y", 1, 0))+(($AM$13)*IF(Table2[[#This Row],[CorrectHomeScorePrediction]]="Y", 1, 0))</f>
        <v>0</v>
      </c>
      <c r="AD1285" s="4" t="str">
        <f t="shared" si="81"/>
        <v>SUN</v>
      </c>
      <c r="AE1285"/>
    </row>
    <row r="1286" spans="1:31" x14ac:dyDescent="0.25">
      <c r="A1286" s="3"/>
      <c r="B1286" s="5">
        <v>45760</v>
      </c>
      <c r="C1286" s="8" t="s">
        <v>1398</v>
      </c>
      <c r="D1286" s="3" t="s">
        <v>26</v>
      </c>
      <c r="E1286" s="3" t="s">
        <v>47</v>
      </c>
      <c r="F1286" s="3"/>
      <c r="G1286" s="3"/>
      <c r="H1286" s="3" t="str">
        <f t="shared" ref="H1286:H1314" si="83">IF(AND(ISBLANK($F1286),ISBLANK($G1286)),"_",IF($F1286&gt;$G1286,$D1286,$E1286))</f>
        <v>_</v>
      </c>
      <c r="I1286" s="3"/>
      <c r="J1286" s="3"/>
      <c r="K1286" s="3"/>
      <c r="L1286" s="2" t="str">
        <f t="shared" si="8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80"/>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(($AM$11)*IF(Table2[[#This Row],[CorrectWinnerPrediction]]="Y", 1, 0))+(($AM$12)*IF(Table2[[#This Row],[CorrectAwayScorePrediction]]="Y", 1, 0))+(($AM$13)*IF(Table2[[#This Row],[CorrectHomeScorePrediction]]="Y", 1, 0))</f>
        <v>0</v>
      </c>
      <c r="AD1286" s="5" t="str">
        <f t="shared" si="81"/>
        <v>SUN</v>
      </c>
      <c r="AE1286"/>
    </row>
    <row r="1287" spans="1:31" x14ac:dyDescent="0.25">
      <c r="B1287" s="4">
        <v>45761</v>
      </c>
      <c r="C1287" s="7" t="s">
        <v>1399</v>
      </c>
      <c r="D1287" s="2" t="s">
        <v>17</v>
      </c>
      <c r="E1287" s="2" t="s">
        <v>19</v>
      </c>
      <c r="F1287" s="2"/>
      <c r="G1287" s="2"/>
      <c r="H1287" s="2" t="str">
        <f t="shared" si="83"/>
        <v>_</v>
      </c>
      <c r="I1287" s="2"/>
      <c r="J1287" s="2"/>
      <c r="K1287" s="2"/>
      <c r="L1287" s="13" t="str">
        <f t="shared" si="8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80"/>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(($AM$11)*IF(Table2[[#This Row],[CorrectWinnerPrediction]]="Y", 1, 0))+(($AM$12)*IF(Table2[[#This Row],[CorrectAwayScorePrediction]]="Y", 1, 0))+(($AM$13)*IF(Table2[[#This Row],[CorrectHomeScorePrediction]]="Y", 1, 0))</f>
        <v>0</v>
      </c>
      <c r="AD1287" s="4" t="str">
        <f t="shared" si="81"/>
        <v>MON</v>
      </c>
      <c r="AE1287"/>
    </row>
    <row r="1288" spans="1:31" x14ac:dyDescent="0.25">
      <c r="B1288" s="4">
        <v>45761</v>
      </c>
      <c r="C1288" s="7" t="s">
        <v>1400</v>
      </c>
      <c r="D1288" s="2" t="s">
        <v>34</v>
      </c>
      <c r="E1288" s="2" t="s">
        <v>31</v>
      </c>
      <c r="F1288" s="2"/>
      <c r="G1288" s="2"/>
      <c r="H1288" s="2" t="str">
        <f t="shared" si="83"/>
        <v>_</v>
      </c>
      <c r="I1288" s="2"/>
      <c r="J1288" s="2"/>
      <c r="K1288" s="2"/>
      <c r="L1288" s="2" t="str">
        <f t="shared" si="8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80"/>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(($AM$11)*IF(Table2[[#This Row],[CorrectWinnerPrediction]]="Y", 1, 0))+(($AM$12)*IF(Table2[[#This Row],[CorrectAwayScorePrediction]]="Y", 1, 0))+(($AM$13)*IF(Table2[[#This Row],[CorrectHomeScorePrediction]]="Y", 1, 0))</f>
        <v>0</v>
      </c>
      <c r="AD1288" s="4" t="str">
        <f t="shared" si="81"/>
        <v>MON</v>
      </c>
      <c r="AE1288"/>
    </row>
    <row r="1289" spans="1:31" x14ac:dyDescent="0.25">
      <c r="B1289" s="4">
        <v>45761</v>
      </c>
      <c r="C1289" s="7" t="s">
        <v>1401</v>
      </c>
      <c r="D1289" s="2" t="s">
        <v>20</v>
      </c>
      <c r="E1289" s="2" t="s">
        <v>14</v>
      </c>
      <c r="F1289" s="2"/>
      <c r="G1289" s="2"/>
      <c r="H1289" s="2" t="str">
        <f t="shared" si="83"/>
        <v>_</v>
      </c>
      <c r="I1289" s="2"/>
      <c r="J1289" s="2"/>
      <c r="K1289" s="2"/>
      <c r="L1289" s="2" t="str">
        <f t="shared" si="8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80"/>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(($AM$11)*IF(Table2[[#This Row],[CorrectWinnerPrediction]]="Y", 1, 0))+(($AM$12)*IF(Table2[[#This Row],[CorrectAwayScorePrediction]]="Y", 1, 0))+(($AM$13)*IF(Table2[[#This Row],[CorrectHomeScorePrediction]]="Y", 1, 0))</f>
        <v>0</v>
      </c>
      <c r="AD1289" s="4" t="str">
        <f t="shared" si="81"/>
        <v>MON</v>
      </c>
      <c r="AE1289"/>
    </row>
    <row r="1290" spans="1:31" x14ac:dyDescent="0.25">
      <c r="B1290" s="4">
        <v>45761</v>
      </c>
      <c r="C1290" s="7" t="s">
        <v>1402</v>
      </c>
      <c r="D1290" s="2" t="s">
        <v>15</v>
      </c>
      <c r="E1290" s="2" t="s">
        <v>35</v>
      </c>
      <c r="F1290" s="2"/>
      <c r="G1290" s="2"/>
      <c r="H1290" s="2" t="str">
        <f t="shared" si="83"/>
        <v>_</v>
      </c>
      <c r="I1290" s="2"/>
      <c r="J1290" s="2"/>
      <c r="K1290" s="2"/>
      <c r="L1290" s="2" t="str">
        <f t="shared" si="8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80"/>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(($AM$11)*IF(Table2[[#This Row],[CorrectWinnerPrediction]]="Y", 1, 0))+(($AM$12)*IF(Table2[[#This Row],[CorrectAwayScorePrediction]]="Y", 1, 0))+(($AM$13)*IF(Table2[[#This Row],[CorrectHomeScorePrediction]]="Y", 1, 0))</f>
        <v>0</v>
      </c>
      <c r="AD1290" s="4" t="str">
        <f t="shared" si="81"/>
        <v>MON</v>
      </c>
      <c r="AE1290"/>
    </row>
    <row r="1291" spans="1:31" x14ac:dyDescent="0.25">
      <c r="B1291" s="4">
        <v>45761</v>
      </c>
      <c r="C1291" s="7" t="s">
        <v>1403</v>
      </c>
      <c r="D1291" s="2" t="s">
        <v>28</v>
      </c>
      <c r="E1291" s="2" t="s">
        <v>23</v>
      </c>
      <c r="F1291" s="2"/>
      <c r="G1291" s="2"/>
      <c r="H1291" s="2" t="str">
        <f t="shared" si="83"/>
        <v>_</v>
      </c>
      <c r="I1291" s="2"/>
      <c r="J1291" s="2"/>
      <c r="K1291" s="2"/>
      <c r="L1291" s="2" t="str">
        <f t="shared" si="8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80"/>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(($AM$11)*IF(Table2[[#This Row],[CorrectWinnerPrediction]]="Y", 1, 0))+(($AM$12)*IF(Table2[[#This Row],[CorrectAwayScorePrediction]]="Y", 1, 0))+(($AM$13)*IF(Table2[[#This Row],[CorrectHomeScorePrediction]]="Y", 1, 0))</f>
        <v>0</v>
      </c>
      <c r="AD1291" s="4" t="str">
        <f t="shared" si="81"/>
        <v>MON</v>
      </c>
      <c r="AE1291"/>
    </row>
    <row r="1292" spans="1:31" x14ac:dyDescent="0.25">
      <c r="A1292" s="3"/>
      <c r="B1292" s="5">
        <v>45761</v>
      </c>
      <c r="C1292" s="8" t="s">
        <v>1404</v>
      </c>
      <c r="D1292" s="3" t="s">
        <v>38</v>
      </c>
      <c r="E1292" s="3" t="s">
        <v>25</v>
      </c>
      <c r="F1292" s="3"/>
      <c r="G1292" s="3"/>
      <c r="H1292" s="3" t="str">
        <f t="shared" si="83"/>
        <v>_</v>
      </c>
      <c r="I1292" s="3"/>
      <c r="J1292" s="3"/>
      <c r="K1292" s="3"/>
      <c r="L1292" s="3" t="str">
        <f t="shared" si="8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80"/>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(($AM$11)*IF(Table2[[#This Row],[CorrectWinnerPrediction]]="Y", 1, 0))+(($AM$12)*IF(Table2[[#This Row],[CorrectAwayScorePrediction]]="Y", 1, 0))+(($AM$13)*IF(Table2[[#This Row],[CorrectHomeScorePrediction]]="Y", 1, 0))</f>
        <v>0</v>
      </c>
      <c r="AD1292" s="5" t="str">
        <f t="shared" si="81"/>
        <v>MON</v>
      </c>
      <c r="AE1292"/>
    </row>
    <row r="1293" spans="1:31" x14ac:dyDescent="0.25">
      <c r="B1293" s="4">
        <v>45762</v>
      </c>
      <c r="C1293" s="7" t="s">
        <v>1405</v>
      </c>
      <c r="D1293" s="2" t="s">
        <v>32</v>
      </c>
      <c r="E1293" s="2" t="s">
        <v>16</v>
      </c>
      <c r="F1293" s="2"/>
      <c r="G1293" s="2"/>
      <c r="H1293" s="2" t="str">
        <f t="shared" si="83"/>
        <v>_</v>
      </c>
      <c r="I1293" s="2"/>
      <c r="J1293" s="2"/>
      <c r="K1293" s="2"/>
      <c r="L1293" s="2" t="str">
        <f t="shared" si="8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80"/>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(($AM$11)*IF(Table2[[#This Row],[CorrectWinnerPrediction]]="Y", 1, 0))+(($AM$12)*IF(Table2[[#This Row],[CorrectAwayScorePrediction]]="Y", 1, 0))+(($AM$13)*IF(Table2[[#This Row],[CorrectHomeScorePrediction]]="Y", 1, 0))</f>
        <v>0</v>
      </c>
      <c r="AD1293" s="4" t="str">
        <f t="shared" si="81"/>
        <v>TUE</v>
      </c>
      <c r="AE1293"/>
    </row>
    <row r="1294" spans="1:31" x14ac:dyDescent="0.25">
      <c r="B1294" s="4">
        <v>45762</v>
      </c>
      <c r="C1294" s="7" t="s">
        <v>1406</v>
      </c>
      <c r="D1294" s="2" t="s">
        <v>18</v>
      </c>
      <c r="E1294" s="2" t="s">
        <v>29</v>
      </c>
      <c r="F1294" s="2"/>
      <c r="G1294" s="2"/>
      <c r="H1294" s="2" t="str">
        <f t="shared" si="83"/>
        <v>_</v>
      </c>
      <c r="I1294" s="2"/>
      <c r="J1294" s="2"/>
      <c r="K1294" s="2"/>
      <c r="L1294" s="2" t="str">
        <f t="shared" si="8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80"/>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(($AM$11)*IF(Table2[[#This Row],[CorrectWinnerPrediction]]="Y", 1, 0))+(($AM$12)*IF(Table2[[#This Row],[CorrectAwayScorePrediction]]="Y", 1, 0))+(($AM$13)*IF(Table2[[#This Row],[CorrectHomeScorePrediction]]="Y", 1, 0))</f>
        <v>0</v>
      </c>
      <c r="AD1294" s="4" t="str">
        <f t="shared" si="81"/>
        <v>TUE</v>
      </c>
      <c r="AE1294"/>
    </row>
    <row r="1295" spans="1:31" x14ac:dyDescent="0.25">
      <c r="B1295" s="4">
        <v>45762</v>
      </c>
      <c r="C1295" s="7" t="s">
        <v>1407</v>
      </c>
      <c r="D1295" s="2" t="s">
        <v>17</v>
      </c>
      <c r="E1295" s="2" t="s">
        <v>30</v>
      </c>
      <c r="F1295" s="2"/>
      <c r="G1295" s="2"/>
      <c r="H1295" s="2" t="str">
        <f t="shared" si="83"/>
        <v>_</v>
      </c>
      <c r="I1295" s="2"/>
      <c r="J1295" s="2"/>
      <c r="K1295" s="2"/>
      <c r="L1295" s="2" t="str">
        <f t="shared" si="8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80"/>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(($AM$11)*IF(Table2[[#This Row],[CorrectWinnerPrediction]]="Y", 1, 0))+(($AM$12)*IF(Table2[[#This Row],[CorrectAwayScorePrediction]]="Y", 1, 0))+(($AM$13)*IF(Table2[[#This Row],[CorrectHomeScorePrediction]]="Y", 1, 0))</f>
        <v>0</v>
      </c>
      <c r="AD1295" s="4" t="str">
        <f t="shared" si="81"/>
        <v>TUE</v>
      </c>
      <c r="AE1295"/>
    </row>
    <row r="1296" spans="1:31" x14ac:dyDescent="0.25">
      <c r="B1296" s="4">
        <v>45762</v>
      </c>
      <c r="C1296" s="7" t="s">
        <v>1408</v>
      </c>
      <c r="D1296" s="2" t="s">
        <v>14</v>
      </c>
      <c r="E1296" s="2" t="s">
        <v>43</v>
      </c>
      <c r="F1296" s="2"/>
      <c r="G1296" s="2"/>
      <c r="H1296" s="2" t="str">
        <f t="shared" si="83"/>
        <v>_</v>
      </c>
      <c r="I1296" s="2"/>
      <c r="J1296" s="2"/>
      <c r="K1296" s="2"/>
      <c r="L1296" s="2" t="str">
        <f t="shared" si="8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80"/>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(($AM$11)*IF(Table2[[#This Row],[CorrectWinnerPrediction]]="Y", 1, 0))+(($AM$12)*IF(Table2[[#This Row],[CorrectAwayScorePrediction]]="Y", 1, 0))+(($AM$13)*IF(Table2[[#This Row],[CorrectHomeScorePrediction]]="Y", 1, 0))</f>
        <v>0</v>
      </c>
      <c r="AD1296" s="4" t="str">
        <f t="shared" si="81"/>
        <v>TUE</v>
      </c>
      <c r="AE1296"/>
    </row>
    <row r="1297" spans="1:31" x14ac:dyDescent="0.25">
      <c r="B1297" s="4">
        <v>45762</v>
      </c>
      <c r="C1297" s="7" t="s">
        <v>1409</v>
      </c>
      <c r="D1297" s="2" t="s">
        <v>36</v>
      </c>
      <c r="E1297" s="2" t="s">
        <v>45</v>
      </c>
      <c r="F1297" s="2"/>
      <c r="G1297" s="2"/>
      <c r="H1297" s="2" t="str">
        <f t="shared" si="83"/>
        <v>_</v>
      </c>
      <c r="I1297" s="2"/>
      <c r="J1297" s="2"/>
      <c r="K1297" s="2"/>
      <c r="L1297" s="2" t="str">
        <f t="shared" si="8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80"/>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(($AM$11)*IF(Table2[[#This Row],[CorrectWinnerPrediction]]="Y", 1, 0))+(($AM$12)*IF(Table2[[#This Row],[CorrectAwayScorePrediction]]="Y", 1, 0))+(($AM$13)*IF(Table2[[#This Row],[CorrectHomeScorePrediction]]="Y", 1, 0))</f>
        <v>0</v>
      </c>
      <c r="AD1297" s="4" t="str">
        <f t="shared" si="81"/>
        <v>TUE</v>
      </c>
      <c r="AE1297"/>
    </row>
    <row r="1298" spans="1:31" x14ac:dyDescent="0.25">
      <c r="B1298" s="4">
        <v>45762</v>
      </c>
      <c r="C1298" s="7" t="s">
        <v>1410</v>
      </c>
      <c r="D1298" s="2" t="s">
        <v>46</v>
      </c>
      <c r="E1298" s="2" t="s">
        <v>33</v>
      </c>
      <c r="F1298" s="2"/>
      <c r="G1298" s="2"/>
      <c r="H1298" s="2" t="str">
        <f t="shared" si="83"/>
        <v>_</v>
      </c>
      <c r="I1298" s="2"/>
      <c r="J1298" s="2"/>
      <c r="K1298" s="2"/>
      <c r="L1298" s="2" t="str">
        <f t="shared" si="8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80"/>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(($AM$11)*IF(Table2[[#This Row],[CorrectWinnerPrediction]]="Y", 1, 0))+(($AM$12)*IF(Table2[[#This Row],[CorrectAwayScorePrediction]]="Y", 1, 0))+(($AM$13)*IF(Table2[[#This Row],[CorrectHomeScorePrediction]]="Y", 1, 0))</f>
        <v>0</v>
      </c>
      <c r="AD1298" s="4" t="str">
        <f t="shared" si="81"/>
        <v>TUE</v>
      </c>
      <c r="AE1298"/>
    </row>
    <row r="1299" spans="1:31" x14ac:dyDescent="0.25">
      <c r="B1299" s="4">
        <v>45762</v>
      </c>
      <c r="C1299" s="7" t="s">
        <v>1411</v>
      </c>
      <c r="D1299" s="2" t="s">
        <v>15</v>
      </c>
      <c r="E1299" s="2" t="s">
        <v>13</v>
      </c>
      <c r="F1299" s="2"/>
      <c r="G1299" s="2"/>
      <c r="H1299" s="2" t="str">
        <f t="shared" si="83"/>
        <v>_</v>
      </c>
      <c r="I1299" s="2"/>
      <c r="J1299" s="2"/>
      <c r="K1299" s="2"/>
      <c r="L1299" s="2" t="str">
        <f t="shared" si="8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80"/>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(($AM$11)*IF(Table2[[#This Row],[CorrectWinnerPrediction]]="Y", 1, 0))+(($AM$12)*IF(Table2[[#This Row],[CorrectAwayScorePrediction]]="Y", 1, 0))+(($AM$13)*IF(Table2[[#This Row],[CorrectHomeScorePrediction]]="Y", 1, 0))</f>
        <v>0</v>
      </c>
      <c r="AD1299" s="4" t="str">
        <f t="shared" si="81"/>
        <v>TUE</v>
      </c>
      <c r="AE1299"/>
    </row>
    <row r="1300" spans="1:31" x14ac:dyDescent="0.25">
      <c r="B1300" s="4">
        <v>45762</v>
      </c>
      <c r="C1300" s="7" t="s">
        <v>1412</v>
      </c>
      <c r="D1300" s="2" t="s">
        <v>47</v>
      </c>
      <c r="E1300" s="2" t="s">
        <v>37</v>
      </c>
      <c r="F1300" s="2"/>
      <c r="G1300" s="2"/>
      <c r="H1300" s="2" t="str">
        <f t="shared" si="83"/>
        <v>_</v>
      </c>
      <c r="I1300" s="2"/>
      <c r="J1300" s="2"/>
      <c r="K1300" s="2"/>
      <c r="L1300" s="2" t="str">
        <f t="shared" si="8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80"/>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(($AM$11)*IF(Table2[[#This Row],[CorrectWinnerPrediction]]="Y", 1, 0))+(($AM$12)*IF(Table2[[#This Row],[CorrectAwayScorePrediction]]="Y", 1, 0))+(($AM$13)*IF(Table2[[#This Row],[CorrectHomeScorePrediction]]="Y", 1, 0))</f>
        <v>0</v>
      </c>
      <c r="AD1300" s="4" t="str">
        <f t="shared" si="81"/>
        <v>TUE</v>
      </c>
      <c r="AE1300"/>
    </row>
    <row r="1301" spans="1:31" x14ac:dyDescent="0.25">
      <c r="B1301" s="4">
        <v>45762</v>
      </c>
      <c r="C1301" s="7" t="s">
        <v>1413</v>
      </c>
      <c r="D1301" s="2" t="s">
        <v>27</v>
      </c>
      <c r="E1301" s="2" t="s">
        <v>24</v>
      </c>
      <c r="F1301" s="2"/>
      <c r="G1301" s="2"/>
      <c r="H1301" s="2" t="str">
        <f t="shared" si="83"/>
        <v>_</v>
      </c>
      <c r="I1301" s="2"/>
      <c r="J1301" s="2"/>
      <c r="K1301" s="2"/>
      <c r="L1301" s="2" t="str">
        <f t="shared" si="8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80"/>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(($AM$11)*IF(Table2[[#This Row],[CorrectWinnerPrediction]]="Y", 1, 0))+(($AM$12)*IF(Table2[[#This Row],[CorrectAwayScorePrediction]]="Y", 1, 0))+(($AM$13)*IF(Table2[[#This Row],[CorrectHomeScorePrediction]]="Y", 1, 0))</f>
        <v>0</v>
      </c>
      <c r="AD1301" s="4" t="str">
        <f t="shared" si="81"/>
        <v>TUE</v>
      </c>
      <c r="AE1301"/>
    </row>
    <row r="1302" spans="1:31" x14ac:dyDescent="0.25">
      <c r="A1302" s="3"/>
      <c r="B1302" s="5">
        <v>45762</v>
      </c>
      <c r="C1302" s="8" t="s">
        <v>1414</v>
      </c>
      <c r="D1302" s="3" t="s">
        <v>28</v>
      </c>
      <c r="E1302" s="3" t="s">
        <v>12</v>
      </c>
      <c r="F1302" s="3"/>
      <c r="G1302" s="3"/>
      <c r="H1302" s="3" t="str">
        <f t="shared" si="83"/>
        <v>_</v>
      </c>
      <c r="I1302" s="3"/>
      <c r="J1302" s="3"/>
      <c r="K1302" s="3"/>
      <c r="L1302" s="2" t="str">
        <f t="shared" si="8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80"/>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(($AM$11)*IF(Table2[[#This Row],[CorrectWinnerPrediction]]="Y", 1, 0))+(($AM$12)*IF(Table2[[#This Row],[CorrectAwayScorePrediction]]="Y", 1, 0))+(($AM$13)*IF(Table2[[#This Row],[CorrectHomeScorePrediction]]="Y", 1, 0))</f>
        <v>0</v>
      </c>
      <c r="AD1302" s="5" t="str">
        <f t="shared" si="81"/>
        <v>TUE</v>
      </c>
      <c r="AE1302"/>
    </row>
    <row r="1303" spans="1:31" x14ac:dyDescent="0.25">
      <c r="B1303" s="4">
        <v>45763</v>
      </c>
      <c r="C1303" s="7" t="s">
        <v>1415</v>
      </c>
      <c r="D1303" s="2" t="s">
        <v>44</v>
      </c>
      <c r="E1303" s="2" t="s">
        <v>19</v>
      </c>
      <c r="F1303" s="2"/>
      <c r="G1303" s="2"/>
      <c r="H1303" s="2" t="str">
        <f t="shared" si="83"/>
        <v>_</v>
      </c>
      <c r="I1303" s="2"/>
      <c r="J1303" s="2"/>
      <c r="K1303" s="2"/>
      <c r="L1303" s="13" t="str">
        <f t="shared" si="8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80"/>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(($AM$11)*IF(Table2[[#This Row],[CorrectWinnerPrediction]]="Y", 1, 0))+(($AM$12)*IF(Table2[[#This Row],[CorrectAwayScorePrediction]]="Y", 1, 0))+(($AM$13)*IF(Table2[[#This Row],[CorrectHomeScorePrediction]]="Y", 1, 0))</f>
        <v>0</v>
      </c>
      <c r="AD1303" s="4" t="str">
        <f t="shared" si="81"/>
        <v>WED</v>
      </c>
      <c r="AE1303"/>
    </row>
    <row r="1304" spans="1:31" x14ac:dyDescent="0.25">
      <c r="B1304" s="4">
        <v>45763</v>
      </c>
      <c r="C1304" s="7" t="s">
        <v>1416</v>
      </c>
      <c r="D1304" s="2" t="s">
        <v>47</v>
      </c>
      <c r="E1304" s="2" t="s">
        <v>22</v>
      </c>
      <c r="F1304" s="2"/>
      <c r="G1304" s="2"/>
      <c r="H1304" s="2" t="str">
        <f t="shared" si="83"/>
        <v>_</v>
      </c>
      <c r="I1304" s="2"/>
      <c r="J1304" s="2"/>
      <c r="K1304" s="2"/>
      <c r="L1304" s="2" t="str">
        <f t="shared" si="8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80"/>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(($AM$11)*IF(Table2[[#This Row],[CorrectWinnerPrediction]]="Y", 1, 0))+(($AM$12)*IF(Table2[[#This Row],[CorrectAwayScorePrediction]]="Y", 1, 0))+(($AM$13)*IF(Table2[[#This Row],[CorrectHomeScorePrediction]]="Y", 1, 0))</f>
        <v>0</v>
      </c>
      <c r="AD1304" s="4" t="str">
        <f t="shared" si="81"/>
        <v>WED</v>
      </c>
      <c r="AE1304"/>
    </row>
    <row r="1305" spans="1:31" x14ac:dyDescent="0.25">
      <c r="B1305" s="4">
        <v>45763</v>
      </c>
      <c r="C1305" s="7" t="s">
        <v>1417</v>
      </c>
      <c r="D1305" s="2" t="s">
        <v>31</v>
      </c>
      <c r="E1305" s="2" t="s">
        <v>32</v>
      </c>
      <c r="F1305" s="2"/>
      <c r="G1305" s="2"/>
      <c r="H1305" s="2" t="str">
        <f t="shared" si="83"/>
        <v>_</v>
      </c>
      <c r="I1305" s="2"/>
      <c r="J1305" s="2"/>
      <c r="K1305" s="2"/>
      <c r="L1305" s="2" t="str">
        <f t="shared" si="8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80"/>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(($AM$11)*IF(Table2[[#This Row],[CorrectWinnerPrediction]]="Y", 1, 0))+(($AM$12)*IF(Table2[[#This Row],[CorrectAwayScorePrediction]]="Y", 1, 0))+(($AM$13)*IF(Table2[[#This Row],[CorrectHomeScorePrediction]]="Y", 1, 0))</f>
        <v>0</v>
      </c>
      <c r="AD1305" s="4" t="str">
        <f t="shared" si="81"/>
        <v>WED</v>
      </c>
      <c r="AE1305"/>
    </row>
    <row r="1306" spans="1:31" x14ac:dyDescent="0.25">
      <c r="B1306" s="4">
        <v>45763</v>
      </c>
      <c r="C1306" s="7" t="s">
        <v>1418</v>
      </c>
      <c r="D1306" s="2" t="s">
        <v>34</v>
      </c>
      <c r="E1306" s="2" t="s">
        <v>35</v>
      </c>
      <c r="F1306" s="2"/>
      <c r="G1306" s="2"/>
      <c r="H1306" s="2" t="str">
        <f t="shared" si="83"/>
        <v>_</v>
      </c>
      <c r="I1306" s="2"/>
      <c r="J1306" s="2"/>
      <c r="K1306" s="2"/>
      <c r="L1306" s="2" t="str">
        <f t="shared" si="8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80"/>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(($AM$11)*IF(Table2[[#This Row],[CorrectWinnerPrediction]]="Y", 1, 0))+(($AM$12)*IF(Table2[[#This Row],[CorrectAwayScorePrediction]]="Y", 1, 0))+(($AM$13)*IF(Table2[[#This Row],[CorrectHomeScorePrediction]]="Y", 1, 0))</f>
        <v>0</v>
      </c>
      <c r="AD1306" s="4" t="str">
        <f t="shared" si="81"/>
        <v>WED</v>
      </c>
      <c r="AE1306"/>
    </row>
    <row r="1307" spans="1:31" x14ac:dyDescent="0.25">
      <c r="B1307" s="4">
        <v>45763</v>
      </c>
      <c r="C1307" s="7" t="s">
        <v>1419</v>
      </c>
      <c r="D1307" s="2" t="s">
        <v>27</v>
      </c>
      <c r="E1307" s="2" t="s">
        <v>25</v>
      </c>
      <c r="F1307" s="2"/>
      <c r="G1307" s="2"/>
      <c r="H1307" s="2" t="str">
        <f t="shared" si="83"/>
        <v>_</v>
      </c>
      <c r="I1307" s="2"/>
      <c r="J1307" s="2"/>
      <c r="K1307" s="2"/>
      <c r="L1307" s="2" t="str">
        <f t="shared" si="8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80"/>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(($AM$11)*IF(Table2[[#This Row],[CorrectWinnerPrediction]]="Y", 1, 0))+(($AM$12)*IF(Table2[[#This Row],[CorrectAwayScorePrediction]]="Y", 1, 0))+(($AM$13)*IF(Table2[[#This Row],[CorrectHomeScorePrediction]]="Y", 1, 0))</f>
        <v>0</v>
      </c>
      <c r="AD1307" s="4" t="str">
        <f t="shared" si="81"/>
        <v>WED</v>
      </c>
      <c r="AE1307"/>
    </row>
    <row r="1308" spans="1:31" x14ac:dyDescent="0.25">
      <c r="A1308" s="3"/>
      <c r="B1308" s="5">
        <v>45763</v>
      </c>
      <c r="C1308" s="8" t="s">
        <v>1420</v>
      </c>
      <c r="D1308" s="3" t="s">
        <v>23</v>
      </c>
      <c r="E1308" s="3" t="s">
        <v>38</v>
      </c>
      <c r="F1308" s="3"/>
      <c r="G1308" s="3"/>
      <c r="H1308" s="3" t="str">
        <f t="shared" si="83"/>
        <v>_</v>
      </c>
      <c r="I1308" s="3"/>
      <c r="J1308" s="3"/>
      <c r="K1308" s="3"/>
      <c r="L1308" s="3" t="str">
        <f t="shared" si="8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80"/>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(($AM$11)*IF(Table2[[#This Row],[CorrectWinnerPrediction]]="Y", 1, 0))+(($AM$12)*IF(Table2[[#This Row],[CorrectAwayScorePrediction]]="Y", 1, 0))+(($AM$13)*IF(Table2[[#This Row],[CorrectHomeScorePrediction]]="Y", 1, 0))</f>
        <v>0</v>
      </c>
      <c r="AD1308" s="5" t="str">
        <f t="shared" si="81"/>
        <v>WED</v>
      </c>
      <c r="AE1308"/>
    </row>
    <row r="1309" spans="1:31" x14ac:dyDescent="0.25">
      <c r="B1309" s="4">
        <v>45764</v>
      </c>
      <c r="C1309" s="7" t="s">
        <v>1421</v>
      </c>
      <c r="D1309" s="2" t="s">
        <v>45</v>
      </c>
      <c r="E1309" s="2" t="s">
        <v>29</v>
      </c>
      <c r="F1309" s="2"/>
      <c r="G1309" s="2"/>
      <c r="H1309" s="2" t="str">
        <f t="shared" si="83"/>
        <v>_</v>
      </c>
      <c r="I1309" s="2"/>
      <c r="J1309" s="2"/>
      <c r="K1309" s="2"/>
      <c r="L1309" s="2" t="str">
        <f t="shared" si="8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80"/>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(($AM$11)*IF(Table2[[#This Row],[CorrectWinnerPrediction]]="Y", 1, 0))+(($AM$12)*IF(Table2[[#This Row],[CorrectAwayScorePrediction]]="Y", 1, 0))+(($AM$13)*IF(Table2[[#This Row],[CorrectHomeScorePrediction]]="Y", 1, 0))</f>
        <v>0</v>
      </c>
      <c r="AD1309" s="4" t="str">
        <f t="shared" si="81"/>
        <v>THU</v>
      </c>
      <c r="AE1309"/>
    </row>
    <row r="1310" spans="1:31" x14ac:dyDescent="0.25">
      <c r="B1310" s="4">
        <v>45764</v>
      </c>
      <c r="C1310" s="7" t="s">
        <v>1422</v>
      </c>
      <c r="D1310" s="2" t="s">
        <v>31</v>
      </c>
      <c r="E1310" s="2" t="s">
        <v>18</v>
      </c>
      <c r="F1310" s="2"/>
      <c r="G1310" s="2"/>
      <c r="H1310" s="2" t="str">
        <f t="shared" si="83"/>
        <v>_</v>
      </c>
      <c r="I1310" s="2"/>
      <c r="J1310" s="2"/>
      <c r="K1310" s="2"/>
      <c r="L1310" s="2" t="str">
        <f t="shared" si="8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80"/>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(($AM$11)*IF(Table2[[#This Row],[CorrectWinnerPrediction]]="Y", 1, 0))+(($AM$12)*IF(Table2[[#This Row],[CorrectAwayScorePrediction]]="Y", 1, 0))+(($AM$13)*IF(Table2[[#This Row],[CorrectHomeScorePrediction]]="Y", 1, 0))</f>
        <v>0</v>
      </c>
      <c r="AD1310" s="4" t="str">
        <f t="shared" si="81"/>
        <v>THU</v>
      </c>
      <c r="AE1310"/>
    </row>
    <row r="1311" spans="1:31" x14ac:dyDescent="0.25">
      <c r="B1311" s="4">
        <v>45764</v>
      </c>
      <c r="C1311" s="7" t="s">
        <v>1423</v>
      </c>
      <c r="D1311" s="2" t="s">
        <v>44</v>
      </c>
      <c r="E1311" s="2" t="s">
        <v>30</v>
      </c>
      <c r="F1311" s="2"/>
      <c r="G1311" s="2"/>
      <c r="H1311" s="2" t="str">
        <f t="shared" si="83"/>
        <v>_</v>
      </c>
      <c r="I1311" s="2"/>
      <c r="J1311" s="2"/>
      <c r="K1311" s="2"/>
      <c r="L1311" s="2" t="str">
        <f t="shared" si="8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80"/>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(($AM$11)*IF(Table2[[#This Row],[CorrectWinnerPrediction]]="Y", 1, 0))+(($AM$12)*IF(Table2[[#This Row],[CorrectAwayScorePrediction]]="Y", 1, 0))+(($AM$13)*IF(Table2[[#This Row],[CorrectHomeScorePrediction]]="Y", 1, 0))</f>
        <v>0</v>
      </c>
      <c r="AD1311" s="4" t="str">
        <f t="shared" si="81"/>
        <v>THU</v>
      </c>
      <c r="AE1311"/>
    </row>
    <row r="1312" spans="1:31" x14ac:dyDescent="0.25">
      <c r="B1312" s="4">
        <v>45764</v>
      </c>
      <c r="C1312" s="7" t="s">
        <v>1424</v>
      </c>
      <c r="D1312" s="2" t="s">
        <v>43</v>
      </c>
      <c r="E1312" s="2" t="s">
        <v>20</v>
      </c>
      <c r="F1312" s="2"/>
      <c r="G1312" s="2"/>
      <c r="H1312" s="2" t="str">
        <f t="shared" si="83"/>
        <v>_</v>
      </c>
      <c r="I1312" s="2"/>
      <c r="J1312" s="2"/>
      <c r="K1312" s="2"/>
      <c r="L1312" s="2" t="str">
        <f t="shared" si="8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80"/>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(($AM$11)*IF(Table2[[#This Row],[CorrectWinnerPrediction]]="Y", 1, 0))+(($AM$12)*IF(Table2[[#This Row],[CorrectAwayScorePrediction]]="Y", 1, 0))+(($AM$13)*IF(Table2[[#This Row],[CorrectHomeScorePrediction]]="Y", 1, 0))</f>
        <v>0</v>
      </c>
      <c r="AD1312" s="4" t="str">
        <f t="shared" si="81"/>
        <v>THU</v>
      </c>
      <c r="AE1312"/>
    </row>
    <row r="1313" spans="2:31" x14ac:dyDescent="0.25">
      <c r="B1313" s="4">
        <v>45764</v>
      </c>
      <c r="C1313" s="7" t="s">
        <v>1425</v>
      </c>
      <c r="D1313" s="2" t="s">
        <v>46</v>
      </c>
      <c r="E1313" s="2" t="s">
        <v>21</v>
      </c>
      <c r="F1313" s="2"/>
      <c r="G1313" s="2"/>
      <c r="H1313" s="2" t="str">
        <f t="shared" si="83"/>
        <v>_</v>
      </c>
      <c r="I1313" s="2"/>
      <c r="J1313" s="2"/>
      <c r="K1313" s="2"/>
      <c r="L1313" s="2" t="str">
        <f t="shared" si="8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80"/>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(($AM$11)*IF(Table2[[#This Row],[CorrectWinnerPrediction]]="Y", 1, 0))+(($AM$12)*IF(Table2[[#This Row],[CorrectAwayScorePrediction]]="Y", 1, 0))+(($AM$13)*IF(Table2[[#This Row],[CorrectHomeScorePrediction]]="Y", 1, 0))</f>
        <v>0</v>
      </c>
      <c r="AD1313" s="4" t="str">
        <f t="shared" si="81"/>
        <v>THU</v>
      </c>
      <c r="AE1313"/>
    </row>
    <row r="1314" spans="2:31" x14ac:dyDescent="0.25">
      <c r="B1314" s="4">
        <v>45764</v>
      </c>
      <c r="C1314" s="7" t="s">
        <v>1426</v>
      </c>
      <c r="D1314" s="2" t="s">
        <v>33</v>
      </c>
      <c r="E1314" s="2" t="s">
        <v>36</v>
      </c>
      <c r="F1314" s="2"/>
      <c r="G1314" s="2"/>
      <c r="H1314" s="2" t="str">
        <f t="shared" si="83"/>
        <v>_</v>
      </c>
      <c r="I1314" s="2"/>
      <c r="J1314" s="2"/>
      <c r="K1314" s="2"/>
      <c r="L1314" s="2" t="str">
        <f t="shared" si="8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80"/>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(($AM$11)*IF(Table2[[#This Row],[CorrectWinnerPrediction]]="Y", 1, 0))+(($AM$12)*IF(Table2[[#This Row],[CorrectAwayScorePrediction]]="Y", 1, 0))+(($AM$13)*IF(Table2[[#This Row],[CorrectHomeScorePrediction]]="Y", 1, 0))</f>
        <v>0</v>
      </c>
      <c r="AD1314" s="4" t="str">
        <f t="shared" si="81"/>
        <v>THU</v>
      </c>
      <c r="AE1314"/>
    </row>
    <row r="1315" spans="2:31" x14ac:dyDescent="0.25">
      <c r="F1315" s="2"/>
      <c r="G1315" s="2"/>
      <c r="H1315" s="2"/>
      <c r="I1315" s="2"/>
      <c r="J1315" s="2"/>
      <c r="K1315" s="2"/>
      <c r="L1315" s="2"/>
      <c r="M1315" s="2"/>
      <c r="N1315" s="2"/>
      <c r="O1315" s="2"/>
      <c r="P1315" s="2"/>
      <c r="Q1315" s="2"/>
    </row>
    <row r="1316" spans="2:31"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C1 C2:AT2 C3:Y3 C4:T7 T4:T1314 C8:Y11 C12:AT662 D663:AT663 C664:AT1314 D1315:AS1048576 AE1:AR1 AD1:AD1314 AI3:AT5 X4:Y7 AI6:AN11 AP6:AT11 AO6:AO12 A1:B1048576">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2:T1048576 S1">
    <cfRule type="colorScale" priority="3">
      <colorScale>
        <cfvo type="min"/>
        <cfvo type="max"/>
        <color rgb="FFFCFCFF"/>
        <color rgb="FFF8696B"/>
      </colorScale>
    </cfRule>
  </conditionalFormatting>
  <conditionalFormatting sqref="U1315:U1048576 T1 U2:V1314">
    <cfRule type="colorScale" priority="2">
      <colorScale>
        <cfvo type="min"/>
        <cfvo type="max"/>
        <color rgb="FFFCFCFF"/>
        <color rgb="FFF8696B"/>
      </colorScale>
    </cfRule>
  </conditionalFormatting>
  <conditionalFormatting sqref="W2:W1314 V1315:V1048576 U1">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4" workbookViewId="0">
      <selection activeCell="AI17" sqref="AI17"/>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1487</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9</v>
      </c>
      <c r="E35" s="2">
        <f>SUMIFS(DataRegularSeason20242025!$AA$3:$AA$1315,DataRegularSeason20242025!$B$3:$B$1315, "&lt;=" &amp; $A35, DataRegularSeason20242025!$D$3:$D$1315, E$1)+SUMIFS(DataRegularSeason20242025!$AB$3:$AB$1315,DataRegularSeason20242025!$B$3:$B$1315, "&lt;=" &amp; $A35, DataRegularSeason20242025!$E$3:$E$1315, E$1)</f>
        <v>16</v>
      </c>
      <c r="F35" s="2">
        <f>SUMIFS(DataRegularSeason20242025!$AA$3:$AA$1315,DataRegularSeason20242025!$B$3:$B$1315, "&lt;=" &amp; $A35, DataRegularSeason20242025!$D$3:$D$1315, F$1)+SUMIFS(DataRegularSeason20242025!$AB$3:$AB$1315,DataRegularSeason20242025!$B$3:$B$1315, "&lt;=" &amp; $A35, DataRegularSeason20242025!$E$3:$E$1315, F$1)</f>
        <v>11</v>
      </c>
      <c r="G35" s="2">
        <f>SUMIFS(DataRegularSeason20242025!$AA$3:$AA$1315,DataRegularSeason20242025!$B$3:$B$1315, "&lt;=" &amp; $A35, DataRegularSeason20242025!$D$3:$D$1315, G$1)+SUMIFS(DataRegularSeason20242025!$AB$3:$AB$1315,DataRegularSeason20242025!$B$3:$B$1315, "&lt;=" &amp; $A35, DataRegularSeason20242025!$E$3:$E$1315, G$1)</f>
        <v>13</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10</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17</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9</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10</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11</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8</v>
      </c>
      <c r="Z35" s="2">
        <f>SUMIFS(DataRegularSeason20242025!$AA$3:$AA$1315,DataRegularSeason20242025!$B$3:$B$1315, "&lt;=" &amp; $A35, DataRegularSeason20242025!$D$3:$D$1315, Z$1)+SUMIFS(DataRegularSeason20242025!$AB$3:$AB$1315,DataRegularSeason20242025!$B$3:$B$1315, "&lt;=" &amp; $A35, DataRegularSeason20242025!$E$3:$E$1315, Z$1)</f>
        <v>12</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14</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13</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22</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9</v>
      </c>
      <c r="E36" s="2">
        <f>SUMIFS(DataRegularSeason20242025!$AA$3:$AA$1315,DataRegularSeason20242025!$B$3:$B$1315, "&lt;=" &amp; $A36, DataRegularSeason20242025!$D$3:$D$1315, E$1)+SUMIFS(DataRegularSeason20242025!$AB$3:$AB$1315,DataRegularSeason20242025!$B$3:$B$1315, "&lt;=" &amp; $A36, DataRegularSeason20242025!$E$3:$E$1315, E$1)</f>
        <v>16</v>
      </c>
      <c r="F36" s="2">
        <f>SUMIFS(DataRegularSeason20242025!$AA$3:$AA$1315,DataRegularSeason20242025!$B$3:$B$1315, "&lt;=" &amp; $A36, DataRegularSeason20242025!$D$3:$D$1315, F$1)+SUMIFS(DataRegularSeason20242025!$AB$3:$AB$1315,DataRegularSeason20242025!$B$3:$B$1315, "&lt;=" &amp; $A36, DataRegularSeason20242025!$E$3:$E$1315, F$1)</f>
        <v>11</v>
      </c>
      <c r="G36" s="2">
        <f>SUMIFS(DataRegularSeason20242025!$AA$3:$AA$1315,DataRegularSeason20242025!$B$3:$B$1315, "&lt;=" &amp; $A36, DataRegularSeason20242025!$D$3:$D$1315, G$1)+SUMIFS(DataRegularSeason20242025!$AB$3:$AB$1315,DataRegularSeason20242025!$B$3:$B$1315, "&lt;=" &amp; $A36, DataRegularSeason20242025!$E$3:$E$1315, G$1)</f>
        <v>13</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10</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11</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17</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9</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10</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11</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8</v>
      </c>
      <c r="Z36" s="2">
        <f>SUMIFS(DataRegularSeason20242025!$AA$3:$AA$1315,DataRegularSeason20242025!$B$3:$B$1315, "&lt;=" &amp; $A36, DataRegularSeason20242025!$D$3:$D$1315, Z$1)+SUMIFS(DataRegularSeason20242025!$AB$3:$AB$1315,DataRegularSeason20242025!$B$3:$B$1315, "&lt;=" &amp; $A36, DataRegularSeason20242025!$E$3:$E$1315, Z$1)</f>
        <v>12</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14</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13</v>
      </c>
      <c r="AE36" s="2">
        <f>SUMIFS(DataRegularSeason20242025!$AA$3:$AA$1315,DataRegularSeason20242025!$B$3:$B$1315, "&lt;=" &amp; $A36, DataRegularSeason20242025!$D$3:$D$1315, AE$1)+SUMIFS(DataRegularSeason20242025!$AB$3:$AB$1315,DataRegularSeason20242025!$B$3:$B$1315, "&lt;=" &amp; $A36, DataRegularSeason20242025!$E$3:$E$1315, AE$1)</f>
        <v>17</v>
      </c>
      <c r="AF36" s="2">
        <f>SUMIFS(DataRegularSeason20242025!$AA$3:$AA$1315,DataRegularSeason20242025!$B$3:$B$1315, "&lt;=" &amp; $A36, DataRegularSeason20242025!$D$3:$D$1315, AF$1)+SUMIFS(DataRegularSeason20242025!$AB$3:$AB$1315,DataRegularSeason20242025!$B$3:$B$1315, "&lt;=" &amp; $A36, DataRegularSeason20242025!$E$3:$E$1315, AF$1)</f>
        <v>22</v>
      </c>
      <c r="AG36" s="2">
        <f>SUMIFS(DataRegularSeason20242025!$AA$3:$AA$1315,DataRegularSeason20242025!$B$3:$B$1315, "&lt;=" &amp; $A36, DataRegularSeason20242025!$D$3:$D$1315, AG$1)+SUMIFS(DataRegularSeason20242025!$AB$3:$AB$1315,DataRegularSeason20242025!$B$3:$B$1315, "&lt;=" &amp; $A36, DataRegularSeason20242025!$E$3:$E$1315, AG$1)</f>
        <v>16</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13</v>
      </c>
      <c r="D37" s="2">
        <f>SUMIFS(DataRegularSeason20242025!$AA$3:$AA$1315,DataRegularSeason20242025!$B$3:$B$1315, "&lt;=" &amp; $A37, DataRegularSeason20242025!$D$3:$D$1315, D$1)+SUMIFS(DataRegularSeason20242025!$AB$3:$AB$1315,DataRegularSeason20242025!$B$3:$B$1315, "&lt;=" &amp; $A37, DataRegularSeason20242025!$E$3:$E$1315, D$1)</f>
        <v>9</v>
      </c>
      <c r="E37" s="2">
        <f>SUMIFS(DataRegularSeason20242025!$AA$3:$AA$1315,DataRegularSeason20242025!$B$3:$B$1315, "&lt;=" &amp; $A37, DataRegularSeason20242025!$D$3:$D$1315, E$1)+SUMIFS(DataRegularSeason20242025!$AB$3:$AB$1315,DataRegularSeason20242025!$B$3:$B$1315, "&lt;=" &amp; $A37, DataRegularSeason20242025!$E$3:$E$1315, E$1)</f>
        <v>16</v>
      </c>
      <c r="F37" s="2">
        <f>SUMIFS(DataRegularSeason20242025!$AA$3:$AA$1315,DataRegularSeason20242025!$B$3:$B$1315, "&lt;=" &amp; $A37, DataRegularSeason20242025!$D$3:$D$1315, F$1)+SUMIFS(DataRegularSeason20242025!$AB$3:$AB$1315,DataRegularSeason20242025!$B$3:$B$1315, "&lt;=" &amp; $A37, DataRegularSeason20242025!$E$3:$E$1315, F$1)</f>
        <v>11</v>
      </c>
      <c r="G37" s="2">
        <f>SUMIFS(DataRegularSeason20242025!$AA$3:$AA$1315,DataRegularSeason20242025!$B$3:$B$1315, "&lt;=" &amp; $A37, DataRegularSeason20242025!$D$3:$D$1315, G$1)+SUMIFS(DataRegularSeason20242025!$AB$3:$AB$1315,DataRegularSeason20242025!$B$3:$B$1315, "&lt;=" &amp; $A37, DataRegularSeason20242025!$E$3:$E$1315, G$1)</f>
        <v>13</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10</v>
      </c>
      <c r="J37" s="2">
        <f>SUMIFS(DataRegularSeason20242025!$AA$3:$AA$1315,DataRegularSeason20242025!$B$3:$B$1315, "&lt;=" &amp; $A37, DataRegularSeason20242025!$D$3:$D$1315, J$1)+SUMIFS(DataRegularSeason20242025!$AB$3:$AB$1315,DataRegularSeason20242025!$B$3:$B$1315, "&lt;=" &amp; $A37, DataRegularSeason20242025!$E$3:$E$1315, J$1)</f>
        <v>14</v>
      </c>
      <c r="K37" s="2">
        <f>SUMIFS(DataRegularSeason20242025!$AA$3:$AA$1315,DataRegularSeason20242025!$B$3:$B$1315, "&lt;=" &amp; $A37, DataRegularSeason20242025!$D$3:$D$1315, K$1)+SUMIFS(DataRegularSeason20242025!$AB$3:$AB$1315,DataRegularSeason20242025!$B$3:$B$1315, "&lt;=" &amp; $A37, DataRegularSeason20242025!$E$3:$E$1315, K$1)</f>
        <v>11</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19</v>
      </c>
      <c r="N37" s="2">
        <f>SUMIFS(DataRegularSeason20242025!$AA$3:$AA$1315,DataRegularSeason20242025!$B$3:$B$1315, "&lt;=" &amp; $A37, DataRegularSeason20242025!$D$3:$D$1315, N$1)+SUMIFS(DataRegularSeason20242025!$AB$3:$AB$1315,DataRegularSeason20242025!$B$3:$B$1315, "&lt;=" &amp; $A37, DataRegularSeason20242025!$E$3:$E$1315, N$1)</f>
        <v>17</v>
      </c>
      <c r="O37" s="2">
        <f>SUMIFS(DataRegularSeason20242025!$AA$3:$AA$1315,DataRegularSeason20242025!$B$3:$B$1315, "&lt;=" &amp; $A37, DataRegularSeason20242025!$D$3:$D$1315, O$1)+SUMIFS(DataRegularSeason20242025!$AB$3:$AB$1315,DataRegularSeason20242025!$B$3:$B$1315, "&lt;=" &amp; $A37, DataRegularSeason20242025!$E$3:$E$1315, O$1)</f>
        <v>18</v>
      </c>
      <c r="P37" s="2">
        <f>SUMIFS(DataRegularSeason20242025!$AA$3:$AA$1315,DataRegularSeason20242025!$B$3:$B$1315, "&lt;=" &amp; $A37, DataRegularSeason20242025!$D$3:$D$1315, P$1)+SUMIFS(DataRegularSeason20242025!$AB$3:$AB$1315,DataRegularSeason20242025!$B$3:$B$1315, "&lt;=" &amp; $A37, DataRegularSeason20242025!$E$3:$E$1315, P$1)</f>
        <v>9</v>
      </c>
      <c r="Q37" s="2">
        <f>SUMIFS(DataRegularSeason20242025!$AA$3:$AA$1315,DataRegularSeason20242025!$B$3:$B$1315, "&lt;=" &amp; $A37, DataRegularSeason20242025!$D$3:$D$1315, Q$1)+SUMIFS(DataRegularSeason20242025!$AB$3:$AB$1315,DataRegularSeason20242025!$B$3:$B$1315, "&lt;=" &amp; $A37, DataRegularSeason20242025!$E$3:$E$1315, Q$1)</f>
        <v>18</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10</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9</v>
      </c>
      <c r="W37" s="2">
        <f>SUMIFS(DataRegularSeason20242025!$AA$3:$AA$1315,DataRegularSeason20242025!$B$3:$B$1315, "&lt;=" &amp; $A37, DataRegularSeason20242025!$D$3:$D$1315, W$1)+SUMIFS(DataRegularSeason20242025!$AB$3:$AB$1315,DataRegularSeason20242025!$B$3:$B$1315, "&lt;=" &amp; $A37, DataRegularSeason20242025!$E$3:$E$1315, W$1)</f>
        <v>11</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8</v>
      </c>
      <c r="Z37" s="2">
        <f>SUMIFS(DataRegularSeason20242025!$AA$3:$AA$1315,DataRegularSeason20242025!$B$3:$B$1315, "&lt;=" &amp; $A37, DataRegularSeason20242025!$D$3:$D$1315, Z$1)+SUMIFS(DataRegularSeason20242025!$AB$3:$AB$1315,DataRegularSeason20242025!$B$3:$B$1315, "&lt;=" &amp; $A37, DataRegularSeason20242025!$E$3:$E$1315, Z$1)</f>
        <v>12</v>
      </c>
      <c r="AA37" s="2">
        <f>SUMIFS(DataRegularSeason20242025!$AA$3:$AA$1315,DataRegularSeason20242025!$B$3:$B$1315, "&lt;=" &amp; $A37, DataRegularSeason20242025!$D$3:$D$1315, AA$1)+SUMIFS(DataRegularSeason20242025!$AB$3:$AB$1315,DataRegularSeason20242025!$B$3:$B$1315, "&lt;=" &amp; $A37, DataRegularSeason20242025!$E$3:$E$1315, AA$1)</f>
        <v>14</v>
      </c>
      <c r="AB37" s="2">
        <f>SUMIFS(DataRegularSeason20242025!$AA$3:$AA$1315,DataRegularSeason20242025!$B$3:$B$1315, "&lt;=" &amp; $A37, DataRegularSeason20242025!$D$3:$D$1315, AB$1)+SUMIFS(DataRegularSeason20242025!$AB$3:$AB$1315,DataRegularSeason20242025!$B$3:$B$1315, "&lt;=" &amp; $A37, DataRegularSeason20242025!$E$3:$E$1315, AB$1)</f>
        <v>14</v>
      </c>
      <c r="AC37" s="2">
        <f>SUMIFS(DataRegularSeason20242025!$AA$3:$AA$1315,DataRegularSeason20242025!$B$3:$B$1315, "&lt;=" &amp; $A37, DataRegularSeason20242025!$D$3:$D$1315, AC$1)+SUMIFS(DataRegularSeason20242025!$AB$3:$AB$1315,DataRegularSeason20242025!$B$3:$B$1315, "&lt;=" &amp; $A37, DataRegularSeason20242025!$E$3:$E$1315, AC$1)</f>
        <v>13</v>
      </c>
      <c r="AD37" s="2">
        <f>SUMIFS(DataRegularSeason20242025!$AA$3:$AA$1315,DataRegularSeason20242025!$B$3:$B$1315, "&lt;=" &amp; $A37, DataRegularSeason20242025!$D$3:$D$1315, AD$1)+SUMIFS(DataRegularSeason20242025!$AB$3:$AB$1315,DataRegularSeason20242025!$B$3:$B$1315, "&lt;=" &amp; $A37, DataRegularSeason20242025!$E$3:$E$1315, AD$1)</f>
        <v>13</v>
      </c>
      <c r="AE37" s="2">
        <f>SUMIFS(DataRegularSeason20242025!$AA$3:$AA$1315,DataRegularSeason20242025!$B$3:$B$1315, "&lt;=" &amp; $A37, DataRegularSeason20242025!$D$3:$D$1315, AE$1)+SUMIFS(DataRegularSeason20242025!$AB$3:$AB$1315,DataRegularSeason20242025!$B$3:$B$1315, "&lt;=" &amp; $A37, DataRegularSeason20242025!$E$3:$E$1315, AE$1)</f>
        <v>17</v>
      </c>
      <c r="AF37" s="2">
        <f>SUMIFS(DataRegularSeason20242025!$AA$3:$AA$1315,DataRegularSeason20242025!$B$3:$B$1315, "&lt;=" &amp; $A37, DataRegularSeason20242025!$D$3:$D$1315, AF$1)+SUMIFS(DataRegularSeason20242025!$AB$3:$AB$1315,DataRegularSeason20242025!$B$3:$B$1315, "&lt;=" &amp; $A37, DataRegularSeason20242025!$E$3:$E$1315, AF$1)</f>
        <v>22</v>
      </c>
      <c r="AG37" s="2">
        <f>SUMIFS(DataRegularSeason20242025!$AA$3:$AA$1315,DataRegularSeason20242025!$B$3:$B$1315, "&lt;=" &amp; $A37, DataRegularSeason20242025!$D$3:$D$1315, AG$1)+SUMIFS(DataRegularSeason20242025!$AB$3:$AB$1315,DataRegularSeason20242025!$B$3:$B$1315, "&lt;=" &amp; $A37, DataRegularSeason20242025!$E$3:$E$1315, AG$1)</f>
        <v>16</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13</v>
      </c>
      <c r="D38" s="2">
        <f>SUMIFS(DataRegularSeason20242025!$AA$3:$AA$1315,DataRegularSeason20242025!$B$3:$B$1315, "&lt;=" &amp; $A38, DataRegularSeason20242025!$D$3:$D$1315, D$1)+SUMIFS(DataRegularSeason20242025!$AB$3:$AB$1315,DataRegularSeason20242025!$B$3:$B$1315, "&lt;=" &amp; $A38, DataRegularSeason20242025!$E$3:$E$1315, D$1)</f>
        <v>9</v>
      </c>
      <c r="E38" s="2">
        <f>SUMIFS(DataRegularSeason20242025!$AA$3:$AA$1315,DataRegularSeason20242025!$B$3:$B$1315, "&lt;=" &amp; $A38, DataRegularSeason20242025!$D$3:$D$1315, E$1)+SUMIFS(DataRegularSeason20242025!$AB$3:$AB$1315,DataRegularSeason20242025!$B$3:$B$1315, "&lt;=" &amp; $A38, DataRegularSeason20242025!$E$3:$E$1315, E$1)</f>
        <v>16</v>
      </c>
      <c r="F38" s="2">
        <f>SUMIFS(DataRegularSeason20242025!$AA$3:$AA$1315,DataRegularSeason20242025!$B$3:$B$1315, "&lt;=" &amp; $A38, DataRegularSeason20242025!$D$3:$D$1315, F$1)+SUMIFS(DataRegularSeason20242025!$AB$3:$AB$1315,DataRegularSeason20242025!$B$3:$B$1315, "&lt;=" &amp; $A38, DataRegularSeason20242025!$E$3:$E$1315, F$1)</f>
        <v>11</v>
      </c>
      <c r="G38" s="2">
        <f>SUMIFS(DataRegularSeason20242025!$AA$3:$AA$1315,DataRegularSeason20242025!$B$3:$B$1315, "&lt;=" &amp; $A38, DataRegularSeason20242025!$D$3:$D$1315, G$1)+SUMIFS(DataRegularSeason20242025!$AB$3:$AB$1315,DataRegularSeason20242025!$B$3:$B$1315, "&lt;=" &amp; $A38, DataRegularSeason20242025!$E$3:$E$1315, G$1)</f>
        <v>13</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10</v>
      </c>
      <c r="J38" s="2">
        <f>SUMIFS(DataRegularSeason20242025!$AA$3:$AA$1315,DataRegularSeason20242025!$B$3:$B$1315, "&lt;=" &amp; $A38, DataRegularSeason20242025!$D$3:$D$1315, J$1)+SUMIFS(DataRegularSeason20242025!$AB$3:$AB$1315,DataRegularSeason20242025!$B$3:$B$1315, "&lt;=" &amp; $A38, DataRegularSeason20242025!$E$3:$E$1315, J$1)</f>
        <v>14</v>
      </c>
      <c r="K38" s="2">
        <f>SUMIFS(DataRegularSeason20242025!$AA$3:$AA$1315,DataRegularSeason20242025!$B$3:$B$1315, "&lt;=" &amp; $A38, DataRegularSeason20242025!$D$3:$D$1315, K$1)+SUMIFS(DataRegularSeason20242025!$AB$3:$AB$1315,DataRegularSeason20242025!$B$3:$B$1315, "&lt;=" &amp; $A38, DataRegularSeason20242025!$E$3:$E$1315, K$1)</f>
        <v>11</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19</v>
      </c>
      <c r="N38" s="2">
        <f>SUMIFS(DataRegularSeason20242025!$AA$3:$AA$1315,DataRegularSeason20242025!$B$3:$B$1315, "&lt;=" &amp; $A38, DataRegularSeason20242025!$D$3:$D$1315, N$1)+SUMIFS(DataRegularSeason20242025!$AB$3:$AB$1315,DataRegularSeason20242025!$B$3:$B$1315, "&lt;=" &amp; $A38, DataRegularSeason20242025!$E$3:$E$1315, N$1)</f>
        <v>17</v>
      </c>
      <c r="O38" s="2">
        <f>SUMIFS(DataRegularSeason20242025!$AA$3:$AA$1315,DataRegularSeason20242025!$B$3:$B$1315, "&lt;=" &amp; $A38, DataRegularSeason20242025!$D$3:$D$1315, O$1)+SUMIFS(DataRegularSeason20242025!$AB$3:$AB$1315,DataRegularSeason20242025!$B$3:$B$1315, "&lt;=" &amp; $A38, DataRegularSeason20242025!$E$3:$E$1315, O$1)</f>
        <v>18</v>
      </c>
      <c r="P38" s="2">
        <f>SUMIFS(DataRegularSeason20242025!$AA$3:$AA$1315,DataRegularSeason20242025!$B$3:$B$1315, "&lt;=" &amp; $A38, DataRegularSeason20242025!$D$3:$D$1315, P$1)+SUMIFS(DataRegularSeason20242025!$AB$3:$AB$1315,DataRegularSeason20242025!$B$3:$B$1315, "&lt;=" &amp; $A38, DataRegularSeason20242025!$E$3:$E$1315, P$1)</f>
        <v>9</v>
      </c>
      <c r="Q38" s="2">
        <f>SUMIFS(DataRegularSeason20242025!$AA$3:$AA$1315,DataRegularSeason20242025!$B$3:$B$1315, "&lt;=" &amp; $A38, DataRegularSeason20242025!$D$3:$D$1315, Q$1)+SUMIFS(DataRegularSeason20242025!$AB$3:$AB$1315,DataRegularSeason20242025!$B$3:$B$1315, "&lt;=" &amp; $A38, DataRegularSeason20242025!$E$3:$E$1315, Q$1)</f>
        <v>18</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10</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9</v>
      </c>
      <c r="W38" s="2">
        <f>SUMIFS(DataRegularSeason20242025!$AA$3:$AA$1315,DataRegularSeason20242025!$B$3:$B$1315, "&lt;=" &amp; $A38, DataRegularSeason20242025!$D$3:$D$1315, W$1)+SUMIFS(DataRegularSeason20242025!$AB$3:$AB$1315,DataRegularSeason20242025!$B$3:$B$1315, "&lt;=" &amp; $A38, DataRegularSeason20242025!$E$3:$E$1315, W$1)</f>
        <v>11</v>
      </c>
      <c r="X38" s="2">
        <f>SUMIFS(DataRegularSeason20242025!$AA$3:$AA$1315,DataRegularSeason20242025!$B$3:$B$1315, "&lt;=" &amp; $A38, DataRegularSeason20242025!$D$3:$D$1315, X$1)+SUMIFS(DataRegularSeason20242025!$AB$3:$AB$1315,DataRegularSeason20242025!$B$3:$B$1315, "&lt;=" &amp; $A38, DataRegularSeason20242025!$E$3:$E$1315, X$1)</f>
        <v>11</v>
      </c>
      <c r="Y38" s="2">
        <f>SUMIFS(DataRegularSeason20242025!$AA$3:$AA$1315,DataRegularSeason20242025!$B$3:$B$1315, "&lt;=" &amp; $A38, DataRegularSeason20242025!$D$3:$D$1315, Y$1)+SUMIFS(DataRegularSeason20242025!$AB$3:$AB$1315,DataRegularSeason20242025!$B$3:$B$1315, "&lt;=" &amp; $A38, DataRegularSeason20242025!$E$3:$E$1315, Y$1)</f>
        <v>8</v>
      </c>
      <c r="Z38" s="2">
        <f>SUMIFS(DataRegularSeason20242025!$AA$3:$AA$1315,DataRegularSeason20242025!$B$3:$B$1315, "&lt;=" &amp; $A38, DataRegularSeason20242025!$D$3:$D$1315, Z$1)+SUMIFS(DataRegularSeason20242025!$AB$3:$AB$1315,DataRegularSeason20242025!$B$3:$B$1315, "&lt;=" &amp; $A38, DataRegularSeason20242025!$E$3:$E$1315, Z$1)</f>
        <v>12</v>
      </c>
      <c r="AA38" s="2">
        <f>SUMIFS(DataRegularSeason20242025!$AA$3:$AA$1315,DataRegularSeason20242025!$B$3:$B$1315, "&lt;=" &amp; $A38, DataRegularSeason20242025!$D$3:$D$1315, AA$1)+SUMIFS(DataRegularSeason20242025!$AB$3:$AB$1315,DataRegularSeason20242025!$B$3:$B$1315, "&lt;=" &amp; $A38, DataRegularSeason20242025!$E$3:$E$1315, AA$1)</f>
        <v>14</v>
      </c>
      <c r="AB38" s="2">
        <f>SUMIFS(DataRegularSeason20242025!$AA$3:$AA$1315,DataRegularSeason20242025!$B$3:$B$1315, "&lt;=" &amp; $A38, DataRegularSeason20242025!$D$3:$D$1315, AB$1)+SUMIFS(DataRegularSeason20242025!$AB$3:$AB$1315,DataRegularSeason20242025!$B$3:$B$1315, "&lt;=" &amp; $A38, DataRegularSeason20242025!$E$3:$E$1315, AB$1)</f>
        <v>14</v>
      </c>
      <c r="AC38" s="2">
        <f>SUMIFS(DataRegularSeason20242025!$AA$3:$AA$1315,DataRegularSeason20242025!$B$3:$B$1315, "&lt;=" &amp; $A38, DataRegularSeason20242025!$D$3:$D$1315, AC$1)+SUMIFS(DataRegularSeason20242025!$AB$3:$AB$1315,DataRegularSeason20242025!$B$3:$B$1315, "&lt;=" &amp; $A38, DataRegularSeason20242025!$E$3:$E$1315, AC$1)</f>
        <v>13</v>
      </c>
      <c r="AD38" s="2">
        <f>SUMIFS(DataRegularSeason20242025!$AA$3:$AA$1315,DataRegularSeason20242025!$B$3:$B$1315, "&lt;=" &amp; $A38, DataRegularSeason20242025!$D$3:$D$1315, AD$1)+SUMIFS(DataRegularSeason20242025!$AB$3:$AB$1315,DataRegularSeason20242025!$B$3:$B$1315, "&lt;=" &amp; $A38, DataRegularSeason20242025!$E$3:$E$1315, AD$1)</f>
        <v>13</v>
      </c>
      <c r="AE38" s="2">
        <f>SUMIFS(DataRegularSeason20242025!$AA$3:$AA$1315,DataRegularSeason20242025!$B$3:$B$1315, "&lt;=" &amp; $A38, DataRegularSeason20242025!$D$3:$D$1315, AE$1)+SUMIFS(DataRegularSeason20242025!$AB$3:$AB$1315,DataRegularSeason20242025!$B$3:$B$1315, "&lt;=" &amp; $A38, DataRegularSeason20242025!$E$3:$E$1315, AE$1)</f>
        <v>17</v>
      </c>
      <c r="AF38" s="2">
        <f>SUMIFS(DataRegularSeason20242025!$AA$3:$AA$1315,DataRegularSeason20242025!$B$3:$B$1315, "&lt;=" &amp; $A38, DataRegularSeason20242025!$D$3:$D$1315, AF$1)+SUMIFS(DataRegularSeason20242025!$AB$3:$AB$1315,DataRegularSeason20242025!$B$3:$B$1315, "&lt;=" &amp; $A38, DataRegularSeason20242025!$E$3:$E$1315, AF$1)</f>
        <v>22</v>
      </c>
      <c r="AG38" s="2">
        <f>SUMIFS(DataRegularSeason20242025!$AA$3:$AA$1315,DataRegularSeason20242025!$B$3:$B$1315, "&lt;=" &amp; $A38, DataRegularSeason20242025!$D$3:$D$1315, AG$1)+SUMIFS(DataRegularSeason20242025!$AB$3:$AB$1315,DataRegularSeason20242025!$B$3:$B$1315, "&lt;=" &amp; $A38, DataRegularSeason20242025!$E$3:$E$1315, AG$1)</f>
        <v>16</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13</v>
      </c>
      <c r="D39" s="2">
        <f>SUMIFS(DataRegularSeason20242025!$AA$3:$AA$1315,DataRegularSeason20242025!$B$3:$B$1315, "&lt;=" &amp; $A39, DataRegularSeason20242025!$D$3:$D$1315, D$1)+SUMIFS(DataRegularSeason20242025!$AB$3:$AB$1315,DataRegularSeason20242025!$B$3:$B$1315, "&lt;=" &amp; $A39, DataRegularSeason20242025!$E$3:$E$1315, D$1)</f>
        <v>9</v>
      </c>
      <c r="E39" s="2">
        <f>SUMIFS(DataRegularSeason20242025!$AA$3:$AA$1315,DataRegularSeason20242025!$B$3:$B$1315, "&lt;=" &amp; $A39, DataRegularSeason20242025!$D$3:$D$1315, E$1)+SUMIFS(DataRegularSeason20242025!$AB$3:$AB$1315,DataRegularSeason20242025!$B$3:$B$1315, "&lt;=" &amp; $A39, DataRegularSeason20242025!$E$3:$E$1315, E$1)</f>
        <v>16</v>
      </c>
      <c r="F39" s="2">
        <f>SUMIFS(DataRegularSeason20242025!$AA$3:$AA$1315,DataRegularSeason20242025!$B$3:$B$1315, "&lt;=" &amp; $A39, DataRegularSeason20242025!$D$3:$D$1315, F$1)+SUMIFS(DataRegularSeason20242025!$AB$3:$AB$1315,DataRegularSeason20242025!$B$3:$B$1315, "&lt;=" &amp; $A39, DataRegularSeason20242025!$E$3:$E$1315, F$1)</f>
        <v>11</v>
      </c>
      <c r="G39" s="2">
        <f>SUMIFS(DataRegularSeason20242025!$AA$3:$AA$1315,DataRegularSeason20242025!$B$3:$B$1315, "&lt;=" &amp; $A39, DataRegularSeason20242025!$D$3:$D$1315, G$1)+SUMIFS(DataRegularSeason20242025!$AB$3:$AB$1315,DataRegularSeason20242025!$B$3:$B$1315, "&lt;=" &amp; $A39, DataRegularSeason20242025!$E$3:$E$1315, G$1)</f>
        <v>13</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10</v>
      </c>
      <c r="J39" s="2">
        <f>SUMIFS(DataRegularSeason20242025!$AA$3:$AA$1315,DataRegularSeason20242025!$B$3:$B$1315, "&lt;=" &amp; $A39, DataRegularSeason20242025!$D$3:$D$1315, J$1)+SUMIFS(DataRegularSeason20242025!$AB$3:$AB$1315,DataRegularSeason20242025!$B$3:$B$1315, "&lt;=" &amp; $A39, DataRegularSeason20242025!$E$3:$E$1315, J$1)</f>
        <v>14</v>
      </c>
      <c r="K39" s="2">
        <f>SUMIFS(DataRegularSeason20242025!$AA$3:$AA$1315,DataRegularSeason20242025!$B$3:$B$1315, "&lt;=" &amp; $A39, DataRegularSeason20242025!$D$3:$D$1315, K$1)+SUMIFS(DataRegularSeason20242025!$AB$3:$AB$1315,DataRegularSeason20242025!$B$3:$B$1315, "&lt;=" &amp; $A39, DataRegularSeason20242025!$E$3:$E$1315, K$1)</f>
        <v>11</v>
      </c>
      <c r="L39" s="2">
        <f>SUMIFS(DataRegularSeason20242025!$AA$3:$AA$1315,DataRegularSeason20242025!$B$3:$B$1315, "&lt;=" &amp; $A39, DataRegularSeason20242025!$D$3:$D$1315, L$1)+SUMIFS(DataRegularSeason20242025!$AB$3:$AB$1315,DataRegularSeason20242025!$B$3:$B$1315, "&lt;=" &amp; $A39, DataRegularSeason20242025!$E$3:$E$1315, L$1)</f>
        <v>13</v>
      </c>
      <c r="M39" s="2">
        <f>SUMIFS(DataRegularSeason20242025!$AA$3:$AA$1315,DataRegularSeason20242025!$B$3:$B$1315, "&lt;=" &amp; $A39, DataRegularSeason20242025!$D$3:$D$1315, M$1)+SUMIFS(DataRegularSeason20242025!$AB$3:$AB$1315,DataRegularSeason20242025!$B$3:$B$1315, "&lt;=" &amp; $A39, DataRegularSeason20242025!$E$3:$E$1315, M$1)</f>
        <v>19</v>
      </c>
      <c r="N39" s="2">
        <f>SUMIFS(DataRegularSeason20242025!$AA$3:$AA$1315,DataRegularSeason20242025!$B$3:$B$1315, "&lt;=" &amp; $A39, DataRegularSeason20242025!$D$3:$D$1315, N$1)+SUMIFS(DataRegularSeason20242025!$AB$3:$AB$1315,DataRegularSeason20242025!$B$3:$B$1315, "&lt;=" &amp; $A39, DataRegularSeason20242025!$E$3:$E$1315, N$1)</f>
        <v>17</v>
      </c>
      <c r="O39" s="2">
        <f>SUMIFS(DataRegularSeason20242025!$AA$3:$AA$1315,DataRegularSeason20242025!$B$3:$B$1315, "&lt;=" &amp; $A39, DataRegularSeason20242025!$D$3:$D$1315, O$1)+SUMIFS(DataRegularSeason20242025!$AB$3:$AB$1315,DataRegularSeason20242025!$B$3:$B$1315, "&lt;=" &amp; $A39, DataRegularSeason20242025!$E$3:$E$1315, O$1)</f>
        <v>18</v>
      </c>
      <c r="P39" s="2">
        <f>SUMIFS(DataRegularSeason20242025!$AA$3:$AA$1315,DataRegularSeason20242025!$B$3:$B$1315, "&lt;=" &amp; $A39, DataRegularSeason20242025!$D$3:$D$1315, P$1)+SUMIFS(DataRegularSeason20242025!$AB$3:$AB$1315,DataRegularSeason20242025!$B$3:$B$1315, "&lt;=" &amp; $A39, DataRegularSeason20242025!$E$3:$E$1315, P$1)</f>
        <v>9</v>
      </c>
      <c r="Q39" s="2">
        <f>SUMIFS(DataRegularSeason20242025!$AA$3:$AA$1315,DataRegularSeason20242025!$B$3:$B$1315, "&lt;=" &amp; $A39, DataRegularSeason20242025!$D$3:$D$1315, Q$1)+SUMIFS(DataRegularSeason20242025!$AB$3:$AB$1315,DataRegularSeason20242025!$B$3:$B$1315, "&lt;=" &amp; $A39, DataRegularSeason20242025!$E$3:$E$1315, Q$1)</f>
        <v>18</v>
      </c>
      <c r="R39" s="2">
        <f>SUMIFS(DataRegularSeason20242025!$AA$3:$AA$1315,DataRegularSeason20242025!$B$3:$B$1315, "&lt;=" &amp; $A39, DataRegularSeason20242025!$D$3:$D$1315, R$1)+SUMIFS(DataRegularSeason20242025!$AB$3:$AB$1315,DataRegularSeason20242025!$B$3:$B$1315, "&lt;=" &amp; $A39, DataRegularSeason20242025!$E$3:$E$1315, R$1)</f>
        <v>9</v>
      </c>
      <c r="S39" s="2">
        <f>SUMIFS(DataRegularSeason20242025!$AA$3:$AA$1315,DataRegularSeason20242025!$B$3:$B$1315, "&lt;=" &amp; $A39, DataRegularSeason20242025!$D$3:$D$1315, S$1)+SUMIFS(DataRegularSeason20242025!$AB$3:$AB$1315,DataRegularSeason20242025!$B$3:$B$1315, "&lt;=" &amp; $A39, DataRegularSeason20242025!$E$3:$E$1315, S$1)</f>
        <v>10</v>
      </c>
      <c r="T39" s="2">
        <f>SUMIFS(DataRegularSeason20242025!$AA$3:$AA$1315,DataRegularSeason20242025!$B$3:$B$1315, "&lt;=" &amp; $A39, DataRegularSeason20242025!$D$3:$D$1315, T$1)+SUMIFS(DataRegularSeason20242025!$AB$3:$AB$1315,DataRegularSeason20242025!$B$3:$B$1315, "&lt;=" &amp; $A39, DataRegularSeason20242025!$E$3:$E$1315, T$1)</f>
        <v>17</v>
      </c>
      <c r="U39" s="2">
        <f>SUMIFS(DataRegularSeason20242025!$AA$3:$AA$1315,DataRegularSeason20242025!$B$3:$B$1315, "&lt;=" &amp; $A39, DataRegularSeason20242025!$D$3:$D$1315, U$1)+SUMIFS(DataRegularSeason20242025!$AB$3:$AB$1315,DataRegularSeason20242025!$B$3:$B$1315, "&lt;=" &amp; $A39, DataRegularSeason20242025!$E$3:$E$1315, U$1)</f>
        <v>12</v>
      </c>
      <c r="V39" s="2">
        <f>SUMIFS(DataRegularSeason20242025!$AA$3:$AA$1315,DataRegularSeason20242025!$B$3:$B$1315, "&lt;=" &amp; $A39, DataRegularSeason20242025!$D$3:$D$1315, V$1)+SUMIFS(DataRegularSeason20242025!$AB$3:$AB$1315,DataRegularSeason20242025!$B$3:$B$1315, "&lt;=" &amp; $A39, DataRegularSeason20242025!$E$3:$E$1315, V$1)</f>
        <v>9</v>
      </c>
      <c r="W39" s="2">
        <f>SUMIFS(DataRegularSeason20242025!$AA$3:$AA$1315,DataRegularSeason20242025!$B$3:$B$1315, "&lt;=" &amp; $A39, DataRegularSeason20242025!$D$3:$D$1315, W$1)+SUMIFS(DataRegularSeason20242025!$AB$3:$AB$1315,DataRegularSeason20242025!$B$3:$B$1315, "&lt;=" &amp; $A39, DataRegularSeason20242025!$E$3:$E$1315, W$1)</f>
        <v>11</v>
      </c>
      <c r="X39" s="2">
        <f>SUMIFS(DataRegularSeason20242025!$AA$3:$AA$1315,DataRegularSeason20242025!$B$3:$B$1315, "&lt;=" &amp; $A39, DataRegularSeason20242025!$D$3:$D$1315, X$1)+SUMIFS(DataRegularSeason20242025!$AB$3:$AB$1315,DataRegularSeason20242025!$B$3:$B$1315, "&lt;=" &amp; $A39, DataRegularSeason20242025!$E$3:$E$1315, X$1)</f>
        <v>11</v>
      </c>
      <c r="Y39" s="2">
        <f>SUMIFS(DataRegularSeason20242025!$AA$3:$AA$1315,DataRegularSeason20242025!$B$3:$B$1315, "&lt;=" &amp; $A39, DataRegularSeason20242025!$D$3:$D$1315, Y$1)+SUMIFS(DataRegularSeason20242025!$AB$3:$AB$1315,DataRegularSeason20242025!$B$3:$B$1315, "&lt;=" &amp; $A39, DataRegularSeason20242025!$E$3:$E$1315, Y$1)</f>
        <v>8</v>
      </c>
      <c r="Z39" s="2">
        <f>SUMIFS(DataRegularSeason20242025!$AA$3:$AA$1315,DataRegularSeason20242025!$B$3:$B$1315, "&lt;=" &amp; $A39, DataRegularSeason20242025!$D$3:$D$1315, Z$1)+SUMIFS(DataRegularSeason20242025!$AB$3:$AB$1315,DataRegularSeason20242025!$B$3:$B$1315, "&lt;=" &amp; $A39, DataRegularSeason20242025!$E$3:$E$1315, Z$1)</f>
        <v>12</v>
      </c>
      <c r="AA39" s="2">
        <f>SUMIFS(DataRegularSeason20242025!$AA$3:$AA$1315,DataRegularSeason20242025!$B$3:$B$1315, "&lt;=" &amp; $A39, DataRegularSeason20242025!$D$3:$D$1315, AA$1)+SUMIFS(DataRegularSeason20242025!$AB$3:$AB$1315,DataRegularSeason20242025!$B$3:$B$1315, "&lt;=" &amp; $A39, DataRegularSeason20242025!$E$3:$E$1315, AA$1)</f>
        <v>14</v>
      </c>
      <c r="AB39" s="2">
        <f>SUMIFS(DataRegularSeason20242025!$AA$3:$AA$1315,DataRegularSeason20242025!$B$3:$B$1315, "&lt;=" &amp; $A39, DataRegularSeason20242025!$D$3:$D$1315, AB$1)+SUMIFS(DataRegularSeason20242025!$AB$3:$AB$1315,DataRegularSeason20242025!$B$3:$B$1315, "&lt;=" &amp; $A39, DataRegularSeason20242025!$E$3:$E$1315, AB$1)</f>
        <v>14</v>
      </c>
      <c r="AC39" s="2">
        <f>SUMIFS(DataRegularSeason20242025!$AA$3:$AA$1315,DataRegularSeason20242025!$B$3:$B$1315, "&lt;=" &amp; $A39, DataRegularSeason20242025!$D$3:$D$1315, AC$1)+SUMIFS(DataRegularSeason20242025!$AB$3:$AB$1315,DataRegularSeason20242025!$B$3:$B$1315, "&lt;=" &amp; $A39, DataRegularSeason20242025!$E$3:$E$1315, AC$1)</f>
        <v>13</v>
      </c>
      <c r="AD39" s="2">
        <f>SUMIFS(DataRegularSeason20242025!$AA$3:$AA$1315,DataRegularSeason20242025!$B$3:$B$1315, "&lt;=" &amp; $A39, DataRegularSeason20242025!$D$3:$D$1315, AD$1)+SUMIFS(DataRegularSeason20242025!$AB$3:$AB$1315,DataRegularSeason20242025!$B$3:$B$1315, "&lt;=" &amp; $A39, DataRegularSeason20242025!$E$3:$E$1315, AD$1)</f>
        <v>13</v>
      </c>
      <c r="AE39" s="2">
        <f>SUMIFS(DataRegularSeason20242025!$AA$3:$AA$1315,DataRegularSeason20242025!$B$3:$B$1315, "&lt;=" &amp; $A39, DataRegularSeason20242025!$D$3:$D$1315, AE$1)+SUMIFS(DataRegularSeason20242025!$AB$3:$AB$1315,DataRegularSeason20242025!$B$3:$B$1315, "&lt;=" &amp; $A39, DataRegularSeason20242025!$E$3:$E$1315, AE$1)</f>
        <v>17</v>
      </c>
      <c r="AF39" s="2">
        <f>SUMIFS(DataRegularSeason20242025!$AA$3:$AA$1315,DataRegularSeason20242025!$B$3:$B$1315, "&lt;=" &amp; $A39, DataRegularSeason20242025!$D$3:$D$1315, AF$1)+SUMIFS(DataRegularSeason20242025!$AB$3:$AB$1315,DataRegularSeason20242025!$B$3:$B$1315, "&lt;=" &amp; $A39, DataRegularSeason20242025!$E$3:$E$1315, AF$1)</f>
        <v>22</v>
      </c>
      <c r="AG39" s="2">
        <f>SUMIFS(DataRegularSeason20242025!$AA$3:$AA$1315,DataRegularSeason20242025!$B$3:$B$1315, "&lt;=" &amp; $A39, DataRegularSeason20242025!$D$3:$D$1315, AG$1)+SUMIFS(DataRegularSeason20242025!$AB$3:$AB$1315,DataRegularSeason20242025!$B$3:$B$1315, "&lt;=" &amp; $A39, DataRegularSeason20242025!$E$3:$E$1315, AG$1)</f>
        <v>16</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10</v>
      </c>
      <c r="C40" s="2">
        <f>SUMIFS(DataRegularSeason20242025!$AA$3:$AA$1315,DataRegularSeason20242025!$B$3:$B$1315, "&lt;=" &amp; $A40, DataRegularSeason20242025!$D$3:$D$1315, C$1)+SUMIFS(DataRegularSeason20242025!$AB$3:$AB$1315,DataRegularSeason20242025!$B$3:$B$1315, "&lt;=" &amp; $A40, DataRegularSeason20242025!$E$3:$E$1315, C$1)</f>
        <v>13</v>
      </c>
      <c r="D40" s="2">
        <f>SUMIFS(DataRegularSeason20242025!$AA$3:$AA$1315,DataRegularSeason20242025!$B$3:$B$1315, "&lt;=" &amp; $A40, DataRegularSeason20242025!$D$3:$D$1315, D$1)+SUMIFS(DataRegularSeason20242025!$AB$3:$AB$1315,DataRegularSeason20242025!$B$3:$B$1315, "&lt;=" &amp; $A40, DataRegularSeason20242025!$E$3:$E$1315, D$1)</f>
        <v>9</v>
      </c>
      <c r="E40" s="2">
        <f>SUMIFS(DataRegularSeason20242025!$AA$3:$AA$1315,DataRegularSeason20242025!$B$3:$B$1315, "&lt;=" &amp; $A40, DataRegularSeason20242025!$D$3:$D$1315, E$1)+SUMIFS(DataRegularSeason20242025!$AB$3:$AB$1315,DataRegularSeason20242025!$B$3:$B$1315, "&lt;=" &amp; $A40, DataRegularSeason20242025!$E$3:$E$1315, E$1)</f>
        <v>16</v>
      </c>
      <c r="F40" s="2">
        <f>SUMIFS(DataRegularSeason20242025!$AA$3:$AA$1315,DataRegularSeason20242025!$B$3:$B$1315, "&lt;=" &amp; $A40, DataRegularSeason20242025!$D$3:$D$1315, F$1)+SUMIFS(DataRegularSeason20242025!$AB$3:$AB$1315,DataRegularSeason20242025!$B$3:$B$1315, "&lt;=" &amp; $A40, DataRegularSeason20242025!$E$3:$E$1315, F$1)</f>
        <v>11</v>
      </c>
      <c r="G40" s="2">
        <f>SUMIFS(DataRegularSeason20242025!$AA$3:$AA$1315,DataRegularSeason20242025!$B$3:$B$1315, "&lt;=" &amp; $A40, DataRegularSeason20242025!$D$3:$D$1315, G$1)+SUMIFS(DataRegularSeason20242025!$AB$3:$AB$1315,DataRegularSeason20242025!$B$3:$B$1315, "&lt;=" &amp; $A40, DataRegularSeason20242025!$E$3:$E$1315, G$1)</f>
        <v>13</v>
      </c>
      <c r="H40" s="2">
        <f>SUMIFS(DataRegularSeason20242025!$AA$3:$AA$1315,DataRegularSeason20242025!$B$3:$B$1315, "&lt;=" &amp; $A40, DataRegularSeason20242025!$D$3:$D$1315, H$1)+SUMIFS(DataRegularSeason20242025!$AB$3:$AB$1315,DataRegularSeason20242025!$B$3:$B$1315, "&lt;=" &amp; $A40, DataRegularSeason20242025!$E$3:$E$1315, H$1)</f>
        <v>11</v>
      </c>
      <c r="I40" s="2">
        <f>SUMIFS(DataRegularSeason20242025!$AA$3:$AA$1315,DataRegularSeason20242025!$B$3:$B$1315, "&lt;=" &amp; $A40, DataRegularSeason20242025!$D$3:$D$1315, I$1)+SUMIFS(DataRegularSeason20242025!$AB$3:$AB$1315,DataRegularSeason20242025!$B$3:$B$1315, "&lt;=" &amp; $A40, DataRegularSeason20242025!$E$3:$E$1315, I$1)</f>
        <v>10</v>
      </c>
      <c r="J40" s="2">
        <f>SUMIFS(DataRegularSeason20242025!$AA$3:$AA$1315,DataRegularSeason20242025!$B$3:$B$1315, "&lt;=" &amp; $A40, DataRegularSeason20242025!$D$3:$D$1315, J$1)+SUMIFS(DataRegularSeason20242025!$AB$3:$AB$1315,DataRegularSeason20242025!$B$3:$B$1315, "&lt;=" &amp; $A40, DataRegularSeason20242025!$E$3:$E$1315, J$1)</f>
        <v>14</v>
      </c>
      <c r="K40" s="2">
        <f>SUMIFS(DataRegularSeason20242025!$AA$3:$AA$1315,DataRegularSeason20242025!$B$3:$B$1315, "&lt;=" &amp; $A40, DataRegularSeason20242025!$D$3:$D$1315, K$1)+SUMIFS(DataRegularSeason20242025!$AB$3:$AB$1315,DataRegularSeason20242025!$B$3:$B$1315, "&lt;=" &amp; $A40, DataRegularSeason20242025!$E$3:$E$1315, K$1)</f>
        <v>11</v>
      </c>
      <c r="L40" s="2">
        <f>SUMIFS(DataRegularSeason20242025!$AA$3:$AA$1315,DataRegularSeason20242025!$B$3:$B$1315, "&lt;=" &amp; $A40, DataRegularSeason20242025!$D$3:$D$1315, L$1)+SUMIFS(DataRegularSeason20242025!$AB$3:$AB$1315,DataRegularSeason20242025!$B$3:$B$1315, "&lt;=" &amp; $A40, DataRegularSeason20242025!$E$3:$E$1315, L$1)</f>
        <v>13</v>
      </c>
      <c r="M40" s="2">
        <f>SUMIFS(DataRegularSeason20242025!$AA$3:$AA$1315,DataRegularSeason20242025!$B$3:$B$1315, "&lt;=" &amp; $A40, DataRegularSeason20242025!$D$3:$D$1315, M$1)+SUMIFS(DataRegularSeason20242025!$AB$3:$AB$1315,DataRegularSeason20242025!$B$3:$B$1315, "&lt;=" &amp; $A40, DataRegularSeason20242025!$E$3:$E$1315, M$1)</f>
        <v>19</v>
      </c>
      <c r="N40" s="2">
        <f>SUMIFS(DataRegularSeason20242025!$AA$3:$AA$1315,DataRegularSeason20242025!$B$3:$B$1315, "&lt;=" &amp; $A40, DataRegularSeason20242025!$D$3:$D$1315, N$1)+SUMIFS(DataRegularSeason20242025!$AB$3:$AB$1315,DataRegularSeason20242025!$B$3:$B$1315, "&lt;=" &amp; $A40, DataRegularSeason20242025!$E$3:$E$1315, N$1)</f>
        <v>17</v>
      </c>
      <c r="O40" s="2">
        <f>SUMIFS(DataRegularSeason20242025!$AA$3:$AA$1315,DataRegularSeason20242025!$B$3:$B$1315, "&lt;=" &amp; $A40, DataRegularSeason20242025!$D$3:$D$1315, O$1)+SUMIFS(DataRegularSeason20242025!$AB$3:$AB$1315,DataRegularSeason20242025!$B$3:$B$1315, "&lt;=" &amp; $A40, DataRegularSeason20242025!$E$3:$E$1315, O$1)</f>
        <v>18</v>
      </c>
      <c r="P40" s="2">
        <f>SUMIFS(DataRegularSeason20242025!$AA$3:$AA$1315,DataRegularSeason20242025!$B$3:$B$1315, "&lt;=" &amp; $A40, DataRegularSeason20242025!$D$3:$D$1315, P$1)+SUMIFS(DataRegularSeason20242025!$AB$3:$AB$1315,DataRegularSeason20242025!$B$3:$B$1315, "&lt;=" &amp; $A40, DataRegularSeason20242025!$E$3:$E$1315, P$1)</f>
        <v>9</v>
      </c>
      <c r="Q40" s="2">
        <f>SUMIFS(DataRegularSeason20242025!$AA$3:$AA$1315,DataRegularSeason20242025!$B$3:$B$1315, "&lt;=" &amp; $A40, DataRegularSeason20242025!$D$3:$D$1315, Q$1)+SUMIFS(DataRegularSeason20242025!$AB$3:$AB$1315,DataRegularSeason20242025!$B$3:$B$1315, "&lt;=" &amp; $A40, DataRegularSeason20242025!$E$3:$E$1315, Q$1)</f>
        <v>18</v>
      </c>
      <c r="R40" s="2">
        <f>SUMIFS(DataRegularSeason20242025!$AA$3:$AA$1315,DataRegularSeason20242025!$B$3:$B$1315, "&lt;=" &amp; $A40, DataRegularSeason20242025!$D$3:$D$1315, R$1)+SUMIFS(DataRegularSeason20242025!$AB$3:$AB$1315,DataRegularSeason20242025!$B$3:$B$1315, "&lt;=" &amp; $A40, DataRegularSeason20242025!$E$3:$E$1315, R$1)</f>
        <v>9</v>
      </c>
      <c r="S40" s="2">
        <f>SUMIFS(DataRegularSeason20242025!$AA$3:$AA$1315,DataRegularSeason20242025!$B$3:$B$1315, "&lt;=" &amp; $A40, DataRegularSeason20242025!$D$3:$D$1315, S$1)+SUMIFS(DataRegularSeason20242025!$AB$3:$AB$1315,DataRegularSeason20242025!$B$3:$B$1315, "&lt;=" &amp; $A40, DataRegularSeason20242025!$E$3:$E$1315, S$1)</f>
        <v>10</v>
      </c>
      <c r="T40" s="2">
        <f>SUMIFS(DataRegularSeason20242025!$AA$3:$AA$1315,DataRegularSeason20242025!$B$3:$B$1315, "&lt;=" &amp; $A40, DataRegularSeason20242025!$D$3:$D$1315, T$1)+SUMIFS(DataRegularSeason20242025!$AB$3:$AB$1315,DataRegularSeason20242025!$B$3:$B$1315, "&lt;=" &amp; $A40, DataRegularSeason20242025!$E$3:$E$1315, T$1)</f>
        <v>17</v>
      </c>
      <c r="U40" s="2">
        <f>SUMIFS(DataRegularSeason20242025!$AA$3:$AA$1315,DataRegularSeason20242025!$B$3:$B$1315, "&lt;=" &amp; $A40, DataRegularSeason20242025!$D$3:$D$1315, U$1)+SUMIFS(DataRegularSeason20242025!$AB$3:$AB$1315,DataRegularSeason20242025!$B$3:$B$1315, "&lt;=" &amp; $A40, DataRegularSeason20242025!$E$3:$E$1315, U$1)</f>
        <v>12</v>
      </c>
      <c r="V40" s="2">
        <f>SUMIFS(DataRegularSeason20242025!$AA$3:$AA$1315,DataRegularSeason20242025!$B$3:$B$1315, "&lt;=" &amp; $A40, DataRegularSeason20242025!$D$3:$D$1315, V$1)+SUMIFS(DataRegularSeason20242025!$AB$3:$AB$1315,DataRegularSeason20242025!$B$3:$B$1315, "&lt;=" &amp; $A40, DataRegularSeason20242025!$E$3:$E$1315, V$1)</f>
        <v>9</v>
      </c>
      <c r="W40" s="2">
        <f>SUMIFS(DataRegularSeason20242025!$AA$3:$AA$1315,DataRegularSeason20242025!$B$3:$B$1315, "&lt;=" &amp; $A40, DataRegularSeason20242025!$D$3:$D$1315, W$1)+SUMIFS(DataRegularSeason20242025!$AB$3:$AB$1315,DataRegularSeason20242025!$B$3:$B$1315, "&lt;=" &amp; $A40, DataRegularSeason20242025!$E$3:$E$1315, W$1)</f>
        <v>11</v>
      </c>
      <c r="X40" s="2">
        <f>SUMIFS(DataRegularSeason20242025!$AA$3:$AA$1315,DataRegularSeason20242025!$B$3:$B$1315, "&lt;=" &amp; $A40, DataRegularSeason20242025!$D$3:$D$1315, X$1)+SUMIFS(DataRegularSeason20242025!$AB$3:$AB$1315,DataRegularSeason20242025!$B$3:$B$1315, "&lt;=" &amp; $A40, DataRegularSeason20242025!$E$3:$E$1315, X$1)</f>
        <v>11</v>
      </c>
      <c r="Y40" s="2">
        <f>SUMIFS(DataRegularSeason20242025!$AA$3:$AA$1315,DataRegularSeason20242025!$B$3:$B$1315, "&lt;=" &amp; $A40, DataRegularSeason20242025!$D$3:$D$1315, Y$1)+SUMIFS(DataRegularSeason20242025!$AB$3:$AB$1315,DataRegularSeason20242025!$B$3:$B$1315, "&lt;=" &amp; $A40, DataRegularSeason20242025!$E$3:$E$1315, Y$1)</f>
        <v>8</v>
      </c>
      <c r="Z40" s="2">
        <f>SUMIFS(DataRegularSeason20242025!$AA$3:$AA$1315,DataRegularSeason20242025!$B$3:$B$1315, "&lt;=" &amp; $A40, DataRegularSeason20242025!$D$3:$D$1315, Z$1)+SUMIFS(DataRegularSeason20242025!$AB$3:$AB$1315,DataRegularSeason20242025!$B$3:$B$1315, "&lt;=" &amp; $A40, DataRegularSeason20242025!$E$3:$E$1315, Z$1)</f>
        <v>12</v>
      </c>
      <c r="AA40" s="2">
        <f>SUMIFS(DataRegularSeason20242025!$AA$3:$AA$1315,DataRegularSeason20242025!$B$3:$B$1315, "&lt;=" &amp; $A40, DataRegularSeason20242025!$D$3:$D$1315, AA$1)+SUMIFS(DataRegularSeason20242025!$AB$3:$AB$1315,DataRegularSeason20242025!$B$3:$B$1315, "&lt;=" &amp; $A40, DataRegularSeason20242025!$E$3:$E$1315, AA$1)</f>
        <v>14</v>
      </c>
      <c r="AB40" s="2">
        <f>SUMIFS(DataRegularSeason20242025!$AA$3:$AA$1315,DataRegularSeason20242025!$B$3:$B$1315, "&lt;=" &amp; $A40, DataRegularSeason20242025!$D$3:$D$1315, AB$1)+SUMIFS(DataRegularSeason20242025!$AB$3:$AB$1315,DataRegularSeason20242025!$B$3:$B$1315, "&lt;=" &amp; $A40, DataRegularSeason20242025!$E$3:$E$1315, AB$1)</f>
        <v>14</v>
      </c>
      <c r="AC40" s="2">
        <f>SUMIFS(DataRegularSeason20242025!$AA$3:$AA$1315,DataRegularSeason20242025!$B$3:$B$1315, "&lt;=" &amp; $A40, DataRegularSeason20242025!$D$3:$D$1315, AC$1)+SUMIFS(DataRegularSeason20242025!$AB$3:$AB$1315,DataRegularSeason20242025!$B$3:$B$1315, "&lt;=" &amp; $A40, DataRegularSeason20242025!$E$3:$E$1315, AC$1)</f>
        <v>13</v>
      </c>
      <c r="AD40" s="2">
        <f>SUMIFS(DataRegularSeason20242025!$AA$3:$AA$1315,DataRegularSeason20242025!$B$3:$B$1315, "&lt;=" &amp; $A40, DataRegularSeason20242025!$D$3:$D$1315, AD$1)+SUMIFS(DataRegularSeason20242025!$AB$3:$AB$1315,DataRegularSeason20242025!$B$3:$B$1315, "&lt;=" &amp; $A40, DataRegularSeason20242025!$E$3:$E$1315, AD$1)</f>
        <v>13</v>
      </c>
      <c r="AE40" s="2">
        <f>SUMIFS(DataRegularSeason20242025!$AA$3:$AA$1315,DataRegularSeason20242025!$B$3:$B$1315, "&lt;=" &amp; $A40, DataRegularSeason20242025!$D$3:$D$1315, AE$1)+SUMIFS(DataRegularSeason20242025!$AB$3:$AB$1315,DataRegularSeason20242025!$B$3:$B$1315, "&lt;=" &amp; $A40, DataRegularSeason20242025!$E$3:$E$1315, AE$1)</f>
        <v>17</v>
      </c>
      <c r="AF40" s="2">
        <f>SUMIFS(DataRegularSeason20242025!$AA$3:$AA$1315,DataRegularSeason20242025!$B$3:$B$1315, "&lt;=" &amp; $A40, DataRegularSeason20242025!$D$3:$D$1315, AF$1)+SUMIFS(DataRegularSeason20242025!$AB$3:$AB$1315,DataRegularSeason20242025!$B$3:$B$1315, "&lt;=" &amp; $A40, DataRegularSeason20242025!$E$3:$E$1315, AF$1)</f>
        <v>22</v>
      </c>
      <c r="AG40" s="2">
        <f>SUMIFS(DataRegularSeason20242025!$AA$3:$AA$1315,DataRegularSeason20242025!$B$3:$B$1315, "&lt;=" &amp; $A40, DataRegularSeason20242025!$D$3:$D$1315, AG$1)+SUMIFS(DataRegularSeason20242025!$AB$3:$AB$1315,DataRegularSeason20242025!$B$3:$B$1315, "&lt;=" &amp; $A40, DataRegularSeason20242025!$E$3:$E$1315, AG$1)</f>
        <v>16</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10</v>
      </c>
      <c r="C41" s="2">
        <f>SUMIFS(DataRegularSeason20242025!$AA$3:$AA$1315,DataRegularSeason20242025!$B$3:$B$1315, "&lt;=" &amp; $A41, DataRegularSeason20242025!$D$3:$D$1315, C$1)+SUMIFS(DataRegularSeason20242025!$AB$3:$AB$1315,DataRegularSeason20242025!$B$3:$B$1315, "&lt;=" &amp; $A41, DataRegularSeason20242025!$E$3:$E$1315, C$1)</f>
        <v>13</v>
      </c>
      <c r="D41" s="2">
        <f>SUMIFS(DataRegularSeason20242025!$AA$3:$AA$1315,DataRegularSeason20242025!$B$3:$B$1315, "&lt;=" &amp; $A41, DataRegularSeason20242025!$D$3:$D$1315, D$1)+SUMIFS(DataRegularSeason20242025!$AB$3:$AB$1315,DataRegularSeason20242025!$B$3:$B$1315, "&lt;=" &amp; $A41, DataRegularSeason20242025!$E$3:$E$1315, D$1)</f>
        <v>9</v>
      </c>
      <c r="E41" s="2">
        <f>SUMIFS(DataRegularSeason20242025!$AA$3:$AA$1315,DataRegularSeason20242025!$B$3:$B$1315, "&lt;=" &amp; $A41, DataRegularSeason20242025!$D$3:$D$1315, E$1)+SUMIFS(DataRegularSeason20242025!$AB$3:$AB$1315,DataRegularSeason20242025!$B$3:$B$1315, "&lt;=" &amp; $A41, DataRegularSeason20242025!$E$3:$E$1315, E$1)</f>
        <v>16</v>
      </c>
      <c r="F41" s="2">
        <f>SUMIFS(DataRegularSeason20242025!$AA$3:$AA$1315,DataRegularSeason20242025!$B$3:$B$1315, "&lt;=" &amp; $A41, DataRegularSeason20242025!$D$3:$D$1315, F$1)+SUMIFS(DataRegularSeason20242025!$AB$3:$AB$1315,DataRegularSeason20242025!$B$3:$B$1315, "&lt;=" &amp; $A41, DataRegularSeason20242025!$E$3:$E$1315, F$1)</f>
        <v>11</v>
      </c>
      <c r="G41" s="2">
        <f>SUMIFS(DataRegularSeason20242025!$AA$3:$AA$1315,DataRegularSeason20242025!$B$3:$B$1315, "&lt;=" &amp; $A41, DataRegularSeason20242025!$D$3:$D$1315, G$1)+SUMIFS(DataRegularSeason20242025!$AB$3:$AB$1315,DataRegularSeason20242025!$B$3:$B$1315, "&lt;=" &amp; $A41, DataRegularSeason20242025!$E$3:$E$1315, G$1)</f>
        <v>13</v>
      </c>
      <c r="H41" s="2">
        <f>SUMIFS(DataRegularSeason20242025!$AA$3:$AA$1315,DataRegularSeason20242025!$B$3:$B$1315, "&lt;=" &amp; $A41, DataRegularSeason20242025!$D$3:$D$1315, H$1)+SUMIFS(DataRegularSeason20242025!$AB$3:$AB$1315,DataRegularSeason20242025!$B$3:$B$1315, "&lt;=" &amp; $A41, DataRegularSeason20242025!$E$3:$E$1315, H$1)</f>
        <v>11</v>
      </c>
      <c r="I41" s="2">
        <f>SUMIFS(DataRegularSeason20242025!$AA$3:$AA$1315,DataRegularSeason20242025!$B$3:$B$1315, "&lt;=" &amp; $A41, DataRegularSeason20242025!$D$3:$D$1315, I$1)+SUMIFS(DataRegularSeason20242025!$AB$3:$AB$1315,DataRegularSeason20242025!$B$3:$B$1315, "&lt;=" &amp; $A41, DataRegularSeason20242025!$E$3:$E$1315, I$1)</f>
        <v>10</v>
      </c>
      <c r="J41" s="2">
        <f>SUMIFS(DataRegularSeason20242025!$AA$3:$AA$1315,DataRegularSeason20242025!$B$3:$B$1315, "&lt;=" &amp; $A41, DataRegularSeason20242025!$D$3:$D$1315, J$1)+SUMIFS(DataRegularSeason20242025!$AB$3:$AB$1315,DataRegularSeason20242025!$B$3:$B$1315, "&lt;=" &amp; $A41, DataRegularSeason20242025!$E$3:$E$1315, J$1)</f>
        <v>14</v>
      </c>
      <c r="K41" s="2">
        <f>SUMIFS(DataRegularSeason20242025!$AA$3:$AA$1315,DataRegularSeason20242025!$B$3:$B$1315, "&lt;=" &amp; $A41, DataRegularSeason20242025!$D$3:$D$1315, K$1)+SUMIFS(DataRegularSeason20242025!$AB$3:$AB$1315,DataRegularSeason20242025!$B$3:$B$1315, "&lt;=" &amp; $A41, DataRegularSeason20242025!$E$3:$E$1315, K$1)</f>
        <v>11</v>
      </c>
      <c r="L41" s="2">
        <f>SUMIFS(DataRegularSeason20242025!$AA$3:$AA$1315,DataRegularSeason20242025!$B$3:$B$1315, "&lt;=" &amp; $A41, DataRegularSeason20242025!$D$3:$D$1315, L$1)+SUMIFS(DataRegularSeason20242025!$AB$3:$AB$1315,DataRegularSeason20242025!$B$3:$B$1315, "&lt;=" &amp; $A41, DataRegularSeason20242025!$E$3:$E$1315, L$1)</f>
        <v>13</v>
      </c>
      <c r="M41" s="2">
        <f>SUMIFS(DataRegularSeason20242025!$AA$3:$AA$1315,DataRegularSeason20242025!$B$3:$B$1315, "&lt;=" &amp; $A41, DataRegularSeason20242025!$D$3:$D$1315, M$1)+SUMIFS(DataRegularSeason20242025!$AB$3:$AB$1315,DataRegularSeason20242025!$B$3:$B$1315, "&lt;=" &amp; $A41, DataRegularSeason20242025!$E$3:$E$1315, M$1)</f>
        <v>19</v>
      </c>
      <c r="N41" s="2">
        <f>SUMIFS(DataRegularSeason20242025!$AA$3:$AA$1315,DataRegularSeason20242025!$B$3:$B$1315, "&lt;=" &amp; $A41, DataRegularSeason20242025!$D$3:$D$1315, N$1)+SUMIFS(DataRegularSeason20242025!$AB$3:$AB$1315,DataRegularSeason20242025!$B$3:$B$1315, "&lt;=" &amp; $A41, DataRegularSeason20242025!$E$3:$E$1315, N$1)</f>
        <v>17</v>
      </c>
      <c r="O41" s="2">
        <f>SUMIFS(DataRegularSeason20242025!$AA$3:$AA$1315,DataRegularSeason20242025!$B$3:$B$1315, "&lt;=" &amp; $A41, DataRegularSeason20242025!$D$3:$D$1315, O$1)+SUMIFS(DataRegularSeason20242025!$AB$3:$AB$1315,DataRegularSeason20242025!$B$3:$B$1315, "&lt;=" &amp; $A41, DataRegularSeason20242025!$E$3:$E$1315, O$1)</f>
        <v>18</v>
      </c>
      <c r="P41" s="2">
        <f>SUMIFS(DataRegularSeason20242025!$AA$3:$AA$1315,DataRegularSeason20242025!$B$3:$B$1315, "&lt;=" &amp; $A41, DataRegularSeason20242025!$D$3:$D$1315, P$1)+SUMIFS(DataRegularSeason20242025!$AB$3:$AB$1315,DataRegularSeason20242025!$B$3:$B$1315, "&lt;=" &amp; $A41, DataRegularSeason20242025!$E$3:$E$1315, P$1)</f>
        <v>9</v>
      </c>
      <c r="Q41" s="2">
        <f>SUMIFS(DataRegularSeason20242025!$AA$3:$AA$1315,DataRegularSeason20242025!$B$3:$B$1315, "&lt;=" &amp; $A41, DataRegularSeason20242025!$D$3:$D$1315, Q$1)+SUMIFS(DataRegularSeason20242025!$AB$3:$AB$1315,DataRegularSeason20242025!$B$3:$B$1315, "&lt;=" &amp; $A41, DataRegularSeason20242025!$E$3:$E$1315, Q$1)</f>
        <v>18</v>
      </c>
      <c r="R41" s="2">
        <f>SUMIFS(DataRegularSeason20242025!$AA$3:$AA$1315,DataRegularSeason20242025!$B$3:$B$1315, "&lt;=" &amp; $A41, DataRegularSeason20242025!$D$3:$D$1315, R$1)+SUMIFS(DataRegularSeason20242025!$AB$3:$AB$1315,DataRegularSeason20242025!$B$3:$B$1315, "&lt;=" &amp; $A41, DataRegularSeason20242025!$E$3:$E$1315, R$1)</f>
        <v>9</v>
      </c>
      <c r="S41" s="2">
        <f>SUMIFS(DataRegularSeason20242025!$AA$3:$AA$1315,DataRegularSeason20242025!$B$3:$B$1315, "&lt;=" &amp; $A41, DataRegularSeason20242025!$D$3:$D$1315, S$1)+SUMIFS(DataRegularSeason20242025!$AB$3:$AB$1315,DataRegularSeason20242025!$B$3:$B$1315, "&lt;=" &amp; $A41, DataRegularSeason20242025!$E$3:$E$1315, S$1)</f>
        <v>10</v>
      </c>
      <c r="T41" s="2">
        <f>SUMIFS(DataRegularSeason20242025!$AA$3:$AA$1315,DataRegularSeason20242025!$B$3:$B$1315, "&lt;=" &amp; $A41, DataRegularSeason20242025!$D$3:$D$1315, T$1)+SUMIFS(DataRegularSeason20242025!$AB$3:$AB$1315,DataRegularSeason20242025!$B$3:$B$1315, "&lt;=" &amp; $A41, DataRegularSeason20242025!$E$3:$E$1315, T$1)</f>
        <v>17</v>
      </c>
      <c r="U41" s="2">
        <f>SUMIFS(DataRegularSeason20242025!$AA$3:$AA$1315,DataRegularSeason20242025!$B$3:$B$1315, "&lt;=" &amp; $A41, DataRegularSeason20242025!$D$3:$D$1315, U$1)+SUMIFS(DataRegularSeason20242025!$AB$3:$AB$1315,DataRegularSeason20242025!$B$3:$B$1315, "&lt;=" &amp; $A41, DataRegularSeason20242025!$E$3:$E$1315, U$1)</f>
        <v>12</v>
      </c>
      <c r="V41" s="2">
        <f>SUMIFS(DataRegularSeason20242025!$AA$3:$AA$1315,DataRegularSeason20242025!$B$3:$B$1315, "&lt;=" &amp; $A41, DataRegularSeason20242025!$D$3:$D$1315, V$1)+SUMIFS(DataRegularSeason20242025!$AB$3:$AB$1315,DataRegularSeason20242025!$B$3:$B$1315, "&lt;=" &amp; $A41, DataRegularSeason20242025!$E$3:$E$1315, V$1)</f>
        <v>9</v>
      </c>
      <c r="W41" s="2">
        <f>SUMIFS(DataRegularSeason20242025!$AA$3:$AA$1315,DataRegularSeason20242025!$B$3:$B$1315, "&lt;=" &amp; $A41, DataRegularSeason20242025!$D$3:$D$1315, W$1)+SUMIFS(DataRegularSeason20242025!$AB$3:$AB$1315,DataRegularSeason20242025!$B$3:$B$1315, "&lt;=" &amp; $A41, DataRegularSeason20242025!$E$3:$E$1315, W$1)</f>
        <v>11</v>
      </c>
      <c r="X41" s="2">
        <f>SUMIFS(DataRegularSeason20242025!$AA$3:$AA$1315,DataRegularSeason20242025!$B$3:$B$1315, "&lt;=" &amp; $A41, DataRegularSeason20242025!$D$3:$D$1315, X$1)+SUMIFS(DataRegularSeason20242025!$AB$3:$AB$1315,DataRegularSeason20242025!$B$3:$B$1315, "&lt;=" &amp; $A41, DataRegularSeason20242025!$E$3:$E$1315, X$1)</f>
        <v>11</v>
      </c>
      <c r="Y41" s="2">
        <f>SUMIFS(DataRegularSeason20242025!$AA$3:$AA$1315,DataRegularSeason20242025!$B$3:$B$1315, "&lt;=" &amp; $A41, DataRegularSeason20242025!$D$3:$D$1315, Y$1)+SUMIFS(DataRegularSeason20242025!$AB$3:$AB$1315,DataRegularSeason20242025!$B$3:$B$1315, "&lt;=" &amp; $A41, DataRegularSeason20242025!$E$3:$E$1315, Y$1)</f>
        <v>8</v>
      </c>
      <c r="Z41" s="2">
        <f>SUMIFS(DataRegularSeason20242025!$AA$3:$AA$1315,DataRegularSeason20242025!$B$3:$B$1315, "&lt;=" &amp; $A41, DataRegularSeason20242025!$D$3:$D$1315, Z$1)+SUMIFS(DataRegularSeason20242025!$AB$3:$AB$1315,DataRegularSeason20242025!$B$3:$B$1315, "&lt;=" &amp; $A41, DataRegularSeason20242025!$E$3:$E$1315, Z$1)</f>
        <v>12</v>
      </c>
      <c r="AA41" s="2">
        <f>SUMIFS(DataRegularSeason20242025!$AA$3:$AA$1315,DataRegularSeason20242025!$B$3:$B$1315, "&lt;=" &amp; $A41, DataRegularSeason20242025!$D$3:$D$1315, AA$1)+SUMIFS(DataRegularSeason20242025!$AB$3:$AB$1315,DataRegularSeason20242025!$B$3:$B$1315, "&lt;=" &amp; $A41, DataRegularSeason20242025!$E$3:$E$1315, AA$1)</f>
        <v>14</v>
      </c>
      <c r="AB41" s="2">
        <f>SUMIFS(DataRegularSeason20242025!$AA$3:$AA$1315,DataRegularSeason20242025!$B$3:$B$1315, "&lt;=" &amp; $A41, DataRegularSeason20242025!$D$3:$D$1315, AB$1)+SUMIFS(DataRegularSeason20242025!$AB$3:$AB$1315,DataRegularSeason20242025!$B$3:$B$1315, "&lt;=" &amp; $A41, DataRegularSeason20242025!$E$3:$E$1315, AB$1)</f>
        <v>14</v>
      </c>
      <c r="AC41" s="2">
        <f>SUMIFS(DataRegularSeason20242025!$AA$3:$AA$1315,DataRegularSeason20242025!$B$3:$B$1315, "&lt;=" &amp; $A41, DataRegularSeason20242025!$D$3:$D$1315, AC$1)+SUMIFS(DataRegularSeason20242025!$AB$3:$AB$1315,DataRegularSeason20242025!$B$3:$B$1315, "&lt;=" &amp; $A41, DataRegularSeason20242025!$E$3:$E$1315, AC$1)</f>
        <v>13</v>
      </c>
      <c r="AD41" s="2">
        <f>SUMIFS(DataRegularSeason20242025!$AA$3:$AA$1315,DataRegularSeason20242025!$B$3:$B$1315, "&lt;=" &amp; $A41, DataRegularSeason20242025!$D$3:$D$1315, AD$1)+SUMIFS(DataRegularSeason20242025!$AB$3:$AB$1315,DataRegularSeason20242025!$B$3:$B$1315, "&lt;=" &amp; $A41, DataRegularSeason20242025!$E$3:$E$1315, AD$1)</f>
        <v>13</v>
      </c>
      <c r="AE41" s="2">
        <f>SUMIFS(DataRegularSeason20242025!$AA$3:$AA$1315,DataRegularSeason20242025!$B$3:$B$1315, "&lt;=" &amp; $A41, DataRegularSeason20242025!$D$3:$D$1315, AE$1)+SUMIFS(DataRegularSeason20242025!$AB$3:$AB$1315,DataRegularSeason20242025!$B$3:$B$1315, "&lt;=" &amp; $A41, DataRegularSeason20242025!$E$3:$E$1315, AE$1)</f>
        <v>17</v>
      </c>
      <c r="AF41" s="2">
        <f>SUMIFS(DataRegularSeason20242025!$AA$3:$AA$1315,DataRegularSeason20242025!$B$3:$B$1315, "&lt;=" &amp; $A41, DataRegularSeason20242025!$D$3:$D$1315, AF$1)+SUMIFS(DataRegularSeason20242025!$AB$3:$AB$1315,DataRegularSeason20242025!$B$3:$B$1315, "&lt;=" &amp; $A41, DataRegularSeason20242025!$E$3:$E$1315, AF$1)</f>
        <v>22</v>
      </c>
      <c r="AG41" s="2">
        <f>SUMIFS(DataRegularSeason20242025!$AA$3:$AA$1315,DataRegularSeason20242025!$B$3:$B$1315, "&lt;=" &amp; $A41, DataRegularSeason20242025!$D$3:$D$1315, AG$1)+SUMIFS(DataRegularSeason20242025!$AB$3:$AB$1315,DataRegularSeason20242025!$B$3:$B$1315, "&lt;=" &amp; $A41, DataRegularSeason20242025!$E$3:$E$1315, AG$1)</f>
        <v>16</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10</v>
      </c>
      <c r="C42" s="2">
        <f>SUMIFS(DataRegularSeason20242025!$AA$3:$AA$1315,DataRegularSeason20242025!$B$3:$B$1315, "&lt;=" &amp; $A42, DataRegularSeason20242025!$D$3:$D$1315, C$1)+SUMIFS(DataRegularSeason20242025!$AB$3:$AB$1315,DataRegularSeason20242025!$B$3:$B$1315, "&lt;=" &amp; $A42, DataRegularSeason20242025!$E$3:$E$1315, C$1)</f>
        <v>13</v>
      </c>
      <c r="D42" s="2">
        <f>SUMIFS(DataRegularSeason20242025!$AA$3:$AA$1315,DataRegularSeason20242025!$B$3:$B$1315, "&lt;=" &amp; $A42, DataRegularSeason20242025!$D$3:$D$1315, D$1)+SUMIFS(DataRegularSeason20242025!$AB$3:$AB$1315,DataRegularSeason20242025!$B$3:$B$1315, "&lt;=" &amp; $A42, DataRegularSeason20242025!$E$3:$E$1315, D$1)</f>
        <v>9</v>
      </c>
      <c r="E42" s="2">
        <f>SUMIFS(DataRegularSeason20242025!$AA$3:$AA$1315,DataRegularSeason20242025!$B$3:$B$1315, "&lt;=" &amp; $A42, DataRegularSeason20242025!$D$3:$D$1315, E$1)+SUMIFS(DataRegularSeason20242025!$AB$3:$AB$1315,DataRegularSeason20242025!$B$3:$B$1315, "&lt;=" &amp; $A42, DataRegularSeason20242025!$E$3:$E$1315, E$1)</f>
        <v>16</v>
      </c>
      <c r="F42" s="2">
        <f>SUMIFS(DataRegularSeason20242025!$AA$3:$AA$1315,DataRegularSeason20242025!$B$3:$B$1315, "&lt;=" &amp; $A42, DataRegularSeason20242025!$D$3:$D$1315, F$1)+SUMIFS(DataRegularSeason20242025!$AB$3:$AB$1315,DataRegularSeason20242025!$B$3:$B$1315, "&lt;=" &amp; $A42, DataRegularSeason20242025!$E$3:$E$1315, F$1)</f>
        <v>11</v>
      </c>
      <c r="G42" s="2">
        <f>SUMIFS(DataRegularSeason20242025!$AA$3:$AA$1315,DataRegularSeason20242025!$B$3:$B$1315, "&lt;=" &amp; $A42, DataRegularSeason20242025!$D$3:$D$1315, G$1)+SUMIFS(DataRegularSeason20242025!$AB$3:$AB$1315,DataRegularSeason20242025!$B$3:$B$1315, "&lt;=" &amp; $A42, DataRegularSeason20242025!$E$3:$E$1315, G$1)</f>
        <v>13</v>
      </c>
      <c r="H42" s="2">
        <f>SUMIFS(DataRegularSeason20242025!$AA$3:$AA$1315,DataRegularSeason20242025!$B$3:$B$1315, "&lt;=" &amp; $A42, DataRegularSeason20242025!$D$3:$D$1315, H$1)+SUMIFS(DataRegularSeason20242025!$AB$3:$AB$1315,DataRegularSeason20242025!$B$3:$B$1315, "&lt;=" &amp; $A42, DataRegularSeason20242025!$E$3:$E$1315, H$1)</f>
        <v>11</v>
      </c>
      <c r="I42" s="2">
        <f>SUMIFS(DataRegularSeason20242025!$AA$3:$AA$1315,DataRegularSeason20242025!$B$3:$B$1315, "&lt;=" &amp; $A42, DataRegularSeason20242025!$D$3:$D$1315, I$1)+SUMIFS(DataRegularSeason20242025!$AB$3:$AB$1315,DataRegularSeason20242025!$B$3:$B$1315, "&lt;=" &amp; $A42, DataRegularSeason20242025!$E$3:$E$1315, I$1)</f>
        <v>10</v>
      </c>
      <c r="J42" s="2">
        <f>SUMIFS(DataRegularSeason20242025!$AA$3:$AA$1315,DataRegularSeason20242025!$B$3:$B$1315, "&lt;=" &amp; $A42, DataRegularSeason20242025!$D$3:$D$1315, J$1)+SUMIFS(DataRegularSeason20242025!$AB$3:$AB$1315,DataRegularSeason20242025!$B$3:$B$1315, "&lt;=" &amp; $A42, DataRegularSeason20242025!$E$3:$E$1315, J$1)</f>
        <v>14</v>
      </c>
      <c r="K42" s="2">
        <f>SUMIFS(DataRegularSeason20242025!$AA$3:$AA$1315,DataRegularSeason20242025!$B$3:$B$1315, "&lt;=" &amp; $A42, DataRegularSeason20242025!$D$3:$D$1315, K$1)+SUMIFS(DataRegularSeason20242025!$AB$3:$AB$1315,DataRegularSeason20242025!$B$3:$B$1315, "&lt;=" &amp; $A42, DataRegularSeason20242025!$E$3:$E$1315, K$1)</f>
        <v>11</v>
      </c>
      <c r="L42" s="2">
        <f>SUMIFS(DataRegularSeason20242025!$AA$3:$AA$1315,DataRegularSeason20242025!$B$3:$B$1315, "&lt;=" &amp; $A42, DataRegularSeason20242025!$D$3:$D$1315, L$1)+SUMIFS(DataRegularSeason20242025!$AB$3:$AB$1315,DataRegularSeason20242025!$B$3:$B$1315, "&lt;=" &amp; $A42, DataRegularSeason20242025!$E$3:$E$1315, L$1)</f>
        <v>13</v>
      </c>
      <c r="M42" s="2">
        <f>SUMIFS(DataRegularSeason20242025!$AA$3:$AA$1315,DataRegularSeason20242025!$B$3:$B$1315, "&lt;=" &amp; $A42, DataRegularSeason20242025!$D$3:$D$1315, M$1)+SUMIFS(DataRegularSeason20242025!$AB$3:$AB$1315,DataRegularSeason20242025!$B$3:$B$1315, "&lt;=" &amp; $A42, DataRegularSeason20242025!$E$3:$E$1315, M$1)</f>
        <v>19</v>
      </c>
      <c r="N42" s="2">
        <f>SUMIFS(DataRegularSeason20242025!$AA$3:$AA$1315,DataRegularSeason20242025!$B$3:$B$1315, "&lt;=" &amp; $A42, DataRegularSeason20242025!$D$3:$D$1315, N$1)+SUMIFS(DataRegularSeason20242025!$AB$3:$AB$1315,DataRegularSeason20242025!$B$3:$B$1315, "&lt;=" &amp; $A42, DataRegularSeason20242025!$E$3:$E$1315, N$1)</f>
        <v>17</v>
      </c>
      <c r="O42" s="2">
        <f>SUMIFS(DataRegularSeason20242025!$AA$3:$AA$1315,DataRegularSeason20242025!$B$3:$B$1315, "&lt;=" &amp; $A42, DataRegularSeason20242025!$D$3:$D$1315, O$1)+SUMIFS(DataRegularSeason20242025!$AB$3:$AB$1315,DataRegularSeason20242025!$B$3:$B$1315, "&lt;=" &amp; $A42, DataRegularSeason20242025!$E$3:$E$1315, O$1)</f>
        <v>18</v>
      </c>
      <c r="P42" s="2">
        <f>SUMIFS(DataRegularSeason20242025!$AA$3:$AA$1315,DataRegularSeason20242025!$B$3:$B$1315, "&lt;=" &amp; $A42, DataRegularSeason20242025!$D$3:$D$1315, P$1)+SUMIFS(DataRegularSeason20242025!$AB$3:$AB$1315,DataRegularSeason20242025!$B$3:$B$1315, "&lt;=" &amp; $A42, DataRegularSeason20242025!$E$3:$E$1315, P$1)</f>
        <v>9</v>
      </c>
      <c r="Q42" s="2">
        <f>SUMIFS(DataRegularSeason20242025!$AA$3:$AA$1315,DataRegularSeason20242025!$B$3:$B$1315, "&lt;=" &amp; $A42, DataRegularSeason20242025!$D$3:$D$1315, Q$1)+SUMIFS(DataRegularSeason20242025!$AB$3:$AB$1315,DataRegularSeason20242025!$B$3:$B$1315, "&lt;=" &amp; $A42, DataRegularSeason20242025!$E$3:$E$1315, Q$1)</f>
        <v>18</v>
      </c>
      <c r="R42" s="2">
        <f>SUMIFS(DataRegularSeason20242025!$AA$3:$AA$1315,DataRegularSeason20242025!$B$3:$B$1315, "&lt;=" &amp; $A42, DataRegularSeason20242025!$D$3:$D$1315, R$1)+SUMIFS(DataRegularSeason20242025!$AB$3:$AB$1315,DataRegularSeason20242025!$B$3:$B$1315, "&lt;=" &amp; $A42, DataRegularSeason20242025!$E$3:$E$1315, R$1)</f>
        <v>9</v>
      </c>
      <c r="S42" s="2">
        <f>SUMIFS(DataRegularSeason20242025!$AA$3:$AA$1315,DataRegularSeason20242025!$B$3:$B$1315, "&lt;=" &amp; $A42, DataRegularSeason20242025!$D$3:$D$1315, S$1)+SUMIFS(DataRegularSeason20242025!$AB$3:$AB$1315,DataRegularSeason20242025!$B$3:$B$1315, "&lt;=" &amp; $A42, DataRegularSeason20242025!$E$3:$E$1315, S$1)</f>
        <v>10</v>
      </c>
      <c r="T42" s="2">
        <f>SUMIFS(DataRegularSeason20242025!$AA$3:$AA$1315,DataRegularSeason20242025!$B$3:$B$1315, "&lt;=" &amp; $A42, DataRegularSeason20242025!$D$3:$D$1315, T$1)+SUMIFS(DataRegularSeason20242025!$AB$3:$AB$1315,DataRegularSeason20242025!$B$3:$B$1315, "&lt;=" &amp; $A42, DataRegularSeason20242025!$E$3:$E$1315, T$1)</f>
        <v>17</v>
      </c>
      <c r="U42" s="2">
        <f>SUMIFS(DataRegularSeason20242025!$AA$3:$AA$1315,DataRegularSeason20242025!$B$3:$B$1315, "&lt;=" &amp; $A42, DataRegularSeason20242025!$D$3:$D$1315, U$1)+SUMIFS(DataRegularSeason20242025!$AB$3:$AB$1315,DataRegularSeason20242025!$B$3:$B$1315, "&lt;=" &amp; $A42, DataRegularSeason20242025!$E$3:$E$1315, U$1)</f>
        <v>12</v>
      </c>
      <c r="V42" s="2">
        <f>SUMIFS(DataRegularSeason20242025!$AA$3:$AA$1315,DataRegularSeason20242025!$B$3:$B$1315, "&lt;=" &amp; $A42, DataRegularSeason20242025!$D$3:$D$1315, V$1)+SUMIFS(DataRegularSeason20242025!$AB$3:$AB$1315,DataRegularSeason20242025!$B$3:$B$1315, "&lt;=" &amp; $A42, DataRegularSeason20242025!$E$3:$E$1315, V$1)</f>
        <v>9</v>
      </c>
      <c r="W42" s="2">
        <f>SUMIFS(DataRegularSeason20242025!$AA$3:$AA$1315,DataRegularSeason20242025!$B$3:$B$1315, "&lt;=" &amp; $A42, DataRegularSeason20242025!$D$3:$D$1315, W$1)+SUMIFS(DataRegularSeason20242025!$AB$3:$AB$1315,DataRegularSeason20242025!$B$3:$B$1315, "&lt;=" &amp; $A42, DataRegularSeason20242025!$E$3:$E$1315, W$1)</f>
        <v>11</v>
      </c>
      <c r="X42" s="2">
        <f>SUMIFS(DataRegularSeason20242025!$AA$3:$AA$1315,DataRegularSeason20242025!$B$3:$B$1315, "&lt;=" &amp; $A42, DataRegularSeason20242025!$D$3:$D$1315, X$1)+SUMIFS(DataRegularSeason20242025!$AB$3:$AB$1315,DataRegularSeason20242025!$B$3:$B$1315, "&lt;=" &amp; $A42, DataRegularSeason20242025!$E$3:$E$1315, X$1)</f>
        <v>11</v>
      </c>
      <c r="Y42" s="2">
        <f>SUMIFS(DataRegularSeason20242025!$AA$3:$AA$1315,DataRegularSeason20242025!$B$3:$B$1315, "&lt;=" &amp; $A42, DataRegularSeason20242025!$D$3:$D$1315, Y$1)+SUMIFS(DataRegularSeason20242025!$AB$3:$AB$1315,DataRegularSeason20242025!$B$3:$B$1315, "&lt;=" &amp; $A42, DataRegularSeason20242025!$E$3:$E$1315, Y$1)</f>
        <v>8</v>
      </c>
      <c r="Z42" s="2">
        <f>SUMIFS(DataRegularSeason20242025!$AA$3:$AA$1315,DataRegularSeason20242025!$B$3:$B$1315, "&lt;=" &amp; $A42, DataRegularSeason20242025!$D$3:$D$1315, Z$1)+SUMIFS(DataRegularSeason20242025!$AB$3:$AB$1315,DataRegularSeason20242025!$B$3:$B$1315, "&lt;=" &amp; $A42, DataRegularSeason20242025!$E$3:$E$1315, Z$1)</f>
        <v>12</v>
      </c>
      <c r="AA42" s="2">
        <f>SUMIFS(DataRegularSeason20242025!$AA$3:$AA$1315,DataRegularSeason20242025!$B$3:$B$1315, "&lt;=" &amp; $A42, DataRegularSeason20242025!$D$3:$D$1315, AA$1)+SUMIFS(DataRegularSeason20242025!$AB$3:$AB$1315,DataRegularSeason20242025!$B$3:$B$1315, "&lt;=" &amp; $A42, DataRegularSeason20242025!$E$3:$E$1315, AA$1)</f>
        <v>14</v>
      </c>
      <c r="AB42" s="2">
        <f>SUMIFS(DataRegularSeason20242025!$AA$3:$AA$1315,DataRegularSeason20242025!$B$3:$B$1315, "&lt;=" &amp; $A42, DataRegularSeason20242025!$D$3:$D$1315, AB$1)+SUMIFS(DataRegularSeason20242025!$AB$3:$AB$1315,DataRegularSeason20242025!$B$3:$B$1315, "&lt;=" &amp; $A42, DataRegularSeason20242025!$E$3:$E$1315, AB$1)</f>
        <v>14</v>
      </c>
      <c r="AC42" s="2">
        <f>SUMIFS(DataRegularSeason20242025!$AA$3:$AA$1315,DataRegularSeason20242025!$B$3:$B$1315, "&lt;=" &amp; $A42, DataRegularSeason20242025!$D$3:$D$1315, AC$1)+SUMIFS(DataRegularSeason20242025!$AB$3:$AB$1315,DataRegularSeason20242025!$B$3:$B$1315, "&lt;=" &amp; $A42, DataRegularSeason20242025!$E$3:$E$1315, AC$1)</f>
        <v>13</v>
      </c>
      <c r="AD42" s="2">
        <f>SUMIFS(DataRegularSeason20242025!$AA$3:$AA$1315,DataRegularSeason20242025!$B$3:$B$1315, "&lt;=" &amp; $A42, DataRegularSeason20242025!$D$3:$D$1315, AD$1)+SUMIFS(DataRegularSeason20242025!$AB$3:$AB$1315,DataRegularSeason20242025!$B$3:$B$1315, "&lt;=" &amp; $A42, DataRegularSeason20242025!$E$3:$E$1315, AD$1)</f>
        <v>13</v>
      </c>
      <c r="AE42" s="2">
        <f>SUMIFS(DataRegularSeason20242025!$AA$3:$AA$1315,DataRegularSeason20242025!$B$3:$B$1315, "&lt;=" &amp; $A42, DataRegularSeason20242025!$D$3:$D$1315, AE$1)+SUMIFS(DataRegularSeason20242025!$AB$3:$AB$1315,DataRegularSeason20242025!$B$3:$B$1315, "&lt;=" &amp; $A42, DataRegularSeason20242025!$E$3:$E$1315, AE$1)</f>
        <v>17</v>
      </c>
      <c r="AF42" s="2">
        <f>SUMIFS(DataRegularSeason20242025!$AA$3:$AA$1315,DataRegularSeason20242025!$B$3:$B$1315, "&lt;=" &amp; $A42, DataRegularSeason20242025!$D$3:$D$1315, AF$1)+SUMIFS(DataRegularSeason20242025!$AB$3:$AB$1315,DataRegularSeason20242025!$B$3:$B$1315, "&lt;=" &amp; $A42, DataRegularSeason20242025!$E$3:$E$1315, AF$1)</f>
        <v>22</v>
      </c>
      <c r="AG42" s="2">
        <f>SUMIFS(DataRegularSeason20242025!$AA$3:$AA$1315,DataRegularSeason20242025!$B$3:$B$1315, "&lt;=" &amp; $A42, DataRegularSeason20242025!$D$3:$D$1315, AG$1)+SUMIFS(DataRegularSeason20242025!$AB$3:$AB$1315,DataRegularSeason20242025!$B$3:$B$1315, "&lt;=" &amp; $A42, DataRegularSeason20242025!$E$3:$E$1315, AG$1)</f>
        <v>16</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10</v>
      </c>
      <c r="C43" s="2">
        <f>SUMIFS(DataRegularSeason20242025!$AA$3:$AA$1315,DataRegularSeason20242025!$B$3:$B$1315, "&lt;=" &amp; $A43, DataRegularSeason20242025!$D$3:$D$1315, C$1)+SUMIFS(DataRegularSeason20242025!$AB$3:$AB$1315,DataRegularSeason20242025!$B$3:$B$1315, "&lt;=" &amp; $A43, DataRegularSeason20242025!$E$3:$E$1315, C$1)</f>
        <v>13</v>
      </c>
      <c r="D43" s="2">
        <f>SUMIFS(DataRegularSeason20242025!$AA$3:$AA$1315,DataRegularSeason20242025!$B$3:$B$1315, "&lt;=" &amp; $A43, DataRegularSeason20242025!$D$3:$D$1315, D$1)+SUMIFS(DataRegularSeason20242025!$AB$3:$AB$1315,DataRegularSeason20242025!$B$3:$B$1315, "&lt;=" &amp; $A43, DataRegularSeason20242025!$E$3:$E$1315, D$1)</f>
        <v>9</v>
      </c>
      <c r="E43" s="2">
        <f>SUMIFS(DataRegularSeason20242025!$AA$3:$AA$1315,DataRegularSeason20242025!$B$3:$B$1315, "&lt;=" &amp; $A43, DataRegularSeason20242025!$D$3:$D$1315, E$1)+SUMIFS(DataRegularSeason20242025!$AB$3:$AB$1315,DataRegularSeason20242025!$B$3:$B$1315, "&lt;=" &amp; $A43, DataRegularSeason20242025!$E$3:$E$1315, E$1)</f>
        <v>16</v>
      </c>
      <c r="F43" s="2">
        <f>SUMIFS(DataRegularSeason20242025!$AA$3:$AA$1315,DataRegularSeason20242025!$B$3:$B$1315, "&lt;=" &amp; $A43, DataRegularSeason20242025!$D$3:$D$1315, F$1)+SUMIFS(DataRegularSeason20242025!$AB$3:$AB$1315,DataRegularSeason20242025!$B$3:$B$1315, "&lt;=" &amp; $A43, DataRegularSeason20242025!$E$3:$E$1315, F$1)</f>
        <v>11</v>
      </c>
      <c r="G43" s="2">
        <f>SUMIFS(DataRegularSeason20242025!$AA$3:$AA$1315,DataRegularSeason20242025!$B$3:$B$1315, "&lt;=" &amp; $A43, DataRegularSeason20242025!$D$3:$D$1315, G$1)+SUMIFS(DataRegularSeason20242025!$AB$3:$AB$1315,DataRegularSeason20242025!$B$3:$B$1315, "&lt;=" &amp; $A43, DataRegularSeason20242025!$E$3:$E$1315, G$1)</f>
        <v>13</v>
      </c>
      <c r="H43" s="2">
        <f>SUMIFS(DataRegularSeason20242025!$AA$3:$AA$1315,DataRegularSeason20242025!$B$3:$B$1315, "&lt;=" &amp; $A43, DataRegularSeason20242025!$D$3:$D$1315, H$1)+SUMIFS(DataRegularSeason20242025!$AB$3:$AB$1315,DataRegularSeason20242025!$B$3:$B$1315, "&lt;=" &amp; $A43, DataRegularSeason20242025!$E$3:$E$1315, H$1)</f>
        <v>11</v>
      </c>
      <c r="I43" s="2">
        <f>SUMIFS(DataRegularSeason20242025!$AA$3:$AA$1315,DataRegularSeason20242025!$B$3:$B$1315, "&lt;=" &amp; $A43, DataRegularSeason20242025!$D$3:$D$1315, I$1)+SUMIFS(DataRegularSeason20242025!$AB$3:$AB$1315,DataRegularSeason20242025!$B$3:$B$1315, "&lt;=" &amp; $A43, DataRegularSeason20242025!$E$3:$E$1315, I$1)</f>
        <v>10</v>
      </c>
      <c r="J43" s="2">
        <f>SUMIFS(DataRegularSeason20242025!$AA$3:$AA$1315,DataRegularSeason20242025!$B$3:$B$1315, "&lt;=" &amp; $A43, DataRegularSeason20242025!$D$3:$D$1315, J$1)+SUMIFS(DataRegularSeason20242025!$AB$3:$AB$1315,DataRegularSeason20242025!$B$3:$B$1315, "&lt;=" &amp; $A43, DataRegularSeason20242025!$E$3:$E$1315, J$1)</f>
        <v>14</v>
      </c>
      <c r="K43" s="2">
        <f>SUMIFS(DataRegularSeason20242025!$AA$3:$AA$1315,DataRegularSeason20242025!$B$3:$B$1315, "&lt;=" &amp; $A43, DataRegularSeason20242025!$D$3:$D$1315, K$1)+SUMIFS(DataRegularSeason20242025!$AB$3:$AB$1315,DataRegularSeason20242025!$B$3:$B$1315, "&lt;=" &amp; $A43, DataRegularSeason20242025!$E$3:$E$1315, K$1)</f>
        <v>11</v>
      </c>
      <c r="L43" s="2">
        <f>SUMIFS(DataRegularSeason20242025!$AA$3:$AA$1315,DataRegularSeason20242025!$B$3:$B$1315, "&lt;=" &amp; $A43, DataRegularSeason20242025!$D$3:$D$1315, L$1)+SUMIFS(DataRegularSeason20242025!$AB$3:$AB$1315,DataRegularSeason20242025!$B$3:$B$1315, "&lt;=" &amp; $A43, DataRegularSeason20242025!$E$3:$E$1315, L$1)</f>
        <v>13</v>
      </c>
      <c r="M43" s="2">
        <f>SUMIFS(DataRegularSeason20242025!$AA$3:$AA$1315,DataRegularSeason20242025!$B$3:$B$1315, "&lt;=" &amp; $A43, DataRegularSeason20242025!$D$3:$D$1315, M$1)+SUMIFS(DataRegularSeason20242025!$AB$3:$AB$1315,DataRegularSeason20242025!$B$3:$B$1315, "&lt;=" &amp; $A43, DataRegularSeason20242025!$E$3:$E$1315, M$1)</f>
        <v>19</v>
      </c>
      <c r="N43" s="2">
        <f>SUMIFS(DataRegularSeason20242025!$AA$3:$AA$1315,DataRegularSeason20242025!$B$3:$B$1315, "&lt;=" &amp; $A43, DataRegularSeason20242025!$D$3:$D$1315, N$1)+SUMIFS(DataRegularSeason20242025!$AB$3:$AB$1315,DataRegularSeason20242025!$B$3:$B$1315, "&lt;=" &amp; $A43, DataRegularSeason20242025!$E$3:$E$1315, N$1)</f>
        <v>17</v>
      </c>
      <c r="O43" s="2">
        <f>SUMIFS(DataRegularSeason20242025!$AA$3:$AA$1315,DataRegularSeason20242025!$B$3:$B$1315, "&lt;=" &amp; $A43, DataRegularSeason20242025!$D$3:$D$1315, O$1)+SUMIFS(DataRegularSeason20242025!$AB$3:$AB$1315,DataRegularSeason20242025!$B$3:$B$1315, "&lt;=" &amp; $A43, DataRegularSeason20242025!$E$3:$E$1315, O$1)</f>
        <v>18</v>
      </c>
      <c r="P43" s="2">
        <f>SUMIFS(DataRegularSeason20242025!$AA$3:$AA$1315,DataRegularSeason20242025!$B$3:$B$1315, "&lt;=" &amp; $A43, DataRegularSeason20242025!$D$3:$D$1315, P$1)+SUMIFS(DataRegularSeason20242025!$AB$3:$AB$1315,DataRegularSeason20242025!$B$3:$B$1315, "&lt;=" &amp; $A43, DataRegularSeason20242025!$E$3:$E$1315, P$1)</f>
        <v>9</v>
      </c>
      <c r="Q43" s="2">
        <f>SUMIFS(DataRegularSeason20242025!$AA$3:$AA$1315,DataRegularSeason20242025!$B$3:$B$1315, "&lt;=" &amp; $A43, DataRegularSeason20242025!$D$3:$D$1315, Q$1)+SUMIFS(DataRegularSeason20242025!$AB$3:$AB$1315,DataRegularSeason20242025!$B$3:$B$1315, "&lt;=" &amp; $A43, DataRegularSeason20242025!$E$3:$E$1315, Q$1)</f>
        <v>18</v>
      </c>
      <c r="R43" s="2">
        <f>SUMIFS(DataRegularSeason20242025!$AA$3:$AA$1315,DataRegularSeason20242025!$B$3:$B$1315, "&lt;=" &amp; $A43, DataRegularSeason20242025!$D$3:$D$1315, R$1)+SUMIFS(DataRegularSeason20242025!$AB$3:$AB$1315,DataRegularSeason20242025!$B$3:$B$1315, "&lt;=" &amp; $A43, DataRegularSeason20242025!$E$3:$E$1315, R$1)</f>
        <v>9</v>
      </c>
      <c r="S43" s="2">
        <f>SUMIFS(DataRegularSeason20242025!$AA$3:$AA$1315,DataRegularSeason20242025!$B$3:$B$1315, "&lt;=" &amp; $A43, DataRegularSeason20242025!$D$3:$D$1315, S$1)+SUMIFS(DataRegularSeason20242025!$AB$3:$AB$1315,DataRegularSeason20242025!$B$3:$B$1315, "&lt;=" &amp; $A43, DataRegularSeason20242025!$E$3:$E$1315, S$1)</f>
        <v>10</v>
      </c>
      <c r="T43" s="2">
        <f>SUMIFS(DataRegularSeason20242025!$AA$3:$AA$1315,DataRegularSeason20242025!$B$3:$B$1315, "&lt;=" &amp; $A43, DataRegularSeason20242025!$D$3:$D$1315, T$1)+SUMIFS(DataRegularSeason20242025!$AB$3:$AB$1315,DataRegularSeason20242025!$B$3:$B$1315, "&lt;=" &amp; $A43, DataRegularSeason20242025!$E$3:$E$1315, T$1)</f>
        <v>17</v>
      </c>
      <c r="U43" s="2">
        <f>SUMIFS(DataRegularSeason20242025!$AA$3:$AA$1315,DataRegularSeason20242025!$B$3:$B$1315, "&lt;=" &amp; $A43, DataRegularSeason20242025!$D$3:$D$1315, U$1)+SUMIFS(DataRegularSeason20242025!$AB$3:$AB$1315,DataRegularSeason20242025!$B$3:$B$1315, "&lt;=" &amp; $A43, DataRegularSeason20242025!$E$3:$E$1315, U$1)</f>
        <v>12</v>
      </c>
      <c r="V43" s="2">
        <f>SUMIFS(DataRegularSeason20242025!$AA$3:$AA$1315,DataRegularSeason20242025!$B$3:$B$1315, "&lt;=" &amp; $A43, DataRegularSeason20242025!$D$3:$D$1315, V$1)+SUMIFS(DataRegularSeason20242025!$AB$3:$AB$1315,DataRegularSeason20242025!$B$3:$B$1315, "&lt;=" &amp; $A43, DataRegularSeason20242025!$E$3:$E$1315, V$1)</f>
        <v>9</v>
      </c>
      <c r="W43" s="2">
        <f>SUMIFS(DataRegularSeason20242025!$AA$3:$AA$1315,DataRegularSeason20242025!$B$3:$B$1315, "&lt;=" &amp; $A43, DataRegularSeason20242025!$D$3:$D$1315, W$1)+SUMIFS(DataRegularSeason20242025!$AB$3:$AB$1315,DataRegularSeason20242025!$B$3:$B$1315, "&lt;=" &amp; $A43, DataRegularSeason20242025!$E$3:$E$1315, W$1)</f>
        <v>11</v>
      </c>
      <c r="X43" s="2">
        <f>SUMIFS(DataRegularSeason20242025!$AA$3:$AA$1315,DataRegularSeason20242025!$B$3:$B$1315, "&lt;=" &amp; $A43, DataRegularSeason20242025!$D$3:$D$1315, X$1)+SUMIFS(DataRegularSeason20242025!$AB$3:$AB$1315,DataRegularSeason20242025!$B$3:$B$1315, "&lt;=" &amp; $A43, DataRegularSeason20242025!$E$3:$E$1315, X$1)</f>
        <v>11</v>
      </c>
      <c r="Y43" s="2">
        <f>SUMIFS(DataRegularSeason20242025!$AA$3:$AA$1315,DataRegularSeason20242025!$B$3:$B$1315, "&lt;=" &amp; $A43, DataRegularSeason20242025!$D$3:$D$1315, Y$1)+SUMIFS(DataRegularSeason20242025!$AB$3:$AB$1315,DataRegularSeason20242025!$B$3:$B$1315, "&lt;=" &amp; $A43, DataRegularSeason20242025!$E$3:$E$1315, Y$1)</f>
        <v>8</v>
      </c>
      <c r="Z43" s="2">
        <f>SUMIFS(DataRegularSeason20242025!$AA$3:$AA$1315,DataRegularSeason20242025!$B$3:$B$1315, "&lt;=" &amp; $A43, DataRegularSeason20242025!$D$3:$D$1315, Z$1)+SUMIFS(DataRegularSeason20242025!$AB$3:$AB$1315,DataRegularSeason20242025!$B$3:$B$1315, "&lt;=" &amp; $A43, DataRegularSeason20242025!$E$3:$E$1315, Z$1)</f>
        <v>12</v>
      </c>
      <c r="AA43" s="2">
        <f>SUMIFS(DataRegularSeason20242025!$AA$3:$AA$1315,DataRegularSeason20242025!$B$3:$B$1315, "&lt;=" &amp; $A43, DataRegularSeason20242025!$D$3:$D$1315, AA$1)+SUMIFS(DataRegularSeason20242025!$AB$3:$AB$1315,DataRegularSeason20242025!$B$3:$B$1315, "&lt;=" &amp; $A43, DataRegularSeason20242025!$E$3:$E$1315, AA$1)</f>
        <v>14</v>
      </c>
      <c r="AB43" s="2">
        <f>SUMIFS(DataRegularSeason20242025!$AA$3:$AA$1315,DataRegularSeason20242025!$B$3:$B$1315, "&lt;=" &amp; $A43, DataRegularSeason20242025!$D$3:$D$1315, AB$1)+SUMIFS(DataRegularSeason20242025!$AB$3:$AB$1315,DataRegularSeason20242025!$B$3:$B$1315, "&lt;=" &amp; $A43, DataRegularSeason20242025!$E$3:$E$1315, AB$1)</f>
        <v>14</v>
      </c>
      <c r="AC43" s="2">
        <f>SUMIFS(DataRegularSeason20242025!$AA$3:$AA$1315,DataRegularSeason20242025!$B$3:$B$1315, "&lt;=" &amp; $A43, DataRegularSeason20242025!$D$3:$D$1315, AC$1)+SUMIFS(DataRegularSeason20242025!$AB$3:$AB$1315,DataRegularSeason20242025!$B$3:$B$1315, "&lt;=" &amp; $A43, DataRegularSeason20242025!$E$3:$E$1315, AC$1)</f>
        <v>13</v>
      </c>
      <c r="AD43" s="2">
        <f>SUMIFS(DataRegularSeason20242025!$AA$3:$AA$1315,DataRegularSeason20242025!$B$3:$B$1315, "&lt;=" &amp; $A43, DataRegularSeason20242025!$D$3:$D$1315, AD$1)+SUMIFS(DataRegularSeason20242025!$AB$3:$AB$1315,DataRegularSeason20242025!$B$3:$B$1315, "&lt;=" &amp; $A43, DataRegularSeason20242025!$E$3:$E$1315, AD$1)</f>
        <v>13</v>
      </c>
      <c r="AE43" s="2">
        <f>SUMIFS(DataRegularSeason20242025!$AA$3:$AA$1315,DataRegularSeason20242025!$B$3:$B$1315, "&lt;=" &amp; $A43, DataRegularSeason20242025!$D$3:$D$1315, AE$1)+SUMIFS(DataRegularSeason20242025!$AB$3:$AB$1315,DataRegularSeason20242025!$B$3:$B$1315, "&lt;=" &amp; $A43, DataRegularSeason20242025!$E$3:$E$1315, AE$1)</f>
        <v>17</v>
      </c>
      <c r="AF43" s="2">
        <f>SUMIFS(DataRegularSeason20242025!$AA$3:$AA$1315,DataRegularSeason20242025!$B$3:$B$1315, "&lt;=" &amp; $A43, DataRegularSeason20242025!$D$3:$D$1315, AF$1)+SUMIFS(DataRegularSeason20242025!$AB$3:$AB$1315,DataRegularSeason20242025!$B$3:$B$1315, "&lt;=" &amp; $A43, DataRegularSeason20242025!$E$3:$E$1315, AF$1)</f>
        <v>22</v>
      </c>
      <c r="AG43" s="2">
        <f>SUMIFS(DataRegularSeason20242025!$AA$3:$AA$1315,DataRegularSeason20242025!$B$3:$B$1315, "&lt;=" &amp; $A43, DataRegularSeason20242025!$D$3:$D$1315, AG$1)+SUMIFS(DataRegularSeason20242025!$AB$3:$AB$1315,DataRegularSeason20242025!$B$3:$B$1315, "&lt;=" &amp; $A43, DataRegularSeason20242025!$E$3:$E$1315, AG$1)</f>
        <v>16</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10</v>
      </c>
      <c r="C44" s="2">
        <f>SUMIFS(DataRegularSeason20242025!$AA$3:$AA$1315,DataRegularSeason20242025!$B$3:$B$1315, "&lt;=" &amp; $A44, DataRegularSeason20242025!$D$3:$D$1315, C$1)+SUMIFS(DataRegularSeason20242025!$AB$3:$AB$1315,DataRegularSeason20242025!$B$3:$B$1315, "&lt;=" &amp; $A44, DataRegularSeason20242025!$E$3:$E$1315, C$1)</f>
        <v>13</v>
      </c>
      <c r="D44" s="2">
        <f>SUMIFS(DataRegularSeason20242025!$AA$3:$AA$1315,DataRegularSeason20242025!$B$3:$B$1315, "&lt;=" &amp; $A44, DataRegularSeason20242025!$D$3:$D$1315, D$1)+SUMIFS(DataRegularSeason20242025!$AB$3:$AB$1315,DataRegularSeason20242025!$B$3:$B$1315, "&lt;=" &amp; $A44, DataRegularSeason20242025!$E$3:$E$1315, D$1)</f>
        <v>9</v>
      </c>
      <c r="E44" s="2">
        <f>SUMIFS(DataRegularSeason20242025!$AA$3:$AA$1315,DataRegularSeason20242025!$B$3:$B$1315, "&lt;=" &amp; $A44, DataRegularSeason20242025!$D$3:$D$1315, E$1)+SUMIFS(DataRegularSeason20242025!$AB$3:$AB$1315,DataRegularSeason20242025!$B$3:$B$1315, "&lt;=" &amp; $A44, DataRegularSeason20242025!$E$3:$E$1315, E$1)</f>
        <v>16</v>
      </c>
      <c r="F44" s="2">
        <f>SUMIFS(DataRegularSeason20242025!$AA$3:$AA$1315,DataRegularSeason20242025!$B$3:$B$1315, "&lt;=" &amp; $A44, DataRegularSeason20242025!$D$3:$D$1315, F$1)+SUMIFS(DataRegularSeason20242025!$AB$3:$AB$1315,DataRegularSeason20242025!$B$3:$B$1315, "&lt;=" &amp; $A44, DataRegularSeason20242025!$E$3:$E$1315, F$1)</f>
        <v>11</v>
      </c>
      <c r="G44" s="2">
        <f>SUMIFS(DataRegularSeason20242025!$AA$3:$AA$1315,DataRegularSeason20242025!$B$3:$B$1315, "&lt;=" &amp; $A44, DataRegularSeason20242025!$D$3:$D$1315, G$1)+SUMIFS(DataRegularSeason20242025!$AB$3:$AB$1315,DataRegularSeason20242025!$B$3:$B$1315, "&lt;=" &amp; $A44, DataRegularSeason20242025!$E$3:$E$1315, G$1)</f>
        <v>13</v>
      </c>
      <c r="H44" s="2">
        <f>SUMIFS(DataRegularSeason20242025!$AA$3:$AA$1315,DataRegularSeason20242025!$B$3:$B$1315, "&lt;=" &amp; $A44, DataRegularSeason20242025!$D$3:$D$1315, H$1)+SUMIFS(DataRegularSeason20242025!$AB$3:$AB$1315,DataRegularSeason20242025!$B$3:$B$1315, "&lt;=" &amp; $A44, DataRegularSeason20242025!$E$3:$E$1315, H$1)</f>
        <v>11</v>
      </c>
      <c r="I44" s="2">
        <f>SUMIFS(DataRegularSeason20242025!$AA$3:$AA$1315,DataRegularSeason20242025!$B$3:$B$1315, "&lt;=" &amp; $A44, DataRegularSeason20242025!$D$3:$D$1315, I$1)+SUMIFS(DataRegularSeason20242025!$AB$3:$AB$1315,DataRegularSeason20242025!$B$3:$B$1315, "&lt;=" &amp; $A44, DataRegularSeason20242025!$E$3:$E$1315, I$1)</f>
        <v>10</v>
      </c>
      <c r="J44" s="2">
        <f>SUMIFS(DataRegularSeason20242025!$AA$3:$AA$1315,DataRegularSeason20242025!$B$3:$B$1315, "&lt;=" &amp; $A44, DataRegularSeason20242025!$D$3:$D$1315, J$1)+SUMIFS(DataRegularSeason20242025!$AB$3:$AB$1315,DataRegularSeason20242025!$B$3:$B$1315, "&lt;=" &amp; $A44, DataRegularSeason20242025!$E$3:$E$1315, J$1)</f>
        <v>14</v>
      </c>
      <c r="K44" s="2">
        <f>SUMIFS(DataRegularSeason20242025!$AA$3:$AA$1315,DataRegularSeason20242025!$B$3:$B$1315, "&lt;=" &amp; $A44, DataRegularSeason20242025!$D$3:$D$1315, K$1)+SUMIFS(DataRegularSeason20242025!$AB$3:$AB$1315,DataRegularSeason20242025!$B$3:$B$1315, "&lt;=" &amp; $A44, DataRegularSeason20242025!$E$3:$E$1315, K$1)</f>
        <v>11</v>
      </c>
      <c r="L44" s="2">
        <f>SUMIFS(DataRegularSeason20242025!$AA$3:$AA$1315,DataRegularSeason20242025!$B$3:$B$1315, "&lt;=" &amp; $A44, DataRegularSeason20242025!$D$3:$D$1315, L$1)+SUMIFS(DataRegularSeason20242025!$AB$3:$AB$1315,DataRegularSeason20242025!$B$3:$B$1315, "&lt;=" &amp; $A44, DataRegularSeason20242025!$E$3:$E$1315, L$1)</f>
        <v>13</v>
      </c>
      <c r="M44" s="2">
        <f>SUMIFS(DataRegularSeason20242025!$AA$3:$AA$1315,DataRegularSeason20242025!$B$3:$B$1315, "&lt;=" &amp; $A44, DataRegularSeason20242025!$D$3:$D$1315, M$1)+SUMIFS(DataRegularSeason20242025!$AB$3:$AB$1315,DataRegularSeason20242025!$B$3:$B$1315, "&lt;=" &amp; $A44, DataRegularSeason20242025!$E$3:$E$1315, M$1)</f>
        <v>19</v>
      </c>
      <c r="N44" s="2">
        <f>SUMIFS(DataRegularSeason20242025!$AA$3:$AA$1315,DataRegularSeason20242025!$B$3:$B$1315, "&lt;=" &amp; $A44, DataRegularSeason20242025!$D$3:$D$1315, N$1)+SUMIFS(DataRegularSeason20242025!$AB$3:$AB$1315,DataRegularSeason20242025!$B$3:$B$1315, "&lt;=" &amp; $A44, DataRegularSeason20242025!$E$3:$E$1315, N$1)</f>
        <v>17</v>
      </c>
      <c r="O44" s="2">
        <f>SUMIFS(DataRegularSeason20242025!$AA$3:$AA$1315,DataRegularSeason20242025!$B$3:$B$1315, "&lt;=" &amp; $A44, DataRegularSeason20242025!$D$3:$D$1315, O$1)+SUMIFS(DataRegularSeason20242025!$AB$3:$AB$1315,DataRegularSeason20242025!$B$3:$B$1315, "&lt;=" &amp; $A44, DataRegularSeason20242025!$E$3:$E$1315, O$1)</f>
        <v>18</v>
      </c>
      <c r="P44" s="2">
        <f>SUMIFS(DataRegularSeason20242025!$AA$3:$AA$1315,DataRegularSeason20242025!$B$3:$B$1315, "&lt;=" &amp; $A44, DataRegularSeason20242025!$D$3:$D$1315, P$1)+SUMIFS(DataRegularSeason20242025!$AB$3:$AB$1315,DataRegularSeason20242025!$B$3:$B$1315, "&lt;=" &amp; $A44, DataRegularSeason20242025!$E$3:$E$1315, P$1)</f>
        <v>9</v>
      </c>
      <c r="Q44" s="2">
        <f>SUMIFS(DataRegularSeason20242025!$AA$3:$AA$1315,DataRegularSeason20242025!$B$3:$B$1315, "&lt;=" &amp; $A44, DataRegularSeason20242025!$D$3:$D$1315, Q$1)+SUMIFS(DataRegularSeason20242025!$AB$3:$AB$1315,DataRegularSeason20242025!$B$3:$B$1315, "&lt;=" &amp; $A44, DataRegularSeason20242025!$E$3:$E$1315, Q$1)</f>
        <v>18</v>
      </c>
      <c r="R44" s="2">
        <f>SUMIFS(DataRegularSeason20242025!$AA$3:$AA$1315,DataRegularSeason20242025!$B$3:$B$1315, "&lt;=" &amp; $A44, DataRegularSeason20242025!$D$3:$D$1315, R$1)+SUMIFS(DataRegularSeason20242025!$AB$3:$AB$1315,DataRegularSeason20242025!$B$3:$B$1315, "&lt;=" &amp; $A44, DataRegularSeason20242025!$E$3:$E$1315, R$1)</f>
        <v>9</v>
      </c>
      <c r="S44" s="2">
        <f>SUMIFS(DataRegularSeason20242025!$AA$3:$AA$1315,DataRegularSeason20242025!$B$3:$B$1315, "&lt;=" &amp; $A44, DataRegularSeason20242025!$D$3:$D$1315, S$1)+SUMIFS(DataRegularSeason20242025!$AB$3:$AB$1315,DataRegularSeason20242025!$B$3:$B$1315, "&lt;=" &amp; $A44, DataRegularSeason20242025!$E$3:$E$1315, S$1)</f>
        <v>10</v>
      </c>
      <c r="T44" s="2">
        <f>SUMIFS(DataRegularSeason20242025!$AA$3:$AA$1315,DataRegularSeason20242025!$B$3:$B$1315, "&lt;=" &amp; $A44, DataRegularSeason20242025!$D$3:$D$1315, T$1)+SUMIFS(DataRegularSeason20242025!$AB$3:$AB$1315,DataRegularSeason20242025!$B$3:$B$1315, "&lt;=" &amp; $A44, DataRegularSeason20242025!$E$3:$E$1315, T$1)</f>
        <v>17</v>
      </c>
      <c r="U44" s="2">
        <f>SUMIFS(DataRegularSeason20242025!$AA$3:$AA$1315,DataRegularSeason20242025!$B$3:$B$1315, "&lt;=" &amp; $A44, DataRegularSeason20242025!$D$3:$D$1315, U$1)+SUMIFS(DataRegularSeason20242025!$AB$3:$AB$1315,DataRegularSeason20242025!$B$3:$B$1315, "&lt;=" &amp; $A44, DataRegularSeason20242025!$E$3:$E$1315, U$1)</f>
        <v>12</v>
      </c>
      <c r="V44" s="2">
        <f>SUMIFS(DataRegularSeason20242025!$AA$3:$AA$1315,DataRegularSeason20242025!$B$3:$B$1315, "&lt;=" &amp; $A44, DataRegularSeason20242025!$D$3:$D$1315, V$1)+SUMIFS(DataRegularSeason20242025!$AB$3:$AB$1315,DataRegularSeason20242025!$B$3:$B$1315, "&lt;=" &amp; $A44, DataRegularSeason20242025!$E$3:$E$1315, V$1)</f>
        <v>9</v>
      </c>
      <c r="W44" s="2">
        <f>SUMIFS(DataRegularSeason20242025!$AA$3:$AA$1315,DataRegularSeason20242025!$B$3:$B$1315, "&lt;=" &amp; $A44, DataRegularSeason20242025!$D$3:$D$1315, W$1)+SUMIFS(DataRegularSeason20242025!$AB$3:$AB$1315,DataRegularSeason20242025!$B$3:$B$1315, "&lt;=" &amp; $A44, DataRegularSeason20242025!$E$3:$E$1315, W$1)</f>
        <v>11</v>
      </c>
      <c r="X44" s="2">
        <f>SUMIFS(DataRegularSeason20242025!$AA$3:$AA$1315,DataRegularSeason20242025!$B$3:$B$1315, "&lt;=" &amp; $A44, DataRegularSeason20242025!$D$3:$D$1315, X$1)+SUMIFS(DataRegularSeason20242025!$AB$3:$AB$1315,DataRegularSeason20242025!$B$3:$B$1315, "&lt;=" &amp; $A44, DataRegularSeason20242025!$E$3:$E$1315, X$1)</f>
        <v>11</v>
      </c>
      <c r="Y44" s="2">
        <f>SUMIFS(DataRegularSeason20242025!$AA$3:$AA$1315,DataRegularSeason20242025!$B$3:$B$1315, "&lt;=" &amp; $A44, DataRegularSeason20242025!$D$3:$D$1315, Y$1)+SUMIFS(DataRegularSeason20242025!$AB$3:$AB$1315,DataRegularSeason20242025!$B$3:$B$1315, "&lt;=" &amp; $A44, DataRegularSeason20242025!$E$3:$E$1315, Y$1)</f>
        <v>8</v>
      </c>
      <c r="Z44" s="2">
        <f>SUMIFS(DataRegularSeason20242025!$AA$3:$AA$1315,DataRegularSeason20242025!$B$3:$B$1315, "&lt;=" &amp; $A44, DataRegularSeason20242025!$D$3:$D$1315, Z$1)+SUMIFS(DataRegularSeason20242025!$AB$3:$AB$1315,DataRegularSeason20242025!$B$3:$B$1315, "&lt;=" &amp; $A44, DataRegularSeason20242025!$E$3:$E$1315, Z$1)</f>
        <v>12</v>
      </c>
      <c r="AA44" s="2">
        <f>SUMIFS(DataRegularSeason20242025!$AA$3:$AA$1315,DataRegularSeason20242025!$B$3:$B$1315, "&lt;=" &amp; $A44, DataRegularSeason20242025!$D$3:$D$1315, AA$1)+SUMIFS(DataRegularSeason20242025!$AB$3:$AB$1315,DataRegularSeason20242025!$B$3:$B$1315, "&lt;=" &amp; $A44, DataRegularSeason20242025!$E$3:$E$1315, AA$1)</f>
        <v>14</v>
      </c>
      <c r="AB44" s="2">
        <f>SUMIFS(DataRegularSeason20242025!$AA$3:$AA$1315,DataRegularSeason20242025!$B$3:$B$1315, "&lt;=" &amp; $A44, DataRegularSeason20242025!$D$3:$D$1315, AB$1)+SUMIFS(DataRegularSeason20242025!$AB$3:$AB$1315,DataRegularSeason20242025!$B$3:$B$1315, "&lt;=" &amp; $A44, DataRegularSeason20242025!$E$3:$E$1315, AB$1)</f>
        <v>14</v>
      </c>
      <c r="AC44" s="2">
        <f>SUMIFS(DataRegularSeason20242025!$AA$3:$AA$1315,DataRegularSeason20242025!$B$3:$B$1315, "&lt;=" &amp; $A44, DataRegularSeason20242025!$D$3:$D$1315, AC$1)+SUMIFS(DataRegularSeason20242025!$AB$3:$AB$1315,DataRegularSeason20242025!$B$3:$B$1315, "&lt;=" &amp; $A44, DataRegularSeason20242025!$E$3:$E$1315, AC$1)</f>
        <v>13</v>
      </c>
      <c r="AD44" s="2">
        <f>SUMIFS(DataRegularSeason20242025!$AA$3:$AA$1315,DataRegularSeason20242025!$B$3:$B$1315, "&lt;=" &amp; $A44, DataRegularSeason20242025!$D$3:$D$1315, AD$1)+SUMIFS(DataRegularSeason20242025!$AB$3:$AB$1315,DataRegularSeason20242025!$B$3:$B$1315, "&lt;=" &amp; $A44, DataRegularSeason20242025!$E$3:$E$1315, AD$1)</f>
        <v>13</v>
      </c>
      <c r="AE44" s="2">
        <f>SUMIFS(DataRegularSeason20242025!$AA$3:$AA$1315,DataRegularSeason20242025!$B$3:$B$1315, "&lt;=" &amp; $A44, DataRegularSeason20242025!$D$3:$D$1315, AE$1)+SUMIFS(DataRegularSeason20242025!$AB$3:$AB$1315,DataRegularSeason20242025!$B$3:$B$1315, "&lt;=" &amp; $A44, DataRegularSeason20242025!$E$3:$E$1315, AE$1)</f>
        <v>17</v>
      </c>
      <c r="AF44" s="2">
        <f>SUMIFS(DataRegularSeason20242025!$AA$3:$AA$1315,DataRegularSeason20242025!$B$3:$B$1315, "&lt;=" &amp; $A44, DataRegularSeason20242025!$D$3:$D$1315, AF$1)+SUMIFS(DataRegularSeason20242025!$AB$3:$AB$1315,DataRegularSeason20242025!$B$3:$B$1315, "&lt;=" &amp; $A44, DataRegularSeason20242025!$E$3:$E$1315, AF$1)</f>
        <v>22</v>
      </c>
      <c r="AG44" s="2">
        <f>SUMIFS(DataRegularSeason20242025!$AA$3:$AA$1315,DataRegularSeason20242025!$B$3:$B$1315, "&lt;=" &amp; $A44, DataRegularSeason20242025!$D$3:$D$1315, AG$1)+SUMIFS(DataRegularSeason20242025!$AB$3:$AB$1315,DataRegularSeason20242025!$B$3:$B$1315, "&lt;=" &amp; $A44, DataRegularSeason20242025!$E$3:$E$1315, AG$1)</f>
        <v>16</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10</v>
      </c>
      <c r="C45" s="2">
        <f>SUMIFS(DataRegularSeason20242025!$AA$3:$AA$1315,DataRegularSeason20242025!$B$3:$B$1315, "&lt;=" &amp; $A45, DataRegularSeason20242025!$D$3:$D$1315, C$1)+SUMIFS(DataRegularSeason20242025!$AB$3:$AB$1315,DataRegularSeason20242025!$B$3:$B$1315, "&lt;=" &amp; $A45, DataRegularSeason20242025!$E$3:$E$1315, C$1)</f>
        <v>13</v>
      </c>
      <c r="D45" s="2">
        <f>SUMIFS(DataRegularSeason20242025!$AA$3:$AA$1315,DataRegularSeason20242025!$B$3:$B$1315, "&lt;=" &amp; $A45, DataRegularSeason20242025!$D$3:$D$1315, D$1)+SUMIFS(DataRegularSeason20242025!$AB$3:$AB$1315,DataRegularSeason20242025!$B$3:$B$1315, "&lt;=" &amp; $A45, DataRegularSeason20242025!$E$3:$E$1315, D$1)</f>
        <v>9</v>
      </c>
      <c r="E45" s="2">
        <f>SUMIFS(DataRegularSeason20242025!$AA$3:$AA$1315,DataRegularSeason20242025!$B$3:$B$1315, "&lt;=" &amp; $A45, DataRegularSeason20242025!$D$3:$D$1315, E$1)+SUMIFS(DataRegularSeason20242025!$AB$3:$AB$1315,DataRegularSeason20242025!$B$3:$B$1315, "&lt;=" &amp; $A45, DataRegularSeason20242025!$E$3:$E$1315, E$1)</f>
        <v>16</v>
      </c>
      <c r="F45" s="2">
        <f>SUMIFS(DataRegularSeason20242025!$AA$3:$AA$1315,DataRegularSeason20242025!$B$3:$B$1315, "&lt;=" &amp; $A45, DataRegularSeason20242025!$D$3:$D$1315, F$1)+SUMIFS(DataRegularSeason20242025!$AB$3:$AB$1315,DataRegularSeason20242025!$B$3:$B$1315, "&lt;=" &amp; $A45, DataRegularSeason20242025!$E$3:$E$1315, F$1)</f>
        <v>11</v>
      </c>
      <c r="G45" s="2">
        <f>SUMIFS(DataRegularSeason20242025!$AA$3:$AA$1315,DataRegularSeason20242025!$B$3:$B$1315, "&lt;=" &amp; $A45, DataRegularSeason20242025!$D$3:$D$1315, G$1)+SUMIFS(DataRegularSeason20242025!$AB$3:$AB$1315,DataRegularSeason20242025!$B$3:$B$1315, "&lt;=" &amp; $A45, DataRegularSeason20242025!$E$3:$E$1315, G$1)</f>
        <v>13</v>
      </c>
      <c r="H45" s="2">
        <f>SUMIFS(DataRegularSeason20242025!$AA$3:$AA$1315,DataRegularSeason20242025!$B$3:$B$1315, "&lt;=" &amp; $A45, DataRegularSeason20242025!$D$3:$D$1315, H$1)+SUMIFS(DataRegularSeason20242025!$AB$3:$AB$1315,DataRegularSeason20242025!$B$3:$B$1315, "&lt;=" &amp; $A45, DataRegularSeason20242025!$E$3:$E$1315, H$1)</f>
        <v>11</v>
      </c>
      <c r="I45" s="2">
        <f>SUMIFS(DataRegularSeason20242025!$AA$3:$AA$1315,DataRegularSeason20242025!$B$3:$B$1315, "&lt;=" &amp; $A45, DataRegularSeason20242025!$D$3:$D$1315, I$1)+SUMIFS(DataRegularSeason20242025!$AB$3:$AB$1315,DataRegularSeason20242025!$B$3:$B$1315, "&lt;=" &amp; $A45, DataRegularSeason20242025!$E$3:$E$1315, I$1)</f>
        <v>10</v>
      </c>
      <c r="J45" s="2">
        <f>SUMIFS(DataRegularSeason20242025!$AA$3:$AA$1315,DataRegularSeason20242025!$B$3:$B$1315, "&lt;=" &amp; $A45, DataRegularSeason20242025!$D$3:$D$1315, J$1)+SUMIFS(DataRegularSeason20242025!$AB$3:$AB$1315,DataRegularSeason20242025!$B$3:$B$1315, "&lt;=" &amp; $A45, DataRegularSeason20242025!$E$3:$E$1315, J$1)</f>
        <v>14</v>
      </c>
      <c r="K45" s="2">
        <f>SUMIFS(DataRegularSeason20242025!$AA$3:$AA$1315,DataRegularSeason20242025!$B$3:$B$1315, "&lt;=" &amp; $A45, DataRegularSeason20242025!$D$3:$D$1315, K$1)+SUMIFS(DataRegularSeason20242025!$AB$3:$AB$1315,DataRegularSeason20242025!$B$3:$B$1315, "&lt;=" &amp; $A45, DataRegularSeason20242025!$E$3:$E$1315, K$1)</f>
        <v>11</v>
      </c>
      <c r="L45" s="2">
        <f>SUMIFS(DataRegularSeason20242025!$AA$3:$AA$1315,DataRegularSeason20242025!$B$3:$B$1315, "&lt;=" &amp; $A45, DataRegularSeason20242025!$D$3:$D$1315, L$1)+SUMIFS(DataRegularSeason20242025!$AB$3:$AB$1315,DataRegularSeason20242025!$B$3:$B$1315, "&lt;=" &amp; $A45, DataRegularSeason20242025!$E$3:$E$1315, L$1)</f>
        <v>13</v>
      </c>
      <c r="M45" s="2">
        <f>SUMIFS(DataRegularSeason20242025!$AA$3:$AA$1315,DataRegularSeason20242025!$B$3:$B$1315, "&lt;=" &amp; $A45, DataRegularSeason20242025!$D$3:$D$1315, M$1)+SUMIFS(DataRegularSeason20242025!$AB$3:$AB$1315,DataRegularSeason20242025!$B$3:$B$1315, "&lt;=" &amp; $A45, DataRegularSeason20242025!$E$3:$E$1315, M$1)</f>
        <v>19</v>
      </c>
      <c r="N45" s="2">
        <f>SUMIFS(DataRegularSeason20242025!$AA$3:$AA$1315,DataRegularSeason20242025!$B$3:$B$1315, "&lt;=" &amp; $A45, DataRegularSeason20242025!$D$3:$D$1315, N$1)+SUMIFS(DataRegularSeason20242025!$AB$3:$AB$1315,DataRegularSeason20242025!$B$3:$B$1315, "&lt;=" &amp; $A45, DataRegularSeason20242025!$E$3:$E$1315, N$1)</f>
        <v>17</v>
      </c>
      <c r="O45" s="2">
        <f>SUMIFS(DataRegularSeason20242025!$AA$3:$AA$1315,DataRegularSeason20242025!$B$3:$B$1315, "&lt;=" &amp; $A45, DataRegularSeason20242025!$D$3:$D$1315, O$1)+SUMIFS(DataRegularSeason20242025!$AB$3:$AB$1315,DataRegularSeason20242025!$B$3:$B$1315, "&lt;=" &amp; $A45, DataRegularSeason20242025!$E$3:$E$1315, O$1)</f>
        <v>18</v>
      </c>
      <c r="P45" s="2">
        <f>SUMIFS(DataRegularSeason20242025!$AA$3:$AA$1315,DataRegularSeason20242025!$B$3:$B$1315, "&lt;=" &amp; $A45, DataRegularSeason20242025!$D$3:$D$1315, P$1)+SUMIFS(DataRegularSeason20242025!$AB$3:$AB$1315,DataRegularSeason20242025!$B$3:$B$1315, "&lt;=" &amp; $A45, DataRegularSeason20242025!$E$3:$E$1315, P$1)</f>
        <v>9</v>
      </c>
      <c r="Q45" s="2">
        <f>SUMIFS(DataRegularSeason20242025!$AA$3:$AA$1315,DataRegularSeason20242025!$B$3:$B$1315, "&lt;=" &amp; $A45, DataRegularSeason20242025!$D$3:$D$1315, Q$1)+SUMIFS(DataRegularSeason20242025!$AB$3:$AB$1315,DataRegularSeason20242025!$B$3:$B$1315, "&lt;=" &amp; $A45, DataRegularSeason20242025!$E$3:$E$1315, Q$1)</f>
        <v>18</v>
      </c>
      <c r="R45" s="2">
        <f>SUMIFS(DataRegularSeason20242025!$AA$3:$AA$1315,DataRegularSeason20242025!$B$3:$B$1315, "&lt;=" &amp; $A45, DataRegularSeason20242025!$D$3:$D$1315, R$1)+SUMIFS(DataRegularSeason20242025!$AB$3:$AB$1315,DataRegularSeason20242025!$B$3:$B$1315, "&lt;=" &amp; $A45, DataRegularSeason20242025!$E$3:$E$1315, R$1)</f>
        <v>9</v>
      </c>
      <c r="S45" s="2">
        <f>SUMIFS(DataRegularSeason20242025!$AA$3:$AA$1315,DataRegularSeason20242025!$B$3:$B$1315, "&lt;=" &amp; $A45, DataRegularSeason20242025!$D$3:$D$1315, S$1)+SUMIFS(DataRegularSeason20242025!$AB$3:$AB$1315,DataRegularSeason20242025!$B$3:$B$1315, "&lt;=" &amp; $A45, DataRegularSeason20242025!$E$3:$E$1315, S$1)</f>
        <v>10</v>
      </c>
      <c r="T45" s="2">
        <f>SUMIFS(DataRegularSeason20242025!$AA$3:$AA$1315,DataRegularSeason20242025!$B$3:$B$1315, "&lt;=" &amp; $A45, DataRegularSeason20242025!$D$3:$D$1315, T$1)+SUMIFS(DataRegularSeason20242025!$AB$3:$AB$1315,DataRegularSeason20242025!$B$3:$B$1315, "&lt;=" &amp; $A45, DataRegularSeason20242025!$E$3:$E$1315, T$1)</f>
        <v>17</v>
      </c>
      <c r="U45" s="2">
        <f>SUMIFS(DataRegularSeason20242025!$AA$3:$AA$1315,DataRegularSeason20242025!$B$3:$B$1315, "&lt;=" &amp; $A45, DataRegularSeason20242025!$D$3:$D$1315, U$1)+SUMIFS(DataRegularSeason20242025!$AB$3:$AB$1315,DataRegularSeason20242025!$B$3:$B$1315, "&lt;=" &amp; $A45, DataRegularSeason20242025!$E$3:$E$1315, U$1)</f>
        <v>12</v>
      </c>
      <c r="V45" s="2">
        <f>SUMIFS(DataRegularSeason20242025!$AA$3:$AA$1315,DataRegularSeason20242025!$B$3:$B$1315, "&lt;=" &amp; $A45, DataRegularSeason20242025!$D$3:$D$1315, V$1)+SUMIFS(DataRegularSeason20242025!$AB$3:$AB$1315,DataRegularSeason20242025!$B$3:$B$1315, "&lt;=" &amp; $A45, DataRegularSeason20242025!$E$3:$E$1315, V$1)</f>
        <v>9</v>
      </c>
      <c r="W45" s="2">
        <f>SUMIFS(DataRegularSeason20242025!$AA$3:$AA$1315,DataRegularSeason20242025!$B$3:$B$1315, "&lt;=" &amp; $A45, DataRegularSeason20242025!$D$3:$D$1315, W$1)+SUMIFS(DataRegularSeason20242025!$AB$3:$AB$1315,DataRegularSeason20242025!$B$3:$B$1315, "&lt;=" &amp; $A45, DataRegularSeason20242025!$E$3:$E$1315, W$1)</f>
        <v>11</v>
      </c>
      <c r="X45" s="2">
        <f>SUMIFS(DataRegularSeason20242025!$AA$3:$AA$1315,DataRegularSeason20242025!$B$3:$B$1315, "&lt;=" &amp; $A45, DataRegularSeason20242025!$D$3:$D$1315, X$1)+SUMIFS(DataRegularSeason20242025!$AB$3:$AB$1315,DataRegularSeason20242025!$B$3:$B$1315, "&lt;=" &amp; $A45, DataRegularSeason20242025!$E$3:$E$1315, X$1)</f>
        <v>11</v>
      </c>
      <c r="Y45" s="2">
        <f>SUMIFS(DataRegularSeason20242025!$AA$3:$AA$1315,DataRegularSeason20242025!$B$3:$B$1315, "&lt;=" &amp; $A45, DataRegularSeason20242025!$D$3:$D$1315, Y$1)+SUMIFS(DataRegularSeason20242025!$AB$3:$AB$1315,DataRegularSeason20242025!$B$3:$B$1315, "&lt;=" &amp; $A45, DataRegularSeason20242025!$E$3:$E$1315, Y$1)</f>
        <v>8</v>
      </c>
      <c r="Z45" s="2">
        <f>SUMIFS(DataRegularSeason20242025!$AA$3:$AA$1315,DataRegularSeason20242025!$B$3:$B$1315, "&lt;=" &amp; $A45, DataRegularSeason20242025!$D$3:$D$1315, Z$1)+SUMIFS(DataRegularSeason20242025!$AB$3:$AB$1315,DataRegularSeason20242025!$B$3:$B$1315, "&lt;=" &amp; $A45, DataRegularSeason20242025!$E$3:$E$1315, Z$1)</f>
        <v>12</v>
      </c>
      <c r="AA45" s="2">
        <f>SUMIFS(DataRegularSeason20242025!$AA$3:$AA$1315,DataRegularSeason20242025!$B$3:$B$1315, "&lt;=" &amp; $A45, DataRegularSeason20242025!$D$3:$D$1315, AA$1)+SUMIFS(DataRegularSeason20242025!$AB$3:$AB$1315,DataRegularSeason20242025!$B$3:$B$1315, "&lt;=" &amp; $A45, DataRegularSeason20242025!$E$3:$E$1315, AA$1)</f>
        <v>14</v>
      </c>
      <c r="AB45" s="2">
        <f>SUMIFS(DataRegularSeason20242025!$AA$3:$AA$1315,DataRegularSeason20242025!$B$3:$B$1315, "&lt;=" &amp; $A45, DataRegularSeason20242025!$D$3:$D$1315, AB$1)+SUMIFS(DataRegularSeason20242025!$AB$3:$AB$1315,DataRegularSeason20242025!$B$3:$B$1315, "&lt;=" &amp; $A45, DataRegularSeason20242025!$E$3:$E$1315, AB$1)</f>
        <v>14</v>
      </c>
      <c r="AC45" s="2">
        <f>SUMIFS(DataRegularSeason20242025!$AA$3:$AA$1315,DataRegularSeason20242025!$B$3:$B$1315, "&lt;=" &amp; $A45, DataRegularSeason20242025!$D$3:$D$1315, AC$1)+SUMIFS(DataRegularSeason20242025!$AB$3:$AB$1315,DataRegularSeason20242025!$B$3:$B$1315, "&lt;=" &amp; $A45, DataRegularSeason20242025!$E$3:$E$1315, AC$1)</f>
        <v>13</v>
      </c>
      <c r="AD45" s="2">
        <f>SUMIFS(DataRegularSeason20242025!$AA$3:$AA$1315,DataRegularSeason20242025!$B$3:$B$1315, "&lt;=" &amp; $A45, DataRegularSeason20242025!$D$3:$D$1315, AD$1)+SUMIFS(DataRegularSeason20242025!$AB$3:$AB$1315,DataRegularSeason20242025!$B$3:$B$1315, "&lt;=" &amp; $A45, DataRegularSeason20242025!$E$3:$E$1315, AD$1)</f>
        <v>13</v>
      </c>
      <c r="AE45" s="2">
        <f>SUMIFS(DataRegularSeason20242025!$AA$3:$AA$1315,DataRegularSeason20242025!$B$3:$B$1315, "&lt;=" &amp; $A45, DataRegularSeason20242025!$D$3:$D$1315, AE$1)+SUMIFS(DataRegularSeason20242025!$AB$3:$AB$1315,DataRegularSeason20242025!$B$3:$B$1315, "&lt;=" &amp; $A45, DataRegularSeason20242025!$E$3:$E$1315, AE$1)</f>
        <v>17</v>
      </c>
      <c r="AF45" s="2">
        <f>SUMIFS(DataRegularSeason20242025!$AA$3:$AA$1315,DataRegularSeason20242025!$B$3:$B$1315, "&lt;=" &amp; $A45, DataRegularSeason20242025!$D$3:$D$1315, AF$1)+SUMIFS(DataRegularSeason20242025!$AB$3:$AB$1315,DataRegularSeason20242025!$B$3:$B$1315, "&lt;=" &amp; $A45, DataRegularSeason20242025!$E$3:$E$1315, AF$1)</f>
        <v>22</v>
      </c>
      <c r="AG45" s="2">
        <f>SUMIFS(DataRegularSeason20242025!$AA$3:$AA$1315,DataRegularSeason20242025!$B$3:$B$1315, "&lt;=" &amp; $A45, DataRegularSeason20242025!$D$3:$D$1315, AG$1)+SUMIFS(DataRegularSeason20242025!$AB$3:$AB$1315,DataRegularSeason20242025!$B$3:$B$1315, "&lt;=" &amp; $A45, DataRegularSeason20242025!$E$3:$E$1315, AG$1)</f>
        <v>16</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10</v>
      </c>
      <c r="C46" s="2">
        <f>SUMIFS(DataRegularSeason20242025!$AA$3:$AA$1315,DataRegularSeason20242025!$B$3:$B$1315, "&lt;=" &amp; $A46, DataRegularSeason20242025!$D$3:$D$1315, C$1)+SUMIFS(DataRegularSeason20242025!$AB$3:$AB$1315,DataRegularSeason20242025!$B$3:$B$1315, "&lt;=" &amp; $A46, DataRegularSeason20242025!$E$3:$E$1315, C$1)</f>
        <v>13</v>
      </c>
      <c r="D46" s="2">
        <f>SUMIFS(DataRegularSeason20242025!$AA$3:$AA$1315,DataRegularSeason20242025!$B$3:$B$1315, "&lt;=" &amp; $A46, DataRegularSeason20242025!$D$3:$D$1315, D$1)+SUMIFS(DataRegularSeason20242025!$AB$3:$AB$1315,DataRegularSeason20242025!$B$3:$B$1315, "&lt;=" &amp; $A46, DataRegularSeason20242025!$E$3:$E$1315, D$1)</f>
        <v>9</v>
      </c>
      <c r="E46" s="2">
        <f>SUMIFS(DataRegularSeason20242025!$AA$3:$AA$1315,DataRegularSeason20242025!$B$3:$B$1315, "&lt;=" &amp; $A46, DataRegularSeason20242025!$D$3:$D$1315, E$1)+SUMIFS(DataRegularSeason20242025!$AB$3:$AB$1315,DataRegularSeason20242025!$B$3:$B$1315, "&lt;=" &amp; $A46, DataRegularSeason20242025!$E$3:$E$1315, E$1)</f>
        <v>16</v>
      </c>
      <c r="F46" s="2">
        <f>SUMIFS(DataRegularSeason20242025!$AA$3:$AA$1315,DataRegularSeason20242025!$B$3:$B$1315, "&lt;=" &amp; $A46, DataRegularSeason20242025!$D$3:$D$1315, F$1)+SUMIFS(DataRegularSeason20242025!$AB$3:$AB$1315,DataRegularSeason20242025!$B$3:$B$1315, "&lt;=" &amp; $A46, DataRegularSeason20242025!$E$3:$E$1315, F$1)</f>
        <v>11</v>
      </c>
      <c r="G46" s="2">
        <f>SUMIFS(DataRegularSeason20242025!$AA$3:$AA$1315,DataRegularSeason20242025!$B$3:$B$1315, "&lt;=" &amp; $A46, DataRegularSeason20242025!$D$3:$D$1315, G$1)+SUMIFS(DataRegularSeason20242025!$AB$3:$AB$1315,DataRegularSeason20242025!$B$3:$B$1315, "&lt;=" &amp; $A46, DataRegularSeason20242025!$E$3:$E$1315, G$1)</f>
        <v>13</v>
      </c>
      <c r="H46" s="2">
        <f>SUMIFS(DataRegularSeason20242025!$AA$3:$AA$1315,DataRegularSeason20242025!$B$3:$B$1315, "&lt;=" &amp; $A46, DataRegularSeason20242025!$D$3:$D$1315, H$1)+SUMIFS(DataRegularSeason20242025!$AB$3:$AB$1315,DataRegularSeason20242025!$B$3:$B$1315, "&lt;=" &amp; $A46, DataRegularSeason20242025!$E$3:$E$1315, H$1)</f>
        <v>11</v>
      </c>
      <c r="I46" s="2">
        <f>SUMIFS(DataRegularSeason20242025!$AA$3:$AA$1315,DataRegularSeason20242025!$B$3:$B$1315, "&lt;=" &amp; $A46, DataRegularSeason20242025!$D$3:$D$1315, I$1)+SUMIFS(DataRegularSeason20242025!$AB$3:$AB$1315,DataRegularSeason20242025!$B$3:$B$1315, "&lt;=" &amp; $A46, DataRegularSeason20242025!$E$3:$E$1315, I$1)</f>
        <v>10</v>
      </c>
      <c r="J46" s="2">
        <f>SUMIFS(DataRegularSeason20242025!$AA$3:$AA$1315,DataRegularSeason20242025!$B$3:$B$1315, "&lt;=" &amp; $A46, DataRegularSeason20242025!$D$3:$D$1315, J$1)+SUMIFS(DataRegularSeason20242025!$AB$3:$AB$1315,DataRegularSeason20242025!$B$3:$B$1315, "&lt;=" &amp; $A46, DataRegularSeason20242025!$E$3:$E$1315, J$1)</f>
        <v>14</v>
      </c>
      <c r="K46" s="2">
        <f>SUMIFS(DataRegularSeason20242025!$AA$3:$AA$1315,DataRegularSeason20242025!$B$3:$B$1315, "&lt;=" &amp; $A46, DataRegularSeason20242025!$D$3:$D$1315, K$1)+SUMIFS(DataRegularSeason20242025!$AB$3:$AB$1315,DataRegularSeason20242025!$B$3:$B$1315, "&lt;=" &amp; $A46, DataRegularSeason20242025!$E$3:$E$1315, K$1)</f>
        <v>11</v>
      </c>
      <c r="L46" s="2">
        <f>SUMIFS(DataRegularSeason20242025!$AA$3:$AA$1315,DataRegularSeason20242025!$B$3:$B$1315, "&lt;=" &amp; $A46, DataRegularSeason20242025!$D$3:$D$1315, L$1)+SUMIFS(DataRegularSeason20242025!$AB$3:$AB$1315,DataRegularSeason20242025!$B$3:$B$1315, "&lt;=" &amp; $A46, DataRegularSeason20242025!$E$3:$E$1315, L$1)</f>
        <v>13</v>
      </c>
      <c r="M46" s="2">
        <f>SUMIFS(DataRegularSeason20242025!$AA$3:$AA$1315,DataRegularSeason20242025!$B$3:$B$1315, "&lt;=" &amp; $A46, DataRegularSeason20242025!$D$3:$D$1315, M$1)+SUMIFS(DataRegularSeason20242025!$AB$3:$AB$1315,DataRegularSeason20242025!$B$3:$B$1315, "&lt;=" &amp; $A46, DataRegularSeason20242025!$E$3:$E$1315, M$1)</f>
        <v>19</v>
      </c>
      <c r="N46" s="2">
        <f>SUMIFS(DataRegularSeason20242025!$AA$3:$AA$1315,DataRegularSeason20242025!$B$3:$B$1315, "&lt;=" &amp; $A46, DataRegularSeason20242025!$D$3:$D$1315, N$1)+SUMIFS(DataRegularSeason20242025!$AB$3:$AB$1315,DataRegularSeason20242025!$B$3:$B$1315, "&lt;=" &amp; $A46, DataRegularSeason20242025!$E$3:$E$1315, N$1)</f>
        <v>17</v>
      </c>
      <c r="O46" s="2">
        <f>SUMIFS(DataRegularSeason20242025!$AA$3:$AA$1315,DataRegularSeason20242025!$B$3:$B$1315, "&lt;=" &amp; $A46, DataRegularSeason20242025!$D$3:$D$1315, O$1)+SUMIFS(DataRegularSeason20242025!$AB$3:$AB$1315,DataRegularSeason20242025!$B$3:$B$1315, "&lt;=" &amp; $A46, DataRegularSeason20242025!$E$3:$E$1315, O$1)</f>
        <v>18</v>
      </c>
      <c r="P46" s="2">
        <f>SUMIFS(DataRegularSeason20242025!$AA$3:$AA$1315,DataRegularSeason20242025!$B$3:$B$1315, "&lt;=" &amp; $A46, DataRegularSeason20242025!$D$3:$D$1315, P$1)+SUMIFS(DataRegularSeason20242025!$AB$3:$AB$1315,DataRegularSeason20242025!$B$3:$B$1315, "&lt;=" &amp; $A46, DataRegularSeason20242025!$E$3:$E$1315, P$1)</f>
        <v>9</v>
      </c>
      <c r="Q46" s="2">
        <f>SUMIFS(DataRegularSeason20242025!$AA$3:$AA$1315,DataRegularSeason20242025!$B$3:$B$1315, "&lt;=" &amp; $A46, DataRegularSeason20242025!$D$3:$D$1315, Q$1)+SUMIFS(DataRegularSeason20242025!$AB$3:$AB$1315,DataRegularSeason20242025!$B$3:$B$1315, "&lt;=" &amp; $A46, DataRegularSeason20242025!$E$3:$E$1315, Q$1)</f>
        <v>18</v>
      </c>
      <c r="R46" s="2">
        <f>SUMIFS(DataRegularSeason20242025!$AA$3:$AA$1315,DataRegularSeason20242025!$B$3:$B$1315, "&lt;=" &amp; $A46, DataRegularSeason20242025!$D$3:$D$1315, R$1)+SUMIFS(DataRegularSeason20242025!$AB$3:$AB$1315,DataRegularSeason20242025!$B$3:$B$1315, "&lt;=" &amp; $A46, DataRegularSeason20242025!$E$3:$E$1315, R$1)</f>
        <v>9</v>
      </c>
      <c r="S46" s="2">
        <f>SUMIFS(DataRegularSeason20242025!$AA$3:$AA$1315,DataRegularSeason20242025!$B$3:$B$1315, "&lt;=" &amp; $A46, DataRegularSeason20242025!$D$3:$D$1315, S$1)+SUMIFS(DataRegularSeason20242025!$AB$3:$AB$1315,DataRegularSeason20242025!$B$3:$B$1315, "&lt;=" &amp; $A46, DataRegularSeason20242025!$E$3:$E$1315, S$1)</f>
        <v>10</v>
      </c>
      <c r="T46" s="2">
        <f>SUMIFS(DataRegularSeason20242025!$AA$3:$AA$1315,DataRegularSeason20242025!$B$3:$B$1315, "&lt;=" &amp; $A46, DataRegularSeason20242025!$D$3:$D$1315, T$1)+SUMIFS(DataRegularSeason20242025!$AB$3:$AB$1315,DataRegularSeason20242025!$B$3:$B$1315, "&lt;=" &amp; $A46, DataRegularSeason20242025!$E$3:$E$1315, T$1)</f>
        <v>17</v>
      </c>
      <c r="U46" s="2">
        <f>SUMIFS(DataRegularSeason20242025!$AA$3:$AA$1315,DataRegularSeason20242025!$B$3:$B$1315, "&lt;=" &amp; $A46, DataRegularSeason20242025!$D$3:$D$1315, U$1)+SUMIFS(DataRegularSeason20242025!$AB$3:$AB$1315,DataRegularSeason20242025!$B$3:$B$1315, "&lt;=" &amp; $A46, DataRegularSeason20242025!$E$3:$E$1315, U$1)</f>
        <v>12</v>
      </c>
      <c r="V46" s="2">
        <f>SUMIFS(DataRegularSeason20242025!$AA$3:$AA$1315,DataRegularSeason20242025!$B$3:$B$1315, "&lt;=" &amp; $A46, DataRegularSeason20242025!$D$3:$D$1315, V$1)+SUMIFS(DataRegularSeason20242025!$AB$3:$AB$1315,DataRegularSeason20242025!$B$3:$B$1315, "&lt;=" &amp; $A46, DataRegularSeason20242025!$E$3:$E$1315, V$1)</f>
        <v>9</v>
      </c>
      <c r="W46" s="2">
        <f>SUMIFS(DataRegularSeason20242025!$AA$3:$AA$1315,DataRegularSeason20242025!$B$3:$B$1315, "&lt;=" &amp; $A46, DataRegularSeason20242025!$D$3:$D$1315, W$1)+SUMIFS(DataRegularSeason20242025!$AB$3:$AB$1315,DataRegularSeason20242025!$B$3:$B$1315, "&lt;=" &amp; $A46, DataRegularSeason20242025!$E$3:$E$1315, W$1)</f>
        <v>11</v>
      </c>
      <c r="X46" s="2">
        <f>SUMIFS(DataRegularSeason20242025!$AA$3:$AA$1315,DataRegularSeason20242025!$B$3:$B$1315, "&lt;=" &amp; $A46, DataRegularSeason20242025!$D$3:$D$1315, X$1)+SUMIFS(DataRegularSeason20242025!$AB$3:$AB$1315,DataRegularSeason20242025!$B$3:$B$1315, "&lt;=" &amp; $A46, DataRegularSeason20242025!$E$3:$E$1315, X$1)</f>
        <v>11</v>
      </c>
      <c r="Y46" s="2">
        <f>SUMIFS(DataRegularSeason20242025!$AA$3:$AA$1315,DataRegularSeason20242025!$B$3:$B$1315, "&lt;=" &amp; $A46, DataRegularSeason20242025!$D$3:$D$1315, Y$1)+SUMIFS(DataRegularSeason20242025!$AB$3:$AB$1315,DataRegularSeason20242025!$B$3:$B$1315, "&lt;=" &amp; $A46, DataRegularSeason20242025!$E$3:$E$1315, Y$1)</f>
        <v>8</v>
      </c>
      <c r="Z46" s="2">
        <f>SUMIFS(DataRegularSeason20242025!$AA$3:$AA$1315,DataRegularSeason20242025!$B$3:$B$1315, "&lt;=" &amp; $A46, DataRegularSeason20242025!$D$3:$D$1315, Z$1)+SUMIFS(DataRegularSeason20242025!$AB$3:$AB$1315,DataRegularSeason20242025!$B$3:$B$1315, "&lt;=" &amp; $A46, DataRegularSeason20242025!$E$3:$E$1315, Z$1)</f>
        <v>12</v>
      </c>
      <c r="AA46" s="2">
        <f>SUMIFS(DataRegularSeason20242025!$AA$3:$AA$1315,DataRegularSeason20242025!$B$3:$B$1315, "&lt;=" &amp; $A46, DataRegularSeason20242025!$D$3:$D$1315, AA$1)+SUMIFS(DataRegularSeason20242025!$AB$3:$AB$1315,DataRegularSeason20242025!$B$3:$B$1315, "&lt;=" &amp; $A46, DataRegularSeason20242025!$E$3:$E$1315, AA$1)</f>
        <v>14</v>
      </c>
      <c r="AB46" s="2">
        <f>SUMIFS(DataRegularSeason20242025!$AA$3:$AA$1315,DataRegularSeason20242025!$B$3:$B$1315, "&lt;=" &amp; $A46, DataRegularSeason20242025!$D$3:$D$1315, AB$1)+SUMIFS(DataRegularSeason20242025!$AB$3:$AB$1315,DataRegularSeason20242025!$B$3:$B$1315, "&lt;=" &amp; $A46, DataRegularSeason20242025!$E$3:$E$1315, AB$1)</f>
        <v>14</v>
      </c>
      <c r="AC46" s="2">
        <f>SUMIFS(DataRegularSeason20242025!$AA$3:$AA$1315,DataRegularSeason20242025!$B$3:$B$1315, "&lt;=" &amp; $A46, DataRegularSeason20242025!$D$3:$D$1315, AC$1)+SUMIFS(DataRegularSeason20242025!$AB$3:$AB$1315,DataRegularSeason20242025!$B$3:$B$1315, "&lt;=" &amp; $A46, DataRegularSeason20242025!$E$3:$E$1315, AC$1)</f>
        <v>13</v>
      </c>
      <c r="AD46" s="2">
        <f>SUMIFS(DataRegularSeason20242025!$AA$3:$AA$1315,DataRegularSeason20242025!$B$3:$B$1315, "&lt;=" &amp; $A46, DataRegularSeason20242025!$D$3:$D$1315, AD$1)+SUMIFS(DataRegularSeason20242025!$AB$3:$AB$1315,DataRegularSeason20242025!$B$3:$B$1315, "&lt;=" &amp; $A46, DataRegularSeason20242025!$E$3:$E$1315, AD$1)</f>
        <v>13</v>
      </c>
      <c r="AE46" s="2">
        <f>SUMIFS(DataRegularSeason20242025!$AA$3:$AA$1315,DataRegularSeason20242025!$B$3:$B$1315, "&lt;=" &amp; $A46, DataRegularSeason20242025!$D$3:$D$1315, AE$1)+SUMIFS(DataRegularSeason20242025!$AB$3:$AB$1315,DataRegularSeason20242025!$B$3:$B$1315, "&lt;=" &amp; $A46, DataRegularSeason20242025!$E$3:$E$1315, AE$1)</f>
        <v>17</v>
      </c>
      <c r="AF46" s="2">
        <f>SUMIFS(DataRegularSeason20242025!$AA$3:$AA$1315,DataRegularSeason20242025!$B$3:$B$1315, "&lt;=" &amp; $A46, DataRegularSeason20242025!$D$3:$D$1315, AF$1)+SUMIFS(DataRegularSeason20242025!$AB$3:$AB$1315,DataRegularSeason20242025!$B$3:$B$1315, "&lt;=" &amp; $A46, DataRegularSeason20242025!$E$3:$E$1315, AF$1)</f>
        <v>22</v>
      </c>
      <c r="AG46" s="2">
        <f>SUMIFS(DataRegularSeason20242025!$AA$3:$AA$1315,DataRegularSeason20242025!$B$3:$B$1315, "&lt;=" &amp; $A46, DataRegularSeason20242025!$D$3:$D$1315, AG$1)+SUMIFS(DataRegularSeason20242025!$AB$3:$AB$1315,DataRegularSeason20242025!$B$3:$B$1315, "&lt;=" &amp; $A46, DataRegularSeason20242025!$E$3:$E$1315, AG$1)</f>
        <v>16</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10</v>
      </c>
      <c r="C47" s="2">
        <f>SUMIFS(DataRegularSeason20242025!$AA$3:$AA$1315,DataRegularSeason20242025!$B$3:$B$1315, "&lt;=" &amp; $A47, DataRegularSeason20242025!$D$3:$D$1315, C$1)+SUMIFS(DataRegularSeason20242025!$AB$3:$AB$1315,DataRegularSeason20242025!$B$3:$B$1315, "&lt;=" &amp; $A47, DataRegularSeason20242025!$E$3:$E$1315, C$1)</f>
        <v>13</v>
      </c>
      <c r="D47" s="2">
        <f>SUMIFS(DataRegularSeason20242025!$AA$3:$AA$1315,DataRegularSeason20242025!$B$3:$B$1315, "&lt;=" &amp; $A47, DataRegularSeason20242025!$D$3:$D$1315, D$1)+SUMIFS(DataRegularSeason20242025!$AB$3:$AB$1315,DataRegularSeason20242025!$B$3:$B$1315, "&lt;=" &amp; $A47, DataRegularSeason20242025!$E$3:$E$1315, D$1)</f>
        <v>9</v>
      </c>
      <c r="E47" s="2">
        <f>SUMIFS(DataRegularSeason20242025!$AA$3:$AA$1315,DataRegularSeason20242025!$B$3:$B$1315, "&lt;=" &amp; $A47, DataRegularSeason20242025!$D$3:$D$1315, E$1)+SUMIFS(DataRegularSeason20242025!$AB$3:$AB$1315,DataRegularSeason20242025!$B$3:$B$1315, "&lt;=" &amp; $A47, DataRegularSeason20242025!$E$3:$E$1315, E$1)</f>
        <v>16</v>
      </c>
      <c r="F47" s="2">
        <f>SUMIFS(DataRegularSeason20242025!$AA$3:$AA$1315,DataRegularSeason20242025!$B$3:$B$1315, "&lt;=" &amp; $A47, DataRegularSeason20242025!$D$3:$D$1315, F$1)+SUMIFS(DataRegularSeason20242025!$AB$3:$AB$1315,DataRegularSeason20242025!$B$3:$B$1315, "&lt;=" &amp; $A47, DataRegularSeason20242025!$E$3:$E$1315, F$1)</f>
        <v>11</v>
      </c>
      <c r="G47" s="2">
        <f>SUMIFS(DataRegularSeason20242025!$AA$3:$AA$1315,DataRegularSeason20242025!$B$3:$B$1315, "&lt;=" &amp; $A47, DataRegularSeason20242025!$D$3:$D$1315, G$1)+SUMIFS(DataRegularSeason20242025!$AB$3:$AB$1315,DataRegularSeason20242025!$B$3:$B$1315, "&lt;=" &amp; $A47, DataRegularSeason20242025!$E$3:$E$1315, G$1)</f>
        <v>13</v>
      </c>
      <c r="H47" s="2">
        <f>SUMIFS(DataRegularSeason20242025!$AA$3:$AA$1315,DataRegularSeason20242025!$B$3:$B$1315, "&lt;=" &amp; $A47, DataRegularSeason20242025!$D$3:$D$1315, H$1)+SUMIFS(DataRegularSeason20242025!$AB$3:$AB$1315,DataRegularSeason20242025!$B$3:$B$1315, "&lt;=" &amp; $A47, DataRegularSeason20242025!$E$3:$E$1315, H$1)</f>
        <v>11</v>
      </c>
      <c r="I47" s="2">
        <f>SUMIFS(DataRegularSeason20242025!$AA$3:$AA$1315,DataRegularSeason20242025!$B$3:$B$1315, "&lt;=" &amp; $A47, DataRegularSeason20242025!$D$3:$D$1315, I$1)+SUMIFS(DataRegularSeason20242025!$AB$3:$AB$1315,DataRegularSeason20242025!$B$3:$B$1315, "&lt;=" &amp; $A47, DataRegularSeason20242025!$E$3:$E$1315, I$1)</f>
        <v>10</v>
      </c>
      <c r="J47" s="2">
        <f>SUMIFS(DataRegularSeason20242025!$AA$3:$AA$1315,DataRegularSeason20242025!$B$3:$B$1315, "&lt;=" &amp; $A47, DataRegularSeason20242025!$D$3:$D$1315, J$1)+SUMIFS(DataRegularSeason20242025!$AB$3:$AB$1315,DataRegularSeason20242025!$B$3:$B$1315, "&lt;=" &amp; $A47, DataRegularSeason20242025!$E$3:$E$1315, J$1)</f>
        <v>14</v>
      </c>
      <c r="K47" s="2">
        <f>SUMIFS(DataRegularSeason20242025!$AA$3:$AA$1315,DataRegularSeason20242025!$B$3:$B$1315, "&lt;=" &amp; $A47, DataRegularSeason20242025!$D$3:$D$1315, K$1)+SUMIFS(DataRegularSeason20242025!$AB$3:$AB$1315,DataRegularSeason20242025!$B$3:$B$1315, "&lt;=" &amp; $A47, DataRegularSeason20242025!$E$3:$E$1315, K$1)</f>
        <v>11</v>
      </c>
      <c r="L47" s="2">
        <f>SUMIFS(DataRegularSeason20242025!$AA$3:$AA$1315,DataRegularSeason20242025!$B$3:$B$1315, "&lt;=" &amp; $A47, DataRegularSeason20242025!$D$3:$D$1315, L$1)+SUMIFS(DataRegularSeason20242025!$AB$3:$AB$1315,DataRegularSeason20242025!$B$3:$B$1315, "&lt;=" &amp; $A47, DataRegularSeason20242025!$E$3:$E$1315, L$1)</f>
        <v>13</v>
      </c>
      <c r="M47" s="2">
        <f>SUMIFS(DataRegularSeason20242025!$AA$3:$AA$1315,DataRegularSeason20242025!$B$3:$B$1315, "&lt;=" &amp; $A47, DataRegularSeason20242025!$D$3:$D$1315, M$1)+SUMIFS(DataRegularSeason20242025!$AB$3:$AB$1315,DataRegularSeason20242025!$B$3:$B$1315, "&lt;=" &amp; $A47, DataRegularSeason20242025!$E$3:$E$1315, M$1)</f>
        <v>19</v>
      </c>
      <c r="N47" s="2">
        <f>SUMIFS(DataRegularSeason20242025!$AA$3:$AA$1315,DataRegularSeason20242025!$B$3:$B$1315, "&lt;=" &amp; $A47, DataRegularSeason20242025!$D$3:$D$1315, N$1)+SUMIFS(DataRegularSeason20242025!$AB$3:$AB$1315,DataRegularSeason20242025!$B$3:$B$1315, "&lt;=" &amp; $A47, DataRegularSeason20242025!$E$3:$E$1315, N$1)</f>
        <v>17</v>
      </c>
      <c r="O47" s="2">
        <f>SUMIFS(DataRegularSeason20242025!$AA$3:$AA$1315,DataRegularSeason20242025!$B$3:$B$1315, "&lt;=" &amp; $A47, DataRegularSeason20242025!$D$3:$D$1315, O$1)+SUMIFS(DataRegularSeason20242025!$AB$3:$AB$1315,DataRegularSeason20242025!$B$3:$B$1315, "&lt;=" &amp; $A47, DataRegularSeason20242025!$E$3:$E$1315, O$1)</f>
        <v>18</v>
      </c>
      <c r="P47" s="2">
        <f>SUMIFS(DataRegularSeason20242025!$AA$3:$AA$1315,DataRegularSeason20242025!$B$3:$B$1315, "&lt;=" &amp; $A47, DataRegularSeason20242025!$D$3:$D$1315, P$1)+SUMIFS(DataRegularSeason20242025!$AB$3:$AB$1315,DataRegularSeason20242025!$B$3:$B$1315, "&lt;=" &amp; $A47, DataRegularSeason20242025!$E$3:$E$1315, P$1)</f>
        <v>9</v>
      </c>
      <c r="Q47" s="2">
        <f>SUMIFS(DataRegularSeason20242025!$AA$3:$AA$1315,DataRegularSeason20242025!$B$3:$B$1315, "&lt;=" &amp; $A47, DataRegularSeason20242025!$D$3:$D$1315, Q$1)+SUMIFS(DataRegularSeason20242025!$AB$3:$AB$1315,DataRegularSeason20242025!$B$3:$B$1315, "&lt;=" &amp; $A47, DataRegularSeason20242025!$E$3:$E$1315, Q$1)</f>
        <v>18</v>
      </c>
      <c r="R47" s="2">
        <f>SUMIFS(DataRegularSeason20242025!$AA$3:$AA$1315,DataRegularSeason20242025!$B$3:$B$1315, "&lt;=" &amp; $A47, DataRegularSeason20242025!$D$3:$D$1315, R$1)+SUMIFS(DataRegularSeason20242025!$AB$3:$AB$1315,DataRegularSeason20242025!$B$3:$B$1315, "&lt;=" &amp; $A47, DataRegularSeason20242025!$E$3:$E$1315, R$1)</f>
        <v>9</v>
      </c>
      <c r="S47" s="2">
        <f>SUMIFS(DataRegularSeason20242025!$AA$3:$AA$1315,DataRegularSeason20242025!$B$3:$B$1315, "&lt;=" &amp; $A47, DataRegularSeason20242025!$D$3:$D$1315, S$1)+SUMIFS(DataRegularSeason20242025!$AB$3:$AB$1315,DataRegularSeason20242025!$B$3:$B$1315, "&lt;=" &amp; $A47, DataRegularSeason20242025!$E$3:$E$1315, S$1)</f>
        <v>10</v>
      </c>
      <c r="T47" s="2">
        <f>SUMIFS(DataRegularSeason20242025!$AA$3:$AA$1315,DataRegularSeason20242025!$B$3:$B$1315, "&lt;=" &amp; $A47, DataRegularSeason20242025!$D$3:$D$1315, T$1)+SUMIFS(DataRegularSeason20242025!$AB$3:$AB$1315,DataRegularSeason20242025!$B$3:$B$1315, "&lt;=" &amp; $A47, DataRegularSeason20242025!$E$3:$E$1315, T$1)</f>
        <v>17</v>
      </c>
      <c r="U47" s="2">
        <f>SUMIFS(DataRegularSeason20242025!$AA$3:$AA$1315,DataRegularSeason20242025!$B$3:$B$1315, "&lt;=" &amp; $A47, DataRegularSeason20242025!$D$3:$D$1315, U$1)+SUMIFS(DataRegularSeason20242025!$AB$3:$AB$1315,DataRegularSeason20242025!$B$3:$B$1315, "&lt;=" &amp; $A47, DataRegularSeason20242025!$E$3:$E$1315, U$1)</f>
        <v>12</v>
      </c>
      <c r="V47" s="2">
        <f>SUMIFS(DataRegularSeason20242025!$AA$3:$AA$1315,DataRegularSeason20242025!$B$3:$B$1315, "&lt;=" &amp; $A47, DataRegularSeason20242025!$D$3:$D$1315, V$1)+SUMIFS(DataRegularSeason20242025!$AB$3:$AB$1315,DataRegularSeason20242025!$B$3:$B$1315, "&lt;=" &amp; $A47, DataRegularSeason20242025!$E$3:$E$1315, V$1)</f>
        <v>9</v>
      </c>
      <c r="W47" s="2">
        <f>SUMIFS(DataRegularSeason20242025!$AA$3:$AA$1315,DataRegularSeason20242025!$B$3:$B$1315, "&lt;=" &amp; $A47, DataRegularSeason20242025!$D$3:$D$1315, W$1)+SUMIFS(DataRegularSeason20242025!$AB$3:$AB$1315,DataRegularSeason20242025!$B$3:$B$1315, "&lt;=" &amp; $A47, DataRegularSeason20242025!$E$3:$E$1315, W$1)</f>
        <v>11</v>
      </c>
      <c r="X47" s="2">
        <f>SUMIFS(DataRegularSeason20242025!$AA$3:$AA$1315,DataRegularSeason20242025!$B$3:$B$1315, "&lt;=" &amp; $A47, DataRegularSeason20242025!$D$3:$D$1315, X$1)+SUMIFS(DataRegularSeason20242025!$AB$3:$AB$1315,DataRegularSeason20242025!$B$3:$B$1315, "&lt;=" &amp; $A47, DataRegularSeason20242025!$E$3:$E$1315, X$1)</f>
        <v>11</v>
      </c>
      <c r="Y47" s="2">
        <f>SUMIFS(DataRegularSeason20242025!$AA$3:$AA$1315,DataRegularSeason20242025!$B$3:$B$1315, "&lt;=" &amp; $A47, DataRegularSeason20242025!$D$3:$D$1315, Y$1)+SUMIFS(DataRegularSeason20242025!$AB$3:$AB$1315,DataRegularSeason20242025!$B$3:$B$1315, "&lt;=" &amp; $A47, DataRegularSeason20242025!$E$3:$E$1315, Y$1)</f>
        <v>8</v>
      </c>
      <c r="Z47" s="2">
        <f>SUMIFS(DataRegularSeason20242025!$AA$3:$AA$1315,DataRegularSeason20242025!$B$3:$B$1315, "&lt;=" &amp; $A47, DataRegularSeason20242025!$D$3:$D$1315, Z$1)+SUMIFS(DataRegularSeason20242025!$AB$3:$AB$1315,DataRegularSeason20242025!$B$3:$B$1315, "&lt;=" &amp; $A47, DataRegularSeason20242025!$E$3:$E$1315, Z$1)</f>
        <v>12</v>
      </c>
      <c r="AA47" s="2">
        <f>SUMIFS(DataRegularSeason20242025!$AA$3:$AA$1315,DataRegularSeason20242025!$B$3:$B$1315, "&lt;=" &amp; $A47, DataRegularSeason20242025!$D$3:$D$1315, AA$1)+SUMIFS(DataRegularSeason20242025!$AB$3:$AB$1315,DataRegularSeason20242025!$B$3:$B$1315, "&lt;=" &amp; $A47, DataRegularSeason20242025!$E$3:$E$1315, AA$1)</f>
        <v>14</v>
      </c>
      <c r="AB47" s="2">
        <f>SUMIFS(DataRegularSeason20242025!$AA$3:$AA$1315,DataRegularSeason20242025!$B$3:$B$1315, "&lt;=" &amp; $A47, DataRegularSeason20242025!$D$3:$D$1315, AB$1)+SUMIFS(DataRegularSeason20242025!$AB$3:$AB$1315,DataRegularSeason20242025!$B$3:$B$1315, "&lt;=" &amp; $A47, DataRegularSeason20242025!$E$3:$E$1315, AB$1)</f>
        <v>14</v>
      </c>
      <c r="AC47" s="2">
        <f>SUMIFS(DataRegularSeason20242025!$AA$3:$AA$1315,DataRegularSeason20242025!$B$3:$B$1315, "&lt;=" &amp; $A47, DataRegularSeason20242025!$D$3:$D$1315, AC$1)+SUMIFS(DataRegularSeason20242025!$AB$3:$AB$1315,DataRegularSeason20242025!$B$3:$B$1315, "&lt;=" &amp; $A47, DataRegularSeason20242025!$E$3:$E$1315, AC$1)</f>
        <v>13</v>
      </c>
      <c r="AD47" s="2">
        <f>SUMIFS(DataRegularSeason20242025!$AA$3:$AA$1315,DataRegularSeason20242025!$B$3:$B$1315, "&lt;=" &amp; $A47, DataRegularSeason20242025!$D$3:$D$1315, AD$1)+SUMIFS(DataRegularSeason20242025!$AB$3:$AB$1315,DataRegularSeason20242025!$B$3:$B$1315, "&lt;=" &amp; $A47, DataRegularSeason20242025!$E$3:$E$1315, AD$1)</f>
        <v>13</v>
      </c>
      <c r="AE47" s="2">
        <f>SUMIFS(DataRegularSeason20242025!$AA$3:$AA$1315,DataRegularSeason20242025!$B$3:$B$1315, "&lt;=" &amp; $A47, DataRegularSeason20242025!$D$3:$D$1315, AE$1)+SUMIFS(DataRegularSeason20242025!$AB$3:$AB$1315,DataRegularSeason20242025!$B$3:$B$1315, "&lt;=" &amp; $A47, DataRegularSeason20242025!$E$3:$E$1315, AE$1)</f>
        <v>17</v>
      </c>
      <c r="AF47" s="2">
        <f>SUMIFS(DataRegularSeason20242025!$AA$3:$AA$1315,DataRegularSeason20242025!$B$3:$B$1315, "&lt;=" &amp; $A47, DataRegularSeason20242025!$D$3:$D$1315, AF$1)+SUMIFS(DataRegularSeason20242025!$AB$3:$AB$1315,DataRegularSeason20242025!$B$3:$B$1315, "&lt;=" &amp; $A47, DataRegularSeason20242025!$E$3:$E$1315, AF$1)</f>
        <v>22</v>
      </c>
      <c r="AG47" s="2">
        <f>SUMIFS(DataRegularSeason20242025!$AA$3:$AA$1315,DataRegularSeason20242025!$B$3:$B$1315, "&lt;=" &amp; $A47, DataRegularSeason20242025!$D$3:$D$1315, AG$1)+SUMIFS(DataRegularSeason20242025!$AB$3:$AB$1315,DataRegularSeason20242025!$B$3:$B$1315, "&lt;=" &amp; $A47, DataRegularSeason20242025!$E$3:$E$1315, AG$1)</f>
        <v>16</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10</v>
      </c>
      <c r="C48" s="2">
        <f>SUMIFS(DataRegularSeason20242025!$AA$3:$AA$1315,DataRegularSeason20242025!$B$3:$B$1315, "&lt;=" &amp; $A48, DataRegularSeason20242025!$D$3:$D$1315, C$1)+SUMIFS(DataRegularSeason20242025!$AB$3:$AB$1315,DataRegularSeason20242025!$B$3:$B$1315, "&lt;=" &amp; $A48, DataRegularSeason20242025!$E$3:$E$1315, C$1)</f>
        <v>13</v>
      </c>
      <c r="D48" s="2">
        <f>SUMIFS(DataRegularSeason20242025!$AA$3:$AA$1315,DataRegularSeason20242025!$B$3:$B$1315, "&lt;=" &amp; $A48, DataRegularSeason20242025!$D$3:$D$1315, D$1)+SUMIFS(DataRegularSeason20242025!$AB$3:$AB$1315,DataRegularSeason20242025!$B$3:$B$1315, "&lt;=" &amp; $A48, DataRegularSeason20242025!$E$3:$E$1315, D$1)</f>
        <v>9</v>
      </c>
      <c r="E48" s="2">
        <f>SUMIFS(DataRegularSeason20242025!$AA$3:$AA$1315,DataRegularSeason20242025!$B$3:$B$1315, "&lt;=" &amp; $A48, DataRegularSeason20242025!$D$3:$D$1315, E$1)+SUMIFS(DataRegularSeason20242025!$AB$3:$AB$1315,DataRegularSeason20242025!$B$3:$B$1315, "&lt;=" &amp; $A48, DataRegularSeason20242025!$E$3:$E$1315, E$1)</f>
        <v>16</v>
      </c>
      <c r="F48" s="2">
        <f>SUMIFS(DataRegularSeason20242025!$AA$3:$AA$1315,DataRegularSeason20242025!$B$3:$B$1315, "&lt;=" &amp; $A48, DataRegularSeason20242025!$D$3:$D$1315, F$1)+SUMIFS(DataRegularSeason20242025!$AB$3:$AB$1315,DataRegularSeason20242025!$B$3:$B$1315, "&lt;=" &amp; $A48, DataRegularSeason20242025!$E$3:$E$1315, F$1)</f>
        <v>11</v>
      </c>
      <c r="G48" s="2">
        <f>SUMIFS(DataRegularSeason20242025!$AA$3:$AA$1315,DataRegularSeason20242025!$B$3:$B$1315, "&lt;=" &amp; $A48, DataRegularSeason20242025!$D$3:$D$1315, G$1)+SUMIFS(DataRegularSeason20242025!$AB$3:$AB$1315,DataRegularSeason20242025!$B$3:$B$1315, "&lt;=" &amp; $A48, DataRegularSeason20242025!$E$3:$E$1315, G$1)</f>
        <v>13</v>
      </c>
      <c r="H48" s="2">
        <f>SUMIFS(DataRegularSeason20242025!$AA$3:$AA$1315,DataRegularSeason20242025!$B$3:$B$1315, "&lt;=" &amp; $A48, DataRegularSeason20242025!$D$3:$D$1315, H$1)+SUMIFS(DataRegularSeason20242025!$AB$3:$AB$1315,DataRegularSeason20242025!$B$3:$B$1315, "&lt;=" &amp; $A48, DataRegularSeason20242025!$E$3:$E$1315, H$1)</f>
        <v>11</v>
      </c>
      <c r="I48" s="2">
        <f>SUMIFS(DataRegularSeason20242025!$AA$3:$AA$1315,DataRegularSeason20242025!$B$3:$B$1315, "&lt;=" &amp; $A48, DataRegularSeason20242025!$D$3:$D$1315, I$1)+SUMIFS(DataRegularSeason20242025!$AB$3:$AB$1315,DataRegularSeason20242025!$B$3:$B$1315, "&lt;=" &amp; $A48, DataRegularSeason20242025!$E$3:$E$1315, I$1)</f>
        <v>10</v>
      </c>
      <c r="J48" s="2">
        <f>SUMIFS(DataRegularSeason20242025!$AA$3:$AA$1315,DataRegularSeason20242025!$B$3:$B$1315, "&lt;=" &amp; $A48, DataRegularSeason20242025!$D$3:$D$1315, J$1)+SUMIFS(DataRegularSeason20242025!$AB$3:$AB$1315,DataRegularSeason20242025!$B$3:$B$1315, "&lt;=" &amp; $A48, DataRegularSeason20242025!$E$3:$E$1315, J$1)</f>
        <v>14</v>
      </c>
      <c r="K48" s="2">
        <f>SUMIFS(DataRegularSeason20242025!$AA$3:$AA$1315,DataRegularSeason20242025!$B$3:$B$1315, "&lt;=" &amp; $A48, DataRegularSeason20242025!$D$3:$D$1315, K$1)+SUMIFS(DataRegularSeason20242025!$AB$3:$AB$1315,DataRegularSeason20242025!$B$3:$B$1315, "&lt;=" &amp; $A48, DataRegularSeason20242025!$E$3:$E$1315, K$1)</f>
        <v>11</v>
      </c>
      <c r="L48" s="2">
        <f>SUMIFS(DataRegularSeason20242025!$AA$3:$AA$1315,DataRegularSeason20242025!$B$3:$B$1315, "&lt;=" &amp; $A48, DataRegularSeason20242025!$D$3:$D$1315, L$1)+SUMIFS(DataRegularSeason20242025!$AB$3:$AB$1315,DataRegularSeason20242025!$B$3:$B$1315, "&lt;=" &amp; $A48, DataRegularSeason20242025!$E$3:$E$1315, L$1)</f>
        <v>13</v>
      </c>
      <c r="M48" s="2">
        <f>SUMIFS(DataRegularSeason20242025!$AA$3:$AA$1315,DataRegularSeason20242025!$B$3:$B$1315, "&lt;=" &amp; $A48, DataRegularSeason20242025!$D$3:$D$1315, M$1)+SUMIFS(DataRegularSeason20242025!$AB$3:$AB$1315,DataRegularSeason20242025!$B$3:$B$1315, "&lt;=" &amp; $A48, DataRegularSeason20242025!$E$3:$E$1315, M$1)</f>
        <v>19</v>
      </c>
      <c r="N48" s="2">
        <f>SUMIFS(DataRegularSeason20242025!$AA$3:$AA$1315,DataRegularSeason20242025!$B$3:$B$1315, "&lt;=" &amp; $A48, DataRegularSeason20242025!$D$3:$D$1315, N$1)+SUMIFS(DataRegularSeason20242025!$AB$3:$AB$1315,DataRegularSeason20242025!$B$3:$B$1315, "&lt;=" &amp; $A48, DataRegularSeason20242025!$E$3:$E$1315, N$1)</f>
        <v>17</v>
      </c>
      <c r="O48" s="2">
        <f>SUMIFS(DataRegularSeason20242025!$AA$3:$AA$1315,DataRegularSeason20242025!$B$3:$B$1315, "&lt;=" &amp; $A48, DataRegularSeason20242025!$D$3:$D$1315, O$1)+SUMIFS(DataRegularSeason20242025!$AB$3:$AB$1315,DataRegularSeason20242025!$B$3:$B$1315, "&lt;=" &amp; $A48, DataRegularSeason20242025!$E$3:$E$1315, O$1)</f>
        <v>18</v>
      </c>
      <c r="P48" s="2">
        <f>SUMIFS(DataRegularSeason20242025!$AA$3:$AA$1315,DataRegularSeason20242025!$B$3:$B$1315, "&lt;=" &amp; $A48, DataRegularSeason20242025!$D$3:$D$1315, P$1)+SUMIFS(DataRegularSeason20242025!$AB$3:$AB$1315,DataRegularSeason20242025!$B$3:$B$1315, "&lt;=" &amp; $A48, DataRegularSeason20242025!$E$3:$E$1315, P$1)</f>
        <v>9</v>
      </c>
      <c r="Q48" s="2">
        <f>SUMIFS(DataRegularSeason20242025!$AA$3:$AA$1315,DataRegularSeason20242025!$B$3:$B$1315, "&lt;=" &amp; $A48, DataRegularSeason20242025!$D$3:$D$1315, Q$1)+SUMIFS(DataRegularSeason20242025!$AB$3:$AB$1315,DataRegularSeason20242025!$B$3:$B$1315, "&lt;=" &amp; $A48, DataRegularSeason20242025!$E$3:$E$1315, Q$1)</f>
        <v>18</v>
      </c>
      <c r="R48" s="2">
        <f>SUMIFS(DataRegularSeason20242025!$AA$3:$AA$1315,DataRegularSeason20242025!$B$3:$B$1315, "&lt;=" &amp; $A48, DataRegularSeason20242025!$D$3:$D$1315, R$1)+SUMIFS(DataRegularSeason20242025!$AB$3:$AB$1315,DataRegularSeason20242025!$B$3:$B$1315, "&lt;=" &amp; $A48, DataRegularSeason20242025!$E$3:$E$1315, R$1)</f>
        <v>9</v>
      </c>
      <c r="S48" s="2">
        <f>SUMIFS(DataRegularSeason20242025!$AA$3:$AA$1315,DataRegularSeason20242025!$B$3:$B$1315, "&lt;=" &amp; $A48, DataRegularSeason20242025!$D$3:$D$1315, S$1)+SUMIFS(DataRegularSeason20242025!$AB$3:$AB$1315,DataRegularSeason20242025!$B$3:$B$1315, "&lt;=" &amp; $A48, DataRegularSeason20242025!$E$3:$E$1315, S$1)</f>
        <v>10</v>
      </c>
      <c r="T48" s="2">
        <f>SUMIFS(DataRegularSeason20242025!$AA$3:$AA$1315,DataRegularSeason20242025!$B$3:$B$1315, "&lt;=" &amp; $A48, DataRegularSeason20242025!$D$3:$D$1315, T$1)+SUMIFS(DataRegularSeason20242025!$AB$3:$AB$1315,DataRegularSeason20242025!$B$3:$B$1315, "&lt;=" &amp; $A48, DataRegularSeason20242025!$E$3:$E$1315, T$1)</f>
        <v>17</v>
      </c>
      <c r="U48" s="2">
        <f>SUMIFS(DataRegularSeason20242025!$AA$3:$AA$1315,DataRegularSeason20242025!$B$3:$B$1315, "&lt;=" &amp; $A48, DataRegularSeason20242025!$D$3:$D$1315, U$1)+SUMIFS(DataRegularSeason20242025!$AB$3:$AB$1315,DataRegularSeason20242025!$B$3:$B$1315, "&lt;=" &amp; $A48, DataRegularSeason20242025!$E$3:$E$1315, U$1)</f>
        <v>12</v>
      </c>
      <c r="V48" s="2">
        <f>SUMIFS(DataRegularSeason20242025!$AA$3:$AA$1315,DataRegularSeason20242025!$B$3:$B$1315, "&lt;=" &amp; $A48, DataRegularSeason20242025!$D$3:$D$1315, V$1)+SUMIFS(DataRegularSeason20242025!$AB$3:$AB$1315,DataRegularSeason20242025!$B$3:$B$1315, "&lt;=" &amp; $A48, DataRegularSeason20242025!$E$3:$E$1315, V$1)</f>
        <v>9</v>
      </c>
      <c r="W48" s="2">
        <f>SUMIFS(DataRegularSeason20242025!$AA$3:$AA$1315,DataRegularSeason20242025!$B$3:$B$1315, "&lt;=" &amp; $A48, DataRegularSeason20242025!$D$3:$D$1315, W$1)+SUMIFS(DataRegularSeason20242025!$AB$3:$AB$1315,DataRegularSeason20242025!$B$3:$B$1315, "&lt;=" &amp; $A48, DataRegularSeason20242025!$E$3:$E$1315, W$1)</f>
        <v>11</v>
      </c>
      <c r="X48" s="2">
        <f>SUMIFS(DataRegularSeason20242025!$AA$3:$AA$1315,DataRegularSeason20242025!$B$3:$B$1315, "&lt;=" &amp; $A48, DataRegularSeason20242025!$D$3:$D$1315, X$1)+SUMIFS(DataRegularSeason20242025!$AB$3:$AB$1315,DataRegularSeason20242025!$B$3:$B$1315, "&lt;=" &amp; $A48, DataRegularSeason20242025!$E$3:$E$1315, X$1)</f>
        <v>11</v>
      </c>
      <c r="Y48" s="2">
        <f>SUMIFS(DataRegularSeason20242025!$AA$3:$AA$1315,DataRegularSeason20242025!$B$3:$B$1315, "&lt;=" &amp; $A48, DataRegularSeason20242025!$D$3:$D$1315, Y$1)+SUMIFS(DataRegularSeason20242025!$AB$3:$AB$1315,DataRegularSeason20242025!$B$3:$B$1315, "&lt;=" &amp; $A48, DataRegularSeason20242025!$E$3:$E$1315, Y$1)</f>
        <v>8</v>
      </c>
      <c r="Z48" s="2">
        <f>SUMIFS(DataRegularSeason20242025!$AA$3:$AA$1315,DataRegularSeason20242025!$B$3:$B$1315, "&lt;=" &amp; $A48, DataRegularSeason20242025!$D$3:$D$1315, Z$1)+SUMIFS(DataRegularSeason20242025!$AB$3:$AB$1315,DataRegularSeason20242025!$B$3:$B$1315, "&lt;=" &amp; $A48, DataRegularSeason20242025!$E$3:$E$1315, Z$1)</f>
        <v>12</v>
      </c>
      <c r="AA48" s="2">
        <f>SUMIFS(DataRegularSeason20242025!$AA$3:$AA$1315,DataRegularSeason20242025!$B$3:$B$1315, "&lt;=" &amp; $A48, DataRegularSeason20242025!$D$3:$D$1315, AA$1)+SUMIFS(DataRegularSeason20242025!$AB$3:$AB$1315,DataRegularSeason20242025!$B$3:$B$1315, "&lt;=" &amp; $A48, DataRegularSeason20242025!$E$3:$E$1315, AA$1)</f>
        <v>14</v>
      </c>
      <c r="AB48" s="2">
        <f>SUMIFS(DataRegularSeason20242025!$AA$3:$AA$1315,DataRegularSeason20242025!$B$3:$B$1315, "&lt;=" &amp; $A48, DataRegularSeason20242025!$D$3:$D$1315, AB$1)+SUMIFS(DataRegularSeason20242025!$AB$3:$AB$1315,DataRegularSeason20242025!$B$3:$B$1315, "&lt;=" &amp; $A48, DataRegularSeason20242025!$E$3:$E$1315, AB$1)</f>
        <v>14</v>
      </c>
      <c r="AC48" s="2">
        <f>SUMIFS(DataRegularSeason20242025!$AA$3:$AA$1315,DataRegularSeason20242025!$B$3:$B$1315, "&lt;=" &amp; $A48, DataRegularSeason20242025!$D$3:$D$1315, AC$1)+SUMIFS(DataRegularSeason20242025!$AB$3:$AB$1315,DataRegularSeason20242025!$B$3:$B$1315, "&lt;=" &amp; $A48, DataRegularSeason20242025!$E$3:$E$1315, AC$1)</f>
        <v>13</v>
      </c>
      <c r="AD48" s="2">
        <f>SUMIFS(DataRegularSeason20242025!$AA$3:$AA$1315,DataRegularSeason20242025!$B$3:$B$1315, "&lt;=" &amp; $A48, DataRegularSeason20242025!$D$3:$D$1315, AD$1)+SUMIFS(DataRegularSeason20242025!$AB$3:$AB$1315,DataRegularSeason20242025!$B$3:$B$1315, "&lt;=" &amp; $A48, DataRegularSeason20242025!$E$3:$E$1315, AD$1)</f>
        <v>13</v>
      </c>
      <c r="AE48" s="2">
        <f>SUMIFS(DataRegularSeason20242025!$AA$3:$AA$1315,DataRegularSeason20242025!$B$3:$B$1315, "&lt;=" &amp; $A48, DataRegularSeason20242025!$D$3:$D$1315, AE$1)+SUMIFS(DataRegularSeason20242025!$AB$3:$AB$1315,DataRegularSeason20242025!$B$3:$B$1315, "&lt;=" &amp; $A48, DataRegularSeason20242025!$E$3:$E$1315, AE$1)</f>
        <v>17</v>
      </c>
      <c r="AF48" s="2">
        <f>SUMIFS(DataRegularSeason20242025!$AA$3:$AA$1315,DataRegularSeason20242025!$B$3:$B$1315, "&lt;=" &amp; $A48, DataRegularSeason20242025!$D$3:$D$1315, AF$1)+SUMIFS(DataRegularSeason20242025!$AB$3:$AB$1315,DataRegularSeason20242025!$B$3:$B$1315, "&lt;=" &amp; $A48, DataRegularSeason20242025!$E$3:$E$1315, AF$1)</f>
        <v>22</v>
      </c>
      <c r="AG48" s="2">
        <f>SUMIFS(DataRegularSeason20242025!$AA$3:$AA$1315,DataRegularSeason20242025!$B$3:$B$1315, "&lt;=" &amp; $A48, DataRegularSeason20242025!$D$3:$D$1315, AG$1)+SUMIFS(DataRegularSeason20242025!$AB$3:$AB$1315,DataRegularSeason20242025!$B$3:$B$1315, "&lt;=" &amp; $A48, DataRegularSeason20242025!$E$3:$E$1315, AG$1)</f>
        <v>16</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10</v>
      </c>
      <c r="C49" s="2">
        <f>SUMIFS(DataRegularSeason20242025!$AA$3:$AA$1315,DataRegularSeason20242025!$B$3:$B$1315, "&lt;=" &amp; $A49, DataRegularSeason20242025!$D$3:$D$1315, C$1)+SUMIFS(DataRegularSeason20242025!$AB$3:$AB$1315,DataRegularSeason20242025!$B$3:$B$1315, "&lt;=" &amp; $A49, DataRegularSeason20242025!$E$3:$E$1315, C$1)</f>
        <v>13</v>
      </c>
      <c r="D49" s="2">
        <f>SUMIFS(DataRegularSeason20242025!$AA$3:$AA$1315,DataRegularSeason20242025!$B$3:$B$1315, "&lt;=" &amp; $A49, DataRegularSeason20242025!$D$3:$D$1315, D$1)+SUMIFS(DataRegularSeason20242025!$AB$3:$AB$1315,DataRegularSeason20242025!$B$3:$B$1315, "&lt;=" &amp; $A49, DataRegularSeason20242025!$E$3:$E$1315, D$1)</f>
        <v>9</v>
      </c>
      <c r="E49" s="2">
        <f>SUMIFS(DataRegularSeason20242025!$AA$3:$AA$1315,DataRegularSeason20242025!$B$3:$B$1315, "&lt;=" &amp; $A49, DataRegularSeason20242025!$D$3:$D$1315, E$1)+SUMIFS(DataRegularSeason20242025!$AB$3:$AB$1315,DataRegularSeason20242025!$B$3:$B$1315, "&lt;=" &amp; $A49, DataRegularSeason20242025!$E$3:$E$1315, E$1)</f>
        <v>16</v>
      </c>
      <c r="F49" s="2">
        <f>SUMIFS(DataRegularSeason20242025!$AA$3:$AA$1315,DataRegularSeason20242025!$B$3:$B$1315, "&lt;=" &amp; $A49, DataRegularSeason20242025!$D$3:$D$1315, F$1)+SUMIFS(DataRegularSeason20242025!$AB$3:$AB$1315,DataRegularSeason20242025!$B$3:$B$1315, "&lt;=" &amp; $A49, DataRegularSeason20242025!$E$3:$E$1315, F$1)</f>
        <v>11</v>
      </c>
      <c r="G49" s="2">
        <f>SUMIFS(DataRegularSeason20242025!$AA$3:$AA$1315,DataRegularSeason20242025!$B$3:$B$1315, "&lt;=" &amp; $A49, DataRegularSeason20242025!$D$3:$D$1315, G$1)+SUMIFS(DataRegularSeason20242025!$AB$3:$AB$1315,DataRegularSeason20242025!$B$3:$B$1315, "&lt;=" &amp; $A49, DataRegularSeason20242025!$E$3:$E$1315, G$1)</f>
        <v>13</v>
      </c>
      <c r="H49" s="2">
        <f>SUMIFS(DataRegularSeason20242025!$AA$3:$AA$1315,DataRegularSeason20242025!$B$3:$B$1315, "&lt;=" &amp; $A49, DataRegularSeason20242025!$D$3:$D$1315, H$1)+SUMIFS(DataRegularSeason20242025!$AB$3:$AB$1315,DataRegularSeason20242025!$B$3:$B$1315, "&lt;=" &amp; $A49, DataRegularSeason20242025!$E$3:$E$1315, H$1)</f>
        <v>11</v>
      </c>
      <c r="I49" s="2">
        <f>SUMIFS(DataRegularSeason20242025!$AA$3:$AA$1315,DataRegularSeason20242025!$B$3:$B$1315, "&lt;=" &amp; $A49, DataRegularSeason20242025!$D$3:$D$1315, I$1)+SUMIFS(DataRegularSeason20242025!$AB$3:$AB$1315,DataRegularSeason20242025!$B$3:$B$1315, "&lt;=" &amp; $A49, DataRegularSeason20242025!$E$3:$E$1315, I$1)</f>
        <v>10</v>
      </c>
      <c r="J49" s="2">
        <f>SUMIFS(DataRegularSeason20242025!$AA$3:$AA$1315,DataRegularSeason20242025!$B$3:$B$1315, "&lt;=" &amp; $A49, DataRegularSeason20242025!$D$3:$D$1315, J$1)+SUMIFS(DataRegularSeason20242025!$AB$3:$AB$1315,DataRegularSeason20242025!$B$3:$B$1315, "&lt;=" &amp; $A49, DataRegularSeason20242025!$E$3:$E$1315, J$1)</f>
        <v>14</v>
      </c>
      <c r="K49" s="2">
        <f>SUMIFS(DataRegularSeason20242025!$AA$3:$AA$1315,DataRegularSeason20242025!$B$3:$B$1315, "&lt;=" &amp; $A49, DataRegularSeason20242025!$D$3:$D$1315, K$1)+SUMIFS(DataRegularSeason20242025!$AB$3:$AB$1315,DataRegularSeason20242025!$B$3:$B$1315, "&lt;=" &amp; $A49, DataRegularSeason20242025!$E$3:$E$1315, K$1)</f>
        <v>11</v>
      </c>
      <c r="L49" s="2">
        <f>SUMIFS(DataRegularSeason20242025!$AA$3:$AA$1315,DataRegularSeason20242025!$B$3:$B$1315, "&lt;=" &amp; $A49, DataRegularSeason20242025!$D$3:$D$1315, L$1)+SUMIFS(DataRegularSeason20242025!$AB$3:$AB$1315,DataRegularSeason20242025!$B$3:$B$1315, "&lt;=" &amp; $A49, DataRegularSeason20242025!$E$3:$E$1315, L$1)</f>
        <v>13</v>
      </c>
      <c r="M49" s="2">
        <f>SUMIFS(DataRegularSeason20242025!$AA$3:$AA$1315,DataRegularSeason20242025!$B$3:$B$1315, "&lt;=" &amp; $A49, DataRegularSeason20242025!$D$3:$D$1315, M$1)+SUMIFS(DataRegularSeason20242025!$AB$3:$AB$1315,DataRegularSeason20242025!$B$3:$B$1315, "&lt;=" &amp; $A49, DataRegularSeason20242025!$E$3:$E$1315, M$1)</f>
        <v>19</v>
      </c>
      <c r="N49" s="2">
        <f>SUMIFS(DataRegularSeason20242025!$AA$3:$AA$1315,DataRegularSeason20242025!$B$3:$B$1315, "&lt;=" &amp; $A49, DataRegularSeason20242025!$D$3:$D$1315, N$1)+SUMIFS(DataRegularSeason20242025!$AB$3:$AB$1315,DataRegularSeason20242025!$B$3:$B$1315, "&lt;=" &amp; $A49, DataRegularSeason20242025!$E$3:$E$1315, N$1)</f>
        <v>17</v>
      </c>
      <c r="O49" s="2">
        <f>SUMIFS(DataRegularSeason20242025!$AA$3:$AA$1315,DataRegularSeason20242025!$B$3:$B$1315, "&lt;=" &amp; $A49, DataRegularSeason20242025!$D$3:$D$1315, O$1)+SUMIFS(DataRegularSeason20242025!$AB$3:$AB$1315,DataRegularSeason20242025!$B$3:$B$1315, "&lt;=" &amp; $A49, DataRegularSeason20242025!$E$3:$E$1315, O$1)</f>
        <v>18</v>
      </c>
      <c r="P49" s="2">
        <f>SUMIFS(DataRegularSeason20242025!$AA$3:$AA$1315,DataRegularSeason20242025!$B$3:$B$1315, "&lt;=" &amp; $A49, DataRegularSeason20242025!$D$3:$D$1315, P$1)+SUMIFS(DataRegularSeason20242025!$AB$3:$AB$1315,DataRegularSeason20242025!$B$3:$B$1315, "&lt;=" &amp; $A49, DataRegularSeason20242025!$E$3:$E$1315, P$1)</f>
        <v>9</v>
      </c>
      <c r="Q49" s="2">
        <f>SUMIFS(DataRegularSeason20242025!$AA$3:$AA$1315,DataRegularSeason20242025!$B$3:$B$1315, "&lt;=" &amp; $A49, DataRegularSeason20242025!$D$3:$D$1315, Q$1)+SUMIFS(DataRegularSeason20242025!$AB$3:$AB$1315,DataRegularSeason20242025!$B$3:$B$1315, "&lt;=" &amp; $A49, DataRegularSeason20242025!$E$3:$E$1315, Q$1)</f>
        <v>18</v>
      </c>
      <c r="R49" s="2">
        <f>SUMIFS(DataRegularSeason20242025!$AA$3:$AA$1315,DataRegularSeason20242025!$B$3:$B$1315, "&lt;=" &amp; $A49, DataRegularSeason20242025!$D$3:$D$1315, R$1)+SUMIFS(DataRegularSeason20242025!$AB$3:$AB$1315,DataRegularSeason20242025!$B$3:$B$1315, "&lt;=" &amp; $A49, DataRegularSeason20242025!$E$3:$E$1315, R$1)</f>
        <v>9</v>
      </c>
      <c r="S49" s="2">
        <f>SUMIFS(DataRegularSeason20242025!$AA$3:$AA$1315,DataRegularSeason20242025!$B$3:$B$1315, "&lt;=" &amp; $A49, DataRegularSeason20242025!$D$3:$D$1315, S$1)+SUMIFS(DataRegularSeason20242025!$AB$3:$AB$1315,DataRegularSeason20242025!$B$3:$B$1315, "&lt;=" &amp; $A49, DataRegularSeason20242025!$E$3:$E$1315, S$1)</f>
        <v>10</v>
      </c>
      <c r="T49" s="2">
        <f>SUMIFS(DataRegularSeason20242025!$AA$3:$AA$1315,DataRegularSeason20242025!$B$3:$B$1315, "&lt;=" &amp; $A49, DataRegularSeason20242025!$D$3:$D$1315, T$1)+SUMIFS(DataRegularSeason20242025!$AB$3:$AB$1315,DataRegularSeason20242025!$B$3:$B$1315, "&lt;=" &amp; $A49, DataRegularSeason20242025!$E$3:$E$1315, T$1)</f>
        <v>17</v>
      </c>
      <c r="U49" s="2">
        <f>SUMIFS(DataRegularSeason20242025!$AA$3:$AA$1315,DataRegularSeason20242025!$B$3:$B$1315, "&lt;=" &amp; $A49, DataRegularSeason20242025!$D$3:$D$1315, U$1)+SUMIFS(DataRegularSeason20242025!$AB$3:$AB$1315,DataRegularSeason20242025!$B$3:$B$1315, "&lt;=" &amp; $A49, DataRegularSeason20242025!$E$3:$E$1315, U$1)</f>
        <v>12</v>
      </c>
      <c r="V49" s="2">
        <f>SUMIFS(DataRegularSeason20242025!$AA$3:$AA$1315,DataRegularSeason20242025!$B$3:$B$1315, "&lt;=" &amp; $A49, DataRegularSeason20242025!$D$3:$D$1315, V$1)+SUMIFS(DataRegularSeason20242025!$AB$3:$AB$1315,DataRegularSeason20242025!$B$3:$B$1315, "&lt;=" &amp; $A49, DataRegularSeason20242025!$E$3:$E$1315, V$1)</f>
        <v>9</v>
      </c>
      <c r="W49" s="2">
        <f>SUMIFS(DataRegularSeason20242025!$AA$3:$AA$1315,DataRegularSeason20242025!$B$3:$B$1315, "&lt;=" &amp; $A49, DataRegularSeason20242025!$D$3:$D$1315, W$1)+SUMIFS(DataRegularSeason20242025!$AB$3:$AB$1315,DataRegularSeason20242025!$B$3:$B$1315, "&lt;=" &amp; $A49, DataRegularSeason20242025!$E$3:$E$1315, W$1)</f>
        <v>11</v>
      </c>
      <c r="X49" s="2">
        <f>SUMIFS(DataRegularSeason20242025!$AA$3:$AA$1315,DataRegularSeason20242025!$B$3:$B$1315, "&lt;=" &amp; $A49, DataRegularSeason20242025!$D$3:$D$1315, X$1)+SUMIFS(DataRegularSeason20242025!$AB$3:$AB$1315,DataRegularSeason20242025!$B$3:$B$1315, "&lt;=" &amp; $A49, DataRegularSeason20242025!$E$3:$E$1315, X$1)</f>
        <v>11</v>
      </c>
      <c r="Y49" s="2">
        <f>SUMIFS(DataRegularSeason20242025!$AA$3:$AA$1315,DataRegularSeason20242025!$B$3:$B$1315, "&lt;=" &amp; $A49, DataRegularSeason20242025!$D$3:$D$1315, Y$1)+SUMIFS(DataRegularSeason20242025!$AB$3:$AB$1315,DataRegularSeason20242025!$B$3:$B$1315, "&lt;=" &amp; $A49, DataRegularSeason20242025!$E$3:$E$1315, Y$1)</f>
        <v>8</v>
      </c>
      <c r="Z49" s="2">
        <f>SUMIFS(DataRegularSeason20242025!$AA$3:$AA$1315,DataRegularSeason20242025!$B$3:$B$1315, "&lt;=" &amp; $A49, DataRegularSeason20242025!$D$3:$D$1315, Z$1)+SUMIFS(DataRegularSeason20242025!$AB$3:$AB$1315,DataRegularSeason20242025!$B$3:$B$1315, "&lt;=" &amp; $A49, DataRegularSeason20242025!$E$3:$E$1315, Z$1)</f>
        <v>12</v>
      </c>
      <c r="AA49" s="2">
        <f>SUMIFS(DataRegularSeason20242025!$AA$3:$AA$1315,DataRegularSeason20242025!$B$3:$B$1315, "&lt;=" &amp; $A49, DataRegularSeason20242025!$D$3:$D$1315, AA$1)+SUMIFS(DataRegularSeason20242025!$AB$3:$AB$1315,DataRegularSeason20242025!$B$3:$B$1315, "&lt;=" &amp; $A49, DataRegularSeason20242025!$E$3:$E$1315, AA$1)</f>
        <v>14</v>
      </c>
      <c r="AB49" s="2">
        <f>SUMIFS(DataRegularSeason20242025!$AA$3:$AA$1315,DataRegularSeason20242025!$B$3:$B$1315, "&lt;=" &amp; $A49, DataRegularSeason20242025!$D$3:$D$1315, AB$1)+SUMIFS(DataRegularSeason20242025!$AB$3:$AB$1315,DataRegularSeason20242025!$B$3:$B$1315, "&lt;=" &amp; $A49, DataRegularSeason20242025!$E$3:$E$1315, AB$1)</f>
        <v>14</v>
      </c>
      <c r="AC49" s="2">
        <f>SUMIFS(DataRegularSeason20242025!$AA$3:$AA$1315,DataRegularSeason20242025!$B$3:$B$1315, "&lt;=" &amp; $A49, DataRegularSeason20242025!$D$3:$D$1315, AC$1)+SUMIFS(DataRegularSeason20242025!$AB$3:$AB$1315,DataRegularSeason20242025!$B$3:$B$1315, "&lt;=" &amp; $A49, DataRegularSeason20242025!$E$3:$E$1315, AC$1)</f>
        <v>13</v>
      </c>
      <c r="AD49" s="2">
        <f>SUMIFS(DataRegularSeason20242025!$AA$3:$AA$1315,DataRegularSeason20242025!$B$3:$B$1315, "&lt;=" &amp; $A49, DataRegularSeason20242025!$D$3:$D$1315, AD$1)+SUMIFS(DataRegularSeason20242025!$AB$3:$AB$1315,DataRegularSeason20242025!$B$3:$B$1315, "&lt;=" &amp; $A49, DataRegularSeason20242025!$E$3:$E$1315, AD$1)</f>
        <v>13</v>
      </c>
      <c r="AE49" s="2">
        <f>SUMIFS(DataRegularSeason20242025!$AA$3:$AA$1315,DataRegularSeason20242025!$B$3:$B$1315, "&lt;=" &amp; $A49, DataRegularSeason20242025!$D$3:$D$1315, AE$1)+SUMIFS(DataRegularSeason20242025!$AB$3:$AB$1315,DataRegularSeason20242025!$B$3:$B$1315, "&lt;=" &amp; $A49, DataRegularSeason20242025!$E$3:$E$1315, AE$1)</f>
        <v>17</v>
      </c>
      <c r="AF49" s="2">
        <f>SUMIFS(DataRegularSeason20242025!$AA$3:$AA$1315,DataRegularSeason20242025!$B$3:$B$1315, "&lt;=" &amp; $A49, DataRegularSeason20242025!$D$3:$D$1315, AF$1)+SUMIFS(DataRegularSeason20242025!$AB$3:$AB$1315,DataRegularSeason20242025!$B$3:$B$1315, "&lt;=" &amp; $A49, DataRegularSeason20242025!$E$3:$E$1315, AF$1)</f>
        <v>22</v>
      </c>
      <c r="AG49" s="2">
        <f>SUMIFS(DataRegularSeason20242025!$AA$3:$AA$1315,DataRegularSeason20242025!$B$3:$B$1315, "&lt;=" &amp; $A49, DataRegularSeason20242025!$D$3:$D$1315, AG$1)+SUMIFS(DataRegularSeason20242025!$AB$3:$AB$1315,DataRegularSeason20242025!$B$3:$B$1315, "&lt;=" &amp; $A49, DataRegularSeason20242025!$E$3:$E$1315, AG$1)</f>
        <v>16</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10</v>
      </c>
      <c r="C50" s="2">
        <f>SUMIFS(DataRegularSeason20242025!$AA$3:$AA$1315,DataRegularSeason20242025!$B$3:$B$1315, "&lt;=" &amp; $A50, DataRegularSeason20242025!$D$3:$D$1315, C$1)+SUMIFS(DataRegularSeason20242025!$AB$3:$AB$1315,DataRegularSeason20242025!$B$3:$B$1315, "&lt;=" &amp; $A50, DataRegularSeason20242025!$E$3:$E$1315, C$1)</f>
        <v>13</v>
      </c>
      <c r="D50" s="2">
        <f>SUMIFS(DataRegularSeason20242025!$AA$3:$AA$1315,DataRegularSeason20242025!$B$3:$B$1315, "&lt;=" &amp; $A50, DataRegularSeason20242025!$D$3:$D$1315, D$1)+SUMIFS(DataRegularSeason20242025!$AB$3:$AB$1315,DataRegularSeason20242025!$B$3:$B$1315, "&lt;=" &amp; $A50, DataRegularSeason20242025!$E$3:$E$1315, D$1)</f>
        <v>9</v>
      </c>
      <c r="E50" s="2">
        <f>SUMIFS(DataRegularSeason20242025!$AA$3:$AA$1315,DataRegularSeason20242025!$B$3:$B$1315, "&lt;=" &amp; $A50, DataRegularSeason20242025!$D$3:$D$1315, E$1)+SUMIFS(DataRegularSeason20242025!$AB$3:$AB$1315,DataRegularSeason20242025!$B$3:$B$1315, "&lt;=" &amp; $A50, DataRegularSeason20242025!$E$3:$E$1315, E$1)</f>
        <v>16</v>
      </c>
      <c r="F50" s="2">
        <f>SUMIFS(DataRegularSeason20242025!$AA$3:$AA$1315,DataRegularSeason20242025!$B$3:$B$1315, "&lt;=" &amp; $A50, DataRegularSeason20242025!$D$3:$D$1315, F$1)+SUMIFS(DataRegularSeason20242025!$AB$3:$AB$1315,DataRegularSeason20242025!$B$3:$B$1315, "&lt;=" &amp; $A50, DataRegularSeason20242025!$E$3:$E$1315, F$1)</f>
        <v>11</v>
      </c>
      <c r="G50" s="2">
        <f>SUMIFS(DataRegularSeason20242025!$AA$3:$AA$1315,DataRegularSeason20242025!$B$3:$B$1315, "&lt;=" &amp; $A50, DataRegularSeason20242025!$D$3:$D$1315, G$1)+SUMIFS(DataRegularSeason20242025!$AB$3:$AB$1315,DataRegularSeason20242025!$B$3:$B$1315, "&lt;=" &amp; $A50, DataRegularSeason20242025!$E$3:$E$1315, G$1)</f>
        <v>13</v>
      </c>
      <c r="H50" s="2">
        <f>SUMIFS(DataRegularSeason20242025!$AA$3:$AA$1315,DataRegularSeason20242025!$B$3:$B$1315, "&lt;=" &amp; $A50, DataRegularSeason20242025!$D$3:$D$1315, H$1)+SUMIFS(DataRegularSeason20242025!$AB$3:$AB$1315,DataRegularSeason20242025!$B$3:$B$1315, "&lt;=" &amp; $A50, DataRegularSeason20242025!$E$3:$E$1315, H$1)</f>
        <v>11</v>
      </c>
      <c r="I50" s="2">
        <f>SUMIFS(DataRegularSeason20242025!$AA$3:$AA$1315,DataRegularSeason20242025!$B$3:$B$1315, "&lt;=" &amp; $A50, DataRegularSeason20242025!$D$3:$D$1315, I$1)+SUMIFS(DataRegularSeason20242025!$AB$3:$AB$1315,DataRegularSeason20242025!$B$3:$B$1315, "&lt;=" &amp; $A50, DataRegularSeason20242025!$E$3:$E$1315, I$1)</f>
        <v>10</v>
      </c>
      <c r="J50" s="2">
        <f>SUMIFS(DataRegularSeason20242025!$AA$3:$AA$1315,DataRegularSeason20242025!$B$3:$B$1315, "&lt;=" &amp; $A50, DataRegularSeason20242025!$D$3:$D$1315, J$1)+SUMIFS(DataRegularSeason20242025!$AB$3:$AB$1315,DataRegularSeason20242025!$B$3:$B$1315, "&lt;=" &amp; $A50, DataRegularSeason20242025!$E$3:$E$1315, J$1)</f>
        <v>14</v>
      </c>
      <c r="K50" s="2">
        <f>SUMIFS(DataRegularSeason20242025!$AA$3:$AA$1315,DataRegularSeason20242025!$B$3:$B$1315, "&lt;=" &amp; $A50, DataRegularSeason20242025!$D$3:$D$1315, K$1)+SUMIFS(DataRegularSeason20242025!$AB$3:$AB$1315,DataRegularSeason20242025!$B$3:$B$1315, "&lt;=" &amp; $A50, DataRegularSeason20242025!$E$3:$E$1315, K$1)</f>
        <v>11</v>
      </c>
      <c r="L50" s="2">
        <f>SUMIFS(DataRegularSeason20242025!$AA$3:$AA$1315,DataRegularSeason20242025!$B$3:$B$1315, "&lt;=" &amp; $A50, DataRegularSeason20242025!$D$3:$D$1315, L$1)+SUMIFS(DataRegularSeason20242025!$AB$3:$AB$1315,DataRegularSeason20242025!$B$3:$B$1315, "&lt;=" &amp; $A50, DataRegularSeason20242025!$E$3:$E$1315, L$1)</f>
        <v>13</v>
      </c>
      <c r="M50" s="2">
        <f>SUMIFS(DataRegularSeason20242025!$AA$3:$AA$1315,DataRegularSeason20242025!$B$3:$B$1315, "&lt;=" &amp; $A50, DataRegularSeason20242025!$D$3:$D$1315, M$1)+SUMIFS(DataRegularSeason20242025!$AB$3:$AB$1315,DataRegularSeason20242025!$B$3:$B$1315, "&lt;=" &amp; $A50, DataRegularSeason20242025!$E$3:$E$1315, M$1)</f>
        <v>19</v>
      </c>
      <c r="N50" s="2">
        <f>SUMIFS(DataRegularSeason20242025!$AA$3:$AA$1315,DataRegularSeason20242025!$B$3:$B$1315, "&lt;=" &amp; $A50, DataRegularSeason20242025!$D$3:$D$1315, N$1)+SUMIFS(DataRegularSeason20242025!$AB$3:$AB$1315,DataRegularSeason20242025!$B$3:$B$1315, "&lt;=" &amp; $A50, DataRegularSeason20242025!$E$3:$E$1315, N$1)</f>
        <v>17</v>
      </c>
      <c r="O50" s="2">
        <f>SUMIFS(DataRegularSeason20242025!$AA$3:$AA$1315,DataRegularSeason20242025!$B$3:$B$1315, "&lt;=" &amp; $A50, DataRegularSeason20242025!$D$3:$D$1315, O$1)+SUMIFS(DataRegularSeason20242025!$AB$3:$AB$1315,DataRegularSeason20242025!$B$3:$B$1315, "&lt;=" &amp; $A50, DataRegularSeason20242025!$E$3:$E$1315, O$1)</f>
        <v>18</v>
      </c>
      <c r="P50" s="2">
        <f>SUMIFS(DataRegularSeason20242025!$AA$3:$AA$1315,DataRegularSeason20242025!$B$3:$B$1315, "&lt;=" &amp; $A50, DataRegularSeason20242025!$D$3:$D$1315, P$1)+SUMIFS(DataRegularSeason20242025!$AB$3:$AB$1315,DataRegularSeason20242025!$B$3:$B$1315, "&lt;=" &amp; $A50, DataRegularSeason20242025!$E$3:$E$1315, P$1)</f>
        <v>9</v>
      </c>
      <c r="Q50" s="2">
        <f>SUMIFS(DataRegularSeason20242025!$AA$3:$AA$1315,DataRegularSeason20242025!$B$3:$B$1315, "&lt;=" &amp; $A50, DataRegularSeason20242025!$D$3:$D$1315, Q$1)+SUMIFS(DataRegularSeason20242025!$AB$3:$AB$1315,DataRegularSeason20242025!$B$3:$B$1315, "&lt;=" &amp; $A50, DataRegularSeason20242025!$E$3:$E$1315, Q$1)</f>
        <v>18</v>
      </c>
      <c r="R50" s="2">
        <f>SUMIFS(DataRegularSeason20242025!$AA$3:$AA$1315,DataRegularSeason20242025!$B$3:$B$1315, "&lt;=" &amp; $A50, DataRegularSeason20242025!$D$3:$D$1315, R$1)+SUMIFS(DataRegularSeason20242025!$AB$3:$AB$1315,DataRegularSeason20242025!$B$3:$B$1315, "&lt;=" &amp; $A50, DataRegularSeason20242025!$E$3:$E$1315, R$1)</f>
        <v>9</v>
      </c>
      <c r="S50" s="2">
        <f>SUMIFS(DataRegularSeason20242025!$AA$3:$AA$1315,DataRegularSeason20242025!$B$3:$B$1315, "&lt;=" &amp; $A50, DataRegularSeason20242025!$D$3:$D$1315, S$1)+SUMIFS(DataRegularSeason20242025!$AB$3:$AB$1315,DataRegularSeason20242025!$B$3:$B$1315, "&lt;=" &amp; $A50, DataRegularSeason20242025!$E$3:$E$1315, S$1)</f>
        <v>10</v>
      </c>
      <c r="T50" s="2">
        <f>SUMIFS(DataRegularSeason20242025!$AA$3:$AA$1315,DataRegularSeason20242025!$B$3:$B$1315, "&lt;=" &amp; $A50, DataRegularSeason20242025!$D$3:$D$1315, T$1)+SUMIFS(DataRegularSeason20242025!$AB$3:$AB$1315,DataRegularSeason20242025!$B$3:$B$1315, "&lt;=" &amp; $A50, DataRegularSeason20242025!$E$3:$E$1315, T$1)</f>
        <v>17</v>
      </c>
      <c r="U50" s="2">
        <f>SUMIFS(DataRegularSeason20242025!$AA$3:$AA$1315,DataRegularSeason20242025!$B$3:$B$1315, "&lt;=" &amp; $A50, DataRegularSeason20242025!$D$3:$D$1315, U$1)+SUMIFS(DataRegularSeason20242025!$AB$3:$AB$1315,DataRegularSeason20242025!$B$3:$B$1315, "&lt;=" &amp; $A50, DataRegularSeason20242025!$E$3:$E$1315, U$1)</f>
        <v>12</v>
      </c>
      <c r="V50" s="2">
        <f>SUMIFS(DataRegularSeason20242025!$AA$3:$AA$1315,DataRegularSeason20242025!$B$3:$B$1315, "&lt;=" &amp; $A50, DataRegularSeason20242025!$D$3:$D$1315, V$1)+SUMIFS(DataRegularSeason20242025!$AB$3:$AB$1315,DataRegularSeason20242025!$B$3:$B$1315, "&lt;=" &amp; $A50, DataRegularSeason20242025!$E$3:$E$1315, V$1)</f>
        <v>9</v>
      </c>
      <c r="W50" s="2">
        <f>SUMIFS(DataRegularSeason20242025!$AA$3:$AA$1315,DataRegularSeason20242025!$B$3:$B$1315, "&lt;=" &amp; $A50, DataRegularSeason20242025!$D$3:$D$1315, W$1)+SUMIFS(DataRegularSeason20242025!$AB$3:$AB$1315,DataRegularSeason20242025!$B$3:$B$1315, "&lt;=" &amp; $A50, DataRegularSeason20242025!$E$3:$E$1315, W$1)</f>
        <v>11</v>
      </c>
      <c r="X50" s="2">
        <f>SUMIFS(DataRegularSeason20242025!$AA$3:$AA$1315,DataRegularSeason20242025!$B$3:$B$1315, "&lt;=" &amp; $A50, DataRegularSeason20242025!$D$3:$D$1315, X$1)+SUMIFS(DataRegularSeason20242025!$AB$3:$AB$1315,DataRegularSeason20242025!$B$3:$B$1315, "&lt;=" &amp; $A50, DataRegularSeason20242025!$E$3:$E$1315, X$1)</f>
        <v>11</v>
      </c>
      <c r="Y50" s="2">
        <f>SUMIFS(DataRegularSeason20242025!$AA$3:$AA$1315,DataRegularSeason20242025!$B$3:$B$1315, "&lt;=" &amp; $A50, DataRegularSeason20242025!$D$3:$D$1315, Y$1)+SUMIFS(DataRegularSeason20242025!$AB$3:$AB$1315,DataRegularSeason20242025!$B$3:$B$1315, "&lt;=" &amp; $A50, DataRegularSeason20242025!$E$3:$E$1315, Y$1)</f>
        <v>8</v>
      </c>
      <c r="Z50" s="2">
        <f>SUMIFS(DataRegularSeason20242025!$AA$3:$AA$1315,DataRegularSeason20242025!$B$3:$B$1315, "&lt;=" &amp; $A50, DataRegularSeason20242025!$D$3:$D$1315, Z$1)+SUMIFS(DataRegularSeason20242025!$AB$3:$AB$1315,DataRegularSeason20242025!$B$3:$B$1315, "&lt;=" &amp; $A50, DataRegularSeason20242025!$E$3:$E$1315, Z$1)</f>
        <v>12</v>
      </c>
      <c r="AA50" s="2">
        <f>SUMIFS(DataRegularSeason20242025!$AA$3:$AA$1315,DataRegularSeason20242025!$B$3:$B$1315, "&lt;=" &amp; $A50, DataRegularSeason20242025!$D$3:$D$1315, AA$1)+SUMIFS(DataRegularSeason20242025!$AB$3:$AB$1315,DataRegularSeason20242025!$B$3:$B$1315, "&lt;=" &amp; $A50, DataRegularSeason20242025!$E$3:$E$1315, AA$1)</f>
        <v>14</v>
      </c>
      <c r="AB50" s="2">
        <f>SUMIFS(DataRegularSeason20242025!$AA$3:$AA$1315,DataRegularSeason20242025!$B$3:$B$1315, "&lt;=" &amp; $A50, DataRegularSeason20242025!$D$3:$D$1315, AB$1)+SUMIFS(DataRegularSeason20242025!$AB$3:$AB$1315,DataRegularSeason20242025!$B$3:$B$1315, "&lt;=" &amp; $A50, DataRegularSeason20242025!$E$3:$E$1315, AB$1)</f>
        <v>14</v>
      </c>
      <c r="AC50" s="2">
        <f>SUMIFS(DataRegularSeason20242025!$AA$3:$AA$1315,DataRegularSeason20242025!$B$3:$B$1315, "&lt;=" &amp; $A50, DataRegularSeason20242025!$D$3:$D$1315, AC$1)+SUMIFS(DataRegularSeason20242025!$AB$3:$AB$1315,DataRegularSeason20242025!$B$3:$B$1315, "&lt;=" &amp; $A50, DataRegularSeason20242025!$E$3:$E$1315, AC$1)</f>
        <v>13</v>
      </c>
      <c r="AD50" s="2">
        <f>SUMIFS(DataRegularSeason20242025!$AA$3:$AA$1315,DataRegularSeason20242025!$B$3:$B$1315, "&lt;=" &amp; $A50, DataRegularSeason20242025!$D$3:$D$1315, AD$1)+SUMIFS(DataRegularSeason20242025!$AB$3:$AB$1315,DataRegularSeason20242025!$B$3:$B$1315, "&lt;=" &amp; $A50, DataRegularSeason20242025!$E$3:$E$1315, AD$1)</f>
        <v>13</v>
      </c>
      <c r="AE50" s="2">
        <f>SUMIFS(DataRegularSeason20242025!$AA$3:$AA$1315,DataRegularSeason20242025!$B$3:$B$1315, "&lt;=" &amp; $A50, DataRegularSeason20242025!$D$3:$D$1315, AE$1)+SUMIFS(DataRegularSeason20242025!$AB$3:$AB$1315,DataRegularSeason20242025!$B$3:$B$1315, "&lt;=" &amp; $A50, DataRegularSeason20242025!$E$3:$E$1315, AE$1)</f>
        <v>17</v>
      </c>
      <c r="AF50" s="2">
        <f>SUMIFS(DataRegularSeason20242025!$AA$3:$AA$1315,DataRegularSeason20242025!$B$3:$B$1315, "&lt;=" &amp; $A50, DataRegularSeason20242025!$D$3:$D$1315, AF$1)+SUMIFS(DataRegularSeason20242025!$AB$3:$AB$1315,DataRegularSeason20242025!$B$3:$B$1315, "&lt;=" &amp; $A50, DataRegularSeason20242025!$E$3:$E$1315, AF$1)</f>
        <v>22</v>
      </c>
      <c r="AG50" s="2">
        <f>SUMIFS(DataRegularSeason20242025!$AA$3:$AA$1315,DataRegularSeason20242025!$B$3:$B$1315, "&lt;=" &amp; $A50, DataRegularSeason20242025!$D$3:$D$1315, AG$1)+SUMIFS(DataRegularSeason20242025!$AB$3:$AB$1315,DataRegularSeason20242025!$B$3:$B$1315, "&lt;=" &amp; $A50, DataRegularSeason20242025!$E$3:$E$1315, AG$1)</f>
        <v>16</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10</v>
      </c>
      <c r="C51" s="2">
        <f>SUMIFS(DataRegularSeason20242025!$AA$3:$AA$1315,DataRegularSeason20242025!$B$3:$B$1315, "&lt;=" &amp; $A51, DataRegularSeason20242025!$D$3:$D$1315, C$1)+SUMIFS(DataRegularSeason20242025!$AB$3:$AB$1315,DataRegularSeason20242025!$B$3:$B$1315, "&lt;=" &amp; $A51, DataRegularSeason20242025!$E$3:$E$1315, C$1)</f>
        <v>13</v>
      </c>
      <c r="D51" s="2">
        <f>SUMIFS(DataRegularSeason20242025!$AA$3:$AA$1315,DataRegularSeason20242025!$B$3:$B$1315, "&lt;=" &amp; $A51, DataRegularSeason20242025!$D$3:$D$1315, D$1)+SUMIFS(DataRegularSeason20242025!$AB$3:$AB$1315,DataRegularSeason20242025!$B$3:$B$1315, "&lt;=" &amp; $A51, DataRegularSeason20242025!$E$3:$E$1315, D$1)</f>
        <v>9</v>
      </c>
      <c r="E51" s="2">
        <f>SUMIFS(DataRegularSeason20242025!$AA$3:$AA$1315,DataRegularSeason20242025!$B$3:$B$1315, "&lt;=" &amp; $A51, DataRegularSeason20242025!$D$3:$D$1315, E$1)+SUMIFS(DataRegularSeason20242025!$AB$3:$AB$1315,DataRegularSeason20242025!$B$3:$B$1315, "&lt;=" &amp; $A51, DataRegularSeason20242025!$E$3:$E$1315, E$1)</f>
        <v>16</v>
      </c>
      <c r="F51" s="2">
        <f>SUMIFS(DataRegularSeason20242025!$AA$3:$AA$1315,DataRegularSeason20242025!$B$3:$B$1315, "&lt;=" &amp; $A51, DataRegularSeason20242025!$D$3:$D$1315, F$1)+SUMIFS(DataRegularSeason20242025!$AB$3:$AB$1315,DataRegularSeason20242025!$B$3:$B$1315, "&lt;=" &amp; $A51, DataRegularSeason20242025!$E$3:$E$1315, F$1)</f>
        <v>11</v>
      </c>
      <c r="G51" s="2">
        <f>SUMIFS(DataRegularSeason20242025!$AA$3:$AA$1315,DataRegularSeason20242025!$B$3:$B$1315, "&lt;=" &amp; $A51, DataRegularSeason20242025!$D$3:$D$1315, G$1)+SUMIFS(DataRegularSeason20242025!$AB$3:$AB$1315,DataRegularSeason20242025!$B$3:$B$1315, "&lt;=" &amp; $A51, DataRegularSeason20242025!$E$3:$E$1315, G$1)</f>
        <v>13</v>
      </c>
      <c r="H51" s="2">
        <f>SUMIFS(DataRegularSeason20242025!$AA$3:$AA$1315,DataRegularSeason20242025!$B$3:$B$1315, "&lt;=" &amp; $A51, DataRegularSeason20242025!$D$3:$D$1315, H$1)+SUMIFS(DataRegularSeason20242025!$AB$3:$AB$1315,DataRegularSeason20242025!$B$3:$B$1315, "&lt;=" &amp; $A51, DataRegularSeason20242025!$E$3:$E$1315, H$1)</f>
        <v>11</v>
      </c>
      <c r="I51" s="2">
        <f>SUMIFS(DataRegularSeason20242025!$AA$3:$AA$1315,DataRegularSeason20242025!$B$3:$B$1315, "&lt;=" &amp; $A51, DataRegularSeason20242025!$D$3:$D$1315, I$1)+SUMIFS(DataRegularSeason20242025!$AB$3:$AB$1315,DataRegularSeason20242025!$B$3:$B$1315, "&lt;=" &amp; $A51, DataRegularSeason20242025!$E$3:$E$1315, I$1)</f>
        <v>10</v>
      </c>
      <c r="J51" s="2">
        <f>SUMIFS(DataRegularSeason20242025!$AA$3:$AA$1315,DataRegularSeason20242025!$B$3:$B$1315, "&lt;=" &amp; $A51, DataRegularSeason20242025!$D$3:$D$1315, J$1)+SUMIFS(DataRegularSeason20242025!$AB$3:$AB$1315,DataRegularSeason20242025!$B$3:$B$1315, "&lt;=" &amp; $A51, DataRegularSeason20242025!$E$3:$E$1315, J$1)</f>
        <v>14</v>
      </c>
      <c r="K51" s="2">
        <f>SUMIFS(DataRegularSeason20242025!$AA$3:$AA$1315,DataRegularSeason20242025!$B$3:$B$1315, "&lt;=" &amp; $A51, DataRegularSeason20242025!$D$3:$D$1315, K$1)+SUMIFS(DataRegularSeason20242025!$AB$3:$AB$1315,DataRegularSeason20242025!$B$3:$B$1315, "&lt;=" &amp; $A51, DataRegularSeason20242025!$E$3:$E$1315, K$1)</f>
        <v>11</v>
      </c>
      <c r="L51" s="2">
        <f>SUMIFS(DataRegularSeason20242025!$AA$3:$AA$1315,DataRegularSeason20242025!$B$3:$B$1315, "&lt;=" &amp; $A51, DataRegularSeason20242025!$D$3:$D$1315, L$1)+SUMIFS(DataRegularSeason20242025!$AB$3:$AB$1315,DataRegularSeason20242025!$B$3:$B$1315, "&lt;=" &amp; $A51, DataRegularSeason20242025!$E$3:$E$1315, L$1)</f>
        <v>13</v>
      </c>
      <c r="M51" s="2">
        <f>SUMIFS(DataRegularSeason20242025!$AA$3:$AA$1315,DataRegularSeason20242025!$B$3:$B$1315, "&lt;=" &amp; $A51, DataRegularSeason20242025!$D$3:$D$1315, M$1)+SUMIFS(DataRegularSeason20242025!$AB$3:$AB$1315,DataRegularSeason20242025!$B$3:$B$1315, "&lt;=" &amp; $A51, DataRegularSeason20242025!$E$3:$E$1315, M$1)</f>
        <v>19</v>
      </c>
      <c r="N51" s="2">
        <f>SUMIFS(DataRegularSeason20242025!$AA$3:$AA$1315,DataRegularSeason20242025!$B$3:$B$1315, "&lt;=" &amp; $A51, DataRegularSeason20242025!$D$3:$D$1315, N$1)+SUMIFS(DataRegularSeason20242025!$AB$3:$AB$1315,DataRegularSeason20242025!$B$3:$B$1315, "&lt;=" &amp; $A51, DataRegularSeason20242025!$E$3:$E$1315, N$1)</f>
        <v>17</v>
      </c>
      <c r="O51" s="2">
        <f>SUMIFS(DataRegularSeason20242025!$AA$3:$AA$1315,DataRegularSeason20242025!$B$3:$B$1315, "&lt;=" &amp; $A51, DataRegularSeason20242025!$D$3:$D$1315, O$1)+SUMIFS(DataRegularSeason20242025!$AB$3:$AB$1315,DataRegularSeason20242025!$B$3:$B$1315, "&lt;=" &amp; $A51, DataRegularSeason20242025!$E$3:$E$1315, O$1)</f>
        <v>18</v>
      </c>
      <c r="P51" s="2">
        <f>SUMIFS(DataRegularSeason20242025!$AA$3:$AA$1315,DataRegularSeason20242025!$B$3:$B$1315, "&lt;=" &amp; $A51, DataRegularSeason20242025!$D$3:$D$1315, P$1)+SUMIFS(DataRegularSeason20242025!$AB$3:$AB$1315,DataRegularSeason20242025!$B$3:$B$1315, "&lt;=" &amp; $A51, DataRegularSeason20242025!$E$3:$E$1315, P$1)</f>
        <v>9</v>
      </c>
      <c r="Q51" s="2">
        <f>SUMIFS(DataRegularSeason20242025!$AA$3:$AA$1315,DataRegularSeason20242025!$B$3:$B$1315, "&lt;=" &amp; $A51, DataRegularSeason20242025!$D$3:$D$1315, Q$1)+SUMIFS(DataRegularSeason20242025!$AB$3:$AB$1315,DataRegularSeason20242025!$B$3:$B$1315, "&lt;=" &amp; $A51, DataRegularSeason20242025!$E$3:$E$1315, Q$1)</f>
        <v>18</v>
      </c>
      <c r="R51" s="2">
        <f>SUMIFS(DataRegularSeason20242025!$AA$3:$AA$1315,DataRegularSeason20242025!$B$3:$B$1315, "&lt;=" &amp; $A51, DataRegularSeason20242025!$D$3:$D$1315, R$1)+SUMIFS(DataRegularSeason20242025!$AB$3:$AB$1315,DataRegularSeason20242025!$B$3:$B$1315, "&lt;=" &amp; $A51, DataRegularSeason20242025!$E$3:$E$1315, R$1)</f>
        <v>9</v>
      </c>
      <c r="S51" s="2">
        <f>SUMIFS(DataRegularSeason20242025!$AA$3:$AA$1315,DataRegularSeason20242025!$B$3:$B$1315, "&lt;=" &amp; $A51, DataRegularSeason20242025!$D$3:$D$1315, S$1)+SUMIFS(DataRegularSeason20242025!$AB$3:$AB$1315,DataRegularSeason20242025!$B$3:$B$1315, "&lt;=" &amp; $A51, DataRegularSeason20242025!$E$3:$E$1315, S$1)</f>
        <v>10</v>
      </c>
      <c r="T51" s="2">
        <f>SUMIFS(DataRegularSeason20242025!$AA$3:$AA$1315,DataRegularSeason20242025!$B$3:$B$1315, "&lt;=" &amp; $A51, DataRegularSeason20242025!$D$3:$D$1315, T$1)+SUMIFS(DataRegularSeason20242025!$AB$3:$AB$1315,DataRegularSeason20242025!$B$3:$B$1315, "&lt;=" &amp; $A51, DataRegularSeason20242025!$E$3:$E$1315, T$1)</f>
        <v>17</v>
      </c>
      <c r="U51" s="2">
        <f>SUMIFS(DataRegularSeason20242025!$AA$3:$AA$1315,DataRegularSeason20242025!$B$3:$B$1315, "&lt;=" &amp; $A51, DataRegularSeason20242025!$D$3:$D$1315, U$1)+SUMIFS(DataRegularSeason20242025!$AB$3:$AB$1315,DataRegularSeason20242025!$B$3:$B$1315, "&lt;=" &amp; $A51, DataRegularSeason20242025!$E$3:$E$1315, U$1)</f>
        <v>12</v>
      </c>
      <c r="V51" s="2">
        <f>SUMIFS(DataRegularSeason20242025!$AA$3:$AA$1315,DataRegularSeason20242025!$B$3:$B$1315, "&lt;=" &amp; $A51, DataRegularSeason20242025!$D$3:$D$1315, V$1)+SUMIFS(DataRegularSeason20242025!$AB$3:$AB$1315,DataRegularSeason20242025!$B$3:$B$1315, "&lt;=" &amp; $A51, DataRegularSeason20242025!$E$3:$E$1315, V$1)</f>
        <v>9</v>
      </c>
      <c r="W51" s="2">
        <f>SUMIFS(DataRegularSeason20242025!$AA$3:$AA$1315,DataRegularSeason20242025!$B$3:$B$1315, "&lt;=" &amp; $A51, DataRegularSeason20242025!$D$3:$D$1315, W$1)+SUMIFS(DataRegularSeason20242025!$AB$3:$AB$1315,DataRegularSeason20242025!$B$3:$B$1315, "&lt;=" &amp; $A51, DataRegularSeason20242025!$E$3:$E$1315, W$1)</f>
        <v>11</v>
      </c>
      <c r="X51" s="2">
        <f>SUMIFS(DataRegularSeason20242025!$AA$3:$AA$1315,DataRegularSeason20242025!$B$3:$B$1315, "&lt;=" &amp; $A51, DataRegularSeason20242025!$D$3:$D$1315, X$1)+SUMIFS(DataRegularSeason20242025!$AB$3:$AB$1315,DataRegularSeason20242025!$B$3:$B$1315, "&lt;=" &amp; $A51, DataRegularSeason20242025!$E$3:$E$1315, X$1)</f>
        <v>11</v>
      </c>
      <c r="Y51" s="2">
        <f>SUMIFS(DataRegularSeason20242025!$AA$3:$AA$1315,DataRegularSeason20242025!$B$3:$B$1315, "&lt;=" &amp; $A51, DataRegularSeason20242025!$D$3:$D$1315, Y$1)+SUMIFS(DataRegularSeason20242025!$AB$3:$AB$1315,DataRegularSeason20242025!$B$3:$B$1315, "&lt;=" &amp; $A51, DataRegularSeason20242025!$E$3:$E$1315, Y$1)</f>
        <v>8</v>
      </c>
      <c r="Z51" s="2">
        <f>SUMIFS(DataRegularSeason20242025!$AA$3:$AA$1315,DataRegularSeason20242025!$B$3:$B$1315, "&lt;=" &amp; $A51, DataRegularSeason20242025!$D$3:$D$1315, Z$1)+SUMIFS(DataRegularSeason20242025!$AB$3:$AB$1315,DataRegularSeason20242025!$B$3:$B$1315, "&lt;=" &amp; $A51, DataRegularSeason20242025!$E$3:$E$1315, Z$1)</f>
        <v>12</v>
      </c>
      <c r="AA51" s="2">
        <f>SUMIFS(DataRegularSeason20242025!$AA$3:$AA$1315,DataRegularSeason20242025!$B$3:$B$1315, "&lt;=" &amp; $A51, DataRegularSeason20242025!$D$3:$D$1315, AA$1)+SUMIFS(DataRegularSeason20242025!$AB$3:$AB$1315,DataRegularSeason20242025!$B$3:$B$1315, "&lt;=" &amp; $A51, DataRegularSeason20242025!$E$3:$E$1315, AA$1)</f>
        <v>14</v>
      </c>
      <c r="AB51" s="2">
        <f>SUMIFS(DataRegularSeason20242025!$AA$3:$AA$1315,DataRegularSeason20242025!$B$3:$B$1315, "&lt;=" &amp; $A51, DataRegularSeason20242025!$D$3:$D$1315, AB$1)+SUMIFS(DataRegularSeason20242025!$AB$3:$AB$1315,DataRegularSeason20242025!$B$3:$B$1315, "&lt;=" &amp; $A51, DataRegularSeason20242025!$E$3:$E$1315, AB$1)</f>
        <v>14</v>
      </c>
      <c r="AC51" s="2">
        <f>SUMIFS(DataRegularSeason20242025!$AA$3:$AA$1315,DataRegularSeason20242025!$B$3:$B$1315, "&lt;=" &amp; $A51, DataRegularSeason20242025!$D$3:$D$1315, AC$1)+SUMIFS(DataRegularSeason20242025!$AB$3:$AB$1315,DataRegularSeason20242025!$B$3:$B$1315, "&lt;=" &amp; $A51, DataRegularSeason20242025!$E$3:$E$1315, AC$1)</f>
        <v>13</v>
      </c>
      <c r="AD51" s="2">
        <f>SUMIFS(DataRegularSeason20242025!$AA$3:$AA$1315,DataRegularSeason20242025!$B$3:$B$1315, "&lt;=" &amp; $A51, DataRegularSeason20242025!$D$3:$D$1315, AD$1)+SUMIFS(DataRegularSeason20242025!$AB$3:$AB$1315,DataRegularSeason20242025!$B$3:$B$1315, "&lt;=" &amp; $A51, DataRegularSeason20242025!$E$3:$E$1315, AD$1)</f>
        <v>13</v>
      </c>
      <c r="AE51" s="2">
        <f>SUMIFS(DataRegularSeason20242025!$AA$3:$AA$1315,DataRegularSeason20242025!$B$3:$B$1315, "&lt;=" &amp; $A51, DataRegularSeason20242025!$D$3:$D$1315, AE$1)+SUMIFS(DataRegularSeason20242025!$AB$3:$AB$1315,DataRegularSeason20242025!$B$3:$B$1315, "&lt;=" &amp; $A51, DataRegularSeason20242025!$E$3:$E$1315, AE$1)</f>
        <v>17</v>
      </c>
      <c r="AF51" s="2">
        <f>SUMIFS(DataRegularSeason20242025!$AA$3:$AA$1315,DataRegularSeason20242025!$B$3:$B$1315, "&lt;=" &amp; $A51, DataRegularSeason20242025!$D$3:$D$1315, AF$1)+SUMIFS(DataRegularSeason20242025!$AB$3:$AB$1315,DataRegularSeason20242025!$B$3:$B$1315, "&lt;=" &amp; $A51, DataRegularSeason20242025!$E$3:$E$1315, AF$1)</f>
        <v>22</v>
      </c>
      <c r="AG51" s="2">
        <f>SUMIFS(DataRegularSeason20242025!$AA$3:$AA$1315,DataRegularSeason20242025!$B$3:$B$1315, "&lt;=" &amp; $A51, DataRegularSeason20242025!$D$3:$D$1315, AG$1)+SUMIFS(DataRegularSeason20242025!$AB$3:$AB$1315,DataRegularSeason20242025!$B$3:$B$1315, "&lt;=" &amp; $A51, DataRegularSeason20242025!$E$3:$E$1315, AG$1)</f>
        <v>16</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10</v>
      </c>
      <c r="C52" s="2">
        <f>SUMIFS(DataRegularSeason20242025!$AA$3:$AA$1315,DataRegularSeason20242025!$B$3:$B$1315, "&lt;=" &amp; $A52, DataRegularSeason20242025!$D$3:$D$1315, C$1)+SUMIFS(DataRegularSeason20242025!$AB$3:$AB$1315,DataRegularSeason20242025!$B$3:$B$1315, "&lt;=" &amp; $A52, DataRegularSeason20242025!$E$3:$E$1315, C$1)</f>
        <v>13</v>
      </c>
      <c r="D52" s="2">
        <f>SUMIFS(DataRegularSeason20242025!$AA$3:$AA$1315,DataRegularSeason20242025!$B$3:$B$1315, "&lt;=" &amp; $A52, DataRegularSeason20242025!$D$3:$D$1315, D$1)+SUMIFS(DataRegularSeason20242025!$AB$3:$AB$1315,DataRegularSeason20242025!$B$3:$B$1315, "&lt;=" &amp; $A52, DataRegularSeason20242025!$E$3:$E$1315, D$1)</f>
        <v>9</v>
      </c>
      <c r="E52" s="2">
        <f>SUMIFS(DataRegularSeason20242025!$AA$3:$AA$1315,DataRegularSeason20242025!$B$3:$B$1315, "&lt;=" &amp; $A52, DataRegularSeason20242025!$D$3:$D$1315, E$1)+SUMIFS(DataRegularSeason20242025!$AB$3:$AB$1315,DataRegularSeason20242025!$B$3:$B$1315, "&lt;=" &amp; $A52, DataRegularSeason20242025!$E$3:$E$1315, E$1)</f>
        <v>16</v>
      </c>
      <c r="F52" s="2">
        <f>SUMIFS(DataRegularSeason20242025!$AA$3:$AA$1315,DataRegularSeason20242025!$B$3:$B$1315, "&lt;=" &amp; $A52, DataRegularSeason20242025!$D$3:$D$1315, F$1)+SUMIFS(DataRegularSeason20242025!$AB$3:$AB$1315,DataRegularSeason20242025!$B$3:$B$1315, "&lt;=" &amp; $A52, DataRegularSeason20242025!$E$3:$E$1315, F$1)</f>
        <v>11</v>
      </c>
      <c r="G52" s="2">
        <f>SUMIFS(DataRegularSeason20242025!$AA$3:$AA$1315,DataRegularSeason20242025!$B$3:$B$1315, "&lt;=" &amp; $A52, DataRegularSeason20242025!$D$3:$D$1315, G$1)+SUMIFS(DataRegularSeason20242025!$AB$3:$AB$1315,DataRegularSeason20242025!$B$3:$B$1315, "&lt;=" &amp; $A52, DataRegularSeason20242025!$E$3:$E$1315, G$1)</f>
        <v>13</v>
      </c>
      <c r="H52" s="2">
        <f>SUMIFS(DataRegularSeason20242025!$AA$3:$AA$1315,DataRegularSeason20242025!$B$3:$B$1315, "&lt;=" &amp; $A52, DataRegularSeason20242025!$D$3:$D$1315, H$1)+SUMIFS(DataRegularSeason20242025!$AB$3:$AB$1315,DataRegularSeason20242025!$B$3:$B$1315, "&lt;=" &amp; $A52, DataRegularSeason20242025!$E$3:$E$1315, H$1)</f>
        <v>11</v>
      </c>
      <c r="I52" s="2">
        <f>SUMIFS(DataRegularSeason20242025!$AA$3:$AA$1315,DataRegularSeason20242025!$B$3:$B$1315, "&lt;=" &amp; $A52, DataRegularSeason20242025!$D$3:$D$1315, I$1)+SUMIFS(DataRegularSeason20242025!$AB$3:$AB$1315,DataRegularSeason20242025!$B$3:$B$1315, "&lt;=" &amp; $A52, DataRegularSeason20242025!$E$3:$E$1315, I$1)</f>
        <v>10</v>
      </c>
      <c r="J52" s="2">
        <f>SUMIFS(DataRegularSeason20242025!$AA$3:$AA$1315,DataRegularSeason20242025!$B$3:$B$1315, "&lt;=" &amp; $A52, DataRegularSeason20242025!$D$3:$D$1315, J$1)+SUMIFS(DataRegularSeason20242025!$AB$3:$AB$1315,DataRegularSeason20242025!$B$3:$B$1315, "&lt;=" &amp; $A52, DataRegularSeason20242025!$E$3:$E$1315, J$1)</f>
        <v>14</v>
      </c>
      <c r="K52" s="2">
        <f>SUMIFS(DataRegularSeason20242025!$AA$3:$AA$1315,DataRegularSeason20242025!$B$3:$B$1315, "&lt;=" &amp; $A52, DataRegularSeason20242025!$D$3:$D$1315, K$1)+SUMIFS(DataRegularSeason20242025!$AB$3:$AB$1315,DataRegularSeason20242025!$B$3:$B$1315, "&lt;=" &amp; $A52, DataRegularSeason20242025!$E$3:$E$1315, K$1)</f>
        <v>11</v>
      </c>
      <c r="L52" s="2">
        <f>SUMIFS(DataRegularSeason20242025!$AA$3:$AA$1315,DataRegularSeason20242025!$B$3:$B$1315, "&lt;=" &amp; $A52, DataRegularSeason20242025!$D$3:$D$1315, L$1)+SUMIFS(DataRegularSeason20242025!$AB$3:$AB$1315,DataRegularSeason20242025!$B$3:$B$1315, "&lt;=" &amp; $A52, DataRegularSeason20242025!$E$3:$E$1315, L$1)</f>
        <v>13</v>
      </c>
      <c r="M52" s="2">
        <f>SUMIFS(DataRegularSeason20242025!$AA$3:$AA$1315,DataRegularSeason20242025!$B$3:$B$1315, "&lt;=" &amp; $A52, DataRegularSeason20242025!$D$3:$D$1315, M$1)+SUMIFS(DataRegularSeason20242025!$AB$3:$AB$1315,DataRegularSeason20242025!$B$3:$B$1315, "&lt;=" &amp; $A52, DataRegularSeason20242025!$E$3:$E$1315, M$1)</f>
        <v>19</v>
      </c>
      <c r="N52" s="2">
        <f>SUMIFS(DataRegularSeason20242025!$AA$3:$AA$1315,DataRegularSeason20242025!$B$3:$B$1315, "&lt;=" &amp; $A52, DataRegularSeason20242025!$D$3:$D$1315, N$1)+SUMIFS(DataRegularSeason20242025!$AB$3:$AB$1315,DataRegularSeason20242025!$B$3:$B$1315, "&lt;=" &amp; $A52, DataRegularSeason20242025!$E$3:$E$1315, N$1)</f>
        <v>17</v>
      </c>
      <c r="O52" s="2">
        <f>SUMIFS(DataRegularSeason20242025!$AA$3:$AA$1315,DataRegularSeason20242025!$B$3:$B$1315, "&lt;=" &amp; $A52, DataRegularSeason20242025!$D$3:$D$1315, O$1)+SUMIFS(DataRegularSeason20242025!$AB$3:$AB$1315,DataRegularSeason20242025!$B$3:$B$1315, "&lt;=" &amp; $A52, DataRegularSeason20242025!$E$3:$E$1315, O$1)</f>
        <v>18</v>
      </c>
      <c r="P52" s="2">
        <f>SUMIFS(DataRegularSeason20242025!$AA$3:$AA$1315,DataRegularSeason20242025!$B$3:$B$1315, "&lt;=" &amp; $A52, DataRegularSeason20242025!$D$3:$D$1315, P$1)+SUMIFS(DataRegularSeason20242025!$AB$3:$AB$1315,DataRegularSeason20242025!$B$3:$B$1315, "&lt;=" &amp; $A52, DataRegularSeason20242025!$E$3:$E$1315, P$1)</f>
        <v>9</v>
      </c>
      <c r="Q52" s="2">
        <f>SUMIFS(DataRegularSeason20242025!$AA$3:$AA$1315,DataRegularSeason20242025!$B$3:$B$1315, "&lt;=" &amp; $A52, DataRegularSeason20242025!$D$3:$D$1315, Q$1)+SUMIFS(DataRegularSeason20242025!$AB$3:$AB$1315,DataRegularSeason20242025!$B$3:$B$1315, "&lt;=" &amp; $A52, DataRegularSeason20242025!$E$3:$E$1315, Q$1)</f>
        <v>18</v>
      </c>
      <c r="R52" s="2">
        <f>SUMIFS(DataRegularSeason20242025!$AA$3:$AA$1315,DataRegularSeason20242025!$B$3:$B$1315, "&lt;=" &amp; $A52, DataRegularSeason20242025!$D$3:$D$1315, R$1)+SUMIFS(DataRegularSeason20242025!$AB$3:$AB$1315,DataRegularSeason20242025!$B$3:$B$1315, "&lt;=" &amp; $A52, DataRegularSeason20242025!$E$3:$E$1315, R$1)</f>
        <v>9</v>
      </c>
      <c r="S52" s="2">
        <f>SUMIFS(DataRegularSeason20242025!$AA$3:$AA$1315,DataRegularSeason20242025!$B$3:$B$1315, "&lt;=" &amp; $A52, DataRegularSeason20242025!$D$3:$D$1315, S$1)+SUMIFS(DataRegularSeason20242025!$AB$3:$AB$1315,DataRegularSeason20242025!$B$3:$B$1315, "&lt;=" &amp; $A52, DataRegularSeason20242025!$E$3:$E$1315, S$1)</f>
        <v>10</v>
      </c>
      <c r="T52" s="2">
        <f>SUMIFS(DataRegularSeason20242025!$AA$3:$AA$1315,DataRegularSeason20242025!$B$3:$B$1315, "&lt;=" &amp; $A52, DataRegularSeason20242025!$D$3:$D$1315, T$1)+SUMIFS(DataRegularSeason20242025!$AB$3:$AB$1315,DataRegularSeason20242025!$B$3:$B$1315, "&lt;=" &amp; $A52, DataRegularSeason20242025!$E$3:$E$1315, T$1)</f>
        <v>17</v>
      </c>
      <c r="U52" s="2">
        <f>SUMIFS(DataRegularSeason20242025!$AA$3:$AA$1315,DataRegularSeason20242025!$B$3:$B$1315, "&lt;=" &amp; $A52, DataRegularSeason20242025!$D$3:$D$1315, U$1)+SUMIFS(DataRegularSeason20242025!$AB$3:$AB$1315,DataRegularSeason20242025!$B$3:$B$1315, "&lt;=" &amp; $A52, DataRegularSeason20242025!$E$3:$E$1315, U$1)</f>
        <v>12</v>
      </c>
      <c r="V52" s="2">
        <f>SUMIFS(DataRegularSeason20242025!$AA$3:$AA$1315,DataRegularSeason20242025!$B$3:$B$1315, "&lt;=" &amp; $A52, DataRegularSeason20242025!$D$3:$D$1315, V$1)+SUMIFS(DataRegularSeason20242025!$AB$3:$AB$1315,DataRegularSeason20242025!$B$3:$B$1315, "&lt;=" &amp; $A52, DataRegularSeason20242025!$E$3:$E$1315, V$1)</f>
        <v>9</v>
      </c>
      <c r="W52" s="2">
        <f>SUMIFS(DataRegularSeason20242025!$AA$3:$AA$1315,DataRegularSeason20242025!$B$3:$B$1315, "&lt;=" &amp; $A52, DataRegularSeason20242025!$D$3:$D$1315, W$1)+SUMIFS(DataRegularSeason20242025!$AB$3:$AB$1315,DataRegularSeason20242025!$B$3:$B$1315, "&lt;=" &amp; $A52, DataRegularSeason20242025!$E$3:$E$1315, W$1)</f>
        <v>11</v>
      </c>
      <c r="X52" s="2">
        <f>SUMIFS(DataRegularSeason20242025!$AA$3:$AA$1315,DataRegularSeason20242025!$B$3:$B$1315, "&lt;=" &amp; $A52, DataRegularSeason20242025!$D$3:$D$1315, X$1)+SUMIFS(DataRegularSeason20242025!$AB$3:$AB$1315,DataRegularSeason20242025!$B$3:$B$1315, "&lt;=" &amp; $A52, DataRegularSeason20242025!$E$3:$E$1315, X$1)</f>
        <v>11</v>
      </c>
      <c r="Y52" s="2">
        <f>SUMIFS(DataRegularSeason20242025!$AA$3:$AA$1315,DataRegularSeason20242025!$B$3:$B$1315, "&lt;=" &amp; $A52, DataRegularSeason20242025!$D$3:$D$1315, Y$1)+SUMIFS(DataRegularSeason20242025!$AB$3:$AB$1315,DataRegularSeason20242025!$B$3:$B$1315, "&lt;=" &amp; $A52, DataRegularSeason20242025!$E$3:$E$1315, Y$1)</f>
        <v>8</v>
      </c>
      <c r="Z52" s="2">
        <f>SUMIFS(DataRegularSeason20242025!$AA$3:$AA$1315,DataRegularSeason20242025!$B$3:$B$1315, "&lt;=" &amp; $A52, DataRegularSeason20242025!$D$3:$D$1315, Z$1)+SUMIFS(DataRegularSeason20242025!$AB$3:$AB$1315,DataRegularSeason20242025!$B$3:$B$1315, "&lt;=" &amp; $A52, DataRegularSeason20242025!$E$3:$E$1315, Z$1)</f>
        <v>12</v>
      </c>
      <c r="AA52" s="2">
        <f>SUMIFS(DataRegularSeason20242025!$AA$3:$AA$1315,DataRegularSeason20242025!$B$3:$B$1315, "&lt;=" &amp; $A52, DataRegularSeason20242025!$D$3:$D$1315, AA$1)+SUMIFS(DataRegularSeason20242025!$AB$3:$AB$1315,DataRegularSeason20242025!$B$3:$B$1315, "&lt;=" &amp; $A52, DataRegularSeason20242025!$E$3:$E$1315, AA$1)</f>
        <v>14</v>
      </c>
      <c r="AB52" s="2">
        <f>SUMIFS(DataRegularSeason20242025!$AA$3:$AA$1315,DataRegularSeason20242025!$B$3:$B$1315, "&lt;=" &amp; $A52, DataRegularSeason20242025!$D$3:$D$1315, AB$1)+SUMIFS(DataRegularSeason20242025!$AB$3:$AB$1315,DataRegularSeason20242025!$B$3:$B$1315, "&lt;=" &amp; $A52, DataRegularSeason20242025!$E$3:$E$1315, AB$1)</f>
        <v>14</v>
      </c>
      <c r="AC52" s="2">
        <f>SUMIFS(DataRegularSeason20242025!$AA$3:$AA$1315,DataRegularSeason20242025!$B$3:$B$1315, "&lt;=" &amp; $A52, DataRegularSeason20242025!$D$3:$D$1315, AC$1)+SUMIFS(DataRegularSeason20242025!$AB$3:$AB$1315,DataRegularSeason20242025!$B$3:$B$1315, "&lt;=" &amp; $A52, DataRegularSeason20242025!$E$3:$E$1315, AC$1)</f>
        <v>13</v>
      </c>
      <c r="AD52" s="2">
        <f>SUMIFS(DataRegularSeason20242025!$AA$3:$AA$1315,DataRegularSeason20242025!$B$3:$B$1315, "&lt;=" &amp; $A52, DataRegularSeason20242025!$D$3:$D$1315, AD$1)+SUMIFS(DataRegularSeason20242025!$AB$3:$AB$1315,DataRegularSeason20242025!$B$3:$B$1315, "&lt;=" &amp; $A52, DataRegularSeason20242025!$E$3:$E$1315, AD$1)</f>
        <v>13</v>
      </c>
      <c r="AE52" s="2">
        <f>SUMIFS(DataRegularSeason20242025!$AA$3:$AA$1315,DataRegularSeason20242025!$B$3:$B$1315, "&lt;=" &amp; $A52, DataRegularSeason20242025!$D$3:$D$1315, AE$1)+SUMIFS(DataRegularSeason20242025!$AB$3:$AB$1315,DataRegularSeason20242025!$B$3:$B$1315, "&lt;=" &amp; $A52, DataRegularSeason20242025!$E$3:$E$1315, AE$1)</f>
        <v>17</v>
      </c>
      <c r="AF52" s="2">
        <f>SUMIFS(DataRegularSeason20242025!$AA$3:$AA$1315,DataRegularSeason20242025!$B$3:$B$1315, "&lt;=" &amp; $A52, DataRegularSeason20242025!$D$3:$D$1315, AF$1)+SUMIFS(DataRegularSeason20242025!$AB$3:$AB$1315,DataRegularSeason20242025!$B$3:$B$1315, "&lt;=" &amp; $A52, DataRegularSeason20242025!$E$3:$E$1315, AF$1)</f>
        <v>22</v>
      </c>
      <c r="AG52" s="2">
        <f>SUMIFS(DataRegularSeason20242025!$AA$3:$AA$1315,DataRegularSeason20242025!$B$3:$B$1315, "&lt;=" &amp; $A52, DataRegularSeason20242025!$D$3:$D$1315, AG$1)+SUMIFS(DataRegularSeason20242025!$AB$3:$AB$1315,DataRegularSeason20242025!$B$3:$B$1315, "&lt;=" &amp; $A52, DataRegularSeason20242025!$E$3:$E$1315, AG$1)</f>
        <v>16</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10</v>
      </c>
      <c r="C53" s="2">
        <f>SUMIFS(DataRegularSeason20242025!$AA$3:$AA$1315,DataRegularSeason20242025!$B$3:$B$1315, "&lt;=" &amp; $A53, DataRegularSeason20242025!$D$3:$D$1315, C$1)+SUMIFS(DataRegularSeason20242025!$AB$3:$AB$1315,DataRegularSeason20242025!$B$3:$B$1315, "&lt;=" &amp; $A53, DataRegularSeason20242025!$E$3:$E$1315, C$1)</f>
        <v>13</v>
      </c>
      <c r="D53" s="2">
        <f>SUMIFS(DataRegularSeason20242025!$AA$3:$AA$1315,DataRegularSeason20242025!$B$3:$B$1315, "&lt;=" &amp; $A53, DataRegularSeason20242025!$D$3:$D$1315, D$1)+SUMIFS(DataRegularSeason20242025!$AB$3:$AB$1315,DataRegularSeason20242025!$B$3:$B$1315, "&lt;=" &amp; $A53, DataRegularSeason20242025!$E$3:$E$1315, D$1)</f>
        <v>9</v>
      </c>
      <c r="E53" s="2">
        <f>SUMIFS(DataRegularSeason20242025!$AA$3:$AA$1315,DataRegularSeason20242025!$B$3:$B$1315, "&lt;=" &amp; $A53, DataRegularSeason20242025!$D$3:$D$1315, E$1)+SUMIFS(DataRegularSeason20242025!$AB$3:$AB$1315,DataRegularSeason20242025!$B$3:$B$1315, "&lt;=" &amp; $A53, DataRegularSeason20242025!$E$3:$E$1315, E$1)</f>
        <v>16</v>
      </c>
      <c r="F53" s="2">
        <f>SUMIFS(DataRegularSeason20242025!$AA$3:$AA$1315,DataRegularSeason20242025!$B$3:$B$1315, "&lt;=" &amp; $A53, DataRegularSeason20242025!$D$3:$D$1315, F$1)+SUMIFS(DataRegularSeason20242025!$AB$3:$AB$1315,DataRegularSeason20242025!$B$3:$B$1315, "&lt;=" &amp; $A53, DataRegularSeason20242025!$E$3:$E$1315, F$1)</f>
        <v>11</v>
      </c>
      <c r="G53" s="2">
        <f>SUMIFS(DataRegularSeason20242025!$AA$3:$AA$1315,DataRegularSeason20242025!$B$3:$B$1315, "&lt;=" &amp; $A53, DataRegularSeason20242025!$D$3:$D$1315, G$1)+SUMIFS(DataRegularSeason20242025!$AB$3:$AB$1315,DataRegularSeason20242025!$B$3:$B$1315, "&lt;=" &amp; $A53, DataRegularSeason20242025!$E$3:$E$1315, G$1)</f>
        <v>13</v>
      </c>
      <c r="H53" s="2">
        <f>SUMIFS(DataRegularSeason20242025!$AA$3:$AA$1315,DataRegularSeason20242025!$B$3:$B$1315, "&lt;=" &amp; $A53, DataRegularSeason20242025!$D$3:$D$1315, H$1)+SUMIFS(DataRegularSeason20242025!$AB$3:$AB$1315,DataRegularSeason20242025!$B$3:$B$1315, "&lt;=" &amp; $A53, DataRegularSeason20242025!$E$3:$E$1315, H$1)</f>
        <v>11</v>
      </c>
      <c r="I53" s="2">
        <f>SUMIFS(DataRegularSeason20242025!$AA$3:$AA$1315,DataRegularSeason20242025!$B$3:$B$1315, "&lt;=" &amp; $A53, DataRegularSeason20242025!$D$3:$D$1315, I$1)+SUMIFS(DataRegularSeason20242025!$AB$3:$AB$1315,DataRegularSeason20242025!$B$3:$B$1315, "&lt;=" &amp; $A53, DataRegularSeason20242025!$E$3:$E$1315, I$1)</f>
        <v>10</v>
      </c>
      <c r="J53" s="2">
        <f>SUMIFS(DataRegularSeason20242025!$AA$3:$AA$1315,DataRegularSeason20242025!$B$3:$B$1315, "&lt;=" &amp; $A53, DataRegularSeason20242025!$D$3:$D$1315, J$1)+SUMIFS(DataRegularSeason20242025!$AB$3:$AB$1315,DataRegularSeason20242025!$B$3:$B$1315, "&lt;=" &amp; $A53, DataRegularSeason20242025!$E$3:$E$1315, J$1)</f>
        <v>14</v>
      </c>
      <c r="K53" s="2">
        <f>SUMIFS(DataRegularSeason20242025!$AA$3:$AA$1315,DataRegularSeason20242025!$B$3:$B$1315, "&lt;=" &amp; $A53, DataRegularSeason20242025!$D$3:$D$1315, K$1)+SUMIFS(DataRegularSeason20242025!$AB$3:$AB$1315,DataRegularSeason20242025!$B$3:$B$1315, "&lt;=" &amp; $A53, DataRegularSeason20242025!$E$3:$E$1315, K$1)</f>
        <v>11</v>
      </c>
      <c r="L53" s="2">
        <f>SUMIFS(DataRegularSeason20242025!$AA$3:$AA$1315,DataRegularSeason20242025!$B$3:$B$1315, "&lt;=" &amp; $A53, DataRegularSeason20242025!$D$3:$D$1315, L$1)+SUMIFS(DataRegularSeason20242025!$AB$3:$AB$1315,DataRegularSeason20242025!$B$3:$B$1315, "&lt;=" &amp; $A53, DataRegularSeason20242025!$E$3:$E$1315, L$1)</f>
        <v>13</v>
      </c>
      <c r="M53" s="2">
        <f>SUMIFS(DataRegularSeason20242025!$AA$3:$AA$1315,DataRegularSeason20242025!$B$3:$B$1315, "&lt;=" &amp; $A53, DataRegularSeason20242025!$D$3:$D$1315, M$1)+SUMIFS(DataRegularSeason20242025!$AB$3:$AB$1315,DataRegularSeason20242025!$B$3:$B$1315, "&lt;=" &amp; $A53, DataRegularSeason20242025!$E$3:$E$1315, M$1)</f>
        <v>19</v>
      </c>
      <c r="N53" s="2">
        <f>SUMIFS(DataRegularSeason20242025!$AA$3:$AA$1315,DataRegularSeason20242025!$B$3:$B$1315, "&lt;=" &amp; $A53, DataRegularSeason20242025!$D$3:$D$1315, N$1)+SUMIFS(DataRegularSeason20242025!$AB$3:$AB$1315,DataRegularSeason20242025!$B$3:$B$1315, "&lt;=" &amp; $A53, DataRegularSeason20242025!$E$3:$E$1315, N$1)</f>
        <v>17</v>
      </c>
      <c r="O53" s="2">
        <f>SUMIFS(DataRegularSeason20242025!$AA$3:$AA$1315,DataRegularSeason20242025!$B$3:$B$1315, "&lt;=" &amp; $A53, DataRegularSeason20242025!$D$3:$D$1315, O$1)+SUMIFS(DataRegularSeason20242025!$AB$3:$AB$1315,DataRegularSeason20242025!$B$3:$B$1315, "&lt;=" &amp; $A53, DataRegularSeason20242025!$E$3:$E$1315, O$1)</f>
        <v>18</v>
      </c>
      <c r="P53" s="2">
        <f>SUMIFS(DataRegularSeason20242025!$AA$3:$AA$1315,DataRegularSeason20242025!$B$3:$B$1315, "&lt;=" &amp; $A53, DataRegularSeason20242025!$D$3:$D$1315, P$1)+SUMIFS(DataRegularSeason20242025!$AB$3:$AB$1315,DataRegularSeason20242025!$B$3:$B$1315, "&lt;=" &amp; $A53, DataRegularSeason20242025!$E$3:$E$1315, P$1)</f>
        <v>9</v>
      </c>
      <c r="Q53" s="2">
        <f>SUMIFS(DataRegularSeason20242025!$AA$3:$AA$1315,DataRegularSeason20242025!$B$3:$B$1315, "&lt;=" &amp; $A53, DataRegularSeason20242025!$D$3:$D$1315, Q$1)+SUMIFS(DataRegularSeason20242025!$AB$3:$AB$1315,DataRegularSeason20242025!$B$3:$B$1315, "&lt;=" &amp; $A53, DataRegularSeason20242025!$E$3:$E$1315, Q$1)</f>
        <v>18</v>
      </c>
      <c r="R53" s="2">
        <f>SUMIFS(DataRegularSeason20242025!$AA$3:$AA$1315,DataRegularSeason20242025!$B$3:$B$1315, "&lt;=" &amp; $A53, DataRegularSeason20242025!$D$3:$D$1315, R$1)+SUMIFS(DataRegularSeason20242025!$AB$3:$AB$1315,DataRegularSeason20242025!$B$3:$B$1315, "&lt;=" &amp; $A53, DataRegularSeason20242025!$E$3:$E$1315, R$1)</f>
        <v>9</v>
      </c>
      <c r="S53" s="2">
        <f>SUMIFS(DataRegularSeason20242025!$AA$3:$AA$1315,DataRegularSeason20242025!$B$3:$B$1315, "&lt;=" &amp; $A53, DataRegularSeason20242025!$D$3:$D$1315, S$1)+SUMIFS(DataRegularSeason20242025!$AB$3:$AB$1315,DataRegularSeason20242025!$B$3:$B$1315, "&lt;=" &amp; $A53, DataRegularSeason20242025!$E$3:$E$1315, S$1)</f>
        <v>10</v>
      </c>
      <c r="T53" s="2">
        <f>SUMIFS(DataRegularSeason20242025!$AA$3:$AA$1315,DataRegularSeason20242025!$B$3:$B$1315, "&lt;=" &amp; $A53, DataRegularSeason20242025!$D$3:$D$1315, T$1)+SUMIFS(DataRegularSeason20242025!$AB$3:$AB$1315,DataRegularSeason20242025!$B$3:$B$1315, "&lt;=" &amp; $A53, DataRegularSeason20242025!$E$3:$E$1315, T$1)</f>
        <v>17</v>
      </c>
      <c r="U53" s="2">
        <f>SUMIFS(DataRegularSeason20242025!$AA$3:$AA$1315,DataRegularSeason20242025!$B$3:$B$1315, "&lt;=" &amp; $A53, DataRegularSeason20242025!$D$3:$D$1315, U$1)+SUMIFS(DataRegularSeason20242025!$AB$3:$AB$1315,DataRegularSeason20242025!$B$3:$B$1315, "&lt;=" &amp; $A53, DataRegularSeason20242025!$E$3:$E$1315, U$1)</f>
        <v>12</v>
      </c>
      <c r="V53" s="2">
        <f>SUMIFS(DataRegularSeason20242025!$AA$3:$AA$1315,DataRegularSeason20242025!$B$3:$B$1315, "&lt;=" &amp; $A53, DataRegularSeason20242025!$D$3:$D$1315, V$1)+SUMIFS(DataRegularSeason20242025!$AB$3:$AB$1315,DataRegularSeason20242025!$B$3:$B$1315, "&lt;=" &amp; $A53, DataRegularSeason20242025!$E$3:$E$1315, V$1)</f>
        <v>9</v>
      </c>
      <c r="W53" s="2">
        <f>SUMIFS(DataRegularSeason20242025!$AA$3:$AA$1315,DataRegularSeason20242025!$B$3:$B$1315, "&lt;=" &amp; $A53, DataRegularSeason20242025!$D$3:$D$1315, W$1)+SUMIFS(DataRegularSeason20242025!$AB$3:$AB$1315,DataRegularSeason20242025!$B$3:$B$1315, "&lt;=" &amp; $A53, DataRegularSeason20242025!$E$3:$E$1315, W$1)</f>
        <v>11</v>
      </c>
      <c r="X53" s="2">
        <f>SUMIFS(DataRegularSeason20242025!$AA$3:$AA$1315,DataRegularSeason20242025!$B$3:$B$1315, "&lt;=" &amp; $A53, DataRegularSeason20242025!$D$3:$D$1315, X$1)+SUMIFS(DataRegularSeason20242025!$AB$3:$AB$1315,DataRegularSeason20242025!$B$3:$B$1315, "&lt;=" &amp; $A53, DataRegularSeason20242025!$E$3:$E$1315, X$1)</f>
        <v>11</v>
      </c>
      <c r="Y53" s="2">
        <f>SUMIFS(DataRegularSeason20242025!$AA$3:$AA$1315,DataRegularSeason20242025!$B$3:$B$1315, "&lt;=" &amp; $A53, DataRegularSeason20242025!$D$3:$D$1315, Y$1)+SUMIFS(DataRegularSeason20242025!$AB$3:$AB$1315,DataRegularSeason20242025!$B$3:$B$1315, "&lt;=" &amp; $A53, DataRegularSeason20242025!$E$3:$E$1315, Y$1)</f>
        <v>8</v>
      </c>
      <c r="Z53" s="2">
        <f>SUMIFS(DataRegularSeason20242025!$AA$3:$AA$1315,DataRegularSeason20242025!$B$3:$B$1315, "&lt;=" &amp; $A53, DataRegularSeason20242025!$D$3:$D$1315, Z$1)+SUMIFS(DataRegularSeason20242025!$AB$3:$AB$1315,DataRegularSeason20242025!$B$3:$B$1315, "&lt;=" &amp; $A53, DataRegularSeason20242025!$E$3:$E$1315, Z$1)</f>
        <v>12</v>
      </c>
      <c r="AA53" s="2">
        <f>SUMIFS(DataRegularSeason20242025!$AA$3:$AA$1315,DataRegularSeason20242025!$B$3:$B$1315, "&lt;=" &amp; $A53, DataRegularSeason20242025!$D$3:$D$1315, AA$1)+SUMIFS(DataRegularSeason20242025!$AB$3:$AB$1315,DataRegularSeason20242025!$B$3:$B$1315, "&lt;=" &amp; $A53, DataRegularSeason20242025!$E$3:$E$1315, AA$1)</f>
        <v>14</v>
      </c>
      <c r="AB53" s="2">
        <f>SUMIFS(DataRegularSeason20242025!$AA$3:$AA$1315,DataRegularSeason20242025!$B$3:$B$1315, "&lt;=" &amp; $A53, DataRegularSeason20242025!$D$3:$D$1315, AB$1)+SUMIFS(DataRegularSeason20242025!$AB$3:$AB$1315,DataRegularSeason20242025!$B$3:$B$1315, "&lt;=" &amp; $A53, DataRegularSeason20242025!$E$3:$E$1315, AB$1)</f>
        <v>14</v>
      </c>
      <c r="AC53" s="2">
        <f>SUMIFS(DataRegularSeason20242025!$AA$3:$AA$1315,DataRegularSeason20242025!$B$3:$B$1315, "&lt;=" &amp; $A53, DataRegularSeason20242025!$D$3:$D$1315, AC$1)+SUMIFS(DataRegularSeason20242025!$AB$3:$AB$1315,DataRegularSeason20242025!$B$3:$B$1315, "&lt;=" &amp; $A53, DataRegularSeason20242025!$E$3:$E$1315, AC$1)</f>
        <v>13</v>
      </c>
      <c r="AD53" s="2">
        <f>SUMIFS(DataRegularSeason20242025!$AA$3:$AA$1315,DataRegularSeason20242025!$B$3:$B$1315, "&lt;=" &amp; $A53, DataRegularSeason20242025!$D$3:$D$1315, AD$1)+SUMIFS(DataRegularSeason20242025!$AB$3:$AB$1315,DataRegularSeason20242025!$B$3:$B$1315, "&lt;=" &amp; $A53, DataRegularSeason20242025!$E$3:$E$1315, AD$1)</f>
        <v>13</v>
      </c>
      <c r="AE53" s="2">
        <f>SUMIFS(DataRegularSeason20242025!$AA$3:$AA$1315,DataRegularSeason20242025!$B$3:$B$1315, "&lt;=" &amp; $A53, DataRegularSeason20242025!$D$3:$D$1315, AE$1)+SUMIFS(DataRegularSeason20242025!$AB$3:$AB$1315,DataRegularSeason20242025!$B$3:$B$1315, "&lt;=" &amp; $A53, DataRegularSeason20242025!$E$3:$E$1315, AE$1)</f>
        <v>17</v>
      </c>
      <c r="AF53" s="2">
        <f>SUMIFS(DataRegularSeason20242025!$AA$3:$AA$1315,DataRegularSeason20242025!$B$3:$B$1315, "&lt;=" &amp; $A53, DataRegularSeason20242025!$D$3:$D$1315, AF$1)+SUMIFS(DataRegularSeason20242025!$AB$3:$AB$1315,DataRegularSeason20242025!$B$3:$B$1315, "&lt;=" &amp; $A53, DataRegularSeason20242025!$E$3:$E$1315, AF$1)</f>
        <v>22</v>
      </c>
      <c r="AG53" s="2">
        <f>SUMIFS(DataRegularSeason20242025!$AA$3:$AA$1315,DataRegularSeason20242025!$B$3:$B$1315, "&lt;=" &amp; $A53, DataRegularSeason20242025!$D$3:$D$1315, AG$1)+SUMIFS(DataRegularSeason20242025!$AB$3:$AB$1315,DataRegularSeason20242025!$B$3:$B$1315, "&lt;=" &amp; $A53, DataRegularSeason20242025!$E$3:$E$1315, AG$1)</f>
        <v>16</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10</v>
      </c>
      <c r="C54" s="2">
        <f>SUMIFS(DataRegularSeason20242025!$AA$3:$AA$1315,DataRegularSeason20242025!$B$3:$B$1315, "&lt;=" &amp; $A54, DataRegularSeason20242025!$D$3:$D$1315, C$1)+SUMIFS(DataRegularSeason20242025!$AB$3:$AB$1315,DataRegularSeason20242025!$B$3:$B$1315, "&lt;=" &amp; $A54, DataRegularSeason20242025!$E$3:$E$1315, C$1)</f>
        <v>13</v>
      </c>
      <c r="D54" s="2">
        <f>SUMIFS(DataRegularSeason20242025!$AA$3:$AA$1315,DataRegularSeason20242025!$B$3:$B$1315, "&lt;=" &amp; $A54, DataRegularSeason20242025!$D$3:$D$1315, D$1)+SUMIFS(DataRegularSeason20242025!$AB$3:$AB$1315,DataRegularSeason20242025!$B$3:$B$1315, "&lt;=" &amp; $A54, DataRegularSeason20242025!$E$3:$E$1315, D$1)</f>
        <v>9</v>
      </c>
      <c r="E54" s="2">
        <f>SUMIFS(DataRegularSeason20242025!$AA$3:$AA$1315,DataRegularSeason20242025!$B$3:$B$1315, "&lt;=" &amp; $A54, DataRegularSeason20242025!$D$3:$D$1315, E$1)+SUMIFS(DataRegularSeason20242025!$AB$3:$AB$1315,DataRegularSeason20242025!$B$3:$B$1315, "&lt;=" &amp; $A54, DataRegularSeason20242025!$E$3:$E$1315, E$1)</f>
        <v>16</v>
      </c>
      <c r="F54" s="2">
        <f>SUMIFS(DataRegularSeason20242025!$AA$3:$AA$1315,DataRegularSeason20242025!$B$3:$B$1315, "&lt;=" &amp; $A54, DataRegularSeason20242025!$D$3:$D$1315, F$1)+SUMIFS(DataRegularSeason20242025!$AB$3:$AB$1315,DataRegularSeason20242025!$B$3:$B$1315, "&lt;=" &amp; $A54, DataRegularSeason20242025!$E$3:$E$1315, F$1)</f>
        <v>11</v>
      </c>
      <c r="G54" s="2">
        <f>SUMIFS(DataRegularSeason20242025!$AA$3:$AA$1315,DataRegularSeason20242025!$B$3:$B$1315, "&lt;=" &amp; $A54, DataRegularSeason20242025!$D$3:$D$1315, G$1)+SUMIFS(DataRegularSeason20242025!$AB$3:$AB$1315,DataRegularSeason20242025!$B$3:$B$1315, "&lt;=" &amp; $A54, DataRegularSeason20242025!$E$3:$E$1315, G$1)</f>
        <v>13</v>
      </c>
      <c r="H54" s="2">
        <f>SUMIFS(DataRegularSeason20242025!$AA$3:$AA$1315,DataRegularSeason20242025!$B$3:$B$1315, "&lt;=" &amp; $A54, DataRegularSeason20242025!$D$3:$D$1315, H$1)+SUMIFS(DataRegularSeason20242025!$AB$3:$AB$1315,DataRegularSeason20242025!$B$3:$B$1315, "&lt;=" &amp; $A54, DataRegularSeason20242025!$E$3:$E$1315, H$1)</f>
        <v>11</v>
      </c>
      <c r="I54" s="2">
        <f>SUMIFS(DataRegularSeason20242025!$AA$3:$AA$1315,DataRegularSeason20242025!$B$3:$B$1315, "&lt;=" &amp; $A54, DataRegularSeason20242025!$D$3:$D$1315, I$1)+SUMIFS(DataRegularSeason20242025!$AB$3:$AB$1315,DataRegularSeason20242025!$B$3:$B$1315, "&lt;=" &amp; $A54, DataRegularSeason20242025!$E$3:$E$1315, I$1)</f>
        <v>10</v>
      </c>
      <c r="J54" s="2">
        <f>SUMIFS(DataRegularSeason20242025!$AA$3:$AA$1315,DataRegularSeason20242025!$B$3:$B$1315, "&lt;=" &amp; $A54, DataRegularSeason20242025!$D$3:$D$1315, J$1)+SUMIFS(DataRegularSeason20242025!$AB$3:$AB$1315,DataRegularSeason20242025!$B$3:$B$1315, "&lt;=" &amp; $A54, DataRegularSeason20242025!$E$3:$E$1315, J$1)</f>
        <v>14</v>
      </c>
      <c r="K54" s="2">
        <f>SUMIFS(DataRegularSeason20242025!$AA$3:$AA$1315,DataRegularSeason20242025!$B$3:$B$1315, "&lt;=" &amp; $A54, DataRegularSeason20242025!$D$3:$D$1315, K$1)+SUMIFS(DataRegularSeason20242025!$AB$3:$AB$1315,DataRegularSeason20242025!$B$3:$B$1315, "&lt;=" &amp; $A54, DataRegularSeason20242025!$E$3:$E$1315, K$1)</f>
        <v>11</v>
      </c>
      <c r="L54" s="2">
        <f>SUMIFS(DataRegularSeason20242025!$AA$3:$AA$1315,DataRegularSeason20242025!$B$3:$B$1315, "&lt;=" &amp; $A54, DataRegularSeason20242025!$D$3:$D$1315, L$1)+SUMIFS(DataRegularSeason20242025!$AB$3:$AB$1315,DataRegularSeason20242025!$B$3:$B$1315, "&lt;=" &amp; $A54, DataRegularSeason20242025!$E$3:$E$1315, L$1)</f>
        <v>13</v>
      </c>
      <c r="M54" s="2">
        <f>SUMIFS(DataRegularSeason20242025!$AA$3:$AA$1315,DataRegularSeason20242025!$B$3:$B$1315, "&lt;=" &amp; $A54, DataRegularSeason20242025!$D$3:$D$1315, M$1)+SUMIFS(DataRegularSeason20242025!$AB$3:$AB$1315,DataRegularSeason20242025!$B$3:$B$1315, "&lt;=" &amp; $A54, DataRegularSeason20242025!$E$3:$E$1315, M$1)</f>
        <v>19</v>
      </c>
      <c r="N54" s="2">
        <f>SUMIFS(DataRegularSeason20242025!$AA$3:$AA$1315,DataRegularSeason20242025!$B$3:$B$1315, "&lt;=" &amp; $A54, DataRegularSeason20242025!$D$3:$D$1315, N$1)+SUMIFS(DataRegularSeason20242025!$AB$3:$AB$1315,DataRegularSeason20242025!$B$3:$B$1315, "&lt;=" &amp; $A54, DataRegularSeason20242025!$E$3:$E$1315, N$1)</f>
        <v>17</v>
      </c>
      <c r="O54" s="2">
        <f>SUMIFS(DataRegularSeason20242025!$AA$3:$AA$1315,DataRegularSeason20242025!$B$3:$B$1315, "&lt;=" &amp; $A54, DataRegularSeason20242025!$D$3:$D$1315, O$1)+SUMIFS(DataRegularSeason20242025!$AB$3:$AB$1315,DataRegularSeason20242025!$B$3:$B$1315, "&lt;=" &amp; $A54, DataRegularSeason20242025!$E$3:$E$1315, O$1)</f>
        <v>18</v>
      </c>
      <c r="P54" s="2">
        <f>SUMIFS(DataRegularSeason20242025!$AA$3:$AA$1315,DataRegularSeason20242025!$B$3:$B$1315, "&lt;=" &amp; $A54, DataRegularSeason20242025!$D$3:$D$1315, P$1)+SUMIFS(DataRegularSeason20242025!$AB$3:$AB$1315,DataRegularSeason20242025!$B$3:$B$1315, "&lt;=" &amp; $A54, DataRegularSeason20242025!$E$3:$E$1315, P$1)</f>
        <v>9</v>
      </c>
      <c r="Q54" s="2">
        <f>SUMIFS(DataRegularSeason20242025!$AA$3:$AA$1315,DataRegularSeason20242025!$B$3:$B$1315, "&lt;=" &amp; $A54, DataRegularSeason20242025!$D$3:$D$1315, Q$1)+SUMIFS(DataRegularSeason20242025!$AB$3:$AB$1315,DataRegularSeason20242025!$B$3:$B$1315, "&lt;=" &amp; $A54, DataRegularSeason20242025!$E$3:$E$1315, Q$1)</f>
        <v>18</v>
      </c>
      <c r="R54" s="2">
        <f>SUMIFS(DataRegularSeason20242025!$AA$3:$AA$1315,DataRegularSeason20242025!$B$3:$B$1315, "&lt;=" &amp; $A54, DataRegularSeason20242025!$D$3:$D$1315, R$1)+SUMIFS(DataRegularSeason20242025!$AB$3:$AB$1315,DataRegularSeason20242025!$B$3:$B$1315, "&lt;=" &amp; $A54, DataRegularSeason20242025!$E$3:$E$1315, R$1)</f>
        <v>9</v>
      </c>
      <c r="S54" s="2">
        <f>SUMIFS(DataRegularSeason20242025!$AA$3:$AA$1315,DataRegularSeason20242025!$B$3:$B$1315, "&lt;=" &amp; $A54, DataRegularSeason20242025!$D$3:$D$1315, S$1)+SUMIFS(DataRegularSeason20242025!$AB$3:$AB$1315,DataRegularSeason20242025!$B$3:$B$1315, "&lt;=" &amp; $A54, DataRegularSeason20242025!$E$3:$E$1315, S$1)</f>
        <v>10</v>
      </c>
      <c r="T54" s="2">
        <f>SUMIFS(DataRegularSeason20242025!$AA$3:$AA$1315,DataRegularSeason20242025!$B$3:$B$1315, "&lt;=" &amp; $A54, DataRegularSeason20242025!$D$3:$D$1315, T$1)+SUMIFS(DataRegularSeason20242025!$AB$3:$AB$1315,DataRegularSeason20242025!$B$3:$B$1315, "&lt;=" &amp; $A54, DataRegularSeason20242025!$E$3:$E$1315, T$1)</f>
        <v>17</v>
      </c>
      <c r="U54" s="2">
        <f>SUMIFS(DataRegularSeason20242025!$AA$3:$AA$1315,DataRegularSeason20242025!$B$3:$B$1315, "&lt;=" &amp; $A54, DataRegularSeason20242025!$D$3:$D$1315, U$1)+SUMIFS(DataRegularSeason20242025!$AB$3:$AB$1315,DataRegularSeason20242025!$B$3:$B$1315, "&lt;=" &amp; $A54, DataRegularSeason20242025!$E$3:$E$1315, U$1)</f>
        <v>12</v>
      </c>
      <c r="V54" s="2">
        <f>SUMIFS(DataRegularSeason20242025!$AA$3:$AA$1315,DataRegularSeason20242025!$B$3:$B$1315, "&lt;=" &amp; $A54, DataRegularSeason20242025!$D$3:$D$1315, V$1)+SUMIFS(DataRegularSeason20242025!$AB$3:$AB$1315,DataRegularSeason20242025!$B$3:$B$1315, "&lt;=" &amp; $A54, DataRegularSeason20242025!$E$3:$E$1315, V$1)</f>
        <v>9</v>
      </c>
      <c r="W54" s="2">
        <f>SUMIFS(DataRegularSeason20242025!$AA$3:$AA$1315,DataRegularSeason20242025!$B$3:$B$1315, "&lt;=" &amp; $A54, DataRegularSeason20242025!$D$3:$D$1315, W$1)+SUMIFS(DataRegularSeason20242025!$AB$3:$AB$1315,DataRegularSeason20242025!$B$3:$B$1315, "&lt;=" &amp; $A54, DataRegularSeason20242025!$E$3:$E$1315, W$1)</f>
        <v>11</v>
      </c>
      <c r="X54" s="2">
        <f>SUMIFS(DataRegularSeason20242025!$AA$3:$AA$1315,DataRegularSeason20242025!$B$3:$B$1315, "&lt;=" &amp; $A54, DataRegularSeason20242025!$D$3:$D$1315, X$1)+SUMIFS(DataRegularSeason20242025!$AB$3:$AB$1315,DataRegularSeason20242025!$B$3:$B$1315, "&lt;=" &amp; $A54, DataRegularSeason20242025!$E$3:$E$1315, X$1)</f>
        <v>11</v>
      </c>
      <c r="Y54" s="2">
        <f>SUMIFS(DataRegularSeason20242025!$AA$3:$AA$1315,DataRegularSeason20242025!$B$3:$B$1315, "&lt;=" &amp; $A54, DataRegularSeason20242025!$D$3:$D$1315, Y$1)+SUMIFS(DataRegularSeason20242025!$AB$3:$AB$1315,DataRegularSeason20242025!$B$3:$B$1315, "&lt;=" &amp; $A54, DataRegularSeason20242025!$E$3:$E$1315, Y$1)</f>
        <v>8</v>
      </c>
      <c r="Z54" s="2">
        <f>SUMIFS(DataRegularSeason20242025!$AA$3:$AA$1315,DataRegularSeason20242025!$B$3:$B$1315, "&lt;=" &amp; $A54, DataRegularSeason20242025!$D$3:$D$1315, Z$1)+SUMIFS(DataRegularSeason20242025!$AB$3:$AB$1315,DataRegularSeason20242025!$B$3:$B$1315, "&lt;=" &amp; $A54, DataRegularSeason20242025!$E$3:$E$1315, Z$1)</f>
        <v>12</v>
      </c>
      <c r="AA54" s="2">
        <f>SUMIFS(DataRegularSeason20242025!$AA$3:$AA$1315,DataRegularSeason20242025!$B$3:$B$1315, "&lt;=" &amp; $A54, DataRegularSeason20242025!$D$3:$D$1315, AA$1)+SUMIFS(DataRegularSeason20242025!$AB$3:$AB$1315,DataRegularSeason20242025!$B$3:$B$1315, "&lt;=" &amp; $A54, DataRegularSeason20242025!$E$3:$E$1315, AA$1)</f>
        <v>14</v>
      </c>
      <c r="AB54" s="2">
        <f>SUMIFS(DataRegularSeason20242025!$AA$3:$AA$1315,DataRegularSeason20242025!$B$3:$B$1315, "&lt;=" &amp; $A54, DataRegularSeason20242025!$D$3:$D$1315, AB$1)+SUMIFS(DataRegularSeason20242025!$AB$3:$AB$1315,DataRegularSeason20242025!$B$3:$B$1315, "&lt;=" &amp; $A54, DataRegularSeason20242025!$E$3:$E$1315, AB$1)</f>
        <v>14</v>
      </c>
      <c r="AC54" s="2">
        <f>SUMIFS(DataRegularSeason20242025!$AA$3:$AA$1315,DataRegularSeason20242025!$B$3:$B$1315, "&lt;=" &amp; $A54, DataRegularSeason20242025!$D$3:$D$1315, AC$1)+SUMIFS(DataRegularSeason20242025!$AB$3:$AB$1315,DataRegularSeason20242025!$B$3:$B$1315, "&lt;=" &amp; $A54, DataRegularSeason20242025!$E$3:$E$1315, AC$1)</f>
        <v>13</v>
      </c>
      <c r="AD54" s="2">
        <f>SUMIFS(DataRegularSeason20242025!$AA$3:$AA$1315,DataRegularSeason20242025!$B$3:$B$1315, "&lt;=" &amp; $A54, DataRegularSeason20242025!$D$3:$D$1315, AD$1)+SUMIFS(DataRegularSeason20242025!$AB$3:$AB$1315,DataRegularSeason20242025!$B$3:$B$1315, "&lt;=" &amp; $A54, DataRegularSeason20242025!$E$3:$E$1315, AD$1)</f>
        <v>13</v>
      </c>
      <c r="AE54" s="2">
        <f>SUMIFS(DataRegularSeason20242025!$AA$3:$AA$1315,DataRegularSeason20242025!$B$3:$B$1315, "&lt;=" &amp; $A54, DataRegularSeason20242025!$D$3:$D$1315, AE$1)+SUMIFS(DataRegularSeason20242025!$AB$3:$AB$1315,DataRegularSeason20242025!$B$3:$B$1315, "&lt;=" &amp; $A54, DataRegularSeason20242025!$E$3:$E$1315, AE$1)</f>
        <v>17</v>
      </c>
      <c r="AF54" s="2">
        <f>SUMIFS(DataRegularSeason20242025!$AA$3:$AA$1315,DataRegularSeason20242025!$B$3:$B$1315, "&lt;=" &amp; $A54, DataRegularSeason20242025!$D$3:$D$1315, AF$1)+SUMIFS(DataRegularSeason20242025!$AB$3:$AB$1315,DataRegularSeason20242025!$B$3:$B$1315, "&lt;=" &amp; $A54, DataRegularSeason20242025!$E$3:$E$1315, AF$1)</f>
        <v>22</v>
      </c>
      <c r="AG54" s="2">
        <f>SUMIFS(DataRegularSeason20242025!$AA$3:$AA$1315,DataRegularSeason20242025!$B$3:$B$1315, "&lt;=" &amp; $A54, DataRegularSeason20242025!$D$3:$D$1315, AG$1)+SUMIFS(DataRegularSeason20242025!$AB$3:$AB$1315,DataRegularSeason20242025!$B$3:$B$1315, "&lt;=" &amp; $A54, DataRegularSeason20242025!$E$3:$E$1315, AG$1)</f>
        <v>16</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10</v>
      </c>
      <c r="C55" s="2">
        <f>SUMIFS(DataRegularSeason20242025!$AA$3:$AA$1315,DataRegularSeason20242025!$B$3:$B$1315, "&lt;=" &amp; $A55, DataRegularSeason20242025!$D$3:$D$1315, C$1)+SUMIFS(DataRegularSeason20242025!$AB$3:$AB$1315,DataRegularSeason20242025!$B$3:$B$1315, "&lt;=" &amp; $A55, DataRegularSeason20242025!$E$3:$E$1315, C$1)</f>
        <v>13</v>
      </c>
      <c r="D55" s="2">
        <f>SUMIFS(DataRegularSeason20242025!$AA$3:$AA$1315,DataRegularSeason20242025!$B$3:$B$1315, "&lt;=" &amp; $A55, DataRegularSeason20242025!$D$3:$D$1315, D$1)+SUMIFS(DataRegularSeason20242025!$AB$3:$AB$1315,DataRegularSeason20242025!$B$3:$B$1315, "&lt;=" &amp; $A55, DataRegularSeason20242025!$E$3:$E$1315, D$1)</f>
        <v>9</v>
      </c>
      <c r="E55" s="2">
        <f>SUMIFS(DataRegularSeason20242025!$AA$3:$AA$1315,DataRegularSeason20242025!$B$3:$B$1315, "&lt;=" &amp; $A55, DataRegularSeason20242025!$D$3:$D$1315, E$1)+SUMIFS(DataRegularSeason20242025!$AB$3:$AB$1315,DataRegularSeason20242025!$B$3:$B$1315, "&lt;=" &amp; $A55, DataRegularSeason20242025!$E$3:$E$1315, E$1)</f>
        <v>16</v>
      </c>
      <c r="F55" s="2">
        <f>SUMIFS(DataRegularSeason20242025!$AA$3:$AA$1315,DataRegularSeason20242025!$B$3:$B$1315, "&lt;=" &amp; $A55, DataRegularSeason20242025!$D$3:$D$1315, F$1)+SUMIFS(DataRegularSeason20242025!$AB$3:$AB$1315,DataRegularSeason20242025!$B$3:$B$1315, "&lt;=" &amp; $A55, DataRegularSeason20242025!$E$3:$E$1315, F$1)</f>
        <v>11</v>
      </c>
      <c r="G55" s="2">
        <f>SUMIFS(DataRegularSeason20242025!$AA$3:$AA$1315,DataRegularSeason20242025!$B$3:$B$1315, "&lt;=" &amp; $A55, DataRegularSeason20242025!$D$3:$D$1315, G$1)+SUMIFS(DataRegularSeason20242025!$AB$3:$AB$1315,DataRegularSeason20242025!$B$3:$B$1315, "&lt;=" &amp; $A55, DataRegularSeason20242025!$E$3:$E$1315, G$1)</f>
        <v>13</v>
      </c>
      <c r="H55" s="2">
        <f>SUMIFS(DataRegularSeason20242025!$AA$3:$AA$1315,DataRegularSeason20242025!$B$3:$B$1315, "&lt;=" &amp; $A55, DataRegularSeason20242025!$D$3:$D$1315, H$1)+SUMIFS(DataRegularSeason20242025!$AB$3:$AB$1315,DataRegularSeason20242025!$B$3:$B$1315, "&lt;=" &amp; $A55, DataRegularSeason20242025!$E$3:$E$1315, H$1)</f>
        <v>11</v>
      </c>
      <c r="I55" s="2">
        <f>SUMIFS(DataRegularSeason20242025!$AA$3:$AA$1315,DataRegularSeason20242025!$B$3:$B$1315, "&lt;=" &amp; $A55, DataRegularSeason20242025!$D$3:$D$1315, I$1)+SUMIFS(DataRegularSeason20242025!$AB$3:$AB$1315,DataRegularSeason20242025!$B$3:$B$1315, "&lt;=" &amp; $A55, DataRegularSeason20242025!$E$3:$E$1315, I$1)</f>
        <v>10</v>
      </c>
      <c r="J55" s="2">
        <f>SUMIFS(DataRegularSeason20242025!$AA$3:$AA$1315,DataRegularSeason20242025!$B$3:$B$1315, "&lt;=" &amp; $A55, DataRegularSeason20242025!$D$3:$D$1315, J$1)+SUMIFS(DataRegularSeason20242025!$AB$3:$AB$1315,DataRegularSeason20242025!$B$3:$B$1315, "&lt;=" &amp; $A55, DataRegularSeason20242025!$E$3:$E$1315, J$1)</f>
        <v>14</v>
      </c>
      <c r="K55" s="2">
        <f>SUMIFS(DataRegularSeason20242025!$AA$3:$AA$1315,DataRegularSeason20242025!$B$3:$B$1315, "&lt;=" &amp; $A55, DataRegularSeason20242025!$D$3:$D$1315, K$1)+SUMIFS(DataRegularSeason20242025!$AB$3:$AB$1315,DataRegularSeason20242025!$B$3:$B$1315, "&lt;=" &amp; $A55, DataRegularSeason20242025!$E$3:$E$1315, K$1)</f>
        <v>11</v>
      </c>
      <c r="L55" s="2">
        <f>SUMIFS(DataRegularSeason20242025!$AA$3:$AA$1315,DataRegularSeason20242025!$B$3:$B$1315, "&lt;=" &amp; $A55, DataRegularSeason20242025!$D$3:$D$1315, L$1)+SUMIFS(DataRegularSeason20242025!$AB$3:$AB$1315,DataRegularSeason20242025!$B$3:$B$1315, "&lt;=" &amp; $A55, DataRegularSeason20242025!$E$3:$E$1315, L$1)</f>
        <v>13</v>
      </c>
      <c r="M55" s="2">
        <f>SUMIFS(DataRegularSeason20242025!$AA$3:$AA$1315,DataRegularSeason20242025!$B$3:$B$1315, "&lt;=" &amp; $A55, DataRegularSeason20242025!$D$3:$D$1315, M$1)+SUMIFS(DataRegularSeason20242025!$AB$3:$AB$1315,DataRegularSeason20242025!$B$3:$B$1315, "&lt;=" &amp; $A55, DataRegularSeason20242025!$E$3:$E$1315, M$1)</f>
        <v>19</v>
      </c>
      <c r="N55" s="2">
        <f>SUMIFS(DataRegularSeason20242025!$AA$3:$AA$1315,DataRegularSeason20242025!$B$3:$B$1315, "&lt;=" &amp; $A55, DataRegularSeason20242025!$D$3:$D$1315, N$1)+SUMIFS(DataRegularSeason20242025!$AB$3:$AB$1315,DataRegularSeason20242025!$B$3:$B$1315, "&lt;=" &amp; $A55, DataRegularSeason20242025!$E$3:$E$1315, N$1)</f>
        <v>17</v>
      </c>
      <c r="O55" s="2">
        <f>SUMIFS(DataRegularSeason20242025!$AA$3:$AA$1315,DataRegularSeason20242025!$B$3:$B$1315, "&lt;=" &amp; $A55, DataRegularSeason20242025!$D$3:$D$1315, O$1)+SUMIFS(DataRegularSeason20242025!$AB$3:$AB$1315,DataRegularSeason20242025!$B$3:$B$1315, "&lt;=" &amp; $A55, DataRegularSeason20242025!$E$3:$E$1315, O$1)</f>
        <v>18</v>
      </c>
      <c r="P55" s="2">
        <f>SUMIFS(DataRegularSeason20242025!$AA$3:$AA$1315,DataRegularSeason20242025!$B$3:$B$1315, "&lt;=" &amp; $A55, DataRegularSeason20242025!$D$3:$D$1315, P$1)+SUMIFS(DataRegularSeason20242025!$AB$3:$AB$1315,DataRegularSeason20242025!$B$3:$B$1315, "&lt;=" &amp; $A55, DataRegularSeason20242025!$E$3:$E$1315, P$1)</f>
        <v>9</v>
      </c>
      <c r="Q55" s="2">
        <f>SUMIFS(DataRegularSeason20242025!$AA$3:$AA$1315,DataRegularSeason20242025!$B$3:$B$1315, "&lt;=" &amp; $A55, DataRegularSeason20242025!$D$3:$D$1315, Q$1)+SUMIFS(DataRegularSeason20242025!$AB$3:$AB$1315,DataRegularSeason20242025!$B$3:$B$1315, "&lt;=" &amp; $A55, DataRegularSeason20242025!$E$3:$E$1315, Q$1)</f>
        <v>18</v>
      </c>
      <c r="R55" s="2">
        <f>SUMIFS(DataRegularSeason20242025!$AA$3:$AA$1315,DataRegularSeason20242025!$B$3:$B$1315, "&lt;=" &amp; $A55, DataRegularSeason20242025!$D$3:$D$1315, R$1)+SUMIFS(DataRegularSeason20242025!$AB$3:$AB$1315,DataRegularSeason20242025!$B$3:$B$1315, "&lt;=" &amp; $A55, DataRegularSeason20242025!$E$3:$E$1315, R$1)</f>
        <v>9</v>
      </c>
      <c r="S55" s="2">
        <f>SUMIFS(DataRegularSeason20242025!$AA$3:$AA$1315,DataRegularSeason20242025!$B$3:$B$1315, "&lt;=" &amp; $A55, DataRegularSeason20242025!$D$3:$D$1315, S$1)+SUMIFS(DataRegularSeason20242025!$AB$3:$AB$1315,DataRegularSeason20242025!$B$3:$B$1315, "&lt;=" &amp; $A55, DataRegularSeason20242025!$E$3:$E$1315, S$1)</f>
        <v>10</v>
      </c>
      <c r="T55" s="2">
        <f>SUMIFS(DataRegularSeason20242025!$AA$3:$AA$1315,DataRegularSeason20242025!$B$3:$B$1315, "&lt;=" &amp; $A55, DataRegularSeason20242025!$D$3:$D$1315, T$1)+SUMIFS(DataRegularSeason20242025!$AB$3:$AB$1315,DataRegularSeason20242025!$B$3:$B$1315, "&lt;=" &amp; $A55, DataRegularSeason20242025!$E$3:$E$1315, T$1)</f>
        <v>17</v>
      </c>
      <c r="U55" s="2">
        <f>SUMIFS(DataRegularSeason20242025!$AA$3:$AA$1315,DataRegularSeason20242025!$B$3:$B$1315, "&lt;=" &amp; $A55, DataRegularSeason20242025!$D$3:$D$1315, U$1)+SUMIFS(DataRegularSeason20242025!$AB$3:$AB$1315,DataRegularSeason20242025!$B$3:$B$1315, "&lt;=" &amp; $A55, DataRegularSeason20242025!$E$3:$E$1315, U$1)</f>
        <v>12</v>
      </c>
      <c r="V55" s="2">
        <f>SUMIFS(DataRegularSeason20242025!$AA$3:$AA$1315,DataRegularSeason20242025!$B$3:$B$1315, "&lt;=" &amp; $A55, DataRegularSeason20242025!$D$3:$D$1315, V$1)+SUMIFS(DataRegularSeason20242025!$AB$3:$AB$1315,DataRegularSeason20242025!$B$3:$B$1315, "&lt;=" &amp; $A55, DataRegularSeason20242025!$E$3:$E$1315, V$1)</f>
        <v>9</v>
      </c>
      <c r="W55" s="2">
        <f>SUMIFS(DataRegularSeason20242025!$AA$3:$AA$1315,DataRegularSeason20242025!$B$3:$B$1315, "&lt;=" &amp; $A55, DataRegularSeason20242025!$D$3:$D$1315, W$1)+SUMIFS(DataRegularSeason20242025!$AB$3:$AB$1315,DataRegularSeason20242025!$B$3:$B$1315, "&lt;=" &amp; $A55, DataRegularSeason20242025!$E$3:$E$1315, W$1)</f>
        <v>11</v>
      </c>
      <c r="X55" s="2">
        <f>SUMIFS(DataRegularSeason20242025!$AA$3:$AA$1315,DataRegularSeason20242025!$B$3:$B$1315, "&lt;=" &amp; $A55, DataRegularSeason20242025!$D$3:$D$1315, X$1)+SUMIFS(DataRegularSeason20242025!$AB$3:$AB$1315,DataRegularSeason20242025!$B$3:$B$1315, "&lt;=" &amp; $A55, DataRegularSeason20242025!$E$3:$E$1315, X$1)</f>
        <v>11</v>
      </c>
      <c r="Y55" s="2">
        <f>SUMIFS(DataRegularSeason20242025!$AA$3:$AA$1315,DataRegularSeason20242025!$B$3:$B$1315, "&lt;=" &amp; $A55, DataRegularSeason20242025!$D$3:$D$1315, Y$1)+SUMIFS(DataRegularSeason20242025!$AB$3:$AB$1315,DataRegularSeason20242025!$B$3:$B$1315, "&lt;=" &amp; $A55, DataRegularSeason20242025!$E$3:$E$1315, Y$1)</f>
        <v>8</v>
      </c>
      <c r="Z55" s="2">
        <f>SUMIFS(DataRegularSeason20242025!$AA$3:$AA$1315,DataRegularSeason20242025!$B$3:$B$1315, "&lt;=" &amp; $A55, DataRegularSeason20242025!$D$3:$D$1315, Z$1)+SUMIFS(DataRegularSeason20242025!$AB$3:$AB$1315,DataRegularSeason20242025!$B$3:$B$1315, "&lt;=" &amp; $A55, DataRegularSeason20242025!$E$3:$E$1315, Z$1)</f>
        <v>12</v>
      </c>
      <c r="AA55" s="2">
        <f>SUMIFS(DataRegularSeason20242025!$AA$3:$AA$1315,DataRegularSeason20242025!$B$3:$B$1315, "&lt;=" &amp; $A55, DataRegularSeason20242025!$D$3:$D$1315, AA$1)+SUMIFS(DataRegularSeason20242025!$AB$3:$AB$1315,DataRegularSeason20242025!$B$3:$B$1315, "&lt;=" &amp; $A55, DataRegularSeason20242025!$E$3:$E$1315, AA$1)</f>
        <v>14</v>
      </c>
      <c r="AB55" s="2">
        <f>SUMIFS(DataRegularSeason20242025!$AA$3:$AA$1315,DataRegularSeason20242025!$B$3:$B$1315, "&lt;=" &amp; $A55, DataRegularSeason20242025!$D$3:$D$1315, AB$1)+SUMIFS(DataRegularSeason20242025!$AB$3:$AB$1315,DataRegularSeason20242025!$B$3:$B$1315, "&lt;=" &amp; $A55, DataRegularSeason20242025!$E$3:$E$1315, AB$1)</f>
        <v>14</v>
      </c>
      <c r="AC55" s="2">
        <f>SUMIFS(DataRegularSeason20242025!$AA$3:$AA$1315,DataRegularSeason20242025!$B$3:$B$1315, "&lt;=" &amp; $A55, DataRegularSeason20242025!$D$3:$D$1315, AC$1)+SUMIFS(DataRegularSeason20242025!$AB$3:$AB$1315,DataRegularSeason20242025!$B$3:$B$1315, "&lt;=" &amp; $A55, DataRegularSeason20242025!$E$3:$E$1315, AC$1)</f>
        <v>13</v>
      </c>
      <c r="AD55" s="2">
        <f>SUMIFS(DataRegularSeason20242025!$AA$3:$AA$1315,DataRegularSeason20242025!$B$3:$B$1315, "&lt;=" &amp; $A55, DataRegularSeason20242025!$D$3:$D$1315, AD$1)+SUMIFS(DataRegularSeason20242025!$AB$3:$AB$1315,DataRegularSeason20242025!$B$3:$B$1315, "&lt;=" &amp; $A55, DataRegularSeason20242025!$E$3:$E$1315, AD$1)</f>
        <v>13</v>
      </c>
      <c r="AE55" s="2">
        <f>SUMIFS(DataRegularSeason20242025!$AA$3:$AA$1315,DataRegularSeason20242025!$B$3:$B$1315, "&lt;=" &amp; $A55, DataRegularSeason20242025!$D$3:$D$1315, AE$1)+SUMIFS(DataRegularSeason20242025!$AB$3:$AB$1315,DataRegularSeason20242025!$B$3:$B$1315, "&lt;=" &amp; $A55, DataRegularSeason20242025!$E$3:$E$1315, AE$1)</f>
        <v>17</v>
      </c>
      <c r="AF55" s="2">
        <f>SUMIFS(DataRegularSeason20242025!$AA$3:$AA$1315,DataRegularSeason20242025!$B$3:$B$1315, "&lt;=" &amp; $A55, DataRegularSeason20242025!$D$3:$D$1315, AF$1)+SUMIFS(DataRegularSeason20242025!$AB$3:$AB$1315,DataRegularSeason20242025!$B$3:$B$1315, "&lt;=" &amp; $A55, DataRegularSeason20242025!$E$3:$E$1315, AF$1)</f>
        <v>22</v>
      </c>
      <c r="AG55" s="2">
        <f>SUMIFS(DataRegularSeason20242025!$AA$3:$AA$1315,DataRegularSeason20242025!$B$3:$B$1315, "&lt;=" &amp; $A55, DataRegularSeason20242025!$D$3:$D$1315, AG$1)+SUMIFS(DataRegularSeason20242025!$AB$3:$AB$1315,DataRegularSeason20242025!$B$3:$B$1315, "&lt;=" &amp; $A55, DataRegularSeason20242025!$E$3:$E$1315, AG$1)</f>
        <v>16</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10</v>
      </c>
      <c r="C56" s="2">
        <f>SUMIFS(DataRegularSeason20242025!$AA$3:$AA$1315,DataRegularSeason20242025!$B$3:$B$1315, "&lt;=" &amp; $A56, DataRegularSeason20242025!$D$3:$D$1315, C$1)+SUMIFS(DataRegularSeason20242025!$AB$3:$AB$1315,DataRegularSeason20242025!$B$3:$B$1315, "&lt;=" &amp; $A56, DataRegularSeason20242025!$E$3:$E$1315, C$1)</f>
        <v>13</v>
      </c>
      <c r="D56" s="2">
        <f>SUMIFS(DataRegularSeason20242025!$AA$3:$AA$1315,DataRegularSeason20242025!$B$3:$B$1315, "&lt;=" &amp; $A56, DataRegularSeason20242025!$D$3:$D$1315, D$1)+SUMIFS(DataRegularSeason20242025!$AB$3:$AB$1315,DataRegularSeason20242025!$B$3:$B$1315, "&lt;=" &amp; $A56, DataRegularSeason20242025!$E$3:$E$1315, D$1)</f>
        <v>9</v>
      </c>
      <c r="E56" s="2">
        <f>SUMIFS(DataRegularSeason20242025!$AA$3:$AA$1315,DataRegularSeason20242025!$B$3:$B$1315, "&lt;=" &amp; $A56, DataRegularSeason20242025!$D$3:$D$1315, E$1)+SUMIFS(DataRegularSeason20242025!$AB$3:$AB$1315,DataRegularSeason20242025!$B$3:$B$1315, "&lt;=" &amp; $A56, DataRegularSeason20242025!$E$3:$E$1315, E$1)</f>
        <v>16</v>
      </c>
      <c r="F56" s="2">
        <f>SUMIFS(DataRegularSeason20242025!$AA$3:$AA$1315,DataRegularSeason20242025!$B$3:$B$1315, "&lt;=" &amp; $A56, DataRegularSeason20242025!$D$3:$D$1315, F$1)+SUMIFS(DataRegularSeason20242025!$AB$3:$AB$1315,DataRegularSeason20242025!$B$3:$B$1315, "&lt;=" &amp; $A56, DataRegularSeason20242025!$E$3:$E$1315, F$1)</f>
        <v>11</v>
      </c>
      <c r="G56" s="2">
        <f>SUMIFS(DataRegularSeason20242025!$AA$3:$AA$1315,DataRegularSeason20242025!$B$3:$B$1315, "&lt;=" &amp; $A56, DataRegularSeason20242025!$D$3:$D$1315, G$1)+SUMIFS(DataRegularSeason20242025!$AB$3:$AB$1315,DataRegularSeason20242025!$B$3:$B$1315, "&lt;=" &amp; $A56, DataRegularSeason20242025!$E$3:$E$1315, G$1)</f>
        <v>13</v>
      </c>
      <c r="H56" s="2">
        <f>SUMIFS(DataRegularSeason20242025!$AA$3:$AA$1315,DataRegularSeason20242025!$B$3:$B$1315, "&lt;=" &amp; $A56, DataRegularSeason20242025!$D$3:$D$1315, H$1)+SUMIFS(DataRegularSeason20242025!$AB$3:$AB$1315,DataRegularSeason20242025!$B$3:$B$1315, "&lt;=" &amp; $A56, DataRegularSeason20242025!$E$3:$E$1315, H$1)</f>
        <v>11</v>
      </c>
      <c r="I56" s="2">
        <f>SUMIFS(DataRegularSeason20242025!$AA$3:$AA$1315,DataRegularSeason20242025!$B$3:$B$1315, "&lt;=" &amp; $A56, DataRegularSeason20242025!$D$3:$D$1315, I$1)+SUMIFS(DataRegularSeason20242025!$AB$3:$AB$1315,DataRegularSeason20242025!$B$3:$B$1315, "&lt;=" &amp; $A56, DataRegularSeason20242025!$E$3:$E$1315, I$1)</f>
        <v>10</v>
      </c>
      <c r="J56" s="2">
        <f>SUMIFS(DataRegularSeason20242025!$AA$3:$AA$1315,DataRegularSeason20242025!$B$3:$B$1315, "&lt;=" &amp; $A56, DataRegularSeason20242025!$D$3:$D$1315, J$1)+SUMIFS(DataRegularSeason20242025!$AB$3:$AB$1315,DataRegularSeason20242025!$B$3:$B$1315, "&lt;=" &amp; $A56, DataRegularSeason20242025!$E$3:$E$1315, J$1)</f>
        <v>14</v>
      </c>
      <c r="K56" s="2">
        <f>SUMIFS(DataRegularSeason20242025!$AA$3:$AA$1315,DataRegularSeason20242025!$B$3:$B$1315, "&lt;=" &amp; $A56, DataRegularSeason20242025!$D$3:$D$1315, K$1)+SUMIFS(DataRegularSeason20242025!$AB$3:$AB$1315,DataRegularSeason20242025!$B$3:$B$1315, "&lt;=" &amp; $A56, DataRegularSeason20242025!$E$3:$E$1315, K$1)</f>
        <v>11</v>
      </c>
      <c r="L56" s="2">
        <f>SUMIFS(DataRegularSeason20242025!$AA$3:$AA$1315,DataRegularSeason20242025!$B$3:$B$1315, "&lt;=" &amp; $A56, DataRegularSeason20242025!$D$3:$D$1315, L$1)+SUMIFS(DataRegularSeason20242025!$AB$3:$AB$1315,DataRegularSeason20242025!$B$3:$B$1315, "&lt;=" &amp; $A56, DataRegularSeason20242025!$E$3:$E$1315, L$1)</f>
        <v>13</v>
      </c>
      <c r="M56" s="2">
        <f>SUMIFS(DataRegularSeason20242025!$AA$3:$AA$1315,DataRegularSeason20242025!$B$3:$B$1315, "&lt;=" &amp; $A56, DataRegularSeason20242025!$D$3:$D$1315, M$1)+SUMIFS(DataRegularSeason20242025!$AB$3:$AB$1315,DataRegularSeason20242025!$B$3:$B$1315, "&lt;=" &amp; $A56, DataRegularSeason20242025!$E$3:$E$1315, M$1)</f>
        <v>19</v>
      </c>
      <c r="N56" s="2">
        <f>SUMIFS(DataRegularSeason20242025!$AA$3:$AA$1315,DataRegularSeason20242025!$B$3:$B$1315, "&lt;=" &amp; $A56, DataRegularSeason20242025!$D$3:$D$1315, N$1)+SUMIFS(DataRegularSeason20242025!$AB$3:$AB$1315,DataRegularSeason20242025!$B$3:$B$1315, "&lt;=" &amp; $A56, DataRegularSeason20242025!$E$3:$E$1315, N$1)</f>
        <v>17</v>
      </c>
      <c r="O56" s="2">
        <f>SUMIFS(DataRegularSeason20242025!$AA$3:$AA$1315,DataRegularSeason20242025!$B$3:$B$1315, "&lt;=" &amp; $A56, DataRegularSeason20242025!$D$3:$D$1315, O$1)+SUMIFS(DataRegularSeason20242025!$AB$3:$AB$1315,DataRegularSeason20242025!$B$3:$B$1315, "&lt;=" &amp; $A56, DataRegularSeason20242025!$E$3:$E$1315, O$1)</f>
        <v>18</v>
      </c>
      <c r="P56" s="2">
        <f>SUMIFS(DataRegularSeason20242025!$AA$3:$AA$1315,DataRegularSeason20242025!$B$3:$B$1315, "&lt;=" &amp; $A56, DataRegularSeason20242025!$D$3:$D$1315, P$1)+SUMIFS(DataRegularSeason20242025!$AB$3:$AB$1315,DataRegularSeason20242025!$B$3:$B$1315, "&lt;=" &amp; $A56, DataRegularSeason20242025!$E$3:$E$1315, P$1)</f>
        <v>9</v>
      </c>
      <c r="Q56" s="2">
        <f>SUMIFS(DataRegularSeason20242025!$AA$3:$AA$1315,DataRegularSeason20242025!$B$3:$B$1315, "&lt;=" &amp; $A56, DataRegularSeason20242025!$D$3:$D$1315, Q$1)+SUMIFS(DataRegularSeason20242025!$AB$3:$AB$1315,DataRegularSeason20242025!$B$3:$B$1315, "&lt;=" &amp; $A56, DataRegularSeason20242025!$E$3:$E$1315, Q$1)</f>
        <v>18</v>
      </c>
      <c r="R56" s="2">
        <f>SUMIFS(DataRegularSeason20242025!$AA$3:$AA$1315,DataRegularSeason20242025!$B$3:$B$1315, "&lt;=" &amp; $A56, DataRegularSeason20242025!$D$3:$D$1315, R$1)+SUMIFS(DataRegularSeason20242025!$AB$3:$AB$1315,DataRegularSeason20242025!$B$3:$B$1315, "&lt;=" &amp; $A56, DataRegularSeason20242025!$E$3:$E$1315, R$1)</f>
        <v>9</v>
      </c>
      <c r="S56" s="2">
        <f>SUMIFS(DataRegularSeason20242025!$AA$3:$AA$1315,DataRegularSeason20242025!$B$3:$B$1315, "&lt;=" &amp; $A56, DataRegularSeason20242025!$D$3:$D$1315, S$1)+SUMIFS(DataRegularSeason20242025!$AB$3:$AB$1315,DataRegularSeason20242025!$B$3:$B$1315, "&lt;=" &amp; $A56, DataRegularSeason20242025!$E$3:$E$1315, S$1)</f>
        <v>10</v>
      </c>
      <c r="T56" s="2">
        <f>SUMIFS(DataRegularSeason20242025!$AA$3:$AA$1315,DataRegularSeason20242025!$B$3:$B$1315, "&lt;=" &amp; $A56, DataRegularSeason20242025!$D$3:$D$1315, T$1)+SUMIFS(DataRegularSeason20242025!$AB$3:$AB$1315,DataRegularSeason20242025!$B$3:$B$1315, "&lt;=" &amp; $A56, DataRegularSeason20242025!$E$3:$E$1315, T$1)</f>
        <v>17</v>
      </c>
      <c r="U56" s="2">
        <f>SUMIFS(DataRegularSeason20242025!$AA$3:$AA$1315,DataRegularSeason20242025!$B$3:$B$1315, "&lt;=" &amp; $A56, DataRegularSeason20242025!$D$3:$D$1315, U$1)+SUMIFS(DataRegularSeason20242025!$AB$3:$AB$1315,DataRegularSeason20242025!$B$3:$B$1315, "&lt;=" &amp; $A56, DataRegularSeason20242025!$E$3:$E$1315, U$1)</f>
        <v>12</v>
      </c>
      <c r="V56" s="2">
        <f>SUMIFS(DataRegularSeason20242025!$AA$3:$AA$1315,DataRegularSeason20242025!$B$3:$B$1315, "&lt;=" &amp; $A56, DataRegularSeason20242025!$D$3:$D$1315, V$1)+SUMIFS(DataRegularSeason20242025!$AB$3:$AB$1315,DataRegularSeason20242025!$B$3:$B$1315, "&lt;=" &amp; $A56, DataRegularSeason20242025!$E$3:$E$1315, V$1)</f>
        <v>9</v>
      </c>
      <c r="W56" s="2">
        <f>SUMIFS(DataRegularSeason20242025!$AA$3:$AA$1315,DataRegularSeason20242025!$B$3:$B$1315, "&lt;=" &amp; $A56, DataRegularSeason20242025!$D$3:$D$1315, W$1)+SUMIFS(DataRegularSeason20242025!$AB$3:$AB$1315,DataRegularSeason20242025!$B$3:$B$1315, "&lt;=" &amp; $A56, DataRegularSeason20242025!$E$3:$E$1315, W$1)</f>
        <v>11</v>
      </c>
      <c r="X56" s="2">
        <f>SUMIFS(DataRegularSeason20242025!$AA$3:$AA$1315,DataRegularSeason20242025!$B$3:$B$1315, "&lt;=" &amp; $A56, DataRegularSeason20242025!$D$3:$D$1315, X$1)+SUMIFS(DataRegularSeason20242025!$AB$3:$AB$1315,DataRegularSeason20242025!$B$3:$B$1315, "&lt;=" &amp; $A56, DataRegularSeason20242025!$E$3:$E$1315, X$1)</f>
        <v>11</v>
      </c>
      <c r="Y56" s="2">
        <f>SUMIFS(DataRegularSeason20242025!$AA$3:$AA$1315,DataRegularSeason20242025!$B$3:$B$1315, "&lt;=" &amp; $A56, DataRegularSeason20242025!$D$3:$D$1315, Y$1)+SUMIFS(DataRegularSeason20242025!$AB$3:$AB$1315,DataRegularSeason20242025!$B$3:$B$1315, "&lt;=" &amp; $A56, DataRegularSeason20242025!$E$3:$E$1315, Y$1)</f>
        <v>8</v>
      </c>
      <c r="Z56" s="2">
        <f>SUMIFS(DataRegularSeason20242025!$AA$3:$AA$1315,DataRegularSeason20242025!$B$3:$B$1315, "&lt;=" &amp; $A56, DataRegularSeason20242025!$D$3:$D$1315, Z$1)+SUMIFS(DataRegularSeason20242025!$AB$3:$AB$1315,DataRegularSeason20242025!$B$3:$B$1315, "&lt;=" &amp; $A56, DataRegularSeason20242025!$E$3:$E$1315, Z$1)</f>
        <v>12</v>
      </c>
      <c r="AA56" s="2">
        <f>SUMIFS(DataRegularSeason20242025!$AA$3:$AA$1315,DataRegularSeason20242025!$B$3:$B$1315, "&lt;=" &amp; $A56, DataRegularSeason20242025!$D$3:$D$1315, AA$1)+SUMIFS(DataRegularSeason20242025!$AB$3:$AB$1315,DataRegularSeason20242025!$B$3:$B$1315, "&lt;=" &amp; $A56, DataRegularSeason20242025!$E$3:$E$1315, AA$1)</f>
        <v>14</v>
      </c>
      <c r="AB56" s="2">
        <f>SUMIFS(DataRegularSeason20242025!$AA$3:$AA$1315,DataRegularSeason20242025!$B$3:$B$1315, "&lt;=" &amp; $A56, DataRegularSeason20242025!$D$3:$D$1315, AB$1)+SUMIFS(DataRegularSeason20242025!$AB$3:$AB$1315,DataRegularSeason20242025!$B$3:$B$1315, "&lt;=" &amp; $A56, DataRegularSeason20242025!$E$3:$E$1315, AB$1)</f>
        <v>14</v>
      </c>
      <c r="AC56" s="2">
        <f>SUMIFS(DataRegularSeason20242025!$AA$3:$AA$1315,DataRegularSeason20242025!$B$3:$B$1315, "&lt;=" &amp; $A56, DataRegularSeason20242025!$D$3:$D$1315, AC$1)+SUMIFS(DataRegularSeason20242025!$AB$3:$AB$1315,DataRegularSeason20242025!$B$3:$B$1315, "&lt;=" &amp; $A56, DataRegularSeason20242025!$E$3:$E$1315, AC$1)</f>
        <v>13</v>
      </c>
      <c r="AD56" s="2">
        <f>SUMIFS(DataRegularSeason20242025!$AA$3:$AA$1315,DataRegularSeason20242025!$B$3:$B$1315, "&lt;=" &amp; $A56, DataRegularSeason20242025!$D$3:$D$1315, AD$1)+SUMIFS(DataRegularSeason20242025!$AB$3:$AB$1315,DataRegularSeason20242025!$B$3:$B$1315, "&lt;=" &amp; $A56, DataRegularSeason20242025!$E$3:$E$1315, AD$1)</f>
        <v>13</v>
      </c>
      <c r="AE56" s="2">
        <f>SUMIFS(DataRegularSeason20242025!$AA$3:$AA$1315,DataRegularSeason20242025!$B$3:$B$1315, "&lt;=" &amp; $A56, DataRegularSeason20242025!$D$3:$D$1315, AE$1)+SUMIFS(DataRegularSeason20242025!$AB$3:$AB$1315,DataRegularSeason20242025!$B$3:$B$1315, "&lt;=" &amp; $A56, DataRegularSeason20242025!$E$3:$E$1315, AE$1)</f>
        <v>17</v>
      </c>
      <c r="AF56" s="2">
        <f>SUMIFS(DataRegularSeason20242025!$AA$3:$AA$1315,DataRegularSeason20242025!$B$3:$B$1315, "&lt;=" &amp; $A56, DataRegularSeason20242025!$D$3:$D$1315, AF$1)+SUMIFS(DataRegularSeason20242025!$AB$3:$AB$1315,DataRegularSeason20242025!$B$3:$B$1315, "&lt;=" &amp; $A56, DataRegularSeason20242025!$E$3:$E$1315, AF$1)</f>
        <v>22</v>
      </c>
      <c r="AG56" s="2">
        <f>SUMIFS(DataRegularSeason20242025!$AA$3:$AA$1315,DataRegularSeason20242025!$B$3:$B$1315, "&lt;=" &amp; $A56, DataRegularSeason20242025!$D$3:$D$1315, AG$1)+SUMIFS(DataRegularSeason20242025!$AB$3:$AB$1315,DataRegularSeason20242025!$B$3:$B$1315, "&lt;=" &amp; $A56, DataRegularSeason20242025!$E$3:$E$1315, AG$1)</f>
        <v>16</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10</v>
      </c>
      <c r="C57" s="2">
        <f>SUMIFS(DataRegularSeason20242025!$AA$3:$AA$1315,DataRegularSeason20242025!$B$3:$B$1315, "&lt;=" &amp; $A57, DataRegularSeason20242025!$D$3:$D$1315, C$1)+SUMIFS(DataRegularSeason20242025!$AB$3:$AB$1315,DataRegularSeason20242025!$B$3:$B$1315, "&lt;=" &amp; $A57, DataRegularSeason20242025!$E$3:$E$1315, C$1)</f>
        <v>13</v>
      </c>
      <c r="D57" s="2">
        <f>SUMIFS(DataRegularSeason20242025!$AA$3:$AA$1315,DataRegularSeason20242025!$B$3:$B$1315, "&lt;=" &amp; $A57, DataRegularSeason20242025!$D$3:$D$1315, D$1)+SUMIFS(DataRegularSeason20242025!$AB$3:$AB$1315,DataRegularSeason20242025!$B$3:$B$1315, "&lt;=" &amp; $A57, DataRegularSeason20242025!$E$3:$E$1315, D$1)</f>
        <v>9</v>
      </c>
      <c r="E57" s="2">
        <f>SUMIFS(DataRegularSeason20242025!$AA$3:$AA$1315,DataRegularSeason20242025!$B$3:$B$1315, "&lt;=" &amp; $A57, DataRegularSeason20242025!$D$3:$D$1315, E$1)+SUMIFS(DataRegularSeason20242025!$AB$3:$AB$1315,DataRegularSeason20242025!$B$3:$B$1315, "&lt;=" &amp; $A57, DataRegularSeason20242025!$E$3:$E$1315, E$1)</f>
        <v>16</v>
      </c>
      <c r="F57" s="2">
        <f>SUMIFS(DataRegularSeason20242025!$AA$3:$AA$1315,DataRegularSeason20242025!$B$3:$B$1315, "&lt;=" &amp; $A57, DataRegularSeason20242025!$D$3:$D$1315, F$1)+SUMIFS(DataRegularSeason20242025!$AB$3:$AB$1315,DataRegularSeason20242025!$B$3:$B$1315, "&lt;=" &amp; $A57, DataRegularSeason20242025!$E$3:$E$1315, F$1)</f>
        <v>11</v>
      </c>
      <c r="G57" s="2">
        <f>SUMIFS(DataRegularSeason20242025!$AA$3:$AA$1315,DataRegularSeason20242025!$B$3:$B$1315, "&lt;=" &amp; $A57, DataRegularSeason20242025!$D$3:$D$1315, G$1)+SUMIFS(DataRegularSeason20242025!$AB$3:$AB$1315,DataRegularSeason20242025!$B$3:$B$1315, "&lt;=" &amp; $A57, DataRegularSeason20242025!$E$3:$E$1315, G$1)</f>
        <v>13</v>
      </c>
      <c r="H57" s="2">
        <f>SUMIFS(DataRegularSeason20242025!$AA$3:$AA$1315,DataRegularSeason20242025!$B$3:$B$1315, "&lt;=" &amp; $A57, DataRegularSeason20242025!$D$3:$D$1315, H$1)+SUMIFS(DataRegularSeason20242025!$AB$3:$AB$1315,DataRegularSeason20242025!$B$3:$B$1315, "&lt;=" &amp; $A57, DataRegularSeason20242025!$E$3:$E$1315, H$1)</f>
        <v>11</v>
      </c>
      <c r="I57" s="2">
        <f>SUMIFS(DataRegularSeason20242025!$AA$3:$AA$1315,DataRegularSeason20242025!$B$3:$B$1315, "&lt;=" &amp; $A57, DataRegularSeason20242025!$D$3:$D$1315, I$1)+SUMIFS(DataRegularSeason20242025!$AB$3:$AB$1315,DataRegularSeason20242025!$B$3:$B$1315, "&lt;=" &amp; $A57, DataRegularSeason20242025!$E$3:$E$1315, I$1)</f>
        <v>10</v>
      </c>
      <c r="J57" s="2">
        <f>SUMIFS(DataRegularSeason20242025!$AA$3:$AA$1315,DataRegularSeason20242025!$B$3:$B$1315, "&lt;=" &amp; $A57, DataRegularSeason20242025!$D$3:$D$1315, J$1)+SUMIFS(DataRegularSeason20242025!$AB$3:$AB$1315,DataRegularSeason20242025!$B$3:$B$1315, "&lt;=" &amp; $A57, DataRegularSeason20242025!$E$3:$E$1315, J$1)</f>
        <v>14</v>
      </c>
      <c r="K57" s="2">
        <f>SUMIFS(DataRegularSeason20242025!$AA$3:$AA$1315,DataRegularSeason20242025!$B$3:$B$1315, "&lt;=" &amp; $A57, DataRegularSeason20242025!$D$3:$D$1315, K$1)+SUMIFS(DataRegularSeason20242025!$AB$3:$AB$1315,DataRegularSeason20242025!$B$3:$B$1315, "&lt;=" &amp; $A57, DataRegularSeason20242025!$E$3:$E$1315, K$1)</f>
        <v>11</v>
      </c>
      <c r="L57" s="2">
        <f>SUMIFS(DataRegularSeason20242025!$AA$3:$AA$1315,DataRegularSeason20242025!$B$3:$B$1315, "&lt;=" &amp; $A57, DataRegularSeason20242025!$D$3:$D$1315, L$1)+SUMIFS(DataRegularSeason20242025!$AB$3:$AB$1315,DataRegularSeason20242025!$B$3:$B$1315, "&lt;=" &amp; $A57, DataRegularSeason20242025!$E$3:$E$1315, L$1)</f>
        <v>13</v>
      </c>
      <c r="M57" s="2">
        <f>SUMIFS(DataRegularSeason20242025!$AA$3:$AA$1315,DataRegularSeason20242025!$B$3:$B$1315, "&lt;=" &amp; $A57, DataRegularSeason20242025!$D$3:$D$1315, M$1)+SUMIFS(DataRegularSeason20242025!$AB$3:$AB$1315,DataRegularSeason20242025!$B$3:$B$1315, "&lt;=" &amp; $A57, DataRegularSeason20242025!$E$3:$E$1315, M$1)</f>
        <v>19</v>
      </c>
      <c r="N57" s="2">
        <f>SUMIFS(DataRegularSeason20242025!$AA$3:$AA$1315,DataRegularSeason20242025!$B$3:$B$1315, "&lt;=" &amp; $A57, DataRegularSeason20242025!$D$3:$D$1315, N$1)+SUMIFS(DataRegularSeason20242025!$AB$3:$AB$1315,DataRegularSeason20242025!$B$3:$B$1315, "&lt;=" &amp; $A57, DataRegularSeason20242025!$E$3:$E$1315, N$1)</f>
        <v>17</v>
      </c>
      <c r="O57" s="2">
        <f>SUMIFS(DataRegularSeason20242025!$AA$3:$AA$1315,DataRegularSeason20242025!$B$3:$B$1315, "&lt;=" &amp; $A57, DataRegularSeason20242025!$D$3:$D$1315, O$1)+SUMIFS(DataRegularSeason20242025!$AB$3:$AB$1315,DataRegularSeason20242025!$B$3:$B$1315, "&lt;=" &amp; $A57, DataRegularSeason20242025!$E$3:$E$1315, O$1)</f>
        <v>18</v>
      </c>
      <c r="P57" s="2">
        <f>SUMIFS(DataRegularSeason20242025!$AA$3:$AA$1315,DataRegularSeason20242025!$B$3:$B$1315, "&lt;=" &amp; $A57, DataRegularSeason20242025!$D$3:$D$1315, P$1)+SUMIFS(DataRegularSeason20242025!$AB$3:$AB$1315,DataRegularSeason20242025!$B$3:$B$1315, "&lt;=" &amp; $A57, DataRegularSeason20242025!$E$3:$E$1315, P$1)</f>
        <v>9</v>
      </c>
      <c r="Q57" s="2">
        <f>SUMIFS(DataRegularSeason20242025!$AA$3:$AA$1315,DataRegularSeason20242025!$B$3:$B$1315, "&lt;=" &amp; $A57, DataRegularSeason20242025!$D$3:$D$1315, Q$1)+SUMIFS(DataRegularSeason20242025!$AB$3:$AB$1315,DataRegularSeason20242025!$B$3:$B$1315, "&lt;=" &amp; $A57, DataRegularSeason20242025!$E$3:$E$1315, Q$1)</f>
        <v>18</v>
      </c>
      <c r="R57" s="2">
        <f>SUMIFS(DataRegularSeason20242025!$AA$3:$AA$1315,DataRegularSeason20242025!$B$3:$B$1315, "&lt;=" &amp; $A57, DataRegularSeason20242025!$D$3:$D$1315, R$1)+SUMIFS(DataRegularSeason20242025!$AB$3:$AB$1315,DataRegularSeason20242025!$B$3:$B$1315, "&lt;=" &amp; $A57, DataRegularSeason20242025!$E$3:$E$1315, R$1)</f>
        <v>9</v>
      </c>
      <c r="S57" s="2">
        <f>SUMIFS(DataRegularSeason20242025!$AA$3:$AA$1315,DataRegularSeason20242025!$B$3:$B$1315, "&lt;=" &amp; $A57, DataRegularSeason20242025!$D$3:$D$1315, S$1)+SUMIFS(DataRegularSeason20242025!$AB$3:$AB$1315,DataRegularSeason20242025!$B$3:$B$1315, "&lt;=" &amp; $A57, DataRegularSeason20242025!$E$3:$E$1315, S$1)</f>
        <v>10</v>
      </c>
      <c r="T57" s="2">
        <f>SUMIFS(DataRegularSeason20242025!$AA$3:$AA$1315,DataRegularSeason20242025!$B$3:$B$1315, "&lt;=" &amp; $A57, DataRegularSeason20242025!$D$3:$D$1315, T$1)+SUMIFS(DataRegularSeason20242025!$AB$3:$AB$1315,DataRegularSeason20242025!$B$3:$B$1315, "&lt;=" &amp; $A57, DataRegularSeason20242025!$E$3:$E$1315, T$1)</f>
        <v>17</v>
      </c>
      <c r="U57" s="2">
        <f>SUMIFS(DataRegularSeason20242025!$AA$3:$AA$1315,DataRegularSeason20242025!$B$3:$B$1315, "&lt;=" &amp; $A57, DataRegularSeason20242025!$D$3:$D$1315, U$1)+SUMIFS(DataRegularSeason20242025!$AB$3:$AB$1315,DataRegularSeason20242025!$B$3:$B$1315, "&lt;=" &amp; $A57, DataRegularSeason20242025!$E$3:$E$1315, U$1)</f>
        <v>12</v>
      </c>
      <c r="V57" s="2">
        <f>SUMIFS(DataRegularSeason20242025!$AA$3:$AA$1315,DataRegularSeason20242025!$B$3:$B$1315, "&lt;=" &amp; $A57, DataRegularSeason20242025!$D$3:$D$1315, V$1)+SUMIFS(DataRegularSeason20242025!$AB$3:$AB$1315,DataRegularSeason20242025!$B$3:$B$1315, "&lt;=" &amp; $A57, DataRegularSeason20242025!$E$3:$E$1315, V$1)</f>
        <v>9</v>
      </c>
      <c r="W57" s="2">
        <f>SUMIFS(DataRegularSeason20242025!$AA$3:$AA$1315,DataRegularSeason20242025!$B$3:$B$1315, "&lt;=" &amp; $A57, DataRegularSeason20242025!$D$3:$D$1315, W$1)+SUMIFS(DataRegularSeason20242025!$AB$3:$AB$1315,DataRegularSeason20242025!$B$3:$B$1315, "&lt;=" &amp; $A57, DataRegularSeason20242025!$E$3:$E$1315, W$1)</f>
        <v>11</v>
      </c>
      <c r="X57" s="2">
        <f>SUMIFS(DataRegularSeason20242025!$AA$3:$AA$1315,DataRegularSeason20242025!$B$3:$B$1315, "&lt;=" &amp; $A57, DataRegularSeason20242025!$D$3:$D$1315, X$1)+SUMIFS(DataRegularSeason20242025!$AB$3:$AB$1315,DataRegularSeason20242025!$B$3:$B$1315, "&lt;=" &amp; $A57, DataRegularSeason20242025!$E$3:$E$1315, X$1)</f>
        <v>11</v>
      </c>
      <c r="Y57" s="2">
        <f>SUMIFS(DataRegularSeason20242025!$AA$3:$AA$1315,DataRegularSeason20242025!$B$3:$B$1315, "&lt;=" &amp; $A57, DataRegularSeason20242025!$D$3:$D$1315, Y$1)+SUMIFS(DataRegularSeason20242025!$AB$3:$AB$1315,DataRegularSeason20242025!$B$3:$B$1315, "&lt;=" &amp; $A57, DataRegularSeason20242025!$E$3:$E$1315, Y$1)</f>
        <v>8</v>
      </c>
      <c r="Z57" s="2">
        <f>SUMIFS(DataRegularSeason20242025!$AA$3:$AA$1315,DataRegularSeason20242025!$B$3:$B$1315, "&lt;=" &amp; $A57, DataRegularSeason20242025!$D$3:$D$1315, Z$1)+SUMIFS(DataRegularSeason20242025!$AB$3:$AB$1315,DataRegularSeason20242025!$B$3:$B$1315, "&lt;=" &amp; $A57, DataRegularSeason20242025!$E$3:$E$1315, Z$1)</f>
        <v>12</v>
      </c>
      <c r="AA57" s="2">
        <f>SUMIFS(DataRegularSeason20242025!$AA$3:$AA$1315,DataRegularSeason20242025!$B$3:$B$1315, "&lt;=" &amp; $A57, DataRegularSeason20242025!$D$3:$D$1315, AA$1)+SUMIFS(DataRegularSeason20242025!$AB$3:$AB$1315,DataRegularSeason20242025!$B$3:$B$1315, "&lt;=" &amp; $A57, DataRegularSeason20242025!$E$3:$E$1315, AA$1)</f>
        <v>14</v>
      </c>
      <c r="AB57" s="2">
        <f>SUMIFS(DataRegularSeason20242025!$AA$3:$AA$1315,DataRegularSeason20242025!$B$3:$B$1315, "&lt;=" &amp; $A57, DataRegularSeason20242025!$D$3:$D$1315, AB$1)+SUMIFS(DataRegularSeason20242025!$AB$3:$AB$1315,DataRegularSeason20242025!$B$3:$B$1315, "&lt;=" &amp; $A57, DataRegularSeason20242025!$E$3:$E$1315, AB$1)</f>
        <v>14</v>
      </c>
      <c r="AC57" s="2">
        <f>SUMIFS(DataRegularSeason20242025!$AA$3:$AA$1315,DataRegularSeason20242025!$B$3:$B$1315, "&lt;=" &amp; $A57, DataRegularSeason20242025!$D$3:$D$1315, AC$1)+SUMIFS(DataRegularSeason20242025!$AB$3:$AB$1315,DataRegularSeason20242025!$B$3:$B$1315, "&lt;=" &amp; $A57, DataRegularSeason20242025!$E$3:$E$1315, AC$1)</f>
        <v>13</v>
      </c>
      <c r="AD57" s="2">
        <f>SUMIFS(DataRegularSeason20242025!$AA$3:$AA$1315,DataRegularSeason20242025!$B$3:$B$1315, "&lt;=" &amp; $A57, DataRegularSeason20242025!$D$3:$D$1315, AD$1)+SUMIFS(DataRegularSeason20242025!$AB$3:$AB$1315,DataRegularSeason20242025!$B$3:$B$1315, "&lt;=" &amp; $A57, DataRegularSeason20242025!$E$3:$E$1315, AD$1)</f>
        <v>13</v>
      </c>
      <c r="AE57" s="2">
        <f>SUMIFS(DataRegularSeason20242025!$AA$3:$AA$1315,DataRegularSeason20242025!$B$3:$B$1315, "&lt;=" &amp; $A57, DataRegularSeason20242025!$D$3:$D$1315, AE$1)+SUMIFS(DataRegularSeason20242025!$AB$3:$AB$1315,DataRegularSeason20242025!$B$3:$B$1315, "&lt;=" &amp; $A57, DataRegularSeason20242025!$E$3:$E$1315, AE$1)</f>
        <v>17</v>
      </c>
      <c r="AF57" s="2">
        <f>SUMIFS(DataRegularSeason20242025!$AA$3:$AA$1315,DataRegularSeason20242025!$B$3:$B$1315, "&lt;=" &amp; $A57, DataRegularSeason20242025!$D$3:$D$1315, AF$1)+SUMIFS(DataRegularSeason20242025!$AB$3:$AB$1315,DataRegularSeason20242025!$B$3:$B$1315, "&lt;=" &amp; $A57, DataRegularSeason20242025!$E$3:$E$1315, AF$1)</f>
        <v>22</v>
      </c>
      <c r="AG57" s="2">
        <f>SUMIFS(DataRegularSeason20242025!$AA$3:$AA$1315,DataRegularSeason20242025!$B$3:$B$1315, "&lt;=" &amp; $A57, DataRegularSeason20242025!$D$3:$D$1315, AG$1)+SUMIFS(DataRegularSeason20242025!$AB$3:$AB$1315,DataRegularSeason20242025!$B$3:$B$1315, "&lt;=" &amp; $A57, DataRegularSeason20242025!$E$3:$E$1315, AG$1)</f>
        <v>16</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10</v>
      </c>
      <c r="C58" s="2">
        <f>SUMIFS(DataRegularSeason20242025!$AA$3:$AA$1315,DataRegularSeason20242025!$B$3:$B$1315, "&lt;=" &amp; $A58, DataRegularSeason20242025!$D$3:$D$1315, C$1)+SUMIFS(DataRegularSeason20242025!$AB$3:$AB$1315,DataRegularSeason20242025!$B$3:$B$1315, "&lt;=" &amp; $A58, DataRegularSeason20242025!$E$3:$E$1315, C$1)</f>
        <v>13</v>
      </c>
      <c r="D58" s="2">
        <f>SUMIFS(DataRegularSeason20242025!$AA$3:$AA$1315,DataRegularSeason20242025!$B$3:$B$1315, "&lt;=" &amp; $A58, DataRegularSeason20242025!$D$3:$D$1315, D$1)+SUMIFS(DataRegularSeason20242025!$AB$3:$AB$1315,DataRegularSeason20242025!$B$3:$B$1315, "&lt;=" &amp; $A58, DataRegularSeason20242025!$E$3:$E$1315, D$1)</f>
        <v>9</v>
      </c>
      <c r="E58" s="2">
        <f>SUMIFS(DataRegularSeason20242025!$AA$3:$AA$1315,DataRegularSeason20242025!$B$3:$B$1315, "&lt;=" &amp; $A58, DataRegularSeason20242025!$D$3:$D$1315, E$1)+SUMIFS(DataRegularSeason20242025!$AB$3:$AB$1315,DataRegularSeason20242025!$B$3:$B$1315, "&lt;=" &amp; $A58, DataRegularSeason20242025!$E$3:$E$1315, E$1)</f>
        <v>16</v>
      </c>
      <c r="F58" s="2">
        <f>SUMIFS(DataRegularSeason20242025!$AA$3:$AA$1315,DataRegularSeason20242025!$B$3:$B$1315, "&lt;=" &amp; $A58, DataRegularSeason20242025!$D$3:$D$1315, F$1)+SUMIFS(DataRegularSeason20242025!$AB$3:$AB$1315,DataRegularSeason20242025!$B$3:$B$1315, "&lt;=" &amp; $A58, DataRegularSeason20242025!$E$3:$E$1315, F$1)</f>
        <v>11</v>
      </c>
      <c r="G58" s="2">
        <f>SUMIFS(DataRegularSeason20242025!$AA$3:$AA$1315,DataRegularSeason20242025!$B$3:$B$1315, "&lt;=" &amp; $A58, DataRegularSeason20242025!$D$3:$D$1315, G$1)+SUMIFS(DataRegularSeason20242025!$AB$3:$AB$1315,DataRegularSeason20242025!$B$3:$B$1315, "&lt;=" &amp; $A58, DataRegularSeason20242025!$E$3:$E$1315, G$1)</f>
        <v>13</v>
      </c>
      <c r="H58" s="2">
        <f>SUMIFS(DataRegularSeason20242025!$AA$3:$AA$1315,DataRegularSeason20242025!$B$3:$B$1315, "&lt;=" &amp; $A58, DataRegularSeason20242025!$D$3:$D$1315, H$1)+SUMIFS(DataRegularSeason20242025!$AB$3:$AB$1315,DataRegularSeason20242025!$B$3:$B$1315, "&lt;=" &amp; $A58, DataRegularSeason20242025!$E$3:$E$1315, H$1)</f>
        <v>11</v>
      </c>
      <c r="I58" s="2">
        <f>SUMIFS(DataRegularSeason20242025!$AA$3:$AA$1315,DataRegularSeason20242025!$B$3:$B$1315, "&lt;=" &amp; $A58, DataRegularSeason20242025!$D$3:$D$1315, I$1)+SUMIFS(DataRegularSeason20242025!$AB$3:$AB$1315,DataRegularSeason20242025!$B$3:$B$1315, "&lt;=" &amp; $A58, DataRegularSeason20242025!$E$3:$E$1315, I$1)</f>
        <v>10</v>
      </c>
      <c r="J58" s="2">
        <f>SUMIFS(DataRegularSeason20242025!$AA$3:$AA$1315,DataRegularSeason20242025!$B$3:$B$1315, "&lt;=" &amp; $A58, DataRegularSeason20242025!$D$3:$D$1315, J$1)+SUMIFS(DataRegularSeason20242025!$AB$3:$AB$1315,DataRegularSeason20242025!$B$3:$B$1315, "&lt;=" &amp; $A58, DataRegularSeason20242025!$E$3:$E$1315, J$1)</f>
        <v>14</v>
      </c>
      <c r="K58" s="2">
        <f>SUMIFS(DataRegularSeason20242025!$AA$3:$AA$1315,DataRegularSeason20242025!$B$3:$B$1315, "&lt;=" &amp; $A58, DataRegularSeason20242025!$D$3:$D$1315, K$1)+SUMIFS(DataRegularSeason20242025!$AB$3:$AB$1315,DataRegularSeason20242025!$B$3:$B$1315, "&lt;=" &amp; $A58, DataRegularSeason20242025!$E$3:$E$1315, K$1)</f>
        <v>11</v>
      </c>
      <c r="L58" s="2">
        <f>SUMIFS(DataRegularSeason20242025!$AA$3:$AA$1315,DataRegularSeason20242025!$B$3:$B$1315, "&lt;=" &amp; $A58, DataRegularSeason20242025!$D$3:$D$1315, L$1)+SUMIFS(DataRegularSeason20242025!$AB$3:$AB$1315,DataRegularSeason20242025!$B$3:$B$1315, "&lt;=" &amp; $A58, DataRegularSeason20242025!$E$3:$E$1315, L$1)</f>
        <v>13</v>
      </c>
      <c r="M58" s="2">
        <f>SUMIFS(DataRegularSeason20242025!$AA$3:$AA$1315,DataRegularSeason20242025!$B$3:$B$1315, "&lt;=" &amp; $A58, DataRegularSeason20242025!$D$3:$D$1315, M$1)+SUMIFS(DataRegularSeason20242025!$AB$3:$AB$1315,DataRegularSeason20242025!$B$3:$B$1315, "&lt;=" &amp; $A58, DataRegularSeason20242025!$E$3:$E$1315, M$1)</f>
        <v>19</v>
      </c>
      <c r="N58" s="2">
        <f>SUMIFS(DataRegularSeason20242025!$AA$3:$AA$1315,DataRegularSeason20242025!$B$3:$B$1315, "&lt;=" &amp; $A58, DataRegularSeason20242025!$D$3:$D$1315, N$1)+SUMIFS(DataRegularSeason20242025!$AB$3:$AB$1315,DataRegularSeason20242025!$B$3:$B$1315, "&lt;=" &amp; $A58, DataRegularSeason20242025!$E$3:$E$1315, N$1)</f>
        <v>17</v>
      </c>
      <c r="O58" s="2">
        <f>SUMIFS(DataRegularSeason20242025!$AA$3:$AA$1315,DataRegularSeason20242025!$B$3:$B$1315, "&lt;=" &amp; $A58, DataRegularSeason20242025!$D$3:$D$1315, O$1)+SUMIFS(DataRegularSeason20242025!$AB$3:$AB$1315,DataRegularSeason20242025!$B$3:$B$1315, "&lt;=" &amp; $A58, DataRegularSeason20242025!$E$3:$E$1315, O$1)</f>
        <v>18</v>
      </c>
      <c r="P58" s="2">
        <f>SUMIFS(DataRegularSeason20242025!$AA$3:$AA$1315,DataRegularSeason20242025!$B$3:$B$1315, "&lt;=" &amp; $A58, DataRegularSeason20242025!$D$3:$D$1315, P$1)+SUMIFS(DataRegularSeason20242025!$AB$3:$AB$1315,DataRegularSeason20242025!$B$3:$B$1315, "&lt;=" &amp; $A58, DataRegularSeason20242025!$E$3:$E$1315, P$1)</f>
        <v>9</v>
      </c>
      <c r="Q58" s="2">
        <f>SUMIFS(DataRegularSeason20242025!$AA$3:$AA$1315,DataRegularSeason20242025!$B$3:$B$1315, "&lt;=" &amp; $A58, DataRegularSeason20242025!$D$3:$D$1315, Q$1)+SUMIFS(DataRegularSeason20242025!$AB$3:$AB$1315,DataRegularSeason20242025!$B$3:$B$1315, "&lt;=" &amp; $A58, DataRegularSeason20242025!$E$3:$E$1315, Q$1)</f>
        <v>18</v>
      </c>
      <c r="R58" s="2">
        <f>SUMIFS(DataRegularSeason20242025!$AA$3:$AA$1315,DataRegularSeason20242025!$B$3:$B$1315, "&lt;=" &amp; $A58, DataRegularSeason20242025!$D$3:$D$1315, R$1)+SUMIFS(DataRegularSeason20242025!$AB$3:$AB$1315,DataRegularSeason20242025!$B$3:$B$1315, "&lt;=" &amp; $A58, DataRegularSeason20242025!$E$3:$E$1315, R$1)</f>
        <v>9</v>
      </c>
      <c r="S58" s="2">
        <f>SUMIFS(DataRegularSeason20242025!$AA$3:$AA$1315,DataRegularSeason20242025!$B$3:$B$1315, "&lt;=" &amp; $A58, DataRegularSeason20242025!$D$3:$D$1315, S$1)+SUMIFS(DataRegularSeason20242025!$AB$3:$AB$1315,DataRegularSeason20242025!$B$3:$B$1315, "&lt;=" &amp; $A58, DataRegularSeason20242025!$E$3:$E$1315, S$1)</f>
        <v>10</v>
      </c>
      <c r="T58" s="2">
        <f>SUMIFS(DataRegularSeason20242025!$AA$3:$AA$1315,DataRegularSeason20242025!$B$3:$B$1315, "&lt;=" &amp; $A58, DataRegularSeason20242025!$D$3:$D$1315, T$1)+SUMIFS(DataRegularSeason20242025!$AB$3:$AB$1315,DataRegularSeason20242025!$B$3:$B$1315, "&lt;=" &amp; $A58, DataRegularSeason20242025!$E$3:$E$1315, T$1)</f>
        <v>17</v>
      </c>
      <c r="U58" s="2">
        <f>SUMIFS(DataRegularSeason20242025!$AA$3:$AA$1315,DataRegularSeason20242025!$B$3:$B$1315, "&lt;=" &amp; $A58, DataRegularSeason20242025!$D$3:$D$1315, U$1)+SUMIFS(DataRegularSeason20242025!$AB$3:$AB$1315,DataRegularSeason20242025!$B$3:$B$1315, "&lt;=" &amp; $A58, DataRegularSeason20242025!$E$3:$E$1315, U$1)</f>
        <v>12</v>
      </c>
      <c r="V58" s="2">
        <f>SUMIFS(DataRegularSeason20242025!$AA$3:$AA$1315,DataRegularSeason20242025!$B$3:$B$1315, "&lt;=" &amp; $A58, DataRegularSeason20242025!$D$3:$D$1315, V$1)+SUMIFS(DataRegularSeason20242025!$AB$3:$AB$1315,DataRegularSeason20242025!$B$3:$B$1315, "&lt;=" &amp; $A58, DataRegularSeason20242025!$E$3:$E$1315, V$1)</f>
        <v>9</v>
      </c>
      <c r="W58" s="2">
        <f>SUMIFS(DataRegularSeason20242025!$AA$3:$AA$1315,DataRegularSeason20242025!$B$3:$B$1315, "&lt;=" &amp; $A58, DataRegularSeason20242025!$D$3:$D$1315, W$1)+SUMIFS(DataRegularSeason20242025!$AB$3:$AB$1315,DataRegularSeason20242025!$B$3:$B$1315, "&lt;=" &amp; $A58, DataRegularSeason20242025!$E$3:$E$1315, W$1)</f>
        <v>11</v>
      </c>
      <c r="X58" s="2">
        <f>SUMIFS(DataRegularSeason20242025!$AA$3:$AA$1315,DataRegularSeason20242025!$B$3:$B$1315, "&lt;=" &amp; $A58, DataRegularSeason20242025!$D$3:$D$1315, X$1)+SUMIFS(DataRegularSeason20242025!$AB$3:$AB$1315,DataRegularSeason20242025!$B$3:$B$1315, "&lt;=" &amp; $A58, DataRegularSeason20242025!$E$3:$E$1315, X$1)</f>
        <v>11</v>
      </c>
      <c r="Y58" s="2">
        <f>SUMIFS(DataRegularSeason20242025!$AA$3:$AA$1315,DataRegularSeason20242025!$B$3:$B$1315, "&lt;=" &amp; $A58, DataRegularSeason20242025!$D$3:$D$1315, Y$1)+SUMIFS(DataRegularSeason20242025!$AB$3:$AB$1315,DataRegularSeason20242025!$B$3:$B$1315, "&lt;=" &amp; $A58, DataRegularSeason20242025!$E$3:$E$1315, Y$1)</f>
        <v>8</v>
      </c>
      <c r="Z58" s="2">
        <f>SUMIFS(DataRegularSeason20242025!$AA$3:$AA$1315,DataRegularSeason20242025!$B$3:$B$1315, "&lt;=" &amp; $A58, DataRegularSeason20242025!$D$3:$D$1315, Z$1)+SUMIFS(DataRegularSeason20242025!$AB$3:$AB$1315,DataRegularSeason20242025!$B$3:$B$1315, "&lt;=" &amp; $A58, DataRegularSeason20242025!$E$3:$E$1315, Z$1)</f>
        <v>12</v>
      </c>
      <c r="AA58" s="2">
        <f>SUMIFS(DataRegularSeason20242025!$AA$3:$AA$1315,DataRegularSeason20242025!$B$3:$B$1315, "&lt;=" &amp; $A58, DataRegularSeason20242025!$D$3:$D$1315, AA$1)+SUMIFS(DataRegularSeason20242025!$AB$3:$AB$1315,DataRegularSeason20242025!$B$3:$B$1315, "&lt;=" &amp; $A58, DataRegularSeason20242025!$E$3:$E$1315, AA$1)</f>
        <v>14</v>
      </c>
      <c r="AB58" s="2">
        <f>SUMIFS(DataRegularSeason20242025!$AA$3:$AA$1315,DataRegularSeason20242025!$B$3:$B$1315, "&lt;=" &amp; $A58, DataRegularSeason20242025!$D$3:$D$1315, AB$1)+SUMIFS(DataRegularSeason20242025!$AB$3:$AB$1315,DataRegularSeason20242025!$B$3:$B$1315, "&lt;=" &amp; $A58, DataRegularSeason20242025!$E$3:$E$1315, AB$1)</f>
        <v>14</v>
      </c>
      <c r="AC58" s="2">
        <f>SUMIFS(DataRegularSeason20242025!$AA$3:$AA$1315,DataRegularSeason20242025!$B$3:$B$1315, "&lt;=" &amp; $A58, DataRegularSeason20242025!$D$3:$D$1315, AC$1)+SUMIFS(DataRegularSeason20242025!$AB$3:$AB$1315,DataRegularSeason20242025!$B$3:$B$1315, "&lt;=" &amp; $A58, DataRegularSeason20242025!$E$3:$E$1315, AC$1)</f>
        <v>13</v>
      </c>
      <c r="AD58" s="2">
        <f>SUMIFS(DataRegularSeason20242025!$AA$3:$AA$1315,DataRegularSeason20242025!$B$3:$B$1315, "&lt;=" &amp; $A58, DataRegularSeason20242025!$D$3:$D$1315, AD$1)+SUMIFS(DataRegularSeason20242025!$AB$3:$AB$1315,DataRegularSeason20242025!$B$3:$B$1315, "&lt;=" &amp; $A58, DataRegularSeason20242025!$E$3:$E$1315, AD$1)</f>
        <v>13</v>
      </c>
      <c r="AE58" s="2">
        <f>SUMIFS(DataRegularSeason20242025!$AA$3:$AA$1315,DataRegularSeason20242025!$B$3:$B$1315, "&lt;=" &amp; $A58, DataRegularSeason20242025!$D$3:$D$1315, AE$1)+SUMIFS(DataRegularSeason20242025!$AB$3:$AB$1315,DataRegularSeason20242025!$B$3:$B$1315, "&lt;=" &amp; $A58, DataRegularSeason20242025!$E$3:$E$1315, AE$1)</f>
        <v>17</v>
      </c>
      <c r="AF58" s="2">
        <f>SUMIFS(DataRegularSeason20242025!$AA$3:$AA$1315,DataRegularSeason20242025!$B$3:$B$1315, "&lt;=" &amp; $A58, DataRegularSeason20242025!$D$3:$D$1315, AF$1)+SUMIFS(DataRegularSeason20242025!$AB$3:$AB$1315,DataRegularSeason20242025!$B$3:$B$1315, "&lt;=" &amp; $A58, DataRegularSeason20242025!$E$3:$E$1315, AF$1)</f>
        <v>22</v>
      </c>
      <c r="AG58" s="2">
        <f>SUMIFS(DataRegularSeason20242025!$AA$3:$AA$1315,DataRegularSeason20242025!$B$3:$B$1315, "&lt;=" &amp; $A58, DataRegularSeason20242025!$D$3:$D$1315, AG$1)+SUMIFS(DataRegularSeason20242025!$AB$3:$AB$1315,DataRegularSeason20242025!$B$3:$B$1315, "&lt;=" &amp; $A58, DataRegularSeason20242025!$E$3:$E$1315, AG$1)</f>
        <v>16</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10</v>
      </c>
      <c r="C59" s="2">
        <f>SUMIFS(DataRegularSeason20242025!$AA$3:$AA$1315,DataRegularSeason20242025!$B$3:$B$1315, "&lt;=" &amp; $A59, DataRegularSeason20242025!$D$3:$D$1315, C$1)+SUMIFS(DataRegularSeason20242025!$AB$3:$AB$1315,DataRegularSeason20242025!$B$3:$B$1315, "&lt;=" &amp; $A59, DataRegularSeason20242025!$E$3:$E$1315, C$1)</f>
        <v>13</v>
      </c>
      <c r="D59" s="2">
        <f>SUMIFS(DataRegularSeason20242025!$AA$3:$AA$1315,DataRegularSeason20242025!$B$3:$B$1315, "&lt;=" &amp; $A59, DataRegularSeason20242025!$D$3:$D$1315, D$1)+SUMIFS(DataRegularSeason20242025!$AB$3:$AB$1315,DataRegularSeason20242025!$B$3:$B$1315, "&lt;=" &amp; $A59, DataRegularSeason20242025!$E$3:$E$1315, D$1)</f>
        <v>9</v>
      </c>
      <c r="E59" s="2">
        <f>SUMIFS(DataRegularSeason20242025!$AA$3:$AA$1315,DataRegularSeason20242025!$B$3:$B$1315, "&lt;=" &amp; $A59, DataRegularSeason20242025!$D$3:$D$1315, E$1)+SUMIFS(DataRegularSeason20242025!$AB$3:$AB$1315,DataRegularSeason20242025!$B$3:$B$1315, "&lt;=" &amp; $A59, DataRegularSeason20242025!$E$3:$E$1315, E$1)</f>
        <v>16</v>
      </c>
      <c r="F59" s="2">
        <f>SUMIFS(DataRegularSeason20242025!$AA$3:$AA$1315,DataRegularSeason20242025!$B$3:$B$1315, "&lt;=" &amp; $A59, DataRegularSeason20242025!$D$3:$D$1315, F$1)+SUMIFS(DataRegularSeason20242025!$AB$3:$AB$1315,DataRegularSeason20242025!$B$3:$B$1315, "&lt;=" &amp; $A59, DataRegularSeason20242025!$E$3:$E$1315, F$1)</f>
        <v>11</v>
      </c>
      <c r="G59" s="2">
        <f>SUMIFS(DataRegularSeason20242025!$AA$3:$AA$1315,DataRegularSeason20242025!$B$3:$B$1315, "&lt;=" &amp; $A59, DataRegularSeason20242025!$D$3:$D$1315, G$1)+SUMIFS(DataRegularSeason20242025!$AB$3:$AB$1315,DataRegularSeason20242025!$B$3:$B$1315, "&lt;=" &amp; $A59, DataRegularSeason20242025!$E$3:$E$1315, G$1)</f>
        <v>13</v>
      </c>
      <c r="H59" s="2">
        <f>SUMIFS(DataRegularSeason20242025!$AA$3:$AA$1315,DataRegularSeason20242025!$B$3:$B$1315, "&lt;=" &amp; $A59, DataRegularSeason20242025!$D$3:$D$1315, H$1)+SUMIFS(DataRegularSeason20242025!$AB$3:$AB$1315,DataRegularSeason20242025!$B$3:$B$1315, "&lt;=" &amp; $A59, DataRegularSeason20242025!$E$3:$E$1315, H$1)</f>
        <v>11</v>
      </c>
      <c r="I59" s="2">
        <f>SUMIFS(DataRegularSeason20242025!$AA$3:$AA$1315,DataRegularSeason20242025!$B$3:$B$1315, "&lt;=" &amp; $A59, DataRegularSeason20242025!$D$3:$D$1315, I$1)+SUMIFS(DataRegularSeason20242025!$AB$3:$AB$1315,DataRegularSeason20242025!$B$3:$B$1315, "&lt;=" &amp; $A59, DataRegularSeason20242025!$E$3:$E$1315, I$1)</f>
        <v>10</v>
      </c>
      <c r="J59" s="2">
        <f>SUMIFS(DataRegularSeason20242025!$AA$3:$AA$1315,DataRegularSeason20242025!$B$3:$B$1315, "&lt;=" &amp; $A59, DataRegularSeason20242025!$D$3:$D$1315, J$1)+SUMIFS(DataRegularSeason20242025!$AB$3:$AB$1315,DataRegularSeason20242025!$B$3:$B$1315, "&lt;=" &amp; $A59, DataRegularSeason20242025!$E$3:$E$1315, J$1)</f>
        <v>14</v>
      </c>
      <c r="K59" s="2">
        <f>SUMIFS(DataRegularSeason20242025!$AA$3:$AA$1315,DataRegularSeason20242025!$B$3:$B$1315, "&lt;=" &amp; $A59, DataRegularSeason20242025!$D$3:$D$1315, K$1)+SUMIFS(DataRegularSeason20242025!$AB$3:$AB$1315,DataRegularSeason20242025!$B$3:$B$1315, "&lt;=" &amp; $A59, DataRegularSeason20242025!$E$3:$E$1315, K$1)</f>
        <v>11</v>
      </c>
      <c r="L59" s="2">
        <f>SUMIFS(DataRegularSeason20242025!$AA$3:$AA$1315,DataRegularSeason20242025!$B$3:$B$1315, "&lt;=" &amp; $A59, DataRegularSeason20242025!$D$3:$D$1315, L$1)+SUMIFS(DataRegularSeason20242025!$AB$3:$AB$1315,DataRegularSeason20242025!$B$3:$B$1315, "&lt;=" &amp; $A59, DataRegularSeason20242025!$E$3:$E$1315, L$1)</f>
        <v>13</v>
      </c>
      <c r="M59" s="2">
        <f>SUMIFS(DataRegularSeason20242025!$AA$3:$AA$1315,DataRegularSeason20242025!$B$3:$B$1315, "&lt;=" &amp; $A59, DataRegularSeason20242025!$D$3:$D$1315, M$1)+SUMIFS(DataRegularSeason20242025!$AB$3:$AB$1315,DataRegularSeason20242025!$B$3:$B$1315, "&lt;=" &amp; $A59, DataRegularSeason20242025!$E$3:$E$1315, M$1)</f>
        <v>19</v>
      </c>
      <c r="N59" s="2">
        <f>SUMIFS(DataRegularSeason20242025!$AA$3:$AA$1315,DataRegularSeason20242025!$B$3:$B$1315, "&lt;=" &amp; $A59, DataRegularSeason20242025!$D$3:$D$1315, N$1)+SUMIFS(DataRegularSeason20242025!$AB$3:$AB$1315,DataRegularSeason20242025!$B$3:$B$1315, "&lt;=" &amp; $A59, DataRegularSeason20242025!$E$3:$E$1315, N$1)</f>
        <v>17</v>
      </c>
      <c r="O59" s="2">
        <f>SUMIFS(DataRegularSeason20242025!$AA$3:$AA$1315,DataRegularSeason20242025!$B$3:$B$1315, "&lt;=" &amp; $A59, DataRegularSeason20242025!$D$3:$D$1315, O$1)+SUMIFS(DataRegularSeason20242025!$AB$3:$AB$1315,DataRegularSeason20242025!$B$3:$B$1315, "&lt;=" &amp; $A59, DataRegularSeason20242025!$E$3:$E$1315, O$1)</f>
        <v>18</v>
      </c>
      <c r="P59" s="2">
        <f>SUMIFS(DataRegularSeason20242025!$AA$3:$AA$1315,DataRegularSeason20242025!$B$3:$B$1315, "&lt;=" &amp; $A59, DataRegularSeason20242025!$D$3:$D$1315, P$1)+SUMIFS(DataRegularSeason20242025!$AB$3:$AB$1315,DataRegularSeason20242025!$B$3:$B$1315, "&lt;=" &amp; $A59, DataRegularSeason20242025!$E$3:$E$1315, P$1)</f>
        <v>9</v>
      </c>
      <c r="Q59" s="2">
        <f>SUMIFS(DataRegularSeason20242025!$AA$3:$AA$1315,DataRegularSeason20242025!$B$3:$B$1315, "&lt;=" &amp; $A59, DataRegularSeason20242025!$D$3:$D$1315, Q$1)+SUMIFS(DataRegularSeason20242025!$AB$3:$AB$1315,DataRegularSeason20242025!$B$3:$B$1315, "&lt;=" &amp; $A59, DataRegularSeason20242025!$E$3:$E$1315, Q$1)</f>
        <v>18</v>
      </c>
      <c r="R59" s="2">
        <f>SUMIFS(DataRegularSeason20242025!$AA$3:$AA$1315,DataRegularSeason20242025!$B$3:$B$1315, "&lt;=" &amp; $A59, DataRegularSeason20242025!$D$3:$D$1315, R$1)+SUMIFS(DataRegularSeason20242025!$AB$3:$AB$1315,DataRegularSeason20242025!$B$3:$B$1315, "&lt;=" &amp; $A59, DataRegularSeason20242025!$E$3:$E$1315, R$1)</f>
        <v>9</v>
      </c>
      <c r="S59" s="2">
        <f>SUMIFS(DataRegularSeason20242025!$AA$3:$AA$1315,DataRegularSeason20242025!$B$3:$B$1315, "&lt;=" &amp; $A59, DataRegularSeason20242025!$D$3:$D$1315, S$1)+SUMIFS(DataRegularSeason20242025!$AB$3:$AB$1315,DataRegularSeason20242025!$B$3:$B$1315, "&lt;=" &amp; $A59, DataRegularSeason20242025!$E$3:$E$1315, S$1)</f>
        <v>10</v>
      </c>
      <c r="T59" s="2">
        <f>SUMIFS(DataRegularSeason20242025!$AA$3:$AA$1315,DataRegularSeason20242025!$B$3:$B$1315, "&lt;=" &amp; $A59, DataRegularSeason20242025!$D$3:$D$1315, T$1)+SUMIFS(DataRegularSeason20242025!$AB$3:$AB$1315,DataRegularSeason20242025!$B$3:$B$1315, "&lt;=" &amp; $A59, DataRegularSeason20242025!$E$3:$E$1315, T$1)</f>
        <v>17</v>
      </c>
      <c r="U59" s="2">
        <f>SUMIFS(DataRegularSeason20242025!$AA$3:$AA$1315,DataRegularSeason20242025!$B$3:$B$1315, "&lt;=" &amp; $A59, DataRegularSeason20242025!$D$3:$D$1315, U$1)+SUMIFS(DataRegularSeason20242025!$AB$3:$AB$1315,DataRegularSeason20242025!$B$3:$B$1315, "&lt;=" &amp; $A59, DataRegularSeason20242025!$E$3:$E$1315, U$1)</f>
        <v>12</v>
      </c>
      <c r="V59" s="2">
        <f>SUMIFS(DataRegularSeason20242025!$AA$3:$AA$1315,DataRegularSeason20242025!$B$3:$B$1315, "&lt;=" &amp; $A59, DataRegularSeason20242025!$D$3:$D$1315, V$1)+SUMIFS(DataRegularSeason20242025!$AB$3:$AB$1315,DataRegularSeason20242025!$B$3:$B$1315, "&lt;=" &amp; $A59, DataRegularSeason20242025!$E$3:$E$1315, V$1)</f>
        <v>9</v>
      </c>
      <c r="W59" s="2">
        <f>SUMIFS(DataRegularSeason20242025!$AA$3:$AA$1315,DataRegularSeason20242025!$B$3:$B$1315, "&lt;=" &amp; $A59, DataRegularSeason20242025!$D$3:$D$1315, W$1)+SUMIFS(DataRegularSeason20242025!$AB$3:$AB$1315,DataRegularSeason20242025!$B$3:$B$1315, "&lt;=" &amp; $A59, DataRegularSeason20242025!$E$3:$E$1315, W$1)</f>
        <v>11</v>
      </c>
      <c r="X59" s="2">
        <f>SUMIFS(DataRegularSeason20242025!$AA$3:$AA$1315,DataRegularSeason20242025!$B$3:$B$1315, "&lt;=" &amp; $A59, DataRegularSeason20242025!$D$3:$D$1315, X$1)+SUMIFS(DataRegularSeason20242025!$AB$3:$AB$1315,DataRegularSeason20242025!$B$3:$B$1315, "&lt;=" &amp; $A59, DataRegularSeason20242025!$E$3:$E$1315, X$1)</f>
        <v>11</v>
      </c>
      <c r="Y59" s="2">
        <f>SUMIFS(DataRegularSeason20242025!$AA$3:$AA$1315,DataRegularSeason20242025!$B$3:$B$1315, "&lt;=" &amp; $A59, DataRegularSeason20242025!$D$3:$D$1315, Y$1)+SUMIFS(DataRegularSeason20242025!$AB$3:$AB$1315,DataRegularSeason20242025!$B$3:$B$1315, "&lt;=" &amp; $A59, DataRegularSeason20242025!$E$3:$E$1315, Y$1)</f>
        <v>8</v>
      </c>
      <c r="Z59" s="2">
        <f>SUMIFS(DataRegularSeason20242025!$AA$3:$AA$1315,DataRegularSeason20242025!$B$3:$B$1315, "&lt;=" &amp; $A59, DataRegularSeason20242025!$D$3:$D$1315, Z$1)+SUMIFS(DataRegularSeason20242025!$AB$3:$AB$1315,DataRegularSeason20242025!$B$3:$B$1315, "&lt;=" &amp; $A59, DataRegularSeason20242025!$E$3:$E$1315, Z$1)</f>
        <v>12</v>
      </c>
      <c r="AA59" s="2">
        <f>SUMIFS(DataRegularSeason20242025!$AA$3:$AA$1315,DataRegularSeason20242025!$B$3:$B$1315, "&lt;=" &amp; $A59, DataRegularSeason20242025!$D$3:$D$1315, AA$1)+SUMIFS(DataRegularSeason20242025!$AB$3:$AB$1315,DataRegularSeason20242025!$B$3:$B$1315, "&lt;=" &amp; $A59, DataRegularSeason20242025!$E$3:$E$1315, AA$1)</f>
        <v>14</v>
      </c>
      <c r="AB59" s="2">
        <f>SUMIFS(DataRegularSeason20242025!$AA$3:$AA$1315,DataRegularSeason20242025!$B$3:$B$1315, "&lt;=" &amp; $A59, DataRegularSeason20242025!$D$3:$D$1315, AB$1)+SUMIFS(DataRegularSeason20242025!$AB$3:$AB$1315,DataRegularSeason20242025!$B$3:$B$1315, "&lt;=" &amp; $A59, DataRegularSeason20242025!$E$3:$E$1315, AB$1)</f>
        <v>14</v>
      </c>
      <c r="AC59" s="2">
        <f>SUMIFS(DataRegularSeason20242025!$AA$3:$AA$1315,DataRegularSeason20242025!$B$3:$B$1315, "&lt;=" &amp; $A59, DataRegularSeason20242025!$D$3:$D$1315, AC$1)+SUMIFS(DataRegularSeason20242025!$AB$3:$AB$1315,DataRegularSeason20242025!$B$3:$B$1315, "&lt;=" &amp; $A59, DataRegularSeason20242025!$E$3:$E$1315, AC$1)</f>
        <v>13</v>
      </c>
      <c r="AD59" s="2">
        <f>SUMIFS(DataRegularSeason20242025!$AA$3:$AA$1315,DataRegularSeason20242025!$B$3:$B$1315, "&lt;=" &amp; $A59, DataRegularSeason20242025!$D$3:$D$1315, AD$1)+SUMIFS(DataRegularSeason20242025!$AB$3:$AB$1315,DataRegularSeason20242025!$B$3:$B$1315, "&lt;=" &amp; $A59, DataRegularSeason20242025!$E$3:$E$1315, AD$1)</f>
        <v>13</v>
      </c>
      <c r="AE59" s="2">
        <f>SUMIFS(DataRegularSeason20242025!$AA$3:$AA$1315,DataRegularSeason20242025!$B$3:$B$1315, "&lt;=" &amp; $A59, DataRegularSeason20242025!$D$3:$D$1315, AE$1)+SUMIFS(DataRegularSeason20242025!$AB$3:$AB$1315,DataRegularSeason20242025!$B$3:$B$1315, "&lt;=" &amp; $A59, DataRegularSeason20242025!$E$3:$E$1315, AE$1)</f>
        <v>17</v>
      </c>
      <c r="AF59" s="2">
        <f>SUMIFS(DataRegularSeason20242025!$AA$3:$AA$1315,DataRegularSeason20242025!$B$3:$B$1315, "&lt;=" &amp; $A59, DataRegularSeason20242025!$D$3:$D$1315, AF$1)+SUMIFS(DataRegularSeason20242025!$AB$3:$AB$1315,DataRegularSeason20242025!$B$3:$B$1315, "&lt;=" &amp; $A59, DataRegularSeason20242025!$E$3:$E$1315, AF$1)</f>
        <v>22</v>
      </c>
      <c r="AG59" s="2">
        <f>SUMIFS(DataRegularSeason20242025!$AA$3:$AA$1315,DataRegularSeason20242025!$B$3:$B$1315, "&lt;=" &amp; $A59, DataRegularSeason20242025!$D$3:$D$1315, AG$1)+SUMIFS(DataRegularSeason20242025!$AB$3:$AB$1315,DataRegularSeason20242025!$B$3:$B$1315, "&lt;=" &amp; $A59, DataRegularSeason20242025!$E$3:$E$1315, AG$1)</f>
        <v>16</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10</v>
      </c>
      <c r="C60" s="2">
        <f>SUMIFS(DataRegularSeason20242025!$AA$3:$AA$1315,DataRegularSeason20242025!$B$3:$B$1315, "&lt;=" &amp; $A60, DataRegularSeason20242025!$D$3:$D$1315, C$1)+SUMIFS(DataRegularSeason20242025!$AB$3:$AB$1315,DataRegularSeason20242025!$B$3:$B$1315, "&lt;=" &amp; $A60, DataRegularSeason20242025!$E$3:$E$1315, C$1)</f>
        <v>13</v>
      </c>
      <c r="D60" s="2">
        <f>SUMIFS(DataRegularSeason20242025!$AA$3:$AA$1315,DataRegularSeason20242025!$B$3:$B$1315, "&lt;=" &amp; $A60, DataRegularSeason20242025!$D$3:$D$1315, D$1)+SUMIFS(DataRegularSeason20242025!$AB$3:$AB$1315,DataRegularSeason20242025!$B$3:$B$1315, "&lt;=" &amp; $A60, DataRegularSeason20242025!$E$3:$E$1315, D$1)</f>
        <v>9</v>
      </c>
      <c r="E60" s="2">
        <f>SUMIFS(DataRegularSeason20242025!$AA$3:$AA$1315,DataRegularSeason20242025!$B$3:$B$1315, "&lt;=" &amp; $A60, DataRegularSeason20242025!$D$3:$D$1315, E$1)+SUMIFS(DataRegularSeason20242025!$AB$3:$AB$1315,DataRegularSeason20242025!$B$3:$B$1315, "&lt;=" &amp; $A60, DataRegularSeason20242025!$E$3:$E$1315, E$1)</f>
        <v>16</v>
      </c>
      <c r="F60" s="2">
        <f>SUMIFS(DataRegularSeason20242025!$AA$3:$AA$1315,DataRegularSeason20242025!$B$3:$B$1315, "&lt;=" &amp; $A60, DataRegularSeason20242025!$D$3:$D$1315, F$1)+SUMIFS(DataRegularSeason20242025!$AB$3:$AB$1315,DataRegularSeason20242025!$B$3:$B$1315, "&lt;=" &amp; $A60, DataRegularSeason20242025!$E$3:$E$1315, F$1)</f>
        <v>11</v>
      </c>
      <c r="G60" s="2">
        <f>SUMIFS(DataRegularSeason20242025!$AA$3:$AA$1315,DataRegularSeason20242025!$B$3:$B$1315, "&lt;=" &amp; $A60, DataRegularSeason20242025!$D$3:$D$1315, G$1)+SUMIFS(DataRegularSeason20242025!$AB$3:$AB$1315,DataRegularSeason20242025!$B$3:$B$1315, "&lt;=" &amp; $A60, DataRegularSeason20242025!$E$3:$E$1315, G$1)</f>
        <v>13</v>
      </c>
      <c r="H60" s="2">
        <f>SUMIFS(DataRegularSeason20242025!$AA$3:$AA$1315,DataRegularSeason20242025!$B$3:$B$1315, "&lt;=" &amp; $A60, DataRegularSeason20242025!$D$3:$D$1315, H$1)+SUMIFS(DataRegularSeason20242025!$AB$3:$AB$1315,DataRegularSeason20242025!$B$3:$B$1315, "&lt;=" &amp; $A60, DataRegularSeason20242025!$E$3:$E$1315, H$1)</f>
        <v>11</v>
      </c>
      <c r="I60" s="2">
        <f>SUMIFS(DataRegularSeason20242025!$AA$3:$AA$1315,DataRegularSeason20242025!$B$3:$B$1315, "&lt;=" &amp; $A60, DataRegularSeason20242025!$D$3:$D$1315, I$1)+SUMIFS(DataRegularSeason20242025!$AB$3:$AB$1315,DataRegularSeason20242025!$B$3:$B$1315, "&lt;=" &amp; $A60, DataRegularSeason20242025!$E$3:$E$1315, I$1)</f>
        <v>10</v>
      </c>
      <c r="J60" s="2">
        <f>SUMIFS(DataRegularSeason20242025!$AA$3:$AA$1315,DataRegularSeason20242025!$B$3:$B$1315, "&lt;=" &amp; $A60, DataRegularSeason20242025!$D$3:$D$1315, J$1)+SUMIFS(DataRegularSeason20242025!$AB$3:$AB$1315,DataRegularSeason20242025!$B$3:$B$1315, "&lt;=" &amp; $A60, DataRegularSeason20242025!$E$3:$E$1315, J$1)</f>
        <v>14</v>
      </c>
      <c r="K60" s="2">
        <f>SUMIFS(DataRegularSeason20242025!$AA$3:$AA$1315,DataRegularSeason20242025!$B$3:$B$1315, "&lt;=" &amp; $A60, DataRegularSeason20242025!$D$3:$D$1315, K$1)+SUMIFS(DataRegularSeason20242025!$AB$3:$AB$1315,DataRegularSeason20242025!$B$3:$B$1315, "&lt;=" &amp; $A60, DataRegularSeason20242025!$E$3:$E$1315, K$1)</f>
        <v>11</v>
      </c>
      <c r="L60" s="2">
        <f>SUMIFS(DataRegularSeason20242025!$AA$3:$AA$1315,DataRegularSeason20242025!$B$3:$B$1315, "&lt;=" &amp; $A60, DataRegularSeason20242025!$D$3:$D$1315, L$1)+SUMIFS(DataRegularSeason20242025!$AB$3:$AB$1315,DataRegularSeason20242025!$B$3:$B$1315, "&lt;=" &amp; $A60, DataRegularSeason20242025!$E$3:$E$1315, L$1)</f>
        <v>13</v>
      </c>
      <c r="M60" s="2">
        <f>SUMIFS(DataRegularSeason20242025!$AA$3:$AA$1315,DataRegularSeason20242025!$B$3:$B$1315, "&lt;=" &amp; $A60, DataRegularSeason20242025!$D$3:$D$1315, M$1)+SUMIFS(DataRegularSeason20242025!$AB$3:$AB$1315,DataRegularSeason20242025!$B$3:$B$1315, "&lt;=" &amp; $A60, DataRegularSeason20242025!$E$3:$E$1315, M$1)</f>
        <v>19</v>
      </c>
      <c r="N60" s="2">
        <f>SUMIFS(DataRegularSeason20242025!$AA$3:$AA$1315,DataRegularSeason20242025!$B$3:$B$1315, "&lt;=" &amp; $A60, DataRegularSeason20242025!$D$3:$D$1315, N$1)+SUMIFS(DataRegularSeason20242025!$AB$3:$AB$1315,DataRegularSeason20242025!$B$3:$B$1315, "&lt;=" &amp; $A60, DataRegularSeason20242025!$E$3:$E$1315, N$1)</f>
        <v>17</v>
      </c>
      <c r="O60" s="2">
        <f>SUMIFS(DataRegularSeason20242025!$AA$3:$AA$1315,DataRegularSeason20242025!$B$3:$B$1315, "&lt;=" &amp; $A60, DataRegularSeason20242025!$D$3:$D$1315, O$1)+SUMIFS(DataRegularSeason20242025!$AB$3:$AB$1315,DataRegularSeason20242025!$B$3:$B$1315, "&lt;=" &amp; $A60, DataRegularSeason20242025!$E$3:$E$1315, O$1)</f>
        <v>18</v>
      </c>
      <c r="P60" s="2">
        <f>SUMIFS(DataRegularSeason20242025!$AA$3:$AA$1315,DataRegularSeason20242025!$B$3:$B$1315, "&lt;=" &amp; $A60, DataRegularSeason20242025!$D$3:$D$1315, P$1)+SUMIFS(DataRegularSeason20242025!$AB$3:$AB$1315,DataRegularSeason20242025!$B$3:$B$1315, "&lt;=" &amp; $A60, DataRegularSeason20242025!$E$3:$E$1315, P$1)</f>
        <v>9</v>
      </c>
      <c r="Q60" s="2">
        <f>SUMIFS(DataRegularSeason20242025!$AA$3:$AA$1315,DataRegularSeason20242025!$B$3:$B$1315, "&lt;=" &amp; $A60, DataRegularSeason20242025!$D$3:$D$1315, Q$1)+SUMIFS(DataRegularSeason20242025!$AB$3:$AB$1315,DataRegularSeason20242025!$B$3:$B$1315, "&lt;=" &amp; $A60, DataRegularSeason20242025!$E$3:$E$1315, Q$1)</f>
        <v>18</v>
      </c>
      <c r="R60" s="2">
        <f>SUMIFS(DataRegularSeason20242025!$AA$3:$AA$1315,DataRegularSeason20242025!$B$3:$B$1315, "&lt;=" &amp; $A60, DataRegularSeason20242025!$D$3:$D$1315, R$1)+SUMIFS(DataRegularSeason20242025!$AB$3:$AB$1315,DataRegularSeason20242025!$B$3:$B$1315, "&lt;=" &amp; $A60, DataRegularSeason20242025!$E$3:$E$1315, R$1)</f>
        <v>9</v>
      </c>
      <c r="S60" s="2">
        <f>SUMIFS(DataRegularSeason20242025!$AA$3:$AA$1315,DataRegularSeason20242025!$B$3:$B$1315, "&lt;=" &amp; $A60, DataRegularSeason20242025!$D$3:$D$1315, S$1)+SUMIFS(DataRegularSeason20242025!$AB$3:$AB$1315,DataRegularSeason20242025!$B$3:$B$1315, "&lt;=" &amp; $A60, DataRegularSeason20242025!$E$3:$E$1315, S$1)</f>
        <v>10</v>
      </c>
      <c r="T60" s="2">
        <f>SUMIFS(DataRegularSeason20242025!$AA$3:$AA$1315,DataRegularSeason20242025!$B$3:$B$1315, "&lt;=" &amp; $A60, DataRegularSeason20242025!$D$3:$D$1315, T$1)+SUMIFS(DataRegularSeason20242025!$AB$3:$AB$1315,DataRegularSeason20242025!$B$3:$B$1315, "&lt;=" &amp; $A60, DataRegularSeason20242025!$E$3:$E$1315, T$1)</f>
        <v>17</v>
      </c>
      <c r="U60" s="2">
        <f>SUMIFS(DataRegularSeason20242025!$AA$3:$AA$1315,DataRegularSeason20242025!$B$3:$B$1315, "&lt;=" &amp; $A60, DataRegularSeason20242025!$D$3:$D$1315, U$1)+SUMIFS(DataRegularSeason20242025!$AB$3:$AB$1315,DataRegularSeason20242025!$B$3:$B$1315, "&lt;=" &amp; $A60, DataRegularSeason20242025!$E$3:$E$1315, U$1)</f>
        <v>12</v>
      </c>
      <c r="V60" s="2">
        <f>SUMIFS(DataRegularSeason20242025!$AA$3:$AA$1315,DataRegularSeason20242025!$B$3:$B$1315, "&lt;=" &amp; $A60, DataRegularSeason20242025!$D$3:$D$1315, V$1)+SUMIFS(DataRegularSeason20242025!$AB$3:$AB$1315,DataRegularSeason20242025!$B$3:$B$1315, "&lt;=" &amp; $A60, DataRegularSeason20242025!$E$3:$E$1315, V$1)</f>
        <v>9</v>
      </c>
      <c r="W60" s="2">
        <f>SUMIFS(DataRegularSeason20242025!$AA$3:$AA$1315,DataRegularSeason20242025!$B$3:$B$1315, "&lt;=" &amp; $A60, DataRegularSeason20242025!$D$3:$D$1315, W$1)+SUMIFS(DataRegularSeason20242025!$AB$3:$AB$1315,DataRegularSeason20242025!$B$3:$B$1315, "&lt;=" &amp; $A60, DataRegularSeason20242025!$E$3:$E$1315, W$1)</f>
        <v>11</v>
      </c>
      <c r="X60" s="2">
        <f>SUMIFS(DataRegularSeason20242025!$AA$3:$AA$1315,DataRegularSeason20242025!$B$3:$B$1315, "&lt;=" &amp; $A60, DataRegularSeason20242025!$D$3:$D$1315, X$1)+SUMIFS(DataRegularSeason20242025!$AB$3:$AB$1315,DataRegularSeason20242025!$B$3:$B$1315, "&lt;=" &amp; $A60, DataRegularSeason20242025!$E$3:$E$1315, X$1)</f>
        <v>11</v>
      </c>
      <c r="Y60" s="2">
        <f>SUMIFS(DataRegularSeason20242025!$AA$3:$AA$1315,DataRegularSeason20242025!$B$3:$B$1315, "&lt;=" &amp; $A60, DataRegularSeason20242025!$D$3:$D$1315, Y$1)+SUMIFS(DataRegularSeason20242025!$AB$3:$AB$1315,DataRegularSeason20242025!$B$3:$B$1315, "&lt;=" &amp; $A60, DataRegularSeason20242025!$E$3:$E$1315, Y$1)</f>
        <v>8</v>
      </c>
      <c r="Z60" s="2">
        <f>SUMIFS(DataRegularSeason20242025!$AA$3:$AA$1315,DataRegularSeason20242025!$B$3:$B$1315, "&lt;=" &amp; $A60, DataRegularSeason20242025!$D$3:$D$1315, Z$1)+SUMIFS(DataRegularSeason20242025!$AB$3:$AB$1315,DataRegularSeason20242025!$B$3:$B$1315, "&lt;=" &amp; $A60, DataRegularSeason20242025!$E$3:$E$1315, Z$1)</f>
        <v>12</v>
      </c>
      <c r="AA60" s="2">
        <f>SUMIFS(DataRegularSeason20242025!$AA$3:$AA$1315,DataRegularSeason20242025!$B$3:$B$1315, "&lt;=" &amp; $A60, DataRegularSeason20242025!$D$3:$D$1315, AA$1)+SUMIFS(DataRegularSeason20242025!$AB$3:$AB$1315,DataRegularSeason20242025!$B$3:$B$1315, "&lt;=" &amp; $A60, DataRegularSeason20242025!$E$3:$E$1315, AA$1)</f>
        <v>14</v>
      </c>
      <c r="AB60" s="2">
        <f>SUMIFS(DataRegularSeason20242025!$AA$3:$AA$1315,DataRegularSeason20242025!$B$3:$B$1315, "&lt;=" &amp; $A60, DataRegularSeason20242025!$D$3:$D$1315, AB$1)+SUMIFS(DataRegularSeason20242025!$AB$3:$AB$1315,DataRegularSeason20242025!$B$3:$B$1315, "&lt;=" &amp; $A60, DataRegularSeason20242025!$E$3:$E$1315, AB$1)</f>
        <v>14</v>
      </c>
      <c r="AC60" s="2">
        <f>SUMIFS(DataRegularSeason20242025!$AA$3:$AA$1315,DataRegularSeason20242025!$B$3:$B$1315, "&lt;=" &amp; $A60, DataRegularSeason20242025!$D$3:$D$1315, AC$1)+SUMIFS(DataRegularSeason20242025!$AB$3:$AB$1315,DataRegularSeason20242025!$B$3:$B$1315, "&lt;=" &amp; $A60, DataRegularSeason20242025!$E$3:$E$1315, AC$1)</f>
        <v>13</v>
      </c>
      <c r="AD60" s="2">
        <f>SUMIFS(DataRegularSeason20242025!$AA$3:$AA$1315,DataRegularSeason20242025!$B$3:$B$1315, "&lt;=" &amp; $A60, DataRegularSeason20242025!$D$3:$D$1315, AD$1)+SUMIFS(DataRegularSeason20242025!$AB$3:$AB$1315,DataRegularSeason20242025!$B$3:$B$1315, "&lt;=" &amp; $A60, DataRegularSeason20242025!$E$3:$E$1315, AD$1)</f>
        <v>13</v>
      </c>
      <c r="AE60" s="2">
        <f>SUMIFS(DataRegularSeason20242025!$AA$3:$AA$1315,DataRegularSeason20242025!$B$3:$B$1315, "&lt;=" &amp; $A60, DataRegularSeason20242025!$D$3:$D$1315, AE$1)+SUMIFS(DataRegularSeason20242025!$AB$3:$AB$1315,DataRegularSeason20242025!$B$3:$B$1315, "&lt;=" &amp; $A60, DataRegularSeason20242025!$E$3:$E$1315, AE$1)</f>
        <v>17</v>
      </c>
      <c r="AF60" s="2">
        <f>SUMIFS(DataRegularSeason20242025!$AA$3:$AA$1315,DataRegularSeason20242025!$B$3:$B$1315, "&lt;=" &amp; $A60, DataRegularSeason20242025!$D$3:$D$1315, AF$1)+SUMIFS(DataRegularSeason20242025!$AB$3:$AB$1315,DataRegularSeason20242025!$B$3:$B$1315, "&lt;=" &amp; $A60, DataRegularSeason20242025!$E$3:$E$1315, AF$1)</f>
        <v>22</v>
      </c>
      <c r="AG60" s="2">
        <f>SUMIFS(DataRegularSeason20242025!$AA$3:$AA$1315,DataRegularSeason20242025!$B$3:$B$1315, "&lt;=" &amp; $A60, DataRegularSeason20242025!$D$3:$D$1315, AG$1)+SUMIFS(DataRegularSeason20242025!$AB$3:$AB$1315,DataRegularSeason20242025!$B$3:$B$1315, "&lt;=" &amp; $A60, DataRegularSeason20242025!$E$3:$E$1315, AG$1)</f>
        <v>16</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10</v>
      </c>
      <c r="C61" s="2">
        <f>SUMIFS(DataRegularSeason20242025!$AA$3:$AA$1315,DataRegularSeason20242025!$B$3:$B$1315, "&lt;=" &amp; $A61, DataRegularSeason20242025!$D$3:$D$1315, C$1)+SUMIFS(DataRegularSeason20242025!$AB$3:$AB$1315,DataRegularSeason20242025!$B$3:$B$1315, "&lt;=" &amp; $A61, DataRegularSeason20242025!$E$3:$E$1315, C$1)</f>
        <v>13</v>
      </c>
      <c r="D61" s="2">
        <f>SUMIFS(DataRegularSeason20242025!$AA$3:$AA$1315,DataRegularSeason20242025!$B$3:$B$1315, "&lt;=" &amp; $A61, DataRegularSeason20242025!$D$3:$D$1315, D$1)+SUMIFS(DataRegularSeason20242025!$AB$3:$AB$1315,DataRegularSeason20242025!$B$3:$B$1315, "&lt;=" &amp; $A61, DataRegularSeason20242025!$E$3:$E$1315, D$1)</f>
        <v>9</v>
      </c>
      <c r="E61" s="2">
        <f>SUMIFS(DataRegularSeason20242025!$AA$3:$AA$1315,DataRegularSeason20242025!$B$3:$B$1315, "&lt;=" &amp; $A61, DataRegularSeason20242025!$D$3:$D$1315, E$1)+SUMIFS(DataRegularSeason20242025!$AB$3:$AB$1315,DataRegularSeason20242025!$B$3:$B$1315, "&lt;=" &amp; $A61, DataRegularSeason20242025!$E$3:$E$1315, E$1)</f>
        <v>16</v>
      </c>
      <c r="F61" s="2">
        <f>SUMIFS(DataRegularSeason20242025!$AA$3:$AA$1315,DataRegularSeason20242025!$B$3:$B$1315, "&lt;=" &amp; $A61, DataRegularSeason20242025!$D$3:$D$1315, F$1)+SUMIFS(DataRegularSeason20242025!$AB$3:$AB$1315,DataRegularSeason20242025!$B$3:$B$1315, "&lt;=" &amp; $A61, DataRegularSeason20242025!$E$3:$E$1315, F$1)</f>
        <v>11</v>
      </c>
      <c r="G61" s="2">
        <f>SUMIFS(DataRegularSeason20242025!$AA$3:$AA$1315,DataRegularSeason20242025!$B$3:$B$1315, "&lt;=" &amp; $A61, DataRegularSeason20242025!$D$3:$D$1315, G$1)+SUMIFS(DataRegularSeason20242025!$AB$3:$AB$1315,DataRegularSeason20242025!$B$3:$B$1315, "&lt;=" &amp; $A61, DataRegularSeason20242025!$E$3:$E$1315, G$1)</f>
        <v>13</v>
      </c>
      <c r="H61" s="2">
        <f>SUMIFS(DataRegularSeason20242025!$AA$3:$AA$1315,DataRegularSeason20242025!$B$3:$B$1315, "&lt;=" &amp; $A61, DataRegularSeason20242025!$D$3:$D$1315, H$1)+SUMIFS(DataRegularSeason20242025!$AB$3:$AB$1315,DataRegularSeason20242025!$B$3:$B$1315, "&lt;=" &amp; $A61, DataRegularSeason20242025!$E$3:$E$1315, H$1)</f>
        <v>11</v>
      </c>
      <c r="I61" s="2">
        <f>SUMIFS(DataRegularSeason20242025!$AA$3:$AA$1315,DataRegularSeason20242025!$B$3:$B$1315, "&lt;=" &amp; $A61, DataRegularSeason20242025!$D$3:$D$1315, I$1)+SUMIFS(DataRegularSeason20242025!$AB$3:$AB$1315,DataRegularSeason20242025!$B$3:$B$1315, "&lt;=" &amp; $A61, DataRegularSeason20242025!$E$3:$E$1315, I$1)</f>
        <v>10</v>
      </c>
      <c r="J61" s="2">
        <f>SUMIFS(DataRegularSeason20242025!$AA$3:$AA$1315,DataRegularSeason20242025!$B$3:$B$1315, "&lt;=" &amp; $A61, DataRegularSeason20242025!$D$3:$D$1315, J$1)+SUMIFS(DataRegularSeason20242025!$AB$3:$AB$1315,DataRegularSeason20242025!$B$3:$B$1315, "&lt;=" &amp; $A61, DataRegularSeason20242025!$E$3:$E$1315, J$1)</f>
        <v>14</v>
      </c>
      <c r="K61" s="2">
        <f>SUMIFS(DataRegularSeason20242025!$AA$3:$AA$1315,DataRegularSeason20242025!$B$3:$B$1315, "&lt;=" &amp; $A61, DataRegularSeason20242025!$D$3:$D$1315, K$1)+SUMIFS(DataRegularSeason20242025!$AB$3:$AB$1315,DataRegularSeason20242025!$B$3:$B$1315, "&lt;=" &amp; $A61, DataRegularSeason20242025!$E$3:$E$1315, K$1)</f>
        <v>11</v>
      </c>
      <c r="L61" s="2">
        <f>SUMIFS(DataRegularSeason20242025!$AA$3:$AA$1315,DataRegularSeason20242025!$B$3:$B$1315, "&lt;=" &amp; $A61, DataRegularSeason20242025!$D$3:$D$1315, L$1)+SUMIFS(DataRegularSeason20242025!$AB$3:$AB$1315,DataRegularSeason20242025!$B$3:$B$1315, "&lt;=" &amp; $A61, DataRegularSeason20242025!$E$3:$E$1315, L$1)</f>
        <v>13</v>
      </c>
      <c r="M61" s="2">
        <f>SUMIFS(DataRegularSeason20242025!$AA$3:$AA$1315,DataRegularSeason20242025!$B$3:$B$1315, "&lt;=" &amp; $A61, DataRegularSeason20242025!$D$3:$D$1315, M$1)+SUMIFS(DataRegularSeason20242025!$AB$3:$AB$1315,DataRegularSeason20242025!$B$3:$B$1315, "&lt;=" &amp; $A61, DataRegularSeason20242025!$E$3:$E$1315, M$1)</f>
        <v>19</v>
      </c>
      <c r="N61" s="2">
        <f>SUMIFS(DataRegularSeason20242025!$AA$3:$AA$1315,DataRegularSeason20242025!$B$3:$B$1315, "&lt;=" &amp; $A61, DataRegularSeason20242025!$D$3:$D$1315, N$1)+SUMIFS(DataRegularSeason20242025!$AB$3:$AB$1315,DataRegularSeason20242025!$B$3:$B$1315, "&lt;=" &amp; $A61, DataRegularSeason20242025!$E$3:$E$1315, N$1)</f>
        <v>17</v>
      </c>
      <c r="O61" s="2">
        <f>SUMIFS(DataRegularSeason20242025!$AA$3:$AA$1315,DataRegularSeason20242025!$B$3:$B$1315, "&lt;=" &amp; $A61, DataRegularSeason20242025!$D$3:$D$1315, O$1)+SUMIFS(DataRegularSeason20242025!$AB$3:$AB$1315,DataRegularSeason20242025!$B$3:$B$1315, "&lt;=" &amp; $A61, DataRegularSeason20242025!$E$3:$E$1315, O$1)</f>
        <v>18</v>
      </c>
      <c r="P61" s="2">
        <f>SUMIFS(DataRegularSeason20242025!$AA$3:$AA$1315,DataRegularSeason20242025!$B$3:$B$1315, "&lt;=" &amp; $A61, DataRegularSeason20242025!$D$3:$D$1315, P$1)+SUMIFS(DataRegularSeason20242025!$AB$3:$AB$1315,DataRegularSeason20242025!$B$3:$B$1315, "&lt;=" &amp; $A61, DataRegularSeason20242025!$E$3:$E$1315, P$1)</f>
        <v>9</v>
      </c>
      <c r="Q61" s="2">
        <f>SUMIFS(DataRegularSeason20242025!$AA$3:$AA$1315,DataRegularSeason20242025!$B$3:$B$1315, "&lt;=" &amp; $A61, DataRegularSeason20242025!$D$3:$D$1315, Q$1)+SUMIFS(DataRegularSeason20242025!$AB$3:$AB$1315,DataRegularSeason20242025!$B$3:$B$1315, "&lt;=" &amp; $A61, DataRegularSeason20242025!$E$3:$E$1315, Q$1)</f>
        <v>18</v>
      </c>
      <c r="R61" s="2">
        <f>SUMIFS(DataRegularSeason20242025!$AA$3:$AA$1315,DataRegularSeason20242025!$B$3:$B$1315, "&lt;=" &amp; $A61, DataRegularSeason20242025!$D$3:$D$1315, R$1)+SUMIFS(DataRegularSeason20242025!$AB$3:$AB$1315,DataRegularSeason20242025!$B$3:$B$1315, "&lt;=" &amp; $A61, DataRegularSeason20242025!$E$3:$E$1315, R$1)</f>
        <v>9</v>
      </c>
      <c r="S61" s="2">
        <f>SUMIFS(DataRegularSeason20242025!$AA$3:$AA$1315,DataRegularSeason20242025!$B$3:$B$1315, "&lt;=" &amp; $A61, DataRegularSeason20242025!$D$3:$D$1315, S$1)+SUMIFS(DataRegularSeason20242025!$AB$3:$AB$1315,DataRegularSeason20242025!$B$3:$B$1315, "&lt;=" &amp; $A61, DataRegularSeason20242025!$E$3:$E$1315, S$1)</f>
        <v>10</v>
      </c>
      <c r="T61" s="2">
        <f>SUMIFS(DataRegularSeason20242025!$AA$3:$AA$1315,DataRegularSeason20242025!$B$3:$B$1315, "&lt;=" &amp; $A61, DataRegularSeason20242025!$D$3:$D$1315, T$1)+SUMIFS(DataRegularSeason20242025!$AB$3:$AB$1315,DataRegularSeason20242025!$B$3:$B$1315, "&lt;=" &amp; $A61, DataRegularSeason20242025!$E$3:$E$1315, T$1)</f>
        <v>17</v>
      </c>
      <c r="U61" s="2">
        <f>SUMIFS(DataRegularSeason20242025!$AA$3:$AA$1315,DataRegularSeason20242025!$B$3:$B$1315, "&lt;=" &amp; $A61, DataRegularSeason20242025!$D$3:$D$1315, U$1)+SUMIFS(DataRegularSeason20242025!$AB$3:$AB$1315,DataRegularSeason20242025!$B$3:$B$1315, "&lt;=" &amp; $A61, DataRegularSeason20242025!$E$3:$E$1315, U$1)</f>
        <v>12</v>
      </c>
      <c r="V61" s="2">
        <f>SUMIFS(DataRegularSeason20242025!$AA$3:$AA$1315,DataRegularSeason20242025!$B$3:$B$1315, "&lt;=" &amp; $A61, DataRegularSeason20242025!$D$3:$D$1315, V$1)+SUMIFS(DataRegularSeason20242025!$AB$3:$AB$1315,DataRegularSeason20242025!$B$3:$B$1315, "&lt;=" &amp; $A61, DataRegularSeason20242025!$E$3:$E$1315, V$1)</f>
        <v>9</v>
      </c>
      <c r="W61" s="2">
        <f>SUMIFS(DataRegularSeason20242025!$AA$3:$AA$1315,DataRegularSeason20242025!$B$3:$B$1315, "&lt;=" &amp; $A61, DataRegularSeason20242025!$D$3:$D$1315, W$1)+SUMIFS(DataRegularSeason20242025!$AB$3:$AB$1315,DataRegularSeason20242025!$B$3:$B$1315, "&lt;=" &amp; $A61, DataRegularSeason20242025!$E$3:$E$1315, W$1)</f>
        <v>11</v>
      </c>
      <c r="X61" s="2">
        <f>SUMIFS(DataRegularSeason20242025!$AA$3:$AA$1315,DataRegularSeason20242025!$B$3:$B$1315, "&lt;=" &amp; $A61, DataRegularSeason20242025!$D$3:$D$1315, X$1)+SUMIFS(DataRegularSeason20242025!$AB$3:$AB$1315,DataRegularSeason20242025!$B$3:$B$1315, "&lt;=" &amp; $A61, DataRegularSeason20242025!$E$3:$E$1315, X$1)</f>
        <v>11</v>
      </c>
      <c r="Y61" s="2">
        <f>SUMIFS(DataRegularSeason20242025!$AA$3:$AA$1315,DataRegularSeason20242025!$B$3:$B$1315, "&lt;=" &amp; $A61, DataRegularSeason20242025!$D$3:$D$1315, Y$1)+SUMIFS(DataRegularSeason20242025!$AB$3:$AB$1315,DataRegularSeason20242025!$B$3:$B$1315, "&lt;=" &amp; $A61, DataRegularSeason20242025!$E$3:$E$1315, Y$1)</f>
        <v>8</v>
      </c>
      <c r="Z61" s="2">
        <f>SUMIFS(DataRegularSeason20242025!$AA$3:$AA$1315,DataRegularSeason20242025!$B$3:$B$1315, "&lt;=" &amp; $A61, DataRegularSeason20242025!$D$3:$D$1315, Z$1)+SUMIFS(DataRegularSeason20242025!$AB$3:$AB$1315,DataRegularSeason20242025!$B$3:$B$1315, "&lt;=" &amp; $A61, DataRegularSeason20242025!$E$3:$E$1315, Z$1)</f>
        <v>12</v>
      </c>
      <c r="AA61" s="2">
        <f>SUMIFS(DataRegularSeason20242025!$AA$3:$AA$1315,DataRegularSeason20242025!$B$3:$B$1315, "&lt;=" &amp; $A61, DataRegularSeason20242025!$D$3:$D$1315, AA$1)+SUMIFS(DataRegularSeason20242025!$AB$3:$AB$1315,DataRegularSeason20242025!$B$3:$B$1315, "&lt;=" &amp; $A61, DataRegularSeason20242025!$E$3:$E$1315, AA$1)</f>
        <v>14</v>
      </c>
      <c r="AB61" s="2">
        <f>SUMIFS(DataRegularSeason20242025!$AA$3:$AA$1315,DataRegularSeason20242025!$B$3:$B$1315, "&lt;=" &amp; $A61, DataRegularSeason20242025!$D$3:$D$1315, AB$1)+SUMIFS(DataRegularSeason20242025!$AB$3:$AB$1315,DataRegularSeason20242025!$B$3:$B$1315, "&lt;=" &amp; $A61, DataRegularSeason20242025!$E$3:$E$1315, AB$1)</f>
        <v>14</v>
      </c>
      <c r="AC61" s="2">
        <f>SUMIFS(DataRegularSeason20242025!$AA$3:$AA$1315,DataRegularSeason20242025!$B$3:$B$1315, "&lt;=" &amp; $A61, DataRegularSeason20242025!$D$3:$D$1315, AC$1)+SUMIFS(DataRegularSeason20242025!$AB$3:$AB$1315,DataRegularSeason20242025!$B$3:$B$1315, "&lt;=" &amp; $A61, DataRegularSeason20242025!$E$3:$E$1315, AC$1)</f>
        <v>13</v>
      </c>
      <c r="AD61" s="2">
        <f>SUMIFS(DataRegularSeason20242025!$AA$3:$AA$1315,DataRegularSeason20242025!$B$3:$B$1315, "&lt;=" &amp; $A61, DataRegularSeason20242025!$D$3:$D$1315, AD$1)+SUMIFS(DataRegularSeason20242025!$AB$3:$AB$1315,DataRegularSeason20242025!$B$3:$B$1315, "&lt;=" &amp; $A61, DataRegularSeason20242025!$E$3:$E$1315, AD$1)</f>
        <v>13</v>
      </c>
      <c r="AE61" s="2">
        <f>SUMIFS(DataRegularSeason20242025!$AA$3:$AA$1315,DataRegularSeason20242025!$B$3:$B$1315, "&lt;=" &amp; $A61, DataRegularSeason20242025!$D$3:$D$1315, AE$1)+SUMIFS(DataRegularSeason20242025!$AB$3:$AB$1315,DataRegularSeason20242025!$B$3:$B$1315, "&lt;=" &amp; $A61, DataRegularSeason20242025!$E$3:$E$1315, AE$1)</f>
        <v>17</v>
      </c>
      <c r="AF61" s="2">
        <f>SUMIFS(DataRegularSeason20242025!$AA$3:$AA$1315,DataRegularSeason20242025!$B$3:$B$1315, "&lt;=" &amp; $A61, DataRegularSeason20242025!$D$3:$D$1315, AF$1)+SUMIFS(DataRegularSeason20242025!$AB$3:$AB$1315,DataRegularSeason20242025!$B$3:$B$1315, "&lt;=" &amp; $A61, DataRegularSeason20242025!$E$3:$E$1315, AF$1)</f>
        <v>22</v>
      </c>
      <c r="AG61" s="2">
        <f>SUMIFS(DataRegularSeason20242025!$AA$3:$AA$1315,DataRegularSeason20242025!$B$3:$B$1315, "&lt;=" &amp; $A61, DataRegularSeason20242025!$D$3:$D$1315, AG$1)+SUMIFS(DataRegularSeason20242025!$AB$3:$AB$1315,DataRegularSeason20242025!$B$3:$B$1315, "&lt;=" &amp; $A61, DataRegularSeason20242025!$E$3:$E$1315, AG$1)</f>
        <v>16</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10</v>
      </c>
      <c r="C62" s="2">
        <f>SUMIFS(DataRegularSeason20242025!$AA$3:$AA$1315,DataRegularSeason20242025!$B$3:$B$1315, "&lt;=" &amp; $A62, DataRegularSeason20242025!$D$3:$D$1315, C$1)+SUMIFS(DataRegularSeason20242025!$AB$3:$AB$1315,DataRegularSeason20242025!$B$3:$B$1315, "&lt;=" &amp; $A62, DataRegularSeason20242025!$E$3:$E$1315, C$1)</f>
        <v>13</v>
      </c>
      <c r="D62" s="2">
        <f>SUMIFS(DataRegularSeason20242025!$AA$3:$AA$1315,DataRegularSeason20242025!$B$3:$B$1315, "&lt;=" &amp; $A62, DataRegularSeason20242025!$D$3:$D$1315, D$1)+SUMIFS(DataRegularSeason20242025!$AB$3:$AB$1315,DataRegularSeason20242025!$B$3:$B$1315, "&lt;=" &amp; $A62, DataRegularSeason20242025!$E$3:$E$1315, D$1)</f>
        <v>9</v>
      </c>
      <c r="E62" s="2">
        <f>SUMIFS(DataRegularSeason20242025!$AA$3:$AA$1315,DataRegularSeason20242025!$B$3:$B$1315, "&lt;=" &amp; $A62, DataRegularSeason20242025!$D$3:$D$1315, E$1)+SUMIFS(DataRegularSeason20242025!$AB$3:$AB$1315,DataRegularSeason20242025!$B$3:$B$1315, "&lt;=" &amp; $A62, DataRegularSeason20242025!$E$3:$E$1315, E$1)</f>
        <v>16</v>
      </c>
      <c r="F62" s="2">
        <f>SUMIFS(DataRegularSeason20242025!$AA$3:$AA$1315,DataRegularSeason20242025!$B$3:$B$1315, "&lt;=" &amp; $A62, DataRegularSeason20242025!$D$3:$D$1315, F$1)+SUMIFS(DataRegularSeason20242025!$AB$3:$AB$1315,DataRegularSeason20242025!$B$3:$B$1315, "&lt;=" &amp; $A62, DataRegularSeason20242025!$E$3:$E$1315, F$1)</f>
        <v>11</v>
      </c>
      <c r="G62" s="2">
        <f>SUMIFS(DataRegularSeason20242025!$AA$3:$AA$1315,DataRegularSeason20242025!$B$3:$B$1315, "&lt;=" &amp; $A62, DataRegularSeason20242025!$D$3:$D$1315, G$1)+SUMIFS(DataRegularSeason20242025!$AB$3:$AB$1315,DataRegularSeason20242025!$B$3:$B$1315, "&lt;=" &amp; $A62, DataRegularSeason20242025!$E$3:$E$1315, G$1)</f>
        <v>13</v>
      </c>
      <c r="H62" s="2">
        <f>SUMIFS(DataRegularSeason20242025!$AA$3:$AA$1315,DataRegularSeason20242025!$B$3:$B$1315, "&lt;=" &amp; $A62, DataRegularSeason20242025!$D$3:$D$1315, H$1)+SUMIFS(DataRegularSeason20242025!$AB$3:$AB$1315,DataRegularSeason20242025!$B$3:$B$1315, "&lt;=" &amp; $A62, DataRegularSeason20242025!$E$3:$E$1315, H$1)</f>
        <v>11</v>
      </c>
      <c r="I62" s="2">
        <f>SUMIFS(DataRegularSeason20242025!$AA$3:$AA$1315,DataRegularSeason20242025!$B$3:$B$1315, "&lt;=" &amp; $A62, DataRegularSeason20242025!$D$3:$D$1315, I$1)+SUMIFS(DataRegularSeason20242025!$AB$3:$AB$1315,DataRegularSeason20242025!$B$3:$B$1315, "&lt;=" &amp; $A62, DataRegularSeason20242025!$E$3:$E$1315, I$1)</f>
        <v>10</v>
      </c>
      <c r="J62" s="2">
        <f>SUMIFS(DataRegularSeason20242025!$AA$3:$AA$1315,DataRegularSeason20242025!$B$3:$B$1315, "&lt;=" &amp; $A62, DataRegularSeason20242025!$D$3:$D$1315, J$1)+SUMIFS(DataRegularSeason20242025!$AB$3:$AB$1315,DataRegularSeason20242025!$B$3:$B$1315, "&lt;=" &amp; $A62, DataRegularSeason20242025!$E$3:$E$1315, J$1)</f>
        <v>14</v>
      </c>
      <c r="K62" s="2">
        <f>SUMIFS(DataRegularSeason20242025!$AA$3:$AA$1315,DataRegularSeason20242025!$B$3:$B$1315, "&lt;=" &amp; $A62, DataRegularSeason20242025!$D$3:$D$1315, K$1)+SUMIFS(DataRegularSeason20242025!$AB$3:$AB$1315,DataRegularSeason20242025!$B$3:$B$1315, "&lt;=" &amp; $A62, DataRegularSeason20242025!$E$3:$E$1315, K$1)</f>
        <v>11</v>
      </c>
      <c r="L62" s="2">
        <f>SUMIFS(DataRegularSeason20242025!$AA$3:$AA$1315,DataRegularSeason20242025!$B$3:$B$1315, "&lt;=" &amp; $A62, DataRegularSeason20242025!$D$3:$D$1315, L$1)+SUMIFS(DataRegularSeason20242025!$AB$3:$AB$1315,DataRegularSeason20242025!$B$3:$B$1315, "&lt;=" &amp; $A62, DataRegularSeason20242025!$E$3:$E$1315, L$1)</f>
        <v>13</v>
      </c>
      <c r="M62" s="2">
        <f>SUMIFS(DataRegularSeason20242025!$AA$3:$AA$1315,DataRegularSeason20242025!$B$3:$B$1315, "&lt;=" &amp; $A62, DataRegularSeason20242025!$D$3:$D$1315, M$1)+SUMIFS(DataRegularSeason20242025!$AB$3:$AB$1315,DataRegularSeason20242025!$B$3:$B$1315, "&lt;=" &amp; $A62, DataRegularSeason20242025!$E$3:$E$1315, M$1)</f>
        <v>19</v>
      </c>
      <c r="N62" s="2">
        <f>SUMIFS(DataRegularSeason20242025!$AA$3:$AA$1315,DataRegularSeason20242025!$B$3:$B$1315, "&lt;=" &amp; $A62, DataRegularSeason20242025!$D$3:$D$1315, N$1)+SUMIFS(DataRegularSeason20242025!$AB$3:$AB$1315,DataRegularSeason20242025!$B$3:$B$1315, "&lt;=" &amp; $A62, DataRegularSeason20242025!$E$3:$E$1315, N$1)</f>
        <v>17</v>
      </c>
      <c r="O62" s="2">
        <f>SUMIFS(DataRegularSeason20242025!$AA$3:$AA$1315,DataRegularSeason20242025!$B$3:$B$1315, "&lt;=" &amp; $A62, DataRegularSeason20242025!$D$3:$D$1315, O$1)+SUMIFS(DataRegularSeason20242025!$AB$3:$AB$1315,DataRegularSeason20242025!$B$3:$B$1315, "&lt;=" &amp; $A62, DataRegularSeason20242025!$E$3:$E$1315, O$1)</f>
        <v>18</v>
      </c>
      <c r="P62" s="2">
        <f>SUMIFS(DataRegularSeason20242025!$AA$3:$AA$1315,DataRegularSeason20242025!$B$3:$B$1315, "&lt;=" &amp; $A62, DataRegularSeason20242025!$D$3:$D$1315, P$1)+SUMIFS(DataRegularSeason20242025!$AB$3:$AB$1315,DataRegularSeason20242025!$B$3:$B$1315, "&lt;=" &amp; $A62, DataRegularSeason20242025!$E$3:$E$1315, P$1)</f>
        <v>9</v>
      </c>
      <c r="Q62" s="2">
        <f>SUMIFS(DataRegularSeason20242025!$AA$3:$AA$1315,DataRegularSeason20242025!$B$3:$B$1315, "&lt;=" &amp; $A62, DataRegularSeason20242025!$D$3:$D$1315, Q$1)+SUMIFS(DataRegularSeason20242025!$AB$3:$AB$1315,DataRegularSeason20242025!$B$3:$B$1315, "&lt;=" &amp; $A62, DataRegularSeason20242025!$E$3:$E$1315, Q$1)</f>
        <v>18</v>
      </c>
      <c r="R62" s="2">
        <f>SUMIFS(DataRegularSeason20242025!$AA$3:$AA$1315,DataRegularSeason20242025!$B$3:$B$1315, "&lt;=" &amp; $A62, DataRegularSeason20242025!$D$3:$D$1315, R$1)+SUMIFS(DataRegularSeason20242025!$AB$3:$AB$1315,DataRegularSeason20242025!$B$3:$B$1315, "&lt;=" &amp; $A62, DataRegularSeason20242025!$E$3:$E$1315, R$1)</f>
        <v>9</v>
      </c>
      <c r="S62" s="2">
        <f>SUMIFS(DataRegularSeason20242025!$AA$3:$AA$1315,DataRegularSeason20242025!$B$3:$B$1315, "&lt;=" &amp; $A62, DataRegularSeason20242025!$D$3:$D$1315, S$1)+SUMIFS(DataRegularSeason20242025!$AB$3:$AB$1315,DataRegularSeason20242025!$B$3:$B$1315, "&lt;=" &amp; $A62, DataRegularSeason20242025!$E$3:$E$1315, S$1)</f>
        <v>10</v>
      </c>
      <c r="T62" s="2">
        <f>SUMIFS(DataRegularSeason20242025!$AA$3:$AA$1315,DataRegularSeason20242025!$B$3:$B$1315, "&lt;=" &amp; $A62, DataRegularSeason20242025!$D$3:$D$1315, T$1)+SUMIFS(DataRegularSeason20242025!$AB$3:$AB$1315,DataRegularSeason20242025!$B$3:$B$1315, "&lt;=" &amp; $A62, DataRegularSeason20242025!$E$3:$E$1315, T$1)</f>
        <v>17</v>
      </c>
      <c r="U62" s="2">
        <f>SUMIFS(DataRegularSeason20242025!$AA$3:$AA$1315,DataRegularSeason20242025!$B$3:$B$1315, "&lt;=" &amp; $A62, DataRegularSeason20242025!$D$3:$D$1315, U$1)+SUMIFS(DataRegularSeason20242025!$AB$3:$AB$1315,DataRegularSeason20242025!$B$3:$B$1315, "&lt;=" &amp; $A62, DataRegularSeason20242025!$E$3:$E$1315, U$1)</f>
        <v>12</v>
      </c>
      <c r="V62" s="2">
        <f>SUMIFS(DataRegularSeason20242025!$AA$3:$AA$1315,DataRegularSeason20242025!$B$3:$B$1315, "&lt;=" &amp; $A62, DataRegularSeason20242025!$D$3:$D$1315, V$1)+SUMIFS(DataRegularSeason20242025!$AB$3:$AB$1315,DataRegularSeason20242025!$B$3:$B$1315, "&lt;=" &amp; $A62, DataRegularSeason20242025!$E$3:$E$1315, V$1)</f>
        <v>9</v>
      </c>
      <c r="W62" s="2">
        <f>SUMIFS(DataRegularSeason20242025!$AA$3:$AA$1315,DataRegularSeason20242025!$B$3:$B$1315, "&lt;=" &amp; $A62, DataRegularSeason20242025!$D$3:$D$1315, W$1)+SUMIFS(DataRegularSeason20242025!$AB$3:$AB$1315,DataRegularSeason20242025!$B$3:$B$1315, "&lt;=" &amp; $A62, DataRegularSeason20242025!$E$3:$E$1315, W$1)</f>
        <v>11</v>
      </c>
      <c r="X62" s="2">
        <f>SUMIFS(DataRegularSeason20242025!$AA$3:$AA$1315,DataRegularSeason20242025!$B$3:$B$1315, "&lt;=" &amp; $A62, DataRegularSeason20242025!$D$3:$D$1315, X$1)+SUMIFS(DataRegularSeason20242025!$AB$3:$AB$1315,DataRegularSeason20242025!$B$3:$B$1315, "&lt;=" &amp; $A62, DataRegularSeason20242025!$E$3:$E$1315, X$1)</f>
        <v>11</v>
      </c>
      <c r="Y62" s="2">
        <f>SUMIFS(DataRegularSeason20242025!$AA$3:$AA$1315,DataRegularSeason20242025!$B$3:$B$1315, "&lt;=" &amp; $A62, DataRegularSeason20242025!$D$3:$D$1315, Y$1)+SUMIFS(DataRegularSeason20242025!$AB$3:$AB$1315,DataRegularSeason20242025!$B$3:$B$1315, "&lt;=" &amp; $A62, DataRegularSeason20242025!$E$3:$E$1315, Y$1)</f>
        <v>8</v>
      </c>
      <c r="Z62" s="2">
        <f>SUMIFS(DataRegularSeason20242025!$AA$3:$AA$1315,DataRegularSeason20242025!$B$3:$B$1315, "&lt;=" &amp; $A62, DataRegularSeason20242025!$D$3:$D$1315, Z$1)+SUMIFS(DataRegularSeason20242025!$AB$3:$AB$1315,DataRegularSeason20242025!$B$3:$B$1315, "&lt;=" &amp; $A62, DataRegularSeason20242025!$E$3:$E$1315, Z$1)</f>
        <v>12</v>
      </c>
      <c r="AA62" s="2">
        <f>SUMIFS(DataRegularSeason20242025!$AA$3:$AA$1315,DataRegularSeason20242025!$B$3:$B$1315, "&lt;=" &amp; $A62, DataRegularSeason20242025!$D$3:$D$1315, AA$1)+SUMIFS(DataRegularSeason20242025!$AB$3:$AB$1315,DataRegularSeason20242025!$B$3:$B$1315, "&lt;=" &amp; $A62, DataRegularSeason20242025!$E$3:$E$1315, AA$1)</f>
        <v>14</v>
      </c>
      <c r="AB62" s="2">
        <f>SUMIFS(DataRegularSeason20242025!$AA$3:$AA$1315,DataRegularSeason20242025!$B$3:$B$1315, "&lt;=" &amp; $A62, DataRegularSeason20242025!$D$3:$D$1315, AB$1)+SUMIFS(DataRegularSeason20242025!$AB$3:$AB$1315,DataRegularSeason20242025!$B$3:$B$1315, "&lt;=" &amp; $A62, DataRegularSeason20242025!$E$3:$E$1315, AB$1)</f>
        <v>14</v>
      </c>
      <c r="AC62" s="2">
        <f>SUMIFS(DataRegularSeason20242025!$AA$3:$AA$1315,DataRegularSeason20242025!$B$3:$B$1315, "&lt;=" &amp; $A62, DataRegularSeason20242025!$D$3:$D$1315, AC$1)+SUMIFS(DataRegularSeason20242025!$AB$3:$AB$1315,DataRegularSeason20242025!$B$3:$B$1315, "&lt;=" &amp; $A62, DataRegularSeason20242025!$E$3:$E$1315, AC$1)</f>
        <v>13</v>
      </c>
      <c r="AD62" s="2">
        <f>SUMIFS(DataRegularSeason20242025!$AA$3:$AA$1315,DataRegularSeason20242025!$B$3:$B$1315, "&lt;=" &amp; $A62, DataRegularSeason20242025!$D$3:$D$1315, AD$1)+SUMIFS(DataRegularSeason20242025!$AB$3:$AB$1315,DataRegularSeason20242025!$B$3:$B$1315, "&lt;=" &amp; $A62, DataRegularSeason20242025!$E$3:$E$1315, AD$1)</f>
        <v>13</v>
      </c>
      <c r="AE62" s="2">
        <f>SUMIFS(DataRegularSeason20242025!$AA$3:$AA$1315,DataRegularSeason20242025!$B$3:$B$1315, "&lt;=" &amp; $A62, DataRegularSeason20242025!$D$3:$D$1315, AE$1)+SUMIFS(DataRegularSeason20242025!$AB$3:$AB$1315,DataRegularSeason20242025!$B$3:$B$1315, "&lt;=" &amp; $A62, DataRegularSeason20242025!$E$3:$E$1315, AE$1)</f>
        <v>17</v>
      </c>
      <c r="AF62" s="2">
        <f>SUMIFS(DataRegularSeason20242025!$AA$3:$AA$1315,DataRegularSeason20242025!$B$3:$B$1315, "&lt;=" &amp; $A62, DataRegularSeason20242025!$D$3:$D$1315, AF$1)+SUMIFS(DataRegularSeason20242025!$AB$3:$AB$1315,DataRegularSeason20242025!$B$3:$B$1315, "&lt;=" &amp; $A62, DataRegularSeason20242025!$E$3:$E$1315, AF$1)</f>
        <v>22</v>
      </c>
      <c r="AG62" s="2">
        <f>SUMIFS(DataRegularSeason20242025!$AA$3:$AA$1315,DataRegularSeason20242025!$B$3:$B$1315, "&lt;=" &amp; $A62, DataRegularSeason20242025!$D$3:$D$1315, AG$1)+SUMIFS(DataRegularSeason20242025!$AB$3:$AB$1315,DataRegularSeason20242025!$B$3:$B$1315, "&lt;=" &amp; $A62, DataRegularSeason20242025!$E$3:$E$1315, AG$1)</f>
        <v>16</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10</v>
      </c>
      <c r="C63" s="2">
        <f>SUMIFS(DataRegularSeason20242025!$AA$3:$AA$1315,DataRegularSeason20242025!$B$3:$B$1315, "&lt;=" &amp; $A63, DataRegularSeason20242025!$D$3:$D$1315, C$1)+SUMIFS(DataRegularSeason20242025!$AB$3:$AB$1315,DataRegularSeason20242025!$B$3:$B$1315, "&lt;=" &amp; $A63, DataRegularSeason20242025!$E$3:$E$1315, C$1)</f>
        <v>13</v>
      </c>
      <c r="D63" s="2">
        <f>SUMIFS(DataRegularSeason20242025!$AA$3:$AA$1315,DataRegularSeason20242025!$B$3:$B$1315, "&lt;=" &amp; $A63, DataRegularSeason20242025!$D$3:$D$1315, D$1)+SUMIFS(DataRegularSeason20242025!$AB$3:$AB$1315,DataRegularSeason20242025!$B$3:$B$1315, "&lt;=" &amp; $A63, DataRegularSeason20242025!$E$3:$E$1315, D$1)</f>
        <v>9</v>
      </c>
      <c r="E63" s="2">
        <f>SUMIFS(DataRegularSeason20242025!$AA$3:$AA$1315,DataRegularSeason20242025!$B$3:$B$1315, "&lt;=" &amp; $A63, DataRegularSeason20242025!$D$3:$D$1315, E$1)+SUMIFS(DataRegularSeason20242025!$AB$3:$AB$1315,DataRegularSeason20242025!$B$3:$B$1315, "&lt;=" &amp; $A63, DataRegularSeason20242025!$E$3:$E$1315, E$1)</f>
        <v>16</v>
      </c>
      <c r="F63" s="2">
        <f>SUMIFS(DataRegularSeason20242025!$AA$3:$AA$1315,DataRegularSeason20242025!$B$3:$B$1315, "&lt;=" &amp; $A63, DataRegularSeason20242025!$D$3:$D$1315, F$1)+SUMIFS(DataRegularSeason20242025!$AB$3:$AB$1315,DataRegularSeason20242025!$B$3:$B$1315, "&lt;=" &amp; $A63, DataRegularSeason20242025!$E$3:$E$1315, F$1)</f>
        <v>11</v>
      </c>
      <c r="G63" s="2">
        <f>SUMIFS(DataRegularSeason20242025!$AA$3:$AA$1315,DataRegularSeason20242025!$B$3:$B$1315, "&lt;=" &amp; $A63, DataRegularSeason20242025!$D$3:$D$1315, G$1)+SUMIFS(DataRegularSeason20242025!$AB$3:$AB$1315,DataRegularSeason20242025!$B$3:$B$1315, "&lt;=" &amp; $A63, DataRegularSeason20242025!$E$3:$E$1315, G$1)</f>
        <v>13</v>
      </c>
      <c r="H63" s="2">
        <f>SUMIFS(DataRegularSeason20242025!$AA$3:$AA$1315,DataRegularSeason20242025!$B$3:$B$1315, "&lt;=" &amp; $A63, DataRegularSeason20242025!$D$3:$D$1315, H$1)+SUMIFS(DataRegularSeason20242025!$AB$3:$AB$1315,DataRegularSeason20242025!$B$3:$B$1315, "&lt;=" &amp; $A63, DataRegularSeason20242025!$E$3:$E$1315, H$1)</f>
        <v>11</v>
      </c>
      <c r="I63" s="2">
        <f>SUMIFS(DataRegularSeason20242025!$AA$3:$AA$1315,DataRegularSeason20242025!$B$3:$B$1315, "&lt;=" &amp; $A63, DataRegularSeason20242025!$D$3:$D$1315, I$1)+SUMIFS(DataRegularSeason20242025!$AB$3:$AB$1315,DataRegularSeason20242025!$B$3:$B$1315, "&lt;=" &amp; $A63, DataRegularSeason20242025!$E$3:$E$1315, I$1)</f>
        <v>10</v>
      </c>
      <c r="J63" s="2">
        <f>SUMIFS(DataRegularSeason20242025!$AA$3:$AA$1315,DataRegularSeason20242025!$B$3:$B$1315, "&lt;=" &amp; $A63, DataRegularSeason20242025!$D$3:$D$1315, J$1)+SUMIFS(DataRegularSeason20242025!$AB$3:$AB$1315,DataRegularSeason20242025!$B$3:$B$1315, "&lt;=" &amp; $A63, DataRegularSeason20242025!$E$3:$E$1315, J$1)</f>
        <v>14</v>
      </c>
      <c r="K63" s="2">
        <f>SUMIFS(DataRegularSeason20242025!$AA$3:$AA$1315,DataRegularSeason20242025!$B$3:$B$1315, "&lt;=" &amp; $A63, DataRegularSeason20242025!$D$3:$D$1315, K$1)+SUMIFS(DataRegularSeason20242025!$AB$3:$AB$1315,DataRegularSeason20242025!$B$3:$B$1315, "&lt;=" &amp; $A63, DataRegularSeason20242025!$E$3:$E$1315, K$1)</f>
        <v>11</v>
      </c>
      <c r="L63" s="2">
        <f>SUMIFS(DataRegularSeason20242025!$AA$3:$AA$1315,DataRegularSeason20242025!$B$3:$B$1315, "&lt;=" &amp; $A63, DataRegularSeason20242025!$D$3:$D$1315, L$1)+SUMIFS(DataRegularSeason20242025!$AB$3:$AB$1315,DataRegularSeason20242025!$B$3:$B$1315, "&lt;=" &amp; $A63, DataRegularSeason20242025!$E$3:$E$1315, L$1)</f>
        <v>13</v>
      </c>
      <c r="M63" s="2">
        <f>SUMIFS(DataRegularSeason20242025!$AA$3:$AA$1315,DataRegularSeason20242025!$B$3:$B$1315, "&lt;=" &amp; $A63, DataRegularSeason20242025!$D$3:$D$1315, M$1)+SUMIFS(DataRegularSeason20242025!$AB$3:$AB$1315,DataRegularSeason20242025!$B$3:$B$1315, "&lt;=" &amp; $A63, DataRegularSeason20242025!$E$3:$E$1315, M$1)</f>
        <v>19</v>
      </c>
      <c r="N63" s="2">
        <f>SUMIFS(DataRegularSeason20242025!$AA$3:$AA$1315,DataRegularSeason20242025!$B$3:$B$1315, "&lt;=" &amp; $A63, DataRegularSeason20242025!$D$3:$D$1315, N$1)+SUMIFS(DataRegularSeason20242025!$AB$3:$AB$1315,DataRegularSeason20242025!$B$3:$B$1315, "&lt;=" &amp; $A63, DataRegularSeason20242025!$E$3:$E$1315, N$1)</f>
        <v>17</v>
      </c>
      <c r="O63" s="2">
        <f>SUMIFS(DataRegularSeason20242025!$AA$3:$AA$1315,DataRegularSeason20242025!$B$3:$B$1315, "&lt;=" &amp; $A63, DataRegularSeason20242025!$D$3:$D$1315, O$1)+SUMIFS(DataRegularSeason20242025!$AB$3:$AB$1315,DataRegularSeason20242025!$B$3:$B$1315, "&lt;=" &amp; $A63, DataRegularSeason20242025!$E$3:$E$1315, O$1)</f>
        <v>18</v>
      </c>
      <c r="P63" s="2">
        <f>SUMIFS(DataRegularSeason20242025!$AA$3:$AA$1315,DataRegularSeason20242025!$B$3:$B$1315, "&lt;=" &amp; $A63, DataRegularSeason20242025!$D$3:$D$1315, P$1)+SUMIFS(DataRegularSeason20242025!$AB$3:$AB$1315,DataRegularSeason20242025!$B$3:$B$1315, "&lt;=" &amp; $A63, DataRegularSeason20242025!$E$3:$E$1315, P$1)</f>
        <v>9</v>
      </c>
      <c r="Q63" s="2">
        <f>SUMIFS(DataRegularSeason20242025!$AA$3:$AA$1315,DataRegularSeason20242025!$B$3:$B$1315, "&lt;=" &amp; $A63, DataRegularSeason20242025!$D$3:$D$1315, Q$1)+SUMIFS(DataRegularSeason20242025!$AB$3:$AB$1315,DataRegularSeason20242025!$B$3:$B$1315, "&lt;=" &amp; $A63, DataRegularSeason20242025!$E$3:$E$1315, Q$1)</f>
        <v>18</v>
      </c>
      <c r="R63" s="2">
        <f>SUMIFS(DataRegularSeason20242025!$AA$3:$AA$1315,DataRegularSeason20242025!$B$3:$B$1315, "&lt;=" &amp; $A63, DataRegularSeason20242025!$D$3:$D$1315, R$1)+SUMIFS(DataRegularSeason20242025!$AB$3:$AB$1315,DataRegularSeason20242025!$B$3:$B$1315, "&lt;=" &amp; $A63, DataRegularSeason20242025!$E$3:$E$1315, R$1)</f>
        <v>9</v>
      </c>
      <c r="S63" s="2">
        <f>SUMIFS(DataRegularSeason20242025!$AA$3:$AA$1315,DataRegularSeason20242025!$B$3:$B$1315, "&lt;=" &amp; $A63, DataRegularSeason20242025!$D$3:$D$1315, S$1)+SUMIFS(DataRegularSeason20242025!$AB$3:$AB$1315,DataRegularSeason20242025!$B$3:$B$1315, "&lt;=" &amp; $A63, DataRegularSeason20242025!$E$3:$E$1315, S$1)</f>
        <v>10</v>
      </c>
      <c r="T63" s="2">
        <f>SUMIFS(DataRegularSeason20242025!$AA$3:$AA$1315,DataRegularSeason20242025!$B$3:$B$1315, "&lt;=" &amp; $A63, DataRegularSeason20242025!$D$3:$D$1315, T$1)+SUMIFS(DataRegularSeason20242025!$AB$3:$AB$1315,DataRegularSeason20242025!$B$3:$B$1315, "&lt;=" &amp; $A63, DataRegularSeason20242025!$E$3:$E$1315, T$1)</f>
        <v>17</v>
      </c>
      <c r="U63" s="2">
        <f>SUMIFS(DataRegularSeason20242025!$AA$3:$AA$1315,DataRegularSeason20242025!$B$3:$B$1315, "&lt;=" &amp; $A63, DataRegularSeason20242025!$D$3:$D$1315, U$1)+SUMIFS(DataRegularSeason20242025!$AB$3:$AB$1315,DataRegularSeason20242025!$B$3:$B$1315, "&lt;=" &amp; $A63, DataRegularSeason20242025!$E$3:$E$1315, U$1)</f>
        <v>12</v>
      </c>
      <c r="V63" s="2">
        <f>SUMIFS(DataRegularSeason20242025!$AA$3:$AA$1315,DataRegularSeason20242025!$B$3:$B$1315, "&lt;=" &amp; $A63, DataRegularSeason20242025!$D$3:$D$1315, V$1)+SUMIFS(DataRegularSeason20242025!$AB$3:$AB$1315,DataRegularSeason20242025!$B$3:$B$1315, "&lt;=" &amp; $A63, DataRegularSeason20242025!$E$3:$E$1315, V$1)</f>
        <v>9</v>
      </c>
      <c r="W63" s="2">
        <f>SUMIFS(DataRegularSeason20242025!$AA$3:$AA$1315,DataRegularSeason20242025!$B$3:$B$1315, "&lt;=" &amp; $A63, DataRegularSeason20242025!$D$3:$D$1315, W$1)+SUMIFS(DataRegularSeason20242025!$AB$3:$AB$1315,DataRegularSeason20242025!$B$3:$B$1315, "&lt;=" &amp; $A63, DataRegularSeason20242025!$E$3:$E$1315, W$1)</f>
        <v>11</v>
      </c>
      <c r="X63" s="2">
        <f>SUMIFS(DataRegularSeason20242025!$AA$3:$AA$1315,DataRegularSeason20242025!$B$3:$B$1315, "&lt;=" &amp; $A63, DataRegularSeason20242025!$D$3:$D$1315, X$1)+SUMIFS(DataRegularSeason20242025!$AB$3:$AB$1315,DataRegularSeason20242025!$B$3:$B$1315, "&lt;=" &amp; $A63, DataRegularSeason20242025!$E$3:$E$1315, X$1)</f>
        <v>11</v>
      </c>
      <c r="Y63" s="2">
        <f>SUMIFS(DataRegularSeason20242025!$AA$3:$AA$1315,DataRegularSeason20242025!$B$3:$B$1315, "&lt;=" &amp; $A63, DataRegularSeason20242025!$D$3:$D$1315, Y$1)+SUMIFS(DataRegularSeason20242025!$AB$3:$AB$1315,DataRegularSeason20242025!$B$3:$B$1315, "&lt;=" &amp; $A63, DataRegularSeason20242025!$E$3:$E$1315, Y$1)</f>
        <v>8</v>
      </c>
      <c r="Z63" s="2">
        <f>SUMIFS(DataRegularSeason20242025!$AA$3:$AA$1315,DataRegularSeason20242025!$B$3:$B$1315, "&lt;=" &amp; $A63, DataRegularSeason20242025!$D$3:$D$1315, Z$1)+SUMIFS(DataRegularSeason20242025!$AB$3:$AB$1315,DataRegularSeason20242025!$B$3:$B$1315, "&lt;=" &amp; $A63, DataRegularSeason20242025!$E$3:$E$1315, Z$1)</f>
        <v>12</v>
      </c>
      <c r="AA63" s="2">
        <f>SUMIFS(DataRegularSeason20242025!$AA$3:$AA$1315,DataRegularSeason20242025!$B$3:$B$1315, "&lt;=" &amp; $A63, DataRegularSeason20242025!$D$3:$D$1315, AA$1)+SUMIFS(DataRegularSeason20242025!$AB$3:$AB$1315,DataRegularSeason20242025!$B$3:$B$1315, "&lt;=" &amp; $A63, DataRegularSeason20242025!$E$3:$E$1315, AA$1)</f>
        <v>14</v>
      </c>
      <c r="AB63" s="2">
        <f>SUMIFS(DataRegularSeason20242025!$AA$3:$AA$1315,DataRegularSeason20242025!$B$3:$B$1315, "&lt;=" &amp; $A63, DataRegularSeason20242025!$D$3:$D$1315, AB$1)+SUMIFS(DataRegularSeason20242025!$AB$3:$AB$1315,DataRegularSeason20242025!$B$3:$B$1315, "&lt;=" &amp; $A63, DataRegularSeason20242025!$E$3:$E$1315, AB$1)</f>
        <v>14</v>
      </c>
      <c r="AC63" s="2">
        <f>SUMIFS(DataRegularSeason20242025!$AA$3:$AA$1315,DataRegularSeason20242025!$B$3:$B$1315, "&lt;=" &amp; $A63, DataRegularSeason20242025!$D$3:$D$1315, AC$1)+SUMIFS(DataRegularSeason20242025!$AB$3:$AB$1315,DataRegularSeason20242025!$B$3:$B$1315, "&lt;=" &amp; $A63, DataRegularSeason20242025!$E$3:$E$1315, AC$1)</f>
        <v>13</v>
      </c>
      <c r="AD63" s="2">
        <f>SUMIFS(DataRegularSeason20242025!$AA$3:$AA$1315,DataRegularSeason20242025!$B$3:$B$1315, "&lt;=" &amp; $A63, DataRegularSeason20242025!$D$3:$D$1315, AD$1)+SUMIFS(DataRegularSeason20242025!$AB$3:$AB$1315,DataRegularSeason20242025!$B$3:$B$1315, "&lt;=" &amp; $A63, DataRegularSeason20242025!$E$3:$E$1315, AD$1)</f>
        <v>13</v>
      </c>
      <c r="AE63" s="2">
        <f>SUMIFS(DataRegularSeason20242025!$AA$3:$AA$1315,DataRegularSeason20242025!$B$3:$B$1315, "&lt;=" &amp; $A63, DataRegularSeason20242025!$D$3:$D$1315, AE$1)+SUMIFS(DataRegularSeason20242025!$AB$3:$AB$1315,DataRegularSeason20242025!$B$3:$B$1315, "&lt;=" &amp; $A63, DataRegularSeason20242025!$E$3:$E$1315, AE$1)</f>
        <v>17</v>
      </c>
      <c r="AF63" s="2">
        <f>SUMIFS(DataRegularSeason20242025!$AA$3:$AA$1315,DataRegularSeason20242025!$B$3:$B$1315, "&lt;=" &amp; $A63, DataRegularSeason20242025!$D$3:$D$1315, AF$1)+SUMIFS(DataRegularSeason20242025!$AB$3:$AB$1315,DataRegularSeason20242025!$B$3:$B$1315, "&lt;=" &amp; $A63, DataRegularSeason20242025!$E$3:$E$1315, AF$1)</f>
        <v>22</v>
      </c>
      <c r="AG63" s="2">
        <f>SUMIFS(DataRegularSeason20242025!$AA$3:$AA$1315,DataRegularSeason20242025!$B$3:$B$1315, "&lt;=" &amp; $A63, DataRegularSeason20242025!$D$3:$D$1315, AG$1)+SUMIFS(DataRegularSeason20242025!$AB$3:$AB$1315,DataRegularSeason20242025!$B$3:$B$1315, "&lt;=" &amp; $A63, DataRegularSeason20242025!$E$3:$E$1315, AG$1)</f>
        <v>16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10</v>
      </c>
      <c r="C64" s="2">
        <f>SUMIFS(DataRegularSeason20242025!$AA$3:$AA$1315,DataRegularSeason20242025!$B$3:$B$1315, "&lt;=" &amp; $A64, DataRegularSeason20242025!$D$3:$D$1315, C$1)+SUMIFS(DataRegularSeason20242025!$AB$3:$AB$1315,DataRegularSeason20242025!$B$3:$B$1315, "&lt;=" &amp; $A64, DataRegularSeason20242025!$E$3:$E$1315, C$1)</f>
        <v>13</v>
      </c>
      <c r="D64" s="2">
        <f>SUMIFS(DataRegularSeason20242025!$AA$3:$AA$1315,DataRegularSeason20242025!$B$3:$B$1315, "&lt;=" &amp; $A64, DataRegularSeason20242025!$D$3:$D$1315, D$1)+SUMIFS(DataRegularSeason20242025!$AB$3:$AB$1315,DataRegularSeason20242025!$B$3:$B$1315, "&lt;=" &amp; $A64, DataRegularSeason20242025!$E$3:$E$1315, D$1)</f>
        <v>9</v>
      </c>
      <c r="E64" s="2">
        <f>SUMIFS(DataRegularSeason20242025!$AA$3:$AA$1315,DataRegularSeason20242025!$B$3:$B$1315, "&lt;=" &amp; $A64, DataRegularSeason20242025!$D$3:$D$1315, E$1)+SUMIFS(DataRegularSeason20242025!$AB$3:$AB$1315,DataRegularSeason20242025!$B$3:$B$1315, "&lt;=" &amp; $A64, DataRegularSeason20242025!$E$3:$E$1315, E$1)</f>
        <v>16</v>
      </c>
      <c r="F64" s="2">
        <f>SUMIFS(DataRegularSeason20242025!$AA$3:$AA$1315,DataRegularSeason20242025!$B$3:$B$1315, "&lt;=" &amp; $A64, DataRegularSeason20242025!$D$3:$D$1315, F$1)+SUMIFS(DataRegularSeason20242025!$AB$3:$AB$1315,DataRegularSeason20242025!$B$3:$B$1315, "&lt;=" &amp; $A64, DataRegularSeason20242025!$E$3:$E$1315, F$1)</f>
        <v>11</v>
      </c>
      <c r="G64" s="2">
        <f>SUMIFS(DataRegularSeason20242025!$AA$3:$AA$1315,DataRegularSeason20242025!$B$3:$B$1315, "&lt;=" &amp; $A64, DataRegularSeason20242025!$D$3:$D$1315, G$1)+SUMIFS(DataRegularSeason20242025!$AB$3:$AB$1315,DataRegularSeason20242025!$B$3:$B$1315, "&lt;=" &amp; $A64, DataRegularSeason20242025!$E$3:$E$1315, G$1)</f>
        <v>13</v>
      </c>
      <c r="H64" s="2">
        <f>SUMIFS(DataRegularSeason20242025!$AA$3:$AA$1315,DataRegularSeason20242025!$B$3:$B$1315, "&lt;=" &amp; $A64, DataRegularSeason20242025!$D$3:$D$1315, H$1)+SUMIFS(DataRegularSeason20242025!$AB$3:$AB$1315,DataRegularSeason20242025!$B$3:$B$1315, "&lt;=" &amp; $A64, DataRegularSeason20242025!$E$3:$E$1315, H$1)</f>
        <v>11</v>
      </c>
      <c r="I64" s="2">
        <f>SUMIFS(DataRegularSeason20242025!$AA$3:$AA$1315,DataRegularSeason20242025!$B$3:$B$1315, "&lt;=" &amp; $A64, DataRegularSeason20242025!$D$3:$D$1315, I$1)+SUMIFS(DataRegularSeason20242025!$AB$3:$AB$1315,DataRegularSeason20242025!$B$3:$B$1315, "&lt;=" &amp; $A64, DataRegularSeason20242025!$E$3:$E$1315, I$1)</f>
        <v>10</v>
      </c>
      <c r="J64" s="2">
        <f>SUMIFS(DataRegularSeason20242025!$AA$3:$AA$1315,DataRegularSeason20242025!$B$3:$B$1315, "&lt;=" &amp; $A64, DataRegularSeason20242025!$D$3:$D$1315, J$1)+SUMIFS(DataRegularSeason20242025!$AB$3:$AB$1315,DataRegularSeason20242025!$B$3:$B$1315, "&lt;=" &amp; $A64, DataRegularSeason20242025!$E$3:$E$1315, J$1)</f>
        <v>14</v>
      </c>
      <c r="K64" s="2">
        <f>SUMIFS(DataRegularSeason20242025!$AA$3:$AA$1315,DataRegularSeason20242025!$B$3:$B$1315, "&lt;=" &amp; $A64, DataRegularSeason20242025!$D$3:$D$1315, K$1)+SUMIFS(DataRegularSeason20242025!$AB$3:$AB$1315,DataRegularSeason20242025!$B$3:$B$1315, "&lt;=" &amp; $A64, DataRegularSeason20242025!$E$3:$E$1315, K$1)</f>
        <v>11</v>
      </c>
      <c r="L64" s="2">
        <f>SUMIFS(DataRegularSeason20242025!$AA$3:$AA$1315,DataRegularSeason20242025!$B$3:$B$1315, "&lt;=" &amp; $A64, DataRegularSeason20242025!$D$3:$D$1315, L$1)+SUMIFS(DataRegularSeason20242025!$AB$3:$AB$1315,DataRegularSeason20242025!$B$3:$B$1315, "&lt;=" &amp; $A64, DataRegularSeason20242025!$E$3:$E$1315, L$1)</f>
        <v>13</v>
      </c>
      <c r="M64" s="2">
        <f>SUMIFS(DataRegularSeason20242025!$AA$3:$AA$1315,DataRegularSeason20242025!$B$3:$B$1315, "&lt;=" &amp; $A64, DataRegularSeason20242025!$D$3:$D$1315, M$1)+SUMIFS(DataRegularSeason20242025!$AB$3:$AB$1315,DataRegularSeason20242025!$B$3:$B$1315, "&lt;=" &amp; $A64, DataRegularSeason20242025!$E$3:$E$1315, M$1)</f>
        <v>19</v>
      </c>
      <c r="N64" s="2">
        <f>SUMIFS(DataRegularSeason20242025!$AA$3:$AA$1315,DataRegularSeason20242025!$B$3:$B$1315, "&lt;=" &amp; $A64, DataRegularSeason20242025!$D$3:$D$1315, N$1)+SUMIFS(DataRegularSeason20242025!$AB$3:$AB$1315,DataRegularSeason20242025!$B$3:$B$1315, "&lt;=" &amp; $A64, DataRegularSeason20242025!$E$3:$E$1315, N$1)</f>
        <v>17</v>
      </c>
      <c r="O64" s="2">
        <f>SUMIFS(DataRegularSeason20242025!$AA$3:$AA$1315,DataRegularSeason20242025!$B$3:$B$1315, "&lt;=" &amp; $A64, DataRegularSeason20242025!$D$3:$D$1315, O$1)+SUMIFS(DataRegularSeason20242025!$AB$3:$AB$1315,DataRegularSeason20242025!$B$3:$B$1315, "&lt;=" &amp; $A64, DataRegularSeason20242025!$E$3:$E$1315, O$1)</f>
        <v>18</v>
      </c>
      <c r="P64" s="2">
        <f>SUMIFS(DataRegularSeason20242025!$AA$3:$AA$1315,DataRegularSeason20242025!$B$3:$B$1315, "&lt;=" &amp; $A64, DataRegularSeason20242025!$D$3:$D$1315, P$1)+SUMIFS(DataRegularSeason20242025!$AB$3:$AB$1315,DataRegularSeason20242025!$B$3:$B$1315, "&lt;=" &amp; $A64, DataRegularSeason20242025!$E$3:$E$1315, P$1)</f>
        <v>9</v>
      </c>
      <c r="Q64" s="2">
        <f>SUMIFS(DataRegularSeason20242025!$AA$3:$AA$1315,DataRegularSeason20242025!$B$3:$B$1315, "&lt;=" &amp; $A64, DataRegularSeason20242025!$D$3:$D$1315, Q$1)+SUMIFS(DataRegularSeason20242025!$AB$3:$AB$1315,DataRegularSeason20242025!$B$3:$B$1315, "&lt;=" &amp; $A64, DataRegularSeason20242025!$E$3:$E$1315, Q$1)</f>
        <v>18</v>
      </c>
      <c r="R64" s="2">
        <f>SUMIFS(DataRegularSeason20242025!$AA$3:$AA$1315,DataRegularSeason20242025!$B$3:$B$1315, "&lt;=" &amp; $A64, DataRegularSeason20242025!$D$3:$D$1315, R$1)+SUMIFS(DataRegularSeason20242025!$AB$3:$AB$1315,DataRegularSeason20242025!$B$3:$B$1315, "&lt;=" &amp; $A64, DataRegularSeason20242025!$E$3:$E$1315, R$1)</f>
        <v>9</v>
      </c>
      <c r="S64" s="2">
        <f>SUMIFS(DataRegularSeason20242025!$AA$3:$AA$1315,DataRegularSeason20242025!$B$3:$B$1315, "&lt;=" &amp; $A64, DataRegularSeason20242025!$D$3:$D$1315, S$1)+SUMIFS(DataRegularSeason20242025!$AB$3:$AB$1315,DataRegularSeason20242025!$B$3:$B$1315, "&lt;=" &amp; $A64, DataRegularSeason20242025!$E$3:$E$1315, S$1)</f>
        <v>10</v>
      </c>
      <c r="T64" s="2">
        <f>SUMIFS(DataRegularSeason20242025!$AA$3:$AA$1315,DataRegularSeason20242025!$B$3:$B$1315, "&lt;=" &amp; $A64, DataRegularSeason20242025!$D$3:$D$1315, T$1)+SUMIFS(DataRegularSeason20242025!$AB$3:$AB$1315,DataRegularSeason20242025!$B$3:$B$1315, "&lt;=" &amp; $A64, DataRegularSeason20242025!$E$3:$E$1315, T$1)</f>
        <v>17</v>
      </c>
      <c r="U64" s="2">
        <f>SUMIFS(DataRegularSeason20242025!$AA$3:$AA$1315,DataRegularSeason20242025!$B$3:$B$1315, "&lt;=" &amp; $A64, DataRegularSeason20242025!$D$3:$D$1315, U$1)+SUMIFS(DataRegularSeason20242025!$AB$3:$AB$1315,DataRegularSeason20242025!$B$3:$B$1315, "&lt;=" &amp; $A64, DataRegularSeason20242025!$E$3:$E$1315, U$1)</f>
        <v>12</v>
      </c>
      <c r="V64" s="2">
        <f>SUMIFS(DataRegularSeason20242025!$AA$3:$AA$1315,DataRegularSeason20242025!$B$3:$B$1315, "&lt;=" &amp; $A64, DataRegularSeason20242025!$D$3:$D$1315, V$1)+SUMIFS(DataRegularSeason20242025!$AB$3:$AB$1315,DataRegularSeason20242025!$B$3:$B$1315, "&lt;=" &amp; $A64, DataRegularSeason20242025!$E$3:$E$1315, V$1)</f>
        <v>9</v>
      </c>
      <c r="W64" s="2">
        <f>SUMIFS(DataRegularSeason20242025!$AA$3:$AA$1315,DataRegularSeason20242025!$B$3:$B$1315, "&lt;=" &amp; $A64, DataRegularSeason20242025!$D$3:$D$1315, W$1)+SUMIFS(DataRegularSeason20242025!$AB$3:$AB$1315,DataRegularSeason20242025!$B$3:$B$1315, "&lt;=" &amp; $A64, DataRegularSeason20242025!$E$3:$E$1315, W$1)</f>
        <v>11</v>
      </c>
      <c r="X64" s="2">
        <f>SUMIFS(DataRegularSeason20242025!$AA$3:$AA$1315,DataRegularSeason20242025!$B$3:$B$1315, "&lt;=" &amp; $A64, DataRegularSeason20242025!$D$3:$D$1315, X$1)+SUMIFS(DataRegularSeason20242025!$AB$3:$AB$1315,DataRegularSeason20242025!$B$3:$B$1315, "&lt;=" &amp; $A64, DataRegularSeason20242025!$E$3:$E$1315, X$1)</f>
        <v>11</v>
      </c>
      <c r="Y64" s="2">
        <f>SUMIFS(DataRegularSeason20242025!$AA$3:$AA$1315,DataRegularSeason20242025!$B$3:$B$1315, "&lt;=" &amp; $A64, DataRegularSeason20242025!$D$3:$D$1315, Y$1)+SUMIFS(DataRegularSeason20242025!$AB$3:$AB$1315,DataRegularSeason20242025!$B$3:$B$1315, "&lt;=" &amp; $A64, DataRegularSeason20242025!$E$3:$E$1315, Y$1)</f>
        <v>8</v>
      </c>
      <c r="Z64" s="2">
        <f>SUMIFS(DataRegularSeason20242025!$AA$3:$AA$1315,DataRegularSeason20242025!$B$3:$B$1315, "&lt;=" &amp; $A64, DataRegularSeason20242025!$D$3:$D$1315, Z$1)+SUMIFS(DataRegularSeason20242025!$AB$3:$AB$1315,DataRegularSeason20242025!$B$3:$B$1315, "&lt;=" &amp; $A64, DataRegularSeason20242025!$E$3:$E$1315, Z$1)</f>
        <v>12</v>
      </c>
      <c r="AA64" s="2">
        <f>SUMIFS(DataRegularSeason20242025!$AA$3:$AA$1315,DataRegularSeason20242025!$B$3:$B$1315, "&lt;=" &amp; $A64, DataRegularSeason20242025!$D$3:$D$1315, AA$1)+SUMIFS(DataRegularSeason20242025!$AB$3:$AB$1315,DataRegularSeason20242025!$B$3:$B$1315, "&lt;=" &amp; $A64, DataRegularSeason20242025!$E$3:$E$1315, AA$1)</f>
        <v>14</v>
      </c>
      <c r="AB64" s="2">
        <f>SUMIFS(DataRegularSeason20242025!$AA$3:$AA$1315,DataRegularSeason20242025!$B$3:$B$1315, "&lt;=" &amp; $A64, DataRegularSeason20242025!$D$3:$D$1315, AB$1)+SUMIFS(DataRegularSeason20242025!$AB$3:$AB$1315,DataRegularSeason20242025!$B$3:$B$1315, "&lt;=" &amp; $A64, DataRegularSeason20242025!$E$3:$E$1315, AB$1)</f>
        <v>14</v>
      </c>
      <c r="AC64" s="2">
        <f>SUMIFS(DataRegularSeason20242025!$AA$3:$AA$1315,DataRegularSeason20242025!$B$3:$B$1315, "&lt;=" &amp; $A64, DataRegularSeason20242025!$D$3:$D$1315, AC$1)+SUMIFS(DataRegularSeason20242025!$AB$3:$AB$1315,DataRegularSeason20242025!$B$3:$B$1315, "&lt;=" &amp; $A64, DataRegularSeason20242025!$E$3:$E$1315, AC$1)</f>
        <v>13</v>
      </c>
      <c r="AD64" s="2">
        <f>SUMIFS(DataRegularSeason20242025!$AA$3:$AA$1315,DataRegularSeason20242025!$B$3:$B$1315, "&lt;=" &amp; $A64, DataRegularSeason20242025!$D$3:$D$1315, AD$1)+SUMIFS(DataRegularSeason20242025!$AB$3:$AB$1315,DataRegularSeason20242025!$B$3:$B$1315, "&lt;=" &amp; $A64, DataRegularSeason20242025!$E$3:$E$1315, AD$1)</f>
        <v>13</v>
      </c>
      <c r="AE64" s="2">
        <f>SUMIFS(DataRegularSeason20242025!$AA$3:$AA$1315,DataRegularSeason20242025!$B$3:$B$1315, "&lt;=" &amp; $A64, DataRegularSeason20242025!$D$3:$D$1315, AE$1)+SUMIFS(DataRegularSeason20242025!$AB$3:$AB$1315,DataRegularSeason20242025!$B$3:$B$1315, "&lt;=" &amp; $A64, DataRegularSeason20242025!$E$3:$E$1315, AE$1)</f>
        <v>17</v>
      </c>
      <c r="AF64" s="2">
        <f>SUMIFS(DataRegularSeason20242025!$AA$3:$AA$1315,DataRegularSeason20242025!$B$3:$B$1315, "&lt;=" &amp; $A64, DataRegularSeason20242025!$D$3:$D$1315, AF$1)+SUMIFS(DataRegularSeason20242025!$AB$3:$AB$1315,DataRegularSeason20242025!$B$3:$B$1315, "&lt;=" &amp; $A64, DataRegularSeason20242025!$E$3:$E$1315, AF$1)</f>
        <v>22</v>
      </c>
      <c r="AG64" s="2">
        <f>SUMIFS(DataRegularSeason20242025!$AA$3:$AA$1315,DataRegularSeason20242025!$B$3:$B$1315, "&lt;=" &amp; $A64, DataRegularSeason20242025!$D$3:$D$1315, AG$1)+SUMIFS(DataRegularSeason20242025!$AB$3:$AB$1315,DataRegularSeason20242025!$B$3:$B$1315, "&lt;=" &amp; $A64, DataRegularSeason20242025!$E$3:$E$1315, AG$1)</f>
        <v>16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10</v>
      </c>
      <c r="C65" s="2">
        <f>SUMIFS(DataRegularSeason20242025!$AA$3:$AA$1315,DataRegularSeason20242025!$B$3:$B$1315, "&lt;=" &amp; $A65, DataRegularSeason20242025!$D$3:$D$1315, C$1)+SUMIFS(DataRegularSeason20242025!$AB$3:$AB$1315,DataRegularSeason20242025!$B$3:$B$1315, "&lt;=" &amp; $A65, DataRegularSeason20242025!$E$3:$E$1315, C$1)</f>
        <v>13</v>
      </c>
      <c r="D65" s="2">
        <f>SUMIFS(DataRegularSeason20242025!$AA$3:$AA$1315,DataRegularSeason20242025!$B$3:$B$1315, "&lt;=" &amp; $A65, DataRegularSeason20242025!$D$3:$D$1315, D$1)+SUMIFS(DataRegularSeason20242025!$AB$3:$AB$1315,DataRegularSeason20242025!$B$3:$B$1315, "&lt;=" &amp; $A65, DataRegularSeason20242025!$E$3:$E$1315, D$1)</f>
        <v>9</v>
      </c>
      <c r="E65" s="2">
        <f>SUMIFS(DataRegularSeason20242025!$AA$3:$AA$1315,DataRegularSeason20242025!$B$3:$B$1315, "&lt;=" &amp; $A65, DataRegularSeason20242025!$D$3:$D$1315, E$1)+SUMIFS(DataRegularSeason20242025!$AB$3:$AB$1315,DataRegularSeason20242025!$B$3:$B$1315, "&lt;=" &amp; $A65, DataRegularSeason20242025!$E$3:$E$1315, E$1)</f>
        <v>16</v>
      </c>
      <c r="F65" s="2">
        <f>SUMIFS(DataRegularSeason20242025!$AA$3:$AA$1315,DataRegularSeason20242025!$B$3:$B$1315, "&lt;=" &amp; $A65, DataRegularSeason20242025!$D$3:$D$1315, F$1)+SUMIFS(DataRegularSeason20242025!$AB$3:$AB$1315,DataRegularSeason20242025!$B$3:$B$1315, "&lt;=" &amp; $A65, DataRegularSeason20242025!$E$3:$E$1315, F$1)</f>
        <v>11</v>
      </c>
      <c r="G65" s="2">
        <f>SUMIFS(DataRegularSeason20242025!$AA$3:$AA$1315,DataRegularSeason20242025!$B$3:$B$1315, "&lt;=" &amp; $A65, DataRegularSeason20242025!$D$3:$D$1315, G$1)+SUMIFS(DataRegularSeason20242025!$AB$3:$AB$1315,DataRegularSeason20242025!$B$3:$B$1315, "&lt;=" &amp; $A65, DataRegularSeason20242025!$E$3:$E$1315, G$1)</f>
        <v>13</v>
      </c>
      <c r="H65" s="2">
        <f>SUMIFS(DataRegularSeason20242025!$AA$3:$AA$1315,DataRegularSeason20242025!$B$3:$B$1315, "&lt;=" &amp; $A65, DataRegularSeason20242025!$D$3:$D$1315, H$1)+SUMIFS(DataRegularSeason20242025!$AB$3:$AB$1315,DataRegularSeason20242025!$B$3:$B$1315, "&lt;=" &amp; $A65, DataRegularSeason20242025!$E$3:$E$1315, H$1)</f>
        <v>11</v>
      </c>
      <c r="I65" s="2">
        <f>SUMIFS(DataRegularSeason20242025!$AA$3:$AA$1315,DataRegularSeason20242025!$B$3:$B$1315, "&lt;=" &amp; $A65, DataRegularSeason20242025!$D$3:$D$1315, I$1)+SUMIFS(DataRegularSeason20242025!$AB$3:$AB$1315,DataRegularSeason20242025!$B$3:$B$1315, "&lt;=" &amp; $A65, DataRegularSeason20242025!$E$3:$E$1315, I$1)</f>
        <v>10</v>
      </c>
      <c r="J65" s="2">
        <f>SUMIFS(DataRegularSeason20242025!$AA$3:$AA$1315,DataRegularSeason20242025!$B$3:$B$1315, "&lt;=" &amp; $A65, DataRegularSeason20242025!$D$3:$D$1315, J$1)+SUMIFS(DataRegularSeason20242025!$AB$3:$AB$1315,DataRegularSeason20242025!$B$3:$B$1315, "&lt;=" &amp; $A65, DataRegularSeason20242025!$E$3:$E$1315, J$1)</f>
        <v>14</v>
      </c>
      <c r="K65" s="2">
        <f>SUMIFS(DataRegularSeason20242025!$AA$3:$AA$1315,DataRegularSeason20242025!$B$3:$B$1315, "&lt;=" &amp; $A65, DataRegularSeason20242025!$D$3:$D$1315, K$1)+SUMIFS(DataRegularSeason20242025!$AB$3:$AB$1315,DataRegularSeason20242025!$B$3:$B$1315, "&lt;=" &amp; $A65, DataRegularSeason20242025!$E$3:$E$1315, K$1)</f>
        <v>11</v>
      </c>
      <c r="L65" s="2">
        <f>SUMIFS(DataRegularSeason20242025!$AA$3:$AA$1315,DataRegularSeason20242025!$B$3:$B$1315, "&lt;=" &amp; $A65, DataRegularSeason20242025!$D$3:$D$1315, L$1)+SUMIFS(DataRegularSeason20242025!$AB$3:$AB$1315,DataRegularSeason20242025!$B$3:$B$1315, "&lt;=" &amp; $A65, DataRegularSeason20242025!$E$3:$E$1315, L$1)</f>
        <v>13</v>
      </c>
      <c r="M65" s="2">
        <f>SUMIFS(DataRegularSeason20242025!$AA$3:$AA$1315,DataRegularSeason20242025!$B$3:$B$1315, "&lt;=" &amp; $A65, DataRegularSeason20242025!$D$3:$D$1315, M$1)+SUMIFS(DataRegularSeason20242025!$AB$3:$AB$1315,DataRegularSeason20242025!$B$3:$B$1315, "&lt;=" &amp; $A65, DataRegularSeason20242025!$E$3:$E$1315, M$1)</f>
        <v>19</v>
      </c>
      <c r="N65" s="2">
        <f>SUMIFS(DataRegularSeason20242025!$AA$3:$AA$1315,DataRegularSeason20242025!$B$3:$B$1315, "&lt;=" &amp; $A65, DataRegularSeason20242025!$D$3:$D$1315, N$1)+SUMIFS(DataRegularSeason20242025!$AB$3:$AB$1315,DataRegularSeason20242025!$B$3:$B$1315, "&lt;=" &amp; $A65, DataRegularSeason20242025!$E$3:$E$1315, N$1)</f>
        <v>17</v>
      </c>
      <c r="O65" s="2">
        <f>SUMIFS(DataRegularSeason20242025!$AA$3:$AA$1315,DataRegularSeason20242025!$B$3:$B$1315, "&lt;=" &amp; $A65, DataRegularSeason20242025!$D$3:$D$1315, O$1)+SUMIFS(DataRegularSeason20242025!$AB$3:$AB$1315,DataRegularSeason20242025!$B$3:$B$1315, "&lt;=" &amp; $A65, DataRegularSeason20242025!$E$3:$E$1315, O$1)</f>
        <v>18</v>
      </c>
      <c r="P65" s="2">
        <f>SUMIFS(DataRegularSeason20242025!$AA$3:$AA$1315,DataRegularSeason20242025!$B$3:$B$1315, "&lt;=" &amp; $A65, DataRegularSeason20242025!$D$3:$D$1315, P$1)+SUMIFS(DataRegularSeason20242025!$AB$3:$AB$1315,DataRegularSeason20242025!$B$3:$B$1315, "&lt;=" &amp; $A65, DataRegularSeason20242025!$E$3:$E$1315, P$1)</f>
        <v>9</v>
      </c>
      <c r="Q65" s="2">
        <f>SUMIFS(DataRegularSeason20242025!$AA$3:$AA$1315,DataRegularSeason20242025!$B$3:$B$1315, "&lt;=" &amp; $A65, DataRegularSeason20242025!$D$3:$D$1315, Q$1)+SUMIFS(DataRegularSeason20242025!$AB$3:$AB$1315,DataRegularSeason20242025!$B$3:$B$1315, "&lt;=" &amp; $A65, DataRegularSeason20242025!$E$3:$E$1315, Q$1)</f>
        <v>18</v>
      </c>
      <c r="R65" s="2">
        <f>SUMIFS(DataRegularSeason20242025!$AA$3:$AA$1315,DataRegularSeason20242025!$B$3:$B$1315, "&lt;=" &amp; $A65, DataRegularSeason20242025!$D$3:$D$1315, R$1)+SUMIFS(DataRegularSeason20242025!$AB$3:$AB$1315,DataRegularSeason20242025!$B$3:$B$1315, "&lt;=" &amp; $A65, DataRegularSeason20242025!$E$3:$E$1315, R$1)</f>
        <v>9</v>
      </c>
      <c r="S65" s="2">
        <f>SUMIFS(DataRegularSeason20242025!$AA$3:$AA$1315,DataRegularSeason20242025!$B$3:$B$1315, "&lt;=" &amp; $A65, DataRegularSeason20242025!$D$3:$D$1315, S$1)+SUMIFS(DataRegularSeason20242025!$AB$3:$AB$1315,DataRegularSeason20242025!$B$3:$B$1315, "&lt;=" &amp; $A65, DataRegularSeason20242025!$E$3:$E$1315, S$1)</f>
        <v>10</v>
      </c>
      <c r="T65" s="2">
        <f>SUMIFS(DataRegularSeason20242025!$AA$3:$AA$1315,DataRegularSeason20242025!$B$3:$B$1315, "&lt;=" &amp; $A65, DataRegularSeason20242025!$D$3:$D$1315, T$1)+SUMIFS(DataRegularSeason20242025!$AB$3:$AB$1315,DataRegularSeason20242025!$B$3:$B$1315, "&lt;=" &amp; $A65, DataRegularSeason20242025!$E$3:$E$1315, T$1)</f>
        <v>17</v>
      </c>
      <c r="U65" s="2">
        <f>SUMIFS(DataRegularSeason20242025!$AA$3:$AA$1315,DataRegularSeason20242025!$B$3:$B$1315, "&lt;=" &amp; $A65, DataRegularSeason20242025!$D$3:$D$1315, U$1)+SUMIFS(DataRegularSeason20242025!$AB$3:$AB$1315,DataRegularSeason20242025!$B$3:$B$1315, "&lt;=" &amp; $A65, DataRegularSeason20242025!$E$3:$E$1315, U$1)</f>
        <v>12</v>
      </c>
      <c r="V65" s="2">
        <f>SUMIFS(DataRegularSeason20242025!$AA$3:$AA$1315,DataRegularSeason20242025!$B$3:$B$1315, "&lt;=" &amp; $A65, DataRegularSeason20242025!$D$3:$D$1315, V$1)+SUMIFS(DataRegularSeason20242025!$AB$3:$AB$1315,DataRegularSeason20242025!$B$3:$B$1315, "&lt;=" &amp; $A65, DataRegularSeason20242025!$E$3:$E$1315, V$1)</f>
        <v>9</v>
      </c>
      <c r="W65" s="2">
        <f>SUMIFS(DataRegularSeason20242025!$AA$3:$AA$1315,DataRegularSeason20242025!$B$3:$B$1315, "&lt;=" &amp; $A65, DataRegularSeason20242025!$D$3:$D$1315, W$1)+SUMIFS(DataRegularSeason20242025!$AB$3:$AB$1315,DataRegularSeason20242025!$B$3:$B$1315, "&lt;=" &amp; $A65, DataRegularSeason20242025!$E$3:$E$1315, W$1)</f>
        <v>11</v>
      </c>
      <c r="X65" s="2">
        <f>SUMIFS(DataRegularSeason20242025!$AA$3:$AA$1315,DataRegularSeason20242025!$B$3:$B$1315, "&lt;=" &amp; $A65, DataRegularSeason20242025!$D$3:$D$1315, X$1)+SUMIFS(DataRegularSeason20242025!$AB$3:$AB$1315,DataRegularSeason20242025!$B$3:$B$1315, "&lt;=" &amp; $A65, DataRegularSeason20242025!$E$3:$E$1315, X$1)</f>
        <v>11</v>
      </c>
      <c r="Y65" s="2">
        <f>SUMIFS(DataRegularSeason20242025!$AA$3:$AA$1315,DataRegularSeason20242025!$B$3:$B$1315, "&lt;=" &amp; $A65, DataRegularSeason20242025!$D$3:$D$1315, Y$1)+SUMIFS(DataRegularSeason20242025!$AB$3:$AB$1315,DataRegularSeason20242025!$B$3:$B$1315, "&lt;=" &amp; $A65, DataRegularSeason20242025!$E$3:$E$1315, Y$1)</f>
        <v>8</v>
      </c>
      <c r="Z65" s="2">
        <f>SUMIFS(DataRegularSeason20242025!$AA$3:$AA$1315,DataRegularSeason20242025!$B$3:$B$1315, "&lt;=" &amp; $A65, DataRegularSeason20242025!$D$3:$D$1315, Z$1)+SUMIFS(DataRegularSeason20242025!$AB$3:$AB$1315,DataRegularSeason20242025!$B$3:$B$1315, "&lt;=" &amp; $A65, DataRegularSeason20242025!$E$3:$E$1315, Z$1)</f>
        <v>12</v>
      </c>
      <c r="AA65" s="2">
        <f>SUMIFS(DataRegularSeason20242025!$AA$3:$AA$1315,DataRegularSeason20242025!$B$3:$B$1315, "&lt;=" &amp; $A65, DataRegularSeason20242025!$D$3:$D$1315, AA$1)+SUMIFS(DataRegularSeason20242025!$AB$3:$AB$1315,DataRegularSeason20242025!$B$3:$B$1315, "&lt;=" &amp; $A65, DataRegularSeason20242025!$E$3:$E$1315, AA$1)</f>
        <v>14</v>
      </c>
      <c r="AB65" s="2">
        <f>SUMIFS(DataRegularSeason20242025!$AA$3:$AA$1315,DataRegularSeason20242025!$B$3:$B$1315, "&lt;=" &amp; $A65, DataRegularSeason20242025!$D$3:$D$1315, AB$1)+SUMIFS(DataRegularSeason20242025!$AB$3:$AB$1315,DataRegularSeason20242025!$B$3:$B$1315, "&lt;=" &amp; $A65, DataRegularSeason20242025!$E$3:$E$1315, AB$1)</f>
        <v>14</v>
      </c>
      <c r="AC65" s="2">
        <f>SUMIFS(DataRegularSeason20242025!$AA$3:$AA$1315,DataRegularSeason20242025!$B$3:$B$1315, "&lt;=" &amp; $A65, DataRegularSeason20242025!$D$3:$D$1315, AC$1)+SUMIFS(DataRegularSeason20242025!$AB$3:$AB$1315,DataRegularSeason20242025!$B$3:$B$1315, "&lt;=" &amp; $A65, DataRegularSeason20242025!$E$3:$E$1315, AC$1)</f>
        <v>13</v>
      </c>
      <c r="AD65" s="2">
        <f>SUMIFS(DataRegularSeason20242025!$AA$3:$AA$1315,DataRegularSeason20242025!$B$3:$B$1315, "&lt;=" &amp; $A65, DataRegularSeason20242025!$D$3:$D$1315, AD$1)+SUMIFS(DataRegularSeason20242025!$AB$3:$AB$1315,DataRegularSeason20242025!$B$3:$B$1315, "&lt;=" &amp; $A65, DataRegularSeason20242025!$E$3:$E$1315, AD$1)</f>
        <v>13</v>
      </c>
      <c r="AE65" s="2">
        <f>SUMIFS(DataRegularSeason20242025!$AA$3:$AA$1315,DataRegularSeason20242025!$B$3:$B$1315, "&lt;=" &amp; $A65, DataRegularSeason20242025!$D$3:$D$1315, AE$1)+SUMIFS(DataRegularSeason20242025!$AB$3:$AB$1315,DataRegularSeason20242025!$B$3:$B$1315, "&lt;=" &amp; $A65, DataRegularSeason20242025!$E$3:$E$1315, AE$1)</f>
        <v>17</v>
      </c>
      <c r="AF65" s="2">
        <f>SUMIFS(DataRegularSeason20242025!$AA$3:$AA$1315,DataRegularSeason20242025!$B$3:$B$1315, "&lt;=" &amp; $A65, DataRegularSeason20242025!$D$3:$D$1315, AF$1)+SUMIFS(DataRegularSeason20242025!$AB$3:$AB$1315,DataRegularSeason20242025!$B$3:$B$1315, "&lt;=" &amp; $A65, DataRegularSeason20242025!$E$3:$E$1315, AF$1)</f>
        <v>22</v>
      </c>
      <c r="AG65" s="2">
        <f>SUMIFS(DataRegularSeason20242025!$AA$3:$AA$1315,DataRegularSeason20242025!$B$3:$B$1315, "&lt;=" &amp; $A65, DataRegularSeason20242025!$D$3:$D$1315, AG$1)+SUMIFS(DataRegularSeason20242025!$AB$3:$AB$1315,DataRegularSeason20242025!$B$3:$B$1315, "&lt;=" &amp; $A65, DataRegularSeason20242025!$E$3:$E$1315, AG$1)</f>
        <v>16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10</v>
      </c>
      <c r="C66" s="2">
        <f>SUMIFS(DataRegularSeason20242025!$AA$3:$AA$1315,DataRegularSeason20242025!$B$3:$B$1315, "&lt;=" &amp; $A66, DataRegularSeason20242025!$D$3:$D$1315, C$1)+SUMIFS(DataRegularSeason20242025!$AB$3:$AB$1315,DataRegularSeason20242025!$B$3:$B$1315, "&lt;=" &amp; $A66, DataRegularSeason20242025!$E$3:$E$1315, C$1)</f>
        <v>13</v>
      </c>
      <c r="D66" s="2">
        <f>SUMIFS(DataRegularSeason20242025!$AA$3:$AA$1315,DataRegularSeason20242025!$B$3:$B$1315, "&lt;=" &amp; $A66, DataRegularSeason20242025!$D$3:$D$1315, D$1)+SUMIFS(DataRegularSeason20242025!$AB$3:$AB$1315,DataRegularSeason20242025!$B$3:$B$1315, "&lt;=" &amp; $A66, DataRegularSeason20242025!$E$3:$E$1315, D$1)</f>
        <v>9</v>
      </c>
      <c r="E66" s="2">
        <f>SUMIFS(DataRegularSeason20242025!$AA$3:$AA$1315,DataRegularSeason20242025!$B$3:$B$1315, "&lt;=" &amp; $A66, DataRegularSeason20242025!$D$3:$D$1315, E$1)+SUMIFS(DataRegularSeason20242025!$AB$3:$AB$1315,DataRegularSeason20242025!$B$3:$B$1315, "&lt;=" &amp; $A66, DataRegularSeason20242025!$E$3:$E$1315, E$1)</f>
        <v>16</v>
      </c>
      <c r="F66" s="2">
        <f>SUMIFS(DataRegularSeason20242025!$AA$3:$AA$1315,DataRegularSeason20242025!$B$3:$B$1315, "&lt;=" &amp; $A66, DataRegularSeason20242025!$D$3:$D$1315, F$1)+SUMIFS(DataRegularSeason20242025!$AB$3:$AB$1315,DataRegularSeason20242025!$B$3:$B$1315, "&lt;=" &amp; $A66, DataRegularSeason20242025!$E$3:$E$1315, F$1)</f>
        <v>11</v>
      </c>
      <c r="G66" s="2">
        <f>SUMIFS(DataRegularSeason20242025!$AA$3:$AA$1315,DataRegularSeason20242025!$B$3:$B$1315, "&lt;=" &amp; $A66, DataRegularSeason20242025!$D$3:$D$1315, G$1)+SUMIFS(DataRegularSeason20242025!$AB$3:$AB$1315,DataRegularSeason20242025!$B$3:$B$1315, "&lt;=" &amp; $A66, DataRegularSeason20242025!$E$3:$E$1315, G$1)</f>
        <v>13</v>
      </c>
      <c r="H66" s="2">
        <f>SUMIFS(DataRegularSeason20242025!$AA$3:$AA$1315,DataRegularSeason20242025!$B$3:$B$1315, "&lt;=" &amp; $A66, DataRegularSeason20242025!$D$3:$D$1315, H$1)+SUMIFS(DataRegularSeason20242025!$AB$3:$AB$1315,DataRegularSeason20242025!$B$3:$B$1315, "&lt;=" &amp; $A66, DataRegularSeason20242025!$E$3:$E$1315, H$1)</f>
        <v>11</v>
      </c>
      <c r="I66" s="2">
        <f>SUMIFS(DataRegularSeason20242025!$AA$3:$AA$1315,DataRegularSeason20242025!$B$3:$B$1315, "&lt;=" &amp; $A66, DataRegularSeason20242025!$D$3:$D$1315, I$1)+SUMIFS(DataRegularSeason20242025!$AB$3:$AB$1315,DataRegularSeason20242025!$B$3:$B$1315, "&lt;=" &amp; $A66, DataRegularSeason20242025!$E$3:$E$1315, I$1)</f>
        <v>10</v>
      </c>
      <c r="J66" s="2">
        <f>SUMIFS(DataRegularSeason20242025!$AA$3:$AA$1315,DataRegularSeason20242025!$B$3:$B$1315, "&lt;=" &amp; $A66, DataRegularSeason20242025!$D$3:$D$1315, J$1)+SUMIFS(DataRegularSeason20242025!$AB$3:$AB$1315,DataRegularSeason20242025!$B$3:$B$1315, "&lt;=" &amp; $A66, DataRegularSeason20242025!$E$3:$E$1315, J$1)</f>
        <v>14</v>
      </c>
      <c r="K66" s="2">
        <f>SUMIFS(DataRegularSeason20242025!$AA$3:$AA$1315,DataRegularSeason20242025!$B$3:$B$1315, "&lt;=" &amp; $A66, DataRegularSeason20242025!$D$3:$D$1315, K$1)+SUMIFS(DataRegularSeason20242025!$AB$3:$AB$1315,DataRegularSeason20242025!$B$3:$B$1315, "&lt;=" &amp; $A66, DataRegularSeason20242025!$E$3:$E$1315, K$1)</f>
        <v>11</v>
      </c>
      <c r="L66" s="2">
        <f>SUMIFS(DataRegularSeason20242025!$AA$3:$AA$1315,DataRegularSeason20242025!$B$3:$B$1315, "&lt;=" &amp; $A66, DataRegularSeason20242025!$D$3:$D$1315, L$1)+SUMIFS(DataRegularSeason20242025!$AB$3:$AB$1315,DataRegularSeason20242025!$B$3:$B$1315, "&lt;=" &amp; $A66, DataRegularSeason20242025!$E$3:$E$1315, L$1)</f>
        <v>13</v>
      </c>
      <c r="M66" s="2">
        <f>SUMIFS(DataRegularSeason20242025!$AA$3:$AA$1315,DataRegularSeason20242025!$B$3:$B$1315, "&lt;=" &amp; $A66, DataRegularSeason20242025!$D$3:$D$1315, M$1)+SUMIFS(DataRegularSeason20242025!$AB$3:$AB$1315,DataRegularSeason20242025!$B$3:$B$1315, "&lt;=" &amp; $A66, DataRegularSeason20242025!$E$3:$E$1315, M$1)</f>
        <v>19</v>
      </c>
      <c r="N66" s="2">
        <f>SUMIFS(DataRegularSeason20242025!$AA$3:$AA$1315,DataRegularSeason20242025!$B$3:$B$1315, "&lt;=" &amp; $A66, DataRegularSeason20242025!$D$3:$D$1315, N$1)+SUMIFS(DataRegularSeason20242025!$AB$3:$AB$1315,DataRegularSeason20242025!$B$3:$B$1315, "&lt;=" &amp; $A66, DataRegularSeason20242025!$E$3:$E$1315, N$1)</f>
        <v>17</v>
      </c>
      <c r="O66" s="2">
        <f>SUMIFS(DataRegularSeason20242025!$AA$3:$AA$1315,DataRegularSeason20242025!$B$3:$B$1315, "&lt;=" &amp; $A66, DataRegularSeason20242025!$D$3:$D$1315, O$1)+SUMIFS(DataRegularSeason20242025!$AB$3:$AB$1315,DataRegularSeason20242025!$B$3:$B$1315, "&lt;=" &amp; $A66, DataRegularSeason20242025!$E$3:$E$1315, O$1)</f>
        <v>18</v>
      </c>
      <c r="P66" s="2">
        <f>SUMIFS(DataRegularSeason20242025!$AA$3:$AA$1315,DataRegularSeason20242025!$B$3:$B$1315, "&lt;=" &amp; $A66, DataRegularSeason20242025!$D$3:$D$1315, P$1)+SUMIFS(DataRegularSeason20242025!$AB$3:$AB$1315,DataRegularSeason20242025!$B$3:$B$1315, "&lt;=" &amp; $A66, DataRegularSeason20242025!$E$3:$E$1315, P$1)</f>
        <v>9</v>
      </c>
      <c r="Q66" s="2">
        <f>SUMIFS(DataRegularSeason20242025!$AA$3:$AA$1315,DataRegularSeason20242025!$B$3:$B$1315, "&lt;=" &amp; $A66, DataRegularSeason20242025!$D$3:$D$1315, Q$1)+SUMIFS(DataRegularSeason20242025!$AB$3:$AB$1315,DataRegularSeason20242025!$B$3:$B$1315, "&lt;=" &amp; $A66, DataRegularSeason20242025!$E$3:$E$1315, Q$1)</f>
        <v>18</v>
      </c>
      <c r="R66" s="2">
        <f>SUMIFS(DataRegularSeason20242025!$AA$3:$AA$1315,DataRegularSeason20242025!$B$3:$B$1315, "&lt;=" &amp; $A66, DataRegularSeason20242025!$D$3:$D$1315, R$1)+SUMIFS(DataRegularSeason20242025!$AB$3:$AB$1315,DataRegularSeason20242025!$B$3:$B$1315, "&lt;=" &amp; $A66, DataRegularSeason20242025!$E$3:$E$1315, R$1)</f>
        <v>9</v>
      </c>
      <c r="S66" s="2">
        <f>SUMIFS(DataRegularSeason20242025!$AA$3:$AA$1315,DataRegularSeason20242025!$B$3:$B$1315, "&lt;=" &amp; $A66, DataRegularSeason20242025!$D$3:$D$1315, S$1)+SUMIFS(DataRegularSeason20242025!$AB$3:$AB$1315,DataRegularSeason20242025!$B$3:$B$1315, "&lt;=" &amp; $A66, DataRegularSeason20242025!$E$3:$E$1315, S$1)</f>
        <v>10</v>
      </c>
      <c r="T66" s="2">
        <f>SUMIFS(DataRegularSeason20242025!$AA$3:$AA$1315,DataRegularSeason20242025!$B$3:$B$1315, "&lt;=" &amp; $A66, DataRegularSeason20242025!$D$3:$D$1315, T$1)+SUMIFS(DataRegularSeason20242025!$AB$3:$AB$1315,DataRegularSeason20242025!$B$3:$B$1315, "&lt;=" &amp; $A66, DataRegularSeason20242025!$E$3:$E$1315, T$1)</f>
        <v>17</v>
      </c>
      <c r="U66" s="2">
        <f>SUMIFS(DataRegularSeason20242025!$AA$3:$AA$1315,DataRegularSeason20242025!$B$3:$B$1315, "&lt;=" &amp; $A66, DataRegularSeason20242025!$D$3:$D$1315, U$1)+SUMIFS(DataRegularSeason20242025!$AB$3:$AB$1315,DataRegularSeason20242025!$B$3:$B$1315, "&lt;=" &amp; $A66, DataRegularSeason20242025!$E$3:$E$1315, U$1)</f>
        <v>12</v>
      </c>
      <c r="V66" s="2">
        <f>SUMIFS(DataRegularSeason20242025!$AA$3:$AA$1315,DataRegularSeason20242025!$B$3:$B$1315, "&lt;=" &amp; $A66, DataRegularSeason20242025!$D$3:$D$1315, V$1)+SUMIFS(DataRegularSeason20242025!$AB$3:$AB$1315,DataRegularSeason20242025!$B$3:$B$1315, "&lt;=" &amp; $A66, DataRegularSeason20242025!$E$3:$E$1315, V$1)</f>
        <v>9</v>
      </c>
      <c r="W66" s="2">
        <f>SUMIFS(DataRegularSeason20242025!$AA$3:$AA$1315,DataRegularSeason20242025!$B$3:$B$1315, "&lt;=" &amp; $A66, DataRegularSeason20242025!$D$3:$D$1315, W$1)+SUMIFS(DataRegularSeason20242025!$AB$3:$AB$1315,DataRegularSeason20242025!$B$3:$B$1315, "&lt;=" &amp; $A66, DataRegularSeason20242025!$E$3:$E$1315, W$1)</f>
        <v>11</v>
      </c>
      <c r="X66" s="2">
        <f>SUMIFS(DataRegularSeason20242025!$AA$3:$AA$1315,DataRegularSeason20242025!$B$3:$B$1315, "&lt;=" &amp; $A66, DataRegularSeason20242025!$D$3:$D$1315, X$1)+SUMIFS(DataRegularSeason20242025!$AB$3:$AB$1315,DataRegularSeason20242025!$B$3:$B$1315, "&lt;=" &amp; $A66, DataRegularSeason20242025!$E$3:$E$1315, X$1)</f>
        <v>11</v>
      </c>
      <c r="Y66" s="2">
        <f>SUMIFS(DataRegularSeason20242025!$AA$3:$AA$1315,DataRegularSeason20242025!$B$3:$B$1315, "&lt;=" &amp; $A66, DataRegularSeason20242025!$D$3:$D$1315, Y$1)+SUMIFS(DataRegularSeason20242025!$AB$3:$AB$1315,DataRegularSeason20242025!$B$3:$B$1315, "&lt;=" &amp; $A66, DataRegularSeason20242025!$E$3:$E$1315, Y$1)</f>
        <v>8</v>
      </c>
      <c r="Z66" s="2">
        <f>SUMIFS(DataRegularSeason20242025!$AA$3:$AA$1315,DataRegularSeason20242025!$B$3:$B$1315, "&lt;=" &amp; $A66, DataRegularSeason20242025!$D$3:$D$1315, Z$1)+SUMIFS(DataRegularSeason20242025!$AB$3:$AB$1315,DataRegularSeason20242025!$B$3:$B$1315, "&lt;=" &amp; $A66, DataRegularSeason20242025!$E$3:$E$1315, Z$1)</f>
        <v>12</v>
      </c>
      <c r="AA66" s="2">
        <f>SUMIFS(DataRegularSeason20242025!$AA$3:$AA$1315,DataRegularSeason20242025!$B$3:$B$1315, "&lt;=" &amp; $A66, DataRegularSeason20242025!$D$3:$D$1315, AA$1)+SUMIFS(DataRegularSeason20242025!$AB$3:$AB$1315,DataRegularSeason20242025!$B$3:$B$1315, "&lt;=" &amp; $A66, DataRegularSeason20242025!$E$3:$E$1315, AA$1)</f>
        <v>14</v>
      </c>
      <c r="AB66" s="2">
        <f>SUMIFS(DataRegularSeason20242025!$AA$3:$AA$1315,DataRegularSeason20242025!$B$3:$B$1315, "&lt;=" &amp; $A66, DataRegularSeason20242025!$D$3:$D$1315, AB$1)+SUMIFS(DataRegularSeason20242025!$AB$3:$AB$1315,DataRegularSeason20242025!$B$3:$B$1315, "&lt;=" &amp; $A66, DataRegularSeason20242025!$E$3:$E$1315, AB$1)</f>
        <v>14</v>
      </c>
      <c r="AC66" s="2">
        <f>SUMIFS(DataRegularSeason20242025!$AA$3:$AA$1315,DataRegularSeason20242025!$B$3:$B$1315, "&lt;=" &amp; $A66, DataRegularSeason20242025!$D$3:$D$1315, AC$1)+SUMIFS(DataRegularSeason20242025!$AB$3:$AB$1315,DataRegularSeason20242025!$B$3:$B$1315, "&lt;=" &amp; $A66, DataRegularSeason20242025!$E$3:$E$1315, AC$1)</f>
        <v>13</v>
      </c>
      <c r="AD66" s="2">
        <f>SUMIFS(DataRegularSeason20242025!$AA$3:$AA$1315,DataRegularSeason20242025!$B$3:$B$1315, "&lt;=" &amp; $A66, DataRegularSeason20242025!$D$3:$D$1315, AD$1)+SUMIFS(DataRegularSeason20242025!$AB$3:$AB$1315,DataRegularSeason20242025!$B$3:$B$1315, "&lt;=" &amp; $A66, DataRegularSeason20242025!$E$3:$E$1315, AD$1)</f>
        <v>13</v>
      </c>
      <c r="AE66" s="2">
        <f>SUMIFS(DataRegularSeason20242025!$AA$3:$AA$1315,DataRegularSeason20242025!$B$3:$B$1315, "&lt;=" &amp; $A66, DataRegularSeason20242025!$D$3:$D$1315, AE$1)+SUMIFS(DataRegularSeason20242025!$AB$3:$AB$1315,DataRegularSeason20242025!$B$3:$B$1315, "&lt;=" &amp; $A66, DataRegularSeason20242025!$E$3:$E$1315, AE$1)</f>
        <v>17</v>
      </c>
      <c r="AF66" s="2">
        <f>SUMIFS(DataRegularSeason20242025!$AA$3:$AA$1315,DataRegularSeason20242025!$B$3:$B$1315, "&lt;=" &amp; $A66, DataRegularSeason20242025!$D$3:$D$1315, AF$1)+SUMIFS(DataRegularSeason20242025!$AB$3:$AB$1315,DataRegularSeason20242025!$B$3:$B$1315, "&lt;=" &amp; $A66, DataRegularSeason20242025!$E$3:$E$1315, AF$1)</f>
        <v>22</v>
      </c>
      <c r="AG66" s="2">
        <f>SUMIFS(DataRegularSeason20242025!$AA$3:$AA$1315,DataRegularSeason20242025!$B$3:$B$1315, "&lt;=" &amp; $A66, DataRegularSeason20242025!$D$3:$D$1315, AG$1)+SUMIFS(DataRegularSeason20242025!$AB$3:$AB$1315,DataRegularSeason20242025!$B$3:$B$1315, "&lt;=" &amp; $A66, DataRegularSeason20242025!$E$3:$E$1315, AG$1)</f>
        <v>16</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10</v>
      </c>
      <c r="C67" s="2">
        <f>SUMIFS(DataRegularSeason20242025!$AA$3:$AA$1315,DataRegularSeason20242025!$B$3:$B$1315, "&lt;=" &amp; $A67, DataRegularSeason20242025!$D$3:$D$1315, C$1)+SUMIFS(DataRegularSeason20242025!$AB$3:$AB$1315,DataRegularSeason20242025!$B$3:$B$1315, "&lt;=" &amp; $A67, DataRegularSeason20242025!$E$3:$E$1315, C$1)</f>
        <v>13</v>
      </c>
      <c r="D67" s="2">
        <f>SUMIFS(DataRegularSeason20242025!$AA$3:$AA$1315,DataRegularSeason20242025!$B$3:$B$1315, "&lt;=" &amp; $A67, DataRegularSeason20242025!$D$3:$D$1315, D$1)+SUMIFS(DataRegularSeason20242025!$AB$3:$AB$1315,DataRegularSeason20242025!$B$3:$B$1315, "&lt;=" &amp; $A67, DataRegularSeason20242025!$E$3:$E$1315, D$1)</f>
        <v>9</v>
      </c>
      <c r="E67" s="2">
        <f>SUMIFS(DataRegularSeason20242025!$AA$3:$AA$1315,DataRegularSeason20242025!$B$3:$B$1315, "&lt;=" &amp; $A67, DataRegularSeason20242025!$D$3:$D$1315, E$1)+SUMIFS(DataRegularSeason20242025!$AB$3:$AB$1315,DataRegularSeason20242025!$B$3:$B$1315, "&lt;=" &amp; $A67, DataRegularSeason20242025!$E$3:$E$1315, E$1)</f>
        <v>16</v>
      </c>
      <c r="F67" s="2">
        <f>SUMIFS(DataRegularSeason20242025!$AA$3:$AA$1315,DataRegularSeason20242025!$B$3:$B$1315, "&lt;=" &amp; $A67, DataRegularSeason20242025!$D$3:$D$1315, F$1)+SUMIFS(DataRegularSeason20242025!$AB$3:$AB$1315,DataRegularSeason20242025!$B$3:$B$1315, "&lt;=" &amp; $A67, DataRegularSeason20242025!$E$3:$E$1315, F$1)</f>
        <v>11</v>
      </c>
      <c r="G67" s="2">
        <f>SUMIFS(DataRegularSeason20242025!$AA$3:$AA$1315,DataRegularSeason20242025!$B$3:$B$1315, "&lt;=" &amp; $A67, DataRegularSeason20242025!$D$3:$D$1315, G$1)+SUMIFS(DataRegularSeason20242025!$AB$3:$AB$1315,DataRegularSeason20242025!$B$3:$B$1315, "&lt;=" &amp; $A67, DataRegularSeason20242025!$E$3:$E$1315, G$1)</f>
        <v>13</v>
      </c>
      <c r="H67" s="2">
        <f>SUMIFS(DataRegularSeason20242025!$AA$3:$AA$1315,DataRegularSeason20242025!$B$3:$B$1315, "&lt;=" &amp; $A67, DataRegularSeason20242025!$D$3:$D$1315, H$1)+SUMIFS(DataRegularSeason20242025!$AB$3:$AB$1315,DataRegularSeason20242025!$B$3:$B$1315, "&lt;=" &amp; $A67, DataRegularSeason20242025!$E$3:$E$1315, H$1)</f>
        <v>11</v>
      </c>
      <c r="I67" s="2">
        <f>SUMIFS(DataRegularSeason20242025!$AA$3:$AA$1315,DataRegularSeason20242025!$B$3:$B$1315, "&lt;=" &amp; $A67, DataRegularSeason20242025!$D$3:$D$1315, I$1)+SUMIFS(DataRegularSeason20242025!$AB$3:$AB$1315,DataRegularSeason20242025!$B$3:$B$1315, "&lt;=" &amp; $A67, DataRegularSeason20242025!$E$3:$E$1315, I$1)</f>
        <v>10</v>
      </c>
      <c r="J67" s="2">
        <f>SUMIFS(DataRegularSeason20242025!$AA$3:$AA$1315,DataRegularSeason20242025!$B$3:$B$1315, "&lt;=" &amp; $A67, DataRegularSeason20242025!$D$3:$D$1315, J$1)+SUMIFS(DataRegularSeason20242025!$AB$3:$AB$1315,DataRegularSeason20242025!$B$3:$B$1315, "&lt;=" &amp; $A67, DataRegularSeason20242025!$E$3:$E$1315, J$1)</f>
        <v>14</v>
      </c>
      <c r="K67" s="2">
        <f>SUMIFS(DataRegularSeason20242025!$AA$3:$AA$1315,DataRegularSeason20242025!$B$3:$B$1315, "&lt;=" &amp; $A67, DataRegularSeason20242025!$D$3:$D$1315, K$1)+SUMIFS(DataRegularSeason20242025!$AB$3:$AB$1315,DataRegularSeason20242025!$B$3:$B$1315, "&lt;=" &amp; $A67, DataRegularSeason20242025!$E$3:$E$1315, K$1)</f>
        <v>11</v>
      </c>
      <c r="L67" s="2">
        <f>SUMIFS(DataRegularSeason20242025!$AA$3:$AA$1315,DataRegularSeason20242025!$B$3:$B$1315, "&lt;=" &amp; $A67, DataRegularSeason20242025!$D$3:$D$1315, L$1)+SUMIFS(DataRegularSeason20242025!$AB$3:$AB$1315,DataRegularSeason20242025!$B$3:$B$1315, "&lt;=" &amp; $A67, DataRegularSeason20242025!$E$3:$E$1315, L$1)</f>
        <v>13</v>
      </c>
      <c r="M67" s="2">
        <f>SUMIFS(DataRegularSeason20242025!$AA$3:$AA$1315,DataRegularSeason20242025!$B$3:$B$1315, "&lt;=" &amp; $A67, DataRegularSeason20242025!$D$3:$D$1315, M$1)+SUMIFS(DataRegularSeason20242025!$AB$3:$AB$1315,DataRegularSeason20242025!$B$3:$B$1315, "&lt;=" &amp; $A67, DataRegularSeason20242025!$E$3:$E$1315, M$1)</f>
        <v>19</v>
      </c>
      <c r="N67" s="2">
        <f>SUMIFS(DataRegularSeason20242025!$AA$3:$AA$1315,DataRegularSeason20242025!$B$3:$B$1315, "&lt;=" &amp; $A67, DataRegularSeason20242025!$D$3:$D$1315, N$1)+SUMIFS(DataRegularSeason20242025!$AB$3:$AB$1315,DataRegularSeason20242025!$B$3:$B$1315, "&lt;=" &amp; $A67, DataRegularSeason20242025!$E$3:$E$1315, N$1)</f>
        <v>17</v>
      </c>
      <c r="O67" s="2">
        <f>SUMIFS(DataRegularSeason20242025!$AA$3:$AA$1315,DataRegularSeason20242025!$B$3:$B$1315, "&lt;=" &amp; $A67, DataRegularSeason20242025!$D$3:$D$1315, O$1)+SUMIFS(DataRegularSeason20242025!$AB$3:$AB$1315,DataRegularSeason20242025!$B$3:$B$1315, "&lt;=" &amp; $A67, DataRegularSeason20242025!$E$3:$E$1315, O$1)</f>
        <v>18</v>
      </c>
      <c r="P67" s="2">
        <f>SUMIFS(DataRegularSeason20242025!$AA$3:$AA$1315,DataRegularSeason20242025!$B$3:$B$1315, "&lt;=" &amp; $A67, DataRegularSeason20242025!$D$3:$D$1315, P$1)+SUMIFS(DataRegularSeason20242025!$AB$3:$AB$1315,DataRegularSeason20242025!$B$3:$B$1315, "&lt;=" &amp; $A67, DataRegularSeason20242025!$E$3:$E$1315, P$1)</f>
        <v>9</v>
      </c>
      <c r="Q67" s="2">
        <f>SUMIFS(DataRegularSeason20242025!$AA$3:$AA$1315,DataRegularSeason20242025!$B$3:$B$1315, "&lt;=" &amp; $A67, DataRegularSeason20242025!$D$3:$D$1315, Q$1)+SUMIFS(DataRegularSeason20242025!$AB$3:$AB$1315,DataRegularSeason20242025!$B$3:$B$1315, "&lt;=" &amp; $A67, DataRegularSeason20242025!$E$3:$E$1315, Q$1)</f>
        <v>18</v>
      </c>
      <c r="R67" s="2">
        <f>SUMIFS(DataRegularSeason20242025!$AA$3:$AA$1315,DataRegularSeason20242025!$B$3:$B$1315, "&lt;=" &amp; $A67, DataRegularSeason20242025!$D$3:$D$1315, R$1)+SUMIFS(DataRegularSeason20242025!$AB$3:$AB$1315,DataRegularSeason20242025!$B$3:$B$1315, "&lt;=" &amp; $A67, DataRegularSeason20242025!$E$3:$E$1315, R$1)</f>
        <v>9</v>
      </c>
      <c r="S67" s="2">
        <f>SUMIFS(DataRegularSeason20242025!$AA$3:$AA$1315,DataRegularSeason20242025!$B$3:$B$1315, "&lt;=" &amp; $A67, DataRegularSeason20242025!$D$3:$D$1315, S$1)+SUMIFS(DataRegularSeason20242025!$AB$3:$AB$1315,DataRegularSeason20242025!$B$3:$B$1315, "&lt;=" &amp; $A67, DataRegularSeason20242025!$E$3:$E$1315, S$1)</f>
        <v>10</v>
      </c>
      <c r="T67" s="2">
        <f>SUMIFS(DataRegularSeason20242025!$AA$3:$AA$1315,DataRegularSeason20242025!$B$3:$B$1315, "&lt;=" &amp; $A67, DataRegularSeason20242025!$D$3:$D$1315, T$1)+SUMIFS(DataRegularSeason20242025!$AB$3:$AB$1315,DataRegularSeason20242025!$B$3:$B$1315, "&lt;=" &amp; $A67, DataRegularSeason20242025!$E$3:$E$1315, T$1)</f>
        <v>17</v>
      </c>
      <c r="U67" s="2">
        <f>SUMIFS(DataRegularSeason20242025!$AA$3:$AA$1315,DataRegularSeason20242025!$B$3:$B$1315, "&lt;=" &amp; $A67, DataRegularSeason20242025!$D$3:$D$1315, U$1)+SUMIFS(DataRegularSeason20242025!$AB$3:$AB$1315,DataRegularSeason20242025!$B$3:$B$1315, "&lt;=" &amp; $A67, DataRegularSeason20242025!$E$3:$E$1315, U$1)</f>
        <v>12</v>
      </c>
      <c r="V67" s="2">
        <f>SUMIFS(DataRegularSeason20242025!$AA$3:$AA$1315,DataRegularSeason20242025!$B$3:$B$1315, "&lt;=" &amp; $A67, DataRegularSeason20242025!$D$3:$D$1315, V$1)+SUMIFS(DataRegularSeason20242025!$AB$3:$AB$1315,DataRegularSeason20242025!$B$3:$B$1315, "&lt;=" &amp; $A67, DataRegularSeason20242025!$E$3:$E$1315, V$1)</f>
        <v>9</v>
      </c>
      <c r="W67" s="2">
        <f>SUMIFS(DataRegularSeason20242025!$AA$3:$AA$1315,DataRegularSeason20242025!$B$3:$B$1315, "&lt;=" &amp; $A67, DataRegularSeason20242025!$D$3:$D$1315, W$1)+SUMIFS(DataRegularSeason20242025!$AB$3:$AB$1315,DataRegularSeason20242025!$B$3:$B$1315, "&lt;=" &amp; $A67, DataRegularSeason20242025!$E$3:$E$1315, W$1)</f>
        <v>11</v>
      </c>
      <c r="X67" s="2">
        <f>SUMIFS(DataRegularSeason20242025!$AA$3:$AA$1315,DataRegularSeason20242025!$B$3:$B$1315, "&lt;=" &amp; $A67, DataRegularSeason20242025!$D$3:$D$1315, X$1)+SUMIFS(DataRegularSeason20242025!$AB$3:$AB$1315,DataRegularSeason20242025!$B$3:$B$1315, "&lt;=" &amp; $A67, DataRegularSeason20242025!$E$3:$E$1315, X$1)</f>
        <v>11</v>
      </c>
      <c r="Y67" s="2">
        <f>SUMIFS(DataRegularSeason20242025!$AA$3:$AA$1315,DataRegularSeason20242025!$B$3:$B$1315, "&lt;=" &amp; $A67, DataRegularSeason20242025!$D$3:$D$1315, Y$1)+SUMIFS(DataRegularSeason20242025!$AB$3:$AB$1315,DataRegularSeason20242025!$B$3:$B$1315, "&lt;=" &amp; $A67, DataRegularSeason20242025!$E$3:$E$1315, Y$1)</f>
        <v>8</v>
      </c>
      <c r="Z67" s="2">
        <f>SUMIFS(DataRegularSeason20242025!$AA$3:$AA$1315,DataRegularSeason20242025!$B$3:$B$1315, "&lt;=" &amp; $A67, DataRegularSeason20242025!$D$3:$D$1315, Z$1)+SUMIFS(DataRegularSeason20242025!$AB$3:$AB$1315,DataRegularSeason20242025!$B$3:$B$1315, "&lt;=" &amp; $A67, DataRegularSeason20242025!$E$3:$E$1315, Z$1)</f>
        <v>12</v>
      </c>
      <c r="AA67" s="2">
        <f>SUMIFS(DataRegularSeason20242025!$AA$3:$AA$1315,DataRegularSeason20242025!$B$3:$B$1315, "&lt;=" &amp; $A67, DataRegularSeason20242025!$D$3:$D$1315, AA$1)+SUMIFS(DataRegularSeason20242025!$AB$3:$AB$1315,DataRegularSeason20242025!$B$3:$B$1315, "&lt;=" &amp; $A67, DataRegularSeason20242025!$E$3:$E$1315, AA$1)</f>
        <v>14</v>
      </c>
      <c r="AB67" s="2">
        <f>SUMIFS(DataRegularSeason20242025!$AA$3:$AA$1315,DataRegularSeason20242025!$B$3:$B$1315, "&lt;=" &amp; $A67, DataRegularSeason20242025!$D$3:$D$1315, AB$1)+SUMIFS(DataRegularSeason20242025!$AB$3:$AB$1315,DataRegularSeason20242025!$B$3:$B$1315, "&lt;=" &amp; $A67, DataRegularSeason20242025!$E$3:$E$1315, AB$1)</f>
        <v>14</v>
      </c>
      <c r="AC67" s="2">
        <f>SUMIFS(DataRegularSeason20242025!$AA$3:$AA$1315,DataRegularSeason20242025!$B$3:$B$1315, "&lt;=" &amp; $A67, DataRegularSeason20242025!$D$3:$D$1315, AC$1)+SUMIFS(DataRegularSeason20242025!$AB$3:$AB$1315,DataRegularSeason20242025!$B$3:$B$1315, "&lt;=" &amp; $A67, DataRegularSeason20242025!$E$3:$E$1315, AC$1)</f>
        <v>13</v>
      </c>
      <c r="AD67" s="2">
        <f>SUMIFS(DataRegularSeason20242025!$AA$3:$AA$1315,DataRegularSeason20242025!$B$3:$B$1315, "&lt;=" &amp; $A67, DataRegularSeason20242025!$D$3:$D$1315, AD$1)+SUMIFS(DataRegularSeason20242025!$AB$3:$AB$1315,DataRegularSeason20242025!$B$3:$B$1315, "&lt;=" &amp; $A67, DataRegularSeason20242025!$E$3:$E$1315, AD$1)</f>
        <v>13</v>
      </c>
      <c r="AE67" s="2">
        <f>SUMIFS(DataRegularSeason20242025!$AA$3:$AA$1315,DataRegularSeason20242025!$B$3:$B$1315, "&lt;=" &amp; $A67, DataRegularSeason20242025!$D$3:$D$1315, AE$1)+SUMIFS(DataRegularSeason20242025!$AB$3:$AB$1315,DataRegularSeason20242025!$B$3:$B$1315, "&lt;=" &amp; $A67, DataRegularSeason20242025!$E$3:$E$1315, AE$1)</f>
        <v>17</v>
      </c>
      <c r="AF67" s="2">
        <f>SUMIFS(DataRegularSeason20242025!$AA$3:$AA$1315,DataRegularSeason20242025!$B$3:$B$1315, "&lt;=" &amp; $A67, DataRegularSeason20242025!$D$3:$D$1315, AF$1)+SUMIFS(DataRegularSeason20242025!$AB$3:$AB$1315,DataRegularSeason20242025!$B$3:$B$1315, "&lt;=" &amp; $A67, DataRegularSeason20242025!$E$3:$E$1315, AF$1)</f>
        <v>22</v>
      </c>
      <c r="AG67" s="2">
        <f>SUMIFS(DataRegularSeason20242025!$AA$3:$AA$1315,DataRegularSeason20242025!$B$3:$B$1315, "&lt;=" &amp; $A67, DataRegularSeason20242025!$D$3:$D$1315, AG$1)+SUMIFS(DataRegularSeason20242025!$AB$3:$AB$1315,DataRegularSeason20242025!$B$3:$B$1315, "&lt;=" &amp; $A67, DataRegularSeason20242025!$E$3:$E$1315, AG$1)</f>
        <v>16</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10</v>
      </c>
      <c r="C68" s="2">
        <f>SUMIFS(DataRegularSeason20242025!$AA$3:$AA$1315,DataRegularSeason20242025!$B$3:$B$1315, "&lt;=" &amp; $A68, DataRegularSeason20242025!$D$3:$D$1315, C$1)+SUMIFS(DataRegularSeason20242025!$AB$3:$AB$1315,DataRegularSeason20242025!$B$3:$B$1315, "&lt;=" &amp; $A68, DataRegularSeason20242025!$E$3:$E$1315, C$1)</f>
        <v>13</v>
      </c>
      <c r="D68" s="2">
        <f>SUMIFS(DataRegularSeason20242025!$AA$3:$AA$1315,DataRegularSeason20242025!$B$3:$B$1315, "&lt;=" &amp; $A68, DataRegularSeason20242025!$D$3:$D$1315, D$1)+SUMIFS(DataRegularSeason20242025!$AB$3:$AB$1315,DataRegularSeason20242025!$B$3:$B$1315, "&lt;=" &amp; $A68, DataRegularSeason20242025!$E$3:$E$1315, D$1)</f>
        <v>9</v>
      </c>
      <c r="E68" s="2">
        <f>SUMIFS(DataRegularSeason20242025!$AA$3:$AA$1315,DataRegularSeason20242025!$B$3:$B$1315, "&lt;=" &amp; $A68, DataRegularSeason20242025!$D$3:$D$1315, E$1)+SUMIFS(DataRegularSeason20242025!$AB$3:$AB$1315,DataRegularSeason20242025!$B$3:$B$1315, "&lt;=" &amp; $A68, DataRegularSeason20242025!$E$3:$E$1315, E$1)</f>
        <v>16</v>
      </c>
      <c r="F68" s="2">
        <f>SUMIFS(DataRegularSeason20242025!$AA$3:$AA$1315,DataRegularSeason20242025!$B$3:$B$1315, "&lt;=" &amp; $A68, DataRegularSeason20242025!$D$3:$D$1315, F$1)+SUMIFS(DataRegularSeason20242025!$AB$3:$AB$1315,DataRegularSeason20242025!$B$3:$B$1315, "&lt;=" &amp; $A68, DataRegularSeason20242025!$E$3:$E$1315, F$1)</f>
        <v>11</v>
      </c>
      <c r="G68" s="2">
        <f>SUMIFS(DataRegularSeason20242025!$AA$3:$AA$1315,DataRegularSeason20242025!$B$3:$B$1315, "&lt;=" &amp; $A68, DataRegularSeason20242025!$D$3:$D$1315, G$1)+SUMIFS(DataRegularSeason20242025!$AB$3:$AB$1315,DataRegularSeason20242025!$B$3:$B$1315, "&lt;=" &amp; $A68, DataRegularSeason20242025!$E$3:$E$1315, G$1)</f>
        <v>13</v>
      </c>
      <c r="H68" s="2">
        <f>SUMIFS(DataRegularSeason20242025!$AA$3:$AA$1315,DataRegularSeason20242025!$B$3:$B$1315, "&lt;=" &amp; $A68, DataRegularSeason20242025!$D$3:$D$1315, H$1)+SUMIFS(DataRegularSeason20242025!$AB$3:$AB$1315,DataRegularSeason20242025!$B$3:$B$1315, "&lt;=" &amp; $A68, DataRegularSeason20242025!$E$3:$E$1315, H$1)</f>
        <v>11</v>
      </c>
      <c r="I68" s="2">
        <f>SUMIFS(DataRegularSeason20242025!$AA$3:$AA$1315,DataRegularSeason20242025!$B$3:$B$1315, "&lt;=" &amp; $A68, DataRegularSeason20242025!$D$3:$D$1315, I$1)+SUMIFS(DataRegularSeason20242025!$AB$3:$AB$1315,DataRegularSeason20242025!$B$3:$B$1315, "&lt;=" &amp; $A68, DataRegularSeason20242025!$E$3:$E$1315, I$1)</f>
        <v>10</v>
      </c>
      <c r="J68" s="2">
        <f>SUMIFS(DataRegularSeason20242025!$AA$3:$AA$1315,DataRegularSeason20242025!$B$3:$B$1315, "&lt;=" &amp; $A68, DataRegularSeason20242025!$D$3:$D$1315, J$1)+SUMIFS(DataRegularSeason20242025!$AB$3:$AB$1315,DataRegularSeason20242025!$B$3:$B$1315, "&lt;=" &amp; $A68, DataRegularSeason20242025!$E$3:$E$1315, J$1)</f>
        <v>14</v>
      </c>
      <c r="K68" s="2">
        <f>SUMIFS(DataRegularSeason20242025!$AA$3:$AA$1315,DataRegularSeason20242025!$B$3:$B$1315, "&lt;=" &amp; $A68, DataRegularSeason20242025!$D$3:$D$1315, K$1)+SUMIFS(DataRegularSeason20242025!$AB$3:$AB$1315,DataRegularSeason20242025!$B$3:$B$1315, "&lt;=" &amp; $A68, DataRegularSeason20242025!$E$3:$E$1315, K$1)</f>
        <v>11</v>
      </c>
      <c r="L68" s="2">
        <f>SUMIFS(DataRegularSeason20242025!$AA$3:$AA$1315,DataRegularSeason20242025!$B$3:$B$1315, "&lt;=" &amp; $A68, DataRegularSeason20242025!$D$3:$D$1315, L$1)+SUMIFS(DataRegularSeason20242025!$AB$3:$AB$1315,DataRegularSeason20242025!$B$3:$B$1315, "&lt;=" &amp; $A68, DataRegularSeason20242025!$E$3:$E$1315, L$1)</f>
        <v>13</v>
      </c>
      <c r="M68" s="2">
        <f>SUMIFS(DataRegularSeason20242025!$AA$3:$AA$1315,DataRegularSeason20242025!$B$3:$B$1315, "&lt;=" &amp; $A68, DataRegularSeason20242025!$D$3:$D$1315, M$1)+SUMIFS(DataRegularSeason20242025!$AB$3:$AB$1315,DataRegularSeason20242025!$B$3:$B$1315, "&lt;=" &amp; $A68, DataRegularSeason20242025!$E$3:$E$1315, M$1)</f>
        <v>19</v>
      </c>
      <c r="N68" s="2">
        <f>SUMIFS(DataRegularSeason20242025!$AA$3:$AA$1315,DataRegularSeason20242025!$B$3:$B$1315, "&lt;=" &amp; $A68, DataRegularSeason20242025!$D$3:$D$1315, N$1)+SUMIFS(DataRegularSeason20242025!$AB$3:$AB$1315,DataRegularSeason20242025!$B$3:$B$1315, "&lt;=" &amp; $A68, DataRegularSeason20242025!$E$3:$E$1315, N$1)</f>
        <v>17</v>
      </c>
      <c r="O68" s="2">
        <f>SUMIFS(DataRegularSeason20242025!$AA$3:$AA$1315,DataRegularSeason20242025!$B$3:$B$1315, "&lt;=" &amp; $A68, DataRegularSeason20242025!$D$3:$D$1315, O$1)+SUMIFS(DataRegularSeason20242025!$AB$3:$AB$1315,DataRegularSeason20242025!$B$3:$B$1315, "&lt;=" &amp; $A68, DataRegularSeason20242025!$E$3:$E$1315, O$1)</f>
        <v>18</v>
      </c>
      <c r="P68" s="2">
        <f>SUMIFS(DataRegularSeason20242025!$AA$3:$AA$1315,DataRegularSeason20242025!$B$3:$B$1315, "&lt;=" &amp; $A68, DataRegularSeason20242025!$D$3:$D$1315, P$1)+SUMIFS(DataRegularSeason20242025!$AB$3:$AB$1315,DataRegularSeason20242025!$B$3:$B$1315, "&lt;=" &amp; $A68, DataRegularSeason20242025!$E$3:$E$1315, P$1)</f>
        <v>9</v>
      </c>
      <c r="Q68" s="2">
        <f>SUMIFS(DataRegularSeason20242025!$AA$3:$AA$1315,DataRegularSeason20242025!$B$3:$B$1315, "&lt;=" &amp; $A68, DataRegularSeason20242025!$D$3:$D$1315, Q$1)+SUMIFS(DataRegularSeason20242025!$AB$3:$AB$1315,DataRegularSeason20242025!$B$3:$B$1315, "&lt;=" &amp; $A68, DataRegularSeason20242025!$E$3:$E$1315, Q$1)</f>
        <v>18</v>
      </c>
      <c r="R68" s="2">
        <f>SUMIFS(DataRegularSeason20242025!$AA$3:$AA$1315,DataRegularSeason20242025!$B$3:$B$1315, "&lt;=" &amp; $A68, DataRegularSeason20242025!$D$3:$D$1315, R$1)+SUMIFS(DataRegularSeason20242025!$AB$3:$AB$1315,DataRegularSeason20242025!$B$3:$B$1315, "&lt;=" &amp; $A68, DataRegularSeason20242025!$E$3:$E$1315, R$1)</f>
        <v>9</v>
      </c>
      <c r="S68" s="2">
        <f>SUMIFS(DataRegularSeason20242025!$AA$3:$AA$1315,DataRegularSeason20242025!$B$3:$B$1315, "&lt;=" &amp; $A68, DataRegularSeason20242025!$D$3:$D$1315, S$1)+SUMIFS(DataRegularSeason20242025!$AB$3:$AB$1315,DataRegularSeason20242025!$B$3:$B$1315, "&lt;=" &amp; $A68, DataRegularSeason20242025!$E$3:$E$1315, S$1)</f>
        <v>10</v>
      </c>
      <c r="T68" s="2">
        <f>SUMIFS(DataRegularSeason20242025!$AA$3:$AA$1315,DataRegularSeason20242025!$B$3:$B$1315, "&lt;=" &amp; $A68, DataRegularSeason20242025!$D$3:$D$1315, T$1)+SUMIFS(DataRegularSeason20242025!$AB$3:$AB$1315,DataRegularSeason20242025!$B$3:$B$1315, "&lt;=" &amp; $A68, DataRegularSeason20242025!$E$3:$E$1315, T$1)</f>
        <v>17</v>
      </c>
      <c r="U68" s="2">
        <f>SUMIFS(DataRegularSeason20242025!$AA$3:$AA$1315,DataRegularSeason20242025!$B$3:$B$1315, "&lt;=" &amp; $A68, DataRegularSeason20242025!$D$3:$D$1315, U$1)+SUMIFS(DataRegularSeason20242025!$AB$3:$AB$1315,DataRegularSeason20242025!$B$3:$B$1315, "&lt;=" &amp; $A68, DataRegularSeason20242025!$E$3:$E$1315, U$1)</f>
        <v>12</v>
      </c>
      <c r="V68" s="2">
        <f>SUMIFS(DataRegularSeason20242025!$AA$3:$AA$1315,DataRegularSeason20242025!$B$3:$B$1315, "&lt;=" &amp; $A68, DataRegularSeason20242025!$D$3:$D$1315, V$1)+SUMIFS(DataRegularSeason20242025!$AB$3:$AB$1315,DataRegularSeason20242025!$B$3:$B$1315, "&lt;=" &amp; $A68, DataRegularSeason20242025!$E$3:$E$1315, V$1)</f>
        <v>9</v>
      </c>
      <c r="W68" s="2">
        <f>SUMIFS(DataRegularSeason20242025!$AA$3:$AA$1315,DataRegularSeason20242025!$B$3:$B$1315, "&lt;=" &amp; $A68, DataRegularSeason20242025!$D$3:$D$1315, W$1)+SUMIFS(DataRegularSeason20242025!$AB$3:$AB$1315,DataRegularSeason20242025!$B$3:$B$1315, "&lt;=" &amp; $A68, DataRegularSeason20242025!$E$3:$E$1315, W$1)</f>
        <v>11</v>
      </c>
      <c r="X68" s="2">
        <f>SUMIFS(DataRegularSeason20242025!$AA$3:$AA$1315,DataRegularSeason20242025!$B$3:$B$1315, "&lt;=" &amp; $A68, DataRegularSeason20242025!$D$3:$D$1315, X$1)+SUMIFS(DataRegularSeason20242025!$AB$3:$AB$1315,DataRegularSeason20242025!$B$3:$B$1315, "&lt;=" &amp; $A68, DataRegularSeason20242025!$E$3:$E$1315, X$1)</f>
        <v>11</v>
      </c>
      <c r="Y68" s="2">
        <f>SUMIFS(DataRegularSeason20242025!$AA$3:$AA$1315,DataRegularSeason20242025!$B$3:$B$1315, "&lt;=" &amp; $A68, DataRegularSeason20242025!$D$3:$D$1315, Y$1)+SUMIFS(DataRegularSeason20242025!$AB$3:$AB$1315,DataRegularSeason20242025!$B$3:$B$1315, "&lt;=" &amp; $A68, DataRegularSeason20242025!$E$3:$E$1315, Y$1)</f>
        <v>8</v>
      </c>
      <c r="Z68" s="2">
        <f>SUMIFS(DataRegularSeason20242025!$AA$3:$AA$1315,DataRegularSeason20242025!$B$3:$B$1315, "&lt;=" &amp; $A68, DataRegularSeason20242025!$D$3:$D$1315, Z$1)+SUMIFS(DataRegularSeason20242025!$AB$3:$AB$1315,DataRegularSeason20242025!$B$3:$B$1315, "&lt;=" &amp; $A68, DataRegularSeason20242025!$E$3:$E$1315, Z$1)</f>
        <v>12</v>
      </c>
      <c r="AA68" s="2">
        <f>SUMIFS(DataRegularSeason20242025!$AA$3:$AA$1315,DataRegularSeason20242025!$B$3:$B$1315, "&lt;=" &amp; $A68, DataRegularSeason20242025!$D$3:$D$1315, AA$1)+SUMIFS(DataRegularSeason20242025!$AB$3:$AB$1315,DataRegularSeason20242025!$B$3:$B$1315, "&lt;=" &amp; $A68, DataRegularSeason20242025!$E$3:$E$1315, AA$1)</f>
        <v>14</v>
      </c>
      <c r="AB68" s="2">
        <f>SUMIFS(DataRegularSeason20242025!$AA$3:$AA$1315,DataRegularSeason20242025!$B$3:$B$1315, "&lt;=" &amp; $A68, DataRegularSeason20242025!$D$3:$D$1315, AB$1)+SUMIFS(DataRegularSeason20242025!$AB$3:$AB$1315,DataRegularSeason20242025!$B$3:$B$1315, "&lt;=" &amp; $A68, DataRegularSeason20242025!$E$3:$E$1315, AB$1)</f>
        <v>14</v>
      </c>
      <c r="AC68" s="2">
        <f>SUMIFS(DataRegularSeason20242025!$AA$3:$AA$1315,DataRegularSeason20242025!$B$3:$B$1315, "&lt;=" &amp; $A68, DataRegularSeason20242025!$D$3:$D$1315, AC$1)+SUMIFS(DataRegularSeason20242025!$AB$3:$AB$1315,DataRegularSeason20242025!$B$3:$B$1315, "&lt;=" &amp; $A68, DataRegularSeason20242025!$E$3:$E$1315, AC$1)</f>
        <v>13</v>
      </c>
      <c r="AD68" s="2">
        <f>SUMIFS(DataRegularSeason20242025!$AA$3:$AA$1315,DataRegularSeason20242025!$B$3:$B$1315, "&lt;=" &amp; $A68, DataRegularSeason20242025!$D$3:$D$1315, AD$1)+SUMIFS(DataRegularSeason20242025!$AB$3:$AB$1315,DataRegularSeason20242025!$B$3:$B$1315, "&lt;=" &amp; $A68, DataRegularSeason20242025!$E$3:$E$1315, AD$1)</f>
        <v>13</v>
      </c>
      <c r="AE68" s="2">
        <f>SUMIFS(DataRegularSeason20242025!$AA$3:$AA$1315,DataRegularSeason20242025!$B$3:$B$1315, "&lt;=" &amp; $A68, DataRegularSeason20242025!$D$3:$D$1315, AE$1)+SUMIFS(DataRegularSeason20242025!$AB$3:$AB$1315,DataRegularSeason20242025!$B$3:$B$1315, "&lt;=" &amp; $A68, DataRegularSeason20242025!$E$3:$E$1315, AE$1)</f>
        <v>17</v>
      </c>
      <c r="AF68" s="2">
        <f>SUMIFS(DataRegularSeason20242025!$AA$3:$AA$1315,DataRegularSeason20242025!$B$3:$B$1315, "&lt;=" &amp; $A68, DataRegularSeason20242025!$D$3:$D$1315, AF$1)+SUMIFS(DataRegularSeason20242025!$AB$3:$AB$1315,DataRegularSeason20242025!$B$3:$B$1315, "&lt;=" &amp; $A68, DataRegularSeason20242025!$E$3:$E$1315, AF$1)</f>
        <v>22</v>
      </c>
      <c r="AG68" s="2">
        <f>SUMIFS(DataRegularSeason20242025!$AA$3:$AA$1315,DataRegularSeason20242025!$B$3:$B$1315, "&lt;=" &amp; $A68, DataRegularSeason20242025!$D$3:$D$1315, AG$1)+SUMIFS(DataRegularSeason20242025!$AB$3:$AB$1315,DataRegularSeason20242025!$B$3:$B$1315, "&lt;=" &amp; $A68, DataRegularSeason20242025!$E$3:$E$1315, AG$1)</f>
        <v>16</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10</v>
      </c>
      <c r="C69" s="2">
        <f>SUMIFS(DataRegularSeason20242025!$AA$3:$AA$1315,DataRegularSeason20242025!$B$3:$B$1315, "&lt;=" &amp; $A69, DataRegularSeason20242025!$D$3:$D$1315, C$1)+SUMIFS(DataRegularSeason20242025!$AB$3:$AB$1315,DataRegularSeason20242025!$B$3:$B$1315, "&lt;=" &amp; $A69, DataRegularSeason20242025!$E$3:$E$1315, C$1)</f>
        <v>13</v>
      </c>
      <c r="D69" s="2">
        <f>SUMIFS(DataRegularSeason20242025!$AA$3:$AA$1315,DataRegularSeason20242025!$B$3:$B$1315, "&lt;=" &amp; $A69, DataRegularSeason20242025!$D$3:$D$1315, D$1)+SUMIFS(DataRegularSeason20242025!$AB$3:$AB$1315,DataRegularSeason20242025!$B$3:$B$1315, "&lt;=" &amp; $A69, DataRegularSeason20242025!$E$3:$E$1315, D$1)</f>
        <v>9</v>
      </c>
      <c r="E69" s="2">
        <f>SUMIFS(DataRegularSeason20242025!$AA$3:$AA$1315,DataRegularSeason20242025!$B$3:$B$1315, "&lt;=" &amp; $A69, DataRegularSeason20242025!$D$3:$D$1315, E$1)+SUMIFS(DataRegularSeason20242025!$AB$3:$AB$1315,DataRegularSeason20242025!$B$3:$B$1315, "&lt;=" &amp; $A69, DataRegularSeason20242025!$E$3:$E$1315, E$1)</f>
        <v>16</v>
      </c>
      <c r="F69" s="2">
        <f>SUMIFS(DataRegularSeason20242025!$AA$3:$AA$1315,DataRegularSeason20242025!$B$3:$B$1315, "&lt;=" &amp; $A69, DataRegularSeason20242025!$D$3:$D$1315, F$1)+SUMIFS(DataRegularSeason20242025!$AB$3:$AB$1315,DataRegularSeason20242025!$B$3:$B$1315, "&lt;=" &amp; $A69, DataRegularSeason20242025!$E$3:$E$1315, F$1)</f>
        <v>11</v>
      </c>
      <c r="G69" s="2">
        <f>SUMIFS(DataRegularSeason20242025!$AA$3:$AA$1315,DataRegularSeason20242025!$B$3:$B$1315, "&lt;=" &amp; $A69, DataRegularSeason20242025!$D$3:$D$1315, G$1)+SUMIFS(DataRegularSeason20242025!$AB$3:$AB$1315,DataRegularSeason20242025!$B$3:$B$1315, "&lt;=" &amp; $A69, DataRegularSeason20242025!$E$3:$E$1315, G$1)</f>
        <v>13</v>
      </c>
      <c r="H69" s="2">
        <f>SUMIFS(DataRegularSeason20242025!$AA$3:$AA$1315,DataRegularSeason20242025!$B$3:$B$1315, "&lt;=" &amp; $A69, DataRegularSeason20242025!$D$3:$D$1315, H$1)+SUMIFS(DataRegularSeason20242025!$AB$3:$AB$1315,DataRegularSeason20242025!$B$3:$B$1315, "&lt;=" &amp; $A69, DataRegularSeason20242025!$E$3:$E$1315, H$1)</f>
        <v>11</v>
      </c>
      <c r="I69" s="2">
        <f>SUMIFS(DataRegularSeason20242025!$AA$3:$AA$1315,DataRegularSeason20242025!$B$3:$B$1315, "&lt;=" &amp; $A69, DataRegularSeason20242025!$D$3:$D$1315, I$1)+SUMIFS(DataRegularSeason20242025!$AB$3:$AB$1315,DataRegularSeason20242025!$B$3:$B$1315, "&lt;=" &amp; $A69, DataRegularSeason20242025!$E$3:$E$1315, I$1)</f>
        <v>10</v>
      </c>
      <c r="J69" s="2">
        <f>SUMIFS(DataRegularSeason20242025!$AA$3:$AA$1315,DataRegularSeason20242025!$B$3:$B$1315, "&lt;=" &amp; $A69, DataRegularSeason20242025!$D$3:$D$1315, J$1)+SUMIFS(DataRegularSeason20242025!$AB$3:$AB$1315,DataRegularSeason20242025!$B$3:$B$1315, "&lt;=" &amp; $A69, DataRegularSeason20242025!$E$3:$E$1315, J$1)</f>
        <v>14</v>
      </c>
      <c r="K69" s="2">
        <f>SUMIFS(DataRegularSeason20242025!$AA$3:$AA$1315,DataRegularSeason20242025!$B$3:$B$1315, "&lt;=" &amp; $A69, DataRegularSeason20242025!$D$3:$D$1315, K$1)+SUMIFS(DataRegularSeason20242025!$AB$3:$AB$1315,DataRegularSeason20242025!$B$3:$B$1315, "&lt;=" &amp; $A69, DataRegularSeason20242025!$E$3:$E$1315, K$1)</f>
        <v>11</v>
      </c>
      <c r="L69" s="2">
        <f>SUMIFS(DataRegularSeason20242025!$AA$3:$AA$1315,DataRegularSeason20242025!$B$3:$B$1315, "&lt;=" &amp; $A69, DataRegularSeason20242025!$D$3:$D$1315, L$1)+SUMIFS(DataRegularSeason20242025!$AB$3:$AB$1315,DataRegularSeason20242025!$B$3:$B$1315, "&lt;=" &amp; $A69, DataRegularSeason20242025!$E$3:$E$1315, L$1)</f>
        <v>13</v>
      </c>
      <c r="M69" s="2">
        <f>SUMIFS(DataRegularSeason20242025!$AA$3:$AA$1315,DataRegularSeason20242025!$B$3:$B$1315, "&lt;=" &amp; $A69, DataRegularSeason20242025!$D$3:$D$1315, M$1)+SUMIFS(DataRegularSeason20242025!$AB$3:$AB$1315,DataRegularSeason20242025!$B$3:$B$1315, "&lt;=" &amp; $A69, DataRegularSeason20242025!$E$3:$E$1315, M$1)</f>
        <v>19</v>
      </c>
      <c r="N69" s="2">
        <f>SUMIFS(DataRegularSeason20242025!$AA$3:$AA$1315,DataRegularSeason20242025!$B$3:$B$1315, "&lt;=" &amp; $A69, DataRegularSeason20242025!$D$3:$D$1315, N$1)+SUMIFS(DataRegularSeason20242025!$AB$3:$AB$1315,DataRegularSeason20242025!$B$3:$B$1315, "&lt;=" &amp; $A69, DataRegularSeason20242025!$E$3:$E$1315, N$1)</f>
        <v>17</v>
      </c>
      <c r="O69" s="2">
        <f>SUMIFS(DataRegularSeason20242025!$AA$3:$AA$1315,DataRegularSeason20242025!$B$3:$B$1315, "&lt;=" &amp; $A69, DataRegularSeason20242025!$D$3:$D$1315, O$1)+SUMIFS(DataRegularSeason20242025!$AB$3:$AB$1315,DataRegularSeason20242025!$B$3:$B$1315, "&lt;=" &amp; $A69, DataRegularSeason20242025!$E$3:$E$1315, O$1)</f>
        <v>18</v>
      </c>
      <c r="P69" s="2">
        <f>SUMIFS(DataRegularSeason20242025!$AA$3:$AA$1315,DataRegularSeason20242025!$B$3:$B$1315, "&lt;=" &amp; $A69, DataRegularSeason20242025!$D$3:$D$1315, P$1)+SUMIFS(DataRegularSeason20242025!$AB$3:$AB$1315,DataRegularSeason20242025!$B$3:$B$1315, "&lt;=" &amp; $A69, DataRegularSeason20242025!$E$3:$E$1315, P$1)</f>
        <v>9</v>
      </c>
      <c r="Q69" s="2">
        <f>SUMIFS(DataRegularSeason20242025!$AA$3:$AA$1315,DataRegularSeason20242025!$B$3:$B$1315, "&lt;=" &amp; $A69, DataRegularSeason20242025!$D$3:$D$1315, Q$1)+SUMIFS(DataRegularSeason20242025!$AB$3:$AB$1315,DataRegularSeason20242025!$B$3:$B$1315, "&lt;=" &amp; $A69, DataRegularSeason20242025!$E$3:$E$1315, Q$1)</f>
        <v>18</v>
      </c>
      <c r="R69" s="2">
        <f>SUMIFS(DataRegularSeason20242025!$AA$3:$AA$1315,DataRegularSeason20242025!$B$3:$B$1315, "&lt;=" &amp; $A69, DataRegularSeason20242025!$D$3:$D$1315, R$1)+SUMIFS(DataRegularSeason20242025!$AB$3:$AB$1315,DataRegularSeason20242025!$B$3:$B$1315, "&lt;=" &amp; $A69, DataRegularSeason20242025!$E$3:$E$1315, R$1)</f>
        <v>9</v>
      </c>
      <c r="S69" s="2">
        <f>SUMIFS(DataRegularSeason20242025!$AA$3:$AA$1315,DataRegularSeason20242025!$B$3:$B$1315, "&lt;=" &amp; $A69, DataRegularSeason20242025!$D$3:$D$1315, S$1)+SUMIFS(DataRegularSeason20242025!$AB$3:$AB$1315,DataRegularSeason20242025!$B$3:$B$1315, "&lt;=" &amp; $A69, DataRegularSeason20242025!$E$3:$E$1315, S$1)</f>
        <v>10</v>
      </c>
      <c r="T69" s="2">
        <f>SUMIFS(DataRegularSeason20242025!$AA$3:$AA$1315,DataRegularSeason20242025!$B$3:$B$1315, "&lt;=" &amp; $A69, DataRegularSeason20242025!$D$3:$D$1315, T$1)+SUMIFS(DataRegularSeason20242025!$AB$3:$AB$1315,DataRegularSeason20242025!$B$3:$B$1315, "&lt;=" &amp; $A69, DataRegularSeason20242025!$E$3:$E$1315, T$1)</f>
        <v>17</v>
      </c>
      <c r="U69" s="2">
        <f>SUMIFS(DataRegularSeason20242025!$AA$3:$AA$1315,DataRegularSeason20242025!$B$3:$B$1315, "&lt;=" &amp; $A69, DataRegularSeason20242025!$D$3:$D$1315, U$1)+SUMIFS(DataRegularSeason20242025!$AB$3:$AB$1315,DataRegularSeason20242025!$B$3:$B$1315, "&lt;=" &amp; $A69, DataRegularSeason20242025!$E$3:$E$1315, U$1)</f>
        <v>12</v>
      </c>
      <c r="V69" s="2">
        <f>SUMIFS(DataRegularSeason20242025!$AA$3:$AA$1315,DataRegularSeason20242025!$B$3:$B$1315, "&lt;=" &amp; $A69, DataRegularSeason20242025!$D$3:$D$1315, V$1)+SUMIFS(DataRegularSeason20242025!$AB$3:$AB$1315,DataRegularSeason20242025!$B$3:$B$1315, "&lt;=" &amp; $A69, DataRegularSeason20242025!$E$3:$E$1315, V$1)</f>
        <v>9</v>
      </c>
      <c r="W69" s="2">
        <f>SUMIFS(DataRegularSeason20242025!$AA$3:$AA$1315,DataRegularSeason20242025!$B$3:$B$1315, "&lt;=" &amp; $A69, DataRegularSeason20242025!$D$3:$D$1315, W$1)+SUMIFS(DataRegularSeason20242025!$AB$3:$AB$1315,DataRegularSeason20242025!$B$3:$B$1315, "&lt;=" &amp; $A69, DataRegularSeason20242025!$E$3:$E$1315, W$1)</f>
        <v>11</v>
      </c>
      <c r="X69" s="2">
        <f>SUMIFS(DataRegularSeason20242025!$AA$3:$AA$1315,DataRegularSeason20242025!$B$3:$B$1315, "&lt;=" &amp; $A69, DataRegularSeason20242025!$D$3:$D$1315, X$1)+SUMIFS(DataRegularSeason20242025!$AB$3:$AB$1315,DataRegularSeason20242025!$B$3:$B$1315, "&lt;=" &amp; $A69, DataRegularSeason20242025!$E$3:$E$1315, X$1)</f>
        <v>11</v>
      </c>
      <c r="Y69" s="2">
        <f>SUMIFS(DataRegularSeason20242025!$AA$3:$AA$1315,DataRegularSeason20242025!$B$3:$B$1315, "&lt;=" &amp; $A69, DataRegularSeason20242025!$D$3:$D$1315, Y$1)+SUMIFS(DataRegularSeason20242025!$AB$3:$AB$1315,DataRegularSeason20242025!$B$3:$B$1315, "&lt;=" &amp; $A69, DataRegularSeason20242025!$E$3:$E$1315, Y$1)</f>
        <v>8</v>
      </c>
      <c r="Z69" s="2">
        <f>SUMIFS(DataRegularSeason20242025!$AA$3:$AA$1315,DataRegularSeason20242025!$B$3:$B$1315, "&lt;=" &amp; $A69, DataRegularSeason20242025!$D$3:$D$1315, Z$1)+SUMIFS(DataRegularSeason20242025!$AB$3:$AB$1315,DataRegularSeason20242025!$B$3:$B$1315, "&lt;=" &amp; $A69, DataRegularSeason20242025!$E$3:$E$1315, Z$1)</f>
        <v>12</v>
      </c>
      <c r="AA69" s="2">
        <f>SUMIFS(DataRegularSeason20242025!$AA$3:$AA$1315,DataRegularSeason20242025!$B$3:$B$1315, "&lt;=" &amp; $A69, DataRegularSeason20242025!$D$3:$D$1315, AA$1)+SUMIFS(DataRegularSeason20242025!$AB$3:$AB$1315,DataRegularSeason20242025!$B$3:$B$1315, "&lt;=" &amp; $A69, DataRegularSeason20242025!$E$3:$E$1315, AA$1)</f>
        <v>14</v>
      </c>
      <c r="AB69" s="2">
        <f>SUMIFS(DataRegularSeason20242025!$AA$3:$AA$1315,DataRegularSeason20242025!$B$3:$B$1315, "&lt;=" &amp; $A69, DataRegularSeason20242025!$D$3:$D$1315, AB$1)+SUMIFS(DataRegularSeason20242025!$AB$3:$AB$1315,DataRegularSeason20242025!$B$3:$B$1315, "&lt;=" &amp; $A69, DataRegularSeason20242025!$E$3:$E$1315, AB$1)</f>
        <v>14</v>
      </c>
      <c r="AC69" s="2">
        <f>SUMIFS(DataRegularSeason20242025!$AA$3:$AA$1315,DataRegularSeason20242025!$B$3:$B$1315, "&lt;=" &amp; $A69, DataRegularSeason20242025!$D$3:$D$1315, AC$1)+SUMIFS(DataRegularSeason20242025!$AB$3:$AB$1315,DataRegularSeason20242025!$B$3:$B$1315, "&lt;=" &amp; $A69, DataRegularSeason20242025!$E$3:$E$1315, AC$1)</f>
        <v>13</v>
      </c>
      <c r="AD69" s="2">
        <f>SUMIFS(DataRegularSeason20242025!$AA$3:$AA$1315,DataRegularSeason20242025!$B$3:$B$1315, "&lt;=" &amp; $A69, DataRegularSeason20242025!$D$3:$D$1315, AD$1)+SUMIFS(DataRegularSeason20242025!$AB$3:$AB$1315,DataRegularSeason20242025!$B$3:$B$1315, "&lt;=" &amp; $A69, DataRegularSeason20242025!$E$3:$E$1315, AD$1)</f>
        <v>13</v>
      </c>
      <c r="AE69" s="2">
        <f>SUMIFS(DataRegularSeason20242025!$AA$3:$AA$1315,DataRegularSeason20242025!$B$3:$B$1315, "&lt;=" &amp; $A69, DataRegularSeason20242025!$D$3:$D$1315, AE$1)+SUMIFS(DataRegularSeason20242025!$AB$3:$AB$1315,DataRegularSeason20242025!$B$3:$B$1315, "&lt;=" &amp; $A69, DataRegularSeason20242025!$E$3:$E$1315, AE$1)</f>
        <v>17</v>
      </c>
      <c r="AF69" s="2">
        <f>SUMIFS(DataRegularSeason20242025!$AA$3:$AA$1315,DataRegularSeason20242025!$B$3:$B$1315, "&lt;=" &amp; $A69, DataRegularSeason20242025!$D$3:$D$1315, AF$1)+SUMIFS(DataRegularSeason20242025!$AB$3:$AB$1315,DataRegularSeason20242025!$B$3:$B$1315, "&lt;=" &amp; $A69, DataRegularSeason20242025!$E$3:$E$1315, AF$1)</f>
        <v>22</v>
      </c>
      <c r="AG69" s="2">
        <f>SUMIFS(DataRegularSeason20242025!$AA$3:$AA$1315,DataRegularSeason20242025!$B$3:$B$1315, "&lt;=" &amp; $A69, DataRegularSeason20242025!$D$3:$D$1315, AG$1)+SUMIFS(DataRegularSeason20242025!$AB$3:$AB$1315,DataRegularSeason20242025!$B$3:$B$1315, "&lt;=" &amp; $A69, DataRegularSeason20242025!$E$3:$E$1315, AG$1)</f>
        <v>16</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10</v>
      </c>
      <c r="C70" s="2">
        <f>SUMIFS(DataRegularSeason20242025!$AA$3:$AA$1315,DataRegularSeason20242025!$B$3:$B$1315, "&lt;=" &amp; $A70, DataRegularSeason20242025!$D$3:$D$1315, C$1)+SUMIFS(DataRegularSeason20242025!$AB$3:$AB$1315,DataRegularSeason20242025!$B$3:$B$1315, "&lt;=" &amp; $A70, DataRegularSeason20242025!$E$3:$E$1315, C$1)</f>
        <v>13</v>
      </c>
      <c r="D70" s="2">
        <f>SUMIFS(DataRegularSeason20242025!$AA$3:$AA$1315,DataRegularSeason20242025!$B$3:$B$1315, "&lt;=" &amp; $A70, DataRegularSeason20242025!$D$3:$D$1315, D$1)+SUMIFS(DataRegularSeason20242025!$AB$3:$AB$1315,DataRegularSeason20242025!$B$3:$B$1315, "&lt;=" &amp; $A70, DataRegularSeason20242025!$E$3:$E$1315, D$1)</f>
        <v>9</v>
      </c>
      <c r="E70" s="2">
        <f>SUMIFS(DataRegularSeason20242025!$AA$3:$AA$1315,DataRegularSeason20242025!$B$3:$B$1315, "&lt;=" &amp; $A70, DataRegularSeason20242025!$D$3:$D$1315, E$1)+SUMIFS(DataRegularSeason20242025!$AB$3:$AB$1315,DataRegularSeason20242025!$B$3:$B$1315, "&lt;=" &amp; $A70, DataRegularSeason20242025!$E$3:$E$1315, E$1)</f>
        <v>16</v>
      </c>
      <c r="F70" s="2">
        <f>SUMIFS(DataRegularSeason20242025!$AA$3:$AA$1315,DataRegularSeason20242025!$B$3:$B$1315, "&lt;=" &amp; $A70, DataRegularSeason20242025!$D$3:$D$1315, F$1)+SUMIFS(DataRegularSeason20242025!$AB$3:$AB$1315,DataRegularSeason20242025!$B$3:$B$1315, "&lt;=" &amp; $A70, DataRegularSeason20242025!$E$3:$E$1315, F$1)</f>
        <v>11</v>
      </c>
      <c r="G70" s="2">
        <f>SUMIFS(DataRegularSeason20242025!$AA$3:$AA$1315,DataRegularSeason20242025!$B$3:$B$1315, "&lt;=" &amp; $A70, DataRegularSeason20242025!$D$3:$D$1315, G$1)+SUMIFS(DataRegularSeason20242025!$AB$3:$AB$1315,DataRegularSeason20242025!$B$3:$B$1315, "&lt;=" &amp; $A70, DataRegularSeason20242025!$E$3:$E$1315, G$1)</f>
        <v>13</v>
      </c>
      <c r="H70" s="2">
        <f>SUMIFS(DataRegularSeason20242025!$AA$3:$AA$1315,DataRegularSeason20242025!$B$3:$B$1315, "&lt;=" &amp; $A70, DataRegularSeason20242025!$D$3:$D$1315, H$1)+SUMIFS(DataRegularSeason20242025!$AB$3:$AB$1315,DataRegularSeason20242025!$B$3:$B$1315, "&lt;=" &amp; $A70, DataRegularSeason20242025!$E$3:$E$1315, H$1)</f>
        <v>11</v>
      </c>
      <c r="I70" s="2">
        <f>SUMIFS(DataRegularSeason20242025!$AA$3:$AA$1315,DataRegularSeason20242025!$B$3:$B$1315, "&lt;=" &amp; $A70, DataRegularSeason20242025!$D$3:$D$1315, I$1)+SUMIFS(DataRegularSeason20242025!$AB$3:$AB$1315,DataRegularSeason20242025!$B$3:$B$1315, "&lt;=" &amp; $A70, DataRegularSeason20242025!$E$3:$E$1315, I$1)</f>
        <v>10</v>
      </c>
      <c r="J70" s="2">
        <f>SUMIFS(DataRegularSeason20242025!$AA$3:$AA$1315,DataRegularSeason20242025!$B$3:$B$1315, "&lt;=" &amp; $A70, DataRegularSeason20242025!$D$3:$D$1315, J$1)+SUMIFS(DataRegularSeason20242025!$AB$3:$AB$1315,DataRegularSeason20242025!$B$3:$B$1315, "&lt;=" &amp; $A70, DataRegularSeason20242025!$E$3:$E$1315, J$1)</f>
        <v>14</v>
      </c>
      <c r="K70" s="2">
        <f>SUMIFS(DataRegularSeason20242025!$AA$3:$AA$1315,DataRegularSeason20242025!$B$3:$B$1315, "&lt;=" &amp; $A70, DataRegularSeason20242025!$D$3:$D$1315, K$1)+SUMIFS(DataRegularSeason20242025!$AB$3:$AB$1315,DataRegularSeason20242025!$B$3:$B$1315, "&lt;=" &amp; $A70, DataRegularSeason20242025!$E$3:$E$1315, K$1)</f>
        <v>11</v>
      </c>
      <c r="L70" s="2">
        <f>SUMIFS(DataRegularSeason20242025!$AA$3:$AA$1315,DataRegularSeason20242025!$B$3:$B$1315, "&lt;=" &amp; $A70, DataRegularSeason20242025!$D$3:$D$1315, L$1)+SUMIFS(DataRegularSeason20242025!$AB$3:$AB$1315,DataRegularSeason20242025!$B$3:$B$1315, "&lt;=" &amp; $A70, DataRegularSeason20242025!$E$3:$E$1315, L$1)</f>
        <v>13</v>
      </c>
      <c r="M70" s="2">
        <f>SUMIFS(DataRegularSeason20242025!$AA$3:$AA$1315,DataRegularSeason20242025!$B$3:$B$1315, "&lt;=" &amp; $A70, DataRegularSeason20242025!$D$3:$D$1315, M$1)+SUMIFS(DataRegularSeason20242025!$AB$3:$AB$1315,DataRegularSeason20242025!$B$3:$B$1315, "&lt;=" &amp; $A70, DataRegularSeason20242025!$E$3:$E$1315, M$1)</f>
        <v>19</v>
      </c>
      <c r="N70" s="2">
        <f>SUMIFS(DataRegularSeason20242025!$AA$3:$AA$1315,DataRegularSeason20242025!$B$3:$B$1315, "&lt;=" &amp; $A70, DataRegularSeason20242025!$D$3:$D$1315, N$1)+SUMIFS(DataRegularSeason20242025!$AB$3:$AB$1315,DataRegularSeason20242025!$B$3:$B$1315, "&lt;=" &amp; $A70, DataRegularSeason20242025!$E$3:$E$1315, N$1)</f>
        <v>17</v>
      </c>
      <c r="O70" s="2">
        <f>SUMIFS(DataRegularSeason20242025!$AA$3:$AA$1315,DataRegularSeason20242025!$B$3:$B$1315, "&lt;=" &amp; $A70, DataRegularSeason20242025!$D$3:$D$1315, O$1)+SUMIFS(DataRegularSeason20242025!$AB$3:$AB$1315,DataRegularSeason20242025!$B$3:$B$1315, "&lt;=" &amp; $A70, DataRegularSeason20242025!$E$3:$E$1315, O$1)</f>
        <v>18</v>
      </c>
      <c r="P70" s="2">
        <f>SUMIFS(DataRegularSeason20242025!$AA$3:$AA$1315,DataRegularSeason20242025!$B$3:$B$1315, "&lt;=" &amp; $A70, DataRegularSeason20242025!$D$3:$D$1315, P$1)+SUMIFS(DataRegularSeason20242025!$AB$3:$AB$1315,DataRegularSeason20242025!$B$3:$B$1315, "&lt;=" &amp; $A70, DataRegularSeason20242025!$E$3:$E$1315, P$1)</f>
        <v>9</v>
      </c>
      <c r="Q70" s="2">
        <f>SUMIFS(DataRegularSeason20242025!$AA$3:$AA$1315,DataRegularSeason20242025!$B$3:$B$1315, "&lt;=" &amp; $A70, DataRegularSeason20242025!$D$3:$D$1315, Q$1)+SUMIFS(DataRegularSeason20242025!$AB$3:$AB$1315,DataRegularSeason20242025!$B$3:$B$1315, "&lt;=" &amp; $A70, DataRegularSeason20242025!$E$3:$E$1315, Q$1)</f>
        <v>18</v>
      </c>
      <c r="R70" s="2">
        <f>SUMIFS(DataRegularSeason20242025!$AA$3:$AA$1315,DataRegularSeason20242025!$B$3:$B$1315, "&lt;=" &amp; $A70, DataRegularSeason20242025!$D$3:$D$1315, R$1)+SUMIFS(DataRegularSeason20242025!$AB$3:$AB$1315,DataRegularSeason20242025!$B$3:$B$1315, "&lt;=" &amp; $A70, DataRegularSeason20242025!$E$3:$E$1315, R$1)</f>
        <v>9</v>
      </c>
      <c r="S70" s="2">
        <f>SUMIFS(DataRegularSeason20242025!$AA$3:$AA$1315,DataRegularSeason20242025!$B$3:$B$1315, "&lt;=" &amp; $A70, DataRegularSeason20242025!$D$3:$D$1315, S$1)+SUMIFS(DataRegularSeason20242025!$AB$3:$AB$1315,DataRegularSeason20242025!$B$3:$B$1315, "&lt;=" &amp; $A70, DataRegularSeason20242025!$E$3:$E$1315, S$1)</f>
        <v>10</v>
      </c>
      <c r="T70" s="2">
        <f>SUMIFS(DataRegularSeason20242025!$AA$3:$AA$1315,DataRegularSeason20242025!$B$3:$B$1315, "&lt;=" &amp; $A70, DataRegularSeason20242025!$D$3:$D$1315, T$1)+SUMIFS(DataRegularSeason20242025!$AB$3:$AB$1315,DataRegularSeason20242025!$B$3:$B$1315, "&lt;=" &amp; $A70, DataRegularSeason20242025!$E$3:$E$1315, T$1)</f>
        <v>17</v>
      </c>
      <c r="U70" s="2">
        <f>SUMIFS(DataRegularSeason20242025!$AA$3:$AA$1315,DataRegularSeason20242025!$B$3:$B$1315, "&lt;=" &amp; $A70, DataRegularSeason20242025!$D$3:$D$1315, U$1)+SUMIFS(DataRegularSeason20242025!$AB$3:$AB$1315,DataRegularSeason20242025!$B$3:$B$1315, "&lt;=" &amp; $A70, DataRegularSeason20242025!$E$3:$E$1315, U$1)</f>
        <v>12</v>
      </c>
      <c r="V70" s="2">
        <f>SUMIFS(DataRegularSeason20242025!$AA$3:$AA$1315,DataRegularSeason20242025!$B$3:$B$1315, "&lt;=" &amp; $A70, DataRegularSeason20242025!$D$3:$D$1315, V$1)+SUMIFS(DataRegularSeason20242025!$AB$3:$AB$1315,DataRegularSeason20242025!$B$3:$B$1315, "&lt;=" &amp; $A70, DataRegularSeason20242025!$E$3:$E$1315, V$1)</f>
        <v>9</v>
      </c>
      <c r="W70" s="2">
        <f>SUMIFS(DataRegularSeason20242025!$AA$3:$AA$1315,DataRegularSeason20242025!$B$3:$B$1315, "&lt;=" &amp; $A70, DataRegularSeason20242025!$D$3:$D$1315, W$1)+SUMIFS(DataRegularSeason20242025!$AB$3:$AB$1315,DataRegularSeason20242025!$B$3:$B$1315, "&lt;=" &amp; $A70, DataRegularSeason20242025!$E$3:$E$1315, W$1)</f>
        <v>11</v>
      </c>
      <c r="X70" s="2">
        <f>SUMIFS(DataRegularSeason20242025!$AA$3:$AA$1315,DataRegularSeason20242025!$B$3:$B$1315, "&lt;=" &amp; $A70, DataRegularSeason20242025!$D$3:$D$1315, X$1)+SUMIFS(DataRegularSeason20242025!$AB$3:$AB$1315,DataRegularSeason20242025!$B$3:$B$1315, "&lt;=" &amp; $A70, DataRegularSeason20242025!$E$3:$E$1315, X$1)</f>
        <v>11</v>
      </c>
      <c r="Y70" s="2">
        <f>SUMIFS(DataRegularSeason20242025!$AA$3:$AA$1315,DataRegularSeason20242025!$B$3:$B$1315, "&lt;=" &amp; $A70, DataRegularSeason20242025!$D$3:$D$1315, Y$1)+SUMIFS(DataRegularSeason20242025!$AB$3:$AB$1315,DataRegularSeason20242025!$B$3:$B$1315, "&lt;=" &amp; $A70, DataRegularSeason20242025!$E$3:$E$1315, Y$1)</f>
        <v>8</v>
      </c>
      <c r="Z70" s="2">
        <f>SUMIFS(DataRegularSeason20242025!$AA$3:$AA$1315,DataRegularSeason20242025!$B$3:$B$1315, "&lt;=" &amp; $A70, DataRegularSeason20242025!$D$3:$D$1315, Z$1)+SUMIFS(DataRegularSeason20242025!$AB$3:$AB$1315,DataRegularSeason20242025!$B$3:$B$1315, "&lt;=" &amp; $A70, DataRegularSeason20242025!$E$3:$E$1315, Z$1)</f>
        <v>12</v>
      </c>
      <c r="AA70" s="2">
        <f>SUMIFS(DataRegularSeason20242025!$AA$3:$AA$1315,DataRegularSeason20242025!$B$3:$B$1315, "&lt;=" &amp; $A70, DataRegularSeason20242025!$D$3:$D$1315, AA$1)+SUMIFS(DataRegularSeason20242025!$AB$3:$AB$1315,DataRegularSeason20242025!$B$3:$B$1315, "&lt;=" &amp; $A70, DataRegularSeason20242025!$E$3:$E$1315, AA$1)</f>
        <v>14</v>
      </c>
      <c r="AB70" s="2">
        <f>SUMIFS(DataRegularSeason20242025!$AA$3:$AA$1315,DataRegularSeason20242025!$B$3:$B$1315, "&lt;=" &amp; $A70, DataRegularSeason20242025!$D$3:$D$1315, AB$1)+SUMIFS(DataRegularSeason20242025!$AB$3:$AB$1315,DataRegularSeason20242025!$B$3:$B$1315, "&lt;=" &amp; $A70, DataRegularSeason20242025!$E$3:$E$1315, AB$1)</f>
        <v>14</v>
      </c>
      <c r="AC70" s="2">
        <f>SUMIFS(DataRegularSeason20242025!$AA$3:$AA$1315,DataRegularSeason20242025!$B$3:$B$1315, "&lt;=" &amp; $A70, DataRegularSeason20242025!$D$3:$D$1315, AC$1)+SUMIFS(DataRegularSeason20242025!$AB$3:$AB$1315,DataRegularSeason20242025!$B$3:$B$1315, "&lt;=" &amp; $A70, DataRegularSeason20242025!$E$3:$E$1315, AC$1)</f>
        <v>13</v>
      </c>
      <c r="AD70" s="2">
        <f>SUMIFS(DataRegularSeason20242025!$AA$3:$AA$1315,DataRegularSeason20242025!$B$3:$B$1315, "&lt;=" &amp; $A70, DataRegularSeason20242025!$D$3:$D$1315, AD$1)+SUMIFS(DataRegularSeason20242025!$AB$3:$AB$1315,DataRegularSeason20242025!$B$3:$B$1315, "&lt;=" &amp; $A70, DataRegularSeason20242025!$E$3:$E$1315, AD$1)</f>
        <v>13</v>
      </c>
      <c r="AE70" s="2">
        <f>SUMIFS(DataRegularSeason20242025!$AA$3:$AA$1315,DataRegularSeason20242025!$B$3:$B$1315, "&lt;=" &amp; $A70, DataRegularSeason20242025!$D$3:$D$1315, AE$1)+SUMIFS(DataRegularSeason20242025!$AB$3:$AB$1315,DataRegularSeason20242025!$B$3:$B$1315, "&lt;=" &amp; $A70, DataRegularSeason20242025!$E$3:$E$1315, AE$1)</f>
        <v>17</v>
      </c>
      <c r="AF70" s="2">
        <f>SUMIFS(DataRegularSeason20242025!$AA$3:$AA$1315,DataRegularSeason20242025!$B$3:$B$1315, "&lt;=" &amp; $A70, DataRegularSeason20242025!$D$3:$D$1315, AF$1)+SUMIFS(DataRegularSeason20242025!$AB$3:$AB$1315,DataRegularSeason20242025!$B$3:$B$1315, "&lt;=" &amp; $A70, DataRegularSeason20242025!$E$3:$E$1315, AF$1)</f>
        <v>22</v>
      </c>
      <c r="AG70" s="2">
        <f>SUMIFS(DataRegularSeason20242025!$AA$3:$AA$1315,DataRegularSeason20242025!$B$3:$B$1315, "&lt;=" &amp; $A70, DataRegularSeason20242025!$D$3:$D$1315, AG$1)+SUMIFS(DataRegularSeason20242025!$AB$3:$AB$1315,DataRegularSeason20242025!$B$3:$B$1315, "&lt;=" &amp; $A70, DataRegularSeason20242025!$E$3:$E$1315, AG$1)</f>
        <v>16</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10</v>
      </c>
      <c r="C71" s="2">
        <f>SUMIFS(DataRegularSeason20242025!$AA$3:$AA$1315,DataRegularSeason20242025!$B$3:$B$1315, "&lt;=" &amp; $A71, DataRegularSeason20242025!$D$3:$D$1315, C$1)+SUMIFS(DataRegularSeason20242025!$AB$3:$AB$1315,DataRegularSeason20242025!$B$3:$B$1315, "&lt;=" &amp; $A71, DataRegularSeason20242025!$E$3:$E$1315, C$1)</f>
        <v>13</v>
      </c>
      <c r="D71" s="2">
        <f>SUMIFS(DataRegularSeason20242025!$AA$3:$AA$1315,DataRegularSeason20242025!$B$3:$B$1315, "&lt;=" &amp; $A71, DataRegularSeason20242025!$D$3:$D$1315, D$1)+SUMIFS(DataRegularSeason20242025!$AB$3:$AB$1315,DataRegularSeason20242025!$B$3:$B$1315, "&lt;=" &amp; $A71, DataRegularSeason20242025!$E$3:$E$1315, D$1)</f>
        <v>9</v>
      </c>
      <c r="E71" s="2">
        <f>SUMIFS(DataRegularSeason20242025!$AA$3:$AA$1315,DataRegularSeason20242025!$B$3:$B$1315, "&lt;=" &amp; $A71, DataRegularSeason20242025!$D$3:$D$1315, E$1)+SUMIFS(DataRegularSeason20242025!$AB$3:$AB$1315,DataRegularSeason20242025!$B$3:$B$1315, "&lt;=" &amp; $A71, DataRegularSeason20242025!$E$3:$E$1315, E$1)</f>
        <v>16</v>
      </c>
      <c r="F71" s="2">
        <f>SUMIFS(DataRegularSeason20242025!$AA$3:$AA$1315,DataRegularSeason20242025!$B$3:$B$1315, "&lt;=" &amp; $A71, DataRegularSeason20242025!$D$3:$D$1315, F$1)+SUMIFS(DataRegularSeason20242025!$AB$3:$AB$1315,DataRegularSeason20242025!$B$3:$B$1315, "&lt;=" &amp; $A71, DataRegularSeason20242025!$E$3:$E$1315, F$1)</f>
        <v>11</v>
      </c>
      <c r="G71" s="2">
        <f>SUMIFS(DataRegularSeason20242025!$AA$3:$AA$1315,DataRegularSeason20242025!$B$3:$B$1315, "&lt;=" &amp; $A71, DataRegularSeason20242025!$D$3:$D$1315, G$1)+SUMIFS(DataRegularSeason20242025!$AB$3:$AB$1315,DataRegularSeason20242025!$B$3:$B$1315, "&lt;=" &amp; $A71, DataRegularSeason20242025!$E$3:$E$1315, G$1)</f>
        <v>13</v>
      </c>
      <c r="H71" s="2">
        <f>SUMIFS(DataRegularSeason20242025!$AA$3:$AA$1315,DataRegularSeason20242025!$B$3:$B$1315, "&lt;=" &amp; $A71, DataRegularSeason20242025!$D$3:$D$1315, H$1)+SUMIFS(DataRegularSeason20242025!$AB$3:$AB$1315,DataRegularSeason20242025!$B$3:$B$1315, "&lt;=" &amp; $A71, DataRegularSeason20242025!$E$3:$E$1315, H$1)</f>
        <v>11</v>
      </c>
      <c r="I71" s="2">
        <f>SUMIFS(DataRegularSeason20242025!$AA$3:$AA$1315,DataRegularSeason20242025!$B$3:$B$1315, "&lt;=" &amp; $A71, DataRegularSeason20242025!$D$3:$D$1315, I$1)+SUMIFS(DataRegularSeason20242025!$AB$3:$AB$1315,DataRegularSeason20242025!$B$3:$B$1315, "&lt;=" &amp; $A71, DataRegularSeason20242025!$E$3:$E$1315, I$1)</f>
        <v>10</v>
      </c>
      <c r="J71" s="2">
        <f>SUMIFS(DataRegularSeason20242025!$AA$3:$AA$1315,DataRegularSeason20242025!$B$3:$B$1315, "&lt;=" &amp; $A71, DataRegularSeason20242025!$D$3:$D$1315, J$1)+SUMIFS(DataRegularSeason20242025!$AB$3:$AB$1315,DataRegularSeason20242025!$B$3:$B$1315, "&lt;=" &amp; $A71, DataRegularSeason20242025!$E$3:$E$1315, J$1)</f>
        <v>14</v>
      </c>
      <c r="K71" s="2">
        <f>SUMIFS(DataRegularSeason20242025!$AA$3:$AA$1315,DataRegularSeason20242025!$B$3:$B$1315, "&lt;=" &amp; $A71, DataRegularSeason20242025!$D$3:$D$1315, K$1)+SUMIFS(DataRegularSeason20242025!$AB$3:$AB$1315,DataRegularSeason20242025!$B$3:$B$1315, "&lt;=" &amp; $A71, DataRegularSeason20242025!$E$3:$E$1315, K$1)</f>
        <v>11</v>
      </c>
      <c r="L71" s="2">
        <f>SUMIFS(DataRegularSeason20242025!$AA$3:$AA$1315,DataRegularSeason20242025!$B$3:$B$1315, "&lt;=" &amp; $A71, DataRegularSeason20242025!$D$3:$D$1315, L$1)+SUMIFS(DataRegularSeason20242025!$AB$3:$AB$1315,DataRegularSeason20242025!$B$3:$B$1315, "&lt;=" &amp; $A71, DataRegularSeason20242025!$E$3:$E$1315, L$1)</f>
        <v>13</v>
      </c>
      <c r="M71" s="2">
        <f>SUMIFS(DataRegularSeason20242025!$AA$3:$AA$1315,DataRegularSeason20242025!$B$3:$B$1315, "&lt;=" &amp; $A71, DataRegularSeason20242025!$D$3:$D$1315, M$1)+SUMIFS(DataRegularSeason20242025!$AB$3:$AB$1315,DataRegularSeason20242025!$B$3:$B$1315, "&lt;=" &amp; $A71, DataRegularSeason20242025!$E$3:$E$1315, M$1)</f>
        <v>19</v>
      </c>
      <c r="N71" s="2">
        <f>SUMIFS(DataRegularSeason20242025!$AA$3:$AA$1315,DataRegularSeason20242025!$B$3:$B$1315, "&lt;=" &amp; $A71, DataRegularSeason20242025!$D$3:$D$1315, N$1)+SUMIFS(DataRegularSeason20242025!$AB$3:$AB$1315,DataRegularSeason20242025!$B$3:$B$1315, "&lt;=" &amp; $A71, DataRegularSeason20242025!$E$3:$E$1315, N$1)</f>
        <v>17</v>
      </c>
      <c r="O71" s="2">
        <f>SUMIFS(DataRegularSeason20242025!$AA$3:$AA$1315,DataRegularSeason20242025!$B$3:$B$1315, "&lt;=" &amp; $A71, DataRegularSeason20242025!$D$3:$D$1315, O$1)+SUMIFS(DataRegularSeason20242025!$AB$3:$AB$1315,DataRegularSeason20242025!$B$3:$B$1315, "&lt;=" &amp; $A71, DataRegularSeason20242025!$E$3:$E$1315, O$1)</f>
        <v>18</v>
      </c>
      <c r="P71" s="2">
        <f>SUMIFS(DataRegularSeason20242025!$AA$3:$AA$1315,DataRegularSeason20242025!$B$3:$B$1315, "&lt;=" &amp; $A71, DataRegularSeason20242025!$D$3:$D$1315, P$1)+SUMIFS(DataRegularSeason20242025!$AB$3:$AB$1315,DataRegularSeason20242025!$B$3:$B$1315, "&lt;=" &amp; $A71, DataRegularSeason20242025!$E$3:$E$1315, P$1)</f>
        <v>9</v>
      </c>
      <c r="Q71" s="2">
        <f>SUMIFS(DataRegularSeason20242025!$AA$3:$AA$1315,DataRegularSeason20242025!$B$3:$B$1315, "&lt;=" &amp; $A71, DataRegularSeason20242025!$D$3:$D$1315, Q$1)+SUMIFS(DataRegularSeason20242025!$AB$3:$AB$1315,DataRegularSeason20242025!$B$3:$B$1315, "&lt;=" &amp; $A71, DataRegularSeason20242025!$E$3:$E$1315, Q$1)</f>
        <v>18</v>
      </c>
      <c r="R71" s="2">
        <f>SUMIFS(DataRegularSeason20242025!$AA$3:$AA$1315,DataRegularSeason20242025!$B$3:$B$1315, "&lt;=" &amp; $A71, DataRegularSeason20242025!$D$3:$D$1315, R$1)+SUMIFS(DataRegularSeason20242025!$AB$3:$AB$1315,DataRegularSeason20242025!$B$3:$B$1315, "&lt;=" &amp; $A71, DataRegularSeason20242025!$E$3:$E$1315, R$1)</f>
        <v>9</v>
      </c>
      <c r="S71" s="2">
        <f>SUMIFS(DataRegularSeason20242025!$AA$3:$AA$1315,DataRegularSeason20242025!$B$3:$B$1315, "&lt;=" &amp; $A71, DataRegularSeason20242025!$D$3:$D$1315, S$1)+SUMIFS(DataRegularSeason20242025!$AB$3:$AB$1315,DataRegularSeason20242025!$B$3:$B$1315, "&lt;=" &amp; $A71, DataRegularSeason20242025!$E$3:$E$1315, S$1)</f>
        <v>10</v>
      </c>
      <c r="T71" s="2">
        <f>SUMIFS(DataRegularSeason20242025!$AA$3:$AA$1315,DataRegularSeason20242025!$B$3:$B$1315, "&lt;=" &amp; $A71, DataRegularSeason20242025!$D$3:$D$1315, T$1)+SUMIFS(DataRegularSeason20242025!$AB$3:$AB$1315,DataRegularSeason20242025!$B$3:$B$1315, "&lt;=" &amp; $A71, DataRegularSeason20242025!$E$3:$E$1315, T$1)</f>
        <v>17</v>
      </c>
      <c r="U71" s="2">
        <f>SUMIFS(DataRegularSeason20242025!$AA$3:$AA$1315,DataRegularSeason20242025!$B$3:$B$1315, "&lt;=" &amp; $A71, DataRegularSeason20242025!$D$3:$D$1315, U$1)+SUMIFS(DataRegularSeason20242025!$AB$3:$AB$1315,DataRegularSeason20242025!$B$3:$B$1315, "&lt;=" &amp; $A71, DataRegularSeason20242025!$E$3:$E$1315, U$1)</f>
        <v>12</v>
      </c>
      <c r="V71" s="2">
        <f>SUMIFS(DataRegularSeason20242025!$AA$3:$AA$1315,DataRegularSeason20242025!$B$3:$B$1315, "&lt;=" &amp; $A71, DataRegularSeason20242025!$D$3:$D$1315, V$1)+SUMIFS(DataRegularSeason20242025!$AB$3:$AB$1315,DataRegularSeason20242025!$B$3:$B$1315, "&lt;=" &amp; $A71, DataRegularSeason20242025!$E$3:$E$1315, V$1)</f>
        <v>9</v>
      </c>
      <c r="W71" s="2">
        <f>SUMIFS(DataRegularSeason20242025!$AA$3:$AA$1315,DataRegularSeason20242025!$B$3:$B$1315, "&lt;=" &amp; $A71, DataRegularSeason20242025!$D$3:$D$1315, W$1)+SUMIFS(DataRegularSeason20242025!$AB$3:$AB$1315,DataRegularSeason20242025!$B$3:$B$1315, "&lt;=" &amp; $A71, DataRegularSeason20242025!$E$3:$E$1315, W$1)</f>
        <v>11</v>
      </c>
      <c r="X71" s="2">
        <f>SUMIFS(DataRegularSeason20242025!$AA$3:$AA$1315,DataRegularSeason20242025!$B$3:$B$1315, "&lt;=" &amp; $A71, DataRegularSeason20242025!$D$3:$D$1315, X$1)+SUMIFS(DataRegularSeason20242025!$AB$3:$AB$1315,DataRegularSeason20242025!$B$3:$B$1315, "&lt;=" &amp; $A71, DataRegularSeason20242025!$E$3:$E$1315, X$1)</f>
        <v>11</v>
      </c>
      <c r="Y71" s="2">
        <f>SUMIFS(DataRegularSeason20242025!$AA$3:$AA$1315,DataRegularSeason20242025!$B$3:$B$1315, "&lt;=" &amp; $A71, DataRegularSeason20242025!$D$3:$D$1315, Y$1)+SUMIFS(DataRegularSeason20242025!$AB$3:$AB$1315,DataRegularSeason20242025!$B$3:$B$1315, "&lt;=" &amp; $A71, DataRegularSeason20242025!$E$3:$E$1315, Y$1)</f>
        <v>8</v>
      </c>
      <c r="Z71" s="2">
        <f>SUMIFS(DataRegularSeason20242025!$AA$3:$AA$1315,DataRegularSeason20242025!$B$3:$B$1315, "&lt;=" &amp; $A71, DataRegularSeason20242025!$D$3:$D$1315, Z$1)+SUMIFS(DataRegularSeason20242025!$AB$3:$AB$1315,DataRegularSeason20242025!$B$3:$B$1315, "&lt;=" &amp; $A71, DataRegularSeason20242025!$E$3:$E$1315, Z$1)</f>
        <v>12</v>
      </c>
      <c r="AA71" s="2">
        <f>SUMIFS(DataRegularSeason20242025!$AA$3:$AA$1315,DataRegularSeason20242025!$B$3:$B$1315, "&lt;=" &amp; $A71, DataRegularSeason20242025!$D$3:$D$1315, AA$1)+SUMIFS(DataRegularSeason20242025!$AB$3:$AB$1315,DataRegularSeason20242025!$B$3:$B$1315, "&lt;=" &amp; $A71, DataRegularSeason20242025!$E$3:$E$1315, AA$1)</f>
        <v>14</v>
      </c>
      <c r="AB71" s="2">
        <f>SUMIFS(DataRegularSeason20242025!$AA$3:$AA$1315,DataRegularSeason20242025!$B$3:$B$1315, "&lt;=" &amp; $A71, DataRegularSeason20242025!$D$3:$D$1315, AB$1)+SUMIFS(DataRegularSeason20242025!$AB$3:$AB$1315,DataRegularSeason20242025!$B$3:$B$1315, "&lt;=" &amp; $A71, DataRegularSeason20242025!$E$3:$E$1315, AB$1)</f>
        <v>14</v>
      </c>
      <c r="AC71" s="2">
        <f>SUMIFS(DataRegularSeason20242025!$AA$3:$AA$1315,DataRegularSeason20242025!$B$3:$B$1315, "&lt;=" &amp; $A71, DataRegularSeason20242025!$D$3:$D$1315, AC$1)+SUMIFS(DataRegularSeason20242025!$AB$3:$AB$1315,DataRegularSeason20242025!$B$3:$B$1315, "&lt;=" &amp; $A71, DataRegularSeason20242025!$E$3:$E$1315, AC$1)</f>
        <v>13</v>
      </c>
      <c r="AD71" s="2">
        <f>SUMIFS(DataRegularSeason20242025!$AA$3:$AA$1315,DataRegularSeason20242025!$B$3:$B$1315, "&lt;=" &amp; $A71, DataRegularSeason20242025!$D$3:$D$1315, AD$1)+SUMIFS(DataRegularSeason20242025!$AB$3:$AB$1315,DataRegularSeason20242025!$B$3:$B$1315, "&lt;=" &amp; $A71, DataRegularSeason20242025!$E$3:$E$1315, AD$1)</f>
        <v>13</v>
      </c>
      <c r="AE71" s="2">
        <f>SUMIFS(DataRegularSeason20242025!$AA$3:$AA$1315,DataRegularSeason20242025!$B$3:$B$1315, "&lt;=" &amp; $A71, DataRegularSeason20242025!$D$3:$D$1315, AE$1)+SUMIFS(DataRegularSeason20242025!$AB$3:$AB$1315,DataRegularSeason20242025!$B$3:$B$1315, "&lt;=" &amp; $A71, DataRegularSeason20242025!$E$3:$E$1315, AE$1)</f>
        <v>17</v>
      </c>
      <c r="AF71" s="2">
        <f>SUMIFS(DataRegularSeason20242025!$AA$3:$AA$1315,DataRegularSeason20242025!$B$3:$B$1315, "&lt;=" &amp; $A71, DataRegularSeason20242025!$D$3:$D$1315, AF$1)+SUMIFS(DataRegularSeason20242025!$AB$3:$AB$1315,DataRegularSeason20242025!$B$3:$B$1315, "&lt;=" &amp; $A71, DataRegularSeason20242025!$E$3:$E$1315, AF$1)</f>
        <v>22</v>
      </c>
      <c r="AG71" s="2">
        <f>SUMIFS(DataRegularSeason20242025!$AA$3:$AA$1315,DataRegularSeason20242025!$B$3:$B$1315, "&lt;=" &amp; $A71, DataRegularSeason20242025!$D$3:$D$1315, AG$1)+SUMIFS(DataRegularSeason20242025!$AB$3:$AB$1315,DataRegularSeason20242025!$B$3:$B$1315, "&lt;=" &amp; $A71, DataRegularSeason20242025!$E$3:$E$1315, AG$1)</f>
        <v>16</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10</v>
      </c>
      <c r="C72" s="2">
        <f>SUMIFS(DataRegularSeason20242025!$AA$3:$AA$1315,DataRegularSeason20242025!$B$3:$B$1315, "&lt;=" &amp; $A72, DataRegularSeason20242025!$D$3:$D$1315, C$1)+SUMIFS(DataRegularSeason20242025!$AB$3:$AB$1315,DataRegularSeason20242025!$B$3:$B$1315, "&lt;=" &amp; $A72, DataRegularSeason20242025!$E$3:$E$1315, C$1)</f>
        <v>13</v>
      </c>
      <c r="D72" s="2">
        <f>SUMIFS(DataRegularSeason20242025!$AA$3:$AA$1315,DataRegularSeason20242025!$B$3:$B$1315, "&lt;=" &amp; $A72, DataRegularSeason20242025!$D$3:$D$1315, D$1)+SUMIFS(DataRegularSeason20242025!$AB$3:$AB$1315,DataRegularSeason20242025!$B$3:$B$1315, "&lt;=" &amp; $A72, DataRegularSeason20242025!$E$3:$E$1315, D$1)</f>
        <v>9</v>
      </c>
      <c r="E72" s="2">
        <f>SUMIFS(DataRegularSeason20242025!$AA$3:$AA$1315,DataRegularSeason20242025!$B$3:$B$1315, "&lt;=" &amp; $A72, DataRegularSeason20242025!$D$3:$D$1315, E$1)+SUMIFS(DataRegularSeason20242025!$AB$3:$AB$1315,DataRegularSeason20242025!$B$3:$B$1315, "&lt;=" &amp; $A72, DataRegularSeason20242025!$E$3:$E$1315, E$1)</f>
        <v>16</v>
      </c>
      <c r="F72" s="2">
        <f>SUMIFS(DataRegularSeason20242025!$AA$3:$AA$1315,DataRegularSeason20242025!$B$3:$B$1315, "&lt;=" &amp; $A72, DataRegularSeason20242025!$D$3:$D$1315, F$1)+SUMIFS(DataRegularSeason20242025!$AB$3:$AB$1315,DataRegularSeason20242025!$B$3:$B$1315, "&lt;=" &amp; $A72, DataRegularSeason20242025!$E$3:$E$1315, F$1)</f>
        <v>11</v>
      </c>
      <c r="G72" s="2">
        <f>SUMIFS(DataRegularSeason20242025!$AA$3:$AA$1315,DataRegularSeason20242025!$B$3:$B$1315, "&lt;=" &amp; $A72, DataRegularSeason20242025!$D$3:$D$1315, G$1)+SUMIFS(DataRegularSeason20242025!$AB$3:$AB$1315,DataRegularSeason20242025!$B$3:$B$1315, "&lt;=" &amp; $A72, DataRegularSeason20242025!$E$3:$E$1315, G$1)</f>
        <v>13</v>
      </c>
      <c r="H72" s="2">
        <f>SUMIFS(DataRegularSeason20242025!$AA$3:$AA$1315,DataRegularSeason20242025!$B$3:$B$1315, "&lt;=" &amp; $A72, DataRegularSeason20242025!$D$3:$D$1315, H$1)+SUMIFS(DataRegularSeason20242025!$AB$3:$AB$1315,DataRegularSeason20242025!$B$3:$B$1315, "&lt;=" &amp; $A72, DataRegularSeason20242025!$E$3:$E$1315, H$1)</f>
        <v>11</v>
      </c>
      <c r="I72" s="2">
        <f>SUMIFS(DataRegularSeason20242025!$AA$3:$AA$1315,DataRegularSeason20242025!$B$3:$B$1315, "&lt;=" &amp; $A72, DataRegularSeason20242025!$D$3:$D$1315, I$1)+SUMIFS(DataRegularSeason20242025!$AB$3:$AB$1315,DataRegularSeason20242025!$B$3:$B$1315, "&lt;=" &amp; $A72, DataRegularSeason20242025!$E$3:$E$1315, I$1)</f>
        <v>10</v>
      </c>
      <c r="J72" s="2">
        <f>SUMIFS(DataRegularSeason20242025!$AA$3:$AA$1315,DataRegularSeason20242025!$B$3:$B$1315, "&lt;=" &amp; $A72, DataRegularSeason20242025!$D$3:$D$1315, J$1)+SUMIFS(DataRegularSeason20242025!$AB$3:$AB$1315,DataRegularSeason20242025!$B$3:$B$1315, "&lt;=" &amp; $A72, DataRegularSeason20242025!$E$3:$E$1315, J$1)</f>
        <v>14</v>
      </c>
      <c r="K72" s="2">
        <f>SUMIFS(DataRegularSeason20242025!$AA$3:$AA$1315,DataRegularSeason20242025!$B$3:$B$1315, "&lt;=" &amp; $A72, DataRegularSeason20242025!$D$3:$D$1315, K$1)+SUMIFS(DataRegularSeason20242025!$AB$3:$AB$1315,DataRegularSeason20242025!$B$3:$B$1315, "&lt;=" &amp; $A72, DataRegularSeason20242025!$E$3:$E$1315, K$1)</f>
        <v>11</v>
      </c>
      <c r="L72" s="2">
        <f>SUMIFS(DataRegularSeason20242025!$AA$3:$AA$1315,DataRegularSeason20242025!$B$3:$B$1315, "&lt;=" &amp; $A72, DataRegularSeason20242025!$D$3:$D$1315, L$1)+SUMIFS(DataRegularSeason20242025!$AB$3:$AB$1315,DataRegularSeason20242025!$B$3:$B$1315, "&lt;=" &amp; $A72, DataRegularSeason20242025!$E$3:$E$1315, L$1)</f>
        <v>13</v>
      </c>
      <c r="M72" s="2">
        <f>SUMIFS(DataRegularSeason20242025!$AA$3:$AA$1315,DataRegularSeason20242025!$B$3:$B$1315, "&lt;=" &amp; $A72, DataRegularSeason20242025!$D$3:$D$1315, M$1)+SUMIFS(DataRegularSeason20242025!$AB$3:$AB$1315,DataRegularSeason20242025!$B$3:$B$1315, "&lt;=" &amp; $A72, DataRegularSeason20242025!$E$3:$E$1315, M$1)</f>
        <v>19</v>
      </c>
      <c r="N72" s="2">
        <f>SUMIFS(DataRegularSeason20242025!$AA$3:$AA$1315,DataRegularSeason20242025!$B$3:$B$1315, "&lt;=" &amp; $A72, DataRegularSeason20242025!$D$3:$D$1315, N$1)+SUMIFS(DataRegularSeason20242025!$AB$3:$AB$1315,DataRegularSeason20242025!$B$3:$B$1315, "&lt;=" &amp; $A72, DataRegularSeason20242025!$E$3:$E$1315, N$1)</f>
        <v>17</v>
      </c>
      <c r="O72" s="2">
        <f>SUMIFS(DataRegularSeason20242025!$AA$3:$AA$1315,DataRegularSeason20242025!$B$3:$B$1315, "&lt;=" &amp; $A72, DataRegularSeason20242025!$D$3:$D$1315, O$1)+SUMIFS(DataRegularSeason20242025!$AB$3:$AB$1315,DataRegularSeason20242025!$B$3:$B$1315, "&lt;=" &amp; $A72, DataRegularSeason20242025!$E$3:$E$1315, O$1)</f>
        <v>18</v>
      </c>
      <c r="P72" s="2">
        <f>SUMIFS(DataRegularSeason20242025!$AA$3:$AA$1315,DataRegularSeason20242025!$B$3:$B$1315, "&lt;=" &amp; $A72, DataRegularSeason20242025!$D$3:$D$1315, P$1)+SUMIFS(DataRegularSeason20242025!$AB$3:$AB$1315,DataRegularSeason20242025!$B$3:$B$1315, "&lt;=" &amp; $A72, DataRegularSeason20242025!$E$3:$E$1315, P$1)</f>
        <v>9</v>
      </c>
      <c r="Q72" s="2">
        <f>SUMIFS(DataRegularSeason20242025!$AA$3:$AA$1315,DataRegularSeason20242025!$B$3:$B$1315, "&lt;=" &amp; $A72, DataRegularSeason20242025!$D$3:$D$1315, Q$1)+SUMIFS(DataRegularSeason20242025!$AB$3:$AB$1315,DataRegularSeason20242025!$B$3:$B$1315, "&lt;=" &amp; $A72, DataRegularSeason20242025!$E$3:$E$1315, Q$1)</f>
        <v>18</v>
      </c>
      <c r="R72" s="2">
        <f>SUMIFS(DataRegularSeason20242025!$AA$3:$AA$1315,DataRegularSeason20242025!$B$3:$B$1315, "&lt;=" &amp; $A72, DataRegularSeason20242025!$D$3:$D$1315, R$1)+SUMIFS(DataRegularSeason20242025!$AB$3:$AB$1315,DataRegularSeason20242025!$B$3:$B$1315, "&lt;=" &amp; $A72, DataRegularSeason20242025!$E$3:$E$1315, R$1)</f>
        <v>9</v>
      </c>
      <c r="S72" s="2">
        <f>SUMIFS(DataRegularSeason20242025!$AA$3:$AA$1315,DataRegularSeason20242025!$B$3:$B$1315, "&lt;=" &amp; $A72, DataRegularSeason20242025!$D$3:$D$1315, S$1)+SUMIFS(DataRegularSeason20242025!$AB$3:$AB$1315,DataRegularSeason20242025!$B$3:$B$1315, "&lt;=" &amp; $A72, DataRegularSeason20242025!$E$3:$E$1315, S$1)</f>
        <v>10</v>
      </c>
      <c r="T72" s="2">
        <f>SUMIFS(DataRegularSeason20242025!$AA$3:$AA$1315,DataRegularSeason20242025!$B$3:$B$1315, "&lt;=" &amp; $A72, DataRegularSeason20242025!$D$3:$D$1315, T$1)+SUMIFS(DataRegularSeason20242025!$AB$3:$AB$1315,DataRegularSeason20242025!$B$3:$B$1315, "&lt;=" &amp; $A72, DataRegularSeason20242025!$E$3:$E$1315, T$1)</f>
        <v>17</v>
      </c>
      <c r="U72" s="2">
        <f>SUMIFS(DataRegularSeason20242025!$AA$3:$AA$1315,DataRegularSeason20242025!$B$3:$B$1315, "&lt;=" &amp; $A72, DataRegularSeason20242025!$D$3:$D$1315, U$1)+SUMIFS(DataRegularSeason20242025!$AB$3:$AB$1315,DataRegularSeason20242025!$B$3:$B$1315, "&lt;=" &amp; $A72, DataRegularSeason20242025!$E$3:$E$1315, U$1)</f>
        <v>12</v>
      </c>
      <c r="V72" s="2">
        <f>SUMIFS(DataRegularSeason20242025!$AA$3:$AA$1315,DataRegularSeason20242025!$B$3:$B$1315, "&lt;=" &amp; $A72, DataRegularSeason20242025!$D$3:$D$1315, V$1)+SUMIFS(DataRegularSeason20242025!$AB$3:$AB$1315,DataRegularSeason20242025!$B$3:$B$1315, "&lt;=" &amp; $A72, DataRegularSeason20242025!$E$3:$E$1315, V$1)</f>
        <v>9</v>
      </c>
      <c r="W72" s="2">
        <f>SUMIFS(DataRegularSeason20242025!$AA$3:$AA$1315,DataRegularSeason20242025!$B$3:$B$1315, "&lt;=" &amp; $A72, DataRegularSeason20242025!$D$3:$D$1315, W$1)+SUMIFS(DataRegularSeason20242025!$AB$3:$AB$1315,DataRegularSeason20242025!$B$3:$B$1315, "&lt;=" &amp; $A72, DataRegularSeason20242025!$E$3:$E$1315, W$1)</f>
        <v>11</v>
      </c>
      <c r="X72" s="2">
        <f>SUMIFS(DataRegularSeason20242025!$AA$3:$AA$1315,DataRegularSeason20242025!$B$3:$B$1315, "&lt;=" &amp; $A72, DataRegularSeason20242025!$D$3:$D$1315, X$1)+SUMIFS(DataRegularSeason20242025!$AB$3:$AB$1315,DataRegularSeason20242025!$B$3:$B$1315, "&lt;=" &amp; $A72, DataRegularSeason20242025!$E$3:$E$1315, X$1)</f>
        <v>11</v>
      </c>
      <c r="Y72" s="2">
        <f>SUMIFS(DataRegularSeason20242025!$AA$3:$AA$1315,DataRegularSeason20242025!$B$3:$B$1315, "&lt;=" &amp; $A72, DataRegularSeason20242025!$D$3:$D$1315, Y$1)+SUMIFS(DataRegularSeason20242025!$AB$3:$AB$1315,DataRegularSeason20242025!$B$3:$B$1315, "&lt;=" &amp; $A72, DataRegularSeason20242025!$E$3:$E$1315, Y$1)</f>
        <v>8</v>
      </c>
      <c r="Z72" s="2">
        <f>SUMIFS(DataRegularSeason20242025!$AA$3:$AA$1315,DataRegularSeason20242025!$B$3:$B$1315, "&lt;=" &amp; $A72, DataRegularSeason20242025!$D$3:$D$1315, Z$1)+SUMIFS(DataRegularSeason20242025!$AB$3:$AB$1315,DataRegularSeason20242025!$B$3:$B$1315, "&lt;=" &amp; $A72, DataRegularSeason20242025!$E$3:$E$1315, Z$1)</f>
        <v>12</v>
      </c>
      <c r="AA72" s="2">
        <f>SUMIFS(DataRegularSeason20242025!$AA$3:$AA$1315,DataRegularSeason20242025!$B$3:$B$1315, "&lt;=" &amp; $A72, DataRegularSeason20242025!$D$3:$D$1315, AA$1)+SUMIFS(DataRegularSeason20242025!$AB$3:$AB$1315,DataRegularSeason20242025!$B$3:$B$1315, "&lt;=" &amp; $A72, DataRegularSeason20242025!$E$3:$E$1315, AA$1)</f>
        <v>14</v>
      </c>
      <c r="AB72" s="2">
        <f>SUMIFS(DataRegularSeason20242025!$AA$3:$AA$1315,DataRegularSeason20242025!$B$3:$B$1315, "&lt;=" &amp; $A72, DataRegularSeason20242025!$D$3:$D$1315, AB$1)+SUMIFS(DataRegularSeason20242025!$AB$3:$AB$1315,DataRegularSeason20242025!$B$3:$B$1315, "&lt;=" &amp; $A72, DataRegularSeason20242025!$E$3:$E$1315, AB$1)</f>
        <v>14</v>
      </c>
      <c r="AC72" s="2">
        <f>SUMIFS(DataRegularSeason20242025!$AA$3:$AA$1315,DataRegularSeason20242025!$B$3:$B$1315, "&lt;=" &amp; $A72, DataRegularSeason20242025!$D$3:$D$1315, AC$1)+SUMIFS(DataRegularSeason20242025!$AB$3:$AB$1315,DataRegularSeason20242025!$B$3:$B$1315, "&lt;=" &amp; $A72, DataRegularSeason20242025!$E$3:$E$1315, AC$1)</f>
        <v>13</v>
      </c>
      <c r="AD72" s="2">
        <f>SUMIFS(DataRegularSeason20242025!$AA$3:$AA$1315,DataRegularSeason20242025!$B$3:$B$1315, "&lt;=" &amp; $A72, DataRegularSeason20242025!$D$3:$D$1315, AD$1)+SUMIFS(DataRegularSeason20242025!$AB$3:$AB$1315,DataRegularSeason20242025!$B$3:$B$1315, "&lt;=" &amp; $A72, DataRegularSeason20242025!$E$3:$E$1315, AD$1)</f>
        <v>13</v>
      </c>
      <c r="AE72" s="2">
        <f>SUMIFS(DataRegularSeason20242025!$AA$3:$AA$1315,DataRegularSeason20242025!$B$3:$B$1315, "&lt;=" &amp; $A72, DataRegularSeason20242025!$D$3:$D$1315, AE$1)+SUMIFS(DataRegularSeason20242025!$AB$3:$AB$1315,DataRegularSeason20242025!$B$3:$B$1315, "&lt;=" &amp; $A72, DataRegularSeason20242025!$E$3:$E$1315, AE$1)</f>
        <v>17</v>
      </c>
      <c r="AF72" s="2">
        <f>SUMIFS(DataRegularSeason20242025!$AA$3:$AA$1315,DataRegularSeason20242025!$B$3:$B$1315, "&lt;=" &amp; $A72, DataRegularSeason20242025!$D$3:$D$1315, AF$1)+SUMIFS(DataRegularSeason20242025!$AB$3:$AB$1315,DataRegularSeason20242025!$B$3:$B$1315, "&lt;=" &amp; $A72, DataRegularSeason20242025!$E$3:$E$1315, AF$1)</f>
        <v>22</v>
      </c>
      <c r="AG72" s="2">
        <f>SUMIFS(DataRegularSeason20242025!$AA$3:$AA$1315,DataRegularSeason20242025!$B$3:$B$1315, "&lt;=" &amp; $A72, DataRegularSeason20242025!$D$3:$D$1315, AG$1)+SUMIFS(DataRegularSeason20242025!$AB$3:$AB$1315,DataRegularSeason20242025!$B$3:$B$1315, "&lt;=" &amp; $A72, DataRegularSeason20242025!$E$3:$E$1315, AG$1)</f>
        <v>16</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10</v>
      </c>
      <c r="C73" s="2">
        <f>SUMIFS(DataRegularSeason20242025!$AA$3:$AA$1315,DataRegularSeason20242025!$B$3:$B$1315, "&lt;=" &amp; $A73, DataRegularSeason20242025!$D$3:$D$1315, C$1)+SUMIFS(DataRegularSeason20242025!$AB$3:$AB$1315,DataRegularSeason20242025!$B$3:$B$1315, "&lt;=" &amp; $A73, DataRegularSeason20242025!$E$3:$E$1315, C$1)</f>
        <v>13</v>
      </c>
      <c r="D73" s="2">
        <f>SUMIFS(DataRegularSeason20242025!$AA$3:$AA$1315,DataRegularSeason20242025!$B$3:$B$1315, "&lt;=" &amp; $A73, DataRegularSeason20242025!$D$3:$D$1315, D$1)+SUMIFS(DataRegularSeason20242025!$AB$3:$AB$1315,DataRegularSeason20242025!$B$3:$B$1315, "&lt;=" &amp; $A73, DataRegularSeason20242025!$E$3:$E$1315, D$1)</f>
        <v>9</v>
      </c>
      <c r="E73" s="2">
        <f>SUMIFS(DataRegularSeason20242025!$AA$3:$AA$1315,DataRegularSeason20242025!$B$3:$B$1315, "&lt;=" &amp; $A73, DataRegularSeason20242025!$D$3:$D$1315, E$1)+SUMIFS(DataRegularSeason20242025!$AB$3:$AB$1315,DataRegularSeason20242025!$B$3:$B$1315, "&lt;=" &amp; $A73, DataRegularSeason20242025!$E$3:$E$1315, E$1)</f>
        <v>16</v>
      </c>
      <c r="F73" s="2">
        <f>SUMIFS(DataRegularSeason20242025!$AA$3:$AA$1315,DataRegularSeason20242025!$B$3:$B$1315, "&lt;=" &amp; $A73, DataRegularSeason20242025!$D$3:$D$1315, F$1)+SUMIFS(DataRegularSeason20242025!$AB$3:$AB$1315,DataRegularSeason20242025!$B$3:$B$1315, "&lt;=" &amp; $A73, DataRegularSeason20242025!$E$3:$E$1315, F$1)</f>
        <v>11</v>
      </c>
      <c r="G73" s="2">
        <f>SUMIFS(DataRegularSeason20242025!$AA$3:$AA$1315,DataRegularSeason20242025!$B$3:$B$1315, "&lt;=" &amp; $A73, DataRegularSeason20242025!$D$3:$D$1315, G$1)+SUMIFS(DataRegularSeason20242025!$AB$3:$AB$1315,DataRegularSeason20242025!$B$3:$B$1315, "&lt;=" &amp; $A73, DataRegularSeason20242025!$E$3:$E$1315, G$1)</f>
        <v>13</v>
      </c>
      <c r="H73" s="2">
        <f>SUMIFS(DataRegularSeason20242025!$AA$3:$AA$1315,DataRegularSeason20242025!$B$3:$B$1315, "&lt;=" &amp; $A73, DataRegularSeason20242025!$D$3:$D$1315, H$1)+SUMIFS(DataRegularSeason20242025!$AB$3:$AB$1315,DataRegularSeason20242025!$B$3:$B$1315, "&lt;=" &amp; $A73, DataRegularSeason20242025!$E$3:$E$1315, H$1)</f>
        <v>11</v>
      </c>
      <c r="I73" s="2">
        <f>SUMIFS(DataRegularSeason20242025!$AA$3:$AA$1315,DataRegularSeason20242025!$B$3:$B$1315, "&lt;=" &amp; $A73, DataRegularSeason20242025!$D$3:$D$1315, I$1)+SUMIFS(DataRegularSeason20242025!$AB$3:$AB$1315,DataRegularSeason20242025!$B$3:$B$1315, "&lt;=" &amp; $A73, DataRegularSeason20242025!$E$3:$E$1315, I$1)</f>
        <v>10</v>
      </c>
      <c r="J73" s="2">
        <f>SUMIFS(DataRegularSeason20242025!$AA$3:$AA$1315,DataRegularSeason20242025!$B$3:$B$1315, "&lt;=" &amp; $A73, DataRegularSeason20242025!$D$3:$D$1315, J$1)+SUMIFS(DataRegularSeason20242025!$AB$3:$AB$1315,DataRegularSeason20242025!$B$3:$B$1315, "&lt;=" &amp; $A73, DataRegularSeason20242025!$E$3:$E$1315, J$1)</f>
        <v>14</v>
      </c>
      <c r="K73" s="2">
        <f>SUMIFS(DataRegularSeason20242025!$AA$3:$AA$1315,DataRegularSeason20242025!$B$3:$B$1315, "&lt;=" &amp; $A73, DataRegularSeason20242025!$D$3:$D$1315, K$1)+SUMIFS(DataRegularSeason20242025!$AB$3:$AB$1315,DataRegularSeason20242025!$B$3:$B$1315, "&lt;=" &amp; $A73, DataRegularSeason20242025!$E$3:$E$1315, K$1)</f>
        <v>11</v>
      </c>
      <c r="L73" s="2">
        <f>SUMIFS(DataRegularSeason20242025!$AA$3:$AA$1315,DataRegularSeason20242025!$B$3:$B$1315, "&lt;=" &amp; $A73, DataRegularSeason20242025!$D$3:$D$1315, L$1)+SUMIFS(DataRegularSeason20242025!$AB$3:$AB$1315,DataRegularSeason20242025!$B$3:$B$1315, "&lt;=" &amp; $A73, DataRegularSeason20242025!$E$3:$E$1315, L$1)</f>
        <v>13</v>
      </c>
      <c r="M73" s="2">
        <f>SUMIFS(DataRegularSeason20242025!$AA$3:$AA$1315,DataRegularSeason20242025!$B$3:$B$1315, "&lt;=" &amp; $A73, DataRegularSeason20242025!$D$3:$D$1315, M$1)+SUMIFS(DataRegularSeason20242025!$AB$3:$AB$1315,DataRegularSeason20242025!$B$3:$B$1315, "&lt;=" &amp; $A73, DataRegularSeason20242025!$E$3:$E$1315, M$1)</f>
        <v>19</v>
      </c>
      <c r="N73" s="2">
        <f>SUMIFS(DataRegularSeason20242025!$AA$3:$AA$1315,DataRegularSeason20242025!$B$3:$B$1315, "&lt;=" &amp; $A73, DataRegularSeason20242025!$D$3:$D$1315, N$1)+SUMIFS(DataRegularSeason20242025!$AB$3:$AB$1315,DataRegularSeason20242025!$B$3:$B$1315, "&lt;=" &amp; $A73, DataRegularSeason20242025!$E$3:$E$1315, N$1)</f>
        <v>17</v>
      </c>
      <c r="O73" s="2">
        <f>SUMIFS(DataRegularSeason20242025!$AA$3:$AA$1315,DataRegularSeason20242025!$B$3:$B$1315, "&lt;=" &amp; $A73, DataRegularSeason20242025!$D$3:$D$1315, O$1)+SUMIFS(DataRegularSeason20242025!$AB$3:$AB$1315,DataRegularSeason20242025!$B$3:$B$1315, "&lt;=" &amp; $A73, DataRegularSeason20242025!$E$3:$E$1315, O$1)</f>
        <v>18</v>
      </c>
      <c r="P73" s="2">
        <f>SUMIFS(DataRegularSeason20242025!$AA$3:$AA$1315,DataRegularSeason20242025!$B$3:$B$1315, "&lt;=" &amp; $A73, DataRegularSeason20242025!$D$3:$D$1315, P$1)+SUMIFS(DataRegularSeason20242025!$AB$3:$AB$1315,DataRegularSeason20242025!$B$3:$B$1315, "&lt;=" &amp; $A73, DataRegularSeason20242025!$E$3:$E$1315, P$1)</f>
        <v>9</v>
      </c>
      <c r="Q73" s="2">
        <f>SUMIFS(DataRegularSeason20242025!$AA$3:$AA$1315,DataRegularSeason20242025!$B$3:$B$1315, "&lt;=" &amp; $A73, DataRegularSeason20242025!$D$3:$D$1315, Q$1)+SUMIFS(DataRegularSeason20242025!$AB$3:$AB$1315,DataRegularSeason20242025!$B$3:$B$1315, "&lt;=" &amp; $A73, DataRegularSeason20242025!$E$3:$E$1315, Q$1)</f>
        <v>18</v>
      </c>
      <c r="R73" s="2">
        <f>SUMIFS(DataRegularSeason20242025!$AA$3:$AA$1315,DataRegularSeason20242025!$B$3:$B$1315, "&lt;=" &amp; $A73, DataRegularSeason20242025!$D$3:$D$1315, R$1)+SUMIFS(DataRegularSeason20242025!$AB$3:$AB$1315,DataRegularSeason20242025!$B$3:$B$1315, "&lt;=" &amp; $A73, DataRegularSeason20242025!$E$3:$E$1315, R$1)</f>
        <v>9</v>
      </c>
      <c r="S73" s="2">
        <f>SUMIFS(DataRegularSeason20242025!$AA$3:$AA$1315,DataRegularSeason20242025!$B$3:$B$1315, "&lt;=" &amp; $A73, DataRegularSeason20242025!$D$3:$D$1315, S$1)+SUMIFS(DataRegularSeason20242025!$AB$3:$AB$1315,DataRegularSeason20242025!$B$3:$B$1315, "&lt;=" &amp; $A73, DataRegularSeason20242025!$E$3:$E$1315, S$1)</f>
        <v>10</v>
      </c>
      <c r="T73" s="2">
        <f>SUMIFS(DataRegularSeason20242025!$AA$3:$AA$1315,DataRegularSeason20242025!$B$3:$B$1315, "&lt;=" &amp; $A73, DataRegularSeason20242025!$D$3:$D$1315, T$1)+SUMIFS(DataRegularSeason20242025!$AB$3:$AB$1315,DataRegularSeason20242025!$B$3:$B$1315, "&lt;=" &amp; $A73, DataRegularSeason20242025!$E$3:$E$1315, T$1)</f>
        <v>17</v>
      </c>
      <c r="U73" s="2">
        <f>SUMIFS(DataRegularSeason20242025!$AA$3:$AA$1315,DataRegularSeason20242025!$B$3:$B$1315, "&lt;=" &amp; $A73, DataRegularSeason20242025!$D$3:$D$1315, U$1)+SUMIFS(DataRegularSeason20242025!$AB$3:$AB$1315,DataRegularSeason20242025!$B$3:$B$1315, "&lt;=" &amp; $A73, DataRegularSeason20242025!$E$3:$E$1315, U$1)</f>
        <v>12</v>
      </c>
      <c r="V73" s="2">
        <f>SUMIFS(DataRegularSeason20242025!$AA$3:$AA$1315,DataRegularSeason20242025!$B$3:$B$1315, "&lt;=" &amp; $A73, DataRegularSeason20242025!$D$3:$D$1315, V$1)+SUMIFS(DataRegularSeason20242025!$AB$3:$AB$1315,DataRegularSeason20242025!$B$3:$B$1315, "&lt;=" &amp; $A73, DataRegularSeason20242025!$E$3:$E$1315, V$1)</f>
        <v>9</v>
      </c>
      <c r="W73" s="2">
        <f>SUMIFS(DataRegularSeason20242025!$AA$3:$AA$1315,DataRegularSeason20242025!$B$3:$B$1315, "&lt;=" &amp; $A73, DataRegularSeason20242025!$D$3:$D$1315, W$1)+SUMIFS(DataRegularSeason20242025!$AB$3:$AB$1315,DataRegularSeason20242025!$B$3:$B$1315, "&lt;=" &amp; $A73, DataRegularSeason20242025!$E$3:$E$1315, W$1)</f>
        <v>11</v>
      </c>
      <c r="X73" s="2">
        <f>SUMIFS(DataRegularSeason20242025!$AA$3:$AA$1315,DataRegularSeason20242025!$B$3:$B$1315, "&lt;=" &amp; $A73, DataRegularSeason20242025!$D$3:$D$1315, X$1)+SUMIFS(DataRegularSeason20242025!$AB$3:$AB$1315,DataRegularSeason20242025!$B$3:$B$1315, "&lt;=" &amp; $A73, DataRegularSeason20242025!$E$3:$E$1315, X$1)</f>
        <v>11</v>
      </c>
      <c r="Y73" s="2">
        <f>SUMIFS(DataRegularSeason20242025!$AA$3:$AA$1315,DataRegularSeason20242025!$B$3:$B$1315, "&lt;=" &amp; $A73, DataRegularSeason20242025!$D$3:$D$1315, Y$1)+SUMIFS(DataRegularSeason20242025!$AB$3:$AB$1315,DataRegularSeason20242025!$B$3:$B$1315, "&lt;=" &amp; $A73, DataRegularSeason20242025!$E$3:$E$1315, Y$1)</f>
        <v>8</v>
      </c>
      <c r="Z73" s="2">
        <f>SUMIFS(DataRegularSeason20242025!$AA$3:$AA$1315,DataRegularSeason20242025!$B$3:$B$1315, "&lt;=" &amp; $A73, DataRegularSeason20242025!$D$3:$D$1315, Z$1)+SUMIFS(DataRegularSeason20242025!$AB$3:$AB$1315,DataRegularSeason20242025!$B$3:$B$1315, "&lt;=" &amp; $A73, DataRegularSeason20242025!$E$3:$E$1315, Z$1)</f>
        <v>12</v>
      </c>
      <c r="AA73" s="2">
        <f>SUMIFS(DataRegularSeason20242025!$AA$3:$AA$1315,DataRegularSeason20242025!$B$3:$B$1315, "&lt;=" &amp; $A73, DataRegularSeason20242025!$D$3:$D$1315, AA$1)+SUMIFS(DataRegularSeason20242025!$AB$3:$AB$1315,DataRegularSeason20242025!$B$3:$B$1315, "&lt;=" &amp; $A73, DataRegularSeason20242025!$E$3:$E$1315, AA$1)</f>
        <v>14</v>
      </c>
      <c r="AB73" s="2">
        <f>SUMIFS(DataRegularSeason20242025!$AA$3:$AA$1315,DataRegularSeason20242025!$B$3:$B$1315, "&lt;=" &amp; $A73, DataRegularSeason20242025!$D$3:$D$1315, AB$1)+SUMIFS(DataRegularSeason20242025!$AB$3:$AB$1315,DataRegularSeason20242025!$B$3:$B$1315, "&lt;=" &amp; $A73, DataRegularSeason20242025!$E$3:$E$1315, AB$1)</f>
        <v>14</v>
      </c>
      <c r="AC73" s="2">
        <f>SUMIFS(DataRegularSeason20242025!$AA$3:$AA$1315,DataRegularSeason20242025!$B$3:$B$1315, "&lt;=" &amp; $A73, DataRegularSeason20242025!$D$3:$D$1315, AC$1)+SUMIFS(DataRegularSeason20242025!$AB$3:$AB$1315,DataRegularSeason20242025!$B$3:$B$1315, "&lt;=" &amp; $A73, DataRegularSeason20242025!$E$3:$E$1315, AC$1)</f>
        <v>13</v>
      </c>
      <c r="AD73" s="2">
        <f>SUMIFS(DataRegularSeason20242025!$AA$3:$AA$1315,DataRegularSeason20242025!$B$3:$B$1315, "&lt;=" &amp; $A73, DataRegularSeason20242025!$D$3:$D$1315, AD$1)+SUMIFS(DataRegularSeason20242025!$AB$3:$AB$1315,DataRegularSeason20242025!$B$3:$B$1315, "&lt;=" &amp; $A73, DataRegularSeason20242025!$E$3:$E$1315, AD$1)</f>
        <v>13</v>
      </c>
      <c r="AE73" s="2">
        <f>SUMIFS(DataRegularSeason20242025!$AA$3:$AA$1315,DataRegularSeason20242025!$B$3:$B$1315, "&lt;=" &amp; $A73, DataRegularSeason20242025!$D$3:$D$1315, AE$1)+SUMIFS(DataRegularSeason20242025!$AB$3:$AB$1315,DataRegularSeason20242025!$B$3:$B$1315, "&lt;=" &amp; $A73, DataRegularSeason20242025!$E$3:$E$1315, AE$1)</f>
        <v>17</v>
      </c>
      <c r="AF73" s="2">
        <f>SUMIFS(DataRegularSeason20242025!$AA$3:$AA$1315,DataRegularSeason20242025!$B$3:$B$1315, "&lt;=" &amp; $A73, DataRegularSeason20242025!$D$3:$D$1315, AF$1)+SUMIFS(DataRegularSeason20242025!$AB$3:$AB$1315,DataRegularSeason20242025!$B$3:$B$1315, "&lt;=" &amp; $A73, DataRegularSeason20242025!$E$3:$E$1315, AF$1)</f>
        <v>22</v>
      </c>
      <c r="AG73" s="2">
        <f>SUMIFS(DataRegularSeason20242025!$AA$3:$AA$1315,DataRegularSeason20242025!$B$3:$B$1315, "&lt;=" &amp; $A73, DataRegularSeason20242025!$D$3:$D$1315, AG$1)+SUMIFS(DataRegularSeason20242025!$AB$3:$AB$1315,DataRegularSeason20242025!$B$3:$B$1315, "&lt;=" &amp; $A73, DataRegularSeason20242025!$E$3:$E$1315, AG$1)</f>
        <v>16</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10</v>
      </c>
      <c r="C74" s="2">
        <f>SUMIFS(DataRegularSeason20242025!$AA$3:$AA$1315,DataRegularSeason20242025!$B$3:$B$1315, "&lt;=" &amp; $A74, DataRegularSeason20242025!$D$3:$D$1315, C$1)+SUMIFS(DataRegularSeason20242025!$AB$3:$AB$1315,DataRegularSeason20242025!$B$3:$B$1315, "&lt;=" &amp; $A74, DataRegularSeason20242025!$E$3:$E$1315, C$1)</f>
        <v>13</v>
      </c>
      <c r="D74" s="2">
        <f>SUMIFS(DataRegularSeason20242025!$AA$3:$AA$1315,DataRegularSeason20242025!$B$3:$B$1315, "&lt;=" &amp; $A74, DataRegularSeason20242025!$D$3:$D$1315, D$1)+SUMIFS(DataRegularSeason20242025!$AB$3:$AB$1315,DataRegularSeason20242025!$B$3:$B$1315, "&lt;=" &amp; $A74, DataRegularSeason20242025!$E$3:$E$1315, D$1)</f>
        <v>9</v>
      </c>
      <c r="E74" s="2">
        <f>SUMIFS(DataRegularSeason20242025!$AA$3:$AA$1315,DataRegularSeason20242025!$B$3:$B$1315, "&lt;=" &amp; $A74, DataRegularSeason20242025!$D$3:$D$1315, E$1)+SUMIFS(DataRegularSeason20242025!$AB$3:$AB$1315,DataRegularSeason20242025!$B$3:$B$1315, "&lt;=" &amp; $A74, DataRegularSeason20242025!$E$3:$E$1315, E$1)</f>
        <v>16</v>
      </c>
      <c r="F74" s="2">
        <f>SUMIFS(DataRegularSeason20242025!$AA$3:$AA$1315,DataRegularSeason20242025!$B$3:$B$1315, "&lt;=" &amp; $A74, DataRegularSeason20242025!$D$3:$D$1315, F$1)+SUMIFS(DataRegularSeason20242025!$AB$3:$AB$1315,DataRegularSeason20242025!$B$3:$B$1315, "&lt;=" &amp; $A74, DataRegularSeason20242025!$E$3:$E$1315, F$1)</f>
        <v>11</v>
      </c>
      <c r="G74" s="2">
        <f>SUMIFS(DataRegularSeason20242025!$AA$3:$AA$1315,DataRegularSeason20242025!$B$3:$B$1315, "&lt;=" &amp; $A74, DataRegularSeason20242025!$D$3:$D$1315, G$1)+SUMIFS(DataRegularSeason20242025!$AB$3:$AB$1315,DataRegularSeason20242025!$B$3:$B$1315, "&lt;=" &amp; $A74, DataRegularSeason20242025!$E$3:$E$1315, G$1)</f>
        <v>13</v>
      </c>
      <c r="H74" s="2">
        <f>SUMIFS(DataRegularSeason20242025!$AA$3:$AA$1315,DataRegularSeason20242025!$B$3:$B$1315, "&lt;=" &amp; $A74, DataRegularSeason20242025!$D$3:$D$1315, H$1)+SUMIFS(DataRegularSeason20242025!$AB$3:$AB$1315,DataRegularSeason20242025!$B$3:$B$1315, "&lt;=" &amp; $A74, DataRegularSeason20242025!$E$3:$E$1315, H$1)</f>
        <v>11</v>
      </c>
      <c r="I74" s="2">
        <f>SUMIFS(DataRegularSeason20242025!$AA$3:$AA$1315,DataRegularSeason20242025!$B$3:$B$1315, "&lt;=" &amp; $A74, DataRegularSeason20242025!$D$3:$D$1315, I$1)+SUMIFS(DataRegularSeason20242025!$AB$3:$AB$1315,DataRegularSeason20242025!$B$3:$B$1315, "&lt;=" &amp; $A74, DataRegularSeason20242025!$E$3:$E$1315, I$1)</f>
        <v>10</v>
      </c>
      <c r="J74" s="2">
        <f>SUMIFS(DataRegularSeason20242025!$AA$3:$AA$1315,DataRegularSeason20242025!$B$3:$B$1315, "&lt;=" &amp; $A74, DataRegularSeason20242025!$D$3:$D$1315, J$1)+SUMIFS(DataRegularSeason20242025!$AB$3:$AB$1315,DataRegularSeason20242025!$B$3:$B$1315, "&lt;=" &amp; $A74, DataRegularSeason20242025!$E$3:$E$1315, J$1)</f>
        <v>14</v>
      </c>
      <c r="K74" s="2">
        <f>SUMIFS(DataRegularSeason20242025!$AA$3:$AA$1315,DataRegularSeason20242025!$B$3:$B$1315, "&lt;=" &amp; $A74, DataRegularSeason20242025!$D$3:$D$1315, K$1)+SUMIFS(DataRegularSeason20242025!$AB$3:$AB$1315,DataRegularSeason20242025!$B$3:$B$1315, "&lt;=" &amp; $A74, DataRegularSeason20242025!$E$3:$E$1315, K$1)</f>
        <v>11</v>
      </c>
      <c r="L74" s="2">
        <f>SUMIFS(DataRegularSeason20242025!$AA$3:$AA$1315,DataRegularSeason20242025!$B$3:$B$1315, "&lt;=" &amp; $A74, DataRegularSeason20242025!$D$3:$D$1315, L$1)+SUMIFS(DataRegularSeason20242025!$AB$3:$AB$1315,DataRegularSeason20242025!$B$3:$B$1315, "&lt;=" &amp; $A74, DataRegularSeason20242025!$E$3:$E$1315, L$1)</f>
        <v>13</v>
      </c>
      <c r="M74" s="2">
        <f>SUMIFS(DataRegularSeason20242025!$AA$3:$AA$1315,DataRegularSeason20242025!$B$3:$B$1315, "&lt;=" &amp; $A74, DataRegularSeason20242025!$D$3:$D$1315, M$1)+SUMIFS(DataRegularSeason20242025!$AB$3:$AB$1315,DataRegularSeason20242025!$B$3:$B$1315, "&lt;=" &amp; $A74, DataRegularSeason20242025!$E$3:$E$1315, M$1)</f>
        <v>19</v>
      </c>
      <c r="N74" s="2">
        <f>SUMIFS(DataRegularSeason20242025!$AA$3:$AA$1315,DataRegularSeason20242025!$B$3:$B$1315, "&lt;=" &amp; $A74, DataRegularSeason20242025!$D$3:$D$1315, N$1)+SUMIFS(DataRegularSeason20242025!$AB$3:$AB$1315,DataRegularSeason20242025!$B$3:$B$1315, "&lt;=" &amp; $A74, DataRegularSeason20242025!$E$3:$E$1315, N$1)</f>
        <v>17</v>
      </c>
      <c r="O74" s="2">
        <f>SUMIFS(DataRegularSeason20242025!$AA$3:$AA$1315,DataRegularSeason20242025!$B$3:$B$1315, "&lt;=" &amp; $A74, DataRegularSeason20242025!$D$3:$D$1315, O$1)+SUMIFS(DataRegularSeason20242025!$AB$3:$AB$1315,DataRegularSeason20242025!$B$3:$B$1315, "&lt;=" &amp; $A74, DataRegularSeason20242025!$E$3:$E$1315, O$1)</f>
        <v>18</v>
      </c>
      <c r="P74" s="2">
        <f>SUMIFS(DataRegularSeason20242025!$AA$3:$AA$1315,DataRegularSeason20242025!$B$3:$B$1315, "&lt;=" &amp; $A74, DataRegularSeason20242025!$D$3:$D$1315, P$1)+SUMIFS(DataRegularSeason20242025!$AB$3:$AB$1315,DataRegularSeason20242025!$B$3:$B$1315, "&lt;=" &amp; $A74, DataRegularSeason20242025!$E$3:$E$1315, P$1)</f>
        <v>9</v>
      </c>
      <c r="Q74" s="2">
        <f>SUMIFS(DataRegularSeason20242025!$AA$3:$AA$1315,DataRegularSeason20242025!$B$3:$B$1315, "&lt;=" &amp; $A74, DataRegularSeason20242025!$D$3:$D$1315, Q$1)+SUMIFS(DataRegularSeason20242025!$AB$3:$AB$1315,DataRegularSeason20242025!$B$3:$B$1315, "&lt;=" &amp; $A74, DataRegularSeason20242025!$E$3:$E$1315, Q$1)</f>
        <v>18</v>
      </c>
      <c r="R74" s="2">
        <f>SUMIFS(DataRegularSeason20242025!$AA$3:$AA$1315,DataRegularSeason20242025!$B$3:$B$1315, "&lt;=" &amp; $A74, DataRegularSeason20242025!$D$3:$D$1315, R$1)+SUMIFS(DataRegularSeason20242025!$AB$3:$AB$1315,DataRegularSeason20242025!$B$3:$B$1315, "&lt;=" &amp; $A74, DataRegularSeason20242025!$E$3:$E$1315, R$1)</f>
        <v>9</v>
      </c>
      <c r="S74" s="2">
        <f>SUMIFS(DataRegularSeason20242025!$AA$3:$AA$1315,DataRegularSeason20242025!$B$3:$B$1315, "&lt;=" &amp; $A74, DataRegularSeason20242025!$D$3:$D$1315, S$1)+SUMIFS(DataRegularSeason20242025!$AB$3:$AB$1315,DataRegularSeason20242025!$B$3:$B$1315, "&lt;=" &amp; $A74, DataRegularSeason20242025!$E$3:$E$1315, S$1)</f>
        <v>10</v>
      </c>
      <c r="T74" s="2">
        <f>SUMIFS(DataRegularSeason20242025!$AA$3:$AA$1315,DataRegularSeason20242025!$B$3:$B$1315, "&lt;=" &amp; $A74, DataRegularSeason20242025!$D$3:$D$1315, T$1)+SUMIFS(DataRegularSeason20242025!$AB$3:$AB$1315,DataRegularSeason20242025!$B$3:$B$1315, "&lt;=" &amp; $A74, DataRegularSeason20242025!$E$3:$E$1315, T$1)</f>
        <v>17</v>
      </c>
      <c r="U74" s="2">
        <f>SUMIFS(DataRegularSeason20242025!$AA$3:$AA$1315,DataRegularSeason20242025!$B$3:$B$1315, "&lt;=" &amp; $A74, DataRegularSeason20242025!$D$3:$D$1315, U$1)+SUMIFS(DataRegularSeason20242025!$AB$3:$AB$1315,DataRegularSeason20242025!$B$3:$B$1315, "&lt;=" &amp; $A74, DataRegularSeason20242025!$E$3:$E$1315, U$1)</f>
        <v>12</v>
      </c>
      <c r="V74" s="2">
        <f>SUMIFS(DataRegularSeason20242025!$AA$3:$AA$1315,DataRegularSeason20242025!$B$3:$B$1315, "&lt;=" &amp; $A74, DataRegularSeason20242025!$D$3:$D$1315, V$1)+SUMIFS(DataRegularSeason20242025!$AB$3:$AB$1315,DataRegularSeason20242025!$B$3:$B$1315, "&lt;=" &amp; $A74, DataRegularSeason20242025!$E$3:$E$1315, V$1)</f>
        <v>9</v>
      </c>
      <c r="W74" s="2">
        <f>SUMIFS(DataRegularSeason20242025!$AA$3:$AA$1315,DataRegularSeason20242025!$B$3:$B$1315, "&lt;=" &amp; $A74, DataRegularSeason20242025!$D$3:$D$1315, W$1)+SUMIFS(DataRegularSeason20242025!$AB$3:$AB$1315,DataRegularSeason20242025!$B$3:$B$1315, "&lt;=" &amp; $A74, DataRegularSeason20242025!$E$3:$E$1315, W$1)</f>
        <v>11</v>
      </c>
      <c r="X74" s="2">
        <f>SUMIFS(DataRegularSeason20242025!$AA$3:$AA$1315,DataRegularSeason20242025!$B$3:$B$1315, "&lt;=" &amp; $A74, DataRegularSeason20242025!$D$3:$D$1315, X$1)+SUMIFS(DataRegularSeason20242025!$AB$3:$AB$1315,DataRegularSeason20242025!$B$3:$B$1315, "&lt;=" &amp; $A74, DataRegularSeason20242025!$E$3:$E$1315, X$1)</f>
        <v>11</v>
      </c>
      <c r="Y74" s="2">
        <f>SUMIFS(DataRegularSeason20242025!$AA$3:$AA$1315,DataRegularSeason20242025!$B$3:$B$1315, "&lt;=" &amp; $A74, DataRegularSeason20242025!$D$3:$D$1315, Y$1)+SUMIFS(DataRegularSeason20242025!$AB$3:$AB$1315,DataRegularSeason20242025!$B$3:$B$1315, "&lt;=" &amp; $A74, DataRegularSeason20242025!$E$3:$E$1315, Y$1)</f>
        <v>8</v>
      </c>
      <c r="Z74" s="2">
        <f>SUMIFS(DataRegularSeason20242025!$AA$3:$AA$1315,DataRegularSeason20242025!$B$3:$B$1315, "&lt;=" &amp; $A74, DataRegularSeason20242025!$D$3:$D$1315, Z$1)+SUMIFS(DataRegularSeason20242025!$AB$3:$AB$1315,DataRegularSeason20242025!$B$3:$B$1315, "&lt;=" &amp; $A74, DataRegularSeason20242025!$E$3:$E$1315, Z$1)</f>
        <v>12</v>
      </c>
      <c r="AA74" s="2">
        <f>SUMIFS(DataRegularSeason20242025!$AA$3:$AA$1315,DataRegularSeason20242025!$B$3:$B$1315, "&lt;=" &amp; $A74, DataRegularSeason20242025!$D$3:$D$1315, AA$1)+SUMIFS(DataRegularSeason20242025!$AB$3:$AB$1315,DataRegularSeason20242025!$B$3:$B$1315, "&lt;=" &amp; $A74, DataRegularSeason20242025!$E$3:$E$1315, AA$1)</f>
        <v>14</v>
      </c>
      <c r="AB74" s="2">
        <f>SUMIFS(DataRegularSeason20242025!$AA$3:$AA$1315,DataRegularSeason20242025!$B$3:$B$1315, "&lt;=" &amp; $A74, DataRegularSeason20242025!$D$3:$D$1315, AB$1)+SUMIFS(DataRegularSeason20242025!$AB$3:$AB$1315,DataRegularSeason20242025!$B$3:$B$1315, "&lt;=" &amp; $A74, DataRegularSeason20242025!$E$3:$E$1315, AB$1)</f>
        <v>14</v>
      </c>
      <c r="AC74" s="2">
        <f>SUMIFS(DataRegularSeason20242025!$AA$3:$AA$1315,DataRegularSeason20242025!$B$3:$B$1315, "&lt;=" &amp; $A74, DataRegularSeason20242025!$D$3:$D$1315, AC$1)+SUMIFS(DataRegularSeason20242025!$AB$3:$AB$1315,DataRegularSeason20242025!$B$3:$B$1315, "&lt;=" &amp; $A74, DataRegularSeason20242025!$E$3:$E$1315, AC$1)</f>
        <v>13</v>
      </c>
      <c r="AD74" s="2">
        <f>SUMIFS(DataRegularSeason20242025!$AA$3:$AA$1315,DataRegularSeason20242025!$B$3:$B$1315, "&lt;=" &amp; $A74, DataRegularSeason20242025!$D$3:$D$1315, AD$1)+SUMIFS(DataRegularSeason20242025!$AB$3:$AB$1315,DataRegularSeason20242025!$B$3:$B$1315, "&lt;=" &amp; $A74, DataRegularSeason20242025!$E$3:$E$1315, AD$1)</f>
        <v>13</v>
      </c>
      <c r="AE74" s="2">
        <f>SUMIFS(DataRegularSeason20242025!$AA$3:$AA$1315,DataRegularSeason20242025!$B$3:$B$1315, "&lt;=" &amp; $A74, DataRegularSeason20242025!$D$3:$D$1315, AE$1)+SUMIFS(DataRegularSeason20242025!$AB$3:$AB$1315,DataRegularSeason20242025!$B$3:$B$1315, "&lt;=" &amp; $A74, DataRegularSeason20242025!$E$3:$E$1315, AE$1)</f>
        <v>17</v>
      </c>
      <c r="AF74" s="2">
        <f>SUMIFS(DataRegularSeason20242025!$AA$3:$AA$1315,DataRegularSeason20242025!$B$3:$B$1315, "&lt;=" &amp; $A74, DataRegularSeason20242025!$D$3:$D$1315, AF$1)+SUMIFS(DataRegularSeason20242025!$AB$3:$AB$1315,DataRegularSeason20242025!$B$3:$B$1315, "&lt;=" &amp; $A74, DataRegularSeason20242025!$E$3:$E$1315, AF$1)</f>
        <v>22</v>
      </c>
      <c r="AG74" s="2">
        <f>SUMIFS(DataRegularSeason20242025!$AA$3:$AA$1315,DataRegularSeason20242025!$B$3:$B$1315, "&lt;=" &amp; $A74, DataRegularSeason20242025!$D$3:$D$1315, AG$1)+SUMIFS(DataRegularSeason20242025!$AB$3:$AB$1315,DataRegularSeason20242025!$B$3:$B$1315, "&lt;=" &amp; $A74, DataRegularSeason20242025!$E$3:$E$1315, AG$1)</f>
        <v>16</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10</v>
      </c>
      <c r="C75" s="2">
        <f>SUMIFS(DataRegularSeason20242025!$AA$3:$AA$1315,DataRegularSeason20242025!$B$3:$B$1315, "&lt;=" &amp; $A75, DataRegularSeason20242025!$D$3:$D$1315, C$1)+SUMIFS(DataRegularSeason20242025!$AB$3:$AB$1315,DataRegularSeason20242025!$B$3:$B$1315, "&lt;=" &amp; $A75, DataRegularSeason20242025!$E$3:$E$1315, C$1)</f>
        <v>13</v>
      </c>
      <c r="D75" s="2">
        <f>SUMIFS(DataRegularSeason20242025!$AA$3:$AA$1315,DataRegularSeason20242025!$B$3:$B$1315, "&lt;=" &amp; $A75, DataRegularSeason20242025!$D$3:$D$1315, D$1)+SUMIFS(DataRegularSeason20242025!$AB$3:$AB$1315,DataRegularSeason20242025!$B$3:$B$1315, "&lt;=" &amp; $A75, DataRegularSeason20242025!$E$3:$E$1315, D$1)</f>
        <v>9</v>
      </c>
      <c r="E75" s="2">
        <f>SUMIFS(DataRegularSeason20242025!$AA$3:$AA$1315,DataRegularSeason20242025!$B$3:$B$1315, "&lt;=" &amp; $A75, DataRegularSeason20242025!$D$3:$D$1315, E$1)+SUMIFS(DataRegularSeason20242025!$AB$3:$AB$1315,DataRegularSeason20242025!$B$3:$B$1315, "&lt;=" &amp; $A75, DataRegularSeason20242025!$E$3:$E$1315, E$1)</f>
        <v>16</v>
      </c>
      <c r="F75" s="2">
        <f>SUMIFS(DataRegularSeason20242025!$AA$3:$AA$1315,DataRegularSeason20242025!$B$3:$B$1315, "&lt;=" &amp; $A75, DataRegularSeason20242025!$D$3:$D$1315, F$1)+SUMIFS(DataRegularSeason20242025!$AB$3:$AB$1315,DataRegularSeason20242025!$B$3:$B$1315, "&lt;=" &amp; $A75, DataRegularSeason20242025!$E$3:$E$1315, F$1)</f>
        <v>11</v>
      </c>
      <c r="G75" s="2">
        <f>SUMIFS(DataRegularSeason20242025!$AA$3:$AA$1315,DataRegularSeason20242025!$B$3:$B$1315, "&lt;=" &amp; $A75, DataRegularSeason20242025!$D$3:$D$1315, G$1)+SUMIFS(DataRegularSeason20242025!$AB$3:$AB$1315,DataRegularSeason20242025!$B$3:$B$1315, "&lt;=" &amp; $A75, DataRegularSeason20242025!$E$3:$E$1315, G$1)</f>
        <v>13</v>
      </c>
      <c r="H75" s="2">
        <f>SUMIFS(DataRegularSeason20242025!$AA$3:$AA$1315,DataRegularSeason20242025!$B$3:$B$1315, "&lt;=" &amp; $A75, DataRegularSeason20242025!$D$3:$D$1315, H$1)+SUMIFS(DataRegularSeason20242025!$AB$3:$AB$1315,DataRegularSeason20242025!$B$3:$B$1315, "&lt;=" &amp; $A75, DataRegularSeason20242025!$E$3:$E$1315, H$1)</f>
        <v>11</v>
      </c>
      <c r="I75" s="2">
        <f>SUMIFS(DataRegularSeason20242025!$AA$3:$AA$1315,DataRegularSeason20242025!$B$3:$B$1315, "&lt;=" &amp; $A75, DataRegularSeason20242025!$D$3:$D$1315, I$1)+SUMIFS(DataRegularSeason20242025!$AB$3:$AB$1315,DataRegularSeason20242025!$B$3:$B$1315, "&lt;=" &amp; $A75, DataRegularSeason20242025!$E$3:$E$1315, I$1)</f>
        <v>10</v>
      </c>
      <c r="J75" s="2">
        <f>SUMIFS(DataRegularSeason20242025!$AA$3:$AA$1315,DataRegularSeason20242025!$B$3:$B$1315, "&lt;=" &amp; $A75, DataRegularSeason20242025!$D$3:$D$1315, J$1)+SUMIFS(DataRegularSeason20242025!$AB$3:$AB$1315,DataRegularSeason20242025!$B$3:$B$1315, "&lt;=" &amp; $A75, DataRegularSeason20242025!$E$3:$E$1315, J$1)</f>
        <v>14</v>
      </c>
      <c r="K75" s="2">
        <f>SUMIFS(DataRegularSeason20242025!$AA$3:$AA$1315,DataRegularSeason20242025!$B$3:$B$1315, "&lt;=" &amp; $A75, DataRegularSeason20242025!$D$3:$D$1315, K$1)+SUMIFS(DataRegularSeason20242025!$AB$3:$AB$1315,DataRegularSeason20242025!$B$3:$B$1315, "&lt;=" &amp; $A75, DataRegularSeason20242025!$E$3:$E$1315, K$1)</f>
        <v>11</v>
      </c>
      <c r="L75" s="2">
        <f>SUMIFS(DataRegularSeason20242025!$AA$3:$AA$1315,DataRegularSeason20242025!$B$3:$B$1315, "&lt;=" &amp; $A75, DataRegularSeason20242025!$D$3:$D$1315, L$1)+SUMIFS(DataRegularSeason20242025!$AB$3:$AB$1315,DataRegularSeason20242025!$B$3:$B$1315, "&lt;=" &amp; $A75, DataRegularSeason20242025!$E$3:$E$1315, L$1)</f>
        <v>13</v>
      </c>
      <c r="M75" s="2">
        <f>SUMIFS(DataRegularSeason20242025!$AA$3:$AA$1315,DataRegularSeason20242025!$B$3:$B$1315, "&lt;=" &amp; $A75, DataRegularSeason20242025!$D$3:$D$1315, M$1)+SUMIFS(DataRegularSeason20242025!$AB$3:$AB$1315,DataRegularSeason20242025!$B$3:$B$1315, "&lt;=" &amp; $A75, DataRegularSeason20242025!$E$3:$E$1315, M$1)</f>
        <v>19</v>
      </c>
      <c r="N75" s="2">
        <f>SUMIFS(DataRegularSeason20242025!$AA$3:$AA$1315,DataRegularSeason20242025!$B$3:$B$1315, "&lt;=" &amp; $A75, DataRegularSeason20242025!$D$3:$D$1315, N$1)+SUMIFS(DataRegularSeason20242025!$AB$3:$AB$1315,DataRegularSeason20242025!$B$3:$B$1315, "&lt;=" &amp; $A75, DataRegularSeason20242025!$E$3:$E$1315, N$1)</f>
        <v>17</v>
      </c>
      <c r="O75" s="2">
        <f>SUMIFS(DataRegularSeason20242025!$AA$3:$AA$1315,DataRegularSeason20242025!$B$3:$B$1315, "&lt;=" &amp; $A75, DataRegularSeason20242025!$D$3:$D$1315, O$1)+SUMIFS(DataRegularSeason20242025!$AB$3:$AB$1315,DataRegularSeason20242025!$B$3:$B$1315, "&lt;=" &amp; $A75, DataRegularSeason20242025!$E$3:$E$1315, O$1)</f>
        <v>18</v>
      </c>
      <c r="P75" s="2">
        <f>SUMIFS(DataRegularSeason20242025!$AA$3:$AA$1315,DataRegularSeason20242025!$B$3:$B$1315, "&lt;=" &amp; $A75, DataRegularSeason20242025!$D$3:$D$1315, P$1)+SUMIFS(DataRegularSeason20242025!$AB$3:$AB$1315,DataRegularSeason20242025!$B$3:$B$1315, "&lt;=" &amp; $A75, DataRegularSeason20242025!$E$3:$E$1315, P$1)</f>
        <v>9</v>
      </c>
      <c r="Q75" s="2">
        <f>SUMIFS(DataRegularSeason20242025!$AA$3:$AA$1315,DataRegularSeason20242025!$B$3:$B$1315, "&lt;=" &amp; $A75, DataRegularSeason20242025!$D$3:$D$1315, Q$1)+SUMIFS(DataRegularSeason20242025!$AB$3:$AB$1315,DataRegularSeason20242025!$B$3:$B$1315, "&lt;=" &amp; $A75, DataRegularSeason20242025!$E$3:$E$1315, Q$1)</f>
        <v>18</v>
      </c>
      <c r="R75" s="2">
        <f>SUMIFS(DataRegularSeason20242025!$AA$3:$AA$1315,DataRegularSeason20242025!$B$3:$B$1315, "&lt;=" &amp; $A75, DataRegularSeason20242025!$D$3:$D$1315, R$1)+SUMIFS(DataRegularSeason20242025!$AB$3:$AB$1315,DataRegularSeason20242025!$B$3:$B$1315, "&lt;=" &amp; $A75, DataRegularSeason20242025!$E$3:$E$1315, R$1)</f>
        <v>9</v>
      </c>
      <c r="S75" s="2">
        <f>SUMIFS(DataRegularSeason20242025!$AA$3:$AA$1315,DataRegularSeason20242025!$B$3:$B$1315, "&lt;=" &amp; $A75, DataRegularSeason20242025!$D$3:$D$1315, S$1)+SUMIFS(DataRegularSeason20242025!$AB$3:$AB$1315,DataRegularSeason20242025!$B$3:$B$1315, "&lt;=" &amp; $A75, DataRegularSeason20242025!$E$3:$E$1315, S$1)</f>
        <v>10</v>
      </c>
      <c r="T75" s="2">
        <f>SUMIFS(DataRegularSeason20242025!$AA$3:$AA$1315,DataRegularSeason20242025!$B$3:$B$1315, "&lt;=" &amp; $A75, DataRegularSeason20242025!$D$3:$D$1315, T$1)+SUMIFS(DataRegularSeason20242025!$AB$3:$AB$1315,DataRegularSeason20242025!$B$3:$B$1315, "&lt;=" &amp; $A75, DataRegularSeason20242025!$E$3:$E$1315, T$1)</f>
        <v>17</v>
      </c>
      <c r="U75" s="2">
        <f>SUMIFS(DataRegularSeason20242025!$AA$3:$AA$1315,DataRegularSeason20242025!$B$3:$B$1315, "&lt;=" &amp; $A75, DataRegularSeason20242025!$D$3:$D$1315, U$1)+SUMIFS(DataRegularSeason20242025!$AB$3:$AB$1315,DataRegularSeason20242025!$B$3:$B$1315, "&lt;=" &amp; $A75, DataRegularSeason20242025!$E$3:$E$1315, U$1)</f>
        <v>12</v>
      </c>
      <c r="V75" s="2">
        <f>SUMIFS(DataRegularSeason20242025!$AA$3:$AA$1315,DataRegularSeason20242025!$B$3:$B$1315, "&lt;=" &amp; $A75, DataRegularSeason20242025!$D$3:$D$1315, V$1)+SUMIFS(DataRegularSeason20242025!$AB$3:$AB$1315,DataRegularSeason20242025!$B$3:$B$1315, "&lt;=" &amp; $A75, DataRegularSeason20242025!$E$3:$E$1315, V$1)</f>
        <v>9</v>
      </c>
      <c r="W75" s="2">
        <f>SUMIFS(DataRegularSeason20242025!$AA$3:$AA$1315,DataRegularSeason20242025!$B$3:$B$1315, "&lt;=" &amp; $A75, DataRegularSeason20242025!$D$3:$D$1315, W$1)+SUMIFS(DataRegularSeason20242025!$AB$3:$AB$1315,DataRegularSeason20242025!$B$3:$B$1315, "&lt;=" &amp; $A75, DataRegularSeason20242025!$E$3:$E$1315, W$1)</f>
        <v>11</v>
      </c>
      <c r="X75" s="2">
        <f>SUMIFS(DataRegularSeason20242025!$AA$3:$AA$1315,DataRegularSeason20242025!$B$3:$B$1315, "&lt;=" &amp; $A75, DataRegularSeason20242025!$D$3:$D$1315, X$1)+SUMIFS(DataRegularSeason20242025!$AB$3:$AB$1315,DataRegularSeason20242025!$B$3:$B$1315, "&lt;=" &amp; $A75, DataRegularSeason20242025!$E$3:$E$1315, X$1)</f>
        <v>11</v>
      </c>
      <c r="Y75" s="2">
        <f>SUMIFS(DataRegularSeason20242025!$AA$3:$AA$1315,DataRegularSeason20242025!$B$3:$B$1315, "&lt;=" &amp; $A75, DataRegularSeason20242025!$D$3:$D$1315, Y$1)+SUMIFS(DataRegularSeason20242025!$AB$3:$AB$1315,DataRegularSeason20242025!$B$3:$B$1315, "&lt;=" &amp; $A75, DataRegularSeason20242025!$E$3:$E$1315, Y$1)</f>
        <v>8</v>
      </c>
      <c r="Z75" s="2">
        <f>SUMIFS(DataRegularSeason20242025!$AA$3:$AA$1315,DataRegularSeason20242025!$B$3:$B$1315, "&lt;=" &amp; $A75, DataRegularSeason20242025!$D$3:$D$1315, Z$1)+SUMIFS(DataRegularSeason20242025!$AB$3:$AB$1315,DataRegularSeason20242025!$B$3:$B$1315, "&lt;=" &amp; $A75, DataRegularSeason20242025!$E$3:$E$1315, Z$1)</f>
        <v>12</v>
      </c>
      <c r="AA75" s="2">
        <f>SUMIFS(DataRegularSeason20242025!$AA$3:$AA$1315,DataRegularSeason20242025!$B$3:$B$1315, "&lt;=" &amp; $A75, DataRegularSeason20242025!$D$3:$D$1315, AA$1)+SUMIFS(DataRegularSeason20242025!$AB$3:$AB$1315,DataRegularSeason20242025!$B$3:$B$1315, "&lt;=" &amp; $A75, DataRegularSeason20242025!$E$3:$E$1315, AA$1)</f>
        <v>14</v>
      </c>
      <c r="AB75" s="2">
        <f>SUMIFS(DataRegularSeason20242025!$AA$3:$AA$1315,DataRegularSeason20242025!$B$3:$B$1315, "&lt;=" &amp; $A75, DataRegularSeason20242025!$D$3:$D$1315, AB$1)+SUMIFS(DataRegularSeason20242025!$AB$3:$AB$1315,DataRegularSeason20242025!$B$3:$B$1315, "&lt;=" &amp; $A75, DataRegularSeason20242025!$E$3:$E$1315, AB$1)</f>
        <v>14</v>
      </c>
      <c r="AC75" s="2">
        <f>SUMIFS(DataRegularSeason20242025!$AA$3:$AA$1315,DataRegularSeason20242025!$B$3:$B$1315, "&lt;=" &amp; $A75, DataRegularSeason20242025!$D$3:$D$1315, AC$1)+SUMIFS(DataRegularSeason20242025!$AB$3:$AB$1315,DataRegularSeason20242025!$B$3:$B$1315, "&lt;=" &amp; $A75, DataRegularSeason20242025!$E$3:$E$1315, AC$1)</f>
        <v>13</v>
      </c>
      <c r="AD75" s="2">
        <f>SUMIFS(DataRegularSeason20242025!$AA$3:$AA$1315,DataRegularSeason20242025!$B$3:$B$1315, "&lt;=" &amp; $A75, DataRegularSeason20242025!$D$3:$D$1315, AD$1)+SUMIFS(DataRegularSeason20242025!$AB$3:$AB$1315,DataRegularSeason20242025!$B$3:$B$1315, "&lt;=" &amp; $A75, DataRegularSeason20242025!$E$3:$E$1315, AD$1)</f>
        <v>13</v>
      </c>
      <c r="AE75" s="2">
        <f>SUMIFS(DataRegularSeason20242025!$AA$3:$AA$1315,DataRegularSeason20242025!$B$3:$B$1315, "&lt;=" &amp; $A75, DataRegularSeason20242025!$D$3:$D$1315, AE$1)+SUMIFS(DataRegularSeason20242025!$AB$3:$AB$1315,DataRegularSeason20242025!$B$3:$B$1315, "&lt;=" &amp; $A75, DataRegularSeason20242025!$E$3:$E$1315, AE$1)</f>
        <v>17</v>
      </c>
      <c r="AF75" s="2">
        <f>SUMIFS(DataRegularSeason20242025!$AA$3:$AA$1315,DataRegularSeason20242025!$B$3:$B$1315, "&lt;=" &amp; $A75, DataRegularSeason20242025!$D$3:$D$1315, AF$1)+SUMIFS(DataRegularSeason20242025!$AB$3:$AB$1315,DataRegularSeason20242025!$B$3:$B$1315, "&lt;=" &amp; $A75, DataRegularSeason20242025!$E$3:$E$1315, AF$1)</f>
        <v>22</v>
      </c>
      <c r="AG75" s="2">
        <f>SUMIFS(DataRegularSeason20242025!$AA$3:$AA$1315,DataRegularSeason20242025!$B$3:$B$1315, "&lt;=" &amp; $A75, DataRegularSeason20242025!$D$3:$D$1315, AG$1)+SUMIFS(DataRegularSeason20242025!$AB$3:$AB$1315,DataRegularSeason20242025!$B$3:$B$1315, "&lt;=" &amp; $A75, DataRegularSeason20242025!$E$3:$E$1315, AG$1)</f>
        <v>16</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10</v>
      </c>
      <c r="C76" s="2">
        <f>SUMIFS(DataRegularSeason20242025!$AA$3:$AA$1315,DataRegularSeason20242025!$B$3:$B$1315, "&lt;=" &amp; $A76, DataRegularSeason20242025!$D$3:$D$1315, C$1)+SUMIFS(DataRegularSeason20242025!$AB$3:$AB$1315,DataRegularSeason20242025!$B$3:$B$1315, "&lt;=" &amp; $A76, DataRegularSeason20242025!$E$3:$E$1315, C$1)</f>
        <v>13</v>
      </c>
      <c r="D76" s="2">
        <f>SUMIFS(DataRegularSeason20242025!$AA$3:$AA$1315,DataRegularSeason20242025!$B$3:$B$1315, "&lt;=" &amp; $A76, DataRegularSeason20242025!$D$3:$D$1315, D$1)+SUMIFS(DataRegularSeason20242025!$AB$3:$AB$1315,DataRegularSeason20242025!$B$3:$B$1315, "&lt;=" &amp; $A76, DataRegularSeason20242025!$E$3:$E$1315, D$1)</f>
        <v>9</v>
      </c>
      <c r="E76" s="2">
        <f>SUMIFS(DataRegularSeason20242025!$AA$3:$AA$1315,DataRegularSeason20242025!$B$3:$B$1315, "&lt;=" &amp; $A76, DataRegularSeason20242025!$D$3:$D$1315, E$1)+SUMIFS(DataRegularSeason20242025!$AB$3:$AB$1315,DataRegularSeason20242025!$B$3:$B$1315, "&lt;=" &amp; $A76, DataRegularSeason20242025!$E$3:$E$1315, E$1)</f>
        <v>16</v>
      </c>
      <c r="F76" s="2">
        <f>SUMIFS(DataRegularSeason20242025!$AA$3:$AA$1315,DataRegularSeason20242025!$B$3:$B$1315, "&lt;=" &amp; $A76, DataRegularSeason20242025!$D$3:$D$1315, F$1)+SUMIFS(DataRegularSeason20242025!$AB$3:$AB$1315,DataRegularSeason20242025!$B$3:$B$1315, "&lt;=" &amp; $A76, DataRegularSeason20242025!$E$3:$E$1315, F$1)</f>
        <v>11</v>
      </c>
      <c r="G76" s="2">
        <f>SUMIFS(DataRegularSeason20242025!$AA$3:$AA$1315,DataRegularSeason20242025!$B$3:$B$1315, "&lt;=" &amp; $A76, DataRegularSeason20242025!$D$3:$D$1315, G$1)+SUMIFS(DataRegularSeason20242025!$AB$3:$AB$1315,DataRegularSeason20242025!$B$3:$B$1315, "&lt;=" &amp; $A76, DataRegularSeason20242025!$E$3:$E$1315, G$1)</f>
        <v>13</v>
      </c>
      <c r="H76" s="2">
        <f>SUMIFS(DataRegularSeason20242025!$AA$3:$AA$1315,DataRegularSeason20242025!$B$3:$B$1315, "&lt;=" &amp; $A76, DataRegularSeason20242025!$D$3:$D$1315, H$1)+SUMIFS(DataRegularSeason20242025!$AB$3:$AB$1315,DataRegularSeason20242025!$B$3:$B$1315, "&lt;=" &amp; $A76, DataRegularSeason20242025!$E$3:$E$1315, H$1)</f>
        <v>11</v>
      </c>
      <c r="I76" s="2">
        <f>SUMIFS(DataRegularSeason20242025!$AA$3:$AA$1315,DataRegularSeason20242025!$B$3:$B$1315, "&lt;=" &amp; $A76, DataRegularSeason20242025!$D$3:$D$1315, I$1)+SUMIFS(DataRegularSeason20242025!$AB$3:$AB$1315,DataRegularSeason20242025!$B$3:$B$1315, "&lt;=" &amp; $A76, DataRegularSeason20242025!$E$3:$E$1315, I$1)</f>
        <v>10</v>
      </c>
      <c r="J76" s="2">
        <f>SUMIFS(DataRegularSeason20242025!$AA$3:$AA$1315,DataRegularSeason20242025!$B$3:$B$1315, "&lt;=" &amp; $A76, DataRegularSeason20242025!$D$3:$D$1315, J$1)+SUMIFS(DataRegularSeason20242025!$AB$3:$AB$1315,DataRegularSeason20242025!$B$3:$B$1315, "&lt;=" &amp; $A76, DataRegularSeason20242025!$E$3:$E$1315, J$1)</f>
        <v>14</v>
      </c>
      <c r="K76" s="2">
        <f>SUMIFS(DataRegularSeason20242025!$AA$3:$AA$1315,DataRegularSeason20242025!$B$3:$B$1315, "&lt;=" &amp; $A76, DataRegularSeason20242025!$D$3:$D$1315, K$1)+SUMIFS(DataRegularSeason20242025!$AB$3:$AB$1315,DataRegularSeason20242025!$B$3:$B$1315, "&lt;=" &amp; $A76, DataRegularSeason20242025!$E$3:$E$1315, K$1)</f>
        <v>11</v>
      </c>
      <c r="L76" s="2">
        <f>SUMIFS(DataRegularSeason20242025!$AA$3:$AA$1315,DataRegularSeason20242025!$B$3:$B$1315, "&lt;=" &amp; $A76, DataRegularSeason20242025!$D$3:$D$1315, L$1)+SUMIFS(DataRegularSeason20242025!$AB$3:$AB$1315,DataRegularSeason20242025!$B$3:$B$1315, "&lt;=" &amp; $A76, DataRegularSeason20242025!$E$3:$E$1315, L$1)</f>
        <v>13</v>
      </c>
      <c r="M76" s="2">
        <f>SUMIFS(DataRegularSeason20242025!$AA$3:$AA$1315,DataRegularSeason20242025!$B$3:$B$1315, "&lt;=" &amp; $A76, DataRegularSeason20242025!$D$3:$D$1315, M$1)+SUMIFS(DataRegularSeason20242025!$AB$3:$AB$1315,DataRegularSeason20242025!$B$3:$B$1315, "&lt;=" &amp; $A76, DataRegularSeason20242025!$E$3:$E$1315, M$1)</f>
        <v>19</v>
      </c>
      <c r="N76" s="2">
        <f>SUMIFS(DataRegularSeason20242025!$AA$3:$AA$1315,DataRegularSeason20242025!$B$3:$B$1315, "&lt;=" &amp; $A76, DataRegularSeason20242025!$D$3:$D$1315, N$1)+SUMIFS(DataRegularSeason20242025!$AB$3:$AB$1315,DataRegularSeason20242025!$B$3:$B$1315, "&lt;=" &amp; $A76, DataRegularSeason20242025!$E$3:$E$1315, N$1)</f>
        <v>17</v>
      </c>
      <c r="O76" s="2">
        <f>SUMIFS(DataRegularSeason20242025!$AA$3:$AA$1315,DataRegularSeason20242025!$B$3:$B$1315, "&lt;=" &amp; $A76, DataRegularSeason20242025!$D$3:$D$1315, O$1)+SUMIFS(DataRegularSeason20242025!$AB$3:$AB$1315,DataRegularSeason20242025!$B$3:$B$1315, "&lt;=" &amp; $A76, DataRegularSeason20242025!$E$3:$E$1315, O$1)</f>
        <v>18</v>
      </c>
      <c r="P76" s="2">
        <f>SUMIFS(DataRegularSeason20242025!$AA$3:$AA$1315,DataRegularSeason20242025!$B$3:$B$1315, "&lt;=" &amp; $A76, DataRegularSeason20242025!$D$3:$D$1315, P$1)+SUMIFS(DataRegularSeason20242025!$AB$3:$AB$1315,DataRegularSeason20242025!$B$3:$B$1315, "&lt;=" &amp; $A76, DataRegularSeason20242025!$E$3:$E$1315, P$1)</f>
        <v>9</v>
      </c>
      <c r="Q76" s="2">
        <f>SUMIFS(DataRegularSeason20242025!$AA$3:$AA$1315,DataRegularSeason20242025!$B$3:$B$1315, "&lt;=" &amp; $A76, DataRegularSeason20242025!$D$3:$D$1315, Q$1)+SUMIFS(DataRegularSeason20242025!$AB$3:$AB$1315,DataRegularSeason20242025!$B$3:$B$1315, "&lt;=" &amp; $A76, DataRegularSeason20242025!$E$3:$E$1315, Q$1)</f>
        <v>18</v>
      </c>
      <c r="R76" s="2">
        <f>SUMIFS(DataRegularSeason20242025!$AA$3:$AA$1315,DataRegularSeason20242025!$B$3:$B$1315, "&lt;=" &amp; $A76, DataRegularSeason20242025!$D$3:$D$1315, R$1)+SUMIFS(DataRegularSeason20242025!$AB$3:$AB$1315,DataRegularSeason20242025!$B$3:$B$1315, "&lt;=" &amp; $A76, DataRegularSeason20242025!$E$3:$E$1315, R$1)</f>
        <v>9</v>
      </c>
      <c r="S76" s="2">
        <f>SUMIFS(DataRegularSeason20242025!$AA$3:$AA$1315,DataRegularSeason20242025!$B$3:$B$1315, "&lt;=" &amp; $A76, DataRegularSeason20242025!$D$3:$D$1315, S$1)+SUMIFS(DataRegularSeason20242025!$AB$3:$AB$1315,DataRegularSeason20242025!$B$3:$B$1315, "&lt;=" &amp; $A76, DataRegularSeason20242025!$E$3:$E$1315, S$1)</f>
        <v>10</v>
      </c>
      <c r="T76" s="2">
        <f>SUMIFS(DataRegularSeason20242025!$AA$3:$AA$1315,DataRegularSeason20242025!$B$3:$B$1315, "&lt;=" &amp; $A76, DataRegularSeason20242025!$D$3:$D$1315, T$1)+SUMIFS(DataRegularSeason20242025!$AB$3:$AB$1315,DataRegularSeason20242025!$B$3:$B$1315, "&lt;=" &amp; $A76, DataRegularSeason20242025!$E$3:$E$1315, T$1)</f>
        <v>17</v>
      </c>
      <c r="U76" s="2">
        <f>SUMIFS(DataRegularSeason20242025!$AA$3:$AA$1315,DataRegularSeason20242025!$B$3:$B$1315, "&lt;=" &amp; $A76, DataRegularSeason20242025!$D$3:$D$1315, U$1)+SUMIFS(DataRegularSeason20242025!$AB$3:$AB$1315,DataRegularSeason20242025!$B$3:$B$1315, "&lt;=" &amp; $A76, DataRegularSeason20242025!$E$3:$E$1315, U$1)</f>
        <v>12</v>
      </c>
      <c r="V76" s="2">
        <f>SUMIFS(DataRegularSeason20242025!$AA$3:$AA$1315,DataRegularSeason20242025!$B$3:$B$1315, "&lt;=" &amp; $A76, DataRegularSeason20242025!$D$3:$D$1315, V$1)+SUMIFS(DataRegularSeason20242025!$AB$3:$AB$1315,DataRegularSeason20242025!$B$3:$B$1315, "&lt;=" &amp; $A76, DataRegularSeason20242025!$E$3:$E$1315, V$1)</f>
        <v>9</v>
      </c>
      <c r="W76" s="2">
        <f>SUMIFS(DataRegularSeason20242025!$AA$3:$AA$1315,DataRegularSeason20242025!$B$3:$B$1315, "&lt;=" &amp; $A76, DataRegularSeason20242025!$D$3:$D$1315, W$1)+SUMIFS(DataRegularSeason20242025!$AB$3:$AB$1315,DataRegularSeason20242025!$B$3:$B$1315, "&lt;=" &amp; $A76, DataRegularSeason20242025!$E$3:$E$1315, W$1)</f>
        <v>11</v>
      </c>
      <c r="X76" s="2">
        <f>SUMIFS(DataRegularSeason20242025!$AA$3:$AA$1315,DataRegularSeason20242025!$B$3:$B$1315, "&lt;=" &amp; $A76, DataRegularSeason20242025!$D$3:$D$1315, X$1)+SUMIFS(DataRegularSeason20242025!$AB$3:$AB$1315,DataRegularSeason20242025!$B$3:$B$1315, "&lt;=" &amp; $A76, DataRegularSeason20242025!$E$3:$E$1315, X$1)</f>
        <v>11</v>
      </c>
      <c r="Y76" s="2">
        <f>SUMIFS(DataRegularSeason20242025!$AA$3:$AA$1315,DataRegularSeason20242025!$B$3:$B$1315, "&lt;=" &amp; $A76, DataRegularSeason20242025!$D$3:$D$1315, Y$1)+SUMIFS(DataRegularSeason20242025!$AB$3:$AB$1315,DataRegularSeason20242025!$B$3:$B$1315, "&lt;=" &amp; $A76, DataRegularSeason20242025!$E$3:$E$1315, Y$1)</f>
        <v>8</v>
      </c>
      <c r="Z76" s="2">
        <f>SUMIFS(DataRegularSeason20242025!$AA$3:$AA$1315,DataRegularSeason20242025!$B$3:$B$1315, "&lt;=" &amp; $A76, DataRegularSeason20242025!$D$3:$D$1315, Z$1)+SUMIFS(DataRegularSeason20242025!$AB$3:$AB$1315,DataRegularSeason20242025!$B$3:$B$1315, "&lt;=" &amp; $A76, DataRegularSeason20242025!$E$3:$E$1315, Z$1)</f>
        <v>12</v>
      </c>
      <c r="AA76" s="2">
        <f>SUMIFS(DataRegularSeason20242025!$AA$3:$AA$1315,DataRegularSeason20242025!$B$3:$B$1315, "&lt;=" &amp; $A76, DataRegularSeason20242025!$D$3:$D$1315, AA$1)+SUMIFS(DataRegularSeason20242025!$AB$3:$AB$1315,DataRegularSeason20242025!$B$3:$B$1315, "&lt;=" &amp; $A76, DataRegularSeason20242025!$E$3:$E$1315, AA$1)</f>
        <v>14</v>
      </c>
      <c r="AB76" s="2">
        <f>SUMIFS(DataRegularSeason20242025!$AA$3:$AA$1315,DataRegularSeason20242025!$B$3:$B$1315, "&lt;=" &amp; $A76, DataRegularSeason20242025!$D$3:$D$1315, AB$1)+SUMIFS(DataRegularSeason20242025!$AB$3:$AB$1315,DataRegularSeason20242025!$B$3:$B$1315, "&lt;=" &amp; $A76, DataRegularSeason20242025!$E$3:$E$1315, AB$1)</f>
        <v>14</v>
      </c>
      <c r="AC76" s="2">
        <f>SUMIFS(DataRegularSeason20242025!$AA$3:$AA$1315,DataRegularSeason20242025!$B$3:$B$1315, "&lt;=" &amp; $A76, DataRegularSeason20242025!$D$3:$D$1315, AC$1)+SUMIFS(DataRegularSeason20242025!$AB$3:$AB$1315,DataRegularSeason20242025!$B$3:$B$1315, "&lt;=" &amp; $A76, DataRegularSeason20242025!$E$3:$E$1315, AC$1)</f>
        <v>13</v>
      </c>
      <c r="AD76" s="2">
        <f>SUMIFS(DataRegularSeason20242025!$AA$3:$AA$1315,DataRegularSeason20242025!$B$3:$B$1315, "&lt;=" &amp; $A76, DataRegularSeason20242025!$D$3:$D$1315, AD$1)+SUMIFS(DataRegularSeason20242025!$AB$3:$AB$1315,DataRegularSeason20242025!$B$3:$B$1315, "&lt;=" &amp; $A76, DataRegularSeason20242025!$E$3:$E$1315, AD$1)</f>
        <v>13</v>
      </c>
      <c r="AE76" s="2">
        <f>SUMIFS(DataRegularSeason20242025!$AA$3:$AA$1315,DataRegularSeason20242025!$B$3:$B$1315, "&lt;=" &amp; $A76, DataRegularSeason20242025!$D$3:$D$1315, AE$1)+SUMIFS(DataRegularSeason20242025!$AB$3:$AB$1315,DataRegularSeason20242025!$B$3:$B$1315, "&lt;=" &amp; $A76, DataRegularSeason20242025!$E$3:$E$1315, AE$1)</f>
        <v>17</v>
      </c>
      <c r="AF76" s="2">
        <f>SUMIFS(DataRegularSeason20242025!$AA$3:$AA$1315,DataRegularSeason20242025!$B$3:$B$1315, "&lt;=" &amp; $A76, DataRegularSeason20242025!$D$3:$D$1315, AF$1)+SUMIFS(DataRegularSeason20242025!$AB$3:$AB$1315,DataRegularSeason20242025!$B$3:$B$1315, "&lt;=" &amp; $A76, DataRegularSeason20242025!$E$3:$E$1315, AF$1)</f>
        <v>22</v>
      </c>
      <c r="AG76" s="2">
        <f>SUMIFS(DataRegularSeason20242025!$AA$3:$AA$1315,DataRegularSeason20242025!$B$3:$B$1315, "&lt;=" &amp; $A76, DataRegularSeason20242025!$D$3:$D$1315, AG$1)+SUMIFS(DataRegularSeason20242025!$AB$3:$AB$1315,DataRegularSeason20242025!$B$3:$B$1315, "&lt;=" &amp; $A76, DataRegularSeason20242025!$E$3:$E$1315, AG$1)</f>
        <v>16</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10</v>
      </c>
      <c r="C77" s="2">
        <f>SUMIFS(DataRegularSeason20242025!$AA$3:$AA$1315,DataRegularSeason20242025!$B$3:$B$1315, "&lt;=" &amp; $A77, DataRegularSeason20242025!$D$3:$D$1315, C$1)+SUMIFS(DataRegularSeason20242025!$AB$3:$AB$1315,DataRegularSeason20242025!$B$3:$B$1315, "&lt;=" &amp; $A77, DataRegularSeason20242025!$E$3:$E$1315, C$1)</f>
        <v>13</v>
      </c>
      <c r="D77" s="2">
        <f>SUMIFS(DataRegularSeason20242025!$AA$3:$AA$1315,DataRegularSeason20242025!$B$3:$B$1315, "&lt;=" &amp; $A77, DataRegularSeason20242025!$D$3:$D$1315, D$1)+SUMIFS(DataRegularSeason20242025!$AB$3:$AB$1315,DataRegularSeason20242025!$B$3:$B$1315, "&lt;=" &amp; $A77, DataRegularSeason20242025!$E$3:$E$1315, D$1)</f>
        <v>9</v>
      </c>
      <c r="E77" s="2">
        <f>SUMIFS(DataRegularSeason20242025!$AA$3:$AA$1315,DataRegularSeason20242025!$B$3:$B$1315, "&lt;=" &amp; $A77, DataRegularSeason20242025!$D$3:$D$1315, E$1)+SUMIFS(DataRegularSeason20242025!$AB$3:$AB$1315,DataRegularSeason20242025!$B$3:$B$1315, "&lt;=" &amp; $A77, DataRegularSeason20242025!$E$3:$E$1315, E$1)</f>
        <v>16</v>
      </c>
      <c r="F77" s="2">
        <f>SUMIFS(DataRegularSeason20242025!$AA$3:$AA$1315,DataRegularSeason20242025!$B$3:$B$1315, "&lt;=" &amp; $A77, DataRegularSeason20242025!$D$3:$D$1315, F$1)+SUMIFS(DataRegularSeason20242025!$AB$3:$AB$1315,DataRegularSeason20242025!$B$3:$B$1315, "&lt;=" &amp; $A77, DataRegularSeason20242025!$E$3:$E$1315, F$1)</f>
        <v>11</v>
      </c>
      <c r="G77" s="2">
        <f>SUMIFS(DataRegularSeason20242025!$AA$3:$AA$1315,DataRegularSeason20242025!$B$3:$B$1315, "&lt;=" &amp; $A77, DataRegularSeason20242025!$D$3:$D$1315, G$1)+SUMIFS(DataRegularSeason20242025!$AB$3:$AB$1315,DataRegularSeason20242025!$B$3:$B$1315, "&lt;=" &amp; $A77, DataRegularSeason20242025!$E$3:$E$1315, G$1)</f>
        <v>13</v>
      </c>
      <c r="H77" s="2">
        <f>SUMIFS(DataRegularSeason20242025!$AA$3:$AA$1315,DataRegularSeason20242025!$B$3:$B$1315, "&lt;=" &amp; $A77, DataRegularSeason20242025!$D$3:$D$1315, H$1)+SUMIFS(DataRegularSeason20242025!$AB$3:$AB$1315,DataRegularSeason20242025!$B$3:$B$1315, "&lt;=" &amp; $A77, DataRegularSeason20242025!$E$3:$E$1315, H$1)</f>
        <v>11</v>
      </c>
      <c r="I77" s="2">
        <f>SUMIFS(DataRegularSeason20242025!$AA$3:$AA$1315,DataRegularSeason20242025!$B$3:$B$1315, "&lt;=" &amp; $A77, DataRegularSeason20242025!$D$3:$D$1315, I$1)+SUMIFS(DataRegularSeason20242025!$AB$3:$AB$1315,DataRegularSeason20242025!$B$3:$B$1315, "&lt;=" &amp; $A77, DataRegularSeason20242025!$E$3:$E$1315, I$1)</f>
        <v>10</v>
      </c>
      <c r="J77" s="2">
        <f>SUMIFS(DataRegularSeason20242025!$AA$3:$AA$1315,DataRegularSeason20242025!$B$3:$B$1315, "&lt;=" &amp; $A77, DataRegularSeason20242025!$D$3:$D$1315, J$1)+SUMIFS(DataRegularSeason20242025!$AB$3:$AB$1315,DataRegularSeason20242025!$B$3:$B$1315, "&lt;=" &amp; $A77, DataRegularSeason20242025!$E$3:$E$1315, J$1)</f>
        <v>14</v>
      </c>
      <c r="K77" s="2">
        <f>SUMIFS(DataRegularSeason20242025!$AA$3:$AA$1315,DataRegularSeason20242025!$B$3:$B$1315, "&lt;=" &amp; $A77, DataRegularSeason20242025!$D$3:$D$1315, K$1)+SUMIFS(DataRegularSeason20242025!$AB$3:$AB$1315,DataRegularSeason20242025!$B$3:$B$1315, "&lt;=" &amp; $A77, DataRegularSeason20242025!$E$3:$E$1315, K$1)</f>
        <v>11</v>
      </c>
      <c r="L77" s="2">
        <f>SUMIFS(DataRegularSeason20242025!$AA$3:$AA$1315,DataRegularSeason20242025!$B$3:$B$1315, "&lt;=" &amp; $A77, DataRegularSeason20242025!$D$3:$D$1315, L$1)+SUMIFS(DataRegularSeason20242025!$AB$3:$AB$1315,DataRegularSeason20242025!$B$3:$B$1315, "&lt;=" &amp; $A77, DataRegularSeason20242025!$E$3:$E$1315, L$1)</f>
        <v>13</v>
      </c>
      <c r="M77" s="2">
        <f>SUMIFS(DataRegularSeason20242025!$AA$3:$AA$1315,DataRegularSeason20242025!$B$3:$B$1315, "&lt;=" &amp; $A77, DataRegularSeason20242025!$D$3:$D$1315, M$1)+SUMIFS(DataRegularSeason20242025!$AB$3:$AB$1315,DataRegularSeason20242025!$B$3:$B$1315, "&lt;=" &amp; $A77, DataRegularSeason20242025!$E$3:$E$1315, M$1)</f>
        <v>19</v>
      </c>
      <c r="N77" s="2">
        <f>SUMIFS(DataRegularSeason20242025!$AA$3:$AA$1315,DataRegularSeason20242025!$B$3:$B$1315, "&lt;=" &amp; $A77, DataRegularSeason20242025!$D$3:$D$1315, N$1)+SUMIFS(DataRegularSeason20242025!$AB$3:$AB$1315,DataRegularSeason20242025!$B$3:$B$1315, "&lt;=" &amp; $A77, DataRegularSeason20242025!$E$3:$E$1315, N$1)</f>
        <v>17</v>
      </c>
      <c r="O77" s="2">
        <f>SUMIFS(DataRegularSeason20242025!$AA$3:$AA$1315,DataRegularSeason20242025!$B$3:$B$1315, "&lt;=" &amp; $A77, DataRegularSeason20242025!$D$3:$D$1315, O$1)+SUMIFS(DataRegularSeason20242025!$AB$3:$AB$1315,DataRegularSeason20242025!$B$3:$B$1315, "&lt;=" &amp; $A77, DataRegularSeason20242025!$E$3:$E$1315, O$1)</f>
        <v>18</v>
      </c>
      <c r="P77" s="2">
        <f>SUMIFS(DataRegularSeason20242025!$AA$3:$AA$1315,DataRegularSeason20242025!$B$3:$B$1315, "&lt;=" &amp; $A77, DataRegularSeason20242025!$D$3:$D$1315, P$1)+SUMIFS(DataRegularSeason20242025!$AB$3:$AB$1315,DataRegularSeason20242025!$B$3:$B$1315, "&lt;=" &amp; $A77, DataRegularSeason20242025!$E$3:$E$1315, P$1)</f>
        <v>9</v>
      </c>
      <c r="Q77" s="2">
        <f>SUMIFS(DataRegularSeason20242025!$AA$3:$AA$1315,DataRegularSeason20242025!$B$3:$B$1315, "&lt;=" &amp; $A77, DataRegularSeason20242025!$D$3:$D$1315, Q$1)+SUMIFS(DataRegularSeason20242025!$AB$3:$AB$1315,DataRegularSeason20242025!$B$3:$B$1315, "&lt;=" &amp; $A77, DataRegularSeason20242025!$E$3:$E$1315, Q$1)</f>
        <v>18</v>
      </c>
      <c r="R77" s="2">
        <f>SUMIFS(DataRegularSeason20242025!$AA$3:$AA$1315,DataRegularSeason20242025!$B$3:$B$1315, "&lt;=" &amp; $A77, DataRegularSeason20242025!$D$3:$D$1315, R$1)+SUMIFS(DataRegularSeason20242025!$AB$3:$AB$1315,DataRegularSeason20242025!$B$3:$B$1315, "&lt;=" &amp; $A77, DataRegularSeason20242025!$E$3:$E$1315, R$1)</f>
        <v>9</v>
      </c>
      <c r="S77" s="2">
        <f>SUMIFS(DataRegularSeason20242025!$AA$3:$AA$1315,DataRegularSeason20242025!$B$3:$B$1315, "&lt;=" &amp; $A77, DataRegularSeason20242025!$D$3:$D$1315, S$1)+SUMIFS(DataRegularSeason20242025!$AB$3:$AB$1315,DataRegularSeason20242025!$B$3:$B$1315, "&lt;=" &amp; $A77, DataRegularSeason20242025!$E$3:$E$1315, S$1)</f>
        <v>10</v>
      </c>
      <c r="T77" s="2">
        <f>SUMIFS(DataRegularSeason20242025!$AA$3:$AA$1315,DataRegularSeason20242025!$B$3:$B$1315, "&lt;=" &amp; $A77, DataRegularSeason20242025!$D$3:$D$1315, T$1)+SUMIFS(DataRegularSeason20242025!$AB$3:$AB$1315,DataRegularSeason20242025!$B$3:$B$1315, "&lt;=" &amp; $A77, DataRegularSeason20242025!$E$3:$E$1315, T$1)</f>
        <v>17</v>
      </c>
      <c r="U77" s="2">
        <f>SUMIFS(DataRegularSeason20242025!$AA$3:$AA$1315,DataRegularSeason20242025!$B$3:$B$1315, "&lt;=" &amp; $A77, DataRegularSeason20242025!$D$3:$D$1315, U$1)+SUMIFS(DataRegularSeason20242025!$AB$3:$AB$1315,DataRegularSeason20242025!$B$3:$B$1315, "&lt;=" &amp; $A77, DataRegularSeason20242025!$E$3:$E$1315, U$1)</f>
        <v>12</v>
      </c>
      <c r="V77" s="2">
        <f>SUMIFS(DataRegularSeason20242025!$AA$3:$AA$1315,DataRegularSeason20242025!$B$3:$B$1315, "&lt;=" &amp; $A77, DataRegularSeason20242025!$D$3:$D$1315, V$1)+SUMIFS(DataRegularSeason20242025!$AB$3:$AB$1315,DataRegularSeason20242025!$B$3:$B$1315, "&lt;=" &amp; $A77, DataRegularSeason20242025!$E$3:$E$1315, V$1)</f>
        <v>9</v>
      </c>
      <c r="W77" s="2">
        <f>SUMIFS(DataRegularSeason20242025!$AA$3:$AA$1315,DataRegularSeason20242025!$B$3:$B$1315, "&lt;=" &amp; $A77, DataRegularSeason20242025!$D$3:$D$1315, W$1)+SUMIFS(DataRegularSeason20242025!$AB$3:$AB$1315,DataRegularSeason20242025!$B$3:$B$1315, "&lt;=" &amp; $A77, DataRegularSeason20242025!$E$3:$E$1315, W$1)</f>
        <v>11</v>
      </c>
      <c r="X77" s="2">
        <f>SUMIFS(DataRegularSeason20242025!$AA$3:$AA$1315,DataRegularSeason20242025!$B$3:$B$1315, "&lt;=" &amp; $A77, DataRegularSeason20242025!$D$3:$D$1315, X$1)+SUMIFS(DataRegularSeason20242025!$AB$3:$AB$1315,DataRegularSeason20242025!$B$3:$B$1315, "&lt;=" &amp; $A77, DataRegularSeason20242025!$E$3:$E$1315, X$1)</f>
        <v>11</v>
      </c>
      <c r="Y77" s="2">
        <f>SUMIFS(DataRegularSeason20242025!$AA$3:$AA$1315,DataRegularSeason20242025!$B$3:$B$1315, "&lt;=" &amp; $A77, DataRegularSeason20242025!$D$3:$D$1315, Y$1)+SUMIFS(DataRegularSeason20242025!$AB$3:$AB$1315,DataRegularSeason20242025!$B$3:$B$1315, "&lt;=" &amp; $A77, DataRegularSeason20242025!$E$3:$E$1315, Y$1)</f>
        <v>8</v>
      </c>
      <c r="Z77" s="2">
        <f>SUMIFS(DataRegularSeason20242025!$AA$3:$AA$1315,DataRegularSeason20242025!$B$3:$B$1315, "&lt;=" &amp; $A77, DataRegularSeason20242025!$D$3:$D$1315, Z$1)+SUMIFS(DataRegularSeason20242025!$AB$3:$AB$1315,DataRegularSeason20242025!$B$3:$B$1315, "&lt;=" &amp; $A77, DataRegularSeason20242025!$E$3:$E$1315, Z$1)</f>
        <v>12</v>
      </c>
      <c r="AA77" s="2">
        <f>SUMIFS(DataRegularSeason20242025!$AA$3:$AA$1315,DataRegularSeason20242025!$B$3:$B$1315, "&lt;=" &amp; $A77, DataRegularSeason20242025!$D$3:$D$1315, AA$1)+SUMIFS(DataRegularSeason20242025!$AB$3:$AB$1315,DataRegularSeason20242025!$B$3:$B$1315, "&lt;=" &amp; $A77, DataRegularSeason20242025!$E$3:$E$1315, AA$1)</f>
        <v>14</v>
      </c>
      <c r="AB77" s="2">
        <f>SUMIFS(DataRegularSeason20242025!$AA$3:$AA$1315,DataRegularSeason20242025!$B$3:$B$1315, "&lt;=" &amp; $A77, DataRegularSeason20242025!$D$3:$D$1315, AB$1)+SUMIFS(DataRegularSeason20242025!$AB$3:$AB$1315,DataRegularSeason20242025!$B$3:$B$1315, "&lt;=" &amp; $A77, DataRegularSeason20242025!$E$3:$E$1315, AB$1)</f>
        <v>14</v>
      </c>
      <c r="AC77" s="2">
        <f>SUMIFS(DataRegularSeason20242025!$AA$3:$AA$1315,DataRegularSeason20242025!$B$3:$B$1315, "&lt;=" &amp; $A77, DataRegularSeason20242025!$D$3:$D$1315, AC$1)+SUMIFS(DataRegularSeason20242025!$AB$3:$AB$1315,DataRegularSeason20242025!$B$3:$B$1315, "&lt;=" &amp; $A77, DataRegularSeason20242025!$E$3:$E$1315, AC$1)</f>
        <v>13</v>
      </c>
      <c r="AD77" s="2">
        <f>SUMIFS(DataRegularSeason20242025!$AA$3:$AA$1315,DataRegularSeason20242025!$B$3:$B$1315, "&lt;=" &amp; $A77, DataRegularSeason20242025!$D$3:$D$1315, AD$1)+SUMIFS(DataRegularSeason20242025!$AB$3:$AB$1315,DataRegularSeason20242025!$B$3:$B$1315, "&lt;=" &amp; $A77, DataRegularSeason20242025!$E$3:$E$1315, AD$1)</f>
        <v>13</v>
      </c>
      <c r="AE77" s="2">
        <f>SUMIFS(DataRegularSeason20242025!$AA$3:$AA$1315,DataRegularSeason20242025!$B$3:$B$1315, "&lt;=" &amp; $A77, DataRegularSeason20242025!$D$3:$D$1315, AE$1)+SUMIFS(DataRegularSeason20242025!$AB$3:$AB$1315,DataRegularSeason20242025!$B$3:$B$1315, "&lt;=" &amp; $A77, DataRegularSeason20242025!$E$3:$E$1315, AE$1)</f>
        <v>17</v>
      </c>
      <c r="AF77" s="2">
        <f>SUMIFS(DataRegularSeason20242025!$AA$3:$AA$1315,DataRegularSeason20242025!$B$3:$B$1315, "&lt;=" &amp; $A77, DataRegularSeason20242025!$D$3:$D$1315, AF$1)+SUMIFS(DataRegularSeason20242025!$AB$3:$AB$1315,DataRegularSeason20242025!$B$3:$B$1315, "&lt;=" &amp; $A77, DataRegularSeason20242025!$E$3:$E$1315, AF$1)</f>
        <v>22</v>
      </c>
      <c r="AG77" s="2">
        <f>SUMIFS(DataRegularSeason20242025!$AA$3:$AA$1315,DataRegularSeason20242025!$B$3:$B$1315, "&lt;=" &amp; $A77, DataRegularSeason20242025!$D$3:$D$1315, AG$1)+SUMIFS(DataRegularSeason20242025!$AB$3:$AB$1315,DataRegularSeason20242025!$B$3:$B$1315, "&lt;=" &amp; $A77, DataRegularSeason20242025!$E$3:$E$1315, AG$1)</f>
        <v>16</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10</v>
      </c>
      <c r="C78" s="2">
        <f>SUMIFS(DataRegularSeason20242025!$AA$3:$AA$1315,DataRegularSeason20242025!$B$3:$B$1315, "&lt;=" &amp; $A78, DataRegularSeason20242025!$D$3:$D$1315, C$1)+SUMIFS(DataRegularSeason20242025!$AB$3:$AB$1315,DataRegularSeason20242025!$B$3:$B$1315, "&lt;=" &amp; $A78, DataRegularSeason20242025!$E$3:$E$1315, C$1)</f>
        <v>13</v>
      </c>
      <c r="D78" s="2">
        <f>SUMIFS(DataRegularSeason20242025!$AA$3:$AA$1315,DataRegularSeason20242025!$B$3:$B$1315, "&lt;=" &amp; $A78, DataRegularSeason20242025!$D$3:$D$1315, D$1)+SUMIFS(DataRegularSeason20242025!$AB$3:$AB$1315,DataRegularSeason20242025!$B$3:$B$1315, "&lt;=" &amp; $A78, DataRegularSeason20242025!$E$3:$E$1315, D$1)</f>
        <v>9</v>
      </c>
      <c r="E78" s="2">
        <f>SUMIFS(DataRegularSeason20242025!$AA$3:$AA$1315,DataRegularSeason20242025!$B$3:$B$1315, "&lt;=" &amp; $A78, DataRegularSeason20242025!$D$3:$D$1315, E$1)+SUMIFS(DataRegularSeason20242025!$AB$3:$AB$1315,DataRegularSeason20242025!$B$3:$B$1315, "&lt;=" &amp; $A78, DataRegularSeason20242025!$E$3:$E$1315, E$1)</f>
        <v>16</v>
      </c>
      <c r="F78" s="2">
        <f>SUMIFS(DataRegularSeason20242025!$AA$3:$AA$1315,DataRegularSeason20242025!$B$3:$B$1315, "&lt;=" &amp; $A78, DataRegularSeason20242025!$D$3:$D$1315, F$1)+SUMIFS(DataRegularSeason20242025!$AB$3:$AB$1315,DataRegularSeason20242025!$B$3:$B$1315, "&lt;=" &amp; $A78, DataRegularSeason20242025!$E$3:$E$1315, F$1)</f>
        <v>11</v>
      </c>
      <c r="G78" s="2">
        <f>SUMIFS(DataRegularSeason20242025!$AA$3:$AA$1315,DataRegularSeason20242025!$B$3:$B$1315, "&lt;=" &amp; $A78, DataRegularSeason20242025!$D$3:$D$1315, G$1)+SUMIFS(DataRegularSeason20242025!$AB$3:$AB$1315,DataRegularSeason20242025!$B$3:$B$1315, "&lt;=" &amp; $A78, DataRegularSeason20242025!$E$3:$E$1315, G$1)</f>
        <v>13</v>
      </c>
      <c r="H78" s="2">
        <f>SUMIFS(DataRegularSeason20242025!$AA$3:$AA$1315,DataRegularSeason20242025!$B$3:$B$1315, "&lt;=" &amp; $A78, DataRegularSeason20242025!$D$3:$D$1315, H$1)+SUMIFS(DataRegularSeason20242025!$AB$3:$AB$1315,DataRegularSeason20242025!$B$3:$B$1315, "&lt;=" &amp; $A78, DataRegularSeason20242025!$E$3:$E$1315, H$1)</f>
        <v>11</v>
      </c>
      <c r="I78" s="2">
        <f>SUMIFS(DataRegularSeason20242025!$AA$3:$AA$1315,DataRegularSeason20242025!$B$3:$B$1315, "&lt;=" &amp; $A78, DataRegularSeason20242025!$D$3:$D$1315, I$1)+SUMIFS(DataRegularSeason20242025!$AB$3:$AB$1315,DataRegularSeason20242025!$B$3:$B$1315, "&lt;=" &amp; $A78, DataRegularSeason20242025!$E$3:$E$1315, I$1)</f>
        <v>10</v>
      </c>
      <c r="J78" s="2">
        <f>SUMIFS(DataRegularSeason20242025!$AA$3:$AA$1315,DataRegularSeason20242025!$B$3:$B$1315, "&lt;=" &amp; $A78, DataRegularSeason20242025!$D$3:$D$1315, J$1)+SUMIFS(DataRegularSeason20242025!$AB$3:$AB$1315,DataRegularSeason20242025!$B$3:$B$1315, "&lt;=" &amp; $A78, DataRegularSeason20242025!$E$3:$E$1315, J$1)</f>
        <v>14</v>
      </c>
      <c r="K78" s="2">
        <f>SUMIFS(DataRegularSeason20242025!$AA$3:$AA$1315,DataRegularSeason20242025!$B$3:$B$1315, "&lt;=" &amp; $A78, DataRegularSeason20242025!$D$3:$D$1315, K$1)+SUMIFS(DataRegularSeason20242025!$AB$3:$AB$1315,DataRegularSeason20242025!$B$3:$B$1315, "&lt;=" &amp; $A78, DataRegularSeason20242025!$E$3:$E$1315, K$1)</f>
        <v>11</v>
      </c>
      <c r="L78" s="2">
        <f>SUMIFS(DataRegularSeason20242025!$AA$3:$AA$1315,DataRegularSeason20242025!$B$3:$B$1315, "&lt;=" &amp; $A78, DataRegularSeason20242025!$D$3:$D$1315, L$1)+SUMIFS(DataRegularSeason20242025!$AB$3:$AB$1315,DataRegularSeason20242025!$B$3:$B$1315, "&lt;=" &amp; $A78, DataRegularSeason20242025!$E$3:$E$1315, L$1)</f>
        <v>13</v>
      </c>
      <c r="M78" s="2">
        <f>SUMIFS(DataRegularSeason20242025!$AA$3:$AA$1315,DataRegularSeason20242025!$B$3:$B$1315, "&lt;=" &amp; $A78, DataRegularSeason20242025!$D$3:$D$1315, M$1)+SUMIFS(DataRegularSeason20242025!$AB$3:$AB$1315,DataRegularSeason20242025!$B$3:$B$1315, "&lt;=" &amp; $A78, DataRegularSeason20242025!$E$3:$E$1315, M$1)</f>
        <v>19</v>
      </c>
      <c r="N78" s="2">
        <f>SUMIFS(DataRegularSeason20242025!$AA$3:$AA$1315,DataRegularSeason20242025!$B$3:$B$1315, "&lt;=" &amp; $A78, DataRegularSeason20242025!$D$3:$D$1315, N$1)+SUMIFS(DataRegularSeason20242025!$AB$3:$AB$1315,DataRegularSeason20242025!$B$3:$B$1315, "&lt;=" &amp; $A78, DataRegularSeason20242025!$E$3:$E$1315, N$1)</f>
        <v>17</v>
      </c>
      <c r="O78" s="2">
        <f>SUMIFS(DataRegularSeason20242025!$AA$3:$AA$1315,DataRegularSeason20242025!$B$3:$B$1315, "&lt;=" &amp; $A78, DataRegularSeason20242025!$D$3:$D$1315, O$1)+SUMIFS(DataRegularSeason20242025!$AB$3:$AB$1315,DataRegularSeason20242025!$B$3:$B$1315, "&lt;=" &amp; $A78, DataRegularSeason20242025!$E$3:$E$1315, O$1)</f>
        <v>18</v>
      </c>
      <c r="P78" s="2">
        <f>SUMIFS(DataRegularSeason20242025!$AA$3:$AA$1315,DataRegularSeason20242025!$B$3:$B$1315, "&lt;=" &amp; $A78, DataRegularSeason20242025!$D$3:$D$1315, P$1)+SUMIFS(DataRegularSeason20242025!$AB$3:$AB$1315,DataRegularSeason20242025!$B$3:$B$1315, "&lt;=" &amp; $A78, DataRegularSeason20242025!$E$3:$E$1315, P$1)</f>
        <v>9</v>
      </c>
      <c r="Q78" s="2">
        <f>SUMIFS(DataRegularSeason20242025!$AA$3:$AA$1315,DataRegularSeason20242025!$B$3:$B$1315, "&lt;=" &amp; $A78, DataRegularSeason20242025!$D$3:$D$1315, Q$1)+SUMIFS(DataRegularSeason20242025!$AB$3:$AB$1315,DataRegularSeason20242025!$B$3:$B$1315, "&lt;=" &amp; $A78, DataRegularSeason20242025!$E$3:$E$1315, Q$1)</f>
        <v>18</v>
      </c>
      <c r="R78" s="2">
        <f>SUMIFS(DataRegularSeason20242025!$AA$3:$AA$1315,DataRegularSeason20242025!$B$3:$B$1315, "&lt;=" &amp; $A78, DataRegularSeason20242025!$D$3:$D$1315, R$1)+SUMIFS(DataRegularSeason20242025!$AB$3:$AB$1315,DataRegularSeason20242025!$B$3:$B$1315, "&lt;=" &amp; $A78, DataRegularSeason20242025!$E$3:$E$1315, R$1)</f>
        <v>9</v>
      </c>
      <c r="S78" s="2">
        <f>SUMIFS(DataRegularSeason20242025!$AA$3:$AA$1315,DataRegularSeason20242025!$B$3:$B$1315, "&lt;=" &amp; $A78, DataRegularSeason20242025!$D$3:$D$1315, S$1)+SUMIFS(DataRegularSeason20242025!$AB$3:$AB$1315,DataRegularSeason20242025!$B$3:$B$1315, "&lt;=" &amp; $A78, DataRegularSeason20242025!$E$3:$E$1315, S$1)</f>
        <v>10</v>
      </c>
      <c r="T78" s="2">
        <f>SUMIFS(DataRegularSeason20242025!$AA$3:$AA$1315,DataRegularSeason20242025!$B$3:$B$1315, "&lt;=" &amp; $A78, DataRegularSeason20242025!$D$3:$D$1315, T$1)+SUMIFS(DataRegularSeason20242025!$AB$3:$AB$1315,DataRegularSeason20242025!$B$3:$B$1315, "&lt;=" &amp; $A78, DataRegularSeason20242025!$E$3:$E$1315, T$1)</f>
        <v>17</v>
      </c>
      <c r="U78" s="2">
        <f>SUMIFS(DataRegularSeason20242025!$AA$3:$AA$1315,DataRegularSeason20242025!$B$3:$B$1315, "&lt;=" &amp; $A78, DataRegularSeason20242025!$D$3:$D$1315, U$1)+SUMIFS(DataRegularSeason20242025!$AB$3:$AB$1315,DataRegularSeason20242025!$B$3:$B$1315, "&lt;=" &amp; $A78, DataRegularSeason20242025!$E$3:$E$1315, U$1)</f>
        <v>12</v>
      </c>
      <c r="V78" s="2">
        <f>SUMIFS(DataRegularSeason20242025!$AA$3:$AA$1315,DataRegularSeason20242025!$B$3:$B$1315, "&lt;=" &amp; $A78, DataRegularSeason20242025!$D$3:$D$1315, V$1)+SUMIFS(DataRegularSeason20242025!$AB$3:$AB$1315,DataRegularSeason20242025!$B$3:$B$1315, "&lt;=" &amp; $A78, DataRegularSeason20242025!$E$3:$E$1315, V$1)</f>
        <v>9</v>
      </c>
      <c r="W78" s="2">
        <f>SUMIFS(DataRegularSeason20242025!$AA$3:$AA$1315,DataRegularSeason20242025!$B$3:$B$1315, "&lt;=" &amp; $A78, DataRegularSeason20242025!$D$3:$D$1315, W$1)+SUMIFS(DataRegularSeason20242025!$AB$3:$AB$1315,DataRegularSeason20242025!$B$3:$B$1315, "&lt;=" &amp; $A78, DataRegularSeason20242025!$E$3:$E$1315, W$1)</f>
        <v>11</v>
      </c>
      <c r="X78" s="2">
        <f>SUMIFS(DataRegularSeason20242025!$AA$3:$AA$1315,DataRegularSeason20242025!$B$3:$B$1315, "&lt;=" &amp; $A78, DataRegularSeason20242025!$D$3:$D$1315, X$1)+SUMIFS(DataRegularSeason20242025!$AB$3:$AB$1315,DataRegularSeason20242025!$B$3:$B$1315, "&lt;=" &amp; $A78, DataRegularSeason20242025!$E$3:$E$1315, X$1)</f>
        <v>11</v>
      </c>
      <c r="Y78" s="2">
        <f>SUMIFS(DataRegularSeason20242025!$AA$3:$AA$1315,DataRegularSeason20242025!$B$3:$B$1315, "&lt;=" &amp; $A78, DataRegularSeason20242025!$D$3:$D$1315, Y$1)+SUMIFS(DataRegularSeason20242025!$AB$3:$AB$1315,DataRegularSeason20242025!$B$3:$B$1315, "&lt;=" &amp; $A78, DataRegularSeason20242025!$E$3:$E$1315, Y$1)</f>
        <v>8</v>
      </c>
      <c r="Z78" s="2">
        <f>SUMIFS(DataRegularSeason20242025!$AA$3:$AA$1315,DataRegularSeason20242025!$B$3:$B$1315, "&lt;=" &amp; $A78, DataRegularSeason20242025!$D$3:$D$1315, Z$1)+SUMIFS(DataRegularSeason20242025!$AB$3:$AB$1315,DataRegularSeason20242025!$B$3:$B$1315, "&lt;=" &amp; $A78, DataRegularSeason20242025!$E$3:$E$1315, Z$1)</f>
        <v>12</v>
      </c>
      <c r="AA78" s="2">
        <f>SUMIFS(DataRegularSeason20242025!$AA$3:$AA$1315,DataRegularSeason20242025!$B$3:$B$1315, "&lt;=" &amp; $A78, DataRegularSeason20242025!$D$3:$D$1315, AA$1)+SUMIFS(DataRegularSeason20242025!$AB$3:$AB$1315,DataRegularSeason20242025!$B$3:$B$1315, "&lt;=" &amp; $A78, DataRegularSeason20242025!$E$3:$E$1315, AA$1)</f>
        <v>14</v>
      </c>
      <c r="AB78" s="2">
        <f>SUMIFS(DataRegularSeason20242025!$AA$3:$AA$1315,DataRegularSeason20242025!$B$3:$B$1315, "&lt;=" &amp; $A78, DataRegularSeason20242025!$D$3:$D$1315, AB$1)+SUMIFS(DataRegularSeason20242025!$AB$3:$AB$1315,DataRegularSeason20242025!$B$3:$B$1315, "&lt;=" &amp; $A78, DataRegularSeason20242025!$E$3:$E$1315, AB$1)</f>
        <v>14</v>
      </c>
      <c r="AC78" s="2">
        <f>SUMIFS(DataRegularSeason20242025!$AA$3:$AA$1315,DataRegularSeason20242025!$B$3:$B$1315, "&lt;=" &amp; $A78, DataRegularSeason20242025!$D$3:$D$1315, AC$1)+SUMIFS(DataRegularSeason20242025!$AB$3:$AB$1315,DataRegularSeason20242025!$B$3:$B$1315, "&lt;=" &amp; $A78, DataRegularSeason20242025!$E$3:$E$1315, AC$1)</f>
        <v>13</v>
      </c>
      <c r="AD78" s="2">
        <f>SUMIFS(DataRegularSeason20242025!$AA$3:$AA$1315,DataRegularSeason20242025!$B$3:$B$1315, "&lt;=" &amp; $A78, DataRegularSeason20242025!$D$3:$D$1315, AD$1)+SUMIFS(DataRegularSeason20242025!$AB$3:$AB$1315,DataRegularSeason20242025!$B$3:$B$1315, "&lt;=" &amp; $A78, DataRegularSeason20242025!$E$3:$E$1315, AD$1)</f>
        <v>13</v>
      </c>
      <c r="AE78" s="2">
        <f>SUMIFS(DataRegularSeason20242025!$AA$3:$AA$1315,DataRegularSeason20242025!$B$3:$B$1315, "&lt;=" &amp; $A78, DataRegularSeason20242025!$D$3:$D$1315, AE$1)+SUMIFS(DataRegularSeason20242025!$AB$3:$AB$1315,DataRegularSeason20242025!$B$3:$B$1315, "&lt;=" &amp; $A78, DataRegularSeason20242025!$E$3:$E$1315, AE$1)</f>
        <v>17</v>
      </c>
      <c r="AF78" s="2">
        <f>SUMIFS(DataRegularSeason20242025!$AA$3:$AA$1315,DataRegularSeason20242025!$B$3:$B$1315, "&lt;=" &amp; $A78, DataRegularSeason20242025!$D$3:$D$1315, AF$1)+SUMIFS(DataRegularSeason20242025!$AB$3:$AB$1315,DataRegularSeason20242025!$B$3:$B$1315, "&lt;=" &amp; $A78, DataRegularSeason20242025!$E$3:$E$1315, AF$1)</f>
        <v>22</v>
      </c>
      <c r="AG78" s="2">
        <f>SUMIFS(DataRegularSeason20242025!$AA$3:$AA$1315,DataRegularSeason20242025!$B$3:$B$1315, "&lt;=" &amp; $A78, DataRegularSeason20242025!$D$3:$D$1315, AG$1)+SUMIFS(DataRegularSeason20242025!$AB$3:$AB$1315,DataRegularSeason20242025!$B$3:$B$1315, "&lt;=" &amp; $A78, DataRegularSeason20242025!$E$3:$E$1315, AG$1)</f>
        <v>16</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10</v>
      </c>
      <c r="C79" s="2">
        <f>SUMIFS(DataRegularSeason20242025!$AA$3:$AA$1315,DataRegularSeason20242025!$B$3:$B$1315, "&lt;=" &amp; $A79, DataRegularSeason20242025!$D$3:$D$1315, C$1)+SUMIFS(DataRegularSeason20242025!$AB$3:$AB$1315,DataRegularSeason20242025!$B$3:$B$1315, "&lt;=" &amp; $A79, DataRegularSeason20242025!$E$3:$E$1315, C$1)</f>
        <v>13</v>
      </c>
      <c r="D79" s="2">
        <f>SUMIFS(DataRegularSeason20242025!$AA$3:$AA$1315,DataRegularSeason20242025!$B$3:$B$1315, "&lt;=" &amp; $A79, DataRegularSeason20242025!$D$3:$D$1315, D$1)+SUMIFS(DataRegularSeason20242025!$AB$3:$AB$1315,DataRegularSeason20242025!$B$3:$B$1315, "&lt;=" &amp; $A79, DataRegularSeason20242025!$E$3:$E$1315, D$1)</f>
        <v>9</v>
      </c>
      <c r="E79" s="2">
        <f>SUMIFS(DataRegularSeason20242025!$AA$3:$AA$1315,DataRegularSeason20242025!$B$3:$B$1315, "&lt;=" &amp; $A79, DataRegularSeason20242025!$D$3:$D$1315, E$1)+SUMIFS(DataRegularSeason20242025!$AB$3:$AB$1315,DataRegularSeason20242025!$B$3:$B$1315, "&lt;=" &amp; $A79, DataRegularSeason20242025!$E$3:$E$1315, E$1)</f>
        <v>16</v>
      </c>
      <c r="F79" s="2">
        <f>SUMIFS(DataRegularSeason20242025!$AA$3:$AA$1315,DataRegularSeason20242025!$B$3:$B$1315, "&lt;=" &amp; $A79, DataRegularSeason20242025!$D$3:$D$1315, F$1)+SUMIFS(DataRegularSeason20242025!$AB$3:$AB$1315,DataRegularSeason20242025!$B$3:$B$1315, "&lt;=" &amp; $A79, DataRegularSeason20242025!$E$3:$E$1315, F$1)</f>
        <v>11</v>
      </c>
      <c r="G79" s="2">
        <f>SUMIFS(DataRegularSeason20242025!$AA$3:$AA$1315,DataRegularSeason20242025!$B$3:$B$1315, "&lt;=" &amp; $A79, DataRegularSeason20242025!$D$3:$D$1315, G$1)+SUMIFS(DataRegularSeason20242025!$AB$3:$AB$1315,DataRegularSeason20242025!$B$3:$B$1315, "&lt;=" &amp; $A79, DataRegularSeason20242025!$E$3:$E$1315, G$1)</f>
        <v>13</v>
      </c>
      <c r="H79" s="2">
        <f>SUMIFS(DataRegularSeason20242025!$AA$3:$AA$1315,DataRegularSeason20242025!$B$3:$B$1315, "&lt;=" &amp; $A79, DataRegularSeason20242025!$D$3:$D$1315, H$1)+SUMIFS(DataRegularSeason20242025!$AB$3:$AB$1315,DataRegularSeason20242025!$B$3:$B$1315, "&lt;=" &amp; $A79, DataRegularSeason20242025!$E$3:$E$1315, H$1)</f>
        <v>11</v>
      </c>
      <c r="I79" s="2">
        <f>SUMIFS(DataRegularSeason20242025!$AA$3:$AA$1315,DataRegularSeason20242025!$B$3:$B$1315, "&lt;=" &amp; $A79, DataRegularSeason20242025!$D$3:$D$1315, I$1)+SUMIFS(DataRegularSeason20242025!$AB$3:$AB$1315,DataRegularSeason20242025!$B$3:$B$1315, "&lt;=" &amp; $A79, DataRegularSeason20242025!$E$3:$E$1315, I$1)</f>
        <v>10</v>
      </c>
      <c r="J79" s="2">
        <f>SUMIFS(DataRegularSeason20242025!$AA$3:$AA$1315,DataRegularSeason20242025!$B$3:$B$1315, "&lt;=" &amp; $A79, DataRegularSeason20242025!$D$3:$D$1315, J$1)+SUMIFS(DataRegularSeason20242025!$AB$3:$AB$1315,DataRegularSeason20242025!$B$3:$B$1315, "&lt;=" &amp; $A79, DataRegularSeason20242025!$E$3:$E$1315, J$1)</f>
        <v>14</v>
      </c>
      <c r="K79" s="2">
        <f>SUMIFS(DataRegularSeason20242025!$AA$3:$AA$1315,DataRegularSeason20242025!$B$3:$B$1315, "&lt;=" &amp; $A79, DataRegularSeason20242025!$D$3:$D$1315, K$1)+SUMIFS(DataRegularSeason20242025!$AB$3:$AB$1315,DataRegularSeason20242025!$B$3:$B$1315, "&lt;=" &amp; $A79, DataRegularSeason20242025!$E$3:$E$1315, K$1)</f>
        <v>11</v>
      </c>
      <c r="L79" s="2">
        <f>SUMIFS(DataRegularSeason20242025!$AA$3:$AA$1315,DataRegularSeason20242025!$B$3:$B$1315, "&lt;=" &amp; $A79, DataRegularSeason20242025!$D$3:$D$1315, L$1)+SUMIFS(DataRegularSeason20242025!$AB$3:$AB$1315,DataRegularSeason20242025!$B$3:$B$1315, "&lt;=" &amp; $A79, DataRegularSeason20242025!$E$3:$E$1315, L$1)</f>
        <v>13</v>
      </c>
      <c r="M79" s="2">
        <f>SUMIFS(DataRegularSeason20242025!$AA$3:$AA$1315,DataRegularSeason20242025!$B$3:$B$1315, "&lt;=" &amp; $A79, DataRegularSeason20242025!$D$3:$D$1315, M$1)+SUMIFS(DataRegularSeason20242025!$AB$3:$AB$1315,DataRegularSeason20242025!$B$3:$B$1315, "&lt;=" &amp; $A79, DataRegularSeason20242025!$E$3:$E$1315, M$1)</f>
        <v>19</v>
      </c>
      <c r="N79" s="2">
        <f>SUMIFS(DataRegularSeason20242025!$AA$3:$AA$1315,DataRegularSeason20242025!$B$3:$B$1315, "&lt;=" &amp; $A79, DataRegularSeason20242025!$D$3:$D$1315, N$1)+SUMIFS(DataRegularSeason20242025!$AB$3:$AB$1315,DataRegularSeason20242025!$B$3:$B$1315, "&lt;=" &amp; $A79, DataRegularSeason20242025!$E$3:$E$1315, N$1)</f>
        <v>17</v>
      </c>
      <c r="O79" s="2">
        <f>SUMIFS(DataRegularSeason20242025!$AA$3:$AA$1315,DataRegularSeason20242025!$B$3:$B$1315, "&lt;=" &amp; $A79, DataRegularSeason20242025!$D$3:$D$1315, O$1)+SUMIFS(DataRegularSeason20242025!$AB$3:$AB$1315,DataRegularSeason20242025!$B$3:$B$1315, "&lt;=" &amp; $A79, DataRegularSeason20242025!$E$3:$E$1315, O$1)</f>
        <v>18</v>
      </c>
      <c r="P79" s="2">
        <f>SUMIFS(DataRegularSeason20242025!$AA$3:$AA$1315,DataRegularSeason20242025!$B$3:$B$1315, "&lt;=" &amp; $A79, DataRegularSeason20242025!$D$3:$D$1315, P$1)+SUMIFS(DataRegularSeason20242025!$AB$3:$AB$1315,DataRegularSeason20242025!$B$3:$B$1315, "&lt;=" &amp; $A79, DataRegularSeason20242025!$E$3:$E$1315, P$1)</f>
        <v>9</v>
      </c>
      <c r="Q79" s="2">
        <f>SUMIFS(DataRegularSeason20242025!$AA$3:$AA$1315,DataRegularSeason20242025!$B$3:$B$1315, "&lt;=" &amp; $A79, DataRegularSeason20242025!$D$3:$D$1315, Q$1)+SUMIFS(DataRegularSeason20242025!$AB$3:$AB$1315,DataRegularSeason20242025!$B$3:$B$1315, "&lt;=" &amp; $A79, DataRegularSeason20242025!$E$3:$E$1315, Q$1)</f>
        <v>18</v>
      </c>
      <c r="R79" s="2">
        <f>SUMIFS(DataRegularSeason20242025!$AA$3:$AA$1315,DataRegularSeason20242025!$B$3:$B$1315, "&lt;=" &amp; $A79, DataRegularSeason20242025!$D$3:$D$1315, R$1)+SUMIFS(DataRegularSeason20242025!$AB$3:$AB$1315,DataRegularSeason20242025!$B$3:$B$1315, "&lt;=" &amp; $A79, DataRegularSeason20242025!$E$3:$E$1315, R$1)</f>
        <v>9</v>
      </c>
      <c r="S79" s="2">
        <f>SUMIFS(DataRegularSeason20242025!$AA$3:$AA$1315,DataRegularSeason20242025!$B$3:$B$1315, "&lt;=" &amp; $A79, DataRegularSeason20242025!$D$3:$D$1315, S$1)+SUMIFS(DataRegularSeason20242025!$AB$3:$AB$1315,DataRegularSeason20242025!$B$3:$B$1315, "&lt;=" &amp; $A79, DataRegularSeason20242025!$E$3:$E$1315, S$1)</f>
        <v>10</v>
      </c>
      <c r="T79" s="2">
        <f>SUMIFS(DataRegularSeason20242025!$AA$3:$AA$1315,DataRegularSeason20242025!$B$3:$B$1315, "&lt;=" &amp; $A79, DataRegularSeason20242025!$D$3:$D$1315, T$1)+SUMIFS(DataRegularSeason20242025!$AB$3:$AB$1315,DataRegularSeason20242025!$B$3:$B$1315, "&lt;=" &amp; $A79, DataRegularSeason20242025!$E$3:$E$1315, T$1)</f>
        <v>17</v>
      </c>
      <c r="U79" s="2">
        <f>SUMIFS(DataRegularSeason20242025!$AA$3:$AA$1315,DataRegularSeason20242025!$B$3:$B$1315, "&lt;=" &amp; $A79, DataRegularSeason20242025!$D$3:$D$1315, U$1)+SUMIFS(DataRegularSeason20242025!$AB$3:$AB$1315,DataRegularSeason20242025!$B$3:$B$1315, "&lt;=" &amp; $A79, DataRegularSeason20242025!$E$3:$E$1315, U$1)</f>
        <v>12</v>
      </c>
      <c r="V79" s="2">
        <f>SUMIFS(DataRegularSeason20242025!$AA$3:$AA$1315,DataRegularSeason20242025!$B$3:$B$1315, "&lt;=" &amp; $A79, DataRegularSeason20242025!$D$3:$D$1315, V$1)+SUMIFS(DataRegularSeason20242025!$AB$3:$AB$1315,DataRegularSeason20242025!$B$3:$B$1315, "&lt;=" &amp; $A79, DataRegularSeason20242025!$E$3:$E$1315, V$1)</f>
        <v>9</v>
      </c>
      <c r="W79" s="2">
        <f>SUMIFS(DataRegularSeason20242025!$AA$3:$AA$1315,DataRegularSeason20242025!$B$3:$B$1315, "&lt;=" &amp; $A79, DataRegularSeason20242025!$D$3:$D$1315, W$1)+SUMIFS(DataRegularSeason20242025!$AB$3:$AB$1315,DataRegularSeason20242025!$B$3:$B$1315, "&lt;=" &amp; $A79, DataRegularSeason20242025!$E$3:$E$1315, W$1)</f>
        <v>11</v>
      </c>
      <c r="X79" s="2">
        <f>SUMIFS(DataRegularSeason20242025!$AA$3:$AA$1315,DataRegularSeason20242025!$B$3:$B$1315, "&lt;=" &amp; $A79, DataRegularSeason20242025!$D$3:$D$1315, X$1)+SUMIFS(DataRegularSeason20242025!$AB$3:$AB$1315,DataRegularSeason20242025!$B$3:$B$1315, "&lt;=" &amp; $A79, DataRegularSeason20242025!$E$3:$E$1315, X$1)</f>
        <v>11</v>
      </c>
      <c r="Y79" s="2">
        <f>SUMIFS(DataRegularSeason20242025!$AA$3:$AA$1315,DataRegularSeason20242025!$B$3:$B$1315, "&lt;=" &amp; $A79, DataRegularSeason20242025!$D$3:$D$1315, Y$1)+SUMIFS(DataRegularSeason20242025!$AB$3:$AB$1315,DataRegularSeason20242025!$B$3:$B$1315, "&lt;=" &amp; $A79, DataRegularSeason20242025!$E$3:$E$1315, Y$1)</f>
        <v>8</v>
      </c>
      <c r="Z79" s="2">
        <f>SUMIFS(DataRegularSeason20242025!$AA$3:$AA$1315,DataRegularSeason20242025!$B$3:$B$1315, "&lt;=" &amp; $A79, DataRegularSeason20242025!$D$3:$D$1315, Z$1)+SUMIFS(DataRegularSeason20242025!$AB$3:$AB$1315,DataRegularSeason20242025!$B$3:$B$1315, "&lt;=" &amp; $A79, DataRegularSeason20242025!$E$3:$E$1315, Z$1)</f>
        <v>12</v>
      </c>
      <c r="AA79" s="2">
        <f>SUMIFS(DataRegularSeason20242025!$AA$3:$AA$1315,DataRegularSeason20242025!$B$3:$B$1315, "&lt;=" &amp; $A79, DataRegularSeason20242025!$D$3:$D$1315, AA$1)+SUMIFS(DataRegularSeason20242025!$AB$3:$AB$1315,DataRegularSeason20242025!$B$3:$B$1315, "&lt;=" &amp; $A79, DataRegularSeason20242025!$E$3:$E$1315, AA$1)</f>
        <v>14</v>
      </c>
      <c r="AB79" s="2">
        <f>SUMIFS(DataRegularSeason20242025!$AA$3:$AA$1315,DataRegularSeason20242025!$B$3:$B$1315, "&lt;=" &amp; $A79, DataRegularSeason20242025!$D$3:$D$1315, AB$1)+SUMIFS(DataRegularSeason20242025!$AB$3:$AB$1315,DataRegularSeason20242025!$B$3:$B$1315, "&lt;=" &amp; $A79, DataRegularSeason20242025!$E$3:$E$1315, AB$1)</f>
        <v>14</v>
      </c>
      <c r="AC79" s="2">
        <f>SUMIFS(DataRegularSeason20242025!$AA$3:$AA$1315,DataRegularSeason20242025!$B$3:$B$1315, "&lt;=" &amp; $A79, DataRegularSeason20242025!$D$3:$D$1315, AC$1)+SUMIFS(DataRegularSeason20242025!$AB$3:$AB$1315,DataRegularSeason20242025!$B$3:$B$1315, "&lt;=" &amp; $A79, DataRegularSeason20242025!$E$3:$E$1315, AC$1)</f>
        <v>13</v>
      </c>
      <c r="AD79" s="2">
        <f>SUMIFS(DataRegularSeason20242025!$AA$3:$AA$1315,DataRegularSeason20242025!$B$3:$B$1315, "&lt;=" &amp; $A79, DataRegularSeason20242025!$D$3:$D$1315, AD$1)+SUMIFS(DataRegularSeason20242025!$AB$3:$AB$1315,DataRegularSeason20242025!$B$3:$B$1315, "&lt;=" &amp; $A79, DataRegularSeason20242025!$E$3:$E$1315, AD$1)</f>
        <v>13</v>
      </c>
      <c r="AE79" s="2">
        <f>SUMIFS(DataRegularSeason20242025!$AA$3:$AA$1315,DataRegularSeason20242025!$B$3:$B$1315, "&lt;=" &amp; $A79, DataRegularSeason20242025!$D$3:$D$1315, AE$1)+SUMIFS(DataRegularSeason20242025!$AB$3:$AB$1315,DataRegularSeason20242025!$B$3:$B$1315, "&lt;=" &amp; $A79, DataRegularSeason20242025!$E$3:$E$1315, AE$1)</f>
        <v>17</v>
      </c>
      <c r="AF79" s="2">
        <f>SUMIFS(DataRegularSeason20242025!$AA$3:$AA$1315,DataRegularSeason20242025!$B$3:$B$1315, "&lt;=" &amp; $A79, DataRegularSeason20242025!$D$3:$D$1315, AF$1)+SUMIFS(DataRegularSeason20242025!$AB$3:$AB$1315,DataRegularSeason20242025!$B$3:$B$1315, "&lt;=" &amp; $A79, DataRegularSeason20242025!$E$3:$E$1315, AF$1)</f>
        <v>22</v>
      </c>
      <c r="AG79" s="2">
        <f>SUMIFS(DataRegularSeason20242025!$AA$3:$AA$1315,DataRegularSeason20242025!$B$3:$B$1315, "&lt;=" &amp; $A79, DataRegularSeason20242025!$D$3:$D$1315, AG$1)+SUMIFS(DataRegularSeason20242025!$AB$3:$AB$1315,DataRegularSeason20242025!$B$3:$B$1315, "&lt;=" &amp; $A79, DataRegularSeason20242025!$E$3:$E$1315, AG$1)</f>
        <v>16</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10</v>
      </c>
      <c r="C80" s="2">
        <f>SUMIFS(DataRegularSeason20242025!$AA$3:$AA$1315,DataRegularSeason20242025!$B$3:$B$1315, "&lt;=" &amp; $A80, DataRegularSeason20242025!$D$3:$D$1315, C$1)+SUMIFS(DataRegularSeason20242025!$AB$3:$AB$1315,DataRegularSeason20242025!$B$3:$B$1315, "&lt;=" &amp; $A80, DataRegularSeason20242025!$E$3:$E$1315, C$1)</f>
        <v>13</v>
      </c>
      <c r="D80" s="2">
        <f>SUMIFS(DataRegularSeason20242025!$AA$3:$AA$1315,DataRegularSeason20242025!$B$3:$B$1315, "&lt;=" &amp; $A80, DataRegularSeason20242025!$D$3:$D$1315, D$1)+SUMIFS(DataRegularSeason20242025!$AB$3:$AB$1315,DataRegularSeason20242025!$B$3:$B$1315, "&lt;=" &amp; $A80, DataRegularSeason20242025!$E$3:$E$1315, D$1)</f>
        <v>9</v>
      </c>
      <c r="E80" s="2">
        <f>SUMIFS(DataRegularSeason20242025!$AA$3:$AA$1315,DataRegularSeason20242025!$B$3:$B$1315, "&lt;=" &amp; $A80, DataRegularSeason20242025!$D$3:$D$1315, E$1)+SUMIFS(DataRegularSeason20242025!$AB$3:$AB$1315,DataRegularSeason20242025!$B$3:$B$1315, "&lt;=" &amp; $A80, DataRegularSeason20242025!$E$3:$E$1315, E$1)</f>
        <v>16</v>
      </c>
      <c r="F80" s="2">
        <f>SUMIFS(DataRegularSeason20242025!$AA$3:$AA$1315,DataRegularSeason20242025!$B$3:$B$1315, "&lt;=" &amp; $A80, DataRegularSeason20242025!$D$3:$D$1315, F$1)+SUMIFS(DataRegularSeason20242025!$AB$3:$AB$1315,DataRegularSeason20242025!$B$3:$B$1315, "&lt;=" &amp; $A80, DataRegularSeason20242025!$E$3:$E$1315, F$1)</f>
        <v>11</v>
      </c>
      <c r="G80" s="2">
        <f>SUMIFS(DataRegularSeason20242025!$AA$3:$AA$1315,DataRegularSeason20242025!$B$3:$B$1315, "&lt;=" &amp; $A80, DataRegularSeason20242025!$D$3:$D$1315, G$1)+SUMIFS(DataRegularSeason20242025!$AB$3:$AB$1315,DataRegularSeason20242025!$B$3:$B$1315, "&lt;=" &amp; $A80, DataRegularSeason20242025!$E$3:$E$1315, G$1)</f>
        <v>13</v>
      </c>
      <c r="H80" s="2">
        <f>SUMIFS(DataRegularSeason20242025!$AA$3:$AA$1315,DataRegularSeason20242025!$B$3:$B$1315, "&lt;=" &amp; $A80, DataRegularSeason20242025!$D$3:$D$1315, H$1)+SUMIFS(DataRegularSeason20242025!$AB$3:$AB$1315,DataRegularSeason20242025!$B$3:$B$1315, "&lt;=" &amp; $A80, DataRegularSeason20242025!$E$3:$E$1315, H$1)</f>
        <v>11</v>
      </c>
      <c r="I80" s="2">
        <f>SUMIFS(DataRegularSeason20242025!$AA$3:$AA$1315,DataRegularSeason20242025!$B$3:$B$1315, "&lt;=" &amp; $A80, DataRegularSeason20242025!$D$3:$D$1315, I$1)+SUMIFS(DataRegularSeason20242025!$AB$3:$AB$1315,DataRegularSeason20242025!$B$3:$B$1315, "&lt;=" &amp; $A80, DataRegularSeason20242025!$E$3:$E$1315, I$1)</f>
        <v>10</v>
      </c>
      <c r="J80" s="2">
        <f>SUMIFS(DataRegularSeason20242025!$AA$3:$AA$1315,DataRegularSeason20242025!$B$3:$B$1315, "&lt;=" &amp; $A80, DataRegularSeason20242025!$D$3:$D$1315, J$1)+SUMIFS(DataRegularSeason20242025!$AB$3:$AB$1315,DataRegularSeason20242025!$B$3:$B$1315, "&lt;=" &amp; $A80, DataRegularSeason20242025!$E$3:$E$1315, J$1)</f>
        <v>14</v>
      </c>
      <c r="K80" s="2">
        <f>SUMIFS(DataRegularSeason20242025!$AA$3:$AA$1315,DataRegularSeason20242025!$B$3:$B$1315, "&lt;=" &amp; $A80, DataRegularSeason20242025!$D$3:$D$1315, K$1)+SUMIFS(DataRegularSeason20242025!$AB$3:$AB$1315,DataRegularSeason20242025!$B$3:$B$1315, "&lt;=" &amp; $A80, DataRegularSeason20242025!$E$3:$E$1315, K$1)</f>
        <v>11</v>
      </c>
      <c r="L80" s="2">
        <f>SUMIFS(DataRegularSeason20242025!$AA$3:$AA$1315,DataRegularSeason20242025!$B$3:$B$1315, "&lt;=" &amp; $A80, DataRegularSeason20242025!$D$3:$D$1315, L$1)+SUMIFS(DataRegularSeason20242025!$AB$3:$AB$1315,DataRegularSeason20242025!$B$3:$B$1315, "&lt;=" &amp; $A80, DataRegularSeason20242025!$E$3:$E$1315, L$1)</f>
        <v>13</v>
      </c>
      <c r="M80" s="2">
        <f>SUMIFS(DataRegularSeason20242025!$AA$3:$AA$1315,DataRegularSeason20242025!$B$3:$B$1315, "&lt;=" &amp; $A80, DataRegularSeason20242025!$D$3:$D$1315, M$1)+SUMIFS(DataRegularSeason20242025!$AB$3:$AB$1315,DataRegularSeason20242025!$B$3:$B$1315, "&lt;=" &amp; $A80, DataRegularSeason20242025!$E$3:$E$1315, M$1)</f>
        <v>19</v>
      </c>
      <c r="N80" s="2">
        <f>SUMIFS(DataRegularSeason20242025!$AA$3:$AA$1315,DataRegularSeason20242025!$B$3:$B$1315, "&lt;=" &amp; $A80, DataRegularSeason20242025!$D$3:$D$1315, N$1)+SUMIFS(DataRegularSeason20242025!$AB$3:$AB$1315,DataRegularSeason20242025!$B$3:$B$1315, "&lt;=" &amp; $A80, DataRegularSeason20242025!$E$3:$E$1315, N$1)</f>
        <v>17</v>
      </c>
      <c r="O80" s="2">
        <f>SUMIFS(DataRegularSeason20242025!$AA$3:$AA$1315,DataRegularSeason20242025!$B$3:$B$1315, "&lt;=" &amp; $A80, DataRegularSeason20242025!$D$3:$D$1315, O$1)+SUMIFS(DataRegularSeason20242025!$AB$3:$AB$1315,DataRegularSeason20242025!$B$3:$B$1315, "&lt;=" &amp; $A80, DataRegularSeason20242025!$E$3:$E$1315, O$1)</f>
        <v>18</v>
      </c>
      <c r="P80" s="2">
        <f>SUMIFS(DataRegularSeason20242025!$AA$3:$AA$1315,DataRegularSeason20242025!$B$3:$B$1315, "&lt;=" &amp; $A80, DataRegularSeason20242025!$D$3:$D$1315, P$1)+SUMIFS(DataRegularSeason20242025!$AB$3:$AB$1315,DataRegularSeason20242025!$B$3:$B$1315, "&lt;=" &amp; $A80, DataRegularSeason20242025!$E$3:$E$1315, P$1)</f>
        <v>9</v>
      </c>
      <c r="Q80" s="2">
        <f>SUMIFS(DataRegularSeason20242025!$AA$3:$AA$1315,DataRegularSeason20242025!$B$3:$B$1315, "&lt;=" &amp; $A80, DataRegularSeason20242025!$D$3:$D$1315, Q$1)+SUMIFS(DataRegularSeason20242025!$AB$3:$AB$1315,DataRegularSeason20242025!$B$3:$B$1315, "&lt;=" &amp; $A80, DataRegularSeason20242025!$E$3:$E$1315, Q$1)</f>
        <v>18</v>
      </c>
      <c r="R80" s="2">
        <f>SUMIFS(DataRegularSeason20242025!$AA$3:$AA$1315,DataRegularSeason20242025!$B$3:$B$1315, "&lt;=" &amp; $A80, DataRegularSeason20242025!$D$3:$D$1315, R$1)+SUMIFS(DataRegularSeason20242025!$AB$3:$AB$1315,DataRegularSeason20242025!$B$3:$B$1315, "&lt;=" &amp; $A80, DataRegularSeason20242025!$E$3:$E$1315, R$1)</f>
        <v>9</v>
      </c>
      <c r="S80" s="2">
        <f>SUMIFS(DataRegularSeason20242025!$AA$3:$AA$1315,DataRegularSeason20242025!$B$3:$B$1315, "&lt;=" &amp; $A80, DataRegularSeason20242025!$D$3:$D$1315, S$1)+SUMIFS(DataRegularSeason20242025!$AB$3:$AB$1315,DataRegularSeason20242025!$B$3:$B$1315, "&lt;=" &amp; $A80, DataRegularSeason20242025!$E$3:$E$1315, S$1)</f>
        <v>10</v>
      </c>
      <c r="T80" s="2">
        <f>SUMIFS(DataRegularSeason20242025!$AA$3:$AA$1315,DataRegularSeason20242025!$B$3:$B$1315, "&lt;=" &amp; $A80, DataRegularSeason20242025!$D$3:$D$1315, T$1)+SUMIFS(DataRegularSeason20242025!$AB$3:$AB$1315,DataRegularSeason20242025!$B$3:$B$1315, "&lt;=" &amp; $A80, DataRegularSeason20242025!$E$3:$E$1315, T$1)</f>
        <v>17</v>
      </c>
      <c r="U80" s="2">
        <f>SUMIFS(DataRegularSeason20242025!$AA$3:$AA$1315,DataRegularSeason20242025!$B$3:$B$1315, "&lt;=" &amp; $A80, DataRegularSeason20242025!$D$3:$D$1315, U$1)+SUMIFS(DataRegularSeason20242025!$AB$3:$AB$1315,DataRegularSeason20242025!$B$3:$B$1315, "&lt;=" &amp; $A80, DataRegularSeason20242025!$E$3:$E$1315, U$1)</f>
        <v>12</v>
      </c>
      <c r="V80" s="2">
        <f>SUMIFS(DataRegularSeason20242025!$AA$3:$AA$1315,DataRegularSeason20242025!$B$3:$B$1315, "&lt;=" &amp; $A80, DataRegularSeason20242025!$D$3:$D$1315, V$1)+SUMIFS(DataRegularSeason20242025!$AB$3:$AB$1315,DataRegularSeason20242025!$B$3:$B$1315, "&lt;=" &amp; $A80, DataRegularSeason20242025!$E$3:$E$1315, V$1)</f>
        <v>9</v>
      </c>
      <c r="W80" s="2">
        <f>SUMIFS(DataRegularSeason20242025!$AA$3:$AA$1315,DataRegularSeason20242025!$B$3:$B$1315, "&lt;=" &amp; $A80, DataRegularSeason20242025!$D$3:$D$1315, W$1)+SUMIFS(DataRegularSeason20242025!$AB$3:$AB$1315,DataRegularSeason20242025!$B$3:$B$1315, "&lt;=" &amp; $A80, DataRegularSeason20242025!$E$3:$E$1315, W$1)</f>
        <v>11</v>
      </c>
      <c r="X80" s="2">
        <f>SUMIFS(DataRegularSeason20242025!$AA$3:$AA$1315,DataRegularSeason20242025!$B$3:$B$1315, "&lt;=" &amp; $A80, DataRegularSeason20242025!$D$3:$D$1315, X$1)+SUMIFS(DataRegularSeason20242025!$AB$3:$AB$1315,DataRegularSeason20242025!$B$3:$B$1315, "&lt;=" &amp; $A80, DataRegularSeason20242025!$E$3:$E$1315, X$1)</f>
        <v>11</v>
      </c>
      <c r="Y80" s="2">
        <f>SUMIFS(DataRegularSeason20242025!$AA$3:$AA$1315,DataRegularSeason20242025!$B$3:$B$1315, "&lt;=" &amp; $A80, DataRegularSeason20242025!$D$3:$D$1315, Y$1)+SUMIFS(DataRegularSeason20242025!$AB$3:$AB$1315,DataRegularSeason20242025!$B$3:$B$1315, "&lt;=" &amp; $A80, DataRegularSeason20242025!$E$3:$E$1315, Y$1)</f>
        <v>8</v>
      </c>
      <c r="Z80" s="2">
        <f>SUMIFS(DataRegularSeason20242025!$AA$3:$AA$1315,DataRegularSeason20242025!$B$3:$B$1315, "&lt;=" &amp; $A80, DataRegularSeason20242025!$D$3:$D$1315, Z$1)+SUMIFS(DataRegularSeason20242025!$AB$3:$AB$1315,DataRegularSeason20242025!$B$3:$B$1315, "&lt;=" &amp; $A80, DataRegularSeason20242025!$E$3:$E$1315, Z$1)</f>
        <v>12</v>
      </c>
      <c r="AA80" s="2">
        <f>SUMIFS(DataRegularSeason20242025!$AA$3:$AA$1315,DataRegularSeason20242025!$B$3:$B$1315, "&lt;=" &amp; $A80, DataRegularSeason20242025!$D$3:$D$1315, AA$1)+SUMIFS(DataRegularSeason20242025!$AB$3:$AB$1315,DataRegularSeason20242025!$B$3:$B$1315, "&lt;=" &amp; $A80, DataRegularSeason20242025!$E$3:$E$1315, AA$1)</f>
        <v>14</v>
      </c>
      <c r="AB80" s="2">
        <f>SUMIFS(DataRegularSeason20242025!$AA$3:$AA$1315,DataRegularSeason20242025!$B$3:$B$1315, "&lt;=" &amp; $A80, DataRegularSeason20242025!$D$3:$D$1315, AB$1)+SUMIFS(DataRegularSeason20242025!$AB$3:$AB$1315,DataRegularSeason20242025!$B$3:$B$1315, "&lt;=" &amp; $A80, DataRegularSeason20242025!$E$3:$E$1315, AB$1)</f>
        <v>14</v>
      </c>
      <c r="AC80" s="2">
        <f>SUMIFS(DataRegularSeason20242025!$AA$3:$AA$1315,DataRegularSeason20242025!$B$3:$B$1315, "&lt;=" &amp; $A80, DataRegularSeason20242025!$D$3:$D$1315, AC$1)+SUMIFS(DataRegularSeason20242025!$AB$3:$AB$1315,DataRegularSeason20242025!$B$3:$B$1315, "&lt;=" &amp; $A80, DataRegularSeason20242025!$E$3:$E$1315, AC$1)</f>
        <v>13</v>
      </c>
      <c r="AD80" s="2">
        <f>SUMIFS(DataRegularSeason20242025!$AA$3:$AA$1315,DataRegularSeason20242025!$B$3:$B$1315, "&lt;=" &amp; $A80, DataRegularSeason20242025!$D$3:$D$1315, AD$1)+SUMIFS(DataRegularSeason20242025!$AB$3:$AB$1315,DataRegularSeason20242025!$B$3:$B$1315, "&lt;=" &amp; $A80, DataRegularSeason20242025!$E$3:$E$1315, AD$1)</f>
        <v>13</v>
      </c>
      <c r="AE80" s="2">
        <f>SUMIFS(DataRegularSeason20242025!$AA$3:$AA$1315,DataRegularSeason20242025!$B$3:$B$1315, "&lt;=" &amp; $A80, DataRegularSeason20242025!$D$3:$D$1315, AE$1)+SUMIFS(DataRegularSeason20242025!$AB$3:$AB$1315,DataRegularSeason20242025!$B$3:$B$1315, "&lt;=" &amp; $A80, DataRegularSeason20242025!$E$3:$E$1315, AE$1)</f>
        <v>17</v>
      </c>
      <c r="AF80" s="2">
        <f>SUMIFS(DataRegularSeason20242025!$AA$3:$AA$1315,DataRegularSeason20242025!$B$3:$B$1315, "&lt;=" &amp; $A80, DataRegularSeason20242025!$D$3:$D$1315, AF$1)+SUMIFS(DataRegularSeason20242025!$AB$3:$AB$1315,DataRegularSeason20242025!$B$3:$B$1315, "&lt;=" &amp; $A80, DataRegularSeason20242025!$E$3:$E$1315, AF$1)</f>
        <v>22</v>
      </c>
      <c r="AG80" s="2">
        <f>SUMIFS(DataRegularSeason20242025!$AA$3:$AA$1315,DataRegularSeason20242025!$B$3:$B$1315, "&lt;=" &amp; $A80, DataRegularSeason20242025!$D$3:$D$1315, AG$1)+SUMIFS(DataRegularSeason20242025!$AB$3:$AB$1315,DataRegularSeason20242025!$B$3:$B$1315, "&lt;=" &amp; $A80, DataRegularSeason20242025!$E$3:$E$1315, AG$1)</f>
        <v>16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10</v>
      </c>
      <c r="C81" s="2">
        <f>SUMIFS(DataRegularSeason20242025!$AA$3:$AA$1315,DataRegularSeason20242025!$B$3:$B$1315, "&lt;=" &amp; $A81, DataRegularSeason20242025!$D$3:$D$1315, C$1)+SUMIFS(DataRegularSeason20242025!$AB$3:$AB$1315,DataRegularSeason20242025!$B$3:$B$1315, "&lt;=" &amp; $A81, DataRegularSeason20242025!$E$3:$E$1315, C$1)</f>
        <v>13</v>
      </c>
      <c r="D81" s="2">
        <f>SUMIFS(DataRegularSeason20242025!$AA$3:$AA$1315,DataRegularSeason20242025!$B$3:$B$1315, "&lt;=" &amp; $A81, DataRegularSeason20242025!$D$3:$D$1315, D$1)+SUMIFS(DataRegularSeason20242025!$AB$3:$AB$1315,DataRegularSeason20242025!$B$3:$B$1315, "&lt;=" &amp; $A81, DataRegularSeason20242025!$E$3:$E$1315, D$1)</f>
        <v>9</v>
      </c>
      <c r="E81" s="2">
        <f>SUMIFS(DataRegularSeason20242025!$AA$3:$AA$1315,DataRegularSeason20242025!$B$3:$B$1315, "&lt;=" &amp; $A81, DataRegularSeason20242025!$D$3:$D$1315, E$1)+SUMIFS(DataRegularSeason20242025!$AB$3:$AB$1315,DataRegularSeason20242025!$B$3:$B$1315, "&lt;=" &amp; $A81, DataRegularSeason20242025!$E$3:$E$1315, E$1)</f>
        <v>16</v>
      </c>
      <c r="F81" s="2">
        <f>SUMIFS(DataRegularSeason20242025!$AA$3:$AA$1315,DataRegularSeason20242025!$B$3:$B$1315, "&lt;=" &amp; $A81, DataRegularSeason20242025!$D$3:$D$1315, F$1)+SUMIFS(DataRegularSeason20242025!$AB$3:$AB$1315,DataRegularSeason20242025!$B$3:$B$1315, "&lt;=" &amp; $A81, DataRegularSeason20242025!$E$3:$E$1315, F$1)</f>
        <v>11</v>
      </c>
      <c r="G81" s="2">
        <f>SUMIFS(DataRegularSeason20242025!$AA$3:$AA$1315,DataRegularSeason20242025!$B$3:$B$1315, "&lt;=" &amp; $A81, DataRegularSeason20242025!$D$3:$D$1315, G$1)+SUMIFS(DataRegularSeason20242025!$AB$3:$AB$1315,DataRegularSeason20242025!$B$3:$B$1315, "&lt;=" &amp; $A81, DataRegularSeason20242025!$E$3:$E$1315, G$1)</f>
        <v>13</v>
      </c>
      <c r="H81" s="2">
        <f>SUMIFS(DataRegularSeason20242025!$AA$3:$AA$1315,DataRegularSeason20242025!$B$3:$B$1315, "&lt;=" &amp; $A81, DataRegularSeason20242025!$D$3:$D$1315, H$1)+SUMIFS(DataRegularSeason20242025!$AB$3:$AB$1315,DataRegularSeason20242025!$B$3:$B$1315, "&lt;=" &amp; $A81, DataRegularSeason20242025!$E$3:$E$1315, H$1)</f>
        <v>11</v>
      </c>
      <c r="I81" s="2">
        <f>SUMIFS(DataRegularSeason20242025!$AA$3:$AA$1315,DataRegularSeason20242025!$B$3:$B$1315, "&lt;=" &amp; $A81, DataRegularSeason20242025!$D$3:$D$1315, I$1)+SUMIFS(DataRegularSeason20242025!$AB$3:$AB$1315,DataRegularSeason20242025!$B$3:$B$1315, "&lt;=" &amp; $A81, DataRegularSeason20242025!$E$3:$E$1315, I$1)</f>
        <v>10</v>
      </c>
      <c r="J81" s="2">
        <f>SUMIFS(DataRegularSeason20242025!$AA$3:$AA$1315,DataRegularSeason20242025!$B$3:$B$1315, "&lt;=" &amp; $A81, DataRegularSeason20242025!$D$3:$D$1315, J$1)+SUMIFS(DataRegularSeason20242025!$AB$3:$AB$1315,DataRegularSeason20242025!$B$3:$B$1315, "&lt;=" &amp; $A81, DataRegularSeason20242025!$E$3:$E$1315, J$1)</f>
        <v>14</v>
      </c>
      <c r="K81" s="2">
        <f>SUMIFS(DataRegularSeason20242025!$AA$3:$AA$1315,DataRegularSeason20242025!$B$3:$B$1315, "&lt;=" &amp; $A81, DataRegularSeason20242025!$D$3:$D$1315, K$1)+SUMIFS(DataRegularSeason20242025!$AB$3:$AB$1315,DataRegularSeason20242025!$B$3:$B$1315, "&lt;=" &amp; $A81, DataRegularSeason20242025!$E$3:$E$1315, K$1)</f>
        <v>11</v>
      </c>
      <c r="L81" s="2">
        <f>SUMIFS(DataRegularSeason20242025!$AA$3:$AA$1315,DataRegularSeason20242025!$B$3:$B$1315, "&lt;=" &amp; $A81, DataRegularSeason20242025!$D$3:$D$1315, L$1)+SUMIFS(DataRegularSeason20242025!$AB$3:$AB$1315,DataRegularSeason20242025!$B$3:$B$1315, "&lt;=" &amp; $A81, DataRegularSeason20242025!$E$3:$E$1315, L$1)</f>
        <v>13</v>
      </c>
      <c r="M81" s="2">
        <f>SUMIFS(DataRegularSeason20242025!$AA$3:$AA$1315,DataRegularSeason20242025!$B$3:$B$1315, "&lt;=" &amp; $A81, DataRegularSeason20242025!$D$3:$D$1315, M$1)+SUMIFS(DataRegularSeason20242025!$AB$3:$AB$1315,DataRegularSeason20242025!$B$3:$B$1315, "&lt;=" &amp; $A81, DataRegularSeason20242025!$E$3:$E$1315, M$1)</f>
        <v>19</v>
      </c>
      <c r="N81" s="2">
        <f>SUMIFS(DataRegularSeason20242025!$AA$3:$AA$1315,DataRegularSeason20242025!$B$3:$B$1315, "&lt;=" &amp; $A81, DataRegularSeason20242025!$D$3:$D$1315, N$1)+SUMIFS(DataRegularSeason20242025!$AB$3:$AB$1315,DataRegularSeason20242025!$B$3:$B$1315, "&lt;=" &amp; $A81, DataRegularSeason20242025!$E$3:$E$1315, N$1)</f>
        <v>17</v>
      </c>
      <c r="O81" s="2">
        <f>SUMIFS(DataRegularSeason20242025!$AA$3:$AA$1315,DataRegularSeason20242025!$B$3:$B$1315, "&lt;=" &amp; $A81, DataRegularSeason20242025!$D$3:$D$1315, O$1)+SUMIFS(DataRegularSeason20242025!$AB$3:$AB$1315,DataRegularSeason20242025!$B$3:$B$1315, "&lt;=" &amp; $A81, DataRegularSeason20242025!$E$3:$E$1315, O$1)</f>
        <v>18</v>
      </c>
      <c r="P81" s="2">
        <f>SUMIFS(DataRegularSeason20242025!$AA$3:$AA$1315,DataRegularSeason20242025!$B$3:$B$1315, "&lt;=" &amp; $A81, DataRegularSeason20242025!$D$3:$D$1315, P$1)+SUMIFS(DataRegularSeason20242025!$AB$3:$AB$1315,DataRegularSeason20242025!$B$3:$B$1315, "&lt;=" &amp; $A81, DataRegularSeason20242025!$E$3:$E$1315, P$1)</f>
        <v>9</v>
      </c>
      <c r="Q81" s="2">
        <f>SUMIFS(DataRegularSeason20242025!$AA$3:$AA$1315,DataRegularSeason20242025!$B$3:$B$1315, "&lt;=" &amp; $A81, DataRegularSeason20242025!$D$3:$D$1315, Q$1)+SUMIFS(DataRegularSeason20242025!$AB$3:$AB$1315,DataRegularSeason20242025!$B$3:$B$1315, "&lt;=" &amp; $A81, DataRegularSeason20242025!$E$3:$E$1315, Q$1)</f>
        <v>18</v>
      </c>
      <c r="R81" s="2">
        <f>SUMIFS(DataRegularSeason20242025!$AA$3:$AA$1315,DataRegularSeason20242025!$B$3:$B$1315, "&lt;=" &amp; $A81, DataRegularSeason20242025!$D$3:$D$1315, R$1)+SUMIFS(DataRegularSeason20242025!$AB$3:$AB$1315,DataRegularSeason20242025!$B$3:$B$1315, "&lt;=" &amp; $A81, DataRegularSeason20242025!$E$3:$E$1315, R$1)</f>
        <v>9</v>
      </c>
      <c r="S81" s="2">
        <f>SUMIFS(DataRegularSeason20242025!$AA$3:$AA$1315,DataRegularSeason20242025!$B$3:$B$1315, "&lt;=" &amp; $A81, DataRegularSeason20242025!$D$3:$D$1315, S$1)+SUMIFS(DataRegularSeason20242025!$AB$3:$AB$1315,DataRegularSeason20242025!$B$3:$B$1315, "&lt;=" &amp; $A81, DataRegularSeason20242025!$E$3:$E$1315, S$1)</f>
        <v>10</v>
      </c>
      <c r="T81" s="2">
        <f>SUMIFS(DataRegularSeason20242025!$AA$3:$AA$1315,DataRegularSeason20242025!$B$3:$B$1315, "&lt;=" &amp; $A81, DataRegularSeason20242025!$D$3:$D$1315, T$1)+SUMIFS(DataRegularSeason20242025!$AB$3:$AB$1315,DataRegularSeason20242025!$B$3:$B$1315, "&lt;=" &amp; $A81, DataRegularSeason20242025!$E$3:$E$1315, T$1)</f>
        <v>17</v>
      </c>
      <c r="U81" s="2">
        <f>SUMIFS(DataRegularSeason20242025!$AA$3:$AA$1315,DataRegularSeason20242025!$B$3:$B$1315, "&lt;=" &amp; $A81, DataRegularSeason20242025!$D$3:$D$1315, U$1)+SUMIFS(DataRegularSeason20242025!$AB$3:$AB$1315,DataRegularSeason20242025!$B$3:$B$1315, "&lt;=" &amp; $A81, DataRegularSeason20242025!$E$3:$E$1315, U$1)</f>
        <v>12</v>
      </c>
      <c r="V81" s="2">
        <f>SUMIFS(DataRegularSeason20242025!$AA$3:$AA$1315,DataRegularSeason20242025!$B$3:$B$1315, "&lt;=" &amp; $A81, DataRegularSeason20242025!$D$3:$D$1315, V$1)+SUMIFS(DataRegularSeason20242025!$AB$3:$AB$1315,DataRegularSeason20242025!$B$3:$B$1315, "&lt;=" &amp; $A81, DataRegularSeason20242025!$E$3:$E$1315, V$1)</f>
        <v>9</v>
      </c>
      <c r="W81" s="2">
        <f>SUMIFS(DataRegularSeason20242025!$AA$3:$AA$1315,DataRegularSeason20242025!$B$3:$B$1315, "&lt;=" &amp; $A81, DataRegularSeason20242025!$D$3:$D$1315, W$1)+SUMIFS(DataRegularSeason20242025!$AB$3:$AB$1315,DataRegularSeason20242025!$B$3:$B$1315, "&lt;=" &amp; $A81, DataRegularSeason20242025!$E$3:$E$1315, W$1)</f>
        <v>11</v>
      </c>
      <c r="X81" s="2">
        <f>SUMIFS(DataRegularSeason20242025!$AA$3:$AA$1315,DataRegularSeason20242025!$B$3:$B$1315, "&lt;=" &amp; $A81, DataRegularSeason20242025!$D$3:$D$1315, X$1)+SUMIFS(DataRegularSeason20242025!$AB$3:$AB$1315,DataRegularSeason20242025!$B$3:$B$1315, "&lt;=" &amp; $A81, DataRegularSeason20242025!$E$3:$E$1315, X$1)</f>
        <v>11</v>
      </c>
      <c r="Y81" s="2">
        <f>SUMIFS(DataRegularSeason20242025!$AA$3:$AA$1315,DataRegularSeason20242025!$B$3:$B$1315, "&lt;=" &amp; $A81, DataRegularSeason20242025!$D$3:$D$1315, Y$1)+SUMIFS(DataRegularSeason20242025!$AB$3:$AB$1315,DataRegularSeason20242025!$B$3:$B$1315, "&lt;=" &amp; $A81, DataRegularSeason20242025!$E$3:$E$1315, Y$1)</f>
        <v>8</v>
      </c>
      <c r="Z81" s="2">
        <f>SUMIFS(DataRegularSeason20242025!$AA$3:$AA$1315,DataRegularSeason20242025!$B$3:$B$1315, "&lt;=" &amp; $A81, DataRegularSeason20242025!$D$3:$D$1315, Z$1)+SUMIFS(DataRegularSeason20242025!$AB$3:$AB$1315,DataRegularSeason20242025!$B$3:$B$1315, "&lt;=" &amp; $A81, DataRegularSeason20242025!$E$3:$E$1315, Z$1)</f>
        <v>12</v>
      </c>
      <c r="AA81" s="2">
        <f>SUMIFS(DataRegularSeason20242025!$AA$3:$AA$1315,DataRegularSeason20242025!$B$3:$B$1315, "&lt;=" &amp; $A81, DataRegularSeason20242025!$D$3:$D$1315, AA$1)+SUMIFS(DataRegularSeason20242025!$AB$3:$AB$1315,DataRegularSeason20242025!$B$3:$B$1315, "&lt;=" &amp; $A81, DataRegularSeason20242025!$E$3:$E$1315, AA$1)</f>
        <v>14</v>
      </c>
      <c r="AB81" s="2">
        <f>SUMIFS(DataRegularSeason20242025!$AA$3:$AA$1315,DataRegularSeason20242025!$B$3:$B$1315, "&lt;=" &amp; $A81, DataRegularSeason20242025!$D$3:$D$1315, AB$1)+SUMIFS(DataRegularSeason20242025!$AB$3:$AB$1315,DataRegularSeason20242025!$B$3:$B$1315, "&lt;=" &amp; $A81, DataRegularSeason20242025!$E$3:$E$1315, AB$1)</f>
        <v>14</v>
      </c>
      <c r="AC81" s="2">
        <f>SUMIFS(DataRegularSeason20242025!$AA$3:$AA$1315,DataRegularSeason20242025!$B$3:$B$1315, "&lt;=" &amp; $A81, DataRegularSeason20242025!$D$3:$D$1315, AC$1)+SUMIFS(DataRegularSeason20242025!$AB$3:$AB$1315,DataRegularSeason20242025!$B$3:$B$1315, "&lt;=" &amp; $A81, DataRegularSeason20242025!$E$3:$E$1315, AC$1)</f>
        <v>13</v>
      </c>
      <c r="AD81" s="2">
        <f>SUMIFS(DataRegularSeason20242025!$AA$3:$AA$1315,DataRegularSeason20242025!$B$3:$B$1315, "&lt;=" &amp; $A81, DataRegularSeason20242025!$D$3:$D$1315, AD$1)+SUMIFS(DataRegularSeason20242025!$AB$3:$AB$1315,DataRegularSeason20242025!$B$3:$B$1315, "&lt;=" &amp; $A81, DataRegularSeason20242025!$E$3:$E$1315, AD$1)</f>
        <v>13</v>
      </c>
      <c r="AE81" s="2">
        <f>SUMIFS(DataRegularSeason20242025!$AA$3:$AA$1315,DataRegularSeason20242025!$B$3:$B$1315, "&lt;=" &amp; $A81, DataRegularSeason20242025!$D$3:$D$1315, AE$1)+SUMIFS(DataRegularSeason20242025!$AB$3:$AB$1315,DataRegularSeason20242025!$B$3:$B$1315, "&lt;=" &amp; $A81, DataRegularSeason20242025!$E$3:$E$1315, AE$1)</f>
        <v>17</v>
      </c>
      <c r="AF81" s="2">
        <f>SUMIFS(DataRegularSeason20242025!$AA$3:$AA$1315,DataRegularSeason20242025!$B$3:$B$1315, "&lt;=" &amp; $A81, DataRegularSeason20242025!$D$3:$D$1315, AF$1)+SUMIFS(DataRegularSeason20242025!$AB$3:$AB$1315,DataRegularSeason20242025!$B$3:$B$1315, "&lt;=" &amp; $A81, DataRegularSeason20242025!$E$3:$E$1315, AF$1)</f>
        <v>22</v>
      </c>
      <c r="AG81" s="2">
        <f>SUMIFS(DataRegularSeason20242025!$AA$3:$AA$1315,DataRegularSeason20242025!$B$3:$B$1315, "&lt;=" &amp; $A81, DataRegularSeason20242025!$D$3:$D$1315, AG$1)+SUMIFS(DataRegularSeason20242025!$AB$3:$AB$1315,DataRegularSeason20242025!$B$3:$B$1315, "&lt;=" &amp; $A81, DataRegularSeason20242025!$E$3:$E$1315, AG$1)</f>
        <v>16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10</v>
      </c>
      <c r="C82" s="2">
        <f>SUMIFS(DataRegularSeason20242025!$AA$3:$AA$1315,DataRegularSeason20242025!$B$3:$B$1315, "&lt;=" &amp; $A82, DataRegularSeason20242025!$D$3:$D$1315, C$1)+SUMIFS(DataRegularSeason20242025!$AB$3:$AB$1315,DataRegularSeason20242025!$B$3:$B$1315, "&lt;=" &amp; $A82, DataRegularSeason20242025!$E$3:$E$1315, C$1)</f>
        <v>13</v>
      </c>
      <c r="D82" s="2">
        <f>SUMIFS(DataRegularSeason20242025!$AA$3:$AA$1315,DataRegularSeason20242025!$B$3:$B$1315, "&lt;=" &amp; $A82, DataRegularSeason20242025!$D$3:$D$1315, D$1)+SUMIFS(DataRegularSeason20242025!$AB$3:$AB$1315,DataRegularSeason20242025!$B$3:$B$1315, "&lt;=" &amp; $A82, DataRegularSeason20242025!$E$3:$E$1315, D$1)</f>
        <v>9</v>
      </c>
      <c r="E82" s="2">
        <f>SUMIFS(DataRegularSeason20242025!$AA$3:$AA$1315,DataRegularSeason20242025!$B$3:$B$1315, "&lt;=" &amp; $A82, DataRegularSeason20242025!$D$3:$D$1315, E$1)+SUMIFS(DataRegularSeason20242025!$AB$3:$AB$1315,DataRegularSeason20242025!$B$3:$B$1315, "&lt;=" &amp; $A82, DataRegularSeason20242025!$E$3:$E$1315, E$1)</f>
        <v>16</v>
      </c>
      <c r="F82" s="2">
        <f>SUMIFS(DataRegularSeason20242025!$AA$3:$AA$1315,DataRegularSeason20242025!$B$3:$B$1315, "&lt;=" &amp; $A82, DataRegularSeason20242025!$D$3:$D$1315, F$1)+SUMIFS(DataRegularSeason20242025!$AB$3:$AB$1315,DataRegularSeason20242025!$B$3:$B$1315, "&lt;=" &amp; $A82, DataRegularSeason20242025!$E$3:$E$1315, F$1)</f>
        <v>11</v>
      </c>
      <c r="G82" s="2">
        <f>SUMIFS(DataRegularSeason20242025!$AA$3:$AA$1315,DataRegularSeason20242025!$B$3:$B$1315, "&lt;=" &amp; $A82, DataRegularSeason20242025!$D$3:$D$1315, G$1)+SUMIFS(DataRegularSeason20242025!$AB$3:$AB$1315,DataRegularSeason20242025!$B$3:$B$1315, "&lt;=" &amp; $A82, DataRegularSeason20242025!$E$3:$E$1315, G$1)</f>
        <v>13</v>
      </c>
      <c r="H82" s="2">
        <f>SUMIFS(DataRegularSeason20242025!$AA$3:$AA$1315,DataRegularSeason20242025!$B$3:$B$1315, "&lt;=" &amp; $A82, DataRegularSeason20242025!$D$3:$D$1315, H$1)+SUMIFS(DataRegularSeason20242025!$AB$3:$AB$1315,DataRegularSeason20242025!$B$3:$B$1315, "&lt;=" &amp; $A82, DataRegularSeason20242025!$E$3:$E$1315, H$1)</f>
        <v>11</v>
      </c>
      <c r="I82" s="2">
        <f>SUMIFS(DataRegularSeason20242025!$AA$3:$AA$1315,DataRegularSeason20242025!$B$3:$B$1315, "&lt;=" &amp; $A82, DataRegularSeason20242025!$D$3:$D$1315, I$1)+SUMIFS(DataRegularSeason20242025!$AB$3:$AB$1315,DataRegularSeason20242025!$B$3:$B$1315, "&lt;=" &amp; $A82, DataRegularSeason20242025!$E$3:$E$1315, I$1)</f>
        <v>10</v>
      </c>
      <c r="J82" s="2">
        <f>SUMIFS(DataRegularSeason20242025!$AA$3:$AA$1315,DataRegularSeason20242025!$B$3:$B$1315, "&lt;=" &amp; $A82, DataRegularSeason20242025!$D$3:$D$1315, J$1)+SUMIFS(DataRegularSeason20242025!$AB$3:$AB$1315,DataRegularSeason20242025!$B$3:$B$1315, "&lt;=" &amp; $A82, DataRegularSeason20242025!$E$3:$E$1315, J$1)</f>
        <v>14</v>
      </c>
      <c r="K82" s="2">
        <f>SUMIFS(DataRegularSeason20242025!$AA$3:$AA$1315,DataRegularSeason20242025!$B$3:$B$1315, "&lt;=" &amp; $A82, DataRegularSeason20242025!$D$3:$D$1315, K$1)+SUMIFS(DataRegularSeason20242025!$AB$3:$AB$1315,DataRegularSeason20242025!$B$3:$B$1315, "&lt;=" &amp; $A82, DataRegularSeason20242025!$E$3:$E$1315, K$1)</f>
        <v>11</v>
      </c>
      <c r="L82" s="2">
        <f>SUMIFS(DataRegularSeason20242025!$AA$3:$AA$1315,DataRegularSeason20242025!$B$3:$B$1315, "&lt;=" &amp; $A82, DataRegularSeason20242025!$D$3:$D$1315, L$1)+SUMIFS(DataRegularSeason20242025!$AB$3:$AB$1315,DataRegularSeason20242025!$B$3:$B$1315, "&lt;=" &amp; $A82, DataRegularSeason20242025!$E$3:$E$1315, L$1)</f>
        <v>13</v>
      </c>
      <c r="M82" s="2">
        <f>SUMIFS(DataRegularSeason20242025!$AA$3:$AA$1315,DataRegularSeason20242025!$B$3:$B$1315, "&lt;=" &amp; $A82, DataRegularSeason20242025!$D$3:$D$1315, M$1)+SUMIFS(DataRegularSeason20242025!$AB$3:$AB$1315,DataRegularSeason20242025!$B$3:$B$1315, "&lt;=" &amp; $A82, DataRegularSeason20242025!$E$3:$E$1315, M$1)</f>
        <v>19</v>
      </c>
      <c r="N82" s="2">
        <f>SUMIFS(DataRegularSeason20242025!$AA$3:$AA$1315,DataRegularSeason20242025!$B$3:$B$1315, "&lt;=" &amp; $A82, DataRegularSeason20242025!$D$3:$D$1315, N$1)+SUMIFS(DataRegularSeason20242025!$AB$3:$AB$1315,DataRegularSeason20242025!$B$3:$B$1315, "&lt;=" &amp; $A82, DataRegularSeason20242025!$E$3:$E$1315, N$1)</f>
        <v>17</v>
      </c>
      <c r="O82" s="2">
        <f>SUMIFS(DataRegularSeason20242025!$AA$3:$AA$1315,DataRegularSeason20242025!$B$3:$B$1315, "&lt;=" &amp; $A82, DataRegularSeason20242025!$D$3:$D$1315, O$1)+SUMIFS(DataRegularSeason20242025!$AB$3:$AB$1315,DataRegularSeason20242025!$B$3:$B$1315, "&lt;=" &amp; $A82, DataRegularSeason20242025!$E$3:$E$1315, O$1)</f>
        <v>18</v>
      </c>
      <c r="P82" s="2">
        <f>SUMIFS(DataRegularSeason20242025!$AA$3:$AA$1315,DataRegularSeason20242025!$B$3:$B$1315, "&lt;=" &amp; $A82, DataRegularSeason20242025!$D$3:$D$1315, P$1)+SUMIFS(DataRegularSeason20242025!$AB$3:$AB$1315,DataRegularSeason20242025!$B$3:$B$1315, "&lt;=" &amp; $A82, DataRegularSeason20242025!$E$3:$E$1315, P$1)</f>
        <v>9</v>
      </c>
      <c r="Q82" s="2">
        <f>SUMIFS(DataRegularSeason20242025!$AA$3:$AA$1315,DataRegularSeason20242025!$B$3:$B$1315, "&lt;=" &amp; $A82, DataRegularSeason20242025!$D$3:$D$1315, Q$1)+SUMIFS(DataRegularSeason20242025!$AB$3:$AB$1315,DataRegularSeason20242025!$B$3:$B$1315, "&lt;=" &amp; $A82, DataRegularSeason20242025!$E$3:$E$1315, Q$1)</f>
        <v>18</v>
      </c>
      <c r="R82" s="2">
        <f>SUMIFS(DataRegularSeason20242025!$AA$3:$AA$1315,DataRegularSeason20242025!$B$3:$B$1315, "&lt;=" &amp; $A82, DataRegularSeason20242025!$D$3:$D$1315, R$1)+SUMIFS(DataRegularSeason20242025!$AB$3:$AB$1315,DataRegularSeason20242025!$B$3:$B$1315, "&lt;=" &amp; $A82, DataRegularSeason20242025!$E$3:$E$1315, R$1)</f>
        <v>9</v>
      </c>
      <c r="S82" s="2">
        <f>SUMIFS(DataRegularSeason20242025!$AA$3:$AA$1315,DataRegularSeason20242025!$B$3:$B$1315, "&lt;=" &amp; $A82, DataRegularSeason20242025!$D$3:$D$1315, S$1)+SUMIFS(DataRegularSeason20242025!$AB$3:$AB$1315,DataRegularSeason20242025!$B$3:$B$1315, "&lt;=" &amp; $A82, DataRegularSeason20242025!$E$3:$E$1315, S$1)</f>
        <v>10</v>
      </c>
      <c r="T82" s="2">
        <f>SUMIFS(DataRegularSeason20242025!$AA$3:$AA$1315,DataRegularSeason20242025!$B$3:$B$1315, "&lt;=" &amp; $A82, DataRegularSeason20242025!$D$3:$D$1315, T$1)+SUMIFS(DataRegularSeason20242025!$AB$3:$AB$1315,DataRegularSeason20242025!$B$3:$B$1315, "&lt;=" &amp; $A82, DataRegularSeason20242025!$E$3:$E$1315, T$1)</f>
        <v>17</v>
      </c>
      <c r="U82" s="2">
        <f>SUMIFS(DataRegularSeason20242025!$AA$3:$AA$1315,DataRegularSeason20242025!$B$3:$B$1315, "&lt;=" &amp; $A82, DataRegularSeason20242025!$D$3:$D$1315, U$1)+SUMIFS(DataRegularSeason20242025!$AB$3:$AB$1315,DataRegularSeason20242025!$B$3:$B$1315, "&lt;=" &amp; $A82, DataRegularSeason20242025!$E$3:$E$1315, U$1)</f>
        <v>12</v>
      </c>
      <c r="V82" s="2">
        <f>SUMIFS(DataRegularSeason20242025!$AA$3:$AA$1315,DataRegularSeason20242025!$B$3:$B$1315, "&lt;=" &amp; $A82, DataRegularSeason20242025!$D$3:$D$1315, V$1)+SUMIFS(DataRegularSeason20242025!$AB$3:$AB$1315,DataRegularSeason20242025!$B$3:$B$1315, "&lt;=" &amp; $A82, DataRegularSeason20242025!$E$3:$E$1315, V$1)</f>
        <v>9</v>
      </c>
      <c r="W82" s="2">
        <f>SUMIFS(DataRegularSeason20242025!$AA$3:$AA$1315,DataRegularSeason20242025!$B$3:$B$1315, "&lt;=" &amp; $A82, DataRegularSeason20242025!$D$3:$D$1315, W$1)+SUMIFS(DataRegularSeason20242025!$AB$3:$AB$1315,DataRegularSeason20242025!$B$3:$B$1315, "&lt;=" &amp; $A82, DataRegularSeason20242025!$E$3:$E$1315, W$1)</f>
        <v>11</v>
      </c>
      <c r="X82" s="2">
        <f>SUMIFS(DataRegularSeason20242025!$AA$3:$AA$1315,DataRegularSeason20242025!$B$3:$B$1315, "&lt;=" &amp; $A82, DataRegularSeason20242025!$D$3:$D$1315, X$1)+SUMIFS(DataRegularSeason20242025!$AB$3:$AB$1315,DataRegularSeason20242025!$B$3:$B$1315, "&lt;=" &amp; $A82, DataRegularSeason20242025!$E$3:$E$1315, X$1)</f>
        <v>11</v>
      </c>
      <c r="Y82" s="2">
        <f>SUMIFS(DataRegularSeason20242025!$AA$3:$AA$1315,DataRegularSeason20242025!$B$3:$B$1315, "&lt;=" &amp; $A82, DataRegularSeason20242025!$D$3:$D$1315, Y$1)+SUMIFS(DataRegularSeason20242025!$AB$3:$AB$1315,DataRegularSeason20242025!$B$3:$B$1315, "&lt;=" &amp; $A82, DataRegularSeason20242025!$E$3:$E$1315, Y$1)</f>
        <v>8</v>
      </c>
      <c r="Z82" s="2">
        <f>SUMIFS(DataRegularSeason20242025!$AA$3:$AA$1315,DataRegularSeason20242025!$B$3:$B$1315, "&lt;=" &amp; $A82, DataRegularSeason20242025!$D$3:$D$1315, Z$1)+SUMIFS(DataRegularSeason20242025!$AB$3:$AB$1315,DataRegularSeason20242025!$B$3:$B$1315, "&lt;=" &amp; $A82, DataRegularSeason20242025!$E$3:$E$1315, Z$1)</f>
        <v>12</v>
      </c>
      <c r="AA82" s="2">
        <f>SUMIFS(DataRegularSeason20242025!$AA$3:$AA$1315,DataRegularSeason20242025!$B$3:$B$1315, "&lt;=" &amp; $A82, DataRegularSeason20242025!$D$3:$D$1315, AA$1)+SUMIFS(DataRegularSeason20242025!$AB$3:$AB$1315,DataRegularSeason20242025!$B$3:$B$1315, "&lt;=" &amp; $A82, DataRegularSeason20242025!$E$3:$E$1315, AA$1)</f>
        <v>14</v>
      </c>
      <c r="AB82" s="2">
        <f>SUMIFS(DataRegularSeason20242025!$AA$3:$AA$1315,DataRegularSeason20242025!$B$3:$B$1315, "&lt;=" &amp; $A82, DataRegularSeason20242025!$D$3:$D$1315, AB$1)+SUMIFS(DataRegularSeason20242025!$AB$3:$AB$1315,DataRegularSeason20242025!$B$3:$B$1315, "&lt;=" &amp; $A82, DataRegularSeason20242025!$E$3:$E$1315, AB$1)</f>
        <v>14</v>
      </c>
      <c r="AC82" s="2">
        <f>SUMIFS(DataRegularSeason20242025!$AA$3:$AA$1315,DataRegularSeason20242025!$B$3:$B$1315, "&lt;=" &amp; $A82, DataRegularSeason20242025!$D$3:$D$1315, AC$1)+SUMIFS(DataRegularSeason20242025!$AB$3:$AB$1315,DataRegularSeason20242025!$B$3:$B$1315, "&lt;=" &amp; $A82, DataRegularSeason20242025!$E$3:$E$1315, AC$1)</f>
        <v>13</v>
      </c>
      <c r="AD82" s="2">
        <f>SUMIFS(DataRegularSeason20242025!$AA$3:$AA$1315,DataRegularSeason20242025!$B$3:$B$1315, "&lt;=" &amp; $A82, DataRegularSeason20242025!$D$3:$D$1315, AD$1)+SUMIFS(DataRegularSeason20242025!$AB$3:$AB$1315,DataRegularSeason20242025!$B$3:$B$1315, "&lt;=" &amp; $A82, DataRegularSeason20242025!$E$3:$E$1315, AD$1)</f>
        <v>13</v>
      </c>
      <c r="AE82" s="2">
        <f>SUMIFS(DataRegularSeason20242025!$AA$3:$AA$1315,DataRegularSeason20242025!$B$3:$B$1315, "&lt;=" &amp; $A82, DataRegularSeason20242025!$D$3:$D$1315, AE$1)+SUMIFS(DataRegularSeason20242025!$AB$3:$AB$1315,DataRegularSeason20242025!$B$3:$B$1315, "&lt;=" &amp; $A82, DataRegularSeason20242025!$E$3:$E$1315, AE$1)</f>
        <v>17</v>
      </c>
      <c r="AF82" s="2">
        <f>SUMIFS(DataRegularSeason20242025!$AA$3:$AA$1315,DataRegularSeason20242025!$B$3:$B$1315, "&lt;=" &amp; $A82, DataRegularSeason20242025!$D$3:$D$1315, AF$1)+SUMIFS(DataRegularSeason20242025!$AB$3:$AB$1315,DataRegularSeason20242025!$B$3:$B$1315, "&lt;=" &amp; $A82, DataRegularSeason20242025!$E$3:$E$1315, AF$1)</f>
        <v>22</v>
      </c>
      <c r="AG82" s="2">
        <f>SUMIFS(DataRegularSeason20242025!$AA$3:$AA$1315,DataRegularSeason20242025!$B$3:$B$1315, "&lt;=" &amp; $A82, DataRegularSeason20242025!$D$3:$D$1315, AG$1)+SUMIFS(DataRegularSeason20242025!$AB$3:$AB$1315,DataRegularSeason20242025!$B$3:$B$1315, "&lt;=" &amp; $A82, DataRegularSeason20242025!$E$3:$E$1315, AG$1)</f>
        <v>16</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10</v>
      </c>
      <c r="C83" s="2">
        <f>SUMIFS(DataRegularSeason20242025!$AA$3:$AA$1315,DataRegularSeason20242025!$B$3:$B$1315, "&lt;=" &amp; $A83, DataRegularSeason20242025!$D$3:$D$1315, C$1)+SUMIFS(DataRegularSeason20242025!$AB$3:$AB$1315,DataRegularSeason20242025!$B$3:$B$1315, "&lt;=" &amp; $A83, DataRegularSeason20242025!$E$3:$E$1315, C$1)</f>
        <v>13</v>
      </c>
      <c r="D83" s="2">
        <f>SUMIFS(DataRegularSeason20242025!$AA$3:$AA$1315,DataRegularSeason20242025!$B$3:$B$1315, "&lt;=" &amp; $A83, DataRegularSeason20242025!$D$3:$D$1315, D$1)+SUMIFS(DataRegularSeason20242025!$AB$3:$AB$1315,DataRegularSeason20242025!$B$3:$B$1315, "&lt;=" &amp; $A83, DataRegularSeason20242025!$E$3:$E$1315, D$1)</f>
        <v>9</v>
      </c>
      <c r="E83" s="2">
        <f>SUMIFS(DataRegularSeason20242025!$AA$3:$AA$1315,DataRegularSeason20242025!$B$3:$B$1315, "&lt;=" &amp; $A83, DataRegularSeason20242025!$D$3:$D$1315, E$1)+SUMIFS(DataRegularSeason20242025!$AB$3:$AB$1315,DataRegularSeason20242025!$B$3:$B$1315, "&lt;=" &amp; $A83, DataRegularSeason20242025!$E$3:$E$1315, E$1)</f>
        <v>16</v>
      </c>
      <c r="F83" s="2">
        <f>SUMIFS(DataRegularSeason20242025!$AA$3:$AA$1315,DataRegularSeason20242025!$B$3:$B$1315, "&lt;=" &amp; $A83, DataRegularSeason20242025!$D$3:$D$1315, F$1)+SUMIFS(DataRegularSeason20242025!$AB$3:$AB$1315,DataRegularSeason20242025!$B$3:$B$1315, "&lt;=" &amp; $A83, DataRegularSeason20242025!$E$3:$E$1315, F$1)</f>
        <v>11</v>
      </c>
      <c r="G83" s="2">
        <f>SUMIFS(DataRegularSeason20242025!$AA$3:$AA$1315,DataRegularSeason20242025!$B$3:$B$1315, "&lt;=" &amp; $A83, DataRegularSeason20242025!$D$3:$D$1315, G$1)+SUMIFS(DataRegularSeason20242025!$AB$3:$AB$1315,DataRegularSeason20242025!$B$3:$B$1315, "&lt;=" &amp; $A83, DataRegularSeason20242025!$E$3:$E$1315, G$1)</f>
        <v>13</v>
      </c>
      <c r="H83" s="2">
        <f>SUMIFS(DataRegularSeason20242025!$AA$3:$AA$1315,DataRegularSeason20242025!$B$3:$B$1315, "&lt;=" &amp; $A83, DataRegularSeason20242025!$D$3:$D$1315, H$1)+SUMIFS(DataRegularSeason20242025!$AB$3:$AB$1315,DataRegularSeason20242025!$B$3:$B$1315, "&lt;=" &amp; $A83, DataRegularSeason20242025!$E$3:$E$1315, H$1)</f>
        <v>11</v>
      </c>
      <c r="I83" s="2">
        <f>SUMIFS(DataRegularSeason20242025!$AA$3:$AA$1315,DataRegularSeason20242025!$B$3:$B$1315, "&lt;=" &amp; $A83, DataRegularSeason20242025!$D$3:$D$1315, I$1)+SUMIFS(DataRegularSeason20242025!$AB$3:$AB$1315,DataRegularSeason20242025!$B$3:$B$1315, "&lt;=" &amp; $A83, DataRegularSeason20242025!$E$3:$E$1315, I$1)</f>
        <v>10</v>
      </c>
      <c r="J83" s="2">
        <f>SUMIFS(DataRegularSeason20242025!$AA$3:$AA$1315,DataRegularSeason20242025!$B$3:$B$1315, "&lt;=" &amp; $A83, DataRegularSeason20242025!$D$3:$D$1315, J$1)+SUMIFS(DataRegularSeason20242025!$AB$3:$AB$1315,DataRegularSeason20242025!$B$3:$B$1315, "&lt;=" &amp; $A83, DataRegularSeason20242025!$E$3:$E$1315, J$1)</f>
        <v>14</v>
      </c>
      <c r="K83" s="2">
        <f>SUMIFS(DataRegularSeason20242025!$AA$3:$AA$1315,DataRegularSeason20242025!$B$3:$B$1315, "&lt;=" &amp; $A83, DataRegularSeason20242025!$D$3:$D$1315, K$1)+SUMIFS(DataRegularSeason20242025!$AB$3:$AB$1315,DataRegularSeason20242025!$B$3:$B$1315, "&lt;=" &amp; $A83, DataRegularSeason20242025!$E$3:$E$1315, K$1)</f>
        <v>11</v>
      </c>
      <c r="L83" s="2">
        <f>SUMIFS(DataRegularSeason20242025!$AA$3:$AA$1315,DataRegularSeason20242025!$B$3:$B$1315, "&lt;=" &amp; $A83, DataRegularSeason20242025!$D$3:$D$1315, L$1)+SUMIFS(DataRegularSeason20242025!$AB$3:$AB$1315,DataRegularSeason20242025!$B$3:$B$1315, "&lt;=" &amp; $A83, DataRegularSeason20242025!$E$3:$E$1315, L$1)</f>
        <v>13</v>
      </c>
      <c r="M83" s="2">
        <f>SUMIFS(DataRegularSeason20242025!$AA$3:$AA$1315,DataRegularSeason20242025!$B$3:$B$1315, "&lt;=" &amp; $A83, DataRegularSeason20242025!$D$3:$D$1315, M$1)+SUMIFS(DataRegularSeason20242025!$AB$3:$AB$1315,DataRegularSeason20242025!$B$3:$B$1315, "&lt;=" &amp; $A83, DataRegularSeason20242025!$E$3:$E$1315, M$1)</f>
        <v>19</v>
      </c>
      <c r="N83" s="2">
        <f>SUMIFS(DataRegularSeason20242025!$AA$3:$AA$1315,DataRegularSeason20242025!$B$3:$B$1315, "&lt;=" &amp; $A83, DataRegularSeason20242025!$D$3:$D$1315, N$1)+SUMIFS(DataRegularSeason20242025!$AB$3:$AB$1315,DataRegularSeason20242025!$B$3:$B$1315, "&lt;=" &amp; $A83, DataRegularSeason20242025!$E$3:$E$1315, N$1)</f>
        <v>17</v>
      </c>
      <c r="O83" s="2">
        <f>SUMIFS(DataRegularSeason20242025!$AA$3:$AA$1315,DataRegularSeason20242025!$B$3:$B$1315, "&lt;=" &amp; $A83, DataRegularSeason20242025!$D$3:$D$1315, O$1)+SUMIFS(DataRegularSeason20242025!$AB$3:$AB$1315,DataRegularSeason20242025!$B$3:$B$1315, "&lt;=" &amp; $A83, DataRegularSeason20242025!$E$3:$E$1315, O$1)</f>
        <v>18</v>
      </c>
      <c r="P83" s="2">
        <f>SUMIFS(DataRegularSeason20242025!$AA$3:$AA$1315,DataRegularSeason20242025!$B$3:$B$1315, "&lt;=" &amp; $A83, DataRegularSeason20242025!$D$3:$D$1315, P$1)+SUMIFS(DataRegularSeason20242025!$AB$3:$AB$1315,DataRegularSeason20242025!$B$3:$B$1315, "&lt;=" &amp; $A83, DataRegularSeason20242025!$E$3:$E$1315, P$1)</f>
        <v>9</v>
      </c>
      <c r="Q83" s="2">
        <f>SUMIFS(DataRegularSeason20242025!$AA$3:$AA$1315,DataRegularSeason20242025!$B$3:$B$1315, "&lt;=" &amp; $A83, DataRegularSeason20242025!$D$3:$D$1315, Q$1)+SUMIFS(DataRegularSeason20242025!$AB$3:$AB$1315,DataRegularSeason20242025!$B$3:$B$1315, "&lt;=" &amp; $A83, DataRegularSeason20242025!$E$3:$E$1315, Q$1)</f>
        <v>18</v>
      </c>
      <c r="R83" s="2">
        <f>SUMIFS(DataRegularSeason20242025!$AA$3:$AA$1315,DataRegularSeason20242025!$B$3:$B$1315, "&lt;=" &amp; $A83, DataRegularSeason20242025!$D$3:$D$1315, R$1)+SUMIFS(DataRegularSeason20242025!$AB$3:$AB$1315,DataRegularSeason20242025!$B$3:$B$1315, "&lt;=" &amp; $A83, DataRegularSeason20242025!$E$3:$E$1315, R$1)</f>
        <v>9</v>
      </c>
      <c r="S83" s="2">
        <f>SUMIFS(DataRegularSeason20242025!$AA$3:$AA$1315,DataRegularSeason20242025!$B$3:$B$1315, "&lt;=" &amp; $A83, DataRegularSeason20242025!$D$3:$D$1315, S$1)+SUMIFS(DataRegularSeason20242025!$AB$3:$AB$1315,DataRegularSeason20242025!$B$3:$B$1315, "&lt;=" &amp; $A83, DataRegularSeason20242025!$E$3:$E$1315, S$1)</f>
        <v>10</v>
      </c>
      <c r="T83" s="2">
        <f>SUMIFS(DataRegularSeason20242025!$AA$3:$AA$1315,DataRegularSeason20242025!$B$3:$B$1315, "&lt;=" &amp; $A83, DataRegularSeason20242025!$D$3:$D$1315, T$1)+SUMIFS(DataRegularSeason20242025!$AB$3:$AB$1315,DataRegularSeason20242025!$B$3:$B$1315, "&lt;=" &amp; $A83, DataRegularSeason20242025!$E$3:$E$1315, T$1)</f>
        <v>17</v>
      </c>
      <c r="U83" s="2">
        <f>SUMIFS(DataRegularSeason20242025!$AA$3:$AA$1315,DataRegularSeason20242025!$B$3:$B$1315, "&lt;=" &amp; $A83, DataRegularSeason20242025!$D$3:$D$1315, U$1)+SUMIFS(DataRegularSeason20242025!$AB$3:$AB$1315,DataRegularSeason20242025!$B$3:$B$1315, "&lt;=" &amp; $A83, DataRegularSeason20242025!$E$3:$E$1315, U$1)</f>
        <v>12</v>
      </c>
      <c r="V83" s="2">
        <f>SUMIFS(DataRegularSeason20242025!$AA$3:$AA$1315,DataRegularSeason20242025!$B$3:$B$1315, "&lt;=" &amp; $A83, DataRegularSeason20242025!$D$3:$D$1315, V$1)+SUMIFS(DataRegularSeason20242025!$AB$3:$AB$1315,DataRegularSeason20242025!$B$3:$B$1315, "&lt;=" &amp; $A83, DataRegularSeason20242025!$E$3:$E$1315, V$1)</f>
        <v>9</v>
      </c>
      <c r="W83" s="2">
        <f>SUMIFS(DataRegularSeason20242025!$AA$3:$AA$1315,DataRegularSeason20242025!$B$3:$B$1315, "&lt;=" &amp; $A83, DataRegularSeason20242025!$D$3:$D$1315, W$1)+SUMIFS(DataRegularSeason20242025!$AB$3:$AB$1315,DataRegularSeason20242025!$B$3:$B$1315, "&lt;=" &amp; $A83, DataRegularSeason20242025!$E$3:$E$1315, W$1)</f>
        <v>11</v>
      </c>
      <c r="X83" s="2">
        <f>SUMIFS(DataRegularSeason20242025!$AA$3:$AA$1315,DataRegularSeason20242025!$B$3:$B$1315, "&lt;=" &amp; $A83, DataRegularSeason20242025!$D$3:$D$1315, X$1)+SUMIFS(DataRegularSeason20242025!$AB$3:$AB$1315,DataRegularSeason20242025!$B$3:$B$1315, "&lt;=" &amp; $A83, DataRegularSeason20242025!$E$3:$E$1315, X$1)</f>
        <v>11</v>
      </c>
      <c r="Y83" s="2">
        <f>SUMIFS(DataRegularSeason20242025!$AA$3:$AA$1315,DataRegularSeason20242025!$B$3:$B$1315, "&lt;=" &amp; $A83, DataRegularSeason20242025!$D$3:$D$1315, Y$1)+SUMIFS(DataRegularSeason20242025!$AB$3:$AB$1315,DataRegularSeason20242025!$B$3:$B$1315, "&lt;=" &amp; $A83, DataRegularSeason20242025!$E$3:$E$1315, Y$1)</f>
        <v>8</v>
      </c>
      <c r="Z83" s="2">
        <f>SUMIFS(DataRegularSeason20242025!$AA$3:$AA$1315,DataRegularSeason20242025!$B$3:$B$1315, "&lt;=" &amp; $A83, DataRegularSeason20242025!$D$3:$D$1315, Z$1)+SUMIFS(DataRegularSeason20242025!$AB$3:$AB$1315,DataRegularSeason20242025!$B$3:$B$1315, "&lt;=" &amp; $A83, DataRegularSeason20242025!$E$3:$E$1315, Z$1)</f>
        <v>12</v>
      </c>
      <c r="AA83" s="2">
        <f>SUMIFS(DataRegularSeason20242025!$AA$3:$AA$1315,DataRegularSeason20242025!$B$3:$B$1315, "&lt;=" &amp; $A83, DataRegularSeason20242025!$D$3:$D$1315, AA$1)+SUMIFS(DataRegularSeason20242025!$AB$3:$AB$1315,DataRegularSeason20242025!$B$3:$B$1315, "&lt;=" &amp; $A83, DataRegularSeason20242025!$E$3:$E$1315, AA$1)</f>
        <v>14</v>
      </c>
      <c r="AB83" s="2">
        <f>SUMIFS(DataRegularSeason20242025!$AA$3:$AA$1315,DataRegularSeason20242025!$B$3:$B$1315, "&lt;=" &amp; $A83, DataRegularSeason20242025!$D$3:$D$1315, AB$1)+SUMIFS(DataRegularSeason20242025!$AB$3:$AB$1315,DataRegularSeason20242025!$B$3:$B$1315, "&lt;=" &amp; $A83, DataRegularSeason20242025!$E$3:$E$1315, AB$1)</f>
        <v>14</v>
      </c>
      <c r="AC83" s="2">
        <f>SUMIFS(DataRegularSeason20242025!$AA$3:$AA$1315,DataRegularSeason20242025!$B$3:$B$1315, "&lt;=" &amp; $A83, DataRegularSeason20242025!$D$3:$D$1315, AC$1)+SUMIFS(DataRegularSeason20242025!$AB$3:$AB$1315,DataRegularSeason20242025!$B$3:$B$1315, "&lt;=" &amp; $A83, DataRegularSeason20242025!$E$3:$E$1315, AC$1)</f>
        <v>13</v>
      </c>
      <c r="AD83" s="2">
        <f>SUMIFS(DataRegularSeason20242025!$AA$3:$AA$1315,DataRegularSeason20242025!$B$3:$B$1315, "&lt;=" &amp; $A83, DataRegularSeason20242025!$D$3:$D$1315, AD$1)+SUMIFS(DataRegularSeason20242025!$AB$3:$AB$1315,DataRegularSeason20242025!$B$3:$B$1315, "&lt;=" &amp; $A83, DataRegularSeason20242025!$E$3:$E$1315, AD$1)</f>
        <v>13</v>
      </c>
      <c r="AE83" s="2">
        <f>SUMIFS(DataRegularSeason20242025!$AA$3:$AA$1315,DataRegularSeason20242025!$B$3:$B$1315, "&lt;=" &amp; $A83, DataRegularSeason20242025!$D$3:$D$1315, AE$1)+SUMIFS(DataRegularSeason20242025!$AB$3:$AB$1315,DataRegularSeason20242025!$B$3:$B$1315, "&lt;=" &amp; $A83, DataRegularSeason20242025!$E$3:$E$1315, AE$1)</f>
        <v>17</v>
      </c>
      <c r="AF83" s="2">
        <f>SUMIFS(DataRegularSeason20242025!$AA$3:$AA$1315,DataRegularSeason20242025!$B$3:$B$1315, "&lt;=" &amp; $A83, DataRegularSeason20242025!$D$3:$D$1315, AF$1)+SUMIFS(DataRegularSeason20242025!$AB$3:$AB$1315,DataRegularSeason20242025!$B$3:$B$1315, "&lt;=" &amp; $A83, DataRegularSeason20242025!$E$3:$E$1315, AF$1)</f>
        <v>22</v>
      </c>
      <c r="AG83" s="2">
        <f>SUMIFS(DataRegularSeason20242025!$AA$3:$AA$1315,DataRegularSeason20242025!$B$3:$B$1315, "&lt;=" &amp; $A83, DataRegularSeason20242025!$D$3:$D$1315, AG$1)+SUMIFS(DataRegularSeason20242025!$AB$3:$AB$1315,DataRegularSeason20242025!$B$3:$B$1315, "&lt;=" &amp; $A83, DataRegularSeason20242025!$E$3:$E$1315, AG$1)</f>
        <v>16</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10</v>
      </c>
      <c r="C84" s="2">
        <f>SUMIFS(DataRegularSeason20242025!$AA$3:$AA$1315,DataRegularSeason20242025!$B$3:$B$1315, "&lt;=" &amp; $A84, DataRegularSeason20242025!$D$3:$D$1315, C$1)+SUMIFS(DataRegularSeason20242025!$AB$3:$AB$1315,DataRegularSeason20242025!$B$3:$B$1315, "&lt;=" &amp; $A84, DataRegularSeason20242025!$E$3:$E$1315, C$1)</f>
        <v>13</v>
      </c>
      <c r="D84" s="2">
        <f>SUMIFS(DataRegularSeason20242025!$AA$3:$AA$1315,DataRegularSeason20242025!$B$3:$B$1315, "&lt;=" &amp; $A84, DataRegularSeason20242025!$D$3:$D$1315, D$1)+SUMIFS(DataRegularSeason20242025!$AB$3:$AB$1315,DataRegularSeason20242025!$B$3:$B$1315, "&lt;=" &amp; $A84, DataRegularSeason20242025!$E$3:$E$1315, D$1)</f>
        <v>9</v>
      </c>
      <c r="E84" s="2">
        <f>SUMIFS(DataRegularSeason20242025!$AA$3:$AA$1315,DataRegularSeason20242025!$B$3:$B$1315, "&lt;=" &amp; $A84, DataRegularSeason20242025!$D$3:$D$1315, E$1)+SUMIFS(DataRegularSeason20242025!$AB$3:$AB$1315,DataRegularSeason20242025!$B$3:$B$1315, "&lt;=" &amp; $A84, DataRegularSeason20242025!$E$3:$E$1315, E$1)</f>
        <v>16</v>
      </c>
      <c r="F84" s="2">
        <f>SUMIFS(DataRegularSeason20242025!$AA$3:$AA$1315,DataRegularSeason20242025!$B$3:$B$1315, "&lt;=" &amp; $A84, DataRegularSeason20242025!$D$3:$D$1315, F$1)+SUMIFS(DataRegularSeason20242025!$AB$3:$AB$1315,DataRegularSeason20242025!$B$3:$B$1315, "&lt;=" &amp; $A84, DataRegularSeason20242025!$E$3:$E$1315, F$1)</f>
        <v>11</v>
      </c>
      <c r="G84" s="2">
        <f>SUMIFS(DataRegularSeason20242025!$AA$3:$AA$1315,DataRegularSeason20242025!$B$3:$B$1315, "&lt;=" &amp; $A84, DataRegularSeason20242025!$D$3:$D$1315, G$1)+SUMIFS(DataRegularSeason20242025!$AB$3:$AB$1315,DataRegularSeason20242025!$B$3:$B$1315, "&lt;=" &amp; $A84, DataRegularSeason20242025!$E$3:$E$1315, G$1)</f>
        <v>13</v>
      </c>
      <c r="H84" s="2">
        <f>SUMIFS(DataRegularSeason20242025!$AA$3:$AA$1315,DataRegularSeason20242025!$B$3:$B$1315, "&lt;=" &amp; $A84, DataRegularSeason20242025!$D$3:$D$1315, H$1)+SUMIFS(DataRegularSeason20242025!$AB$3:$AB$1315,DataRegularSeason20242025!$B$3:$B$1315, "&lt;=" &amp; $A84, DataRegularSeason20242025!$E$3:$E$1315, H$1)</f>
        <v>11</v>
      </c>
      <c r="I84" s="2">
        <f>SUMIFS(DataRegularSeason20242025!$AA$3:$AA$1315,DataRegularSeason20242025!$B$3:$B$1315, "&lt;=" &amp; $A84, DataRegularSeason20242025!$D$3:$D$1315, I$1)+SUMIFS(DataRegularSeason20242025!$AB$3:$AB$1315,DataRegularSeason20242025!$B$3:$B$1315, "&lt;=" &amp; $A84, DataRegularSeason20242025!$E$3:$E$1315, I$1)</f>
        <v>10</v>
      </c>
      <c r="J84" s="2">
        <f>SUMIFS(DataRegularSeason20242025!$AA$3:$AA$1315,DataRegularSeason20242025!$B$3:$B$1315, "&lt;=" &amp; $A84, DataRegularSeason20242025!$D$3:$D$1315, J$1)+SUMIFS(DataRegularSeason20242025!$AB$3:$AB$1315,DataRegularSeason20242025!$B$3:$B$1315, "&lt;=" &amp; $A84, DataRegularSeason20242025!$E$3:$E$1315, J$1)</f>
        <v>14</v>
      </c>
      <c r="K84" s="2">
        <f>SUMIFS(DataRegularSeason20242025!$AA$3:$AA$1315,DataRegularSeason20242025!$B$3:$B$1315, "&lt;=" &amp; $A84, DataRegularSeason20242025!$D$3:$D$1315, K$1)+SUMIFS(DataRegularSeason20242025!$AB$3:$AB$1315,DataRegularSeason20242025!$B$3:$B$1315, "&lt;=" &amp; $A84, DataRegularSeason20242025!$E$3:$E$1315, K$1)</f>
        <v>11</v>
      </c>
      <c r="L84" s="2">
        <f>SUMIFS(DataRegularSeason20242025!$AA$3:$AA$1315,DataRegularSeason20242025!$B$3:$B$1315, "&lt;=" &amp; $A84, DataRegularSeason20242025!$D$3:$D$1315, L$1)+SUMIFS(DataRegularSeason20242025!$AB$3:$AB$1315,DataRegularSeason20242025!$B$3:$B$1315, "&lt;=" &amp; $A84, DataRegularSeason20242025!$E$3:$E$1315, L$1)</f>
        <v>13</v>
      </c>
      <c r="M84" s="2">
        <f>SUMIFS(DataRegularSeason20242025!$AA$3:$AA$1315,DataRegularSeason20242025!$B$3:$B$1315, "&lt;=" &amp; $A84, DataRegularSeason20242025!$D$3:$D$1315, M$1)+SUMIFS(DataRegularSeason20242025!$AB$3:$AB$1315,DataRegularSeason20242025!$B$3:$B$1315, "&lt;=" &amp; $A84, DataRegularSeason20242025!$E$3:$E$1315, M$1)</f>
        <v>19</v>
      </c>
      <c r="N84" s="2">
        <f>SUMIFS(DataRegularSeason20242025!$AA$3:$AA$1315,DataRegularSeason20242025!$B$3:$B$1315, "&lt;=" &amp; $A84, DataRegularSeason20242025!$D$3:$D$1315, N$1)+SUMIFS(DataRegularSeason20242025!$AB$3:$AB$1315,DataRegularSeason20242025!$B$3:$B$1315, "&lt;=" &amp; $A84, DataRegularSeason20242025!$E$3:$E$1315, N$1)</f>
        <v>17</v>
      </c>
      <c r="O84" s="2">
        <f>SUMIFS(DataRegularSeason20242025!$AA$3:$AA$1315,DataRegularSeason20242025!$B$3:$B$1315, "&lt;=" &amp; $A84, DataRegularSeason20242025!$D$3:$D$1315, O$1)+SUMIFS(DataRegularSeason20242025!$AB$3:$AB$1315,DataRegularSeason20242025!$B$3:$B$1315, "&lt;=" &amp; $A84, DataRegularSeason20242025!$E$3:$E$1315, O$1)</f>
        <v>18</v>
      </c>
      <c r="P84" s="2">
        <f>SUMIFS(DataRegularSeason20242025!$AA$3:$AA$1315,DataRegularSeason20242025!$B$3:$B$1315, "&lt;=" &amp; $A84, DataRegularSeason20242025!$D$3:$D$1315, P$1)+SUMIFS(DataRegularSeason20242025!$AB$3:$AB$1315,DataRegularSeason20242025!$B$3:$B$1315, "&lt;=" &amp; $A84, DataRegularSeason20242025!$E$3:$E$1315, P$1)</f>
        <v>9</v>
      </c>
      <c r="Q84" s="2">
        <f>SUMIFS(DataRegularSeason20242025!$AA$3:$AA$1315,DataRegularSeason20242025!$B$3:$B$1315, "&lt;=" &amp; $A84, DataRegularSeason20242025!$D$3:$D$1315, Q$1)+SUMIFS(DataRegularSeason20242025!$AB$3:$AB$1315,DataRegularSeason20242025!$B$3:$B$1315, "&lt;=" &amp; $A84, DataRegularSeason20242025!$E$3:$E$1315, Q$1)</f>
        <v>18</v>
      </c>
      <c r="R84" s="2">
        <f>SUMIFS(DataRegularSeason20242025!$AA$3:$AA$1315,DataRegularSeason20242025!$B$3:$B$1315, "&lt;=" &amp; $A84, DataRegularSeason20242025!$D$3:$D$1315, R$1)+SUMIFS(DataRegularSeason20242025!$AB$3:$AB$1315,DataRegularSeason20242025!$B$3:$B$1315, "&lt;=" &amp; $A84, DataRegularSeason20242025!$E$3:$E$1315, R$1)</f>
        <v>9</v>
      </c>
      <c r="S84" s="2">
        <f>SUMIFS(DataRegularSeason20242025!$AA$3:$AA$1315,DataRegularSeason20242025!$B$3:$B$1315, "&lt;=" &amp; $A84, DataRegularSeason20242025!$D$3:$D$1315, S$1)+SUMIFS(DataRegularSeason20242025!$AB$3:$AB$1315,DataRegularSeason20242025!$B$3:$B$1315, "&lt;=" &amp; $A84, DataRegularSeason20242025!$E$3:$E$1315, S$1)</f>
        <v>10</v>
      </c>
      <c r="T84" s="2">
        <f>SUMIFS(DataRegularSeason20242025!$AA$3:$AA$1315,DataRegularSeason20242025!$B$3:$B$1315, "&lt;=" &amp; $A84, DataRegularSeason20242025!$D$3:$D$1315, T$1)+SUMIFS(DataRegularSeason20242025!$AB$3:$AB$1315,DataRegularSeason20242025!$B$3:$B$1315, "&lt;=" &amp; $A84, DataRegularSeason20242025!$E$3:$E$1315, T$1)</f>
        <v>17</v>
      </c>
      <c r="U84" s="2">
        <f>SUMIFS(DataRegularSeason20242025!$AA$3:$AA$1315,DataRegularSeason20242025!$B$3:$B$1315, "&lt;=" &amp; $A84, DataRegularSeason20242025!$D$3:$D$1315, U$1)+SUMIFS(DataRegularSeason20242025!$AB$3:$AB$1315,DataRegularSeason20242025!$B$3:$B$1315, "&lt;=" &amp; $A84, DataRegularSeason20242025!$E$3:$E$1315, U$1)</f>
        <v>12</v>
      </c>
      <c r="V84" s="2">
        <f>SUMIFS(DataRegularSeason20242025!$AA$3:$AA$1315,DataRegularSeason20242025!$B$3:$B$1315, "&lt;=" &amp; $A84, DataRegularSeason20242025!$D$3:$D$1315, V$1)+SUMIFS(DataRegularSeason20242025!$AB$3:$AB$1315,DataRegularSeason20242025!$B$3:$B$1315, "&lt;=" &amp; $A84, DataRegularSeason20242025!$E$3:$E$1315, V$1)</f>
        <v>9</v>
      </c>
      <c r="W84" s="2">
        <f>SUMIFS(DataRegularSeason20242025!$AA$3:$AA$1315,DataRegularSeason20242025!$B$3:$B$1315, "&lt;=" &amp; $A84, DataRegularSeason20242025!$D$3:$D$1315, W$1)+SUMIFS(DataRegularSeason20242025!$AB$3:$AB$1315,DataRegularSeason20242025!$B$3:$B$1315, "&lt;=" &amp; $A84, DataRegularSeason20242025!$E$3:$E$1315, W$1)</f>
        <v>11</v>
      </c>
      <c r="X84" s="2">
        <f>SUMIFS(DataRegularSeason20242025!$AA$3:$AA$1315,DataRegularSeason20242025!$B$3:$B$1315, "&lt;=" &amp; $A84, DataRegularSeason20242025!$D$3:$D$1315, X$1)+SUMIFS(DataRegularSeason20242025!$AB$3:$AB$1315,DataRegularSeason20242025!$B$3:$B$1315, "&lt;=" &amp; $A84, DataRegularSeason20242025!$E$3:$E$1315, X$1)</f>
        <v>11</v>
      </c>
      <c r="Y84" s="2">
        <f>SUMIFS(DataRegularSeason20242025!$AA$3:$AA$1315,DataRegularSeason20242025!$B$3:$B$1315, "&lt;=" &amp; $A84, DataRegularSeason20242025!$D$3:$D$1315, Y$1)+SUMIFS(DataRegularSeason20242025!$AB$3:$AB$1315,DataRegularSeason20242025!$B$3:$B$1315, "&lt;=" &amp; $A84, DataRegularSeason20242025!$E$3:$E$1315, Y$1)</f>
        <v>8</v>
      </c>
      <c r="Z84" s="2">
        <f>SUMIFS(DataRegularSeason20242025!$AA$3:$AA$1315,DataRegularSeason20242025!$B$3:$B$1315, "&lt;=" &amp; $A84, DataRegularSeason20242025!$D$3:$D$1315, Z$1)+SUMIFS(DataRegularSeason20242025!$AB$3:$AB$1315,DataRegularSeason20242025!$B$3:$B$1315, "&lt;=" &amp; $A84, DataRegularSeason20242025!$E$3:$E$1315, Z$1)</f>
        <v>12</v>
      </c>
      <c r="AA84" s="2">
        <f>SUMIFS(DataRegularSeason20242025!$AA$3:$AA$1315,DataRegularSeason20242025!$B$3:$B$1315, "&lt;=" &amp; $A84, DataRegularSeason20242025!$D$3:$D$1315, AA$1)+SUMIFS(DataRegularSeason20242025!$AB$3:$AB$1315,DataRegularSeason20242025!$B$3:$B$1315, "&lt;=" &amp; $A84, DataRegularSeason20242025!$E$3:$E$1315, AA$1)</f>
        <v>14</v>
      </c>
      <c r="AB84" s="2">
        <f>SUMIFS(DataRegularSeason20242025!$AA$3:$AA$1315,DataRegularSeason20242025!$B$3:$B$1315, "&lt;=" &amp; $A84, DataRegularSeason20242025!$D$3:$D$1315, AB$1)+SUMIFS(DataRegularSeason20242025!$AB$3:$AB$1315,DataRegularSeason20242025!$B$3:$B$1315, "&lt;=" &amp; $A84, DataRegularSeason20242025!$E$3:$E$1315, AB$1)</f>
        <v>14</v>
      </c>
      <c r="AC84" s="2">
        <f>SUMIFS(DataRegularSeason20242025!$AA$3:$AA$1315,DataRegularSeason20242025!$B$3:$B$1315, "&lt;=" &amp; $A84, DataRegularSeason20242025!$D$3:$D$1315, AC$1)+SUMIFS(DataRegularSeason20242025!$AB$3:$AB$1315,DataRegularSeason20242025!$B$3:$B$1315, "&lt;=" &amp; $A84, DataRegularSeason20242025!$E$3:$E$1315, AC$1)</f>
        <v>13</v>
      </c>
      <c r="AD84" s="2">
        <f>SUMIFS(DataRegularSeason20242025!$AA$3:$AA$1315,DataRegularSeason20242025!$B$3:$B$1315, "&lt;=" &amp; $A84, DataRegularSeason20242025!$D$3:$D$1315, AD$1)+SUMIFS(DataRegularSeason20242025!$AB$3:$AB$1315,DataRegularSeason20242025!$B$3:$B$1315, "&lt;=" &amp; $A84, DataRegularSeason20242025!$E$3:$E$1315, AD$1)</f>
        <v>13</v>
      </c>
      <c r="AE84" s="2">
        <f>SUMIFS(DataRegularSeason20242025!$AA$3:$AA$1315,DataRegularSeason20242025!$B$3:$B$1315, "&lt;=" &amp; $A84, DataRegularSeason20242025!$D$3:$D$1315, AE$1)+SUMIFS(DataRegularSeason20242025!$AB$3:$AB$1315,DataRegularSeason20242025!$B$3:$B$1315, "&lt;=" &amp; $A84, DataRegularSeason20242025!$E$3:$E$1315, AE$1)</f>
        <v>17</v>
      </c>
      <c r="AF84" s="2">
        <f>SUMIFS(DataRegularSeason20242025!$AA$3:$AA$1315,DataRegularSeason20242025!$B$3:$B$1315, "&lt;=" &amp; $A84, DataRegularSeason20242025!$D$3:$D$1315, AF$1)+SUMIFS(DataRegularSeason20242025!$AB$3:$AB$1315,DataRegularSeason20242025!$B$3:$B$1315, "&lt;=" &amp; $A84, DataRegularSeason20242025!$E$3:$E$1315, AF$1)</f>
        <v>22</v>
      </c>
      <c r="AG84" s="2">
        <f>SUMIFS(DataRegularSeason20242025!$AA$3:$AA$1315,DataRegularSeason20242025!$B$3:$B$1315, "&lt;=" &amp; $A84, DataRegularSeason20242025!$D$3:$D$1315, AG$1)+SUMIFS(DataRegularSeason20242025!$AB$3:$AB$1315,DataRegularSeason20242025!$B$3:$B$1315, "&lt;=" &amp; $A84, DataRegularSeason20242025!$E$3:$E$1315, AG$1)</f>
        <v>16</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10</v>
      </c>
      <c r="C85" s="2">
        <f>SUMIFS(DataRegularSeason20242025!$AA$3:$AA$1315,DataRegularSeason20242025!$B$3:$B$1315, "&lt;=" &amp; $A85, DataRegularSeason20242025!$D$3:$D$1315, C$1)+SUMIFS(DataRegularSeason20242025!$AB$3:$AB$1315,DataRegularSeason20242025!$B$3:$B$1315, "&lt;=" &amp; $A85, DataRegularSeason20242025!$E$3:$E$1315, C$1)</f>
        <v>13</v>
      </c>
      <c r="D85" s="2">
        <f>SUMIFS(DataRegularSeason20242025!$AA$3:$AA$1315,DataRegularSeason20242025!$B$3:$B$1315, "&lt;=" &amp; $A85, DataRegularSeason20242025!$D$3:$D$1315, D$1)+SUMIFS(DataRegularSeason20242025!$AB$3:$AB$1315,DataRegularSeason20242025!$B$3:$B$1315, "&lt;=" &amp; $A85, DataRegularSeason20242025!$E$3:$E$1315, D$1)</f>
        <v>9</v>
      </c>
      <c r="E85" s="2">
        <f>SUMIFS(DataRegularSeason20242025!$AA$3:$AA$1315,DataRegularSeason20242025!$B$3:$B$1315, "&lt;=" &amp; $A85, DataRegularSeason20242025!$D$3:$D$1315, E$1)+SUMIFS(DataRegularSeason20242025!$AB$3:$AB$1315,DataRegularSeason20242025!$B$3:$B$1315, "&lt;=" &amp; $A85, DataRegularSeason20242025!$E$3:$E$1315, E$1)</f>
        <v>16</v>
      </c>
      <c r="F85" s="2">
        <f>SUMIFS(DataRegularSeason20242025!$AA$3:$AA$1315,DataRegularSeason20242025!$B$3:$B$1315, "&lt;=" &amp; $A85, DataRegularSeason20242025!$D$3:$D$1315, F$1)+SUMIFS(DataRegularSeason20242025!$AB$3:$AB$1315,DataRegularSeason20242025!$B$3:$B$1315, "&lt;=" &amp; $A85, DataRegularSeason20242025!$E$3:$E$1315, F$1)</f>
        <v>11</v>
      </c>
      <c r="G85" s="2">
        <f>SUMIFS(DataRegularSeason20242025!$AA$3:$AA$1315,DataRegularSeason20242025!$B$3:$B$1315, "&lt;=" &amp; $A85, DataRegularSeason20242025!$D$3:$D$1315, G$1)+SUMIFS(DataRegularSeason20242025!$AB$3:$AB$1315,DataRegularSeason20242025!$B$3:$B$1315, "&lt;=" &amp; $A85, DataRegularSeason20242025!$E$3:$E$1315, G$1)</f>
        <v>13</v>
      </c>
      <c r="H85" s="2">
        <f>SUMIFS(DataRegularSeason20242025!$AA$3:$AA$1315,DataRegularSeason20242025!$B$3:$B$1315, "&lt;=" &amp; $A85, DataRegularSeason20242025!$D$3:$D$1315, H$1)+SUMIFS(DataRegularSeason20242025!$AB$3:$AB$1315,DataRegularSeason20242025!$B$3:$B$1315, "&lt;=" &amp; $A85, DataRegularSeason20242025!$E$3:$E$1315, H$1)</f>
        <v>11</v>
      </c>
      <c r="I85" s="2">
        <f>SUMIFS(DataRegularSeason20242025!$AA$3:$AA$1315,DataRegularSeason20242025!$B$3:$B$1315, "&lt;=" &amp; $A85, DataRegularSeason20242025!$D$3:$D$1315, I$1)+SUMIFS(DataRegularSeason20242025!$AB$3:$AB$1315,DataRegularSeason20242025!$B$3:$B$1315, "&lt;=" &amp; $A85, DataRegularSeason20242025!$E$3:$E$1315, I$1)</f>
        <v>10</v>
      </c>
      <c r="J85" s="2">
        <f>SUMIFS(DataRegularSeason20242025!$AA$3:$AA$1315,DataRegularSeason20242025!$B$3:$B$1315, "&lt;=" &amp; $A85, DataRegularSeason20242025!$D$3:$D$1315, J$1)+SUMIFS(DataRegularSeason20242025!$AB$3:$AB$1315,DataRegularSeason20242025!$B$3:$B$1315, "&lt;=" &amp; $A85, DataRegularSeason20242025!$E$3:$E$1315, J$1)</f>
        <v>14</v>
      </c>
      <c r="K85" s="2">
        <f>SUMIFS(DataRegularSeason20242025!$AA$3:$AA$1315,DataRegularSeason20242025!$B$3:$B$1315, "&lt;=" &amp; $A85, DataRegularSeason20242025!$D$3:$D$1315, K$1)+SUMIFS(DataRegularSeason20242025!$AB$3:$AB$1315,DataRegularSeason20242025!$B$3:$B$1315, "&lt;=" &amp; $A85, DataRegularSeason20242025!$E$3:$E$1315, K$1)</f>
        <v>11</v>
      </c>
      <c r="L85" s="2">
        <f>SUMIFS(DataRegularSeason20242025!$AA$3:$AA$1315,DataRegularSeason20242025!$B$3:$B$1315, "&lt;=" &amp; $A85, DataRegularSeason20242025!$D$3:$D$1315, L$1)+SUMIFS(DataRegularSeason20242025!$AB$3:$AB$1315,DataRegularSeason20242025!$B$3:$B$1315, "&lt;=" &amp; $A85, DataRegularSeason20242025!$E$3:$E$1315, L$1)</f>
        <v>13</v>
      </c>
      <c r="M85" s="2">
        <f>SUMIFS(DataRegularSeason20242025!$AA$3:$AA$1315,DataRegularSeason20242025!$B$3:$B$1315, "&lt;=" &amp; $A85, DataRegularSeason20242025!$D$3:$D$1315, M$1)+SUMIFS(DataRegularSeason20242025!$AB$3:$AB$1315,DataRegularSeason20242025!$B$3:$B$1315, "&lt;=" &amp; $A85, DataRegularSeason20242025!$E$3:$E$1315, M$1)</f>
        <v>19</v>
      </c>
      <c r="N85" s="2">
        <f>SUMIFS(DataRegularSeason20242025!$AA$3:$AA$1315,DataRegularSeason20242025!$B$3:$B$1315, "&lt;=" &amp; $A85, DataRegularSeason20242025!$D$3:$D$1315, N$1)+SUMIFS(DataRegularSeason20242025!$AB$3:$AB$1315,DataRegularSeason20242025!$B$3:$B$1315, "&lt;=" &amp; $A85, DataRegularSeason20242025!$E$3:$E$1315, N$1)</f>
        <v>17</v>
      </c>
      <c r="O85" s="2">
        <f>SUMIFS(DataRegularSeason20242025!$AA$3:$AA$1315,DataRegularSeason20242025!$B$3:$B$1315, "&lt;=" &amp; $A85, DataRegularSeason20242025!$D$3:$D$1315, O$1)+SUMIFS(DataRegularSeason20242025!$AB$3:$AB$1315,DataRegularSeason20242025!$B$3:$B$1315, "&lt;=" &amp; $A85, DataRegularSeason20242025!$E$3:$E$1315, O$1)</f>
        <v>18</v>
      </c>
      <c r="P85" s="2">
        <f>SUMIFS(DataRegularSeason20242025!$AA$3:$AA$1315,DataRegularSeason20242025!$B$3:$B$1315, "&lt;=" &amp; $A85, DataRegularSeason20242025!$D$3:$D$1315, P$1)+SUMIFS(DataRegularSeason20242025!$AB$3:$AB$1315,DataRegularSeason20242025!$B$3:$B$1315, "&lt;=" &amp; $A85, DataRegularSeason20242025!$E$3:$E$1315, P$1)</f>
        <v>9</v>
      </c>
      <c r="Q85" s="2">
        <f>SUMIFS(DataRegularSeason20242025!$AA$3:$AA$1315,DataRegularSeason20242025!$B$3:$B$1315, "&lt;=" &amp; $A85, DataRegularSeason20242025!$D$3:$D$1315, Q$1)+SUMIFS(DataRegularSeason20242025!$AB$3:$AB$1315,DataRegularSeason20242025!$B$3:$B$1315, "&lt;=" &amp; $A85, DataRegularSeason20242025!$E$3:$E$1315, Q$1)</f>
        <v>18</v>
      </c>
      <c r="R85" s="2">
        <f>SUMIFS(DataRegularSeason20242025!$AA$3:$AA$1315,DataRegularSeason20242025!$B$3:$B$1315, "&lt;=" &amp; $A85, DataRegularSeason20242025!$D$3:$D$1315, R$1)+SUMIFS(DataRegularSeason20242025!$AB$3:$AB$1315,DataRegularSeason20242025!$B$3:$B$1315, "&lt;=" &amp; $A85, DataRegularSeason20242025!$E$3:$E$1315, R$1)</f>
        <v>9</v>
      </c>
      <c r="S85" s="2">
        <f>SUMIFS(DataRegularSeason20242025!$AA$3:$AA$1315,DataRegularSeason20242025!$B$3:$B$1315, "&lt;=" &amp; $A85, DataRegularSeason20242025!$D$3:$D$1315, S$1)+SUMIFS(DataRegularSeason20242025!$AB$3:$AB$1315,DataRegularSeason20242025!$B$3:$B$1315, "&lt;=" &amp; $A85, DataRegularSeason20242025!$E$3:$E$1315, S$1)</f>
        <v>10</v>
      </c>
      <c r="T85" s="2">
        <f>SUMIFS(DataRegularSeason20242025!$AA$3:$AA$1315,DataRegularSeason20242025!$B$3:$B$1315, "&lt;=" &amp; $A85, DataRegularSeason20242025!$D$3:$D$1315, T$1)+SUMIFS(DataRegularSeason20242025!$AB$3:$AB$1315,DataRegularSeason20242025!$B$3:$B$1315, "&lt;=" &amp; $A85, DataRegularSeason20242025!$E$3:$E$1315, T$1)</f>
        <v>17</v>
      </c>
      <c r="U85" s="2">
        <f>SUMIFS(DataRegularSeason20242025!$AA$3:$AA$1315,DataRegularSeason20242025!$B$3:$B$1315, "&lt;=" &amp; $A85, DataRegularSeason20242025!$D$3:$D$1315, U$1)+SUMIFS(DataRegularSeason20242025!$AB$3:$AB$1315,DataRegularSeason20242025!$B$3:$B$1315, "&lt;=" &amp; $A85, DataRegularSeason20242025!$E$3:$E$1315, U$1)</f>
        <v>12</v>
      </c>
      <c r="V85" s="2">
        <f>SUMIFS(DataRegularSeason20242025!$AA$3:$AA$1315,DataRegularSeason20242025!$B$3:$B$1315, "&lt;=" &amp; $A85, DataRegularSeason20242025!$D$3:$D$1315, V$1)+SUMIFS(DataRegularSeason20242025!$AB$3:$AB$1315,DataRegularSeason20242025!$B$3:$B$1315, "&lt;=" &amp; $A85, DataRegularSeason20242025!$E$3:$E$1315, V$1)</f>
        <v>9</v>
      </c>
      <c r="W85" s="2">
        <f>SUMIFS(DataRegularSeason20242025!$AA$3:$AA$1315,DataRegularSeason20242025!$B$3:$B$1315, "&lt;=" &amp; $A85, DataRegularSeason20242025!$D$3:$D$1315, W$1)+SUMIFS(DataRegularSeason20242025!$AB$3:$AB$1315,DataRegularSeason20242025!$B$3:$B$1315, "&lt;=" &amp; $A85, DataRegularSeason20242025!$E$3:$E$1315, W$1)</f>
        <v>11</v>
      </c>
      <c r="X85" s="2">
        <f>SUMIFS(DataRegularSeason20242025!$AA$3:$AA$1315,DataRegularSeason20242025!$B$3:$B$1315, "&lt;=" &amp; $A85, DataRegularSeason20242025!$D$3:$D$1315, X$1)+SUMIFS(DataRegularSeason20242025!$AB$3:$AB$1315,DataRegularSeason20242025!$B$3:$B$1315, "&lt;=" &amp; $A85, DataRegularSeason20242025!$E$3:$E$1315, X$1)</f>
        <v>11</v>
      </c>
      <c r="Y85" s="2">
        <f>SUMIFS(DataRegularSeason20242025!$AA$3:$AA$1315,DataRegularSeason20242025!$B$3:$B$1315, "&lt;=" &amp; $A85, DataRegularSeason20242025!$D$3:$D$1315, Y$1)+SUMIFS(DataRegularSeason20242025!$AB$3:$AB$1315,DataRegularSeason20242025!$B$3:$B$1315, "&lt;=" &amp; $A85, DataRegularSeason20242025!$E$3:$E$1315, Y$1)</f>
        <v>8</v>
      </c>
      <c r="Z85" s="2">
        <f>SUMIFS(DataRegularSeason20242025!$AA$3:$AA$1315,DataRegularSeason20242025!$B$3:$B$1315, "&lt;=" &amp; $A85, DataRegularSeason20242025!$D$3:$D$1315, Z$1)+SUMIFS(DataRegularSeason20242025!$AB$3:$AB$1315,DataRegularSeason20242025!$B$3:$B$1315, "&lt;=" &amp; $A85, DataRegularSeason20242025!$E$3:$E$1315, Z$1)</f>
        <v>12</v>
      </c>
      <c r="AA85" s="2">
        <f>SUMIFS(DataRegularSeason20242025!$AA$3:$AA$1315,DataRegularSeason20242025!$B$3:$B$1315, "&lt;=" &amp; $A85, DataRegularSeason20242025!$D$3:$D$1315, AA$1)+SUMIFS(DataRegularSeason20242025!$AB$3:$AB$1315,DataRegularSeason20242025!$B$3:$B$1315, "&lt;=" &amp; $A85, DataRegularSeason20242025!$E$3:$E$1315, AA$1)</f>
        <v>14</v>
      </c>
      <c r="AB85" s="2">
        <f>SUMIFS(DataRegularSeason20242025!$AA$3:$AA$1315,DataRegularSeason20242025!$B$3:$B$1315, "&lt;=" &amp; $A85, DataRegularSeason20242025!$D$3:$D$1315, AB$1)+SUMIFS(DataRegularSeason20242025!$AB$3:$AB$1315,DataRegularSeason20242025!$B$3:$B$1315, "&lt;=" &amp; $A85, DataRegularSeason20242025!$E$3:$E$1315, AB$1)</f>
        <v>14</v>
      </c>
      <c r="AC85" s="2">
        <f>SUMIFS(DataRegularSeason20242025!$AA$3:$AA$1315,DataRegularSeason20242025!$B$3:$B$1315, "&lt;=" &amp; $A85, DataRegularSeason20242025!$D$3:$D$1315, AC$1)+SUMIFS(DataRegularSeason20242025!$AB$3:$AB$1315,DataRegularSeason20242025!$B$3:$B$1315, "&lt;=" &amp; $A85, DataRegularSeason20242025!$E$3:$E$1315, AC$1)</f>
        <v>13</v>
      </c>
      <c r="AD85" s="2">
        <f>SUMIFS(DataRegularSeason20242025!$AA$3:$AA$1315,DataRegularSeason20242025!$B$3:$B$1315, "&lt;=" &amp; $A85, DataRegularSeason20242025!$D$3:$D$1315, AD$1)+SUMIFS(DataRegularSeason20242025!$AB$3:$AB$1315,DataRegularSeason20242025!$B$3:$B$1315, "&lt;=" &amp; $A85, DataRegularSeason20242025!$E$3:$E$1315, AD$1)</f>
        <v>13</v>
      </c>
      <c r="AE85" s="2">
        <f>SUMIFS(DataRegularSeason20242025!$AA$3:$AA$1315,DataRegularSeason20242025!$B$3:$B$1315, "&lt;=" &amp; $A85, DataRegularSeason20242025!$D$3:$D$1315, AE$1)+SUMIFS(DataRegularSeason20242025!$AB$3:$AB$1315,DataRegularSeason20242025!$B$3:$B$1315, "&lt;=" &amp; $A85, DataRegularSeason20242025!$E$3:$E$1315, AE$1)</f>
        <v>17</v>
      </c>
      <c r="AF85" s="2">
        <f>SUMIFS(DataRegularSeason20242025!$AA$3:$AA$1315,DataRegularSeason20242025!$B$3:$B$1315, "&lt;=" &amp; $A85, DataRegularSeason20242025!$D$3:$D$1315, AF$1)+SUMIFS(DataRegularSeason20242025!$AB$3:$AB$1315,DataRegularSeason20242025!$B$3:$B$1315, "&lt;=" &amp; $A85, DataRegularSeason20242025!$E$3:$E$1315, AF$1)</f>
        <v>22</v>
      </c>
      <c r="AG85" s="2">
        <f>SUMIFS(DataRegularSeason20242025!$AA$3:$AA$1315,DataRegularSeason20242025!$B$3:$B$1315, "&lt;=" &amp; $A85, DataRegularSeason20242025!$D$3:$D$1315, AG$1)+SUMIFS(DataRegularSeason20242025!$AB$3:$AB$1315,DataRegularSeason20242025!$B$3:$B$1315, "&lt;=" &amp; $A85, DataRegularSeason20242025!$E$3:$E$1315, AG$1)</f>
        <v>16</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10</v>
      </c>
      <c r="C86" s="2">
        <f>SUMIFS(DataRegularSeason20242025!$AA$3:$AA$1315,DataRegularSeason20242025!$B$3:$B$1315, "&lt;=" &amp; $A86, DataRegularSeason20242025!$D$3:$D$1315, C$1)+SUMIFS(DataRegularSeason20242025!$AB$3:$AB$1315,DataRegularSeason20242025!$B$3:$B$1315, "&lt;=" &amp; $A86, DataRegularSeason20242025!$E$3:$E$1315, C$1)</f>
        <v>13</v>
      </c>
      <c r="D86" s="2">
        <f>SUMIFS(DataRegularSeason20242025!$AA$3:$AA$1315,DataRegularSeason20242025!$B$3:$B$1315, "&lt;=" &amp; $A86, DataRegularSeason20242025!$D$3:$D$1315, D$1)+SUMIFS(DataRegularSeason20242025!$AB$3:$AB$1315,DataRegularSeason20242025!$B$3:$B$1315, "&lt;=" &amp; $A86, DataRegularSeason20242025!$E$3:$E$1315, D$1)</f>
        <v>9</v>
      </c>
      <c r="E86" s="2">
        <f>SUMIFS(DataRegularSeason20242025!$AA$3:$AA$1315,DataRegularSeason20242025!$B$3:$B$1315, "&lt;=" &amp; $A86, DataRegularSeason20242025!$D$3:$D$1315, E$1)+SUMIFS(DataRegularSeason20242025!$AB$3:$AB$1315,DataRegularSeason20242025!$B$3:$B$1315, "&lt;=" &amp; $A86, DataRegularSeason20242025!$E$3:$E$1315, E$1)</f>
        <v>16</v>
      </c>
      <c r="F86" s="2">
        <f>SUMIFS(DataRegularSeason20242025!$AA$3:$AA$1315,DataRegularSeason20242025!$B$3:$B$1315, "&lt;=" &amp; $A86, DataRegularSeason20242025!$D$3:$D$1315, F$1)+SUMIFS(DataRegularSeason20242025!$AB$3:$AB$1315,DataRegularSeason20242025!$B$3:$B$1315, "&lt;=" &amp; $A86, DataRegularSeason20242025!$E$3:$E$1315, F$1)</f>
        <v>11</v>
      </c>
      <c r="G86" s="2">
        <f>SUMIFS(DataRegularSeason20242025!$AA$3:$AA$1315,DataRegularSeason20242025!$B$3:$B$1315, "&lt;=" &amp; $A86, DataRegularSeason20242025!$D$3:$D$1315, G$1)+SUMIFS(DataRegularSeason20242025!$AB$3:$AB$1315,DataRegularSeason20242025!$B$3:$B$1315, "&lt;=" &amp; $A86, DataRegularSeason20242025!$E$3:$E$1315, G$1)</f>
        <v>13</v>
      </c>
      <c r="H86" s="2">
        <f>SUMIFS(DataRegularSeason20242025!$AA$3:$AA$1315,DataRegularSeason20242025!$B$3:$B$1315, "&lt;=" &amp; $A86, DataRegularSeason20242025!$D$3:$D$1315, H$1)+SUMIFS(DataRegularSeason20242025!$AB$3:$AB$1315,DataRegularSeason20242025!$B$3:$B$1315, "&lt;=" &amp; $A86, DataRegularSeason20242025!$E$3:$E$1315, H$1)</f>
        <v>11</v>
      </c>
      <c r="I86" s="2">
        <f>SUMIFS(DataRegularSeason20242025!$AA$3:$AA$1315,DataRegularSeason20242025!$B$3:$B$1315, "&lt;=" &amp; $A86, DataRegularSeason20242025!$D$3:$D$1315, I$1)+SUMIFS(DataRegularSeason20242025!$AB$3:$AB$1315,DataRegularSeason20242025!$B$3:$B$1315, "&lt;=" &amp; $A86, DataRegularSeason20242025!$E$3:$E$1315, I$1)</f>
        <v>10</v>
      </c>
      <c r="J86" s="2">
        <f>SUMIFS(DataRegularSeason20242025!$AA$3:$AA$1315,DataRegularSeason20242025!$B$3:$B$1315, "&lt;=" &amp; $A86, DataRegularSeason20242025!$D$3:$D$1315, J$1)+SUMIFS(DataRegularSeason20242025!$AB$3:$AB$1315,DataRegularSeason20242025!$B$3:$B$1315, "&lt;=" &amp; $A86, DataRegularSeason20242025!$E$3:$E$1315, J$1)</f>
        <v>14</v>
      </c>
      <c r="K86" s="2">
        <f>SUMIFS(DataRegularSeason20242025!$AA$3:$AA$1315,DataRegularSeason20242025!$B$3:$B$1315, "&lt;=" &amp; $A86, DataRegularSeason20242025!$D$3:$D$1315, K$1)+SUMIFS(DataRegularSeason20242025!$AB$3:$AB$1315,DataRegularSeason20242025!$B$3:$B$1315, "&lt;=" &amp; $A86, DataRegularSeason20242025!$E$3:$E$1315, K$1)</f>
        <v>11</v>
      </c>
      <c r="L86" s="2">
        <f>SUMIFS(DataRegularSeason20242025!$AA$3:$AA$1315,DataRegularSeason20242025!$B$3:$B$1315, "&lt;=" &amp; $A86, DataRegularSeason20242025!$D$3:$D$1315, L$1)+SUMIFS(DataRegularSeason20242025!$AB$3:$AB$1315,DataRegularSeason20242025!$B$3:$B$1315, "&lt;=" &amp; $A86, DataRegularSeason20242025!$E$3:$E$1315, L$1)</f>
        <v>13</v>
      </c>
      <c r="M86" s="2">
        <f>SUMIFS(DataRegularSeason20242025!$AA$3:$AA$1315,DataRegularSeason20242025!$B$3:$B$1315, "&lt;=" &amp; $A86, DataRegularSeason20242025!$D$3:$D$1315, M$1)+SUMIFS(DataRegularSeason20242025!$AB$3:$AB$1315,DataRegularSeason20242025!$B$3:$B$1315, "&lt;=" &amp; $A86, DataRegularSeason20242025!$E$3:$E$1315, M$1)</f>
        <v>19</v>
      </c>
      <c r="N86" s="2">
        <f>SUMIFS(DataRegularSeason20242025!$AA$3:$AA$1315,DataRegularSeason20242025!$B$3:$B$1315, "&lt;=" &amp; $A86, DataRegularSeason20242025!$D$3:$D$1315, N$1)+SUMIFS(DataRegularSeason20242025!$AB$3:$AB$1315,DataRegularSeason20242025!$B$3:$B$1315, "&lt;=" &amp; $A86, DataRegularSeason20242025!$E$3:$E$1315, N$1)</f>
        <v>17</v>
      </c>
      <c r="O86" s="2">
        <f>SUMIFS(DataRegularSeason20242025!$AA$3:$AA$1315,DataRegularSeason20242025!$B$3:$B$1315, "&lt;=" &amp; $A86, DataRegularSeason20242025!$D$3:$D$1315, O$1)+SUMIFS(DataRegularSeason20242025!$AB$3:$AB$1315,DataRegularSeason20242025!$B$3:$B$1315, "&lt;=" &amp; $A86, DataRegularSeason20242025!$E$3:$E$1315, O$1)</f>
        <v>18</v>
      </c>
      <c r="P86" s="2">
        <f>SUMIFS(DataRegularSeason20242025!$AA$3:$AA$1315,DataRegularSeason20242025!$B$3:$B$1315, "&lt;=" &amp; $A86, DataRegularSeason20242025!$D$3:$D$1315, P$1)+SUMIFS(DataRegularSeason20242025!$AB$3:$AB$1315,DataRegularSeason20242025!$B$3:$B$1315, "&lt;=" &amp; $A86, DataRegularSeason20242025!$E$3:$E$1315, P$1)</f>
        <v>9</v>
      </c>
      <c r="Q86" s="2">
        <f>SUMIFS(DataRegularSeason20242025!$AA$3:$AA$1315,DataRegularSeason20242025!$B$3:$B$1315, "&lt;=" &amp; $A86, DataRegularSeason20242025!$D$3:$D$1315, Q$1)+SUMIFS(DataRegularSeason20242025!$AB$3:$AB$1315,DataRegularSeason20242025!$B$3:$B$1315, "&lt;=" &amp; $A86, DataRegularSeason20242025!$E$3:$E$1315, Q$1)</f>
        <v>18</v>
      </c>
      <c r="R86" s="2">
        <f>SUMIFS(DataRegularSeason20242025!$AA$3:$AA$1315,DataRegularSeason20242025!$B$3:$B$1315, "&lt;=" &amp; $A86, DataRegularSeason20242025!$D$3:$D$1315, R$1)+SUMIFS(DataRegularSeason20242025!$AB$3:$AB$1315,DataRegularSeason20242025!$B$3:$B$1315, "&lt;=" &amp; $A86, DataRegularSeason20242025!$E$3:$E$1315, R$1)</f>
        <v>9</v>
      </c>
      <c r="S86" s="2">
        <f>SUMIFS(DataRegularSeason20242025!$AA$3:$AA$1315,DataRegularSeason20242025!$B$3:$B$1315, "&lt;=" &amp; $A86, DataRegularSeason20242025!$D$3:$D$1315, S$1)+SUMIFS(DataRegularSeason20242025!$AB$3:$AB$1315,DataRegularSeason20242025!$B$3:$B$1315, "&lt;=" &amp; $A86, DataRegularSeason20242025!$E$3:$E$1315, S$1)</f>
        <v>10</v>
      </c>
      <c r="T86" s="2">
        <f>SUMIFS(DataRegularSeason20242025!$AA$3:$AA$1315,DataRegularSeason20242025!$B$3:$B$1315, "&lt;=" &amp; $A86, DataRegularSeason20242025!$D$3:$D$1315, T$1)+SUMIFS(DataRegularSeason20242025!$AB$3:$AB$1315,DataRegularSeason20242025!$B$3:$B$1315, "&lt;=" &amp; $A86, DataRegularSeason20242025!$E$3:$E$1315, T$1)</f>
        <v>17</v>
      </c>
      <c r="U86" s="2">
        <f>SUMIFS(DataRegularSeason20242025!$AA$3:$AA$1315,DataRegularSeason20242025!$B$3:$B$1315, "&lt;=" &amp; $A86, DataRegularSeason20242025!$D$3:$D$1315, U$1)+SUMIFS(DataRegularSeason20242025!$AB$3:$AB$1315,DataRegularSeason20242025!$B$3:$B$1315, "&lt;=" &amp; $A86, DataRegularSeason20242025!$E$3:$E$1315, U$1)</f>
        <v>12</v>
      </c>
      <c r="V86" s="2">
        <f>SUMIFS(DataRegularSeason20242025!$AA$3:$AA$1315,DataRegularSeason20242025!$B$3:$B$1315, "&lt;=" &amp; $A86, DataRegularSeason20242025!$D$3:$D$1315, V$1)+SUMIFS(DataRegularSeason20242025!$AB$3:$AB$1315,DataRegularSeason20242025!$B$3:$B$1315, "&lt;=" &amp; $A86, DataRegularSeason20242025!$E$3:$E$1315, V$1)</f>
        <v>9</v>
      </c>
      <c r="W86" s="2">
        <f>SUMIFS(DataRegularSeason20242025!$AA$3:$AA$1315,DataRegularSeason20242025!$B$3:$B$1315, "&lt;=" &amp; $A86, DataRegularSeason20242025!$D$3:$D$1315, W$1)+SUMIFS(DataRegularSeason20242025!$AB$3:$AB$1315,DataRegularSeason20242025!$B$3:$B$1315, "&lt;=" &amp; $A86, DataRegularSeason20242025!$E$3:$E$1315, W$1)</f>
        <v>11</v>
      </c>
      <c r="X86" s="2">
        <f>SUMIFS(DataRegularSeason20242025!$AA$3:$AA$1315,DataRegularSeason20242025!$B$3:$B$1315, "&lt;=" &amp; $A86, DataRegularSeason20242025!$D$3:$D$1315, X$1)+SUMIFS(DataRegularSeason20242025!$AB$3:$AB$1315,DataRegularSeason20242025!$B$3:$B$1315, "&lt;=" &amp; $A86, DataRegularSeason20242025!$E$3:$E$1315, X$1)</f>
        <v>11</v>
      </c>
      <c r="Y86" s="2">
        <f>SUMIFS(DataRegularSeason20242025!$AA$3:$AA$1315,DataRegularSeason20242025!$B$3:$B$1315, "&lt;=" &amp; $A86, DataRegularSeason20242025!$D$3:$D$1315, Y$1)+SUMIFS(DataRegularSeason20242025!$AB$3:$AB$1315,DataRegularSeason20242025!$B$3:$B$1315, "&lt;=" &amp; $A86, DataRegularSeason20242025!$E$3:$E$1315, Y$1)</f>
        <v>8</v>
      </c>
      <c r="Z86" s="2">
        <f>SUMIFS(DataRegularSeason20242025!$AA$3:$AA$1315,DataRegularSeason20242025!$B$3:$B$1315, "&lt;=" &amp; $A86, DataRegularSeason20242025!$D$3:$D$1315, Z$1)+SUMIFS(DataRegularSeason20242025!$AB$3:$AB$1315,DataRegularSeason20242025!$B$3:$B$1315, "&lt;=" &amp; $A86, DataRegularSeason20242025!$E$3:$E$1315, Z$1)</f>
        <v>12</v>
      </c>
      <c r="AA86" s="2">
        <f>SUMIFS(DataRegularSeason20242025!$AA$3:$AA$1315,DataRegularSeason20242025!$B$3:$B$1315, "&lt;=" &amp; $A86, DataRegularSeason20242025!$D$3:$D$1315, AA$1)+SUMIFS(DataRegularSeason20242025!$AB$3:$AB$1315,DataRegularSeason20242025!$B$3:$B$1315, "&lt;=" &amp; $A86, DataRegularSeason20242025!$E$3:$E$1315, AA$1)</f>
        <v>14</v>
      </c>
      <c r="AB86" s="2">
        <f>SUMIFS(DataRegularSeason20242025!$AA$3:$AA$1315,DataRegularSeason20242025!$B$3:$B$1315, "&lt;=" &amp; $A86, DataRegularSeason20242025!$D$3:$D$1315, AB$1)+SUMIFS(DataRegularSeason20242025!$AB$3:$AB$1315,DataRegularSeason20242025!$B$3:$B$1315, "&lt;=" &amp; $A86, DataRegularSeason20242025!$E$3:$E$1315, AB$1)</f>
        <v>14</v>
      </c>
      <c r="AC86" s="2">
        <f>SUMIFS(DataRegularSeason20242025!$AA$3:$AA$1315,DataRegularSeason20242025!$B$3:$B$1315, "&lt;=" &amp; $A86, DataRegularSeason20242025!$D$3:$D$1315, AC$1)+SUMIFS(DataRegularSeason20242025!$AB$3:$AB$1315,DataRegularSeason20242025!$B$3:$B$1315, "&lt;=" &amp; $A86, DataRegularSeason20242025!$E$3:$E$1315, AC$1)</f>
        <v>13</v>
      </c>
      <c r="AD86" s="2">
        <f>SUMIFS(DataRegularSeason20242025!$AA$3:$AA$1315,DataRegularSeason20242025!$B$3:$B$1315, "&lt;=" &amp; $A86, DataRegularSeason20242025!$D$3:$D$1315, AD$1)+SUMIFS(DataRegularSeason20242025!$AB$3:$AB$1315,DataRegularSeason20242025!$B$3:$B$1315, "&lt;=" &amp; $A86, DataRegularSeason20242025!$E$3:$E$1315, AD$1)</f>
        <v>13</v>
      </c>
      <c r="AE86" s="2">
        <f>SUMIFS(DataRegularSeason20242025!$AA$3:$AA$1315,DataRegularSeason20242025!$B$3:$B$1315, "&lt;=" &amp; $A86, DataRegularSeason20242025!$D$3:$D$1315, AE$1)+SUMIFS(DataRegularSeason20242025!$AB$3:$AB$1315,DataRegularSeason20242025!$B$3:$B$1315, "&lt;=" &amp; $A86, DataRegularSeason20242025!$E$3:$E$1315, AE$1)</f>
        <v>17</v>
      </c>
      <c r="AF86" s="2">
        <f>SUMIFS(DataRegularSeason20242025!$AA$3:$AA$1315,DataRegularSeason20242025!$B$3:$B$1315, "&lt;=" &amp; $A86, DataRegularSeason20242025!$D$3:$D$1315, AF$1)+SUMIFS(DataRegularSeason20242025!$AB$3:$AB$1315,DataRegularSeason20242025!$B$3:$B$1315, "&lt;=" &amp; $A86, DataRegularSeason20242025!$E$3:$E$1315, AF$1)</f>
        <v>22</v>
      </c>
      <c r="AG86" s="2">
        <f>SUMIFS(DataRegularSeason20242025!$AA$3:$AA$1315,DataRegularSeason20242025!$B$3:$B$1315, "&lt;=" &amp; $A86, DataRegularSeason20242025!$D$3:$D$1315, AG$1)+SUMIFS(DataRegularSeason20242025!$AB$3:$AB$1315,DataRegularSeason20242025!$B$3:$B$1315, "&lt;=" &amp; $A86, DataRegularSeason20242025!$E$3:$E$1315, AG$1)</f>
        <v>16</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10</v>
      </c>
      <c r="C87" s="2">
        <f>SUMIFS(DataRegularSeason20242025!$AA$3:$AA$1315,DataRegularSeason20242025!$B$3:$B$1315, "&lt;=" &amp; $A87, DataRegularSeason20242025!$D$3:$D$1315, C$1)+SUMIFS(DataRegularSeason20242025!$AB$3:$AB$1315,DataRegularSeason20242025!$B$3:$B$1315, "&lt;=" &amp; $A87, DataRegularSeason20242025!$E$3:$E$1315, C$1)</f>
        <v>13</v>
      </c>
      <c r="D87" s="2">
        <f>SUMIFS(DataRegularSeason20242025!$AA$3:$AA$1315,DataRegularSeason20242025!$B$3:$B$1315, "&lt;=" &amp; $A87, DataRegularSeason20242025!$D$3:$D$1315, D$1)+SUMIFS(DataRegularSeason20242025!$AB$3:$AB$1315,DataRegularSeason20242025!$B$3:$B$1315, "&lt;=" &amp; $A87, DataRegularSeason20242025!$E$3:$E$1315, D$1)</f>
        <v>9</v>
      </c>
      <c r="E87" s="2">
        <f>SUMIFS(DataRegularSeason20242025!$AA$3:$AA$1315,DataRegularSeason20242025!$B$3:$B$1315, "&lt;=" &amp; $A87, DataRegularSeason20242025!$D$3:$D$1315, E$1)+SUMIFS(DataRegularSeason20242025!$AB$3:$AB$1315,DataRegularSeason20242025!$B$3:$B$1315, "&lt;=" &amp; $A87, DataRegularSeason20242025!$E$3:$E$1315, E$1)</f>
        <v>16</v>
      </c>
      <c r="F87" s="2">
        <f>SUMIFS(DataRegularSeason20242025!$AA$3:$AA$1315,DataRegularSeason20242025!$B$3:$B$1315, "&lt;=" &amp; $A87, DataRegularSeason20242025!$D$3:$D$1315, F$1)+SUMIFS(DataRegularSeason20242025!$AB$3:$AB$1315,DataRegularSeason20242025!$B$3:$B$1315, "&lt;=" &amp; $A87, DataRegularSeason20242025!$E$3:$E$1315, F$1)</f>
        <v>11</v>
      </c>
      <c r="G87" s="2">
        <f>SUMIFS(DataRegularSeason20242025!$AA$3:$AA$1315,DataRegularSeason20242025!$B$3:$B$1315, "&lt;=" &amp; $A87, DataRegularSeason20242025!$D$3:$D$1315, G$1)+SUMIFS(DataRegularSeason20242025!$AB$3:$AB$1315,DataRegularSeason20242025!$B$3:$B$1315, "&lt;=" &amp; $A87, DataRegularSeason20242025!$E$3:$E$1315, G$1)</f>
        <v>13</v>
      </c>
      <c r="H87" s="2">
        <f>SUMIFS(DataRegularSeason20242025!$AA$3:$AA$1315,DataRegularSeason20242025!$B$3:$B$1315, "&lt;=" &amp; $A87, DataRegularSeason20242025!$D$3:$D$1315, H$1)+SUMIFS(DataRegularSeason20242025!$AB$3:$AB$1315,DataRegularSeason20242025!$B$3:$B$1315, "&lt;=" &amp; $A87, DataRegularSeason20242025!$E$3:$E$1315, H$1)</f>
        <v>11</v>
      </c>
      <c r="I87" s="2">
        <f>SUMIFS(DataRegularSeason20242025!$AA$3:$AA$1315,DataRegularSeason20242025!$B$3:$B$1315, "&lt;=" &amp; $A87, DataRegularSeason20242025!$D$3:$D$1315, I$1)+SUMIFS(DataRegularSeason20242025!$AB$3:$AB$1315,DataRegularSeason20242025!$B$3:$B$1315, "&lt;=" &amp; $A87, DataRegularSeason20242025!$E$3:$E$1315, I$1)</f>
        <v>10</v>
      </c>
      <c r="J87" s="2">
        <f>SUMIFS(DataRegularSeason20242025!$AA$3:$AA$1315,DataRegularSeason20242025!$B$3:$B$1315, "&lt;=" &amp; $A87, DataRegularSeason20242025!$D$3:$D$1315, J$1)+SUMIFS(DataRegularSeason20242025!$AB$3:$AB$1315,DataRegularSeason20242025!$B$3:$B$1315, "&lt;=" &amp; $A87, DataRegularSeason20242025!$E$3:$E$1315, J$1)</f>
        <v>14</v>
      </c>
      <c r="K87" s="2">
        <f>SUMIFS(DataRegularSeason20242025!$AA$3:$AA$1315,DataRegularSeason20242025!$B$3:$B$1315, "&lt;=" &amp; $A87, DataRegularSeason20242025!$D$3:$D$1315, K$1)+SUMIFS(DataRegularSeason20242025!$AB$3:$AB$1315,DataRegularSeason20242025!$B$3:$B$1315, "&lt;=" &amp; $A87, DataRegularSeason20242025!$E$3:$E$1315, K$1)</f>
        <v>11</v>
      </c>
      <c r="L87" s="2">
        <f>SUMIFS(DataRegularSeason20242025!$AA$3:$AA$1315,DataRegularSeason20242025!$B$3:$B$1315, "&lt;=" &amp; $A87, DataRegularSeason20242025!$D$3:$D$1315, L$1)+SUMIFS(DataRegularSeason20242025!$AB$3:$AB$1315,DataRegularSeason20242025!$B$3:$B$1315, "&lt;=" &amp; $A87, DataRegularSeason20242025!$E$3:$E$1315, L$1)</f>
        <v>13</v>
      </c>
      <c r="M87" s="2">
        <f>SUMIFS(DataRegularSeason20242025!$AA$3:$AA$1315,DataRegularSeason20242025!$B$3:$B$1315, "&lt;=" &amp; $A87, DataRegularSeason20242025!$D$3:$D$1315, M$1)+SUMIFS(DataRegularSeason20242025!$AB$3:$AB$1315,DataRegularSeason20242025!$B$3:$B$1315, "&lt;=" &amp; $A87, DataRegularSeason20242025!$E$3:$E$1315, M$1)</f>
        <v>19</v>
      </c>
      <c r="N87" s="2">
        <f>SUMIFS(DataRegularSeason20242025!$AA$3:$AA$1315,DataRegularSeason20242025!$B$3:$B$1315, "&lt;=" &amp; $A87, DataRegularSeason20242025!$D$3:$D$1315, N$1)+SUMIFS(DataRegularSeason20242025!$AB$3:$AB$1315,DataRegularSeason20242025!$B$3:$B$1315, "&lt;=" &amp; $A87, DataRegularSeason20242025!$E$3:$E$1315, N$1)</f>
        <v>17</v>
      </c>
      <c r="O87" s="2">
        <f>SUMIFS(DataRegularSeason20242025!$AA$3:$AA$1315,DataRegularSeason20242025!$B$3:$B$1315, "&lt;=" &amp; $A87, DataRegularSeason20242025!$D$3:$D$1315, O$1)+SUMIFS(DataRegularSeason20242025!$AB$3:$AB$1315,DataRegularSeason20242025!$B$3:$B$1315, "&lt;=" &amp; $A87, DataRegularSeason20242025!$E$3:$E$1315, O$1)</f>
        <v>18</v>
      </c>
      <c r="P87" s="2">
        <f>SUMIFS(DataRegularSeason20242025!$AA$3:$AA$1315,DataRegularSeason20242025!$B$3:$B$1315, "&lt;=" &amp; $A87, DataRegularSeason20242025!$D$3:$D$1315, P$1)+SUMIFS(DataRegularSeason20242025!$AB$3:$AB$1315,DataRegularSeason20242025!$B$3:$B$1315, "&lt;=" &amp; $A87, DataRegularSeason20242025!$E$3:$E$1315, P$1)</f>
        <v>9</v>
      </c>
      <c r="Q87" s="2">
        <f>SUMIFS(DataRegularSeason20242025!$AA$3:$AA$1315,DataRegularSeason20242025!$B$3:$B$1315, "&lt;=" &amp; $A87, DataRegularSeason20242025!$D$3:$D$1315, Q$1)+SUMIFS(DataRegularSeason20242025!$AB$3:$AB$1315,DataRegularSeason20242025!$B$3:$B$1315, "&lt;=" &amp; $A87, DataRegularSeason20242025!$E$3:$E$1315, Q$1)</f>
        <v>18</v>
      </c>
      <c r="R87" s="2">
        <f>SUMIFS(DataRegularSeason20242025!$AA$3:$AA$1315,DataRegularSeason20242025!$B$3:$B$1315, "&lt;=" &amp; $A87, DataRegularSeason20242025!$D$3:$D$1315, R$1)+SUMIFS(DataRegularSeason20242025!$AB$3:$AB$1315,DataRegularSeason20242025!$B$3:$B$1315, "&lt;=" &amp; $A87, DataRegularSeason20242025!$E$3:$E$1315, R$1)</f>
        <v>9</v>
      </c>
      <c r="S87" s="2">
        <f>SUMIFS(DataRegularSeason20242025!$AA$3:$AA$1315,DataRegularSeason20242025!$B$3:$B$1315, "&lt;=" &amp; $A87, DataRegularSeason20242025!$D$3:$D$1315, S$1)+SUMIFS(DataRegularSeason20242025!$AB$3:$AB$1315,DataRegularSeason20242025!$B$3:$B$1315, "&lt;=" &amp; $A87, DataRegularSeason20242025!$E$3:$E$1315, S$1)</f>
        <v>10</v>
      </c>
      <c r="T87" s="2">
        <f>SUMIFS(DataRegularSeason20242025!$AA$3:$AA$1315,DataRegularSeason20242025!$B$3:$B$1315, "&lt;=" &amp; $A87, DataRegularSeason20242025!$D$3:$D$1315, T$1)+SUMIFS(DataRegularSeason20242025!$AB$3:$AB$1315,DataRegularSeason20242025!$B$3:$B$1315, "&lt;=" &amp; $A87, DataRegularSeason20242025!$E$3:$E$1315, T$1)</f>
        <v>17</v>
      </c>
      <c r="U87" s="2">
        <f>SUMIFS(DataRegularSeason20242025!$AA$3:$AA$1315,DataRegularSeason20242025!$B$3:$B$1315, "&lt;=" &amp; $A87, DataRegularSeason20242025!$D$3:$D$1315, U$1)+SUMIFS(DataRegularSeason20242025!$AB$3:$AB$1315,DataRegularSeason20242025!$B$3:$B$1315, "&lt;=" &amp; $A87, DataRegularSeason20242025!$E$3:$E$1315, U$1)</f>
        <v>12</v>
      </c>
      <c r="V87" s="2">
        <f>SUMIFS(DataRegularSeason20242025!$AA$3:$AA$1315,DataRegularSeason20242025!$B$3:$B$1315, "&lt;=" &amp; $A87, DataRegularSeason20242025!$D$3:$D$1315, V$1)+SUMIFS(DataRegularSeason20242025!$AB$3:$AB$1315,DataRegularSeason20242025!$B$3:$B$1315, "&lt;=" &amp; $A87, DataRegularSeason20242025!$E$3:$E$1315, V$1)</f>
        <v>9</v>
      </c>
      <c r="W87" s="2">
        <f>SUMIFS(DataRegularSeason20242025!$AA$3:$AA$1315,DataRegularSeason20242025!$B$3:$B$1315, "&lt;=" &amp; $A87, DataRegularSeason20242025!$D$3:$D$1315, W$1)+SUMIFS(DataRegularSeason20242025!$AB$3:$AB$1315,DataRegularSeason20242025!$B$3:$B$1315, "&lt;=" &amp; $A87, DataRegularSeason20242025!$E$3:$E$1315, W$1)</f>
        <v>11</v>
      </c>
      <c r="X87" s="2">
        <f>SUMIFS(DataRegularSeason20242025!$AA$3:$AA$1315,DataRegularSeason20242025!$B$3:$B$1315, "&lt;=" &amp; $A87, DataRegularSeason20242025!$D$3:$D$1315, X$1)+SUMIFS(DataRegularSeason20242025!$AB$3:$AB$1315,DataRegularSeason20242025!$B$3:$B$1315, "&lt;=" &amp; $A87, DataRegularSeason20242025!$E$3:$E$1315, X$1)</f>
        <v>11</v>
      </c>
      <c r="Y87" s="2">
        <f>SUMIFS(DataRegularSeason20242025!$AA$3:$AA$1315,DataRegularSeason20242025!$B$3:$B$1315, "&lt;=" &amp; $A87, DataRegularSeason20242025!$D$3:$D$1315, Y$1)+SUMIFS(DataRegularSeason20242025!$AB$3:$AB$1315,DataRegularSeason20242025!$B$3:$B$1315, "&lt;=" &amp; $A87, DataRegularSeason20242025!$E$3:$E$1315, Y$1)</f>
        <v>8</v>
      </c>
      <c r="Z87" s="2">
        <f>SUMIFS(DataRegularSeason20242025!$AA$3:$AA$1315,DataRegularSeason20242025!$B$3:$B$1315, "&lt;=" &amp; $A87, DataRegularSeason20242025!$D$3:$D$1315, Z$1)+SUMIFS(DataRegularSeason20242025!$AB$3:$AB$1315,DataRegularSeason20242025!$B$3:$B$1315, "&lt;=" &amp; $A87, DataRegularSeason20242025!$E$3:$E$1315, Z$1)</f>
        <v>12</v>
      </c>
      <c r="AA87" s="2">
        <f>SUMIFS(DataRegularSeason20242025!$AA$3:$AA$1315,DataRegularSeason20242025!$B$3:$B$1315, "&lt;=" &amp; $A87, DataRegularSeason20242025!$D$3:$D$1315, AA$1)+SUMIFS(DataRegularSeason20242025!$AB$3:$AB$1315,DataRegularSeason20242025!$B$3:$B$1315, "&lt;=" &amp; $A87, DataRegularSeason20242025!$E$3:$E$1315, AA$1)</f>
        <v>14</v>
      </c>
      <c r="AB87" s="2">
        <f>SUMIFS(DataRegularSeason20242025!$AA$3:$AA$1315,DataRegularSeason20242025!$B$3:$B$1315, "&lt;=" &amp; $A87, DataRegularSeason20242025!$D$3:$D$1315, AB$1)+SUMIFS(DataRegularSeason20242025!$AB$3:$AB$1315,DataRegularSeason20242025!$B$3:$B$1315, "&lt;=" &amp; $A87, DataRegularSeason20242025!$E$3:$E$1315, AB$1)</f>
        <v>14</v>
      </c>
      <c r="AC87" s="2">
        <f>SUMIFS(DataRegularSeason20242025!$AA$3:$AA$1315,DataRegularSeason20242025!$B$3:$B$1315, "&lt;=" &amp; $A87, DataRegularSeason20242025!$D$3:$D$1315, AC$1)+SUMIFS(DataRegularSeason20242025!$AB$3:$AB$1315,DataRegularSeason20242025!$B$3:$B$1315, "&lt;=" &amp; $A87, DataRegularSeason20242025!$E$3:$E$1315, AC$1)</f>
        <v>13</v>
      </c>
      <c r="AD87" s="2">
        <f>SUMIFS(DataRegularSeason20242025!$AA$3:$AA$1315,DataRegularSeason20242025!$B$3:$B$1315, "&lt;=" &amp; $A87, DataRegularSeason20242025!$D$3:$D$1315, AD$1)+SUMIFS(DataRegularSeason20242025!$AB$3:$AB$1315,DataRegularSeason20242025!$B$3:$B$1315, "&lt;=" &amp; $A87, DataRegularSeason20242025!$E$3:$E$1315, AD$1)</f>
        <v>13</v>
      </c>
      <c r="AE87" s="2">
        <f>SUMIFS(DataRegularSeason20242025!$AA$3:$AA$1315,DataRegularSeason20242025!$B$3:$B$1315, "&lt;=" &amp; $A87, DataRegularSeason20242025!$D$3:$D$1315, AE$1)+SUMIFS(DataRegularSeason20242025!$AB$3:$AB$1315,DataRegularSeason20242025!$B$3:$B$1315, "&lt;=" &amp; $A87, DataRegularSeason20242025!$E$3:$E$1315, AE$1)</f>
        <v>17</v>
      </c>
      <c r="AF87" s="2">
        <f>SUMIFS(DataRegularSeason20242025!$AA$3:$AA$1315,DataRegularSeason20242025!$B$3:$B$1315, "&lt;=" &amp; $A87, DataRegularSeason20242025!$D$3:$D$1315, AF$1)+SUMIFS(DataRegularSeason20242025!$AB$3:$AB$1315,DataRegularSeason20242025!$B$3:$B$1315, "&lt;=" &amp; $A87, DataRegularSeason20242025!$E$3:$E$1315, AF$1)</f>
        <v>22</v>
      </c>
      <c r="AG87" s="2">
        <f>SUMIFS(DataRegularSeason20242025!$AA$3:$AA$1315,DataRegularSeason20242025!$B$3:$B$1315, "&lt;=" &amp; $A87, DataRegularSeason20242025!$D$3:$D$1315, AG$1)+SUMIFS(DataRegularSeason20242025!$AB$3:$AB$1315,DataRegularSeason20242025!$B$3:$B$1315, "&lt;=" &amp; $A87, DataRegularSeason20242025!$E$3:$E$1315, AG$1)</f>
        <v>16</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10</v>
      </c>
      <c r="C88" s="2">
        <f>SUMIFS(DataRegularSeason20242025!$AA$3:$AA$1315,DataRegularSeason20242025!$B$3:$B$1315, "&lt;=" &amp; $A88, DataRegularSeason20242025!$D$3:$D$1315, C$1)+SUMIFS(DataRegularSeason20242025!$AB$3:$AB$1315,DataRegularSeason20242025!$B$3:$B$1315, "&lt;=" &amp; $A88, DataRegularSeason20242025!$E$3:$E$1315, C$1)</f>
        <v>13</v>
      </c>
      <c r="D88" s="2">
        <f>SUMIFS(DataRegularSeason20242025!$AA$3:$AA$1315,DataRegularSeason20242025!$B$3:$B$1315, "&lt;=" &amp; $A88, DataRegularSeason20242025!$D$3:$D$1315, D$1)+SUMIFS(DataRegularSeason20242025!$AB$3:$AB$1315,DataRegularSeason20242025!$B$3:$B$1315, "&lt;=" &amp; $A88, DataRegularSeason20242025!$E$3:$E$1315, D$1)</f>
        <v>9</v>
      </c>
      <c r="E88" s="2">
        <f>SUMIFS(DataRegularSeason20242025!$AA$3:$AA$1315,DataRegularSeason20242025!$B$3:$B$1315, "&lt;=" &amp; $A88, DataRegularSeason20242025!$D$3:$D$1315, E$1)+SUMIFS(DataRegularSeason20242025!$AB$3:$AB$1315,DataRegularSeason20242025!$B$3:$B$1315, "&lt;=" &amp; $A88, DataRegularSeason20242025!$E$3:$E$1315, E$1)</f>
        <v>16</v>
      </c>
      <c r="F88" s="2">
        <f>SUMIFS(DataRegularSeason20242025!$AA$3:$AA$1315,DataRegularSeason20242025!$B$3:$B$1315, "&lt;=" &amp; $A88, DataRegularSeason20242025!$D$3:$D$1315, F$1)+SUMIFS(DataRegularSeason20242025!$AB$3:$AB$1315,DataRegularSeason20242025!$B$3:$B$1315, "&lt;=" &amp; $A88, DataRegularSeason20242025!$E$3:$E$1315, F$1)</f>
        <v>11</v>
      </c>
      <c r="G88" s="2">
        <f>SUMIFS(DataRegularSeason20242025!$AA$3:$AA$1315,DataRegularSeason20242025!$B$3:$B$1315, "&lt;=" &amp; $A88, DataRegularSeason20242025!$D$3:$D$1315, G$1)+SUMIFS(DataRegularSeason20242025!$AB$3:$AB$1315,DataRegularSeason20242025!$B$3:$B$1315, "&lt;=" &amp; $A88, DataRegularSeason20242025!$E$3:$E$1315, G$1)</f>
        <v>13</v>
      </c>
      <c r="H88" s="2">
        <f>SUMIFS(DataRegularSeason20242025!$AA$3:$AA$1315,DataRegularSeason20242025!$B$3:$B$1315, "&lt;=" &amp; $A88, DataRegularSeason20242025!$D$3:$D$1315, H$1)+SUMIFS(DataRegularSeason20242025!$AB$3:$AB$1315,DataRegularSeason20242025!$B$3:$B$1315, "&lt;=" &amp; $A88, DataRegularSeason20242025!$E$3:$E$1315, H$1)</f>
        <v>11</v>
      </c>
      <c r="I88" s="2">
        <f>SUMIFS(DataRegularSeason20242025!$AA$3:$AA$1315,DataRegularSeason20242025!$B$3:$B$1315, "&lt;=" &amp; $A88, DataRegularSeason20242025!$D$3:$D$1315, I$1)+SUMIFS(DataRegularSeason20242025!$AB$3:$AB$1315,DataRegularSeason20242025!$B$3:$B$1315, "&lt;=" &amp; $A88, DataRegularSeason20242025!$E$3:$E$1315, I$1)</f>
        <v>10</v>
      </c>
      <c r="J88" s="2">
        <f>SUMIFS(DataRegularSeason20242025!$AA$3:$AA$1315,DataRegularSeason20242025!$B$3:$B$1315, "&lt;=" &amp; $A88, DataRegularSeason20242025!$D$3:$D$1315, J$1)+SUMIFS(DataRegularSeason20242025!$AB$3:$AB$1315,DataRegularSeason20242025!$B$3:$B$1315, "&lt;=" &amp; $A88, DataRegularSeason20242025!$E$3:$E$1315, J$1)</f>
        <v>14</v>
      </c>
      <c r="K88" s="2">
        <f>SUMIFS(DataRegularSeason20242025!$AA$3:$AA$1315,DataRegularSeason20242025!$B$3:$B$1315, "&lt;=" &amp; $A88, DataRegularSeason20242025!$D$3:$D$1315, K$1)+SUMIFS(DataRegularSeason20242025!$AB$3:$AB$1315,DataRegularSeason20242025!$B$3:$B$1315, "&lt;=" &amp; $A88, DataRegularSeason20242025!$E$3:$E$1315, K$1)</f>
        <v>11</v>
      </c>
      <c r="L88" s="2">
        <f>SUMIFS(DataRegularSeason20242025!$AA$3:$AA$1315,DataRegularSeason20242025!$B$3:$B$1315, "&lt;=" &amp; $A88, DataRegularSeason20242025!$D$3:$D$1315, L$1)+SUMIFS(DataRegularSeason20242025!$AB$3:$AB$1315,DataRegularSeason20242025!$B$3:$B$1315, "&lt;=" &amp; $A88, DataRegularSeason20242025!$E$3:$E$1315, L$1)</f>
        <v>13</v>
      </c>
      <c r="M88" s="2">
        <f>SUMIFS(DataRegularSeason20242025!$AA$3:$AA$1315,DataRegularSeason20242025!$B$3:$B$1315, "&lt;=" &amp; $A88, DataRegularSeason20242025!$D$3:$D$1315, M$1)+SUMIFS(DataRegularSeason20242025!$AB$3:$AB$1315,DataRegularSeason20242025!$B$3:$B$1315, "&lt;=" &amp; $A88, DataRegularSeason20242025!$E$3:$E$1315, M$1)</f>
        <v>19</v>
      </c>
      <c r="N88" s="2">
        <f>SUMIFS(DataRegularSeason20242025!$AA$3:$AA$1315,DataRegularSeason20242025!$B$3:$B$1315, "&lt;=" &amp; $A88, DataRegularSeason20242025!$D$3:$D$1315, N$1)+SUMIFS(DataRegularSeason20242025!$AB$3:$AB$1315,DataRegularSeason20242025!$B$3:$B$1315, "&lt;=" &amp; $A88, DataRegularSeason20242025!$E$3:$E$1315, N$1)</f>
        <v>17</v>
      </c>
      <c r="O88" s="2">
        <f>SUMIFS(DataRegularSeason20242025!$AA$3:$AA$1315,DataRegularSeason20242025!$B$3:$B$1315, "&lt;=" &amp; $A88, DataRegularSeason20242025!$D$3:$D$1315, O$1)+SUMIFS(DataRegularSeason20242025!$AB$3:$AB$1315,DataRegularSeason20242025!$B$3:$B$1315, "&lt;=" &amp; $A88, DataRegularSeason20242025!$E$3:$E$1315, O$1)</f>
        <v>18</v>
      </c>
      <c r="P88" s="2">
        <f>SUMIFS(DataRegularSeason20242025!$AA$3:$AA$1315,DataRegularSeason20242025!$B$3:$B$1315, "&lt;=" &amp; $A88, DataRegularSeason20242025!$D$3:$D$1315, P$1)+SUMIFS(DataRegularSeason20242025!$AB$3:$AB$1315,DataRegularSeason20242025!$B$3:$B$1315, "&lt;=" &amp; $A88, DataRegularSeason20242025!$E$3:$E$1315, P$1)</f>
        <v>9</v>
      </c>
      <c r="Q88" s="2">
        <f>SUMIFS(DataRegularSeason20242025!$AA$3:$AA$1315,DataRegularSeason20242025!$B$3:$B$1315, "&lt;=" &amp; $A88, DataRegularSeason20242025!$D$3:$D$1315, Q$1)+SUMIFS(DataRegularSeason20242025!$AB$3:$AB$1315,DataRegularSeason20242025!$B$3:$B$1315, "&lt;=" &amp; $A88, DataRegularSeason20242025!$E$3:$E$1315, Q$1)</f>
        <v>18</v>
      </c>
      <c r="R88" s="2">
        <f>SUMIFS(DataRegularSeason20242025!$AA$3:$AA$1315,DataRegularSeason20242025!$B$3:$B$1315, "&lt;=" &amp; $A88, DataRegularSeason20242025!$D$3:$D$1315, R$1)+SUMIFS(DataRegularSeason20242025!$AB$3:$AB$1315,DataRegularSeason20242025!$B$3:$B$1315, "&lt;=" &amp; $A88, DataRegularSeason20242025!$E$3:$E$1315, R$1)</f>
        <v>9</v>
      </c>
      <c r="S88" s="2">
        <f>SUMIFS(DataRegularSeason20242025!$AA$3:$AA$1315,DataRegularSeason20242025!$B$3:$B$1315, "&lt;=" &amp; $A88, DataRegularSeason20242025!$D$3:$D$1315, S$1)+SUMIFS(DataRegularSeason20242025!$AB$3:$AB$1315,DataRegularSeason20242025!$B$3:$B$1315, "&lt;=" &amp; $A88, DataRegularSeason20242025!$E$3:$E$1315, S$1)</f>
        <v>10</v>
      </c>
      <c r="T88" s="2">
        <f>SUMIFS(DataRegularSeason20242025!$AA$3:$AA$1315,DataRegularSeason20242025!$B$3:$B$1315, "&lt;=" &amp; $A88, DataRegularSeason20242025!$D$3:$D$1315, T$1)+SUMIFS(DataRegularSeason20242025!$AB$3:$AB$1315,DataRegularSeason20242025!$B$3:$B$1315, "&lt;=" &amp; $A88, DataRegularSeason20242025!$E$3:$E$1315, T$1)</f>
        <v>17</v>
      </c>
      <c r="U88" s="2">
        <f>SUMIFS(DataRegularSeason20242025!$AA$3:$AA$1315,DataRegularSeason20242025!$B$3:$B$1315, "&lt;=" &amp; $A88, DataRegularSeason20242025!$D$3:$D$1315, U$1)+SUMIFS(DataRegularSeason20242025!$AB$3:$AB$1315,DataRegularSeason20242025!$B$3:$B$1315, "&lt;=" &amp; $A88, DataRegularSeason20242025!$E$3:$E$1315, U$1)</f>
        <v>12</v>
      </c>
      <c r="V88" s="2">
        <f>SUMIFS(DataRegularSeason20242025!$AA$3:$AA$1315,DataRegularSeason20242025!$B$3:$B$1315, "&lt;=" &amp; $A88, DataRegularSeason20242025!$D$3:$D$1315, V$1)+SUMIFS(DataRegularSeason20242025!$AB$3:$AB$1315,DataRegularSeason20242025!$B$3:$B$1315, "&lt;=" &amp; $A88, DataRegularSeason20242025!$E$3:$E$1315, V$1)</f>
        <v>9</v>
      </c>
      <c r="W88" s="2">
        <f>SUMIFS(DataRegularSeason20242025!$AA$3:$AA$1315,DataRegularSeason20242025!$B$3:$B$1315, "&lt;=" &amp; $A88, DataRegularSeason20242025!$D$3:$D$1315, W$1)+SUMIFS(DataRegularSeason20242025!$AB$3:$AB$1315,DataRegularSeason20242025!$B$3:$B$1315, "&lt;=" &amp; $A88, DataRegularSeason20242025!$E$3:$E$1315, W$1)</f>
        <v>11</v>
      </c>
      <c r="X88" s="2">
        <f>SUMIFS(DataRegularSeason20242025!$AA$3:$AA$1315,DataRegularSeason20242025!$B$3:$B$1315, "&lt;=" &amp; $A88, DataRegularSeason20242025!$D$3:$D$1315, X$1)+SUMIFS(DataRegularSeason20242025!$AB$3:$AB$1315,DataRegularSeason20242025!$B$3:$B$1315, "&lt;=" &amp; $A88, DataRegularSeason20242025!$E$3:$E$1315, X$1)</f>
        <v>11</v>
      </c>
      <c r="Y88" s="2">
        <f>SUMIFS(DataRegularSeason20242025!$AA$3:$AA$1315,DataRegularSeason20242025!$B$3:$B$1315, "&lt;=" &amp; $A88, DataRegularSeason20242025!$D$3:$D$1315, Y$1)+SUMIFS(DataRegularSeason20242025!$AB$3:$AB$1315,DataRegularSeason20242025!$B$3:$B$1315, "&lt;=" &amp; $A88, DataRegularSeason20242025!$E$3:$E$1315, Y$1)</f>
        <v>8</v>
      </c>
      <c r="Z88" s="2">
        <f>SUMIFS(DataRegularSeason20242025!$AA$3:$AA$1315,DataRegularSeason20242025!$B$3:$B$1315, "&lt;=" &amp; $A88, DataRegularSeason20242025!$D$3:$D$1315, Z$1)+SUMIFS(DataRegularSeason20242025!$AB$3:$AB$1315,DataRegularSeason20242025!$B$3:$B$1315, "&lt;=" &amp; $A88, DataRegularSeason20242025!$E$3:$E$1315, Z$1)</f>
        <v>12</v>
      </c>
      <c r="AA88" s="2">
        <f>SUMIFS(DataRegularSeason20242025!$AA$3:$AA$1315,DataRegularSeason20242025!$B$3:$B$1315, "&lt;=" &amp; $A88, DataRegularSeason20242025!$D$3:$D$1315, AA$1)+SUMIFS(DataRegularSeason20242025!$AB$3:$AB$1315,DataRegularSeason20242025!$B$3:$B$1315, "&lt;=" &amp; $A88, DataRegularSeason20242025!$E$3:$E$1315, AA$1)</f>
        <v>14</v>
      </c>
      <c r="AB88" s="2">
        <f>SUMIFS(DataRegularSeason20242025!$AA$3:$AA$1315,DataRegularSeason20242025!$B$3:$B$1315, "&lt;=" &amp; $A88, DataRegularSeason20242025!$D$3:$D$1315, AB$1)+SUMIFS(DataRegularSeason20242025!$AB$3:$AB$1315,DataRegularSeason20242025!$B$3:$B$1315, "&lt;=" &amp; $A88, DataRegularSeason20242025!$E$3:$E$1315, AB$1)</f>
        <v>14</v>
      </c>
      <c r="AC88" s="2">
        <f>SUMIFS(DataRegularSeason20242025!$AA$3:$AA$1315,DataRegularSeason20242025!$B$3:$B$1315, "&lt;=" &amp; $A88, DataRegularSeason20242025!$D$3:$D$1315, AC$1)+SUMIFS(DataRegularSeason20242025!$AB$3:$AB$1315,DataRegularSeason20242025!$B$3:$B$1315, "&lt;=" &amp; $A88, DataRegularSeason20242025!$E$3:$E$1315, AC$1)</f>
        <v>13</v>
      </c>
      <c r="AD88" s="2">
        <f>SUMIFS(DataRegularSeason20242025!$AA$3:$AA$1315,DataRegularSeason20242025!$B$3:$B$1315, "&lt;=" &amp; $A88, DataRegularSeason20242025!$D$3:$D$1315, AD$1)+SUMIFS(DataRegularSeason20242025!$AB$3:$AB$1315,DataRegularSeason20242025!$B$3:$B$1315, "&lt;=" &amp; $A88, DataRegularSeason20242025!$E$3:$E$1315, AD$1)</f>
        <v>13</v>
      </c>
      <c r="AE88" s="2">
        <f>SUMIFS(DataRegularSeason20242025!$AA$3:$AA$1315,DataRegularSeason20242025!$B$3:$B$1315, "&lt;=" &amp; $A88, DataRegularSeason20242025!$D$3:$D$1315, AE$1)+SUMIFS(DataRegularSeason20242025!$AB$3:$AB$1315,DataRegularSeason20242025!$B$3:$B$1315, "&lt;=" &amp; $A88, DataRegularSeason20242025!$E$3:$E$1315, AE$1)</f>
        <v>17</v>
      </c>
      <c r="AF88" s="2">
        <f>SUMIFS(DataRegularSeason20242025!$AA$3:$AA$1315,DataRegularSeason20242025!$B$3:$B$1315, "&lt;=" &amp; $A88, DataRegularSeason20242025!$D$3:$D$1315, AF$1)+SUMIFS(DataRegularSeason20242025!$AB$3:$AB$1315,DataRegularSeason20242025!$B$3:$B$1315, "&lt;=" &amp; $A88, DataRegularSeason20242025!$E$3:$E$1315, AF$1)</f>
        <v>22</v>
      </c>
      <c r="AG88" s="2">
        <f>SUMIFS(DataRegularSeason20242025!$AA$3:$AA$1315,DataRegularSeason20242025!$B$3:$B$1315, "&lt;=" &amp; $A88, DataRegularSeason20242025!$D$3:$D$1315, AG$1)+SUMIFS(DataRegularSeason20242025!$AB$3:$AB$1315,DataRegularSeason20242025!$B$3:$B$1315, "&lt;=" &amp; $A88, DataRegularSeason20242025!$E$3:$E$1315, AG$1)</f>
        <v>16</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10</v>
      </c>
      <c r="C89" s="2">
        <f>SUMIFS(DataRegularSeason20242025!$AA$3:$AA$1315,DataRegularSeason20242025!$B$3:$B$1315, "&lt;=" &amp; $A89, DataRegularSeason20242025!$D$3:$D$1315, C$1)+SUMIFS(DataRegularSeason20242025!$AB$3:$AB$1315,DataRegularSeason20242025!$B$3:$B$1315, "&lt;=" &amp; $A89, DataRegularSeason20242025!$E$3:$E$1315, C$1)</f>
        <v>13</v>
      </c>
      <c r="D89" s="2">
        <f>SUMIFS(DataRegularSeason20242025!$AA$3:$AA$1315,DataRegularSeason20242025!$B$3:$B$1315, "&lt;=" &amp; $A89, DataRegularSeason20242025!$D$3:$D$1315, D$1)+SUMIFS(DataRegularSeason20242025!$AB$3:$AB$1315,DataRegularSeason20242025!$B$3:$B$1315, "&lt;=" &amp; $A89, DataRegularSeason20242025!$E$3:$E$1315, D$1)</f>
        <v>9</v>
      </c>
      <c r="E89" s="2">
        <f>SUMIFS(DataRegularSeason20242025!$AA$3:$AA$1315,DataRegularSeason20242025!$B$3:$B$1315, "&lt;=" &amp; $A89, DataRegularSeason20242025!$D$3:$D$1315, E$1)+SUMIFS(DataRegularSeason20242025!$AB$3:$AB$1315,DataRegularSeason20242025!$B$3:$B$1315, "&lt;=" &amp; $A89, DataRegularSeason20242025!$E$3:$E$1315, E$1)</f>
        <v>16</v>
      </c>
      <c r="F89" s="2">
        <f>SUMIFS(DataRegularSeason20242025!$AA$3:$AA$1315,DataRegularSeason20242025!$B$3:$B$1315, "&lt;=" &amp; $A89, DataRegularSeason20242025!$D$3:$D$1315, F$1)+SUMIFS(DataRegularSeason20242025!$AB$3:$AB$1315,DataRegularSeason20242025!$B$3:$B$1315, "&lt;=" &amp; $A89, DataRegularSeason20242025!$E$3:$E$1315, F$1)</f>
        <v>11</v>
      </c>
      <c r="G89" s="2">
        <f>SUMIFS(DataRegularSeason20242025!$AA$3:$AA$1315,DataRegularSeason20242025!$B$3:$B$1315, "&lt;=" &amp; $A89, DataRegularSeason20242025!$D$3:$D$1315, G$1)+SUMIFS(DataRegularSeason20242025!$AB$3:$AB$1315,DataRegularSeason20242025!$B$3:$B$1315, "&lt;=" &amp; $A89, DataRegularSeason20242025!$E$3:$E$1315, G$1)</f>
        <v>13</v>
      </c>
      <c r="H89" s="2">
        <f>SUMIFS(DataRegularSeason20242025!$AA$3:$AA$1315,DataRegularSeason20242025!$B$3:$B$1315, "&lt;=" &amp; $A89, DataRegularSeason20242025!$D$3:$D$1315, H$1)+SUMIFS(DataRegularSeason20242025!$AB$3:$AB$1315,DataRegularSeason20242025!$B$3:$B$1315, "&lt;=" &amp; $A89, DataRegularSeason20242025!$E$3:$E$1315, H$1)</f>
        <v>11</v>
      </c>
      <c r="I89" s="2">
        <f>SUMIFS(DataRegularSeason20242025!$AA$3:$AA$1315,DataRegularSeason20242025!$B$3:$B$1315, "&lt;=" &amp; $A89, DataRegularSeason20242025!$D$3:$D$1315, I$1)+SUMIFS(DataRegularSeason20242025!$AB$3:$AB$1315,DataRegularSeason20242025!$B$3:$B$1315, "&lt;=" &amp; $A89, DataRegularSeason20242025!$E$3:$E$1315, I$1)</f>
        <v>10</v>
      </c>
      <c r="J89" s="2">
        <f>SUMIFS(DataRegularSeason20242025!$AA$3:$AA$1315,DataRegularSeason20242025!$B$3:$B$1315, "&lt;=" &amp; $A89, DataRegularSeason20242025!$D$3:$D$1315, J$1)+SUMIFS(DataRegularSeason20242025!$AB$3:$AB$1315,DataRegularSeason20242025!$B$3:$B$1315, "&lt;=" &amp; $A89, DataRegularSeason20242025!$E$3:$E$1315, J$1)</f>
        <v>14</v>
      </c>
      <c r="K89" s="2">
        <f>SUMIFS(DataRegularSeason20242025!$AA$3:$AA$1315,DataRegularSeason20242025!$B$3:$B$1315, "&lt;=" &amp; $A89, DataRegularSeason20242025!$D$3:$D$1315, K$1)+SUMIFS(DataRegularSeason20242025!$AB$3:$AB$1315,DataRegularSeason20242025!$B$3:$B$1315, "&lt;=" &amp; $A89, DataRegularSeason20242025!$E$3:$E$1315, K$1)</f>
        <v>11</v>
      </c>
      <c r="L89" s="2">
        <f>SUMIFS(DataRegularSeason20242025!$AA$3:$AA$1315,DataRegularSeason20242025!$B$3:$B$1315, "&lt;=" &amp; $A89, DataRegularSeason20242025!$D$3:$D$1315, L$1)+SUMIFS(DataRegularSeason20242025!$AB$3:$AB$1315,DataRegularSeason20242025!$B$3:$B$1315, "&lt;=" &amp; $A89, DataRegularSeason20242025!$E$3:$E$1315, L$1)</f>
        <v>13</v>
      </c>
      <c r="M89" s="2">
        <f>SUMIFS(DataRegularSeason20242025!$AA$3:$AA$1315,DataRegularSeason20242025!$B$3:$B$1315, "&lt;=" &amp; $A89, DataRegularSeason20242025!$D$3:$D$1315, M$1)+SUMIFS(DataRegularSeason20242025!$AB$3:$AB$1315,DataRegularSeason20242025!$B$3:$B$1315, "&lt;=" &amp; $A89, DataRegularSeason20242025!$E$3:$E$1315, M$1)</f>
        <v>19</v>
      </c>
      <c r="N89" s="2">
        <f>SUMIFS(DataRegularSeason20242025!$AA$3:$AA$1315,DataRegularSeason20242025!$B$3:$B$1315, "&lt;=" &amp; $A89, DataRegularSeason20242025!$D$3:$D$1315, N$1)+SUMIFS(DataRegularSeason20242025!$AB$3:$AB$1315,DataRegularSeason20242025!$B$3:$B$1315, "&lt;=" &amp; $A89, DataRegularSeason20242025!$E$3:$E$1315, N$1)</f>
        <v>17</v>
      </c>
      <c r="O89" s="2">
        <f>SUMIFS(DataRegularSeason20242025!$AA$3:$AA$1315,DataRegularSeason20242025!$B$3:$B$1315, "&lt;=" &amp; $A89, DataRegularSeason20242025!$D$3:$D$1315, O$1)+SUMIFS(DataRegularSeason20242025!$AB$3:$AB$1315,DataRegularSeason20242025!$B$3:$B$1315, "&lt;=" &amp; $A89, DataRegularSeason20242025!$E$3:$E$1315, O$1)</f>
        <v>18</v>
      </c>
      <c r="P89" s="2">
        <f>SUMIFS(DataRegularSeason20242025!$AA$3:$AA$1315,DataRegularSeason20242025!$B$3:$B$1315, "&lt;=" &amp; $A89, DataRegularSeason20242025!$D$3:$D$1315, P$1)+SUMIFS(DataRegularSeason20242025!$AB$3:$AB$1315,DataRegularSeason20242025!$B$3:$B$1315, "&lt;=" &amp; $A89, DataRegularSeason20242025!$E$3:$E$1315, P$1)</f>
        <v>9</v>
      </c>
      <c r="Q89" s="2">
        <f>SUMIFS(DataRegularSeason20242025!$AA$3:$AA$1315,DataRegularSeason20242025!$B$3:$B$1315, "&lt;=" &amp; $A89, DataRegularSeason20242025!$D$3:$D$1315, Q$1)+SUMIFS(DataRegularSeason20242025!$AB$3:$AB$1315,DataRegularSeason20242025!$B$3:$B$1315, "&lt;=" &amp; $A89, DataRegularSeason20242025!$E$3:$E$1315, Q$1)</f>
        <v>18</v>
      </c>
      <c r="R89" s="2">
        <f>SUMIFS(DataRegularSeason20242025!$AA$3:$AA$1315,DataRegularSeason20242025!$B$3:$B$1315, "&lt;=" &amp; $A89, DataRegularSeason20242025!$D$3:$D$1315, R$1)+SUMIFS(DataRegularSeason20242025!$AB$3:$AB$1315,DataRegularSeason20242025!$B$3:$B$1315, "&lt;=" &amp; $A89, DataRegularSeason20242025!$E$3:$E$1315, R$1)</f>
        <v>9</v>
      </c>
      <c r="S89" s="2">
        <f>SUMIFS(DataRegularSeason20242025!$AA$3:$AA$1315,DataRegularSeason20242025!$B$3:$B$1315, "&lt;=" &amp; $A89, DataRegularSeason20242025!$D$3:$D$1315, S$1)+SUMIFS(DataRegularSeason20242025!$AB$3:$AB$1315,DataRegularSeason20242025!$B$3:$B$1315, "&lt;=" &amp; $A89, DataRegularSeason20242025!$E$3:$E$1315, S$1)</f>
        <v>10</v>
      </c>
      <c r="T89" s="2">
        <f>SUMIFS(DataRegularSeason20242025!$AA$3:$AA$1315,DataRegularSeason20242025!$B$3:$B$1315, "&lt;=" &amp; $A89, DataRegularSeason20242025!$D$3:$D$1315, T$1)+SUMIFS(DataRegularSeason20242025!$AB$3:$AB$1315,DataRegularSeason20242025!$B$3:$B$1315, "&lt;=" &amp; $A89, DataRegularSeason20242025!$E$3:$E$1315, T$1)</f>
        <v>17</v>
      </c>
      <c r="U89" s="2">
        <f>SUMIFS(DataRegularSeason20242025!$AA$3:$AA$1315,DataRegularSeason20242025!$B$3:$B$1315, "&lt;=" &amp; $A89, DataRegularSeason20242025!$D$3:$D$1315, U$1)+SUMIFS(DataRegularSeason20242025!$AB$3:$AB$1315,DataRegularSeason20242025!$B$3:$B$1315, "&lt;=" &amp; $A89, DataRegularSeason20242025!$E$3:$E$1315, U$1)</f>
        <v>12</v>
      </c>
      <c r="V89" s="2">
        <f>SUMIFS(DataRegularSeason20242025!$AA$3:$AA$1315,DataRegularSeason20242025!$B$3:$B$1315, "&lt;=" &amp; $A89, DataRegularSeason20242025!$D$3:$D$1315, V$1)+SUMIFS(DataRegularSeason20242025!$AB$3:$AB$1315,DataRegularSeason20242025!$B$3:$B$1315, "&lt;=" &amp; $A89, DataRegularSeason20242025!$E$3:$E$1315, V$1)</f>
        <v>9</v>
      </c>
      <c r="W89" s="2">
        <f>SUMIFS(DataRegularSeason20242025!$AA$3:$AA$1315,DataRegularSeason20242025!$B$3:$B$1315, "&lt;=" &amp; $A89, DataRegularSeason20242025!$D$3:$D$1315, W$1)+SUMIFS(DataRegularSeason20242025!$AB$3:$AB$1315,DataRegularSeason20242025!$B$3:$B$1315, "&lt;=" &amp; $A89, DataRegularSeason20242025!$E$3:$E$1315, W$1)</f>
        <v>11</v>
      </c>
      <c r="X89" s="2">
        <f>SUMIFS(DataRegularSeason20242025!$AA$3:$AA$1315,DataRegularSeason20242025!$B$3:$B$1315, "&lt;=" &amp; $A89, DataRegularSeason20242025!$D$3:$D$1315, X$1)+SUMIFS(DataRegularSeason20242025!$AB$3:$AB$1315,DataRegularSeason20242025!$B$3:$B$1315, "&lt;=" &amp; $A89, DataRegularSeason20242025!$E$3:$E$1315, X$1)</f>
        <v>11</v>
      </c>
      <c r="Y89" s="2">
        <f>SUMIFS(DataRegularSeason20242025!$AA$3:$AA$1315,DataRegularSeason20242025!$B$3:$B$1315, "&lt;=" &amp; $A89, DataRegularSeason20242025!$D$3:$D$1315, Y$1)+SUMIFS(DataRegularSeason20242025!$AB$3:$AB$1315,DataRegularSeason20242025!$B$3:$B$1315, "&lt;=" &amp; $A89, DataRegularSeason20242025!$E$3:$E$1315, Y$1)</f>
        <v>8</v>
      </c>
      <c r="Z89" s="2">
        <f>SUMIFS(DataRegularSeason20242025!$AA$3:$AA$1315,DataRegularSeason20242025!$B$3:$B$1315, "&lt;=" &amp; $A89, DataRegularSeason20242025!$D$3:$D$1315, Z$1)+SUMIFS(DataRegularSeason20242025!$AB$3:$AB$1315,DataRegularSeason20242025!$B$3:$B$1315, "&lt;=" &amp; $A89, DataRegularSeason20242025!$E$3:$E$1315, Z$1)</f>
        <v>12</v>
      </c>
      <c r="AA89" s="2">
        <f>SUMIFS(DataRegularSeason20242025!$AA$3:$AA$1315,DataRegularSeason20242025!$B$3:$B$1315, "&lt;=" &amp; $A89, DataRegularSeason20242025!$D$3:$D$1315, AA$1)+SUMIFS(DataRegularSeason20242025!$AB$3:$AB$1315,DataRegularSeason20242025!$B$3:$B$1315, "&lt;=" &amp; $A89, DataRegularSeason20242025!$E$3:$E$1315, AA$1)</f>
        <v>14</v>
      </c>
      <c r="AB89" s="2">
        <f>SUMIFS(DataRegularSeason20242025!$AA$3:$AA$1315,DataRegularSeason20242025!$B$3:$B$1315, "&lt;=" &amp; $A89, DataRegularSeason20242025!$D$3:$D$1315, AB$1)+SUMIFS(DataRegularSeason20242025!$AB$3:$AB$1315,DataRegularSeason20242025!$B$3:$B$1315, "&lt;=" &amp; $A89, DataRegularSeason20242025!$E$3:$E$1315, AB$1)</f>
        <v>14</v>
      </c>
      <c r="AC89" s="2">
        <f>SUMIFS(DataRegularSeason20242025!$AA$3:$AA$1315,DataRegularSeason20242025!$B$3:$B$1315, "&lt;=" &amp; $A89, DataRegularSeason20242025!$D$3:$D$1315, AC$1)+SUMIFS(DataRegularSeason20242025!$AB$3:$AB$1315,DataRegularSeason20242025!$B$3:$B$1315, "&lt;=" &amp; $A89, DataRegularSeason20242025!$E$3:$E$1315, AC$1)</f>
        <v>13</v>
      </c>
      <c r="AD89" s="2">
        <f>SUMIFS(DataRegularSeason20242025!$AA$3:$AA$1315,DataRegularSeason20242025!$B$3:$B$1315, "&lt;=" &amp; $A89, DataRegularSeason20242025!$D$3:$D$1315, AD$1)+SUMIFS(DataRegularSeason20242025!$AB$3:$AB$1315,DataRegularSeason20242025!$B$3:$B$1315, "&lt;=" &amp; $A89, DataRegularSeason20242025!$E$3:$E$1315, AD$1)</f>
        <v>13</v>
      </c>
      <c r="AE89" s="2">
        <f>SUMIFS(DataRegularSeason20242025!$AA$3:$AA$1315,DataRegularSeason20242025!$B$3:$B$1315, "&lt;=" &amp; $A89, DataRegularSeason20242025!$D$3:$D$1315, AE$1)+SUMIFS(DataRegularSeason20242025!$AB$3:$AB$1315,DataRegularSeason20242025!$B$3:$B$1315, "&lt;=" &amp; $A89, DataRegularSeason20242025!$E$3:$E$1315, AE$1)</f>
        <v>17</v>
      </c>
      <c r="AF89" s="2">
        <f>SUMIFS(DataRegularSeason20242025!$AA$3:$AA$1315,DataRegularSeason20242025!$B$3:$B$1315, "&lt;=" &amp; $A89, DataRegularSeason20242025!$D$3:$D$1315, AF$1)+SUMIFS(DataRegularSeason20242025!$AB$3:$AB$1315,DataRegularSeason20242025!$B$3:$B$1315, "&lt;=" &amp; $A89, DataRegularSeason20242025!$E$3:$E$1315, AF$1)</f>
        <v>22</v>
      </c>
      <c r="AG89" s="2">
        <f>SUMIFS(DataRegularSeason20242025!$AA$3:$AA$1315,DataRegularSeason20242025!$B$3:$B$1315, "&lt;=" &amp; $A89, DataRegularSeason20242025!$D$3:$D$1315, AG$1)+SUMIFS(DataRegularSeason20242025!$AB$3:$AB$1315,DataRegularSeason20242025!$B$3:$B$1315, "&lt;=" &amp; $A89, DataRegularSeason20242025!$E$3:$E$1315, AG$1)</f>
        <v>16</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10</v>
      </c>
      <c r="C90" s="2">
        <f>SUMIFS(DataRegularSeason20242025!$AA$3:$AA$1315,DataRegularSeason20242025!$B$3:$B$1315, "&lt;=" &amp; $A90, DataRegularSeason20242025!$D$3:$D$1315, C$1)+SUMIFS(DataRegularSeason20242025!$AB$3:$AB$1315,DataRegularSeason20242025!$B$3:$B$1315, "&lt;=" &amp; $A90, DataRegularSeason20242025!$E$3:$E$1315, C$1)</f>
        <v>13</v>
      </c>
      <c r="D90" s="2">
        <f>SUMIFS(DataRegularSeason20242025!$AA$3:$AA$1315,DataRegularSeason20242025!$B$3:$B$1315, "&lt;=" &amp; $A90, DataRegularSeason20242025!$D$3:$D$1315, D$1)+SUMIFS(DataRegularSeason20242025!$AB$3:$AB$1315,DataRegularSeason20242025!$B$3:$B$1315, "&lt;=" &amp; $A90, DataRegularSeason20242025!$E$3:$E$1315, D$1)</f>
        <v>9</v>
      </c>
      <c r="E90" s="2">
        <f>SUMIFS(DataRegularSeason20242025!$AA$3:$AA$1315,DataRegularSeason20242025!$B$3:$B$1315, "&lt;=" &amp; $A90, DataRegularSeason20242025!$D$3:$D$1315, E$1)+SUMIFS(DataRegularSeason20242025!$AB$3:$AB$1315,DataRegularSeason20242025!$B$3:$B$1315, "&lt;=" &amp; $A90, DataRegularSeason20242025!$E$3:$E$1315, E$1)</f>
        <v>16</v>
      </c>
      <c r="F90" s="2">
        <f>SUMIFS(DataRegularSeason20242025!$AA$3:$AA$1315,DataRegularSeason20242025!$B$3:$B$1315, "&lt;=" &amp; $A90, DataRegularSeason20242025!$D$3:$D$1315, F$1)+SUMIFS(DataRegularSeason20242025!$AB$3:$AB$1315,DataRegularSeason20242025!$B$3:$B$1315, "&lt;=" &amp; $A90, DataRegularSeason20242025!$E$3:$E$1315, F$1)</f>
        <v>11</v>
      </c>
      <c r="G90" s="2">
        <f>SUMIFS(DataRegularSeason20242025!$AA$3:$AA$1315,DataRegularSeason20242025!$B$3:$B$1315, "&lt;=" &amp; $A90, DataRegularSeason20242025!$D$3:$D$1315, G$1)+SUMIFS(DataRegularSeason20242025!$AB$3:$AB$1315,DataRegularSeason20242025!$B$3:$B$1315, "&lt;=" &amp; $A90, DataRegularSeason20242025!$E$3:$E$1315, G$1)</f>
        <v>13</v>
      </c>
      <c r="H90" s="2">
        <f>SUMIFS(DataRegularSeason20242025!$AA$3:$AA$1315,DataRegularSeason20242025!$B$3:$B$1315, "&lt;=" &amp; $A90, DataRegularSeason20242025!$D$3:$D$1315, H$1)+SUMIFS(DataRegularSeason20242025!$AB$3:$AB$1315,DataRegularSeason20242025!$B$3:$B$1315, "&lt;=" &amp; $A90, DataRegularSeason20242025!$E$3:$E$1315, H$1)</f>
        <v>11</v>
      </c>
      <c r="I90" s="2">
        <f>SUMIFS(DataRegularSeason20242025!$AA$3:$AA$1315,DataRegularSeason20242025!$B$3:$B$1315, "&lt;=" &amp; $A90, DataRegularSeason20242025!$D$3:$D$1315, I$1)+SUMIFS(DataRegularSeason20242025!$AB$3:$AB$1315,DataRegularSeason20242025!$B$3:$B$1315, "&lt;=" &amp; $A90, DataRegularSeason20242025!$E$3:$E$1315, I$1)</f>
        <v>10</v>
      </c>
      <c r="J90" s="2">
        <f>SUMIFS(DataRegularSeason20242025!$AA$3:$AA$1315,DataRegularSeason20242025!$B$3:$B$1315, "&lt;=" &amp; $A90, DataRegularSeason20242025!$D$3:$D$1315, J$1)+SUMIFS(DataRegularSeason20242025!$AB$3:$AB$1315,DataRegularSeason20242025!$B$3:$B$1315, "&lt;=" &amp; $A90, DataRegularSeason20242025!$E$3:$E$1315, J$1)</f>
        <v>14</v>
      </c>
      <c r="K90" s="2">
        <f>SUMIFS(DataRegularSeason20242025!$AA$3:$AA$1315,DataRegularSeason20242025!$B$3:$B$1315, "&lt;=" &amp; $A90, DataRegularSeason20242025!$D$3:$D$1315, K$1)+SUMIFS(DataRegularSeason20242025!$AB$3:$AB$1315,DataRegularSeason20242025!$B$3:$B$1315, "&lt;=" &amp; $A90, DataRegularSeason20242025!$E$3:$E$1315, K$1)</f>
        <v>11</v>
      </c>
      <c r="L90" s="2">
        <f>SUMIFS(DataRegularSeason20242025!$AA$3:$AA$1315,DataRegularSeason20242025!$B$3:$B$1315, "&lt;=" &amp; $A90, DataRegularSeason20242025!$D$3:$D$1315, L$1)+SUMIFS(DataRegularSeason20242025!$AB$3:$AB$1315,DataRegularSeason20242025!$B$3:$B$1315, "&lt;=" &amp; $A90, DataRegularSeason20242025!$E$3:$E$1315, L$1)</f>
        <v>13</v>
      </c>
      <c r="M90" s="2">
        <f>SUMIFS(DataRegularSeason20242025!$AA$3:$AA$1315,DataRegularSeason20242025!$B$3:$B$1315, "&lt;=" &amp; $A90, DataRegularSeason20242025!$D$3:$D$1315, M$1)+SUMIFS(DataRegularSeason20242025!$AB$3:$AB$1315,DataRegularSeason20242025!$B$3:$B$1315, "&lt;=" &amp; $A90, DataRegularSeason20242025!$E$3:$E$1315, M$1)</f>
        <v>19</v>
      </c>
      <c r="N90" s="2">
        <f>SUMIFS(DataRegularSeason20242025!$AA$3:$AA$1315,DataRegularSeason20242025!$B$3:$B$1315, "&lt;=" &amp; $A90, DataRegularSeason20242025!$D$3:$D$1315, N$1)+SUMIFS(DataRegularSeason20242025!$AB$3:$AB$1315,DataRegularSeason20242025!$B$3:$B$1315, "&lt;=" &amp; $A90, DataRegularSeason20242025!$E$3:$E$1315, N$1)</f>
        <v>17</v>
      </c>
      <c r="O90" s="2">
        <f>SUMIFS(DataRegularSeason20242025!$AA$3:$AA$1315,DataRegularSeason20242025!$B$3:$B$1315, "&lt;=" &amp; $A90, DataRegularSeason20242025!$D$3:$D$1315, O$1)+SUMIFS(DataRegularSeason20242025!$AB$3:$AB$1315,DataRegularSeason20242025!$B$3:$B$1315, "&lt;=" &amp; $A90, DataRegularSeason20242025!$E$3:$E$1315, O$1)</f>
        <v>18</v>
      </c>
      <c r="P90" s="2">
        <f>SUMIFS(DataRegularSeason20242025!$AA$3:$AA$1315,DataRegularSeason20242025!$B$3:$B$1315, "&lt;=" &amp; $A90, DataRegularSeason20242025!$D$3:$D$1315, P$1)+SUMIFS(DataRegularSeason20242025!$AB$3:$AB$1315,DataRegularSeason20242025!$B$3:$B$1315, "&lt;=" &amp; $A90, DataRegularSeason20242025!$E$3:$E$1315, P$1)</f>
        <v>9</v>
      </c>
      <c r="Q90" s="2">
        <f>SUMIFS(DataRegularSeason20242025!$AA$3:$AA$1315,DataRegularSeason20242025!$B$3:$B$1315, "&lt;=" &amp; $A90, DataRegularSeason20242025!$D$3:$D$1315, Q$1)+SUMIFS(DataRegularSeason20242025!$AB$3:$AB$1315,DataRegularSeason20242025!$B$3:$B$1315, "&lt;=" &amp; $A90, DataRegularSeason20242025!$E$3:$E$1315, Q$1)</f>
        <v>18</v>
      </c>
      <c r="R90" s="2">
        <f>SUMIFS(DataRegularSeason20242025!$AA$3:$AA$1315,DataRegularSeason20242025!$B$3:$B$1315, "&lt;=" &amp; $A90, DataRegularSeason20242025!$D$3:$D$1315, R$1)+SUMIFS(DataRegularSeason20242025!$AB$3:$AB$1315,DataRegularSeason20242025!$B$3:$B$1315, "&lt;=" &amp; $A90, DataRegularSeason20242025!$E$3:$E$1315, R$1)</f>
        <v>9</v>
      </c>
      <c r="S90" s="2">
        <f>SUMIFS(DataRegularSeason20242025!$AA$3:$AA$1315,DataRegularSeason20242025!$B$3:$B$1315, "&lt;=" &amp; $A90, DataRegularSeason20242025!$D$3:$D$1315, S$1)+SUMIFS(DataRegularSeason20242025!$AB$3:$AB$1315,DataRegularSeason20242025!$B$3:$B$1315, "&lt;=" &amp; $A90, DataRegularSeason20242025!$E$3:$E$1315, S$1)</f>
        <v>10</v>
      </c>
      <c r="T90" s="2">
        <f>SUMIFS(DataRegularSeason20242025!$AA$3:$AA$1315,DataRegularSeason20242025!$B$3:$B$1315, "&lt;=" &amp; $A90, DataRegularSeason20242025!$D$3:$D$1315, T$1)+SUMIFS(DataRegularSeason20242025!$AB$3:$AB$1315,DataRegularSeason20242025!$B$3:$B$1315, "&lt;=" &amp; $A90, DataRegularSeason20242025!$E$3:$E$1315, T$1)</f>
        <v>17</v>
      </c>
      <c r="U90" s="2">
        <f>SUMIFS(DataRegularSeason20242025!$AA$3:$AA$1315,DataRegularSeason20242025!$B$3:$B$1315, "&lt;=" &amp; $A90, DataRegularSeason20242025!$D$3:$D$1315, U$1)+SUMIFS(DataRegularSeason20242025!$AB$3:$AB$1315,DataRegularSeason20242025!$B$3:$B$1315, "&lt;=" &amp; $A90, DataRegularSeason20242025!$E$3:$E$1315, U$1)</f>
        <v>12</v>
      </c>
      <c r="V90" s="2">
        <f>SUMIFS(DataRegularSeason20242025!$AA$3:$AA$1315,DataRegularSeason20242025!$B$3:$B$1315, "&lt;=" &amp; $A90, DataRegularSeason20242025!$D$3:$D$1315, V$1)+SUMIFS(DataRegularSeason20242025!$AB$3:$AB$1315,DataRegularSeason20242025!$B$3:$B$1315, "&lt;=" &amp; $A90, DataRegularSeason20242025!$E$3:$E$1315, V$1)</f>
        <v>9</v>
      </c>
      <c r="W90" s="2">
        <f>SUMIFS(DataRegularSeason20242025!$AA$3:$AA$1315,DataRegularSeason20242025!$B$3:$B$1315, "&lt;=" &amp; $A90, DataRegularSeason20242025!$D$3:$D$1315, W$1)+SUMIFS(DataRegularSeason20242025!$AB$3:$AB$1315,DataRegularSeason20242025!$B$3:$B$1315, "&lt;=" &amp; $A90, DataRegularSeason20242025!$E$3:$E$1315, W$1)</f>
        <v>11</v>
      </c>
      <c r="X90" s="2">
        <f>SUMIFS(DataRegularSeason20242025!$AA$3:$AA$1315,DataRegularSeason20242025!$B$3:$B$1315, "&lt;=" &amp; $A90, DataRegularSeason20242025!$D$3:$D$1315, X$1)+SUMIFS(DataRegularSeason20242025!$AB$3:$AB$1315,DataRegularSeason20242025!$B$3:$B$1315, "&lt;=" &amp; $A90, DataRegularSeason20242025!$E$3:$E$1315, X$1)</f>
        <v>11</v>
      </c>
      <c r="Y90" s="2">
        <f>SUMIFS(DataRegularSeason20242025!$AA$3:$AA$1315,DataRegularSeason20242025!$B$3:$B$1315, "&lt;=" &amp; $A90, DataRegularSeason20242025!$D$3:$D$1315, Y$1)+SUMIFS(DataRegularSeason20242025!$AB$3:$AB$1315,DataRegularSeason20242025!$B$3:$B$1315, "&lt;=" &amp; $A90, DataRegularSeason20242025!$E$3:$E$1315, Y$1)</f>
        <v>8</v>
      </c>
      <c r="Z90" s="2">
        <f>SUMIFS(DataRegularSeason20242025!$AA$3:$AA$1315,DataRegularSeason20242025!$B$3:$B$1315, "&lt;=" &amp; $A90, DataRegularSeason20242025!$D$3:$D$1315, Z$1)+SUMIFS(DataRegularSeason20242025!$AB$3:$AB$1315,DataRegularSeason20242025!$B$3:$B$1315, "&lt;=" &amp; $A90, DataRegularSeason20242025!$E$3:$E$1315, Z$1)</f>
        <v>12</v>
      </c>
      <c r="AA90" s="2">
        <f>SUMIFS(DataRegularSeason20242025!$AA$3:$AA$1315,DataRegularSeason20242025!$B$3:$B$1315, "&lt;=" &amp; $A90, DataRegularSeason20242025!$D$3:$D$1315, AA$1)+SUMIFS(DataRegularSeason20242025!$AB$3:$AB$1315,DataRegularSeason20242025!$B$3:$B$1315, "&lt;=" &amp; $A90, DataRegularSeason20242025!$E$3:$E$1315, AA$1)</f>
        <v>14</v>
      </c>
      <c r="AB90" s="2">
        <f>SUMIFS(DataRegularSeason20242025!$AA$3:$AA$1315,DataRegularSeason20242025!$B$3:$B$1315, "&lt;=" &amp; $A90, DataRegularSeason20242025!$D$3:$D$1315, AB$1)+SUMIFS(DataRegularSeason20242025!$AB$3:$AB$1315,DataRegularSeason20242025!$B$3:$B$1315, "&lt;=" &amp; $A90, DataRegularSeason20242025!$E$3:$E$1315, AB$1)</f>
        <v>14</v>
      </c>
      <c r="AC90" s="2">
        <f>SUMIFS(DataRegularSeason20242025!$AA$3:$AA$1315,DataRegularSeason20242025!$B$3:$B$1315, "&lt;=" &amp; $A90, DataRegularSeason20242025!$D$3:$D$1315, AC$1)+SUMIFS(DataRegularSeason20242025!$AB$3:$AB$1315,DataRegularSeason20242025!$B$3:$B$1315, "&lt;=" &amp; $A90, DataRegularSeason20242025!$E$3:$E$1315, AC$1)</f>
        <v>13</v>
      </c>
      <c r="AD90" s="2">
        <f>SUMIFS(DataRegularSeason20242025!$AA$3:$AA$1315,DataRegularSeason20242025!$B$3:$B$1315, "&lt;=" &amp; $A90, DataRegularSeason20242025!$D$3:$D$1315, AD$1)+SUMIFS(DataRegularSeason20242025!$AB$3:$AB$1315,DataRegularSeason20242025!$B$3:$B$1315, "&lt;=" &amp; $A90, DataRegularSeason20242025!$E$3:$E$1315, AD$1)</f>
        <v>13</v>
      </c>
      <c r="AE90" s="2">
        <f>SUMIFS(DataRegularSeason20242025!$AA$3:$AA$1315,DataRegularSeason20242025!$B$3:$B$1315, "&lt;=" &amp; $A90, DataRegularSeason20242025!$D$3:$D$1315, AE$1)+SUMIFS(DataRegularSeason20242025!$AB$3:$AB$1315,DataRegularSeason20242025!$B$3:$B$1315, "&lt;=" &amp; $A90, DataRegularSeason20242025!$E$3:$E$1315, AE$1)</f>
        <v>17</v>
      </c>
      <c r="AF90" s="2">
        <f>SUMIFS(DataRegularSeason20242025!$AA$3:$AA$1315,DataRegularSeason20242025!$B$3:$B$1315, "&lt;=" &amp; $A90, DataRegularSeason20242025!$D$3:$D$1315, AF$1)+SUMIFS(DataRegularSeason20242025!$AB$3:$AB$1315,DataRegularSeason20242025!$B$3:$B$1315, "&lt;=" &amp; $A90, DataRegularSeason20242025!$E$3:$E$1315, AF$1)</f>
        <v>22</v>
      </c>
      <c r="AG90" s="2">
        <f>SUMIFS(DataRegularSeason20242025!$AA$3:$AA$1315,DataRegularSeason20242025!$B$3:$B$1315, "&lt;=" &amp; $A90, DataRegularSeason20242025!$D$3:$D$1315, AG$1)+SUMIFS(DataRegularSeason20242025!$AB$3:$AB$1315,DataRegularSeason20242025!$B$3:$B$1315, "&lt;=" &amp; $A90, DataRegularSeason20242025!$E$3:$E$1315, AG$1)</f>
        <v>16</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10</v>
      </c>
      <c r="C91" s="2">
        <f>SUMIFS(DataRegularSeason20242025!$AA$3:$AA$1315,DataRegularSeason20242025!$B$3:$B$1315, "&lt;=" &amp; $A91, DataRegularSeason20242025!$D$3:$D$1315, C$1)+SUMIFS(DataRegularSeason20242025!$AB$3:$AB$1315,DataRegularSeason20242025!$B$3:$B$1315, "&lt;=" &amp; $A91, DataRegularSeason20242025!$E$3:$E$1315, C$1)</f>
        <v>13</v>
      </c>
      <c r="D91" s="2">
        <f>SUMIFS(DataRegularSeason20242025!$AA$3:$AA$1315,DataRegularSeason20242025!$B$3:$B$1315, "&lt;=" &amp; $A91, DataRegularSeason20242025!$D$3:$D$1315, D$1)+SUMIFS(DataRegularSeason20242025!$AB$3:$AB$1315,DataRegularSeason20242025!$B$3:$B$1315, "&lt;=" &amp; $A91, DataRegularSeason20242025!$E$3:$E$1315, D$1)</f>
        <v>9</v>
      </c>
      <c r="E91" s="2">
        <f>SUMIFS(DataRegularSeason20242025!$AA$3:$AA$1315,DataRegularSeason20242025!$B$3:$B$1315, "&lt;=" &amp; $A91, DataRegularSeason20242025!$D$3:$D$1315, E$1)+SUMIFS(DataRegularSeason20242025!$AB$3:$AB$1315,DataRegularSeason20242025!$B$3:$B$1315, "&lt;=" &amp; $A91, DataRegularSeason20242025!$E$3:$E$1315, E$1)</f>
        <v>16</v>
      </c>
      <c r="F91" s="2">
        <f>SUMIFS(DataRegularSeason20242025!$AA$3:$AA$1315,DataRegularSeason20242025!$B$3:$B$1315, "&lt;=" &amp; $A91, DataRegularSeason20242025!$D$3:$D$1315, F$1)+SUMIFS(DataRegularSeason20242025!$AB$3:$AB$1315,DataRegularSeason20242025!$B$3:$B$1315, "&lt;=" &amp; $A91, DataRegularSeason20242025!$E$3:$E$1315, F$1)</f>
        <v>11</v>
      </c>
      <c r="G91" s="2">
        <f>SUMIFS(DataRegularSeason20242025!$AA$3:$AA$1315,DataRegularSeason20242025!$B$3:$B$1315, "&lt;=" &amp; $A91, DataRegularSeason20242025!$D$3:$D$1315, G$1)+SUMIFS(DataRegularSeason20242025!$AB$3:$AB$1315,DataRegularSeason20242025!$B$3:$B$1315, "&lt;=" &amp; $A91, DataRegularSeason20242025!$E$3:$E$1315, G$1)</f>
        <v>13</v>
      </c>
      <c r="H91" s="2">
        <f>SUMIFS(DataRegularSeason20242025!$AA$3:$AA$1315,DataRegularSeason20242025!$B$3:$B$1315, "&lt;=" &amp; $A91, DataRegularSeason20242025!$D$3:$D$1315, H$1)+SUMIFS(DataRegularSeason20242025!$AB$3:$AB$1315,DataRegularSeason20242025!$B$3:$B$1315, "&lt;=" &amp; $A91, DataRegularSeason20242025!$E$3:$E$1315, H$1)</f>
        <v>11</v>
      </c>
      <c r="I91" s="2">
        <f>SUMIFS(DataRegularSeason20242025!$AA$3:$AA$1315,DataRegularSeason20242025!$B$3:$B$1315, "&lt;=" &amp; $A91, DataRegularSeason20242025!$D$3:$D$1315, I$1)+SUMIFS(DataRegularSeason20242025!$AB$3:$AB$1315,DataRegularSeason20242025!$B$3:$B$1315, "&lt;=" &amp; $A91, DataRegularSeason20242025!$E$3:$E$1315, I$1)</f>
        <v>10</v>
      </c>
      <c r="J91" s="2">
        <f>SUMIFS(DataRegularSeason20242025!$AA$3:$AA$1315,DataRegularSeason20242025!$B$3:$B$1315, "&lt;=" &amp; $A91, DataRegularSeason20242025!$D$3:$D$1315, J$1)+SUMIFS(DataRegularSeason20242025!$AB$3:$AB$1315,DataRegularSeason20242025!$B$3:$B$1315, "&lt;=" &amp; $A91, DataRegularSeason20242025!$E$3:$E$1315, J$1)</f>
        <v>14</v>
      </c>
      <c r="K91" s="2">
        <f>SUMIFS(DataRegularSeason20242025!$AA$3:$AA$1315,DataRegularSeason20242025!$B$3:$B$1315, "&lt;=" &amp; $A91, DataRegularSeason20242025!$D$3:$D$1315, K$1)+SUMIFS(DataRegularSeason20242025!$AB$3:$AB$1315,DataRegularSeason20242025!$B$3:$B$1315, "&lt;=" &amp; $A91, DataRegularSeason20242025!$E$3:$E$1315, K$1)</f>
        <v>11</v>
      </c>
      <c r="L91" s="2">
        <f>SUMIFS(DataRegularSeason20242025!$AA$3:$AA$1315,DataRegularSeason20242025!$B$3:$B$1315, "&lt;=" &amp; $A91, DataRegularSeason20242025!$D$3:$D$1315, L$1)+SUMIFS(DataRegularSeason20242025!$AB$3:$AB$1315,DataRegularSeason20242025!$B$3:$B$1315, "&lt;=" &amp; $A91, DataRegularSeason20242025!$E$3:$E$1315, L$1)</f>
        <v>13</v>
      </c>
      <c r="M91" s="2">
        <f>SUMIFS(DataRegularSeason20242025!$AA$3:$AA$1315,DataRegularSeason20242025!$B$3:$B$1315, "&lt;=" &amp; $A91, DataRegularSeason20242025!$D$3:$D$1315, M$1)+SUMIFS(DataRegularSeason20242025!$AB$3:$AB$1315,DataRegularSeason20242025!$B$3:$B$1315, "&lt;=" &amp; $A91, DataRegularSeason20242025!$E$3:$E$1315, M$1)</f>
        <v>19</v>
      </c>
      <c r="N91" s="2">
        <f>SUMIFS(DataRegularSeason20242025!$AA$3:$AA$1315,DataRegularSeason20242025!$B$3:$B$1315, "&lt;=" &amp; $A91, DataRegularSeason20242025!$D$3:$D$1315, N$1)+SUMIFS(DataRegularSeason20242025!$AB$3:$AB$1315,DataRegularSeason20242025!$B$3:$B$1315, "&lt;=" &amp; $A91, DataRegularSeason20242025!$E$3:$E$1315, N$1)</f>
        <v>17</v>
      </c>
      <c r="O91" s="2">
        <f>SUMIFS(DataRegularSeason20242025!$AA$3:$AA$1315,DataRegularSeason20242025!$B$3:$B$1315, "&lt;=" &amp; $A91, DataRegularSeason20242025!$D$3:$D$1315, O$1)+SUMIFS(DataRegularSeason20242025!$AB$3:$AB$1315,DataRegularSeason20242025!$B$3:$B$1315, "&lt;=" &amp; $A91, DataRegularSeason20242025!$E$3:$E$1315, O$1)</f>
        <v>18</v>
      </c>
      <c r="P91" s="2">
        <f>SUMIFS(DataRegularSeason20242025!$AA$3:$AA$1315,DataRegularSeason20242025!$B$3:$B$1315, "&lt;=" &amp; $A91, DataRegularSeason20242025!$D$3:$D$1315, P$1)+SUMIFS(DataRegularSeason20242025!$AB$3:$AB$1315,DataRegularSeason20242025!$B$3:$B$1315, "&lt;=" &amp; $A91, DataRegularSeason20242025!$E$3:$E$1315, P$1)</f>
        <v>9</v>
      </c>
      <c r="Q91" s="2">
        <f>SUMIFS(DataRegularSeason20242025!$AA$3:$AA$1315,DataRegularSeason20242025!$B$3:$B$1315, "&lt;=" &amp; $A91, DataRegularSeason20242025!$D$3:$D$1315, Q$1)+SUMIFS(DataRegularSeason20242025!$AB$3:$AB$1315,DataRegularSeason20242025!$B$3:$B$1315, "&lt;=" &amp; $A91, DataRegularSeason20242025!$E$3:$E$1315, Q$1)</f>
        <v>18</v>
      </c>
      <c r="R91" s="2">
        <f>SUMIFS(DataRegularSeason20242025!$AA$3:$AA$1315,DataRegularSeason20242025!$B$3:$B$1315, "&lt;=" &amp; $A91, DataRegularSeason20242025!$D$3:$D$1315, R$1)+SUMIFS(DataRegularSeason20242025!$AB$3:$AB$1315,DataRegularSeason20242025!$B$3:$B$1315, "&lt;=" &amp; $A91, DataRegularSeason20242025!$E$3:$E$1315, R$1)</f>
        <v>9</v>
      </c>
      <c r="S91" s="2">
        <f>SUMIFS(DataRegularSeason20242025!$AA$3:$AA$1315,DataRegularSeason20242025!$B$3:$B$1315, "&lt;=" &amp; $A91, DataRegularSeason20242025!$D$3:$D$1315, S$1)+SUMIFS(DataRegularSeason20242025!$AB$3:$AB$1315,DataRegularSeason20242025!$B$3:$B$1315, "&lt;=" &amp; $A91, DataRegularSeason20242025!$E$3:$E$1315, S$1)</f>
        <v>10</v>
      </c>
      <c r="T91" s="2">
        <f>SUMIFS(DataRegularSeason20242025!$AA$3:$AA$1315,DataRegularSeason20242025!$B$3:$B$1315, "&lt;=" &amp; $A91, DataRegularSeason20242025!$D$3:$D$1315, T$1)+SUMIFS(DataRegularSeason20242025!$AB$3:$AB$1315,DataRegularSeason20242025!$B$3:$B$1315, "&lt;=" &amp; $A91, DataRegularSeason20242025!$E$3:$E$1315, T$1)</f>
        <v>17</v>
      </c>
      <c r="U91" s="2">
        <f>SUMIFS(DataRegularSeason20242025!$AA$3:$AA$1315,DataRegularSeason20242025!$B$3:$B$1315, "&lt;=" &amp; $A91, DataRegularSeason20242025!$D$3:$D$1315, U$1)+SUMIFS(DataRegularSeason20242025!$AB$3:$AB$1315,DataRegularSeason20242025!$B$3:$B$1315, "&lt;=" &amp; $A91, DataRegularSeason20242025!$E$3:$E$1315, U$1)</f>
        <v>12</v>
      </c>
      <c r="V91" s="2">
        <f>SUMIFS(DataRegularSeason20242025!$AA$3:$AA$1315,DataRegularSeason20242025!$B$3:$B$1315, "&lt;=" &amp; $A91, DataRegularSeason20242025!$D$3:$D$1315, V$1)+SUMIFS(DataRegularSeason20242025!$AB$3:$AB$1315,DataRegularSeason20242025!$B$3:$B$1315, "&lt;=" &amp; $A91, DataRegularSeason20242025!$E$3:$E$1315, V$1)</f>
        <v>9</v>
      </c>
      <c r="W91" s="2">
        <f>SUMIFS(DataRegularSeason20242025!$AA$3:$AA$1315,DataRegularSeason20242025!$B$3:$B$1315, "&lt;=" &amp; $A91, DataRegularSeason20242025!$D$3:$D$1315, W$1)+SUMIFS(DataRegularSeason20242025!$AB$3:$AB$1315,DataRegularSeason20242025!$B$3:$B$1315, "&lt;=" &amp; $A91, DataRegularSeason20242025!$E$3:$E$1315, W$1)</f>
        <v>11</v>
      </c>
      <c r="X91" s="2">
        <f>SUMIFS(DataRegularSeason20242025!$AA$3:$AA$1315,DataRegularSeason20242025!$B$3:$B$1315, "&lt;=" &amp; $A91, DataRegularSeason20242025!$D$3:$D$1315, X$1)+SUMIFS(DataRegularSeason20242025!$AB$3:$AB$1315,DataRegularSeason20242025!$B$3:$B$1315, "&lt;=" &amp; $A91, DataRegularSeason20242025!$E$3:$E$1315, X$1)</f>
        <v>11</v>
      </c>
      <c r="Y91" s="2">
        <f>SUMIFS(DataRegularSeason20242025!$AA$3:$AA$1315,DataRegularSeason20242025!$B$3:$B$1315, "&lt;=" &amp; $A91, DataRegularSeason20242025!$D$3:$D$1315, Y$1)+SUMIFS(DataRegularSeason20242025!$AB$3:$AB$1315,DataRegularSeason20242025!$B$3:$B$1315, "&lt;=" &amp; $A91, DataRegularSeason20242025!$E$3:$E$1315, Y$1)</f>
        <v>8</v>
      </c>
      <c r="Z91" s="2">
        <f>SUMIFS(DataRegularSeason20242025!$AA$3:$AA$1315,DataRegularSeason20242025!$B$3:$B$1315, "&lt;=" &amp; $A91, DataRegularSeason20242025!$D$3:$D$1315, Z$1)+SUMIFS(DataRegularSeason20242025!$AB$3:$AB$1315,DataRegularSeason20242025!$B$3:$B$1315, "&lt;=" &amp; $A91, DataRegularSeason20242025!$E$3:$E$1315, Z$1)</f>
        <v>12</v>
      </c>
      <c r="AA91" s="2">
        <f>SUMIFS(DataRegularSeason20242025!$AA$3:$AA$1315,DataRegularSeason20242025!$B$3:$B$1315, "&lt;=" &amp; $A91, DataRegularSeason20242025!$D$3:$D$1315, AA$1)+SUMIFS(DataRegularSeason20242025!$AB$3:$AB$1315,DataRegularSeason20242025!$B$3:$B$1315, "&lt;=" &amp; $A91, DataRegularSeason20242025!$E$3:$E$1315, AA$1)</f>
        <v>14</v>
      </c>
      <c r="AB91" s="2">
        <f>SUMIFS(DataRegularSeason20242025!$AA$3:$AA$1315,DataRegularSeason20242025!$B$3:$B$1315, "&lt;=" &amp; $A91, DataRegularSeason20242025!$D$3:$D$1315, AB$1)+SUMIFS(DataRegularSeason20242025!$AB$3:$AB$1315,DataRegularSeason20242025!$B$3:$B$1315, "&lt;=" &amp; $A91, DataRegularSeason20242025!$E$3:$E$1315, AB$1)</f>
        <v>14</v>
      </c>
      <c r="AC91" s="2">
        <f>SUMIFS(DataRegularSeason20242025!$AA$3:$AA$1315,DataRegularSeason20242025!$B$3:$B$1315, "&lt;=" &amp; $A91, DataRegularSeason20242025!$D$3:$D$1315, AC$1)+SUMIFS(DataRegularSeason20242025!$AB$3:$AB$1315,DataRegularSeason20242025!$B$3:$B$1315, "&lt;=" &amp; $A91, DataRegularSeason20242025!$E$3:$E$1315, AC$1)</f>
        <v>13</v>
      </c>
      <c r="AD91" s="2">
        <f>SUMIFS(DataRegularSeason20242025!$AA$3:$AA$1315,DataRegularSeason20242025!$B$3:$B$1315, "&lt;=" &amp; $A91, DataRegularSeason20242025!$D$3:$D$1315, AD$1)+SUMIFS(DataRegularSeason20242025!$AB$3:$AB$1315,DataRegularSeason20242025!$B$3:$B$1315, "&lt;=" &amp; $A91, DataRegularSeason20242025!$E$3:$E$1315, AD$1)</f>
        <v>13</v>
      </c>
      <c r="AE91" s="2">
        <f>SUMIFS(DataRegularSeason20242025!$AA$3:$AA$1315,DataRegularSeason20242025!$B$3:$B$1315, "&lt;=" &amp; $A91, DataRegularSeason20242025!$D$3:$D$1315, AE$1)+SUMIFS(DataRegularSeason20242025!$AB$3:$AB$1315,DataRegularSeason20242025!$B$3:$B$1315, "&lt;=" &amp; $A91, DataRegularSeason20242025!$E$3:$E$1315, AE$1)</f>
        <v>17</v>
      </c>
      <c r="AF91" s="2">
        <f>SUMIFS(DataRegularSeason20242025!$AA$3:$AA$1315,DataRegularSeason20242025!$B$3:$B$1315, "&lt;=" &amp; $A91, DataRegularSeason20242025!$D$3:$D$1315, AF$1)+SUMIFS(DataRegularSeason20242025!$AB$3:$AB$1315,DataRegularSeason20242025!$B$3:$B$1315, "&lt;=" &amp; $A91, DataRegularSeason20242025!$E$3:$E$1315, AF$1)</f>
        <v>22</v>
      </c>
      <c r="AG91" s="2">
        <f>SUMIFS(DataRegularSeason20242025!$AA$3:$AA$1315,DataRegularSeason20242025!$B$3:$B$1315, "&lt;=" &amp; $A91, DataRegularSeason20242025!$D$3:$D$1315, AG$1)+SUMIFS(DataRegularSeason20242025!$AB$3:$AB$1315,DataRegularSeason20242025!$B$3:$B$1315, "&lt;=" &amp; $A91, DataRegularSeason20242025!$E$3:$E$1315, AG$1)</f>
        <v>16</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10</v>
      </c>
      <c r="C92" s="2">
        <f>SUMIFS(DataRegularSeason20242025!$AA$3:$AA$1315,DataRegularSeason20242025!$B$3:$B$1315, "&lt;=" &amp; $A92, DataRegularSeason20242025!$D$3:$D$1315, C$1)+SUMIFS(DataRegularSeason20242025!$AB$3:$AB$1315,DataRegularSeason20242025!$B$3:$B$1315, "&lt;=" &amp; $A92, DataRegularSeason20242025!$E$3:$E$1315, C$1)</f>
        <v>13</v>
      </c>
      <c r="D92" s="2">
        <f>SUMIFS(DataRegularSeason20242025!$AA$3:$AA$1315,DataRegularSeason20242025!$B$3:$B$1315, "&lt;=" &amp; $A92, DataRegularSeason20242025!$D$3:$D$1315, D$1)+SUMIFS(DataRegularSeason20242025!$AB$3:$AB$1315,DataRegularSeason20242025!$B$3:$B$1315, "&lt;=" &amp; $A92, DataRegularSeason20242025!$E$3:$E$1315, D$1)</f>
        <v>9</v>
      </c>
      <c r="E92" s="2">
        <f>SUMIFS(DataRegularSeason20242025!$AA$3:$AA$1315,DataRegularSeason20242025!$B$3:$B$1315, "&lt;=" &amp; $A92, DataRegularSeason20242025!$D$3:$D$1315, E$1)+SUMIFS(DataRegularSeason20242025!$AB$3:$AB$1315,DataRegularSeason20242025!$B$3:$B$1315, "&lt;=" &amp; $A92, DataRegularSeason20242025!$E$3:$E$1315, E$1)</f>
        <v>16</v>
      </c>
      <c r="F92" s="2">
        <f>SUMIFS(DataRegularSeason20242025!$AA$3:$AA$1315,DataRegularSeason20242025!$B$3:$B$1315, "&lt;=" &amp; $A92, DataRegularSeason20242025!$D$3:$D$1315, F$1)+SUMIFS(DataRegularSeason20242025!$AB$3:$AB$1315,DataRegularSeason20242025!$B$3:$B$1315, "&lt;=" &amp; $A92, DataRegularSeason20242025!$E$3:$E$1315, F$1)</f>
        <v>11</v>
      </c>
      <c r="G92" s="2">
        <f>SUMIFS(DataRegularSeason20242025!$AA$3:$AA$1315,DataRegularSeason20242025!$B$3:$B$1315, "&lt;=" &amp; $A92, DataRegularSeason20242025!$D$3:$D$1315, G$1)+SUMIFS(DataRegularSeason20242025!$AB$3:$AB$1315,DataRegularSeason20242025!$B$3:$B$1315, "&lt;=" &amp; $A92, DataRegularSeason20242025!$E$3:$E$1315, G$1)</f>
        <v>13</v>
      </c>
      <c r="H92" s="2">
        <f>SUMIFS(DataRegularSeason20242025!$AA$3:$AA$1315,DataRegularSeason20242025!$B$3:$B$1315, "&lt;=" &amp; $A92, DataRegularSeason20242025!$D$3:$D$1315, H$1)+SUMIFS(DataRegularSeason20242025!$AB$3:$AB$1315,DataRegularSeason20242025!$B$3:$B$1315, "&lt;=" &amp; $A92, DataRegularSeason20242025!$E$3:$E$1315, H$1)</f>
        <v>11</v>
      </c>
      <c r="I92" s="2">
        <f>SUMIFS(DataRegularSeason20242025!$AA$3:$AA$1315,DataRegularSeason20242025!$B$3:$B$1315, "&lt;=" &amp; $A92, DataRegularSeason20242025!$D$3:$D$1315, I$1)+SUMIFS(DataRegularSeason20242025!$AB$3:$AB$1315,DataRegularSeason20242025!$B$3:$B$1315, "&lt;=" &amp; $A92, DataRegularSeason20242025!$E$3:$E$1315, I$1)</f>
        <v>10</v>
      </c>
      <c r="J92" s="2">
        <f>SUMIFS(DataRegularSeason20242025!$AA$3:$AA$1315,DataRegularSeason20242025!$B$3:$B$1315, "&lt;=" &amp; $A92, DataRegularSeason20242025!$D$3:$D$1315, J$1)+SUMIFS(DataRegularSeason20242025!$AB$3:$AB$1315,DataRegularSeason20242025!$B$3:$B$1315, "&lt;=" &amp; $A92, DataRegularSeason20242025!$E$3:$E$1315, J$1)</f>
        <v>14</v>
      </c>
      <c r="K92" s="2">
        <f>SUMIFS(DataRegularSeason20242025!$AA$3:$AA$1315,DataRegularSeason20242025!$B$3:$B$1315, "&lt;=" &amp; $A92, DataRegularSeason20242025!$D$3:$D$1315, K$1)+SUMIFS(DataRegularSeason20242025!$AB$3:$AB$1315,DataRegularSeason20242025!$B$3:$B$1315, "&lt;=" &amp; $A92, DataRegularSeason20242025!$E$3:$E$1315, K$1)</f>
        <v>11</v>
      </c>
      <c r="L92" s="2">
        <f>SUMIFS(DataRegularSeason20242025!$AA$3:$AA$1315,DataRegularSeason20242025!$B$3:$B$1315, "&lt;=" &amp; $A92, DataRegularSeason20242025!$D$3:$D$1315, L$1)+SUMIFS(DataRegularSeason20242025!$AB$3:$AB$1315,DataRegularSeason20242025!$B$3:$B$1315, "&lt;=" &amp; $A92, DataRegularSeason20242025!$E$3:$E$1315, L$1)</f>
        <v>13</v>
      </c>
      <c r="M92" s="2">
        <f>SUMIFS(DataRegularSeason20242025!$AA$3:$AA$1315,DataRegularSeason20242025!$B$3:$B$1315, "&lt;=" &amp; $A92, DataRegularSeason20242025!$D$3:$D$1315, M$1)+SUMIFS(DataRegularSeason20242025!$AB$3:$AB$1315,DataRegularSeason20242025!$B$3:$B$1315, "&lt;=" &amp; $A92, DataRegularSeason20242025!$E$3:$E$1315, M$1)</f>
        <v>19</v>
      </c>
      <c r="N92" s="2">
        <f>SUMIFS(DataRegularSeason20242025!$AA$3:$AA$1315,DataRegularSeason20242025!$B$3:$B$1315, "&lt;=" &amp; $A92, DataRegularSeason20242025!$D$3:$D$1315, N$1)+SUMIFS(DataRegularSeason20242025!$AB$3:$AB$1315,DataRegularSeason20242025!$B$3:$B$1315, "&lt;=" &amp; $A92, DataRegularSeason20242025!$E$3:$E$1315, N$1)</f>
        <v>17</v>
      </c>
      <c r="O92" s="2">
        <f>SUMIFS(DataRegularSeason20242025!$AA$3:$AA$1315,DataRegularSeason20242025!$B$3:$B$1315, "&lt;=" &amp; $A92, DataRegularSeason20242025!$D$3:$D$1315, O$1)+SUMIFS(DataRegularSeason20242025!$AB$3:$AB$1315,DataRegularSeason20242025!$B$3:$B$1315, "&lt;=" &amp; $A92, DataRegularSeason20242025!$E$3:$E$1315, O$1)</f>
        <v>18</v>
      </c>
      <c r="P92" s="2">
        <f>SUMIFS(DataRegularSeason20242025!$AA$3:$AA$1315,DataRegularSeason20242025!$B$3:$B$1315, "&lt;=" &amp; $A92, DataRegularSeason20242025!$D$3:$D$1315, P$1)+SUMIFS(DataRegularSeason20242025!$AB$3:$AB$1315,DataRegularSeason20242025!$B$3:$B$1315, "&lt;=" &amp; $A92, DataRegularSeason20242025!$E$3:$E$1315, P$1)</f>
        <v>9</v>
      </c>
      <c r="Q92" s="2">
        <f>SUMIFS(DataRegularSeason20242025!$AA$3:$AA$1315,DataRegularSeason20242025!$B$3:$B$1315, "&lt;=" &amp; $A92, DataRegularSeason20242025!$D$3:$D$1315, Q$1)+SUMIFS(DataRegularSeason20242025!$AB$3:$AB$1315,DataRegularSeason20242025!$B$3:$B$1315, "&lt;=" &amp; $A92, DataRegularSeason20242025!$E$3:$E$1315, Q$1)</f>
        <v>18</v>
      </c>
      <c r="R92" s="2">
        <f>SUMIFS(DataRegularSeason20242025!$AA$3:$AA$1315,DataRegularSeason20242025!$B$3:$B$1315, "&lt;=" &amp; $A92, DataRegularSeason20242025!$D$3:$D$1315, R$1)+SUMIFS(DataRegularSeason20242025!$AB$3:$AB$1315,DataRegularSeason20242025!$B$3:$B$1315, "&lt;=" &amp; $A92, DataRegularSeason20242025!$E$3:$E$1315, R$1)</f>
        <v>9</v>
      </c>
      <c r="S92" s="2">
        <f>SUMIFS(DataRegularSeason20242025!$AA$3:$AA$1315,DataRegularSeason20242025!$B$3:$B$1315, "&lt;=" &amp; $A92, DataRegularSeason20242025!$D$3:$D$1315, S$1)+SUMIFS(DataRegularSeason20242025!$AB$3:$AB$1315,DataRegularSeason20242025!$B$3:$B$1315, "&lt;=" &amp; $A92, DataRegularSeason20242025!$E$3:$E$1315, S$1)</f>
        <v>10</v>
      </c>
      <c r="T92" s="2">
        <f>SUMIFS(DataRegularSeason20242025!$AA$3:$AA$1315,DataRegularSeason20242025!$B$3:$B$1315, "&lt;=" &amp; $A92, DataRegularSeason20242025!$D$3:$D$1315, T$1)+SUMIFS(DataRegularSeason20242025!$AB$3:$AB$1315,DataRegularSeason20242025!$B$3:$B$1315, "&lt;=" &amp; $A92, DataRegularSeason20242025!$E$3:$E$1315, T$1)</f>
        <v>17</v>
      </c>
      <c r="U92" s="2">
        <f>SUMIFS(DataRegularSeason20242025!$AA$3:$AA$1315,DataRegularSeason20242025!$B$3:$B$1315, "&lt;=" &amp; $A92, DataRegularSeason20242025!$D$3:$D$1315, U$1)+SUMIFS(DataRegularSeason20242025!$AB$3:$AB$1315,DataRegularSeason20242025!$B$3:$B$1315, "&lt;=" &amp; $A92, DataRegularSeason20242025!$E$3:$E$1315, U$1)</f>
        <v>12</v>
      </c>
      <c r="V92" s="2">
        <f>SUMIFS(DataRegularSeason20242025!$AA$3:$AA$1315,DataRegularSeason20242025!$B$3:$B$1315, "&lt;=" &amp; $A92, DataRegularSeason20242025!$D$3:$D$1315, V$1)+SUMIFS(DataRegularSeason20242025!$AB$3:$AB$1315,DataRegularSeason20242025!$B$3:$B$1315, "&lt;=" &amp; $A92, DataRegularSeason20242025!$E$3:$E$1315, V$1)</f>
        <v>9</v>
      </c>
      <c r="W92" s="2">
        <f>SUMIFS(DataRegularSeason20242025!$AA$3:$AA$1315,DataRegularSeason20242025!$B$3:$B$1315, "&lt;=" &amp; $A92, DataRegularSeason20242025!$D$3:$D$1315, W$1)+SUMIFS(DataRegularSeason20242025!$AB$3:$AB$1315,DataRegularSeason20242025!$B$3:$B$1315, "&lt;=" &amp; $A92, DataRegularSeason20242025!$E$3:$E$1315, W$1)</f>
        <v>11</v>
      </c>
      <c r="X92" s="2">
        <f>SUMIFS(DataRegularSeason20242025!$AA$3:$AA$1315,DataRegularSeason20242025!$B$3:$B$1315, "&lt;=" &amp; $A92, DataRegularSeason20242025!$D$3:$D$1315, X$1)+SUMIFS(DataRegularSeason20242025!$AB$3:$AB$1315,DataRegularSeason20242025!$B$3:$B$1315, "&lt;=" &amp; $A92, DataRegularSeason20242025!$E$3:$E$1315, X$1)</f>
        <v>11</v>
      </c>
      <c r="Y92" s="2">
        <f>SUMIFS(DataRegularSeason20242025!$AA$3:$AA$1315,DataRegularSeason20242025!$B$3:$B$1315, "&lt;=" &amp; $A92, DataRegularSeason20242025!$D$3:$D$1315, Y$1)+SUMIFS(DataRegularSeason20242025!$AB$3:$AB$1315,DataRegularSeason20242025!$B$3:$B$1315, "&lt;=" &amp; $A92, DataRegularSeason20242025!$E$3:$E$1315, Y$1)</f>
        <v>8</v>
      </c>
      <c r="Z92" s="2">
        <f>SUMIFS(DataRegularSeason20242025!$AA$3:$AA$1315,DataRegularSeason20242025!$B$3:$B$1315, "&lt;=" &amp; $A92, DataRegularSeason20242025!$D$3:$D$1315, Z$1)+SUMIFS(DataRegularSeason20242025!$AB$3:$AB$1315,DataRegularSeason20242025!$B$3:$B$1315, "&lt;=" &amp; $A92, DataRegularSeason20242025!$E$3:$E$1315, Z$1)</f>
        <v>12</v>
      </c>
      <c r="AA92" s="2">
        <f>SUMIFS(DataRegularSeason20242025!$AA$3:$AA$1315,DataRegularSeason20242025!$B$3:$B$1315, "&lt;=" &amp; $A92, DataRegularSeason20242025!$D$3:$D$1315, AA$1)+SUMIFS(DataRegularSeason20242025!$AB$3:$AB$1315,DataRegularSeason20242025!$B$3:$B$1315, "&lt;=" &amp; $A92, DataRegularSeason20242025!$E$3:$E$1315, AA$1)</f>
        <v>14</v>
      </c>
      <c r="AB92" s="2">
        <f>SUMIFS(DataRegularSeason20242025!$AA$3:$AA$1315,DataRegularSeason20242025!$B$3:$B$1315, "&lt;=" &amp; $A92, DataRegularSeason20242025!$D$3:$D$1315, AB$1)+SUMIFS(DataRegularSeason20242025!$AB$3:$AB$1315,DataRegularSeason20242025!$B$3:$B$1315, "&lt;=" &amp; $A92, DataRegularSeason20242025!$E$3:$E$1315, AB$1)</f>
        <v>14</v>
      </c>
      <c r="AC92" s="2">
        <f>SUMIFS(DataRegularSeason20242025!$AA$3:$AA$1315,DataRegularSeason20242025!$B$3:$B$1315, "&lt;=" &amp; $A92, DataRegularSeason20242025!$D$3:$D$1315, AC$1)+SUMIFS(DataRegularSeason20242025!$AB$3:$AB$1315,DataRegularSeason20242025!$B$3:$B$1315, "&lt;=" &amp; $A92, DataRegularSeason20242025!$E$3:$E$1315, AC$1)</f>
        <v>13</v>
      </c>
      <c r="AD92" s="2">
        <f>SUMIFS(DataRegularSeason20242025!$AA$3:$AA$1315,DataRegularSeason20242025!$B$3:$B$1315, "&lt;=" &amp; $A92, DataRegularSeason20242025!$D$3:$D$1315, AD$1)+SUMIFS(DataRegularSeason20242025!$AB$3:$AB$1315,DataRegularSeason20242025!$B$3:$B$1315, "&lt;=" &amp; $A92, DataRegularSeason20242025!$E$3:$E$1315, AD$1)</f>
        <v>13</v>
      </c>
      <c r="AE92" s="2">
        <f>SUMIFS(DataRegularSeason20242025!$AA$3:$AA$1315,DataRegularSeason20242025!$B$3:$B$1315, "&lt;=" &amp; $A92, DataRegularSeason20242025!$D$3:$D$1315, AE$1)+SUMIFS(DataRegularSeason20242025!$AB$3:$AB$1315,DataRegularSeason20242025!$B$3:$B$1315, "&lt;=" &amp; $A92, DataRegularSeason20242025!$E$3:$E$1315, AE$1)</f>
        <v>17</v>
      </c>
      <c r="AF92" s="2">
        <f>SUMIFS(DataRegularSeason20242025!$AA$3:$AA$1315,DataRegularSeason20242025!$B$3:$B$1315, "&lt;=" &amp; $A92, DataRegularSeason20242025!$D$3:$D$1315, AF$1)+SUMIFS(DataRegularSeason20242025!$AB$3:$AB$1315,DataRegularSeason20242025!$B$3:$B$1315, "&lt;=" &amp; $A92, DataRegularSeason20242025!$E$3:$E$1315, AF$1)</f>
        <v>22</v>
      </c>
      <c r="AG92" s="2">
        <f>SUMIFS(DataRegularSeason20242025!$AA$3:$AA$1315,DataRegularSeason20242025!$B$3:$B$1315, "&lt;=" &amp; $A92, DataRegularSeason20242025!$D$3:$D$1315, AG$1)+SUMIFS(DataRegularSeason20242025!$AB$3:$AB$1315,DataRegularSeason20242025!$B$3:$B$1315, "&lt;=" &amp; $A92, DataRegularSeason20242025!$E$3:$E$1315, AG$1)</f>
        <v>16</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10</v>
      </c>
      <c r="C93" s="2">
        <f>SUMIFS(DataRegularSeason20242025!$AA$3:$AA$1315,DataRegularSeason20242025!$B$3:$B$1315, "&lt;=" &amp; $A93, DataRegularSeason20242025!$D$3:$D$1315, C$1)+SUMIFS(DataRegularSeason20242025!$AB$3:$AB$1315,DataRegularSeason20242025!$B$3:$B$1315, "&lt;=" &amp; $A93, DataRegularSeason20242025!$E$3:$E$1315, C$1)</f>
        <v>13</v>
      </c>
      <c r="D93" s="2">
        <f>SUMIFS(DataRegularSeason20242025!$AA$3:$AA$1315,DataRegularSeason20242025!$B$3:$B$1315, "&lt;=" &amp; $A93, DataRegularSeason20242025!$D$3:$D$1315, D$1)+SUMIFS(DataRegularSeason20242025!$AB$3:$AB$1315,DataRegularSeason20242025!$B$3:$B$1315, "&lt;=" &amp; $A93, DataRegularSeason20242025!$E$3:$E$1315, D$1)</f>
        <v>9</v>
      </c>
      <c r="E93" s="2">
        <f>SUMIFS(DataRegularSeason20242025!$AA$3:$AA$1315,DataRegularSeason20242025!$B$3:$B$1315, "&lt;=" &amp; $A93, DataRegularSeason20242025!$D$3:$D$1315, E$1)+SUMIFS(DataRegularSeason20242025!$AB$3:$AB$1315,DataRegularSeason20242025!$B$3:$B$1315, "&lt;=" &amp; $A93, DataRegularSeason20242025!$E$3:$E$1315, E$1)</f>
        <v>16</v>
      </c>
      <c r="F93" s="2">
        <f>SUMIFS(DataRegularSeason20242025!$AA$3:$AA$1315,DataRegularSeason20242025!$B$3:$B$1315, "&lt;=" &amp; $A93, DataRegularSeason20242025!$D$3:$D$1315, F$1)+SUMIFS(DataRegularSeason20242025!$AB$3:$AB$1315,DataRegularSeason20242025!$B$3:$B$1315, "&lt;=" &amp; $A93, DataRegularSeason20242025!$E$3:$E$1315, F$1)</f>
        <v>11</v>
      </c>
      <c r="G93" s="2">
        <f>SUMIFS(DataRegularSeason20242025!$AA$3:$AA$1315,DataRegularSeason20242025!$B$3:$B$1315, "&lt;=" &amp; $A93, DataRegularSeason20242025!$D$3:$D$1315, G$1)+SUMIFS(DataRegularSeason20242025!$AB$3:$AB$1315,DataRegularSeason20242025!$B$3:$B$1315, "&lt;=" &amp; $A93, DataRegularSeason20242025!$E$3:$E$1315, G$1)</f>
        <v>13</v>
      </c>
      <c r="H93" s="2">
        <f>SUMIFS(DataRegularSeason20242025!$AA$3:$AA$1315,DataRegularSeason20242025!$B$3:$B$1315, "&lt;=" &amp; $A93, DataRegularSeason20242025!$D$3:$D$1315, H$1)+SUMIFS(DataRegularSeason20242025!$AB$3:$AB$1315,DataRegularSeason20242025!$B$3:$B$1315, "&lt;=" &amp; $A93, DataRegularSeason20242025!$E$3:$E$1315, H$1)</f>
        <v>11</v>
      </c>
      <c r="I93" s="2">
        <f>SUMIFS(DataRegularSeason20242025!$AA$3:$AA$1315,DataRegularSeason20242025!$B$3:$B$1315, "&lt;=" &amp; $A93, DataRegularSeason20242025!$D$3:$D$1315, I$1)+SUMIFS(DataRegularSeason20242025!$AB$3:$AB$1315,DataRegularSeason20242025!$B$3:$B$1315, "&lt;=" &amp; $A93, DataRegularSeason20242025!$E$3:$E$1315, I$1)</f>
        <v>10</v>
      </c>
      <c r="J93" s="2">
        <f>SUMIFS(DataRegularSeason20242025!$AA$3:$AA$1315,DataRegularSeason20242025!$B$3:$B$1315, "&lt;=" &amp; $A93, DataRegularSeason20242025!$D$3:$D$1315, J$1)+SUMIFS(DataRegularSeason20242025!$AB$3:$AB$1315,DataRegularSeason20242025!$B$3:$B$1315, "&lt;=" &amp; $A93, DataRegularSeason20242025!$E$3:$E$1315, J$1)</f>
        <v>14</v>
      </c>
      <c r="K93" s="2">
        <f>SUMIFS(DataRegularSeason20242025!$AA$3:$AA$1315,DataRegularSeason20242025!$B$3:$B$1315, "&lt;=" &amp; $A93, DataRegularSeason20242025!$D$3:$D$1315, K$1)+SUMIFS(DataRegularSeason20242025!$AB$3:$AB$1315,DataRegularSeason20242025!$B$3:$B$1315, "&lt;=" &amp; $A93, DataRegularSeason20242025!$E$3:$E$1315, K$1)</f>
        <v>11</v>
      </c>
      <c r="L93" s="2">
        <f>SUMIFS(DataRegularSeason20242025!$AA$3:$AA$1315,DataRegularSeason20242025!$B$3:$B$1315, "&lt;=" &amp; $A93, DataRegularSeason20242025!$D$3:$D$1315, L$1)+SUMIFS(DataRegularSeason20242025!$AB$3:$AB$1315,DataRegularSeason20242025!$B$3:$B$1315, "&lt;=" &amp; $A93, DataRegularSeason20242025!$E$3:$E$1315, L$1)</f>
        <v>13</v>
      </c>
      <c r="M93" s="2">
        <f>SUMIFS(DataRegularSeason20242025!$AA$3:$AA$1315,DataRegularSeason20242025!$B$3:$B$1315, "&lt;=" &amp; $A93, DataRegularSeason20242025!$D$3:$D$1315, M$1)+SUMIFS(DataRegularSeason20242025!$AB$3:$AB$1315,DataRegularSeason20242025!$B$3:$B$1315, "&lt;=" &amp; $A93, DataRegularSeason20242025!$E$3:$E$1315, M$1)</f>
        <v>19</v>
      </c>
      <c r="N93" s="2">
        <f>SUMIFS(DataRegularSeason20242025!$AA$3:$AA$1315,DataRegularSeason20242025!$B$3:$B$1315, "&lt;=" &amp; $A93, DataRegularSeason20242025!$D$3:$D$1315, N$1)+SUMIFS(DataRegularSeason20242025!$AB$3:$AB$1315,DataRegularSeason20242025!$B$3:$B$1315, "&lt;=" &amp; $A93, DataRegularSeason20242025!$E$3:$E$1315, N$1)</f>
        <v>17</v>
      </c>
      <c r="O93" s="2">
        <f>SUMIFS(DataRegularSeason20242025!$AA$3:$AA$1315,DataRegularSeason20242025!$B$3:$B$1315, "&lt;=" &amp; $A93, DataRegularSeason20242025!$D$3:$D$1315, O$1)+SUMIFS(DataRegularSeason20242025!$AB$3:$AB$1315,DataRegularSeason20242025!$B$3:$B$1315, "&lt;=" &amp; $A93, DataRegularSeason20242025!$E$3:$E$1315, O$1)</f>
        <v>18</v>
      </c>
      <c r="P93" s="2">
        <f>SUMIFS(DataRegularSeason20242025!$AA$3:$AA$1315,DataRegularSeason20242025!$B$3:$B$1315, "&lt;=" &amp; $A93, DataRegularSeason20242025!$D$3:$D$1315, P$1)+SUMIFS(DataRegularSeason20242025!$AB$3:$AB$1315,DataRegularSeason20242025!$B$3:$B$1315, "&lt;=" &amp; $A93, DataRegularSeason20242025!$E$3:$E$1315, P$1)</f>
        <v>9</v>
      </c>
      <c r="Q93" s="2">
        <f>SUMIFS(DataRegularSeason20242025!$AA$3:$AA$1315,DataRegularSeason20242025!$B$3:$B$1315, "&lt;=" &amp; $A93, DataRegularSeason20242025!$D$3:$D$1315, Q$1)+SUMIFS(DataRegularSeason20242025!$AB$3:$AB$1315,DataRegularSeason20242025!$B$3:$B$1315, "&lt;=" &amp; $A93, DataRegularSeason20242025!$E$3:$E$1315, Q$1)</f>
        <v>18</v>
      </c>
      <c r="R93" s="2">
        <f>SUMIFS(DataRegularSeason20242025!$AA$3:$AA$1315,DataRegularSeason20242025!$B$3:$B$1315, "&lt;=" &amp; $A93, DataRegularSeason20242025!$D$3:$D$1315, R$1)+SUMIFS(DataRegularSeason20242025!$AB$3:$AB$1315,DataRegularSeason20242025!$B$3:$B$1315, "&lt;=" &amp; $A93, DataRegularSeason20242025!$E$3:$E$1315, R$1)</f>
        <v>9</v>
      </c>
      <c r="S93" s="2">
        <f>SUMIFS(DataRegularSeason20242025!$AA$3:$AA$1315,DataRegularSeason20242025!$B$3:$B$1315, "&lt;=" &amp; $A93, DataRegularSeason20242025!$D$3:$D$1315, S$1)+SUMIFS(DataRegularSeason20242025!$AB$3:$AB$1315,DataRegularSeason20242025!$B$3:$B$1315, "&lt;=" &amp; $A93, DataRegularSeason20242025!$E$3:$E$1315, S$1)</f>
        <v>10</v>
      </c>
      <c r="T93" s="2">
        <f>SUMIFS(DataRegularSeason20242025!$AA$3:$AA$1315,DataRegularSeason20242025!$B$3:$B$1315, "&lt;=" &amp; $A93, DataRegularSeason20242025!$D$3:$D$1315, T$1)+SUMIFS(DataRegularSeason20242025!$AB$3:$AB$1315,DataRegularSeason20242025!$B$3:$B$1315, "&lt;=" &amp; $A93, DataRegularSeason20242025!$E$3:$E$1315, T$1)</f>
        <v>17</v>
      </c>
      <c r="U93" s="2">
        <f>SUMIFS(DataRegularSeason20242025!$AA$3:$AA$1315,DataRegularSeason20242025!$B$3:$B$1315, "&lt;=" &amp; $A93, DataRegularSeason20242025!$D$3:$D$1315, U$1)+SUMIFS(DataRegularSeason20242025!$AB$3:$AB$1315,DataRegularSeason20242025!$B$3:$B$1315, "&lt;=" &amp; $A93, DataRegularSeason20242025!$E$3:$E$1315, U$1)</f>
        <v>12</v>
      </c>
      <c r="V93" s="2">
        <f>SUMIFS(DataRegularSeason20242025!$AA$3:$AA$1315,DataRegularSeason20242025!$B$3:$B$1315, "&lt;=" &amp; $A93, DataRegularSeason20242025!$D$3:$D$1315, V$1)+SUMIFS(DataRegularSeason20242025!$AB$3:$AB$1315,DataRegularSeason20242025!$B$3:$B$1315, "&lt;=" &amp; $A93, DataRegularSeason20242025!$E$3:$E$1315, V$1)</f>
        <v>9</v>
      </c>
      <c r="W93" s="2">
        <f>SUMIFS(DataRegularSeason20242025!$AA$3:$AA$1315,DataRegularSeason20242025!$B$3:$B$1315, "&lt;=" &amp; $A93, DataRegularSeason20242025!$D$3:$D$1315, W$1)+SUMIFS(DataRegularSeason20242025!$AB$3:$AB$1315,DataRegularSeason20242025!$B$3:$B$1315, "&lt;=" &amp; $A93, DataRegularSeason20242025!$E$3:$E$1315, W$1)</f>
        <v>11</v>
      </c>
      <c r="X93" s="2">
        <f>SUMIFS(DataRegularSeason20242025!$AA$3:$AA$1315,DataRegularSeason20242025!$B$3:$B$1315, "&lt;=" &amp; $A93, DataRegularSeason20242025!$D$3:$D$1315, X$1)+SUMIFS(DataRegularSeason20242025!$AB$3:$AB$1315,DataRegularSeason20242025!$B$3:$B$1315, "&lt;=" &amp; $A93, DataRegularSeason20242025!$E$3:$E$1315, X$1)</f>
        <v>11</v>
      </c>
      <c r="Y93" s="2">
        <f>SUMIFS(DataRegularSeason20242025!$AA$3:$AA$1315,DataRegularSeason20242025!$B$3:$B$1315, "&lt;=" &amp; $A93, DataRegularSeason20242025!$D$3:$D$1315, Y$1)+SUMIFS(DataRegularSeason20242025!$AB$3:$AB$1315,DataRegularSeason20242025!$B$3:$B$1315, "&lt;=" &amp; $A93, DataRegularSeason20242025!$E$3:$E$1315, Y$1)</f>
        <v>8</v>
      </c>
      <c r="Z93" s="2">
        <f>SUMIFS(DataRegularSeason20242025!$AA$3:$AA$1315,DataRegularSeason20242025!$B$3:$B$1315, "&lt;=" &amp; $A93, DataRegularSeason20242025!$D$3:$D$1315, Z$1)+SUMIFS(DataRegularSeason20242025!$AB$3:$AB$1315,DataRegularSeason20242025!$B$3:$B$1315, "&lt;=" &amp; $A93, DataRegularSeason20242025!$E$3:$E$1315, Z$1)</f>
        <v>12</v>
      </c>
      <c r="AA93" s="2">
        <f>SUMIFS(DataRegularSeason20242025!$AA$3:$AA$1315,DataRegularSeason20242025!$B$3:$B$1315, "&lt;=" &amp; $A93, DataRegularSeason20242025!$D$3:$D$1315, AA$1)+SUMIFS(DataRegularSeason20242025!$AB$3:$AB$1315,DataRegularSeason20242025!$B$3:$B$1315, "&lt;=" &amp; $A93, DataRegularSeason20242025!$E$3:$E$1315, AA$1)</f>
        <v>14</v>
      </c>
      <c r="AB93" s="2">
        <f>SUMIFS(DataRegularSeason20242025!$AA$3:$AA$1315,DataRegularSeason20242025!$B$3:$B$1315, "&lt;=" &amp; $A93, DataRegularSeason20242025!$D$3:$D$1315, AB$1)+SUMIFS(DataRegularSeason20242025!$AB$3:$AB$1315,DataRegularSeason20242025!$B$3:$B$1315, "&lt;=" &amp; $A93, DataRegularSeason20242025!$E$3:$E$1315, AB$1)</f>
        <v>14</v>
      </c>
      <c r="AC93" s="2">
        <f>SUMIFS(DataRegularSeason20242025!$AA$3:$AA$1315,DataRegularSeason20242025!$B$3:$B$1315, "&lt;=" &amp; $A93, DataRegularSeason20242025!$D$3:$D$1315, AC$1)+SUMIFS(DataRegularSeason20242025!$AB$3:$AB$1315,DataRegularSeason20242025!$B$3:$B$1315, "&lt;=" &amp; $A93, DataRegularSeason20242025!$E$3:$E$1315, AC$1)</f>
        <v>13</v>
      </c>
      <c r="AD93" s="2">
        <f>SUMIFS(DataRegularSeason20242025!$AA$3:$AA$1315,DataRegularSeason20242025!$B$3:$B$1315, "&lt;=" &amp; $A93, DataRegularSeason20242025!$D$3:$D$1315, AD$1)+SUMIFS(DataRegularSeason20242025!$AB$3:$AB$1315,DataRegularSeason20242025!$B$3:$B$1315, "&lt;=" &amp; $A93, DataRegularSeason20242025!$E$3:$E$1315, AD$1)</f>
        <v>13</v>
      </c>
      <c r="AE93" s="2">
        <f>SUMIFS(DataRegularSeason20242025!$AA$3:$AA$1315,DataRegularSeason20242025!$B$3:$B$1315, "&lt;=" &amp; $A93, DataRegularSeason20242025!$D$3:$D$1315, AE$1)+SUMIFS(DataRegularSeason20242025!$AB$3:$AB$1315,DataRegularSeason20242025!$B$3:$B$1315, "&lt;=" &amp; $A93, DataRegularSeason20242025!$E$3:$E$1315, AE$1)</f>
        <v>17</v>
      </c>
      <c r="AF93" s="2">
        <f>SUMIFS(DataRegularSeason20242025!$AA$3:$AA$1315,DataRegularSeason20242025!$B$3:$B$1315, "&lt;=" &amp; $A93, DataRegularSeason20242025!$D$3:$D$1315, AF$1)+SUMIFS(DataRegularSeason20242025!$AB$3:$AB$1315,DataRegularSeason20242025!$B$3:$B$1315, "&lt;=" &amp; $A93, DataRegularSeason20242025!$E$3:$E$1315, AF$1)</f>
        <v>22</v>
      </c>
      <c r="AG93" s="2">
        <f>SUMIFS(DataRegularSeason20242025!$AA$3:$AA$1315,DataRegularSeason20242025!$B$3:$B$1315, "&lt;=" &amp; $A93, DataRegularSeason20242025!$D$3:$D$1315, AG$1)+SUMIFS(DataRegularSeason20242025!$AB$3:$AB$1315,DataRegularSeason20242025!$B$3:$B$1315, "&lt;=" &amp; $A93, DataRegularSeason20242025!$E$3:$E$1315, AG$1)</f>
        <v>16</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10</v>
      </c>
      <c r="C94" s="2">
        <f>SUMIFS(DataRegularSeason20242025!$AA$3:$AA$1315,DataRegularSeason20242025!$B$3:$B$1315, "&lt;=" &amp; $A94, DataRegularSeason20242025!$D$3:$D$1315, C$1)+SUMIFS(DataRegularSeason20242025!$AB$3:$AB$1315,DataRegularSeason20242025!$B$3:$B$1315, "&lt;=" &amp; $A94, DataRegularSeason20242025!$E$3:$E$1315, C$1)</f>
        <v>13</v>
      </c>
      <c r="D94" s="2">
        <f>SUMIFS(DataRegularSeason20242025!$AA$3:$AA$1315,DataRegularSeason20242025!$B$3:$B$1315, "&lt;=" &amp; $A94, DataRegularSeason20242025!$D$3:$D$1315, D$1)+SUMIFS(DataRegularSeason20242025!$AB$3:$AB$1315,DataRegularSeason20242025!$B$3:$B$1315, "&lt;=" &amp; $A94, DataRegularSeason20242025!$E$3:$E$1315, D$1)</f>
        <v>9</v>
      </c>
      <c r="E94" s="2">
        <f>SUMIFS(DataRegularSeason20242025!$AA$3:$AA$1315,DataRegularSeason20242025!$B$3:$B$1315, "&lt;=" &amp; $A94, DataRegularSeason20242025!$D$3:$D$1315, E$1)+SUMIFS(DataRegularSeason20242025!$AB$3:$AB$1315,DataRegularSeason20242025!$B$3:$B$1315, "&lt;=" &amp; $A94, DataRegularSeason20242025!$E$3:$E$1315, E$1)</f>
        <v>16</v>
      </c>
      <c r="F94" s="2">
        <f>SUMIFS(DataRegularSeason20242025!$AA$3:$AA$1315,DataRegularSeason20242025!$B$3:$B$1315, "&lt;=" &amp; $A94, DataRegularSeason20242025!$D$3:$D$1315, F$1)+SUMIFS(DataRegularSeason20242025!$AB$3:$AB$1315,DataRegularSeason20242025!$B$3:$B$1315, "&lt;=" &amp; $A94, DataRegularSeason20242025!$E$3:$E$1315, F$1)</f>
        <v>11</v>
      </c>
      <c r="G94" s="2">
        <f>SUMIFS(DataRegularSeason20242025!$AA$3:$AA$1315,DataRegularSeason20242025!$B$3:$B$1315, "&lt;=" &amp; $A94, DataRegularSeason20242025!$D$3:$D$1315, G$1)+SUMIFS(DataRegularSeason20242025!$AB$3:$AB$1315,DataRegularSeason20242025!$B$3:$B$1315, "&lt;=" &amp; $A94, DataRegularSeason20242025!$E$3:$E$1315, G$1)</f>
        <v>13</v>
      </c>
      <c r="H94" s="2">
        <f>SUMIFS(DataRegularSeason20242025!$AA$3:$AA$1315,DataRegularSeason20242025!$B$3:$B$1315, "&lt;=" &amp; $A94, DataRegularSeason20242025!$D$3:$D$1315, H$1)+SUMIFS(DataRegularSeason20242025!$AB$3:$AB$1315,DataRegularSeason20242025!$B$3:$B$1315, "&lt;=" &amp; $A94, DataRegularSeason20242025!$E$3:$E$1315, H$1)</f>
        <v>11</v>
      </c>
      <c r="I94" s="2">
        <f>SUMIFS(DataRegularSeason20242025!$AA$3:$AA$1315,DataRegularSeason20242025!$B$3:$B$1315, "&lt;=" &amp; $A94, DataRegularSeason20242025!$D$3:$D$1315, I$1)+SUMIFS(DataRegularSeason20242025!$AB$3:$AB$1315,DataRegularSeason20242025!$B$3:$B$1315, "&lt;=" &amp; $A94, DataRegularSeason20242025!$E$3:$E$1315, I$1)</f>
        <v>10</v>
      </c>
      <c r="J94" s="2">
        <f>SUMIFS(DataRegularSeason20242025!$AA$3:$AA$1315,DataRegularSeason20242025!$B$3:$B$1315, "&lt;=" &amp; $A94, DataRegularSeason20242025!$D$3:$D$1315, J$1)+SUMIFS(DataRegularSeason20242025!$AB$3:$AB$1315,DataRegularSeason20242025!$B$3:$B$1315, "&lt;=" &amp; $A94, DataRegularSeason20242025!$E$3:$E$1315, J$1)</f>
        <v>14</v>
      </c>
      <c r="K94" s="2">
        <f>SUMIFS(DataRegularSeason20242025!$AA$3:$AA$1315,DataRegularSeason20242025!$B$3:$B$1315, "&lt;=" &amp; $A94, DataRegularSeason20242025!$D$3:$D$1315, K$1)+SUMIFS(DataRegularSeason20242025!$AB$3:$AB$1315,DataRegularSeason20242025!$B$3:$B$1315, "&lt;=" &amp; $A94, DataRegularSeason20242025!$E$3:$E$1315, K$1)</f>
        <v>11</v>
      </c>
      <c r="L94" s="2">
        <f>SUMIFS(DataRegularSeason20242025!$AA$3:$AA$1315,DataRegularSeason20242025!$B$3:$B$1315, "&lt;=" &amp; $A94, DataRegularSeason20242025!$D$3:$D$1315, L$1)+SUMIFS(DataRegularSeason20242025!$AB$3:$AB$1315,DataRegularSeason20242025!$B$3:$B$1315, "&lt;=" &amp; $A94, DataRegularSeason20242025!$E$3:$E$1315, L$1)</f>
        <v>13</v>
      </c>
      <c r="M94" s="2">
        <f>SUMIFS(DataRegularSeason20242025!$AA$3:$AA$1315,DataRegularSeason20242025!$B$3:$B$1315, "&lt;=" &amp; $A94, DataRegularSeason20242025!$D$3:$D$1315, M$1)+SUMIFS(DataRegularSeason20242025!$AB$3:$AB$1315,DataRegularSeason20242025!$B$3:$B$1315, "&lt;=" &amp; $A94, DataRegularSeason20242025!$E$3:$E$1315, M$1)</f>
        <v>19</v>
      </c>
      <c r="N94" s="2">
        <f>SUMIFS(DataRegularSeason20242025!$AA$3:$AA$1315,DataRegularSeason20242025!$B$3:$B$1315, "&lt;=" &amp; $A94, DataRegularSeason20242025!$D$3:$D$1315, N$1)+SUMIFS(DataRegularSeason20242025!$AB$3:$AB$1315,DataRegularSeason20242025!$B$3:$B$1315, "&lt;=" &amp; $A94, DataRegularSeason20242025!$E$3:$E$1315, N$1)</f>
        <v>17</v>
      </c>
      <c r="O94" s="2">
        <f>SUMIFS(DataRegularSeason20242025!$AA$3:$AA$1315,DataRegularSeason20242025!$B$3:$B$1315, "&lt;=" &amp; $A94, DataRegularSeason20242025!$D$3:$D$1315, O$1)+SUMIFS(DataRegularSeason20242025!$AB$3:$AB$1315,DataRegularSeason20242025!$B$3:$B$1315, "&lt;=" &amp; $A94, DataRegularSeason20242025!$E$3:$E$1315, O$1)</f>
        <v>18</v>
      </c>
      <c r="P94" s="2">
        <f>SUMIFS(DataRegularSeason20242025!$AA$3:$AA$1315,DataRegularSeason20242025!$B$3:$B$1315, "&lt;=" &amp; $A94, DataRegularSeason20242025!$D$3:$D$1315, P$1)+SUMIFS(DataRegularSeason20242025!$AB$3:$AB$1315,DataRegularSeason20242025!$B$3:$B$1315, "&lt;=" &amp; $A94, DataRegularSeason20242025!$E$3:$E$1315, P$1)</f>
        <v>9</v>
      </c>
      <c r="Q94" s="2">
        <f>SUMIFS(DataRegularSeason20242025!$AA$3:$AA$1315,DataRegularSeason20242025!$B$3:$B$1315, "&lt;=" &amp; $A94, DataRegularSeason20242025!$D$3:$D$1315, Q$1)+SUMIFS(DataRegularSeason20242025!$AB$3:$AB$1315,DataRegularSeason20242025!$B$3:$B$1315, "&lt;=" &amp; $A94, DataRegularSeason20242025!$E$3:$E$1315, Q$1)</f>
        <v>18</v>
      </c>
      <c r="R94" s="2">
        <f>SUMIFS(DataRegularSeason20242025!$AA$3:$AA$1315,DataRegularSeason20242025!$B$3:$B$1315, "&lt;=" &amp; $A94, DataRegularSeason20242025!$D$3:$D$1315, R$1)+SUMIFS(DataRegularSeason20242025!$AB$3:$AB$1315,DataRegularSeason20242025!$B$3:$B$1315, "&lt;=" &amp; $A94, DataRegularSeason20242025!$E$3:$E$1315, R$1)</f>
        <v>9</v>
      </c>
      <c r="S94" s="2">
        <f>SUMIFS(DataRegularSeason20242025!$AA$3:$AA$1315,DataRegularSeason20242025!$B$3:$B$1315, "&lt;=" &amp; $A94, DataRegularSeason20242025!$D$3:$D$1315, S$1)+SUMIFS(DataRegularSeason20242025!$AB$3:$AB$1315,DataRegularSeason20242025!$B$3:$B$1315, "&lt;=" &amp; $A94, DataRegularSeason20242025!$E$3:$E$1315, S$1)</f>
        <v>10</v>
      </c>
      <c r="T94" s="2">
        <f>SUMIFS(DataRegularSeason20242025!$AA$3:$AA$1315,DataRegularSeason20242025!$B$3:$B$1315, "&lt;=" &amp; $A94, DataRegularSeason20242025!$D$3:$D$1315, T$1)+SUMIFS(DataRegularSeason20242025!$AB$3:$AB$1315,DataRegularSeason20242025!$B$3:$B$1315, "&lt;=" &amp; $A94, DataRegularSeason20242025!$E$3:$E$1315, T$1)</f>
        <v>17</v>
      </c>
      <c r="U94" s="2">
        <f>SUMIFS(DataRegularSeason20242025!$AA$3:$AA$1315,DataRegularSeason20242025!$B$3:$B$1315, "&lt;=" &amp; $A94, DataRegularSeason20242025!$D$3:$D$1315, U$1)+SUMIFS(DataRegularSeason20242025!$AB$3:$AB$1315,DataRegularSeason20242025!$B$3:$B$1315, "&lt;=" &amp; $A94, DataRegularSeason20242025!$E$3:$E$1315, U$1)</f>
        <v>12</v>
      </c>
      <c r="V94" s="2">
        <f>SUMIFS(DataRegularSeason20242025!$AA$3:$AA$1315,DataRegularSeason20242025!$B$3:$B$1315, "&lt;=" &amp; $A94, DataRegularSeason20242025!$D$3:$D$1315, V$1)+SUMIFS(DataRegularSeason20242025!$AB$3:$AB$1315,DataRegularSeason20242025!$B$3:$B$1315, "&lt;=" &amp; $A94, DataRegularSeason20242025!$E$3:$E$1315, V$1)</f>
        <v>9</v>
      </c>
      <c r="W94" s="2">
        <f>SUMIFS(DataRegularSeason20242025!$AA$3:$AA$1315,DataRegularSeason20242025!$B$3:$B$1315, "&lt;=" &amp; $A94, DataRegularSeason20242025!$D$3:$D$1315, W$1)+SUMIFS(DataRegularSeason20242025!$AB$3:$AB$1315,DataRegularSeason20242025!$B$3:$B$1315, "&lt;=" &amp; $A94, DataRegularSeason20242025!$E$3:$E$1315, W$1)</f>
        <v>11</v>
      </c>
      <c r="X94" s="2">
        <f>SUMIFS(DataRegularSeason20242025!$AA$3:$AA$1315,DataRegularSeason20242025!$B$3:$B$1315, "&lt;=" &amp; $A94, DataRegularSeason20242025!$D$3:$D$1315, X$1)+SUMIFS(DataRegularSeason20242025!$AB$3:$AB$1315,DataRegularSeason20242025!$B$3:$B$1315, "&lt;=" &amp; $A94, DataRegularSeason20242025!$E$3:$E$1315, X$1)</f>
        <v>11</v>
      </c>
      <c r="Y94" s="2">
        <f>SUMIFS(DataRegularSeason20242025!$AA$3:$AA$1315,DataRegularSeason20242025!$B$3:$B$1315, "&lt;=" &amp; $A94, DataRegularSeason20242025!$D$3:$D$1315, Y$1)+SUMIFS(DataRegularSeason20242025!$AB$3:$AB$1315,DataRegularSeason20242025!$B$3:$B$1315, "&lt;=" &amp; $A94, DataRegularSeason20242025!$E$3:$E$1315, Y$1)</f>
        <v>8</v>
      </c>
      <c r="Z94" s="2">
        <f>SUMIFS(DataRegularSeason20242025!$AA$3:$AA$1315,DataRegularSeason20242025!$B$3:$B$1315, "&lt;=" &amp; $A94, DataRegularSeason20242025!$D$3:$D$1315, Z$1)+SUMIFS(DataRegularSeason20242025!$AB$3:$AB$1315,DataRegularSeason20242025!$B$3:$B$1315, "&lt;=" &amp; $A94, DataRegularSeason20242025!$E$3:$E$1315, Z$1)</f>
        <v>12</v>
      </c>
      <c r="AA94" s="2">
        <f>SUMIFS(DataRegularSeason20242025!$AA$3:$AA$1315,DataRegularSeason20242025!$B$3:$B$1315, "&lt;=" &amp; $A94, DataRegularSeason20242025!$D$3:$D$1315, AA$1)+SUMIFS(DataRegularSeason20242025!$AB$3:$AB$1315,DataRegularSeason20242025!$B$3:$B$1315, "&lt;=" &amp; $A94, DataRegularSeason20242025!$E$3:$E$1315, AA$1)</f>
        <v>14</v>
      </c>
      <c r="AB94" s="2">
        <f>SUMIFS(DataRegularSeason20242025!$AA$3:$AA$1315,DataRegularSeason20242025!$B$3:$B$1315, "&lt;=" &amp; $A94, DataRegularSeason20242025!$D$3:$D$1315, AB$1)+SUMIFS(DataRegularSeason20242025!$AB$3:$AB$1315,DataRegularSeason20242025!$B$3:$B$1315, "&lt;=" &amp; $A94, DataRegularSeason20242025!$E$3:$E$1315, AB$1)</f>
        <v>14</v>
      </c>
      <c r="AC94" s="2">
        <f>SUMIFS(DataRegularSeason20242025!$AA$3:$AA$1315,DataRegularSeason20242025!$B$3:$B$1315, "&lt;=" &amp; $A94, DataRegularSeason20242025!$D$3:$D$1315, AC$1)+SUMIFS(DataRegularSeason20242025!$AB$3:$AB$1315,DataRegularSeason20242025!$B$3:$B$1315, "&lt;=" &amp; $A94, DataRegularSeason20242025!$E$3:$E$1315, AC$1)</f>
        <v>13</v>
      </c>
      <c r="AD94" s="2">
        <f>SUMIFS(DataRegularSeason20242025!$AA$3:$AA$1315,DataRegularSeason20242025!$B$3:$B$1315, "&lt;=" &amp; $A94, DataRegularSeason20242025!$D$3:$D$1315, AD$1)+SUMIFS(DataRegularSeason20242025!$AB$3:$AB$1315,DataRegularSeason20242025!$B$3:$B$1315, "&lt;=" &amp; $A94, DataRegularSeason20242025!$E$3:$E$1315, AD$1)</f>
        <v>13</v>
      </c>
      <c r="AE94" s="2">
        <f>SUMIFS(DataRegularSeason20242025!$AA$3:$AA$1315,DataRegularSeason20242025!$B$3:$B$1315, "&lt;=" &amp; $A94, DataRegularSeason20242025!$D$3:$D$1315, AE$1)+SUMIFS(DataRegularSeason20242025!$AB$3:$AB$1315,DataRegularSeason20242025!$B$3:$B$1315, "&lt;=" &amp; $A94, DataRegularSeason20242025!$E$3:$E$1315, AE$1)</f>
        <v>17</v>
      </c>
      <c r="AF94" s="2">
        <f>SUMIFS(DataRegularSeason20242025!$AA$3:$AA$1315,DataRegularSeason20242025!$B$3:$B$1315, "&lt;=" &amp; $A94, DataRegularSeason20242025!$D$3:$D$1315, AF$1)+SUMIFS(DataRegularSeason20242025!$AB$3:$AB$1315,DataRegularSeason20242025!$B$3:$B$1315, "&lt;=" &amp; $A94, DataRegularSeason20242025!$E$3:$E$1315, AF$1)</f>
        <v>22</v>
      </c>
      <c r="AG94" s="2">
        <f>SUMIFS(DataRegularSeason20242025!$AA$3:$AA$1315,DataRegularSeason20242025!$B$3:$B$1315, "&lt;=" &amp; $A94, DataRegularSeason20242025!$D$3:$D$1315, AG$1)+SUMIFS(DataRegularSeason20242025!$AB$3:$AB$1315,DataRegularSeason20242025!$B$3:$B$1315, "&lt;=" &amp; $A94, DataRegularSeason20242025!$E$3:$E$1315, AG$1)</f>
        <v>16</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10</v>
      </c>
      <c r="C95" s="2">
        <f>SUMIFS(DataRegularSeason20242025!$AA$3:$AA$1315,DataRegularSeason20242025!$B$3:$B$1315, "&lt;=" &amp; $A95, DataRegularSeason20242025!$D$3:$D$1315, C$1)+SUMIFS(DataRegularSeason20242025!$AB$3:$AB$1315,DataRegularSeason20242025!$B$3:$B$1315, "&lt;=" &amp; $A95, DataRegularSeason20242025!$E$3:$E$1315, C$1)</f>
        <v>13</v>
      </c>
      <c r="D95" s="2">
        <f>SUMIFS(DataRegularSeason20242025!$AA$3:$AA$1315,DataRegularSeason20242025!$B$3:$B$1315, "&lt;=" &amp; $A95, DataRegularSeason20242025!$D$3:$D$1315, D$1)+SUMIFS(DataRegularSeason20242025!$AB$3:$AB$1315,DataRegularSeason20242025!$B$3:$B$1315, "&lt;=" &amp; $A95, DataRegularSeason20242025!$E$3:$E$1315, D$1)</f>
        <v>9</v>
      </c>
      <c r="E95" s="2">
        <f>SUMIFS(DataRegularSeason20242025!$AA$3:$AA$1315,DataRegularSeason20242025!$B$3:$B$1315, "&lt;=" &amp; $A95, DataRegularSeason20242025!$D$3:$D$1315, E$1)+SUMIFS(DataRegularSeason20242025!$AB$3:$AB$1315,DataRegularSeason20242025!$B$3:$B$1315, "&lt;=" &amp; $A95, DataRegularSeason20242025!$E$3:$E$1315, E$1)</f>
        <v>16</v>
      </c>
      <c r="F95" s="2">
        <f>SUMIFS(DataRegularSeason20242025!$AA$3:$AA$1315,DataRegularSeason20242025!$B$3:$B$1315, "&lt;=" &amp; $A95, DataRegularSeason20242025!$D$3:$D$1315, F$1)+SUMIFS(DataRegularSeason20242025!$AB$3:$AB$1315,DataRegularSeason20242025!$B$3:$B$1315, "&lt;=" &amp; $A95, DataRegularSeason20242025!$E$3:$E$1315, F$1)</f>
        <v>11</v>
      </c>
      <c r="G95" s="2">
        <f>SUMIFS(DataRegularSeason20242025!$AA$3:$AA$1315,DataRegularSeason20242025!$B$3:$B$1315, "&lt;=" &amp; $A95, DataRegularSeason20242025!$D$3:$D$1315, G$1)+SUMIFS(DataRegularSeason20242025!$AB$3:$AB$1315,DataRegularSeason20242025!$B$3:$B$1315, "&lt;=" &amp; $A95, DataRegularSeason20242025!$E$3:$E$1315, G$1)</f>
        <v>13</v>
      </c>
      <c r="H95" s="2">
        <f>SUMIFS(DataRegularSeason20242025!$AA$3:$AA$1315,DataRegularSeason20242025!$B$3:$B$1315, "&lt;=" &amp; $A95, DataRegularSeason20242025!$D$3:$D$1315, H$1)+SUMIFS(DataRegularSeason20242025!$AB$3:$AB$1315,DataRegularSeason20242025!$B$3:$B$1315, "&lt;=" &amp; $A95, DataRegularSeason20242025!$E$3:$E$1315, H$1)</f>
        <v>11</v>
      </c>
      <c r="I95" s="2">
        <f>SUMIFS(DataRegularSeason20242025!$AA$3:$AA$1315,DataRegularSeason20242025!$B$3:$B$1315, "&lt;=" &amp; $A95, DataRegularSeason20242025!$D$3:$D$1315, I$1)+SUMIFS(DataRegularSeason20242025!$AB$3:$AB$1315,DataRegularSeason20242025!$B$3:$B$1315, "&lt;=" &amp; $A95, DataRegularSeason20242025!$E$3:$E$1315, I$1)</f>
        <v>10</v>
      </c>
      <c r="J95" s="2">
        <f>SUMIFS(DataRegularSeason20242025!$AA$3:$AA$1315,DataRegularSeason20242025!$B$3:$B$1315, "&lt;=" &amp; $A95, DataRegularSeason20242025!$D$3:$D$1315, J$1)+SUMIFS(DataRegularSeason20242025!$AB$3:$AB$1315,DataRegularSeason20242025!$B$3:$B$1315, "&lt;=" &amp; $A95, DataRegularSeason20242025!$E$3:$E$1315, J$1)</f>
        <v>14</v>
      </c>
      <c r="K95" s="2">
        <f>SUMIFS(DataRegularSeason20242025!$AA$3:$AA$1315,DataRegularSeason20242025!$B$3:$B$1315, "&lt;=" &amp; $A95, DataRegularSeason20242025!$D$3:$D$1315, K$1)+SUMIFS(DataRegularSeason20242025!$AB$3:$AB$1315,DataRegularSeason20242025!$B$3:$B$1315, "&lt;=" &amp; $A95, DataRegularSeason20242025!$E$3:$E$1315, K$1)</f>
        <v>11</v>
      </c>
      <c r="L95" s="2">
        <f>SUMIFS(DataRegularSeason20242025!$AA$3:$AA$1315,DataRegularSeason20242025!$B$3:$B$1315, "&lt;=" &amp; $A95, DataRegularSeason20242025!$D$3:$D$1315, L$1)+SUMIFS(DataRegularSeason20242025!$AB$3:$AB$1315,DataRegularSeason20242025!$B$3:$B$1315, "&lt;=" &amp; $A95, DataRegularSeason20242025!$E$3:$E$1315, L$1)</f>
        <v>13</v>
      </c>
      <c r="M95" s="2">
        <f>SUMIFS(DataRegularSeason20242025!$AA$3:$AA$1315,DataRegularSeason20242025!$B$3:$B$1315, "&lt;=" &amp; $A95, DataRegularSeason20242025!$D$3:$D$1315, M$1)+SUMIFS(DataRegularSeason20242025!$AB$3:$AB$1315,DataRegularSeason20242025!$B$3:$B$1315, "&lt;=" &amp; $A95, DataRegularSeason20242025!$E$3:$E$1315, M$1)</f>
        <v>19</v>
      </c>
      <c r="N95" s="2">
        <f>SUMIFS(DataRegularSeason20242025!$AA$3:$AA$1315,DataRegularSeason20242025!$B$3:$B$1315, "&lt;=" &amp; $A95, DataRegularSeason20242025!$D$3:$D$1315, N$1)+SUMIFS(DataRegularSeason20242025!$AB$3:$AB$1315,DataRegularSeason20242025!$B$3:$B$1315, "&lt;=" &amp; $A95, DataRegularSeason20242025!$E$3:$E$1315, N$1)</f>
        <v>17</v>
      </c>
      <c r="O95" s="2">
        <f>SUMIFS(DataRegularSeason20242025!$AA$3:$AA$1315,DataRegularSeason20242025!$B$3:$B$1315, "&lt;=" &amp; $A95, DataRegularSeason20242025!$D$3:$D$1315, O$1)+SUMIFS(DataRegularSeason20242025!$AB$3:$AB$1315,DataRegularSeason20242025!$B$3:$B$1315, "&lt;=" &amp; $A95, DataRegularSeason20242025!$E$3:$E$1315, O$1)</f>
        <v>18</v>
      </c>
      <c r="P95" s="2">
        <f>SUMIFS(DataRegularSeason20242025!$AA$3:$AA$1315,DataRegularSeason20242025!$B$3:$B$1315, "&lt;=" &amp; $A95, DataRegularSeason20242025!$D$3:$D$1315, P$1)+SUMIFS(DataRegularSeason20242025!$AB$3:$AB$1315,DataRegularSeason20242025!$B$3:$B$1315, "&lt;=" &amp; $A95, DataRegularSeason20242025!$E$3:$E$1315, P$1)</f>
        <v>9</v>
      </c>
      <c r="Q95" s="2">
        <f>SUMIFS(DataRegularSeason20242025!$AA$3:$AA$1315,DataRegularSeason20242025!$B$3:$B$1315, "&lt;=" &amp; $A95, DataRegularSeason20242025!$D$3:$D$1315, Q$1)+SUMIFS(DataRegularSeason20242025!$AB$3:$AB$1315,DataRegularSeason20242025!$B$3:$B$1315, "&lt;=" &amp; $A95, DataRegularSeason20242025!$E$3:$E$1315, Q$1)</f>
        <v>18</v>
      </c>
      <c r="R95" s="2">
        <f>SUMIFS(DataRegularSeason20242025!$AA$3:$AA$1315,DataRegularSeason20242025!$B$3:$B$1315, "&lt;=" &amp; $A95, DataRegularSeason20242025!$D$3:$D$1315, R$1)+SUMIFS(DataRegularSeason20242025!$AB$3:$AB$1315,DataRegularSeason20242025!$B$3:$B$1315, "&lt;=" &amp; $A95, DataRegularSeason20242025!$E$3:$E$1315, R$1)</f>
        <v>9</v>
      </c>
      <c r="S95" s="2">
        <f>SUMIFS(DataRegularSeason20242025!$AA$3:$AA$1315,DataRegularSeason20242025!$B$3:$B$1315, "&lt;=" &amp; $A95, DataRegularSeason20242025!$D$3:$D$1315, S$1)+SUMIFS(DataRegularSeason20242025!$AB$3:$AB$1315,DataRegularSeason20242025!$B$3:$B$1315, "&lt;=" &amp; $A95, DataRegularSeason20242025!$E$3:$E$1315, S$1)</f>
        <v>10</v>
      </c>
      <c r="T95" s="2">
        <f>SUMIFS(DataRegularSeason20242025!$AA$3:$AA$1315,DataRegularSeason20242025!$B$3:$B$1315, "&lt;=" &amp; $A95, DataRegularSeason20242025!$D$3:$D$1315, T$1)+SUMIFS(DataRegularSeason20242025!$AB$3:$AB$1315,DataRegularSeason20242025!$B$3:$B$1315, "&lt;=" &amp; $A95, DataRegularSeason20242025!$E$3:$E$1315, T$1)</f>
        <v>17</v>
      </c>
      <c r="U95" s="2">
        <f>SUMIFS(DataRegularSeason20242025!$AA$3:$AA$1315,DataRegularSeason20242025!$B$3:$B$1315, "&lt;=" &amp; $A95, DataRegularSeason20242025!$D$3:$D$1315, U$1)+SUMIFS(DataRegularSeason20242025!$AB$3:$AB$1315,DataRegularSeason20242025!$B$3:$B$1315, "&lt;=" &amp; $A95, DataRegularSeason20242025!$E$3:$E$1315, U$1)</f>
        <v>12</v>
      </c>
      <c r="V95" s="2">
        <f>SUMIFS(DataRegularSeason20242025!$AA$3:$AA$1315,DataRegularSeason20242025!$B$3:$B$1315, "&lt;=" &amp; $A95, DataRegularSeason20242025!$D$3:$D$1315, V$1)+SUMIFS(DataRegularSeason20242025!$AB$3:$AB$1315,DataRegularSeason20242025!$B$3:$B$1315, "&lt;=" &amp; $A95, DataRegularSeason20242025!$E$3:$E$1315, V$1)</f>
        <v>9</v>
      </c>
      <c r="W95" s="2">
        <f>SUMIFS(DataRegularSeason20242025!$AA$3:$AA$1315,DataRegularSeason20242025!$B$3:$B$1315, "&lt;=" &amp; $A95, DataRegularSeason20242025!$D$3:$D$1315, W$1)+SUMIFS(DataRegularSeason20242025!$AB$3:$AB$1315,DataRegularSeason20242025!$B$3:$B$1315, "&lt;=" &amp; $A95, DataRegularSeason20242025!$E$3:$E$1315, W$1)</f>
        <v>11</v>
      </c>
      <c r="X95" s="2">
        <f>SUMIFS(DataRegularSeason20242025!$AA$3:$AA$1315,DataRegularSeason20242025!$B$3:$B$1315, "&lt;=" &amp; $A95, DataRegularSeason20242025!$D$3:$D$1315, X$1)+SUMIFS(DataRegularSeason20242025!$AB$3:$AB$1315,DataRegularSeason20242025!$B$3:$B$1315, "&lt;=" &amp; $A95, DataRegularSeason20242025!$E$3:$E$1315, X$1)</f>
        <v>11</v>
      </c>
      <c r="Y95" s="2">
        <f>SUMIFS(DataRegularSeason20242025!$AA$3:$AA$1315,DataRegularSeason20242025!$B$3:$B$1315, "&lt;=" &amp; $A95, DataRegularSeason20242025!$D$3:$D$1315, Y$1)+SUMIFS(DataRegularSeason20242025!$AB$3:$AB$1315,DataRegularSeason20242025!$B$3:$B$1315, "&lt;=" &amp; $A95, DataRegularSeason20242025!$E$3:$E$1315, Y$1)</f>
        <v>8</v>
      </c>
      <c r="Z95" s="2">
        <f>SUMIFS(DataRegularSeason20242025!$AA$3:$AA$1315,DataRegularSeason20242025!$B$3:$B$1315, "&lt;=" &amp; $A95, DataRegularSeason20242025!$D$3:$D$1315, Z$1)+SUMIFS(DataRegularSeason20242025!$AB$3:$AB$1315,DataRegularSeason20242025!$B$3:$B$1315, "&lt;=" &amp; $A95, DataRegularSeason20242025!$E$3:$E$1315, Z$1)</f>
        <v>12</v>
      </c>
      <c r="AA95" s="2">
        <f>SUMIFS(DataRegularSeason20242025!$AA$3:$AA$1315,DataRegularSeason20242025!$B$3:$B$1315, "&lt;=" &amp; $A95, DataRegularSeason20242025!$D$3:$D$1315, AA$1)+SUMIFS(DataRegularSeason20242025!$AB$3:$AB$1315,DataRegularSeason20242025!$B$3:$B$1315, "&lt;=" &amp; $A95, DataRegularSeason20242025!$E$3:$E$1315, AA$1)</f>
        <v>14</v>
      </c>
      <c r="AB95" s="2">
        <f>SUMIFS(DataRegularSeason20242025!$AA$3:$AA$1315,DataRegularSeason20242025!$B$3:$B$1315, "&lt;=" &amp; $A95, DataRegularSeason20242025!$D$3:$D$1315, AB$1)+SUMIFS(DataRegularSeason20242025!$AB$3:$AB$1315,DataRegularSeason20242025!$B$3:$B$1315, "&lt;=" &amp; $A95, DataRegularSeason20242025!$E$3:$E$1315, AB$1)</f>
        <v>14</v>
      </c>
      <c r="AC95" s="2">
        <f>SUMIFS(DataRegularSeason20242025!$AA$3:$AA$1315,DataRegularSeason20242025!$B$3:$B$1315, "&lt;=" &amp; $A95, DataRegularSeason20242025!$D$3:$D$1315, AC$1)+SUMIFS(DataRegularSeason20242025!$AB$3:$AB$1315,DataRegularSeason20242025!$B$3:$B$1315, "&lt;=" &amp; $A95, DataRegularSeason20242025!$E$3:$E$1315, AC$1)</f>
        <v>13</v>
      </c>
      <c r="AD95" s="2">
        <f>SUMIFS(DataRegularSeason20242025!$AA$3:$AA$1315,DataRegularSeason20242025!$B$3:$B$1315, "&lt;=" &amp; $A95, DataRegularSeason20242025!$D$3:$D$1315, AD$1)+SUMIFS(DataRegularSeason20242025!$AB$3:$AB$1315,DataRegularSeason20242025!$B$3:$B$1315, "&lt;=" &amp; $A95, DataRegularSeason20242025!$E$3:$E$1315, AD$1)</f>
        <v>13</v>
      </c>
      <c r="AE95" s="2">
        <f>SUMIFS(DataRegularSeason20242025!$AA$3:$AA$1315,DataRegularSeason20242025!$B$3:$B$1315, "&lt;=" &amp; $A95, DataRegularSeason20242025!$D$3:$D$1315, AE$1)+SUMIFS(DataRegularSeason20242025!$AB$3:$AB$1315,DataRegularSeason20242025!$B$3:$B$1315, "&lt;=" &amp; $A95, DataRegularSeason20242025!$E$3:$E$1315, AE$1)</f>
        <v>17</v>
      </c>
      <c r="AF95" s="2">
        <f>SUMIFS(DataRegularSeason20242025!$AA$3:$AA$1315,DataRegularSeason20242025!$B$3:$B$1315, "&lt;=" &amp; $A95, DataRegularSeason20242025!$D$3:$D$1315, AF$1)+SUMIFS(DataRegularSeason20242025!$AB$3:$AB$1315,DataRegularSeason20242025!$B$3:$B$1315, "&lt;=" &amp; $A95, DataRegularSeason20242025!$E$3:$E$1315, AF$1)</f>
        <v>22</v>
      </c>
      <c r="AG95" s="2">
        <f>SUMIFS(DataRegularSeason20242025!$AA$3:$AA$1315,DataRegularSeason20242025!$B$3:$B$1315, "&lt;=" &amp; $A95, DataRegularSeason20242025!$D$3:$D$1315, AG$1)+SUMIFS(DataRegularSeason20242025!$AB$3:$AB$1315,DataRegularSeason20242025!$B$3:$B$1315, "&lt;=" &amp; $A95, DataRegularSeason20242025!$E$3:$E$1315, AG$1)</f>
        <v>16</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10</v>
      </c>
      <c r="C96" s="2">
        <f>SUMIFS(DataRegularSeason20242025!$AA$3:$AA$1315,DataRegularSeason20242025!$B$3:$B$1315, "&lt;=" &amp; $A96, DataRegularSeason20242025!$D$3:$D$1315, C$1)+SUMIFS(DataRegularSeason20242025!$AB$3:$AB$1315,DataRegularSeason20242025!$B$3:$B$1315, "&lt;=" &amp; $A96, DataRegularSeason20242025!$E$3:$E$1315, C$1)</f>
        <v>13</v>
      </c>
      <c r="D96" s="2">
        <f>SUMIFS(DataRegularSeason20242025!$AA$3:$AA$1315,DataRegularSeason20242025!$B$3:$B$1315, "&lt;=" &amp; $A96, DataRegularSeason20242025!$D$3:$D$1315, D$1)+SUMIFS(DataRegularSeason20242025!$AB$3:$AB$1315,DataRegularSeason20242025!$B$3:$B$1315, "&lt;=" &amp; $A96, DataRegularSeason20242025!$E$3:$E$1315, D$1)</f>
        <v>9</v>
      </c>
      <c r="E96" s="2">
        <f>SUMIFS(DataRegularSeason20242025!$AA$3:$AA$1315,DataRegularSeason20242025!$B$3:$B$1315, "&lt;=" &amp; $A96, DataRegularSeason20242025!$D$3:$D$1315, E$1)+SUMIFS(DataRegularSeason20242025!$AB$3:$AB$1315,DataRegularSeason20242025!$B$3:$B$1315, "&lt;=" &amp; $A96, DataRegularSeason20242025!$E$3:$E$1315, E$1)</f>
        <v>16</v>
      </c>
      <c r="F96" s="2">
        <f>SUMIFS(DataRegularSeason20242025!$AA$3:$AA$1315,DataRegularSeason20242025!$B$3:$B$1315, "&lt;=" &amp; $A96, DataRegularSeason20242025!$D$3:$D$1315, F$1)+SUMIFS(DataRegularSeason20242025!$AB$3:$AB$1315,DataRegularSeason20242025!$B$3:$B$1315, "&lt;=" &amp; $A96, DataRegularSeason20242025!$E$3:$E$1315, F$1)</f>
        <v>11</v>
      </c>
      <c r="G96" s="2">
        <f>SUMIFS(DataRegularSeason20242025!$AA$3:$AA$1315,DataRegularSeason20242025!$B$3:$B$1315, "&lt;=" &amp; $A96, DataRegularSeason20242025!$D$3:$D$1315, G$1)+SUMIFS(DataRegularSeason20242025!$AB$3:$AB$1315,DataRegularSeason20242025!$B$3:$B$1315, "&lt;=" &amp; $A96, DataRegularSeason20242025!$E$3:$E$1315, G$1)</f>
        <v>13</v>
      </c>
      <c r="H96" s="2">
        <f>SUMIFS(DataRegularSeason20242025!$AA$3:$AA$1315,DataRegularSeason20242025!$B$3:$B$1315, "&lt;=" &amp; $A96, DataRegularSeason20242025!$D$3:$D$1315, H$1)+SUMIFS(DataRegularSeason20242025!$AB$3:$AB$1315,DataRegularSeason20242025!$B$3:$B$1315, "&lt;=" &amp; $A96, DataRegularSeason20242025!$E$3:$E$1315, H$1)</f>
        <v>11</v>
      </c>
      <c r="I96" s="2">
        <f>SUMIFS(DataRegularSeason20242025!$AA$3:$AA$1315,DataRegularSeason20242025!$B$3:$B$1315, "&lt;=" &amp; $A96, DataRegularSeason20242025!$D$3:$D$1315, I$1)+SUMIFS(DataRegularSeason20242025!$AB$3:$AB$1315,DataRegularSeason20242025!$B$3:$B$1315, "&lt;=" &amp; $A96, DataRegularSeason20242025!$E$3:$E$1315, I$1)</f>
        <v>10</v>
      </c>
      <c r="J96" s="2">
        <f>SUMIFS(DataRegularSeason20242025!$AA$3:$AA$1315,DataRegularSeason20242025!$B$3:$B$1315, "&lt;=" &amp; $A96, DataRegularSeason20242025!$D$3:$D$1315, J$1)+SUMIFS(DataRegularSeason20242025!$AB$3:$AB$1315,DataRegularSeason20242025!$B$3:$B$1315, "&lt;=" &amp; $A96, DataRegularSeason20242025!$E$3:$E$1315, J$1)</f>
        <v>14</v>
      </c>
      <c r="K96" s="2">
        <f>SUMIFS(DataRegularSeason20242025!$AA$3:$AA$1315,DataRegularSeason20242025!$B$3:$B$1315, "&lt;=" &amp; $A96, DataRegularSeason20242025!$D$3:$D$1315, K$1)+SUMIFS(DataRegularSeason20242025!$AB$3:$AB$1315,DataRegularSeason20242025!$B$3:$B$1315, "&lt;=" &amp; $A96, DataRegularSeason20242025!$E$3:$E$1315, K$1)</f>
        <v>11</v>
      </c>
      <c r="L96" s="2">
        <f>SUMIFS(DataRegularSeason20242025!$AA$3:$AA$1315,DataRegularSeason20242025!$B$3:$B$1315, "&lt;=" &amp; $A96, DataRegularSeason20242025!$D$3:$D$1315, L$1)+SUMIFS(DataRegularSeason20242025!$AB$3:$AB$1315,DataRegularSeason20242025!$B$3:$B$1315, "&lt;=" &amp; $A96, DataRegularSeason20242025!$E$3:$E$1315, L$1)</f>
        <v>13</v>
      </c>
      <c r="M96" s="2">
        <f>SUMIFS(DataRegularSeason20242025!$AA$3:$AA$1315,DataRegularSeason20242025!$B$3:$B$1315, "&lt;=" &amp; $A96, DataRegularSeason20242025!$D$3:$D$1315, M$1)+SUMIFS(DataRegularSeason20242025!$AB$3:$AB$1315,DataRegularSeason20242025!$B$3:$B$1315, "&lt;=" &amp; $A96, DataRegularSeason20242025!$E$3:$E$1315, M$1)</f>
        <v>19</v>
      </c>
      <c r="N96" s="2">
        <f>SUMIFS(DataRegularSeason20242025!$AA$3:$AA$1315,DataRegularSeason20242025!$B$3:$B$1315, "&lt;=" &amp; $A96, DataRegularSeason20242025!$D$3:$D$1315, N$1)+SUMIFS(DataRegularSeason20242025!$AB$3:$AB$1315,DataRegularSeason20242025!$B$3:$B$1315, "&lt;=" &amp; $A96, DataRegularSeason20242025!$E$3:$E$1315, N$1)</f>
        <v>17</v>
      </c>
      <c r="O96" s="2">
        <f>SUMIFS(DataRegularSeason20242025!$AA$3:$AA$1315,DataRegularSeason20242025!$B$3:$B$1315, "&lt;=" &amp; $A96, DataRegularSeason20242025!$D$3:$D$1315, O$1)+SUMIFS(DataRegularSeason20242025!$AB$3:$AB$1315,DataRegularSeason20242025!$B$3:$B$1315, "&lt;=" &amp; $A96, DataRegularSeason20242025!$E$3:$E$1315, O$1)</f>
        <v>18</v>
      </c>
      <c r="P96" s="2">
        <f>SUMIFS(DataRegularSeason20242025!$AA$3:$AA$1315,DataRegularSeason20242025!$B$3:$B$1315, "&lt;=" &amp; $A96, DataRegularSeason20242025!$D$3:$D$1315, P$1)+SUMIFS(DataRegularSeason20242025!$AB$3:$AB$1315,DataRegularSeason20242025!$B$3:$B$1315, "&lt;=" &amp; $A96, DataRegularSeason20242025!$E$3:$E$1315, P$1)</f>
        <v>9</v>
      </c>
      <c r="Q96" s="2">
        <f>SUMIFS(DataRegularSeason20242025!$AA$3:$AA$1315,DataRegularSeason20242025!$B$3:$B$1315, "&lt;=" &amp; $A96, DataRegularSeason20242025!$D$3:$D$1315, Q$1)+SUMIFS(DataRegularSeason20242025!$AB$3:$AB$1315,DataRegularSeason20242025!$B$3:$B$1315, "&lt;=" &amp; $A96, DataRegularSeason20242025!$E$3:$E$1315, Q$1)</f>
        <v>18</v>
      </c>
      <c r="R96" s="2">
        <f>SUMIFS(DataRegularSeason20242025!$AA$3:$AA$1315,DataRegularSeason20242025!$B$3:$B$1315, "&lt;=" &amp; $A96, DataRegularSeason20242025!$D$3:$D$1315, R$1)+SUMIFS(DataRegularSeason20242025!$AB$3:$AB$1315,DataRegularSeason20242025!$B$3:$B$1315, "&lt;=" &amp; $A96, DataRegularSeason20242025!$E$3:$E$1315, R$1)</f>
        <v>9</v>
      </c>
      <c r="S96" s="2">
        <f>SUMIFS(DataRegularSeason20242025!$AA$3:$AA$1315,DataRegularSeason20242025!$B$3:$B$1315, "&lt;=" &amp; $A96, DataRegularSeason20242025!$D$3:$D$1315, S$1)+SUMIFS(DataRegularSeason20242025!$AB$3:$AB$1315,DataRegularSeason20242025!$B$3:$B$1315, "&lt;=" &amp; $A96, DataRegularSeason20242025!$E$3:$E$1315, S$1)</f>
        <v>10</v>
      </c>
      <c r="T96" s="2">
        <f>SUMIFS(DataRegularSeason20242025!$AA$3:$AA$1315,DataRegularSeason20242025!$B$3:$B$1315, "&lt;=" &amp; $A96, DataRegularSeason20242025!$D$3:$D$1315, T$1)+SUMIFS(DataRegularSeason20242025!$AB$3:$AB$1315,DataRegularSeason20242025!$B$3:$B$1315, "&lt;=" &amp; $A96, DataRegularSeason20242025!$E$3:$E$1315, T$1)</f>
        <v>17</v>
      </c>
      <c r="U96" s="2">
        <f>SUMIFS(DataRegularSeason20242025!$AA$3:$AA$1315,DataRegularSeason20242025!$B$3:$B$1315, "&lt;=" &amp; $A96, DataRegularSeason20242025!$D$3:$D$1315, U$1)+SUMIFS(DataRegularSeason20242025!$AB$3:$AB$1315,DataRegularSeason20242025!$B$3:$B$1315, "&lt;=" &amp; $A96, DataRegularSeason20242025!$E$3:$E$1315, U$1)</f>
        <v>12</v>
      </c>
      <c r="V96" s="2">
        <f>SUMIFS(DataRegularSeason20242025!$AA$3:$AA$1315,DataRegularSeason20242025!$B$3:$B$1315, "&lt;=" &amp; $A96, DataRegularSeason20242025!$D$3:$D$1315, V$1)+SUMIFS(DataRegularSeason20242025!$AB$3:$AB$1315,DataRegularSeason20242025!$B$3:$B$1315, "&lt;=" &amp; $A96, DataRegularSeason20242025!$E$3:$E$1315, V$1)</f>
        <v>9</v>
      </c>
      <c r="W96" s="2">
        <f>SUMIFS(DataRegularSeason20242025!$AA$3:$AA$1315,DataRegularSeason20242025!$B$3:$B$1315, "&lt;=" &amp; $A96, DataRegularSeason20242025!$D$3:$D$1315, W$1)+SUMIFS(DataRegularSeason20242025!$AB$3:$AB$1315,DataRegularSeason20242025!$B$3:$B$1315, "&lt;=" &amp; $A96, DataRegularSeason20242025!$E$3:$E$1315, W$1)</f>
        <v>11</v>
      </c>
      <c r="X96" s="2">
        <f>SUMIFS(DataRegularSeason20242025!$AA$3:$AA$1315,DataRegularSeason20242025!$B$3:$B$1315, "&lt;=" &amp; $A96, DataRegularSeason20242025!$D$3:$D$1315, X$1)+SUMIFS(DataRegularSeason20242025!$AB$3:$AB$1315,DataRegularSeason20242025!$B$3:$B$1315, "&lt;=" &amp; $A96, DataRegularSeason20242025!$E$3:$E$1315, X$1)</f>
        <v>11</v>
      </c>
      <c r="Y96" s="2">
        <f>SUMIFS(DataRegularSeason20242025!$AA$3:$AA$1315,DataRegularSeason20242025!$B$3:$B$1315, "&lt;=" &amp; $A96, DataRegularSeason20242025!$D$3:$D$1315, Y$1)+SUMIFS(DataRegularSeason20242025!$AB$3:$AB$1315,DataRegularSeason20242025!$B$3:$B$1315, "&lt;=" &amp; $A96, DataRegularSeason20242025!$E$3:$E$1315, Y$1)</f>
        <v>8</v>
      </c>
      <c r="Z96" s="2">
        <f>SUMIFS(DataRegularSeason20242025!$AA$3:$AA$1315,DataRegularSeason20242025!$B$3:$B$1315, "&lt;=" &amp; $A96, DataRegularSeason20242025!$D$3:$D$1315, Z$1)+SUMIFS(DataRegularSeason20242025!$AB$3:$AB$1315,DataRegularSeason20242025!$B$3:$B$1315, "&lt;=" &amp; $A96, DataRegularSeason20242025!$E$3:$E$1315, Z$1)</f>
        <v>12</v>
      </c>
      <c r="AA96" s="2">
        <f>SUMIFS(DataRegularSeason20242025!$AA$3:$AA$1315,DataRegularSeason20242025!$B$3:$B$1315, "&lt;=" &amp; $A96, DataRegularSeason20242025!$D$3:$D$1315, AA$1)+SUMIFS(DataRegularSeason20242025!$AB$3:$AB$1315,DataRegularSeason20242025!$B$3:$B$1315, "&lt;=" &amp; $A96, DataRegularSeason20242025!$E$3:$E$1315, AA$1)</f>
        <v>14</v>
      </c>
      <c r="AB96" s="2">
        <f>SUMIFS(DataRegularSeason20242025!$AA$3:$AA$1315,DataRegularSeason20242025!$B$3:$B$1315, "&lt;=" &amp; $A96, DataRegularSeason20242025!$D$3:$D$1315, AB$1)+SUMIFS(DataRegularSeason20242025!$AB$3:$AB$1315,DataRegularSeason20242025!$B$3:$B$1315, "&lt;=" &amp; $A96, DataRegularSeason20242025!$E$3:$E$1315, AB$1)</f>
        <v>14</v>
      </c>
      <c r="AC96" s="2">
        <f>SUMIFS(DataRegularSeason20242025!$AA$3:$AA$1315,DataRegularSeason20242025!$B$3:$B$1315, "&lt;=" &amp; $A96, DataRegularSeason20242025!$D$3:$D$1315, AC$1)+SUMIFS(DataRegularSeason20242025!$AB$3:$AB$1315,DataRegularSeason20242025!$B$3:$B$1315, "&lt;=" &amp; $A96, DataRegularSeason20242025!$E$3:$E$1315, AC$1)</f>
        <v>13</v>
      </c>
      <c r="AD96" s="2">
        <f>SUMIFS(DataRegularSeason20242025!$AA$3:$AA$1315,DataRegularSeason20242025!$B$3:$B$1315, "&lt;=" &amp; $A96, DataRegularSeason20242025!$D$3:$D$1315, AD$1)+SUMIFS(DataRegularSeason20242025!$AB$3:$AB$1315,DataRegularSeason20242025!$B$3:$B$1315, "&lt;=" &amp; $A96, DataRegularSeason20242025!$E$3:$E$1315, AD$1)</f>
        <v>13</v>
      </c>
      <c r="AE96" s="2">
        <f>SUMIFS(DataRegularSeason20242025!$AA$3:$AA$1315,DataRegularSeason20242025!$B$3:$B$1315, "&lt;=" &amp; $A96, DataRegularSeason20242025!$D$3:$D$1315, AE$1)+SUMIFS(DataRegularSeason20242025!$AB$3:$AB$1315,DataRegularSeason20242025!$B$3:$B$1315, "&lt;=" &amp; $A96, DataRegularSeason20242025!$E$3:$E$1315, AE$1)</f>
        <v>17</v>
      </c>
      <c r="AF96" s="2">
        <f>SUMIFS(DataRegularSeason20242025!$AA$3:$AA$1315,DataRegularSeason20242025!$B$3:$B$1315, "&lt;=" &amp; $A96, DataRegularSeason20242025!$D$3:$D$1315, AF$1)+SUMIFS(DataRegularSeason20242025!$AB$3:$AB$1315,DataRegularSeason20242025!$B$3:$B$1315, "&lt;=" &amp; $A96, DataRegularSeason20242025!$E$3:$E$1315, AF$1)</f>
        <v>22</v>
      </c>
      <c r="AG96" s="2">
        <f>SUMIFS(DataRegularSeason20242025!$AA$3:$AA$1315,DataRegularSeason20242025!$B$3:$B$1315, "&lt;=" &amp; $A96, DataRegularSeason20242025!$D$3:$D$1315, AG$1)+SUMIFS(DataRegularSeason20242025!$AB$3:$AB$1315,DataRegularSeason20242025!$B$3:$B$1315, "&lt;=" &amp; $A96, DataRegularSeason20242025!$E$3:$E$1315, AG$1)</f>
        <v>16</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10</v>
      </c>
      <c r="C97" s="2">
        <f>SUMIFS(DataRegularSeason20242025!$AA$3:$AA$1315,DataRegularSeason20242025!$B$3:$B$1315, "&lt;=" &amp; $A97, DataRegularSeason20242025!$D$3:$D$1315, C$1)+SUMIFS(DataRegularSeason20242025!$AB$3:$AB$1315,DataRegularSeason20242025!$B$3:$B$1315, "&lt;=" &amp; $A97, DataRegularSeason20242025!$E$3:$E$1315, C$1)</f>
        <v>13</v>
      </c>
      <c r="D97" s="2">
        <f>SUMIFS(DataRegularSeason20242025!$AA$3:$AA$1315,DataRegularSeason20242025!$B$3:$B$1315, "&lt;=" &amp; $A97, DataRegularSeason20242025!$D$3:$D$1315, D$1)+SUMIFS(DataRegularSeason20242025!$AB$3:$AB$1315,DataRegularSeason20242025!$B$3:$B$1315, "&lt;=" &amp; $A97, DataRegularSeason20242025!$E$3:$E$1315, D$1)</f>
        <v>9</v>
      </c>
      <c r="E97" s="2">
        <f>SUMIFS(DataRegularSeason20242025!$AA$3:$AA$1315,DataRegularSeason20242025!$B$3:$B$1315, "&lt;=" &amp; $A97, DataRegularSeason20242025!$D$3:$D$1315, E$1)+SUMIFS(DataRegularSeason20242025!$AB$3:$AB$1315,DataRegularSeason20242025!$B$3:$B$1315, "&lt;=" &amp; $A97, DataRegularSeason20242025!$E$3:$E$1315, E$1)</f>
        <v>16</v>
      </c>
      <c r="F97" s="2">
        <f>SUMIFS(DataRegularSeason20242025!$AA$3:$AA$1315,DataRegularSeason20242025!$B$3:$B$1315, "&lt;=" &amp; $A97, DataRegularSeason20242025!$D$3:$D$1315, F$1)+SUMIFS(DataRegularSeason20242025!$AB$3:$AB$1315,DataRegularSeason20242025!$B$3:$B$1315, "&lt;=" &amp; $A97, DataRegularSeason20242025!$E$3:$E$1315, F$1)</f>
        <v>11</v>
      </c>
      <c r="G97" s="2">
        <f>SUMIFS(DataRegularSeason20242025!$AA$3:$AA$1315,DataRegularSeason20242025!$B$3:$B$1315, "&lt;=" &amp; $A97, DataRegularSeason20242025!$D$3:$D$1315, G$1)+SUMIFS(DataRegularSeason20242025!$AB$3:$AB$1315,DataRegularSeason20242025!$B$3:$B$1315, "&lt;=" &amp; $A97, DataRegularSeason20242025!$E$3:$E$1315, G$1)</f>
        <v>13</v>
      </c>
      <c r="H97" s="2">
        <f>SUMIFS(DataRegularSeason20242025!$AA$3:$AA$1315,DataRegularSeason20242025!$B$3:$B$1315, "&lt;=" &amp; $A97, DataRegularSeason20242025!$D$3:$D$1315, H$1)+SUMIFS(DataRegularSeason20242025!$AB$3:$AB$1315,DataRegularSeason20242025!$B$3:$B$1315, "&lt;=" &amp; $A97, DataRegularSeason20242025!$E$3:$E$1315, H$1)</f>
        <v>11</v>
      </c>
      <c r="I97" s="2">
        <f>SUMIFS(DataRegularSeason20242025!$AA$3:$AA$1315,DataRegularSeason20242025!$B$3:$B$1315, "&lt;=" &amp; $A97, DataRegularSeason20242025!$D$3:$D$1315, I$1)+SUMIFS(DataRegularSeason20242025!$AB$3:$AB$1315,DataRegularSeason20242025!$B$3:$B$1315, "&lt;=" &amp; $A97, DataRegularSeason20242025!$E$3:$E$1315, I$1)</f>
        <v>10</v>
      </c>
      <c r="J97" s="2">
        <f>SUMIFS(DataRegularSeason20242025!$AA$3:$AA$1315,DataRegularSeason20242025!$B$3:$B$1315, "&lt;=" &amp; $A97, DataRegularSeason20242025!$D$3:$D$1315, J$1)+SUMIFS(DataRegularSeason20242025!$AB$3:$AB$1315,DataRegularSeason20242025!$B$3:$B$1315, "&lt;=" &amp; $A97, DataRegularSeason20242025!$E$3:$E$1315, J$1)</f>
        <v>14</v>
      </c>
      <c r="K97" s="2">
        <f>SUMIFS(DataRegularSeason20242025!$AA$3:$AA$1315,DataRegularSeason20242025!$B$3:$B$1315, "&lt;=" &amp; $A97, DataRegularSeason20242025!$D$3:$D$1315, K$1)+SUMIFS(DataRegularSeason20242025!$AB$3:$AB$1315,DataRegularSeason20242025!$B$3:$B$1315, "&lt;=" &amp; $A97, DataRegularSeason20242025!$E$3:$E$1315, K$1)</f>
        <v>11</v>
      </c>
      <c r="L97" s="2">
        <f>SUMIFS(DataRegularSeason20242025!$AA$3:$AA$1315,DataRegularSeason20242025!$B$3:$B$1315, "&lt;=" &amp; $A97, DataRegularSeason20242025!$D$3:$D$1315, L$1)+SUMIFS(DataRegularSeason20242025!$AB$3:$AB$1315,DataRegularSeason20242025!$B$3:$B$1315, "&lt;=" &amp; $A97, DataRegularSeason20242025!$E$3:$E$1315, L$1)</f>
        <v>13</v>
      </c>
      <c r="M97" s="2">
        <f>SUMIFS(DataRegularSeason20242025!$AA$3:$AA$1315,DataRegularSeason20242025!$B$3:$B$1315, "&lt;=" &amp; $A97, DataRegularSeason20242025!$D$3:$D$1315, M$1)+SUMIFS(DataRegularSeason20242025!$AB$3:$AB$1315,DataRegularSeason20242025!$B$3:$B$1315, "&lt;=" &amp; $A97, DataRegularSeason20242025!$E$3:$E$1315, M$1)</f>
        <v>19</v>
      </c>
      <c r="N97" s="2">
        <f>SUMIFS(DataRegularSeason20242025!$AA$3:$AA$1315,DataRegularSeason20242025!$B$3:$B$1315, "&lt;=" &amp; $A97, DataRegularSeason20242025!$D$3:$D$1315, N$1)+SUMIFS(DataRegularSeason20242025!$AB$3:$AB$1315,DataRegularSeason20242025!$B$3:$B$1315, "&lt;=" &amp; $A97, DataRegularSeason20242025!$E$3:$E$1315, N$1)</f>
        <v>17</v>
      </c>
      <c r="O97" s="2">
        <f>SUMIFS(DataRegularSeason20242025!$AA$3:$AA$1315,DataRegularSeason20242025!$B$3:$B$1315, "&lt;=" &amp; $A97, DataRegularSeason20242025!$D$3:$D$1315, O$1)+SUMIFS(DataRegularSeason20242025!$AB$3:$AB$1315,DataRegularSeason20242025!$B$3:$B$1315, "&lt;=" &amp; $A97, DataRegularSeason20242025!$E$3:$E$1315, O$1)</f>
        <v>18</v>
      </c>
      <c r="P97" s="2">
        <f>SUMIFS(DataRegularSeason20242025!$AA$3:$AA$1315,DataRegularSeason20242025!$B$3:$B$1315, "&lt;=" &amp; $A97, DataRegularSeason20242025!$D$3:$D$1315, P$1)+SUMIFS(DataRegularSeason20242025!$AB$3:$AB$1315,DataRegularSeason20242025!$B$3:$B$1315, "&lt;=" &amp; $A97, DataRegularSeason20242025!$E$3:$E$1315, P$1)</f>
        <v>9</v>
      </c>
      <c r="Q97" s="2">
        <f>SUMIFS(DataRegularSeason20242025!$AA$3:$AA$1315,DataRegularSeason20242025!$B$3:$B$1315, "&lt;=" &amp; $A97, DataRegularSeason20242025!$D$3:$D$1315, Q$1)+SUMIFS(DataRegularSeason20242025!$AB$3:$AB$1315,DataRegularSeason20242025!$B$3:$B$1315, "&lt;=" &amp; $A97, DataRegularSeason20242025!$E$3:$E$1315, Q$1)</f>
        <v>18</v>
      </c>
      <c r="R97" s="2">
        <f>SUMIFS(DataRegularSeason20242025!$AA$3:$AA$1315,DataRegularSeason20242025!$B$3:$B$1315, "&lt;=" &amp; $A97, DataRegularSeason20242025!$D$3:$D$1315, R$1)+SUMIFS(DataRegularSeason20242025!$AB$3:$AB$1315,DataRegularSeason20242025!$B$3:$B$1315, "&lt;=" &amp; $A97, DataRegularSeason20242025!$E$3:$E$1315, R$1)</f>
        <v>9</v>
      </c>
      <c r="S97" s="2">
        <f>SUMIFS(DataRegularSeason20242025!$AA$3:$AA$1315,DataRegularSeason20242025!$B$3:$B$1315, "&lt;=" &amp; $A97, DataRegularSeason20242025!$D$3:$D$1315, S$1)+SUMIFS(DataRegularSeason20242025!$AB$3:$AB$1315,DataRegularSeason20242025!$B$3:$B$1315, "&lt;=" &amp; $A97, DataRegularSeason20242025!$E$3:$E$1315, S$1)</f>
        <v>10</v>
      </c>
      <c r="T97" s="2">
        <f>SUMIFS(DataRegularSeason20242025!$AA$3:$AA$1315,DataRegularSeason20242025!$B$3:$B$1315, "&lt;=" &amp; $A97, DataRegularSeason20242025!$D$3:$D$1315, T$1)+SUMIFS(DataRegularSeason20242025!$AB$3:$AB$1315,DataRegularSeason20242025!$B$3:$B$1315, "&lt;=" &amp; $A97, DataRegularSeason20242025!$E$3:$E$1315, T$1)</f>
        <v>17</v>
      </c>
      <c r="U97" s="2">
        <f>SUMIFS(DataRegularSeason20242025!$AA$3:$AA$1315,DataRegularSeason20242025!$B$3:$B$1315, "&lt;=" &amp; $A97, DataRegularSeason20242025!$D$3:$D$1315, U$1)+SUMIFS(DataRegularSeason20242025!$AB$3:$AB$1315,DataRegularSeason20242025!$B$3:$B$1315, "&lt;=" &amp; $A97, DataRegularSeason20242025!$E$3:$E$1315, U$1)</f>
        <v>12</v>
      </c>
      <c r="V97" s="2">
        <f>SUMIFS(DataRegularSeason20242025!$AA$3:$AA$1315,DataRegularSeason20242025!$B$3:$B$1315, "&lt;=" &amp; $A97, DataRegularSeason20242025!$D$3:$D$1315, V$1)+SUMIFS(DataRegularSeason20242025!$AB$3:$AB$1315,DataRegularSeason20242025!$B$3:$B$1315, "&lt;=" &amp; $A97, DataRegularSeason20242025!$E$3:$E$1315, V$1)</f>
        <v>9</v>
      </c>
      <c r="W97" s="2">
        <f>SUMIFS(DataRegularSeason20242025!$AA$3:$AA$1315,DataRegularSeason20242025!$B$3:$B$1315, "&lt;=" &amp; $A97, DataRegularSeason20242025!$D$3:$D$1315, W$1)+SUMIFS(DataRegularSeason20242025!$AB$3:$AB$1315,DataRegularSeason20242025!$B$3:$B$1315, "&lt;=" &amp; $A97, DataRegularSeason20242025!$E$3:$E$1315, W$1)</f>
        <v>11</v>
      </c>
      <c r="X97" s="2">
        <f>SUMIFS(DataRegularSeason20242025!$AA$3:$AA$1315,DataRegularSeason20242025!$B$3:$B$1315, "&lt;=" &amp; $A97, DataRegularSeason20242025!$D$3:$D$1315, X$1)+SUMIFS(DataRegularSeason20242025!$AB$3:$AB$1315,DataRegularSeason20242025!$B$3:$B$1315, "&lt;=" &amp; $A97, DataRegularSeason20242025!$E$3:$E$1315, X$1)</f>
        <v>11</v>
      </c>
      <c r="Y97" s="2">
        <f>SUMIFS(DataRegularSeason20242025!$AA$3:$AA$1315,DataRegularSeason20242025!$B$3:$B$1315, "&lt;=" &amp; $A97, DataRegularSeason20242025!$D$3:$D$1315, Y$1)+SUMIFS(DataRegularSeason20242025!$AB$3:$AB$1315,DataRegularSeason20242025!$B$3:$B$1315, "&lt;=" &amp; $A97, DataRegularSeason20242025!$E$3:$E$1315, Y$1)</f>
        <v>8</v>
      </c>
      <c r="Z97" s="2">
        <f>SUMIFS(DataRegularSeason20242025!$AA$3:$AA$1315,DataRegularSeason20242025!$B$3:$B$1315, "&lt;=" &amp; $A97, DataRegularSeason20242025!$D$3:$D$1315, Z$1)+SUMIFS(DataRegularSeason20242025!$AB$3:$AB$1315,DataRegularSeason20242025!$B$3:$B$1315, "&lt;=" &amp; $A97, DataRegularSeason20242025!$E$3:$E$1315, Z$1)</f>
        <v>12</v>
      </c>
      <c r="AA97" s="2">
        <f>SUMIFS(DataRegularSeason20242025!$AA$3:$AA$1315,DataRegularSeason20242025!$B$3:$B$1315, "&lt;=" &amp; $A97, DataRegularSeason20242025!$D$3:$D$1315, AA$1)+SUMIFS(DataRegularSeason20242025!$AB$3:$AB$1315,DataRegularSeason20242025!$B$3:$B$1315, "&lt;=" &amp; $A97, DataRegularSeason20242025!$E$3:$E$1315, AA$1)</f>
        <v>14</v>
      </c>
      <c r="AB97" s="2">
        <f>SUMIFS(DataRegularSeason20242025!$AA$3:$AA$1315,DataRegularSeason20242025!$B$3:$B$1315, "&lt;=" &amp; $A97, DataRegularSeason20242025!$D$3:$D$1315, AB$1)+SUMIFS(DataRegularSeason20242025!$AB$3:$AB$1315,DataRegularSeason20242025!$B$3:$B$1315, "&lt;=" &amp; $A97, DataRegularSeason20242025!$E$3:$E$1315, AB$1)</f>
        <v>14</v>
      </c>
      <c r="AC97" s="2">
        <f>SUMIFS(DataRegularSeason20242025!$AA$3:$AA$1315,DataRegularSeason20242025!$B$3:$B$1315, "&lt;=" &amp; $A97, DataRegularSeason20242025!$D$3:$D$1315, AC$1)+SUMIFS(DataRegularSeason20242025!$AB$3:$AB$1315,DataRegularSeason20242025!$B$3:$B$1315, "&lt;=" &amp; $A97, DataRegularSeason20242025!$E$3:$E$1315, AC$1)</f>
        <v>13</v>
      </c>
      <c r="AD97" s="2">
        <f>SUMIFS(DataRegularSeason20242025!$AA$3:$AA$1315,DataRegularSeason20242025!$B$3:$B$1315, "&lt;=" &amp; $A97, DataRegularSeason20242025!$D$3:$D$1315, AD$1)+SUMIFS(DataRegularSeason20242025!$AB$3:$AB$1315,DataRegularSeason20242025!$B$3:$B$1315, "&lt;=" &amp; $A97, DataRegularSeason20242025!$E$3:$E$1315, AD$1)</f>
        <v>13</v>
      </c>
      <c r="AE97" s="2">
        <f>SUMIFS(DataRegularSeason20242025!$AA$3:$AA$1315,DataRegularSeason20242025!$B$3:$B$1315, "&lt;=" &amp; $A97, DataRegularSeason20242025!$D$3:$D$1315, AE$1)+SUMIFS(DataRegularSeason20242025!$AB$3:$AB$1315,DataRegularSeason20242025!$B$3:$B$1315, "&lt;=" &amp; $A97, DataRegularSeason20242025!$E$3:$E$1315, AE$1)</f>
        <v>17</v>
      </c>
      <c r="AF97" s="2">
        <f>SUMIFS(DataRegularSeason20242025!$AA$3:$AA$1315,DataRegularSeason20242025!$B$3:$B$1315, "&lt;=" &amp; $A97, DataRegularSeason20242025!$D$3:$D$1315, AF$1)+SUMIFS(DataRegularSeason20242025!$AB$3:$AB$1315,DataRegularSeason20242025!$B$3:$B$1315, "&lt;=" &amp; $A97, DataRegularSeason20242025!$E$3:$E$1315, AF$1)</f>
        <v>22</v>
      </c>
      <c r="AG97" s="2">
        <f>SUMIFS(DataRegularSeason20242025!$AA$3:$AA$1315,DataRegularSeason20242025!$B$3:$B$1315, "&lt;=" &amp; $A97, DataRegularSeason20242025!$D$3:$D$1315, AG$1)+SUMIFS(DataRegularSeason20242025!$AB$3:$AB$1315,DataRegularSeason20242025!$B$3:$B$1315, "&lt;=" &amp; $A97, DataRegularSeason20242025!$E$3:$E$1315, AG$1)</f>
        <v>16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10</v>
      </c>
      <c r="C98" s="2">
        <f>SUMIFS(DataRegularSeason20242025!$AA$3:$AA$1315,DataRegularSeason20242025!$B$3:$B$1315, "&lt;=" &amp; $A98, DataRegularSeason20242025!$D$3:$D$1315, C$1)+SUMIFS(DataRegularSeason20242025!$AB$3:$AB$1315,DataRegularSeason20242025!$B$3:$B$1315, "&lt;=" &amp; $A98, DataRegularSeason20242025!$E$3:$E$1315, C$1)</f>
        <v>13</v>
      </c>
      <c r="D98" s="2">
        <f>SUMIFS(DataRegularSeason20242025!$AA$3:$AA$1315,DataRegularSeason20242025!$B$3:$B$1315, "&lt;=" &amp; $A98, DataRegularSeason20242025!$D$3:$D$1315, D$1)+SUMIFS(DataRegularSeason20242025!$AB$3:$AB$1315,DataRegularSeason20242025!$B$3:$B$1315, "&lt;=" &amp; $A98, DataRegularSeason20242025!$E$3:$E$1315, D$1)</f>
        <v>9</v>
      </c>
      <c r="E98" s="2">
        <f>SUMIFS(DataRegularSeason20242025!$AA$3:$AA$1315,DataRegularSeason20242025!$B$3:$B$1315, "&lt;=" &amp; $A98, DataRegularSeason20242025!$D$3:$D$1315, E$1)+SUMIFS(DataRegularSeason20242025!$AB$3:$AB$1315,DataRegularSeason20242025!$B$3:$B$1315, "&lt;=" &amp; $A98, DataRegularSeason20242025!$E$3:$E$1315, E$1)</f>
        <v>16</v>
      </c>
      <c r="F98" s="2">
        <f>SUMIFS(DataRegularSeason20242025!$AA$3:$AA$1315,DataRegularSeason20242025!$B$3:$B$1315, "&lt;=" &amp; $A98, DataRegularSeason20242025!$D$3:$D$1315, F$1)+SUMIFS(DataRegularSeason20242025!$AB$3:$AB$1315,DataRegularSeason20242025!$B$3:$B$1315, "&lt;=" &amp; $A98, DataRegularSeason20242025!$E$3:$E$1315, F$1)</f>
        <v>11</v>
      </c>
      <c r="G98" s="2">
        <f>SUMIFS(DataRegularSeason20242025!$AA$3:$AA$1315,DataRegularSeason20242025!$B$3:$B$1315, "&lt;=" &amp; $A98, DataRegularSeason20242025!$D$3:$D$1315, G$1)+SUMIFS(DataRegularSeason20242025!$AB$3:$AB$1315,DataRegularSeason20242025!$B$3:$B$1315, "&lt;=" &amp; $A98, DataRegularSeason20242025!$E$3:$E$1315, G$1)</f>
        <v>13</v>
      </c>
      <c r="H98" s="2">
        <f>SUMIFS(DataRegularSeason20242025!$AA$3:$AA$1315,DataRegularSeason20242025!$B$3:$B$1315, "&lt;=" &amp; $A98, DataRegularSeason20242025!$D$3:$D$1315, H$1)+SUMIFS(DataRegularSeason20242025!$AB$3:$AB$1315,DataRegularSeason20242025!$B$3:$B$1315, "&lt;=" &amp; $A98, DataRegularSeason20242025!$E$3:$E$1315, H$1)</f>
        <v>11</v>
      </c>
      <c r="I98" s="2">
        <f>SUMIFS(DataRegularSeason20242025!$AA$3:$AA$1315,DataRegularSeason20242025!$B$3:$B$1315, "&lt;=" &amp; $A98, DataRegularSeason20242025!$D$3:$D$1315, I$1)+SUMIFS(DataRegularSeason20242025!$AB$3:$AB$1315,DataRegularSeason20242025!$B$3:$B$1315, "&lt;=" &amp; $A98, DataRegularSeason20242025!$E$3:$E$1315, I$1)</f>
        <v>10</v>
      </c>
      <c r="J98" s="2">
        <f>SUMIFS(DataRegularSeason20242025!$AA$3:$AA$1315,DataRegularSeason20242025!$B$3:$B$1315, "&lt;=" &amp; $A98, DataRegularSeason20242025!$D$3:$D$1315, J$1)+SUMIFS(DataRegularSeason20242025!$AB$3:$AB$1315,DataRegularSeason20242025!$B$3:$B$1315, "&lt;=" &amp; $A98, DataRegularSeason20242025!$E$3:$E$1315, J$1)</f>
        <v>14</v>
      </c>
      <c r="K98" s="2">
        <f>SUMIFS(DataRegularSeason20242025!$AA$3:$AA$1315,DataRegularSeason20242025!$B$3:$B$1315, "&lt;=" &amp; $A98, DataRegularSeason20242025!$D$3:$D$1315, K$1)+SUMIFS(DataRegularSeason20242025!$AB$3:$AB$1315,DataRegularSeason20242025!$B$3:$B$1315, "&lt;=" &amp; $A98, DataRegularSeason20242025!$E$3:$E$1315, K$1)</f>
        <v>11</v>
      </c>
      <c r="L98" s="2">
        <f>SUMIFS(DataRegularSeason20242025!$AA$3:$AA$1315,DataRegularSeason20242025!$B$3:$B$1315, "&lt;=" &amp; $A98, DataRegularSeason20242025!$D$3:$D$1315, L$1)+SUMIFS(DataRegularSeason20242025!$AB$3:$AB$1315,DataRegularSeason20242025!$B$3:$B$1315, "&lt;=" &amp; $A98, DataRegularSeason20242025!$E$3:$E$1315, L$1)</f>
        <v>13</v>
      </c>
      <c r="M98" s="2">
        <f>SUMIFS(DataRegularSeason20242025!$AA$3:$AA$1315,DataRegularSeason20242025!$B$3:$B$1315, "&lt;=" &amp; $A98, DataRegularSeason20242025!$D$3:$D$1315, M$1)+SUMIFS(DataRegularSeason20242025!$AB$3:$AB$1315,DataRegularSeason20242025!$B$3:$B$1315, "&lt;=" &amp; $A98, DataRegularSeason20242025!$E$3:$E$1315, M$1)</f>
        <v>19</v>
      </c>
      <c r="N98" s="2">
        <f>SUMIFS(DataRegularSeason20242025!$AA$3:$AA$1315,DataRegularSeason20242025!$B$3:$B$1315, "&lt;=" &amp; $A98, DataRegularSeason20242025!$D$3:$D$1315, N$1)+SUMIFS(DataRegularSeason20242025!$AB$3:$AB$1315,DataRegularSeason20242025!$B$3:$B$1315, "&lt;=" &amp; $A98, DataRegularSeason20242025!$E$3:$E$1315, N$1)</f>
        <v>17</v>
      </c>
      <c r="O98" s="2">
        <f>SUMIFS(DataRegularSeason20242025!$AA$3:$AA$1315,DataRegularSeason20242025!$B$3:$B$1315, "&lt;=" &amp; $A98, DataRegularSeason20242025!$D$3:$D$1315, O$1)+SUMIFS(DataRegularSeason20242025!$AB$3:$AB$1315,DataRegularSeason20242025!$B$3:$B$1315, "&lt;=" &amp; $A98, DataRegularSeason20242025!$E$3:$E$1315, O$1)</f>
        <v>18</v>
      </c>
      <c r="P98" s="2">
        <f>SUMIFS(DataRegularSeason20242025!$AA$3:$AA$1315,DataRegularSeason20242025!$B$3:$B$1315, "&lt;=" &amp; $A98, DataRegularSeason20242025!$D$3:$D$1315, P$1)+SUMIFS(DataRegularSeason20242025!$AB$3:$AB$1315,DataRegularSeason20242025!$B$3:$B$1315, "&lt;=" &amp; $A98, DataRegularSeason20242025!$E$3:$E$1315, P$1)</f>
        <v>9</v>
      </c>
      <c r="Q98" s="2">
        <f>SUMIFS(DataRegularSeason20242025!$AA$3:$AA$1315,DataRegularSeason20242025!$B$3:$B$1315, "&lt;=" &amp; $A98, DataRegularSeason20242025!$D$3:$D$1315, Q$1)+SUMIFS(DataRegularSeason20242025!$AB$3:$AB$1315,DataRegularSeason20242025!$B$3:$B$1315, "&lt;=" &amp; $A98, DataRegularSeason20242025!$E$3:$E$1315, Q$1)</f>
        <v>18</v>
      </c>
      <c r="R98" s="2">
        <f>SUMIFS(DataRegularSeason20242025!$AA$3:$AA$1315,DataRegularSeason20242025!$B$3:$B$1315, "&lt;=" &amp; $A98, DataRegularSeason20242025!$D$3:$D$1315, R$1)+SUMIFS(DataRegularSeason20242025!$AB$3:$AB$1315,DataRegularSeason20242025!$B$3:$B$1315, "&lt;=" &amp; $A98, DataRegularSeason20242025!$E$3:$E$1315, R$1)</f>
        <v>9</v>
      </c>
      <c r="S98" s="2">
        <f>SUMIFS(DataRegularSeason20242025!$AA$3:$AA$1315,DataRegularSeason20242025!$B$3:$B$1315, "&lt;=" &amp; $A98, DataRegularSeason20242025!$D$3:$D$1315, S$1)+SUMIFS(DataRegularSeason20242025!$AB$3:$AB$1315,DataRegularSeason20242025!$B$3:$B$1315, "&lt;=" &amp; $A98, DataRegularSeason20242025!$E$3:$E$1315, S$1)</f>
        <v>10</v>
      </c>
      <c r="T98" s="2">
        <f>SUMIFS(DataRegularSeason20242025!$AA$3:$AA$1315,DataRegularSeason20242025!$B$3:$B$1315, "&lt;=" &amp; $A98, DataRegularSeason20242025!$D$3:$D$1315, T$1)+SUMIFS(DataRegularSeason20242025!$AB$3:$AB$1315,DataRegularSeason20242025!$B$3:$B$1315, "&lt;=" &amp; $A98, DataRegularSeason20242025!$E$3:$E$1315, T$1)</f>
        <v>17</v>
      </c>
      <c r="U98" s="2">
        <f>SUMIFS(DataRegularSeason20242025!$AA$3:$AA$1315,DataRegularSeason20242025!$B$3:$B$1315, "&lt;=" &amp; $A98, DataRegularSeason20242025!$D$3:$D$1315, U$1)+SUMIFS(DataRegularSeason20242025!$AB$3:$AB$1315,DataRegularSeason20242025!$B$3:$B$1315, "&lt;=" &amp; $A98, DataRegularSeason20242025!$E$3:$E$1315, U$1)</f>
        <v>12</v>
      </c>
      <c r="V98" s="2">
        <f>SUMIFS(DataRegularSeason20242025!$AA$3:$AA$1315,DataRegularSeason20242025!$B$3:$B$1315, "&lt;=" &amp; $A98, DataRegularSeason20242025!$D$3:$D$1315, V$1)+SUMIFS(DataRegularSeason20242025!$AB$3:$AB$1315,DataRegularSeason20242025!$B$3:$B$1315, "&lt;=" &amp; $A98, DataRegularSeason20242025!$E$3:$E$1315, V$1)</f>
        <v>9</v>
      </c>
      <c r="W98" s="2">
        <f>SUMIFS(DataRegularSeason20242025!$AA$3:$AA$1315,DataRegularSeason20242025!$B$3:$B$1315, "&lt;=" &amp; $A98, DataRegularSeason20242025!$D$3:$D$1315, W$1)+SUMIFS(DataRegularSeason20242025!$AB$3:$AB$1315,DataRegularSeason20242025!$B$3:$B$1315, "&lt;=" &amp; $A98, DataRegularSeason20242025!$E$3:$E$1315, W$1)</f>
        <v>11</v>
      </c>
      <c r="X98" s="2">
        <f>SUMIFS(DataRegularSeason20242025!$AA$3:$AA$1315,DataRegularSeason20242025!$B$3:$B$1315, "&lt;=" &amp; $A98, DataRegularSeason20242025!$D$3:$D$1315, X$1)+SUMIFS(DataRegularSeason20242025!$AB$3:$AB$1315,DataRegularSeason20242025!$B$3:$B$1315, "&lt;=" &amp; $A98, DataRegularSeason20242025!$E$3:$E$1315, X$1)</f>
        <v>11</v>
      </c>
      <c r="Y98" s="2">
        <f>SUMIFS(DataRegularSeason20242025!$AA$3:$AA$1315,DataRegularSeason20242025!$B$3:$B$1315, "&lt;=" &amp; $A98, DataRegularSeason20242025!$D$3:$D$1315, Y$1)+SUMIFS(DataRegularSeason20242025!$AB$3:$AB$1315,DataRegularSeason20242025!$B$3:$B$1315, "&lt;=" &amp; $A98, DataRegularSeason20242025!$E$3:$E$1315, Y$1)</f>
        <v>8</v>
      </c>
      <c r="Z98" s="2">
        <f>SUMIFS(DataRegularSeason20242025!$AA$3:$AA$1315,DataRegularSeason20242025!$B$3:$B$1315, "&lt;=" &amp; $A98, DataRegularSeason20242025!$D$3:$D$1315, Z$1)+SUMIFS(DataRegularSeason20242025!$AB$3:$AB$1315,DataRegularSeason20242025!$B$3:$B$1315, "&lt;=" &amp; $A98, DataRegularSeason20242025!$E$3:$E$1315, Z$1)</f>
        <v>12</v>
      </c>
      <c r="AA98" s="2">
        <f>SUMIFS(DataRegularSeason20242025!$AA$3:$AA$1315,DataRegularSeason20242025!$B$3:$B$1315, "&lt;=" &amp; $A98, DataRegularSeason20242025!$D$3:$D$1315, AA$1)+SUMIFS(DataRegularSeason20242025!$AB$3:$AB$1315,DataRegularSeason20242025!$B$3:$B$1315, "&lt;=" &amp; $A98, DataRegularSeason20242025!$E$3:$E$1315, AA$1)</f>
        <v>14</v>
      </c>
      <c r="AB98" s="2">
        <f>SUMIFS(DataRegularSeason20242025!$AA$3:$AA$1315,DataRegularSeason20242025!$B$3:$B$1315, "&lt;=" &amp; $A98, DataRegularSeason20242025!$D$3:$D$1315, AB$1)+SUMIFS(DataRegularSeason20242025!$AB$3:$AB$1315,DataRegularSeason20242025!$B$3:$B$1315, "&lt;=" &amp; $A98, DataRegularSeason20242025!$E$3:$E$1315, AB$1)</f>
        <v>14</v>
      </c>
      <c r="AC98" s="2">
        <f>SUMIFS(DataRegularSeason20242025!$AA$3:$AA$1315,DataRegularSeason20242025!$B$3:$B$1315, "&lt;=" &amp; $A98, DataRegularSeason20242025!$D$3:$D$1315, AC$1)+SUMIFS(DataRegularSeason20242025!$AB$3:$AB$1315,DataRegularSeason20242025!$B$3:$B$1315, "&lt;=" &amp; $A98, DataRegularSeason20242025!$E$3:$E$1315, AC$1)</f>
        <v>13</v>
      </c>
      <c r="AD98" s="2">
        <f>SUMIFS(DataRegularSeason20242025!$AA$3:$AA$1315,DataRegularSeason20242025!$B$3:$B$1315, "&lt;=" &amp; $A98, DataRegularSeason20242025!$D$3:$D$1315, AD$1)+SUMIFS(DataRegularSeason20242025!$AB$3:$AB$1315,DataRegularSeason20242025!$B$3:$B$1315, "&lt;=" &amp; $A98, DataRegularSeason20242025!$E$3:$E$1315, AD$1)</f>
        <v>13</v>
      </c>
      <c r="AE98" s="2">
        <f>SUMIFS(DataRegularSeason20242025!$AA$3:$AA$1315,DataRegularSeason20242025!$B$3:$B$1315, "&lt;=" &amp; $A98, DataRegularSeason20242025!$D$3:$D$1315, AE$1)+SUMIFS(DataRegularSeason20242025!$AB$3:$AB$1315,DataRegularSeason20242025!$B$3:$B$1315, "&lt;=" &amp; $A98, DataRegularSeason20242025!$E$3:$E$1315, AE$1)</f>
        <v>17</v>
      </c>
      <c r="AF98" s="2">
        <f>SUMIFS(DataRegularSeason20242025!$AA$3:$AA$1315,DataRegularSeason20242025!$B$3:$B$1315, "&lt;=" &amp; $A98, DataRegularSeason20242025!$D$3:$D$1315, AF$1)+SUMIFS(DataRegularSeason20242025!$AB$3:$AB$1315,DataRegularSeason20242025!$B$3:$B$1315, "&lt;=" &amp; $A98, DataRegularSeason20242025!$E$3:$E$1315, AF$1)</f>
        <v>22</v>
      </c>
      <c r="AG98" s="2">
        <f>SUMIFS(DataRegularSeason20242025!$AA$3:$AA$1315,DataRegularSeason20242025!$B$3:$B$1315, "&lt;=" &amp; $A98, DataRegularSeason20242025!$D$3:$D$1315, AG$1)+SUMIFS(DataRegularSeason20242025!$AB$3:$AB$1315,DataRegularSeason20242025!$B$3:$B$1315, "&lt;=" &amp; $A98, DataRegularSeason20242025!$E$3:$E$1315, AG$1)</f>
        <v>16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10</v>
      </c>
      <c r="C99" s="2">
        <f>SUMIFS(DataRegularSeason20242025!$AA$3:$AA$1315,DataRegularSeason20242025!$B$3:$B$1315, "&lt;=" &amp; $A99, DataRegularSeason20242025!$D$3:$D$1315, C$1)+SUMIFS(DataRegularSeason20242025!$AB$3:$AB$1315,DataRegularSeason20242025!$B$3:$B$1315, "&lt;=" &amp; $A99, DataRegularSeason20242025!$E$3:$E$1315, C$1)</f>
        <v>13</v>
      </c>
      <c r="D99" s="2">
        <f>SUMIFS(DataRegularSeason20242025!$AA$3:$AA$1315,DataRegularSeason20242025!$B$3:$B$1315, "&lt;=" &amp; $A99, DataRegularSeason20242025!$D$3:$D$1315, D$1)+SUMIFS(DataRegularSeason20242025!$AB$3:$AB$1315,DataRegularSeason20242025!$B$3:$B$1315, "&lt;=" &amp; $A99, DataRegularSeason20242025!$E$3:$E$1315, D$1)</f>
        <v>9</v>
      </c>
      <c r="E99" s="2">
        <f>SUMIFS(DataRegularSeason20242025!$AA$3:$AA$1315,DataRegularSeason20242025!$B$3:$B$1315, "&lt;=" &amp; $A99, DataRegularSeason20242025!$D$3:$D$1315, E$1)+SUMIFS(DataRegularSeason20242025!$AB$3:$AB$1315,DataRegularSeason20242025!$B$3:$B$1315, "&lt;=" &amp; $A99, DataRegularSeason20242025!$E$3:$E$1315, E$1)</f>
        <v>16</v>
      </c>
      <c r="F99" s="2">
        <f>SUMIFS(DataRegularSeason20242025!$AA$3:$AA$1315,DataRegularSeason20242025!$B$3:$B$1315, "&lt;=" &amp; $A99, DataRegularSeason20242025!$D$3:$D$1315, F$1)+SUMIFS(DataRegularSeason20242025!$AB$3:$AB$1315,DataRegularSeason20242025!$B$3:$B$1315, "&lt;=" &amp; $A99, DataRegularSeason20242025!$E$3:$E$1315, F$1)</f>
        <v>11</v>
      </c>
      <c r="G99" s="2">
        <f>SUMIFS(DataRegularSeason20242025!$AA$3:$AA$1315,DataRegularSeason20242025!$B$3:$B$1315, "&lt;=" &amp; $A99, DataRegularSeason20242025!$D$3:$D$1315, G$1)+SUMIFS(DataRegularSeason20242025!$AB$3:$AB$1315,DataRegularSeason20242025!$B$3:$B$1315, "&lt;=" &amp; $A99, DataRegularSeason20242025!$E$3:$E$1315, G$1)</f>
        <v>13</v>
      </c>
      <c r="H99" s="2">
        <f>SUMIFS(DataRegularSeason20242025!$AA$3:$AA$1315,DataRegularSeason20242025!$B$3:$B$1315, "&lt;=" &amp; $A99, DataRegularSeason20242025!$D$3:$D$1315, H$1)+SUMIFS(DataRegularSeason20242025!$AB$3:$AB$1315,DataRegularSeason20242025!$B$3:$B$1315, "&lt;=" &amp; $A99, DataRegularSeason20242025!$E$3:$E$1315, H$1)</f>
        <v>11</v>
      </c>
      <c r="I99" s="2">
        <f>SUMIFS(DataRegularSeason20242025!$AA$3:$AA$1315,DataRegularSeason20242025!$B$3:$B$1315, "&lt;=" &amp; $A99, DataRegularSeason20242025!$D$3:$D$1315, I$1)+SUMIFS(DataRegularSeason20242025!$AB$3:$AB$1315,DataRegularSeason20242025!$B$3:$B$1315, "&lt;=" &amp; $A99, DataRegularSeason20242025!$E$3:$E$1315, I$1)</f>
        <v>10</v>
      </c>
      <c r="J99" s="2">
        <f>SUMIFS(DataRegularSeason20242025!$AA$3:$AA$1315,DataRegularSeason20242025!$B$3:$B$1315, "&lt;=" &amp; $A99, DataRegularSeason20242025!$D$3:$D$1315, J$1)+SUMIFS(DataRegularSeason20242025!$AB$3:$AB$1315,DataRegularSeason20242025!$B$3:$B$1315, "&lt;=" &amp; $A99, DataRegularSeason20242025!$E$3:$E$1315, J$1)</f>
        <v>14</v>
      </c>
      <c r="K99" s="2">
        <f>SUMIFS(DataRegularSeason20242025!$AA$3:$AA$1315,DataRegularSeason20242025!$B$3:$B$1315, "&lt;=" &amp; $A99, DataRegularSeason20242025!$D$3:$D$1315, K$1)+SUMIFS(DataRegularSeason20242025!$AB$3:$AB$1315,DataRegularSeason20242025!$B$3:$B$1315, "&lt;=" &amp; $A99, DataRegularSeason20242025!$E$3:$E$1315, K$1)</f>
        <v>11</v>
      </c>
      <c r="L99" s="2">
        <f>SUMIFS(DataRegularSeason20242025!$AA$3:$AA$1315,DataRegularSeason20242025!$B$3:$B$1315, "&lt;=" &amp; $A99, DataRegularSeason20242025!$D$3:$D$1315, L$1)+SUMIFS(DataRegularSeason20242025!$AB$3:$AB$1315,DataRegularSeason20242025!$B$3:$B$1315, "&lt;=" &amp; $A99, DataRegularSeason20242025!$E$3:$E$1315, L$1)</f>
        <v>13</v>
      </c>
      <c r="M99" s="2">
        <f>SUMIFS(DataRegularSeason20242025!$AA$3:$AA$1315,DataRegularSeason20242025!$B$3:$B$1315, "&lt;=" &amp; $A99, DataRegularSeason20242025!$D$3:$D$1315, M$1)+SUMIFS(DataRegularSeason20242025!$AB$3:$AB$1315,DataRegularSeason20242025!$B$3:$B$1315, "&lt;=" &amp; $A99, DataRegularSeason20242025!$E$3:$E$1315, M$1)</f>
        <v>19</v>
      </c>
      <c r="N99" s="2">
        <f>SUMIFS(DataRegularSeason20242025!$AA$3:$AA$1315,DataRegularSeason20242025!$B$3:$B$1315, "&lt;=" &amp; $A99, DataRegularSeason20242025!$D$3:$D$1315, N$1)+SUMIFS(DataRegularSeason20242025!$AB$3:$AB$1315,DataRegularSeason20242025!$B$3:$B$1315, "&lt;=" &amp; $A99, DataRegularSeason20242025!$E$3:$E$1315, N$1)</f>
        <v>17</v>
      </c>
      <c r="O99" s="2">
        <f>SUMIFS(DataRegularSeason20242025!$AA$3:$AA$1315,DataRegularSeason20242025!$B$3:$B$1315, "&lt;=" &amp; $A99, DataRegularSeason20242025!$D$3:$D$1315, O$1)+SUMIFS(DataRegularSeason20242025!$AB$3:$AB$1315,DataRegularSeason20242025!$B$3:$B$1315, "&lt;=" &amp; $A99, DataRegularSeason20242025!$E$3:$E$1315, O$1)</f>
        <v>18</v>
      </c>
      <c r="P99" s="2">
        <f>SUMIFS(DataRegularSeason20242025!$AA$3:$AA$1315,DataRegularSeason20242025!$B$3:$B$1315, "&lt;=" &amp; $A99, DataRegularSeason20242025!$D$3:$D$1315, P$1)+SUMIFS(DataRegularSeason20242025!$AB$3:$AB$1315,DataRegularSeason20242025!$B$3:$B$1315, "&lt;=" &amp; $A99, DataRegularSeason20242025!$E$3:$E$1315, P$1)</f>
        <v>9</v>
      </c>
      <c r="Q99" s="2">
        <f>SUMIFS(DataRegularSeason20242025!$AA$3:$AA$1315,DataRegularSeason20242025!$B$3:$B$1315, "&lt;=" &amp; $A99, DataRegularSeason20242025!$D$3:$D$1315, Q$1)+SUMIFS(DataRegularSeason20242025!$AB$3:$AB$1315,DataRegularSeason20242025!$B$3:$B$1315, "&lt;=" &amp; $A99, DataRegularSeason20242025!$E$3:$E$1315, Q$1)</f>
        <v>18</v>
      </c>
      <c r="R99" s="2">
        <f>SUMIFS(DataRegularSeason20242025!$AA$3:$AA$1315,DataRegularSeason20242025!$B$3:$B$1315, "&lt;=" &amp; $A99, DataRegularSeason20242025!$D$3:$D$1315, R$1)+SUMIFS(DataRegularSeason20242025!$AB$3:$AB$1315,DataRegularSeason20242025!$B$3:$B$1315, "&lt;=" &amp; $A99, DataRegularSeason20242025!$E$3:$E$1315, R$1)</f>
        <v>9</v>
      </c>
      <c r="S99" s="2">
        <f>SUMIFS(DataRegularSeason20242025!$AA$3:$AA$1315,DataRegularSeason20242025!$B$3:$B$1315, "&lt;=" &amp; $A99, DataRegularSeason20242025!$D$3:$D$1315, S$1)+SUMIFS(DataRegularSeason20242025!$AB$3:$AB$1315,DataRegularSeason20242025!$B$3:$B$1315, "&lt;=" &amp; $A99, DataRegularSeason20242025!$E$3:$E$1315, S$1)</f>
        <v>10</v>
      </c>
      <c r="T99" s="2">
        <f>SUMIFS(DataRegularSeason20242025!$AA$3:$AA$1315,DataRegularSeason20242025!$B$3:$B$1315, "&lt;=" &amp; $A99, DataRegularSeason20242025!$D$3:$D$1315, T$1)+SUMIFS(DataRegularSeason20242025!$AB$3:$AB$1315,DataRegularSeason20242025!$B$3:$B$1315, "&lt;=" &amp; $A99, DataRegularSeason20242025!$E$3:$E$1315, T$1)</f>
        <v>17</v>
      </c>
      <c r="U99" s="2">
        <f>SUMIFS(DataRegularSeason20242025!$AA$3:$AA$1315,DataRegularSeason20242025!$B$3:$B$1315, "&lt;=" &amp; $A99, DataRegularSeason20242025!$D$3:$D$1315, U$1)+SUMIFS(DataRegularSeason20242025!$AB$3:$AB$1315,DataRegularSeason20242025!$B$3:$B$1315, "&lt;=" &amp; $A99, DataRegularSeason20242025!$E$3:$E$1315, U$1)</f>
        <v>12</v>
      </c>
      <c r="V99" s="2">
        <f>SUMIFS(DataRegularSeason20242025!$AA$3:$AA$1315,DataRegularSeason20242025!$B$3:$B$1315, "&lt;=" &amp; $A99, DataRegularSeason20242025!$D$3:$D$1315, V$1)+SUMIFS(DataRegularSeason20242025!$AB$3:$AB$1315,DataRegularSeason20242025!$B$3:$B$1315, "&lt;=" &amp; $A99, DataRegularSeason20242025!$E$3:$E$1315, V$1)</f>
        <v>9</v>
      </c>
      <c r="W99" s="2">
        <f>SUMIFS(DataRegularSeason20242025!$AA$3:$AA$1315,DataRegularSeason20242025!$B$3:$B$1315, "&lt;=" &amp; $A99, DataRegularSeason20242025!$D$3:$D$1315, W$1)+SUMIFS(DataRegularSeason20242025!$AB$3:$AB$1315,DataRegularSeason20242025!$B$3:$B$1315, "&lt;=" &amp; $A99, DataRegularSeason20242025!$E$3:$E$1315, W$1)</f>
        <v>11</v>
      </c>
      <c r="X99" s="2">
        <f>SUMIFS(DataRegularSeason20242025!$AA$3:$AA$1315,DataRegularSeason20242025!$B$3:$B$1315, "&lt;=" &amp; $A99, DataRegularSeason20242025!$D$3:$D$1315, X$1)+SUMIFS(DataRegularSeason20242025!$AB$3:$AB$1315,DataRegularSeason20242025!$B$3:$B$1315, "&lt;=" &amp; $A99, DataRegularSeason20242025!$E$3:$E$1315, X$1)</f>
        <v>11</v>
      </c>
      <c r="Y99" s="2">
        <f>SUMIFS(DataRegularSeason20242025!$AA$3:$AA$1315,DataRegularSeason20242025!$B$3:$B$1315, "&lt;=" &amp; $A99, DataRegularSeason20242025!$D$3:$D$1315, Y$1)+SUMIFS(DataRegularSeason20242025!$AB$3:$AB$1315,DataRegularSeason20242025!$B$3:$B$1315, "&lt;=" &amp; $A99, DataRegularSeason20242025!$E$3:$E$1315, Y$1)</f>
        <v>8</v>
      </c>
      <c r="Z99" s="2">
        <f>SUMIFS(DataRegularSeason20242025!$AA$3:$AA$1315,DataRegularSeason20242025!$B$3:$B$1315, "&lt;=" &amp; $A99, DataRegularSeason20242025!$D$3:$D$1315, Z$1)+SUMIFS(DataRegularSeason20242025!$AB$3:$AB$1315,DataRegularSeason20242025!$B$3:$B$1315, "&lt;=" &amp; $A99, DataRegularSeason20242025!$E$3:$E$1315, Z$1)</f>
        <v>12</v>
      </c>
      <c r="AA99" s="2">
        <f>SUMIFS(DataRegularSeason20242025!$AA$3:$AA$1315,DataRegularSeason20242025!$B$3:$B$1315, "&lt;=" &amp; $A99, DataRegularSeason20242025!$D$3:$D$1315, AA$1)+SUMIFS(DataRegularSeason20242025!$AB$3:$AB$1315,DataRegularSeason20242025!$B$3:$B$1315, "&lt;=" &amp; $A99, DataRegularSeason20242025!$E$3:$E$1315, AA$1)</f>
        <v>14</v>
      </c>
      <c r="AB99" s="2">
        <f>SUMIFS(DataRegularSeason20242025!$AA$3:$AA$1315,DataRegularSeason20242025!$B$3:$B$1315, "&lt;=" &amp; $A99, DataRegularSeason20242025!$D$3:$D$1315, AB$1)+SUMIFS(DataRegularSeason20242025!$AB$3:$AB$1315,DataRegularSeason20242025!$B$3:$B$1315, "&lt;=" &amp; $A99, DataRegularSeason20242025!$E$3:$E$1315, AB$1)</f>
        <v>14</v>
      </c>
      <c r="AC99" s="2">
        <f>SUMIFS(DataRegularSeason20242025!$AA$3:$AA$1315,DataRegularSeason20242025!$B$3:$B$1315, "&lt;=" &amp; $A99, DataRegularSeason20242025!$D$3:$D$1315, AC$1)+SUMIFS(DataRegularSeason20242025!$AB$3:$AB$1315,DataRegularSeason20242025!$B$3:$B$1315, "&lt;=" &amp; $A99, DataRegularSeason20242025!$E$3:$E$1315, AC$1)</f>
        <v>13</v>
      </c>
      <c r="AD99" s="2">
        <f>SUMIFS(DataRegularSeason20242025!$AA$3:$AA$1315,DataRegularSeason20242025!$B$3:$B$1315, "&lt;=" &amp; $A99, DataRegularSeason20242025!$D$3:$D$1315, AD$1)+SUMIFS(DataRegularSeason20242025!$AB$3:$AB$1315,DataRegularSeason20242025!$B$3:$B$1315, "&lt;=" &amp; $A99, DataRegularSeason20242025!$E$3:$E$1315, AD$1)</f>
        <v>13</v>
      </c>
      <c r="AE99" s="2">
        <f>SUMIFS(DataRegularSeason20242025!$AA$3:$AA$1315,DataRegularSeason20242025!$B$3:$B$1315, "&lt;=" &amp; $A99, DataRegularSeason20242025!$D$3:$D$1315, AE$1)+SUMIFS(DataRegularSeason20242025!$AB$3:$AB$1315,DataRegularSeason20242025!$B$3:$B$1315, "&lt;=" &amp; $A99, DataRegularSeason20242025!$E$3:$E$1315, AE$1)</f>
        <v>17</v>
      </c>
      <c r="AF99" s="2">
        <f>SUMIFS(DataRegularSeason20242025!$AA$3:$AA$1315,DataRegularSeason20242025!$B$3:$B$1315, "&lt;=" &amp; $A99, DataRegularSeason20242025!$D$3:$D$1315, AF$1)+SUMIFS(DataRegularSeason20242025!$AB$3:$AB$1315,DataRegularSeason20242025!$B$3:$B$1315, "&lt;=" &amp; $A99, DataRegularSeason20242025!$E$3:$E$1315, AF$1)</f>
        <v>22</v>
      </c>
      <c r="AG99" s="2">
        <f>SUMIFS(DataRegularSeason20242025!$AA$3:$AA$1315,DataRegularSeason20242025!$B$3:$B$1315, "&lt;=" &amp; $A99, DataRegularSeason20242025!$D$3:$D$1315, AG$1)+SUMIFS(DataRegularSeason20242025!$AB$3:$AB$1315,DataRegularSeason20242025!$B$3:$B$1315, "&lt;=" &amp; $A99, DataRegularSeason20242025!$E$3:$E$1315, AG$1)</f>
        <v>16</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10</v>
      </c>
      <c r="C100" s="2">
        <f>SUMIFS(DataRegularSeason20242025!$AA$3:$AA$1315,DataRegularSeason20242025!$B$3:$B$1315, "&lt;=" &amp; $A100, DataRegularSeason20242025!$D$3:$D$1315, C$1)+SUMIFS(DataRegularSeason20242025!$AB$3:$AB$1315,DataRegularSeason20242025!$B$3:$B$1315, "&lt;=" &amp; $A100, DataRegularSeason20242025!$E$3:$E$1315, C$1)</f>
        <v>13</v>
      </c>
      <c r="D100" s="2">
        <f>SUMIFS(DataRegularSeason20242025!$AA$3:$AA$1315,DataRegularSeason20242025!$B$3:$B$1315, "&lt;=" &amp; $A100, DataRegularSeason20242025!$D$3:$D$1315, D$1)+SUMIFS(DataRegularSeason20242025!$AB$3:$AB$1315,DataRegularSeason20242025!$B$3:$B$1315, "&lt;=" &amp; $A100, DataRegularSeason20242025!$E$3:$E$1315, D$1)</f>
        <v>9</v>
      </c>
      <c r="E100" s="2">
        <f>SUMIFS(DataRegularSeason20242025!$AA$3:$AA$1315,DataRegularSeason20242025!$B$3:$B$1315, "&lt;=" &amp; $A100, DataRegularSeason20242025!$D$3:$D$1315, E$1)+SUMIFS(DataRegularSeason20242025!$AB$3:$AB$1315,DataRegularSeason20242025!$B$3:$B$1315, "&lt;=" &amp; $A100, DataRegularSeason20242025!$E$3:$E$1315, E$1)</f>
        <v>16</v>
      </c>
      <c r="F100" s="2">
        <f>SUMIFS(DataRegularSeason20242025!$AA$3:$AA$1315,DataRegularSeason20242025!$B$3:$B$1315, "&lt;=" &amp; $A100, DataRegularSeason20242025!$D$3:$D$1315, F$1)+SUMIFS(DataRegularSeason20242025!$AB$3:$AB$1315,DataRegularSeason20242025!$B$3:$B$1315, "&lt;=" &amp; $A100, DataRegularSeason20242025!$E$3:$E$1315, F$1)</f>
        <v>11</v>
      </c>
      <c r="G100" s="2">
        <f>SUMIFS(DataRegularSeason20242025!$AA$3:$AA$1315,DataRegularSeason20242025!$B$3:$B$1315, "&lt;=" &amp; $A100, DataRegularSeason20242025!$D$3:$D$1315, G$1)+SUMIFS(DataRegularSeason20242025!$AB$3:$AB$1315,DataRegularSeason20242025!$B$3:$B$1315, "&lt;=" &amp; $A100, DataRegularSeason20242025!$E$3:$E$1315, G$1)</f>
        <v>13</v>
      </c>
      <c r="H100" s="2">
        <f>SUMIFS(DataRegularSeason20242025!$AA$3:$AA$1315,DataRegularSeason20242025!$B$3:$B$1315, "&lt;=" &amp; $A100, DataRegularSeason20242025!$D$3:$D$1315, H$1)+SUMIFS(DataRegularSeason20242025!$AB$3:$AB$1315,DataRegularSeason20242025!$B$3:$B$1315, "&lt;=" &amp; $A100, DataRegularSeason20242025!$E$3:$E$1315, H$1)</f>
        <v>11</v>
      </c>
      <c r="I100" s="2">
        <f>SUMIFS(DataRegularSeason20242025!$AA$3:$AA$1315,DataRegularSeason20242025!$B$3:$B$1315, "&lt;=" &amp; $A100, DataRegularSeason20242025!$D$3:$D$1315, I$1)+SUMIFS(DataRegularSeason20242025!$AB$3:$AB$1315,DataRegularSeason20242025!$B$3:$B$1315, "&lt;=" &amp; $A100, DataRegularSeason20242025!$E$3:$E$1315, I$1)</f>
        <v>10</v>
      </c>
      <c r="J100" s="2">
        <f>SUMIFS(DataRegularSeason20242025!$AA$3:$AA$1315,DataRegularSeason20242025!$B$3:$B$1315, "&lt;=" &amp; $A100, DataRegularSeason20242025!$D$3:$D$1315, J$1)+SUMIFS(DataRegularSeason20242025!$AB$3:$AB$1315,DataRegularSeason20242025!$B$3:$B$1315, "&lt;=" &amp; $A100, DataRegularSeason20242025!$E$3:$E$1315, J$1)</f>
        <v>14</v>
      </c>
      <c r="K100" s="2">
        <f>SUMIFS(DataRegularSeason20242025!$AA$3:$AA$1315,DataRegularSeason20242025!$B$3:$B$1315, "&lt;=" &amp; $A100, DataRegularSeason20242025!$D$3:$D$1315, K$1)+SUMIFS(DataRegularSeason20242025!$AB$3:$AB$1315,DataRegularSeason20242025!$B$3:$B$1315, "&lt;=" &amp; $A100, DataRegularSeason20242025!$E$3:$E$1315, K$1)</f>
        <v>11</v>
      </c>
      <c r="L100" s="2">
        <f>SUMIFS(DataRegularSeason20242025!$AA$3:$AA$1315,DataRegularSeason20242025!$B$3:$B$1315, "&lt;=" &amp; $A100, DataRegularSeason20242025!$D$3:$D$1315, L$1)+SUMIFS(DataRegularSeason20242025!$AB$3:$AB$1315,DataRegularSeason20242025!$B$3:$B$1315, "&lt;=" &amp; $A100, DataRegularSeason20242025!$E$3:$E$1315, L$1)</f>
        <v>13</v>
      </c>
      <c r="M100" s="2">
        <f>SUMIFS(DataRegularSeason20242025!$AA$3:$AA$1315,DataRegularSeason20242025!$B$3:$B$1315, "&lt;=" &amp; $A100, DataRegularSeason20242025!$D$3:$D$1315, M$1)+SUMIFS(DataRegularSeason20242025!$AB$3:$AB$1315,DataRegularSeason20242025!$B$3:$B$1315, "&lt;=" &amp; $A100, DataRegularSeason20242025!$E$3:$E$1315, M$1)</f>
        <v>19</v>
      </c>
      <c r="N100" s="2">
        <f>SUMIFS(DataRegularSeason20242025!$AA$3:$AA$1315,DataRegularSeason20242025!$B$3:$B$1315, "&lt;=" &amp; $A100, DataRegularSeason20242025!$D$3:$D$1315, N$1)+SUMIFS(DataRegularSeason20242025!$AB$3:$AB$1315,DataRegularSeason20242025!$B$3:$B$1315, "&lt;=" &amp; $A100, DataRegularSeason20242025!$E$3:$E$1315, N$1)</f>
        <v>17</v>
      </c>
      <c r="O100" s="2">
        <f>SUMIFS(DataRegularSeason20242025!$AA$3:$AA$1315,DataRegularSeason20242025!$B$3:$B$1315, "&lt;=" &amp; $A100, DataRegularSeason20242025!$D$3:$D$1315, O$1)+SUMIFS(DataRegularSeason20242025!$AB$3:$AB$1315,DataRegularSeason20242025!$B$3:$B$1315, "&lt;=" &amp; $A100, DataRegularSeason20242025!$E$3:$E$1315, O$1)</f>
        <v>18</v>
      </c>
      <c r="P100" s="2">
        <f>SUMIFS(DataRegularSeason20242025!$AA$3:$AA$1315,DataRegularSeason20242025!$B$3:$B$1315, "&lt;=" &amp; $A100, DataRegularSeason20242025!$D$3:$D$1315, P$1)+SUMIFS(DataRegularSeason20242025!$AB$3:$AB$1315,DataRegularSeason20242025!$B$3:$B$1315, "&lt;=" &amp; $A100, DataRegularSeason20242025!$E$3:$E$1315, P$1)</f>
        <v>9</v>
      </c>
      <c r="Q100" s="2">
        <f>SUMIFS(DataRegularSeason20242025!$AA$3:$AA$1315,DataRegularSeason20242025!$B$3:$B$1315, "&lt;=" &amp; $A100, DataRegularSeason20242025!$D$3:$D$1315, Q$1)+SUMIFS(DataRegularSeason20242025!$AB$3:$AB$1315,DataRegularSeason20242025!$B$3:$B$1315, "&lt;=" &amp; $A100, DataRegularSeason20242025!$E$3:$E$1315, Q$1)</f>
        <v>18</v>
      </c>
      <c r="R100" s="2">
        <f>SUMIFS(DataRegularSeason20242025!$AA$3:$AA$1315,DataRegularSeason20242025!$B$3:$B$1315, "&lt;=" &amp; $A100, DataRegularSeason20242025!$D$3:$D$1315, R$1)+SUMIFS(DataRegularSeason20242025!$AB$3:$AB$1315,DataRegularSeason20242025!$B$3:$B$1315, "&lt;=" &amp; $A100, DataRegularSeason20242025!$E$3:$E$1315, R$1)</f>
        <v>9</v>
      </c>
      <c r="S100" s="2">
        <f>SUMIFS(DataRegularSeason20242025!$AA$3:$AA$1315,DataRegularSeason20242025!$B$3:$B$1315, "&lt;=" &amp; $A100, DataRegularSeason20242025!$D$3:$D$1315, S$1)+SUMIFS(DataRegularSeason20242025!$AB$3:$AB$1315,DataRegularSeason20242025!$B$3:$B$1315, "&lt;=" &amp; $A100, DataRegularSeason20242025!$E$3:$E$1315, S$1)</f>
        <v>10</v>
      </c>
      <c r="T100" s="2">
        <f>SUMIFS(DataRegularSeason20242025!$AA$3:$AA$1315,DataRegularSeason20242025!$B$3:$B$1315, "&lt;=" &amp; $A100, DataRegularSeason20242025!$D$3:$D$1315, T$1)+SUMIFS(DataRegularSeason20242025!$AB$3:$AB$1315,DataRegularSeason20242025!$B$3:$B$1315, "&lt;=" &amp; $A100, DataRegularSeason20242025!$E$3:$E$1315, T$1)</f>
        <v>17</v>
      </c>
      <c r="U100" s="2">
        <f>SUMIFS(DataRegularSeason20242025!$AA$3:$AA$1315,DataRegularSeason20242025!$B$3:$B$1315, "&lt;=" &amp; $A100, DataRegularSeason20242025!$D$3:$D$1315, U$1)+SUMIFS(DataRegularSeason20242025!$AB$3:$AB$1315,DataRegularSeason20242025!$B$3:$B$1315, "&lt;=" &amp; $A100, DataRegularSeason20242025!$E$3:$E$1315, U$1)</f>
        <v>12</v>
      </c>
      <c r="V100" s="2">
        <f>SUMIFS(DataRegularSeason20242025!$AA$3:$AA$1315,DataRegularSeason20242025!$B$3:$B$1315, "&lt;=" &amp; $A100, DataRegularSeason20242025!$D$3:$D$1315, V$1)+SUMIFS(DataRegularSeason20242025!$AB$3:$AB$1315,DataRegularSeason20242025!$B$3:$B$1315, "&lt;=" &amp; $A100, DataRegularSeason20242025!$E$3:$E$1315, V$1)</f>
        <v>9</v>
      </c>
      <c r="W100" s="2">
        <f>SUMIFS(DataRegularSeason20242025!$AA$3:$AA$1315,DataRegularSeason20242025!$B$3:$B$1315, "&lt;=" &amp; $A100, DataRegularSeason20242025!$D$3:$D$1315, W$1)+SUMIFS(DataRegularSeason20242025!$AB$3:$AB$1315,DataRegularSeason20242025!$B$3:$B$1315, "&lt;=" &amp; $A100, DataRegularSeason20242025!$E$3:$E$1315, W$1)</f>
        <v>11</v>
      </c>
      <c r="X100" s="2">
        <f>SUMIFS(DataRegularSeason20242025!$AA$3:$AA$1315,DataRegularSeason20242025!$B$3:$B$1315, "&lt;=" &amp; $A100, DataRegularSeason20242025!$D$3:$D$1315, X$1)+SUMIFS(DataRegularSeason20242025!$AB$3:$AB$1315,DataRegularSeason20242025!$B$3:$B$1315, "&lt;=" &amp; $A100, DataRegularSeason20242025!$E$3:$E$1315, X$1)</f>
        <v>11</v>
      </c>
      <c r="Y100" s="2">
        <f>SUMIFS(DataRegularSeason20242025!$AA$3:$AA$1315,DataRegularSeason20242025!$B$3:$B$1315, "&lt;=" &amp; $A100, DataRegularSeason20242025!$D$3:$D$1315, Y$1)+SUMIFS(DataRegularSeason20242025!$AB$3:$AB$1315,DataRegularSeason20242025!$B$3:$B$1315, "&lt;=" &amp; $A100, DataRegularSeason20242025!$E$3:$E$1315, Y$1)</f>
        <v>8</v>
      </c>
      <c r="Z100" s="2">
        <f>SUMIFS(DataRegularSeason20242025!$AA$3:$AA$1315,DataRegularSeason20242025!$B$3:$B$1315, "&lt;=" &amp; $A100, DataRegularSeason20242025!$D$3:$D$1315, Z$1)+SUMIFS(DataRegularSeason20242025!$AB$3:$AB$1315,DataRegularSeason20242025!$B$3:$B$1315, "&lt;=" &amp; $A100, DataRegularSeason20242025!$E$3:$E$1315, Z$1)</f>
        <v>12</v>
      </c>
      <c r="AA100" s="2">
        <f>SUMIFS(DataRegularSeason20242025!$AA$3:$AA$1315,DataRegularSeason20242025!$B$3:$B$1315, "&lt;=" &amp; $A100, DataRegularSeason20242025!$D$3:$D$1315, AA$1)+SUMIFS(DataRegularSeason20242025!$AB$3:$AB$1315,DataRegularSeason20242025!$B$3:$B$1315, "&lt;=" &amp; $A100, DataRegularSeason20242025!$E$3:$E$1315, AA$1)</f>
        <v>14</v>
      </c>
      <c r="AB100" s="2">
        <f>SUMIFS(DataRegularSeason20242025!$AA$3:$AA$1315,DataRegularSeason20242025!$B$3:$B$1315, "&lt;=" &amp; $A100, DataRegularSeason20242025!$D$3:$D$1315, AB$1)+SUMIFS(DataRegularSeason20242025!$AB$3:$AB$1315,DataRegularSeason20242025!$B$3:$B$1315, "&lt;=" &amp; $A100, DataRegularSeason20242025!$E$3:$E$1315, AB$1)</f>
        <v>14</v>
      </c>
      <c r="AC100" s="2">
        <f>SUMIFS(DataRegularSeason20242025!$AA$3:$AA$1315,DataRegularSeason20242025!$B$3:$B$1315, "&lt;=" &amp; $A100, DataRegularSeason20242025!$D$3:$D$1315, AC$1)+SUMIFS(DataRegularSeason20242025!$AB$3:$AB$1315,DataRegularSeason20242025!$B$3:$B$1315, "&lt;=" &amp; $A100, DataRegularSeason20242025!$E$3:$E$1315, AC$1)</f>
        <v>13</v>
      </c>
      <c r="AD100" s="2">
        <f>SUMIFS(DataRegularSeason20242025!$AA$3:$AA$1315,DataRegularSeason20242025!$B$3:$B$1315, "&lt;=" &amp; $A100, DataRegularSeason20242025!$D$3:$D$1315, AD$1)+SUMIFS(DataRegularSeason20242025!$AB$3:$AB$1315,DataRegularSeason20242025!$B$3:$B$1315, "&lt;=" &amp; $A100, DataRegularSeason20242025!$E$3:$E$1315, AD$1)</f>
        <v>13</v>
      </c>
      <c r="AE100" s="2">
        <f>SUMIFS(DataRegularSeason20242025!$AA$3:$AA$1315,DataRegularSeason20242025!$B$3:$B$1315, "&lt;=" &amp; $A100, DataRegularSeason20242025!$D$3:$D$1315, AE$1)+SUMIFS(DataRegularSeason20242025!$AB$3:$AB$1315,DataRegularSeason20242025!$B$3:$B$1315, "&lt;=" &amp; $A100, DataRegularSeason20242025!$E$3:$E$1315, AE$1)</f>
        <v>17</v>
      </c>
      <c r="AF100" s="2">
        <f>SUMIFS(DataRegularSeason20242025!$AA$3:$AA$1315,DataRegularSeason20242025!$B$3:$B$1315, "&lt;=" &amp; $A100, DataRegularSeason20242025!$D$3:$D$1315, AF$1)+SUMIFS(DataRegularSeason20242025!$AB$3:$AB$1315,DataRegularSeason20242025!$B$3:$B$1315, "&lt;=" &amp; $A100, DataRegularSeason20242025!$E$3:$E$1315, AF$1)</f>
        <v>22</v>
      </c>
      <c r="AG100" s="2">
        <f>SUMIFS(DataRegularSeason20242025!$AA$3:$AA$1315,DataRegularSeason20242025!$B$3:$B$1315, "&lt;=" &amp; $A100, DataRegularSeason20242025!$D$3:$D$1315, AG$1)+SUMIFS(DataRegularSeason20242025!$AB$3:$AB$1315,DataRegularSeason20242025!$B$3:$B$1315, "&lt;=" &amp; $A100, DataRegularSeason20242025!$E$3:$E$1315, AG$1)</f>
        <v>16</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10</v>
      </c>
      <c r="C101" s="2">
        <f>SUMIFS(DataRegularSeason20242025!$AA$3:$AA$1315,DataRegularSeason20242025!$B$3:$B$1315, "&lt;=" &amp; $A101, DataRegularSeason20242025!$D$3:$D$1315, C$1)+SUMIFS(DataRegularSeason20242025!$AB$3:$AB$1315,DataRegularSeason20242025!$B$3:$B$1315, "&lt;=" &amp; $A101, DataRegularSeason20242025!$E$3:$E$1315, C$1)</f>
        <v>13</v>
      </c>
      <c r="D101" s="2">
        <f>SUMIFS(DataRegularSeason20242025!$AA$3:$AA$1315,DataRegularSeason20242025!$B$3:$B$1315, "&lt;=" &amp; $A101, DataRegularSeason20242025!$D$3:$D$1315, D$1)+SUMIFS(DataRegularSeason20242025!$AB$3:$AB$1315,DataRegularSeason20242025!$B$3:$B$1315, "&lt;=" &amp; $A101, DataRegularSeason20242025!$E$3:$E$1315, D$1)</f>
        <v>9</v>
      </c>
      <c r="E101" s="2">
        <f>SUMIFS(DataRegularSeason20242025!$AA$3:$AA$1315,DataRegularSeason20242025!$B$3:$B$1315, "&lt;=" &amp; $A101, DataRegularSeason20242025!$D$3:$D$1315, E$1)+SUMIFS(DataRegularSeason20242025!$AB$3:$AB$1315,DataRegularSeason20242025!$B$3:$B$1315, "&lt;=" &amp; $A101, DataRegularSeason20242025!$E$3:$E$1315, E$1)</f>
        <v>16</v>
      </c>
      <c r="F101" s="2">
        <f>SUMIFS(DataRegularSeason20242025!$AA$3:$AA$1315,DataRegularSeason20242025!$B$3:$B$1315, "&lt;=" &amp; $A101, DataRegularSeason20242025!$D$3:$D$1315, F$1)+SUMIFS(DataRegularSeason20242025!$AB$3:$AB$1315,DataRegularSeason20242025!$B$3:$B$1315, "&lt;=" &amp; $A101, DataRegularSeason20242025!$E$3:$E$1315, F$1)</f>
        <v>11</v>
      </c>
      <c r="G101" s="2">
        <f>SUMIFS(DataRegularSeason20242025!$AA$3:$AA$1315,DataRegularSeason20242025!$B$3:$B$1315, "&lt;=" &amp; $A101, DataRegularSeason20242025!$D$3:$D$1315, G$1)+SUMIFS(DataRegularSeason20242025!$AB$3:$AB$1315,DataRegularSeason20242025!$B$3:$B$1315, "&lt;=" &amp; $A101, DataRegularSeason20242025!$E$3:$E$1315, G$1)</f>
        <v>13</v>
      </c>
      <c r="H101" s="2">
        <f>SUMIFS(DataRegularSeason20242025!$AA$3:$AA$1315,DataRegularSeason20242025!$B$3:$B$1315, "&lt;=" &amp; $A101, DataRegularSeason20242025!$D$3:$D$1315, H$1)+SUMIFS(DataRegularSeason20242025!$AB$3:$AB$1315,DataRegularSeason20242025!$B$3:$B$1315, "&lt;=" &amp; $A101, DataRegularSeason20242025!$E$3:$E$1315, H$1)</f>
        <v>11</v>
      </c>
      <c r="I101" s="2">
        <f>SUMIFS(DataRegularSeason20242025!$AA$3:$AA$1315,DataRegularSeason20242025!$B$3:$B$1315, "&lt;=" &amp; $A101, DataRegularSeason20242025!$D$3:$D$1315, I$1)+SUMIFS(DataRegularSeason20242025!$AB$3:$AB$1315,DataRegularSeason20242025!$B$3:$B$1315, "&lt;=" &amp; $A101, DataRegularSeason20242025!$E$3:$E$1315, I$1)</f>
        <v>10</v>
      </c>
      <c r="J101" s="2">
        <f>SUMIFS(DataRegularSeason20242025!$AA$3:$AA$1315,DataRegularSeason20242025!$B$3:$B$1315, "&lt;=" &amp; $A101, DataRegularSeason20242025!$D$3:$D$1315, J$1)+SUMIFS(DataRegularSeason20242025!$AB$3:$AB$1315,DataRegularSeason20242025!$B$3:$B$1315, "&lt;=" &amp; $A101, DataRegularSeason20242025!$E$3:$E$1315, J$1)</f>
        <v>14</v>
      </c>
      <c r="K101" s="2">
        <f>SUMIFS(DataRegularSeason20242025!$AA$3:$AA$1315,DataRegularSeason20242025!$B$3:$B$1315, "&lt;=" &amp; $A101, DataRegularSeason20242025!$D$3:$D$1315, K$1)+SUMIFS(DataRegularSeason20242025!$AB$3:$AB$1315,DataRegularSeason20242025!$B$3:$B$1315, "&lt;=" &amp; $A101, DataRegularSeason20242025!$E$3:$E$1315, K$1)</f>
        <v>11</v>
      </c>
      <c r="L101" s="2">
        <f>SUMIFS(DataRegularSeason20242025!$AA$3:$AA$1315,DataRegularSeason20242025!$B$3:$B$1315, "&lt;=" &amp; $A101, DataRegularSeason20242025!$D$3:$D$1315, L$1)+SUMIFS(DataRegularSeason20242025!$AB$3:$AB$1315,DataRegularSeason20242025!$B$3:$B$1315, "&lt;=" &amp; $A101, DataRegularSeason20242025!$E$3:$E$1315, L$1)</f>
        <v>13</v>
      </c>
      <c r="M101" s="2">
        <f>SUMIFS(DataRegularSeason20242025!$AA$3:$AA$1315,DataRegularSeason20242025!$B$3:$B$1315, "&lt;=" &amp; $A101, DataRegularSeason20242025!$D$3:$D$1315, M$1)+SUMIFS(DataRegularSeason20242025!$AB$3:$AB$1315,DataRegularSeason20242025!$B$3:$B$1315, "&lt;=" &amp; $A101, DataRegularSeason20242025!$E$3:$E$1315, M$1)</f>
        <v>19</v>
      </c>
      <c r="N101" s="2">
        <f>SUMIFS(DataRegularSeason20242025!$AA$3:$AA$1315,DataRegularSeason20242025!$B$3:$B$1315, "&lt;=" &amp; $A101, DataRegularSeason20242025!$D$3:$D$1315, N$1)+SUMIFS(DataRegularSeason20242025!$AB$3:$AB$1315,DataRegularSeason20242025!$B$3:$B$1315, "&lt;=" &amp; $A101, DataRegularSeason20242025!$E$3:$E$1315, N$1)</f>
        <v>17</v>
      </c>
      <c r="O101" s="2">
        <f>SUMIFS(DataRegularSeason20242025!$AA$3:$AA$1315,DataRegularSeason20242025!$B$3:$B$1315, "&lt;=" &amp; $A101, DataRegularSeason20242025!$D$3:$D$1315, O$1)+SUMIFS(DataRegularSeason20242025!$AB$3:$AB$1315,DataRegularSeason20242025!$B$3:$B$1315, "&lt;=" &amp; $A101, DataRegularSeason20242025!$E$3:$E$1315, O$1)</f>
        <v>18</v>
      </c>
      <c r="P101" s="2">
        <f>SUMIFS(DataRegularSeason20242025!$AA$3:$AA$1315,DataRegularSeason20242025!$B$3:$B$1315, "&lt;=" &amp; $A101, DataRegularSeason20242025!$D$3:$D$1315, P$1)+SUMIFS(DataRegularSeason20242025!$AB$3:$AB$1315,DataRegularSeason20242025!$B$3:$B$1315, "&lt;=" &amp; $A101, DataRegularSeason20242025!$E$3:$E$1315, P$1)</f>
        <v>9</v>
      </c>
      <c r="Q101" s="2">
        <f>SUMIFS(DataRegularSeason20242025!$AA$3:$AA$1315,DataRegularSeason20242025!$B$3:$B$1315, "&lt;=" &amp; $A101, DataRegularSeason20242025!$D$3:$D$1315, Q$1)+SUMIFS(DataRegularSeason20242025!$AB$3:$AB$1315,DataRegularSeason20242025!$B$3:$B$1315, "&lt;=" &amp; $A101, DataRegularSeason20242025!$E$3:$E$1315, Q$1)</f>
        <v>18</v>
      </c>
      <c r="R101" s="2">
        <f>SUMIFS(DataRegularSeason20242025!$AA$3:$AA$1315,DataRegularSeason20242025!$B$3:$B$1315, "&lt;=" &amp; $A101, DataRegularSeason20242025!$D$3:$D$1315, R$1)+SUMIFS(DataRegularSeason20242025!$AB$3:$AB$1315,DataRegularSeason20242025!$B$3:$B$1315, "&lt;=" &amp; $A101, DataRegularSeason20242025!$E$3:$E$1315, R$1)</f>
        <v>9</v>
      </c>
      <c r="S101" s="2">
        <f>SUMIFS(DataRegularSeason20242025!$AA$3:$AA$1315,DataRegularSeason20242025!$B$3:$B$1315, "&lt;=" &amp; $A101, DataRegularSeason20242025!$D$3:$D$1315, S$1)+SUMIFS(DataRegularSeason20242025!$AB$3:$AB$1315,DataRegularSeason20242025!$B$3:$B$1315, "&lt;=" &amp; $A101, DataRegularSeason20242025!$E$3:$E$1315, S$1)</f>
        <v>10</v>
      </c>
      <c r="T101" s="2">
        <f>SUMIFS(DataRegularSeason20242025!$AA$3:$AA$1315,DataRegularSeason20242025!$B$3:$B$1315, "&lt;=" &amp; $A101, DataRegularSeason20242025!$D$3:$D$1315, T$1)+SUMIFS(DataRegularSeason20242025!$AB$3:$AB$1315,DataRegularSeason20242025!$B$3:$B$1315, "&lt;=" &amp; $A101, DataRegularSeason20242025!$E$3:$E$1315, T$1)</f>
        <v>17</v>
      </c>
      <c r="U101" s="2">
        <f>SUMIFS(DataRegularSeason20242025!$AA$3:$AA$1315,DataRegularSeason20242025!$B$3:$B$1315, "&lt;=" &amp; $A101, DataRegularSeason20242025!$D$3:$D$1315, U$1)+SUMIFS(DataRegularSeason20242025!$AB$3:$AB$1315,DataRegularSeason20242025!$B$3:$B$1315, "&lt;=" &amp; $A101, DataRegularSeason20242025!$E$3:$E$1315, U$1)</f>
        <v>12</v>
      </c>
      <c r="V101" s="2">
        <f>SUMIFS(DataRegularSeason20242025!$AA$3:$AA$1315,DataRegularSeason20242025!$B$3:$B$1315, "&lt;=" &amp; $A101, DataRegularSeason20242025!$D$3:$D$1315, V$1)+SUMIFS(DataRegularSeason20242025!$AB$3:$AB$1315,DataRegularSeason20242025!$B$3:$B$1315, "&lt;=" &amp; $A101, DataRegularSeason20242025!$E$3:$E$1315, V$1)</f>
        <v>9</v>
      </c>
      <c r="W101" s="2">
        <f>SUMIFS(DataRegularSeason20242025!$AA$3:$AA$1315,DataRegularSeason20242025!$B$3:$B$1315, "&lt;=" &amp; $A101, DataRegularSeason20242025!$D$3:$D$1315, W$1)+SUMIFS(DataRegularSeason20242025!$AB$3:$AB$1315,DataRegularSeason20242025!$B$3:$B$1315, "&lt;=" &amp; $A101, DataRegularSeason20242025!$E$3:$E$1315, W$1)</f>
        <v>11</v>
      </c>
      <c r="X101" s="2">
        <f>SUMIFS(DataRegularSeason20242025!$AA$3:$AA$1315,DataRegularSeason20242025!$B$3:$B$1315, "&lt;=" &amp; $A101, DataRegularSeason20242025!$D$3:$D$1315, X$1)+SUMIFS(DataRegularSeason20242025!$AB$3:$AB$1315,DataRegularSeason20242025!$B$3:$B$1315, "&lt;=" &amp; $A101, DataRegularSeason20242025!$E$3:$E$1315, X$1)</f>
        <v>11</v>
      </c>
      <c r="Y101" s="2">
        <f>SUMIFS(DataRegularSeason20242025!$AA$3:$AA$1315,DataRegularSeason20242025!$B$3:$B$1315, "&lt;=" &amp; $A101, DataRegularSeason20242025!$D$3:$D$1315, Y$1)+SUMIFS(DataRegularSeason20242025!$AB$3:$AB$1315,DataRegularSeason20242025!$B$3:$B$1315, "&lt;=" &amp; $A101, DataRegularSeason20242025!$E$3:$E$1315, Y$1)</f>
        <v>8</v>
      </c>
      <c r="Z101" s="2">
        <f>SUMIFS(DataRegularSeason20242025!$AA$3:$AA$1315,DataRegularSeason20242025!$B$3:$B$1315, "&lt;=" &amp; $A101, DataRegularSeason20242025!$D$3:$D$1315, Z$1)+SUMIFS(DataRegularSeason20242025!$AB$3:$AB$1315,DataRegularSeason20242025!$B$3:$B$1315, "&lt;=" &amp; $A101, DataRegularSeason20242025!$E$3:$E$1315, Z$1)</f>
        <v>12</v>
      </c>
      <c r="AA101" s="2">
        <f>SUMIFS(DataRegularSeason20242025!$AA$3:$AA$1315,DataRegularSeason20242025!$B$3:$B$1315, "&lt;=" &amp; $A101, DataRegularSeason20242025!$D$3:$D$1315, AA$1)+SUMIFS(DataRegularSeason20242025!$AB$3:$AB$1315,DataRegularSeason20242025!$B$3:$B$1315, "&lt;=" &amp; $A101, DataRegularSeason20242025!$E$3:$E$1315, AA$1)</f>
        <v>14</v>
      </c>
      <c r="AB101" s="2">
        <f>SUMIFS(DataRegularSeason20242025!$AA$3:$AA$1315,DataRegularSeason20242025!$B$3:$B$1315, "&lt;=" &amp; $A101, DataRegularSeason20242025!$D$3:$D$1315, AB$1)+SUMIFS(DataRegularSeason20242025!$AB$3:$AB$1315,DataRegularSeason20242025!$B$3:$B$1315, "&lt;=" &amp; $A101, DataRegularSeason20242025!$E$3:$E$1315, AB$1)</f>
        <v>14</v>
      </c>
      <c r="AC101" s="2">
        <f>SUMIFS(DataRegularSeason20242025!$AA$3:$AA$1315,DataRegularSeason20242025!$B$3:$B$1315, "&lt;=" &amp; $A101, DataRegularSeason20242025!$D$3:$D$1315, AC$1)+SUMIFS(DataRegularSeason20242025!$AB$3:$AB$1315,DataRegularSeason20242025!$B$3:$B$1315, "&lt;=" &amp; $A101, DataRegularSeason20242025!$E$3:$E$1315, AC$1)</f>
        <v>13</v>
      </c>
      <c r="AD101" s="2">
        <f>SUMIFS(DataRegularSeason20242025!$AA$3:$AA$1315,DataRegularSeason20242025!$B$3:$B$1315, "&lt;=" &amp; $A101, DataRegularSeason20242025!$D$3:$D$1315, AD$1)+SUMIFS(DataRegularSeason20242025!$AB$3:$AB$1315,DataRegularSeason20242025!$B$3:$B$1315, "&lt;=" &amp; $A101, DataRegularSeason20242025!$E$3:$E$1315, AD$1)</f>
        <v>13</v>
      </c>
      <c r="AE101" s="2">
        <f>SUMIFS(DataRegularSeason20242025!$AA$3:$AA$1315,DataRegularSeason20242025!$B$3:$B$1315, "&lt;=" &amp; $A101, DataRegularSeason20242025!$D$3:$D$1315, AE$1)+SUMIFS(DataRegularSeason20242025!$AB$3:$AB$1315,DataRegularSeason20242025!$B$3:$B$1315, "&lt;=" &amp; $A101, DataRegularSeason20242025!$E$3:$E$1315, AE$1)</f>
        <v>17</v>
      </c>
      <c r="AF101" s="2">
        <f>SUMIFS(DataRegularSeason20242025!$AA$3:$AA$1315,DataRegularSeason20242025!$B$3:$B$1315, "&lt;=" &amp; $A101, DataRegularSeason20242025!$D$3:$D$1315, AF$1)+SUMIFS(DataRegularSeason20242025!$AB$3:$AB$1315,DataRegularSeason20242025!$B$3:$B$1315, "&lt;=" &amp; $A101, DataRegularSeason20242025!$E$3:$E$1315, AF$1)</f>
        <v>22</v>
      </c>
      <c r="AG101" s="2">
        <f>SUMIFS(DataRegularSeason20242025!$AA$3:$AA$1315,DataRegularSeason20242025!$B$3:$B$1315, "&lt;=" &amp; $A101, DataRegularSeason20242025!$D$3:$D$1315, AG$1)+SUMIFS(DataRegularSeason20242025!$AB$3:$AB$1315,DataRegularSeason20242025!$B$3:$B$1315, "&lt;=" &amp; $A101, DataRegularSeason20242025!$E$3:$E$1315, AG$1)</f>
        <v>16</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10</v>
      </c>
      <c r="C102" s="2">
        <f>SUMIFS(DataRegularSeason20242025!$AA$3:$AA$1315,DataRegularSeason20242025!$B$3:$B$1315, "&lt;=" &amp; $A102, DataRegularSeason20242025!$D$3:$D$1315, C$1)+SUMIFS(DataRegularSeason20242025!$AB$3:$AB$1315,DataRegularSeason20242025!$B$3:$B$1315, "&lt;=" &amp; $A102, DataRegularSeason20242025!$E$3:$E$1315, C$1)</f>
        <v>13</v>
      </c>
      <c r="D102" s="2">
        <f>SUMIFS(DataRegularSeason20242025!$AA$3:$AA$1315,DataRegularSeason20242025!$B$3:$B$1315, "&lt;=" &amp; $A102, DataRegularSeason20242025!$D$3:$D$1315, D$1)+SUMIFS(DataRegularSeason20242025!$AB$3:$AB$1315,DataRegularSeason20242025!$B$3:$B$1315, "&lt;=" &amp; $A102, DataRegularSeason20242025!$E$3:$E$1315, D$1)</f>
        <v>9</v>
      </c>
      <c r="E102" s="2">
        <f>SUMIFS(DataRegularSeason20242025!$AA$3:$AA$1315,DataRegularSeason20242025!$B$3:$B$1315, "&lt;=" &amp; $A102, DataRegularSeason20242025!$D$3:$D$1315, E$1)+SUMIFS(DataRegularSeason20242025!$AB$3:$AB$1315,DataRegularSeason20242025!$B$3:$B$1315, "&lt;=" &amp; $A102, DataRegularSeason20242025!$E$3:$E$1315, E$1)</f>
        <v>16</v>
      </c>
      <c r="F102" s="2">
        <f>SUMIFS(DataRegularSeason20242025!$AA$3:$AA$1315,DataRegularSeason20242025!$B$3:$B$1315, "&lt;=" &amp; $A102, DataRegularSeason20242025!$D$3:$D$1315, F$1)+SUMIFS(DataRegularSeason20242025!$AB$3:$AB$1315,DataRegularSeason20242025!$B$3:$B$1315, "&lt;=" &amp; $A102, DataRegularSeason20242025!$E$3:$E$1315, F$1)</f>
        <v>11</v>
      </c>
      <c r="G102" s="2">
        <f>SUMIFS(DataRegularSeason20242025!$AA$3:$AA$1315,DataRegularSeason20242025!$B$3:$B$1315, "&lt;=" &amp; $A102, DataRegularSeason20242025!$D$3:$D$1315, G$1)+SUMIFS(DataRegularSeason20242025!$AB$3:$AB$1315,DataRegularSeason20242025!$B$3:$B$1315, "&lt;=" &amp; $A102, DataRegularSeason20242025!$E$3:$E$1315, G$1)</f>
        <v>13</v>
      </c>
      <c r="H102" s="2">
        <f>SUMIFS(DataRegularSeason20242025!$AA$3:$AA$1315,DataRegularSeason20242025!$B$3:$B$1315, "&lt;=" &amp; $A102, DataRegularSeason20242025!$D$3:$D$1315, H$1)+SUMIFS(DataRegularSeason20242025!$AB$3:$AB$1315,DataRegularSeason20242025!$B$3:$B$1315, "&lt;=" &amp; $A102, DataRegularSeason20242025!$E$3:$E$1315, H$1)</f>
        <v>11</v>
      </c>
      <c r="I102" s="2">
        <f>SUMIFS(DataRegularSeason20242025!$AA$3:$AA$1315,DataRegularSeason20242025!$B$3:$B$1315, "&lt;=" &amp; $A102, DataRegularSeason20242025!$D$3:$D$1315, I$1)+SUMIFS(DataRegularSeason20242025!$AB$3:$AB$1315,DataRegularSeason20242025!$B$3:$B$1315, "&lt;=" &amp; $A102, DataRegularSeason20242025!$E$3:$E$1315, I$1)</f>
        <v>10</v>
      </c>
      <c r="J102" s="2">
        <f>SUMIFS(DataRegularSeason20242025!$AA$3:$AA$1315,DataRegularSeason20242025!$B$3:$B$1315, "&lt;=" &amp; $A102, DataRegularSeason20242025!$D$3:$D$1315, J$1)+SUMIFS(DataRegularSeason20242025!$AB$3:$AB$1315,DataRegularSeason20242025!$B$3:$B$1315, "&lt;=" &amp; $A102, DataRegularSeason20242025!$E$3:$E$1315, J$1)</f>
        <v>14</v>
      </c>
      <c r="K102" s="2">
        <f>SUMIFS(DataRegularSeason20242025!$AA$3:$AA$1315,DataRegularSeason20242025!$B$3:$B$1315, "&lt;=" &amp; $A102, DataRegularSeason20242025!$D$3:$D$1315, K$1)+SUMIFS(DataRegularSeason20242025!$AB$3:$AB$1315,DataRegularSeason20242025!$B$3:$B$1315, "&lt;=" &amp; $A102, DataRegularSeason20242025!$E$3:$E$1315, K$1)</f>
        <v>11</v>
      </c>
      <c r="L102" s="2">
        <f>SUMIFS(DataRegularSeason20242025!$AA$3:$AA$1315,DataRegularSeason20242025!$B$3:$B$1315, "&lt;=" &amp; $A102, DataRegularSeason20242025!$D$3:$D$1315, L$1)+SUMIFS(DataRegularSeason20242025!$AB$3:$AB$1315,DataRegularSeason20242025!$B$3:$B$1315, "&lt;=" &amp; $A102, DataRegularSeason20242025!$E$3:$E$1315, L$1)</f>
        <v>13</v>
      </c>
      <c r="M102" s="2">
        <f>SUMIFS(DataRegularSeason20242025!$AA$3:$AA$1315,DataRegularSeason20242025!$B$3:$B$1315, "&lt;=" &amp; $A102, DataRegularSeason20242025!$D$3:$D$1315, M$1)+SUMIFS(DataRegularSeason20242025!$AB$3:$AB$1315,DataRegularSeason20242025!$B$3:$B$1315, "&lt;=" &amp; $A102, DataRegularSeason20242025!$E$3:$E$1315, M$1)</f>
        <v>19</v>
      </c>
      <c r="N102" s="2">
        <f>SUMIFS(DataRegularSeason20242025!$AA$3:$AA$1315,DataRegularSeason20242025!$B$3:$B$1315, "&lt;=" &amp; $A102, DataRegularSeason20242025!$D$3:$D$1315, N$1)+SUMIFS(DataRegularSeason20242025!$AB$3:$AB$1315,DataRegularSeason20242025!$B$3:$B$1315, "&lt;=" &amp; $A102, DataRegularSeason20242025!$E$3:$E$1315, N$1)</f>
        <v>17</v>
      </c>
      <c r="O102" s="2">
        <f>SUMIFS(DataRegularSeason20242025!$AA$3:$AA$1315,DataRegularSeason20242025!$B$3:$B$1315, "&lt;=" &amp; $A102, DataRegularSeason20242025!$D$3:$D$1315, O$1)+SUMIFS(DataRegularSeason20242025!$AB$3:$AB$1315,DataRegularSeason20242025!$B$3:$B$1315, "&lt;=" &amp; $A102, DataRegularSeason20242025!$E$3:$E$1315, O$1)</f>
        <v>18</v>
      </c>
      <c r="P102" s="2">
        <f>SUMIFS(DataRegularSeason20242025!$AA$3:$AA$1315,DataRegularSeason20242025!$B$3:$B$1315, "&lt;=" &amp; $A102, DataRegularSeason20242025!$D$3:$D$1315, P$1)+SUMIFS(DataRegularSeason20242025!$AB$3:$AB$1315,DataRegularSeason20242025!$B$3:$B$1315, "&lt;=" &amp; $A102, DataRegularSeason20242025!$E$3:$E$1315, P$1)</f>
        <v>9</v>
      </c>
      <c r="Q102" s="2">
        <f>SUMIFS(DataRegularSeason20242025!$AA$3:$AA$1315,DataRegularSeason20242025!$B$3:$B$1315, "&lt;=" &amp; $A102, DataRegularSeason20242025!$D$3:$D$1315, Q$1)+SUMIFS(DataRegularSeason20242025!$AB$3:$AB$1315,DataRegularSeason20242025!$B$3:$B$1315, "&lt;=" &amp; $A102, DataRegularSeason20242025!$E$3:$E$1315, Q$1)</f>
        <v>18</v>
      </c>
      <c r="R102" s="2">
        <f>SUMIFS(DataRegularSeason20242025!$AA$3:$AA$1315,DataRegularSeason20242025!$B$3:$B$1315, "&lt;=" &amp; $A102, DataRegularSeason20242025!$D$3:$D$1315, R$1)+SUMIFS(DataRegularSeason20242025!$AB$3:$AB$1315,DataRegularSeason20242025!$B$3:$B$1315, "&lt;=" &amp; $A102, DataRegularSeason20242025!$E$3:$E$1315, R$1)</f>
        <v>9</v>
      </c>
      <c r="S102" s="2">
        <f>SUMIFS(DataRegularSeason20242025!$AA$3:$AA$1315,DataRegularSeason20242025!$B$3:$B$1315, "&lt;=" &amp; $A102, DataRegularSeason20242025!$D$3:$D$1315, S$1)+SUMIFS(DataRegularSeason20242025!$AB$3:$AB$1315,DataRegularSeason20242025!$B$3:$B$1315, "&lt;=" &amp; $A102, DataRegularSeason20242025!$E$3:$E$1315, S$1)</f>
        <v>10</v>
      </c>
      <c r="T102" s="2">
        <f>SUMIFS(DataRegularSeason20242025!$AA$3:$AA$1315,DataRegularSeason20242025!$B$3:$B$1315, "&lt;=" &amp; $A102, DataRegularSeason20242025!$D$3:$D$1315, T$1)+SUMIFS(DataRegularSeason20242025!$AB$3:$AB$1315,DataRegularSeason20242025!$B$3:$B$1315, "&lt;=" &amp; $A102, DataRegularSeason20242025!$E$3:$E$1315, T$1)</f>
        <v>17</v>
      </c>
      <c r="U102" s="2">
        <f>SUMIFS(DataRegularSeason20242025!$AA$3:$AA$1315,DataRegularSeason20242025!$B$3:$B$1315, "&lt;=" &amp; $A102, DataRegularSeason20242025!$D$3:$D$1315, U$1)+SUMIFS(DataRegularSeason20242025!$AB$3:$AB$1315,DataRegularSeason20242025!$B$3:$B$1315, "&lt;=" &amp; $A102, DataRegularSeason20242025!$E$3:$E$1315, U$1)</f>
        <v>12</v>
      </c>
      <c r="V102" s="2">
        <f>SUMIFS(DataRegularSeason20242025!$AA$3:$AA$1315,DataRegularSeason20242025!$B$3:$B$1315, "&lt;=" &amp; $A102, DataRegularSeason20242025!$D$3:$D$1315, V$1)+SUMIFS(DataRegularSeason20242025!$AB$3:$AB$1315,DataRegularSeason20242025!$B$3:$B$1315, "&lt;=" &amp; $A102, DataRegularSeason20242025!$E$3:$E$1315, V$1)</f>
        <v>9</v>
      </c>
      <c r="W102" s="2">
        <f>SUMIFS(DataRegularSeason20242025!$AA$3:$AA$1315,DataRegularSeason20242025!$B$3:$B$1315, "&lt;=" &amp; $A102, DataRegularSeason20242025!$D$3:$D$1315, W$1)+SUMIFS(DataRegularSeason20242025!$AB$3:$AB$1315,DataRegularSeason20242025!$B$3:$B$1315, "&lt;=" &amp; $A102, DataRegularSeason20242025!$E$3:$E$1315, W$1)</f>
        <v>11</v>
      </c>
      <c r="X102" s="2">
        <f>SUMIFS(DataRegularSeason20242025!$AA$3:$AA$1315,DataRegularSeason20242025!$B$3:$B$1315, "&lt;=" &amp; $A102, DataRegularSeason20242025!$D$3:$D$1315, X$1)+SUMIFS(DataRegularSeason20242025!$AB$3:$AB$1315,DataRegularSeason20242025!$B$3:$B$1315, "&lt;=" &amp; $A102, DataRegularSeason20242025!$E$3:$E$1315, X$1)</f>
        <v>11</v>
      </c>
      <c r="Y102" s="2">
        <f>SUMIFS(DataRegularSeason20242025!$AA$3:$AA$1315,DataRegularSeason20242025!$B$3:$B$1315, "&lt;=" &amp; $A102, DataRegularSeason20242025!$D$3:$D$1315, Y$1)+SUMIFS(DataRegularSeason20242025!$AB$3:$AB$1315,DataRegularSeason20242025!$B$3:$B$1315, "&lt;=" &amp; $A102, DataRegularSeason20242025!$E$3:$E$1315, Y$1)</f>
        <v>8</v>
      </c>
      <c r="Z102" s="2">
        <f>SUMIFS(DataRegularSeason20242025!$AA$3:$AA$1315,DataRegularSeason20242025!$B$3:$B$1315, "&lt;=" &amp; $A102, DataRegularSeason20242025!$D$3:$D$1315, Z$1)+SUMIFS(DataRegularSeason20242025!$AB$3:$AB$1315,DataRegularSeason20242025!$B$3:$B$1315, "&lt;=" &amp; $A102, DataRegularSeason20242025!$E$3:$E$1315, Z$1)</f>
        <v>12</v>
      </c>
      <c r="AA102" s="2">
        <f>SUMIFS(DataRegularSeason20242025!$AA$3:$AA$1315,DataRegularSeason20242025!$B$3:$B$1315, "&lt;=" &amp; $A102, DataRegularSeason20242025!$D$3:$D$1315, AA$1)+SUMIFS(DataRegularSeason20242025!$AB$3:$AB$1315,DataRegularSeason20242025!$B$3:$B$1315, "&lt;=" &amp; $A102, DataRegularSeason20242025!$E$3:$E$1315, AA$1)</f>
        <v>14</v>
      </c>
      <c r="AB102" s="2">
        <f>SUMIFS(DataRegularSeason20242025!$AA$3:$AA$1315,DataRegularSeason20242025!$B$3:$B$1315, "&lt;=" &amp; $A102, DataRegularSeason20242025!$D$3:$D$1315, AB$1)+SUMIFS(DataRegularSeason20242025!$AB$3:$AB$1315,DataRegularSeason20242025!$B$3:$B$1315, "&lt;=" &amp; $A102, DataRegularSeason20242025!$E$3:$E$1315, AB$1)</f>
        <v>14</v>
      </c>
      <c r="AC102" s="2">
        <f>SUMIFS(DataRegularSeason20242025!$AA$3:$AA$1315,DataRegularSeason20242025!$B$3:$B$1315, "&lt;=" &amp; $A102, DataRegularSeason20242025!$D$3:$D$1315, AC$1)+SUMIFS(DataRegularSeason20242025!$AB$3:$AB$1315,DataRegularSeason20242025!$B$3:$B$1315, "&lt;=" &amp; $A102, DataRegularSeason20242025!$E$3:$E$1315, AC$1)</f>
        <v>13</v>
      </c>
      <c r="AD102" s="2">
        <f>SUMIFS(DataRegularSeason20242025!$AA$3:$AA$1315,DataRegularSeason20242025!$B$3:$B$1315, "&lt;=" &amp; $A102, DataRegularSeason20242025!$D$3:$D$1315, AD$1)+SUMIFS(DataRegularSeason20242025!$AB$3:$AB$1315,DataRegularSeason20242025!$B$3:$B$1315, "&lt;=" &amp; $A102, DataRegularSeason20242025!$E$3:$E$1315, AD$1)</f>
        <v>13</v>
      </c>
      <c r="AE102" s="2">
        <f>SUMIFS(DataRegularSeason20242025!$AA$3:$AA$1315,DataRegularSeason20242025!$B$3:$B$1315, "&lt;=" &amp; $A102, DataRegularSeason20242025!$D$3:$D$1315, AE$1)+SUMIFS(DataRegularSeason20242025!$AB$3:$AB$1315,DataRegularSeason20242025!$B$3:$B$1315, "&lt;=" &amp; $A102, DataRegularSeason20242025!$E$3:$E$1315, AE$1)</f>
        <v>17</v>
      </c>
      <c r="AF102" s="2">
        <f>SUMIFS(DataRegularSeason20242025!$AA$3:$AA$1315,DataRegularSeason20242025!$B$3:$B$1315, "&lt;=" &amp; $A102, DataRegularSeason20242025!$D$3:$D$1315, AF$1)+SUMIFS(DataRegularSeason20242025!$AB$3:$AB$1315,DataRegularSeason20242025!$B$3:$B$1315, "&lt;=" &amp; $A102, DataRegularSeason20242025!$E$3:$E$1315, AF$1)</f>
        <v>22</v>
      </c>
      <c r="AG102" s="2">
        <f>SUMIFS(DataRegularSeason20242025!$AA$3:$AA$1315,DataRegularSeason20242025!$B$3:$B$1315, "&lt;=" &amp; $A102, DataRegularSeason20242025!$D$3:$D$1315, AG$1)+SUMIFS(DataRegularSeason20242025!$AB$3:$AB$1315,DataRegularSeason20242025!$B$3:$B$1315, "&lt;=" &amp; $A102, DataRegularSeason20242025!$E$3:$E$1315, AG$1)</f>
        <v>16</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10</v>
      </c>
      <c r="C103" s="2">
        <f>SUMIFS(DataRegularSeason20242025!$AA$3:$AA$1315,DataRegularSeason20242025!$B$3:$B$1315, "&lt;=" &amp; $A103, DataRegularSeason20242025!$D$3:$D$1315, C$1)+SUMIFS(DataRegularSeason20242025!$AB$3:$AB$1315,DataRegularSeason20242025!$B$3:$B$1315, "&lt;=" &amp; $A103, DataRegularSeason20242025!$E$3:$E$1315, C$1)</f>
        <v>13</v>
      </c>
      <c r="D103" s="2">
        <f>SUMIFS(DataRegularSeason20242025!$AA$3:$AA$1315,DataRegularSeason20242025!$B$3:$B$1315, "&lt;=" &amp; $A103, DataRegularSeason20242025!$D$3:$D$1315, D$1)+SUMIFS(DataRegularSeason20242025!$AB$3:$AB$1315,DataRegularSeason20242025!$B$3:$B$1315, "&lt;=" &amp; $A103, DataRegularSeason20242025!$E$3:$E$1315, D$1)</f>
        <v>9</v>
      </c>
      <c r="E103" s="2">
        <f>SUMIFS(DataRegularSeason20242025!$AA$3:$AA$1315,DataRegularSeason20242025!$B$3:$B$1315, "&lt;=" &amp; $A103, DataRegularSeason20242025!$D$3:$D$1315, E$1)+SUMIFS(DataRegularSeason20242025!$AB$3:$AB$1315,DataRegularSeason20242025!$B$3:$B$1315, "&lt;=" &amp; $A103, DataRegularSeason20242025!$E$3:$E$1315, E$1)</f>
        <v>16</v>
      </c>
      <c r="F103" s="2">
        <f>SUMIFS(DataRegularSeason20242025!$AA$3:$AA$1315,DataRegularSeason20242025!$B$3:$B$1315, "&lt;=" &amp; $A103, DataRegularSeason20242025!$D$3:$D$1315, F$1)+SUMIFS(DataRegularSeason20242025!$AB$3:$AB$1315,DataRegularSeason20242025!$B$3:$B$1315, "&lt;=" &amp; $A103, DataRegularSeason20242025!$E$3:$E$1315, F$1)</f>
        <v>11</v>
      </c>
      <c r="G103" s="2">
        <f>SUMIFS(DataRegularSeason20242025!$AA$3:$AA$1315,DataRegularSeason20242025!$B$3:$B$1315, "&lt;=" &amp; $A103, DataRegularSeason20242025!$D$3:$D$1315, G$1)+SUMIFS(DataRegularSeason20242025!$AB$3:$AB$1315,DataRegularSeason20242025!$B$3:$B$1315, "&lt;=" &amp; $A103, DataRegularSeason20242025!$E$3:$E$1315, G$1)</f>
        <v>13</v>
      </c>
      <c r="H103" s="2">
        <f>SUMIFS(DataRegularSeason20242025!$AA$3:$AA$1315,DataRegularSeason20242025!$B$3:$B$1315, "&lt;=" &amp; $A103, DataRegularSeason20242025!$D$3:$D$1315, H$1)+SUMIFS(DataRegularSeason20242025!$AB$3:$AB$1315,DataRegularSeason20242025!$B$3:$B$1315, "&lt;=" &amp; $A103, DataRegularSeason20242025!$E$3:$E$1315, H$1)</f>
        <v>11</v>
      </c>
      <c r="I103" s="2">
        <f>SUMIFS(DataRegularSeason20242025!$AA$3:$AA$1315,DataRegularSeason20242025!$B$3:$B$1315, "&lt;=" &amp; $A103, DataRegularSeason20242025!$D$3:$D$1315, I$1)+SUMIFS(DataRegularSeason20242025!$AB$3:$AB$1315,DataRegularSeason20242025!$B$3:$B$1315, "&lt;=" &amp; $A103, DataRegularSeason20242025!$E$3:$E$1315, I$1)</f>
        <v>10</v>
      </c>
      <c r="J103" s="2">
        <f>SUMIFS(DataRegularSeason20242025!$AA$3:$AA$1315,DataRegularSeason20242025!$B$3:$B$1315, "&lt;=" &amp; $A103, DataRegularSeason20242025!$D$3:$D$1315, J$1)+SUMIFS(DataRegularSeason20242025!$AB$3:$AB$1315,DataRegularSeason20242025!$B$3:$B$1315, "&lt;=" &amp; $A103, DataRegularSeason20242025!$E$3:$E$1315, J$1)</f>
        <v>14</v>
      </c>
      <c r="K103" s="2">
        <f>SUMIFS(DataRegularSeason20242025!$AA$3:$AA$1315,DataRegularSeason20242025!$B$3:$B$1315, "&lt;=" &amp; $A103, DataRegularSeason20242025!$D$3:$D$1315, K$1)+SUMIFS(DataRegularSeason20242025!$AB$3:$AB$1315,DataRegularSeason20242025!$B$3:$B$1315, "&lt;=" &amp; $A103, DataRegularSeason20242025!$E$3:$E$1315, K$1)</f>
        <v>11</v>
      </c>
      <c r="L103" s="2">
        <f>SUMIFS(DataRegularSeason20242025!$AA$3:$AA$1315,DataRegularSeason20242025!$B$3:$B$1315, "&lt;=" &amp; $A103, DataRegularSeason20242025!$D$3:$D$1315, L$1)+SUMIFS(DataRegularSeason20242025!$AB$3:$AB$1315,DataRegularSeason20242025!$B$3:$B$1315, "&lt;=" &amp; $A103, DataRegularSeason20242025!$E$3:$E$1315, L$1)</f>
        <v>13</v>
      </c>
      <c r="M103" s="2">
        <f>SUMIFS(DataRegularSeason20242025!$AA$3:$AA$1315,DataRegularSeason20242025!$B$3:$B$1315, "&lt;=" &amp; $A103, DataRegularSeason20242025!$D$3:$D$1315, M$1)+SUMIFS(DataRegularSeason20242025!$AB$3:$AB$1315,DataRegularSeason20242025!$B$3:$B$1315, "&lt;=" &amp; $A103, DataRegularSeason20242025!$E$3:$E$1315, M$1)</f>
        <v>19</v>
      </c>
      <c r="N103" s="2">
        <f>SUMIFS(DataRegularSeason20242025!$AA$3:$AA$1315,DataRegularSeason20242025!$B$3:$B$1315, "&lt;=" &amp; $A103, DataRegularSeason20242025!$D$3:$D$1315, N$1)+SUMIFS(DataRegularSeason20242025!$AB$3:$AB$1315,DataRegularSeason20242025!$B$3:$B$1315, "&lt;=" &amp; $A103, DataRegularSeason20242025!$E$3:$E$1315, N$1)</f>
        <v>17</v>
      </c>
      <c r="O103" s="2">
        <f>SUMIFS(DataRegularSeason20242025!$AA$3:$AA$1315,DataRegularSeason20242025!$B$3:$B$1315, "&lt;=" &amp; $A103, DataRegularSeason20242025!$D$3:$D$1315, O$1)+SUMIFS(DataRegularSeason20242025!$AB$3:$AB$1315,DataRegularSeason20242025!$B$3:$B$1315, "&lt;=" &amp; $A103, DataRegularSeason20242025!$E$3:$E$1315, O$1)</f>
        <v>18</v>
      </c>
      <c r="P103" s="2">
        <f>SUMIFS(DataRegularSeason20242025!$AA$3:$AA$1315,DataRegularSeason20242025!$B$3:$B$1315, "&lt;=" &amp; $A103, DataRegularSeason20242025!$D$3:$D$1315, P$1)+SUMIFS(DataRegularSeason20242025!$AB$3:$AB$1315,DataRegularSeason20242025!$B$3:$B$1315, "&lt;=" &amp; $A103, DataRegularSeason20242025!$E$3:$E$1315, P$1)</f>
        <v>9</v>
      </c>
      <c r="Q103" s="2">
        <f>SUMIFS(DataRegularSeason20242025!$AA$3:$AA$1315,DataRegularSeason20242025!$B$3:$B$1315, "&lt;=" &amp; $A103, DataRegularSeason20242025!$D$3:$D$1315, Q$1)+SUMIFS(DataRegularSeason20242025!$AB$3:$AB$1315,DataRegularSeason20242025!$B$3:$B$1315, "&lt;=" &amp; $A103, DataRegularSeason20242025!$E$3:$E$1315, Q$1)</f>
        <v>18</v>
      </c>
      <c r="R103" s="2">
        <f>SUMIFS(DataRegularSeason20242025!$AA$3:$AA$1315,DataRegularSeason20242025!$B$3:$B$1315, "&lt;=" &amp; $A103, DataRegularSeason20242025!$D$3:$D$1315, R$1)+SUMIFS(DataRegularSeason20242025!$AB$3:$AB$1315,DataRegularSeason20242025!$B$3:$B$1315, "&lt;=" &amp; $A103, DataRegularSeason20242025!$E$3:$E$1315, R$1)</f>
        <v>9</v>
      </c>
      <c r="S103" s="2">
        <f>SUMIFS(DataRegularSeason20242025!$AA$3:$AA$1315,DataRegularSeason20242025!$B$3:$B$1315, "&lt;=" &amp; $A103, DataRegularSeason20242025!$D$3:$D$1315, S$1)+SUMIFS(DataRegularSeason20242025!$AB$3:$AB$1315,DataRegularSeason20242025!$B$3:$B$1315, "&lt;=" &amp; $A103, DataRegularSeason20242025!$E$3:$E$1315, S$1)</f>
        <v>10</v>
      </c>
      <c r="T103" s="2">
        <f>SUMIFS(DataRegularSeason20242025!$AA$3:$AA$1315,DataRegularSeason20242025!$B$3:$B$1315, "&lt;=" &amp; $A103, DataRegularSeason20242025!$D$3:$D$1315, T$1)+SUMIFS(DataRegularSeason20242025!$AB$3:$AB$1315,DataRegularSeason20242025!$B$3:$B$1315, "&lt;=" &amp; $A103, DataRegularSeason20242025!$E$3:$E$1315, T$1)</f>
        <v>17</v>
      </c>
      <c r="U103" s="2">
        <f>SUMIFS(DataRegularSeason20242025!$AA$3:$AA$1315,DataRegularSeason20242025!$B$3:$B$1315, "&lt;=" &amp; $A103, DataRegularSeason20242025!$D$3:$D$1315, U$1)+SUMIFS(DataRegularSeason20242025!$AB$3:$AB$1315,DataRegularSeason20242025!$B$3:$B$1315, "&lt;=" &amp; $A103, DataRegularSeason20242025!$E$3:$E$1315, U$1)</f>
        <v>12</v>
      </c>
      <c r="V103" s="2">
        <f>SUMIFS(DataRegularSeason20242025!$AA$3:$AA$1315,DataRegularSeason20242025!$B$3:$B$1315, "&lt;=" &amp; $A103, DataRegularSeason20242025!$D$3:$D$1315, V$1)+SUMIFS(DataRegularSeason20242025!$AB$3:$AB$1315,DataRegularSeason20242025!$B$3:$B$1315, "&lt;=" &amp; $A103, DataRegularSeason20242025!$E$3:$E$1315, V$1)</f>
        <v>9</v>
      </c>
      <c r="W103" s="2">
        <f>SUMIFS(DataRegularSeason20242025!$AA$3:$AA$1315,DataRegularSeason20242025!$B$3:$B$1315, "&lt;=" &amp; $A103, DataRegularSeason20242025!$D$3:$D$1315, W$1)+SUMIFS(DataRegularSeason20242025!$AB$3:$AB$1315,DataRegularSeason20242025!$B$3:$B$1315, "&lt;=" &amp; $A103, DataRegularSeason20242025!$E$3:$E$1315, W$1)</f>
        <v>11</v>
      </c>
      <c r="X103" s="2">
        <f>SUMIFS(DataRegularSeason20242025!$AA$3:$AA$1315,DataRegularSeason20242025!$B$3:$B$1315, "&lt;=" &amp; $A103, DataRegularSeason20242025!$D$3:$D$1315, X$1)+SUMIFS(DataRegularSeason20242025!$AB$3:$AB$1315,DataRegularSeason20242025!$B$3:$B$1315, "&lt;=" &amp; $A103, DataRegularSeason20242025!$E$3:$E$1315, X$1)</f>
        <v>11</v>
      </c>
      <c r="Y103" s="2">
        <f>SUMIFS(DataRegularSeason20242025!$AA$3:$AA$1315,DataRegularSeason20242025!$B$3:$B$1315, "&lt;=" &amp; $A103, DataRegularSeason20242025!$D$3:$D$1315, Y$1)+SUMIFS(DataRegularSeason20242025!$AB$3:$AB$1315,DataRegularSeason20242025!$B$3:$B$1315, "&lt;=" &amp; $A103, DataRegularSeason20242025!$E$3:$E$1315, Y$1)</f>
        <v>8</v>
      </c>
      <c r="Z103" s="2">
        <f>SUMIFS(DataRegularSeason20242025!$AA$3:$AA$1315,DataRegularSeason20242025!$B$3:$B$1315, "&lt;=" &amp; $A103, DataRegularSeason20242025!$D$3:$D$1315, Z$1)+SUMIFS(DataRegularSeason20242025!$AB$3:$AB$1315,DataRegularSeason20242025!$B$3:$B$1315, "&lt;=" &amp; $A103, DataRegularSeason20242025!$E$3:$E$1315, Z$1)</f>
        <v>12</v>
      </c>
      <c r="AA103" s="2">
        <f>SUMIFS(DataRegularSeason20242025!$AA$3:$AA$1315,DataRegularSeason20242025!$B$3:$B$1315, "&lt;=" &amp; $A103, DataRegularSeason20242025!$D$3:$D$1315, AA$1)+SUMIFS(DataRegularSeason20242025!$AB$3:$AB$1315,DataRegularSeason20242025!$B$3:$B$1315, "&lt;=" &amp; $A103, DataRegularSeason20242025!$E$3:$E$1315, AA$1)</f>
        <v>14</v>
      </c>
      <c r="AB103" s="2">
        <f>SUMIFS(DataRegularSeason20242025!$AA$3:$AA$1315,DataRegularSeason20242025!$B$3:$B$1315, "&lt;=" &amp; $A103, DataRegularSeason20242025!$D$3:$D$1315, AB$1)+SUMIFS(DataRegularSeason20242025!$AB$3:$AB$1315,DataRegularSeason20242025!$B$3:$B$1315, "&lt;=" &amp; $A103, DataRegularSeason20242025!$E$3:$E$1315, AB$1)</f>
        <v>14</v>
      </c>
      <c r="AC103" s="2">
        <f>SUMIFS(DataRegularSeason20242025!$AA$3:$AA$1315,DataRegularSeason20242025!$B$3:$B$1315, "&lt;=" &amp; $A103, DataRegularSeason20242025!$D$3:$D$1315, AC$1)+SUMIFS(DataRegularSeason20242025!$AB$3:$AB$1315,DataRegularSeason20242025!$B$3:$B$1315, "&lt;=" &amp; $A103, DataRegularSeason20242025!$E$3:$E$1315, AC$1)</f>
        <v>13</v>
      </c>
      <c r="AD103" s="2">
        <f>SUMIFS(DataRegularSeason20242025!$AA$3:$AA$1315,DataRegularSeason20242025!$B$3:$B$1315, "&lt;=" &amp; $A103, DataRegularSeason20242025!$D$3:$D$1315, AD$1)+SUMIFS(DataRegularSeason20242025!$AB$3:$AB$1315,DataRegularSeason20242025!$B$3:$B$1315, "&lt;=" &amp; $A103, DataRegularSeason20242025!$E$3:$E$1315, AD$1)</f>
        <v>13</v>
      </c>
      <c r="AE103" s="2">
        <f>SUMIFS(DataRegularSeason20242025!$AA$3:$AA$1315,DataRegularSeason20242025!$B$3:$B$1315, "&lt;=" &amp; $A103, DataRegularSeason20242025!$D$3:$D$1315, AE$1)+SUMIFS(DataRegularSeason20242025!$AB$3:$AB$1315,DataRegularSeason20242025!$B$3:$B$1315, "&lt;=" &amp; $A103, DataRegularSeason20242025!$E$3:$E$1315, AE$1)</f>
        <v>17</v>
      </c>
      <c r="AF103" s="2">
        <f>SUMIFS(DataRegularSeason20242025!$AA$3:$AA$1315,DataRegularSeason20242025!$B$3:$B$1315, "&lt;=" &amp; $A103, DataRegularSeason20242025!$D$3:$D$1315, AF$1)+SUMIFS(DataRegularSeason20242025!$AB$3:$AB$1315,DataRegularSeason20242025!$B$3:$B$1315, "&lt;=" &amp; $A103, DataRegularSeason20242025!$E$3:$E$1315, AF$1)</f>
        <v>22</v>
      </c>
      <c r="AG103" s="2">
        <f>SUMIFS(DataRegularSeason20242025!$AA$3:$AA$1315,DataRegularSeason20242025!$B$3:$B$1315, "&lt;=" &amp; $A103, DataRegularSeason20242025!$D$3:$D$1315, AG$1)+SUMIFS(DataRegularSeason20242025!$AB$3:$AB$1315,DataRegularSeason20242025!$B$3:$B$1315, "&lt;=" &amp; $A103, DataRegularSeason20242025!$E$3:$E$1315, AG$1)</f>
        <v>16</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10</v>
      </c>
      <c r="C104" s="2">
        <f>SUMIFS(DataRegularSeason20242025!$AA$3:$AA$1315,DataRegularSeason20242025!$B$3:$B$1315, "&lt;=" &amp; $A104, DataRegularSeason20242025!$D$3:$D$1315, C$1)+SUMIFS(DataRegularSeason20242025!$AB$3:$AB$1315,DataRegularSeason20242025!$B$3:$B$1315, "&lt;=" &amp; $A104, DataRegularSeason20242025!$E$3:$E$1315, C$1)</f>
        <v>13</v>
      </c>
      <c r="D104" s="2">
        <f>SUMIFS(DataRegularSeason20242025!$AA$3:$AA$1315,DataRegularSeason20242025!$B$3:$B$1315, "&lt;=" &amp; $A104, DataRegularSeason20242025!$D$3:$D$1315, D$1)+SUMIFS(DataRegularSeason20242025!$AB$3:$AB$1315,DataRegularSeason20242025!$B$3:$B$1315, "&lt;=" &amp; $A104, DataRegularSeason20242025!$E$3:$E$1315, D$1)</f>
        <v>9</v>
      </c>
      <c r="E104" s="2">
        <f>SUMIFS(DataRegularSeason20242025!$AA$3:$AA$1315,DataRegularSeason20242025!$B$3:$B$1315, "&lt;=" &amp; $A104, DataRegularSeason20242025!$D$3:$D$1315, E$1)+SUMIFS(DataRegularSeason20242025!$AB$3:$AB$1315,DataRegularSeason20242025!$B$3:$B$1315, "&lt;=" &amp; $A104, DataRegularSeason20242025!$E$3:$E$1315, E$1)</f>
        <v>16</v>
      </c>
      <c r="F104" s="2">
        <f>SUMIFS(DataRegularSeason20242025!$AA$3:$AA$1315,DataRegularSeason20242025!$B$3:$B$1315, "&lt;=" &amp; $A104, DataRegularSeason20242025!$D$3:$D$1315, F$1)+SUMIFS(DataRegularSeason20242025!$AB$3:$AB$1315,DataRegularSeason20242025!$B$3:$B$1315, "&lt;=" &amp; $A104, DataRegularSeason20242025!$E$3:$E$1315, F$1)</f>
        <v>11</v>
      </c>
      <c r="G104" s="2">
        <f>SUMIFS(DataRegularSeason20242025!$AA$3:$AA$1315,DataRegularSeason20242025!$B$3:$B$1315, "&lt;=" &amp; $A104, DataRegularSeason20242025!$D$3:$D$1315, G$1)+SUMIFS(DataRegularSeason20242025!$AB$3:$AB$1315,DataRegularSeason20242025!$B$3:$B$1315, "&lt;=" &amp; $A104, DataRegularSeason20242025!$E$3:$E$1315, G$1)</f>
        <v>13</v>
      </c>
      <c r="H104" s="2">
        <f>SUMIFS(DataRegularSeason20242025!$AA$3:$AA$1315,DataRegularSeason20242025!$B$3:$B$1315, "&lt;=" &amp; $A104, DataRegularSeason20242025!$D$3:$D$1315, H$1)+SUMIFS(DataRegularSeason20242025!$AB$3:$AB$1315,DataRegularSeason20242025!$B$3:$B$1315, "&lt;=" &amp; $A104, DataRegularSeason20242025!$E$3:$E$1315, H$1)</f>
        <v>11</v>
      </c>
      <c r="I104" s="2">
        <f>SUMIFS(DataRegularSeason20242025!$AA$3:$AA$1315,DataRegularSeason20242025!$B$3:$B$1315, "&lt;=" &amp; $A104, DataRegularSeason20242025!$D$3:$D$1315, I$1)+SUMIFS(DataRegularSeason20242025!$AB$3:$AB$1315,DataRegularSeason20242025!$B$3:$B$1315, "&lt;=" &amp; $A104, DataRegularSeason20242025!$E$3:$E$1315, I$1)</f>
        <v>10</v>
      </c>
      <c r="J104" s="2">
        <f>SUMIFS(DataRegularSeason20242025!$AA$3:$AA$1315,DataRegularSeason20242025!$B$3:$B$1315, "&lt;=" &amp; $A104, DataRegularSeason20242025!$D$3:$D$1315, J$1)+SUMIFS(DataRegularSeason20242025!$AB$3:$AB$1315,DataRegularSeason20242025!$B$3:$B$1315, "&lt;=" &amp; $A104, DataRegularSeason20242025!$E$3:$E$1315, J$1)</f>
        <v>14</v>
      </c>
      <c r="K104" s="2">
        <f>SUMIFS(DataRegularSeason20242025!$AA$3:$AA$1315,DataRegularSeason20242025!$B$3:$B$1315, "&lt;=" &amp; $A104, DataRegularSeason20242025!$D$3:$D$1315, K$1)+SUMIFS(DataRegularSeason20242025!$AB$3:$AB$1315,DataRegularSeason20242025!$B$3:$B$1315, "&lt;=" &amp; $A104, DataRegularSeason20242025!$E$3:$E$1315, K$1)</f>
        <v>11</v>
      </c>
      <c r="L104" s="2">
        <f>SUMIFS(DataRegularSeason20242025!$AA$3:$AA$1315,DataRegularSeason20242025!$B$3:$B$1315, "&lt;=" &amp; $A104, DataRegularSeason20242025!$D$3:$D$1315, L$1)+SUMIFS(DataRegularSeason20242025!$AB$3:$AB$1315,DataRegularSeason20242025!$B$3:$B$1315, "&lt;=" &amp; $A104, DataRegularSeason20242025!$E$3:$E$1315, L$1)</f>
        <v>13</v>
      </c>
      <c r="M104" s="2">
        <f>SUMIFS(DataRegularSeason20242025!$AA$3:$AA$1315,DataRegularSeason20242025!$B$3:$B$1315, "&lt;=" &amp; $A104, DataRegularSeason20242025!$D$3:$D$1315, M$1)+SUMIFS(DataRegularSeason20242025!$AB$3:$AB$1315,DataRegularSeason20242025!$B$3:$B$1315, "&lt;=" &amp; $A104, DataRegularSeason20242025!$E$3:$E$1315, M$1)</f>
        <v>19</v>
      </c>
      <c r="N104" s="2">
        <f>SUMIFS(DataRegularSeason20242025!$AA$3:$AA$1315,DataRegularSeason20242025!$B$3:$B$1315, "&lt;=" &amp; $A104, DataRegularSeason20242025!$D$3:$D$1315, N$1)+SUMIFS(DataRegularSeason20242025!$AB$3:$AB$1315,DataRegularSeason20242025!$B$3:$B$1315, "&lt;=" &amp; $A104, DataRegularSeason20242025!$E$3:$E$1315, N$1)</f>
        <v>17</v>
      </c>
      <c r="O104" s="2">
        <f>SUMIFS(DataRegularSeason20242025!$AA$3:$AA$1315,DataRegularSeason20242025!$B$3:$B$1315, "&lt;=" &amp; $A104, DataRegularSeason20242025!$D$3:$D$1315, O$1)+SUMIFS(DataRegularSeason20242025!$AB$3:$AB$1315,DataRegularSeason20242025!$B$3:$B$1315, "&lt;=" &amp; $A104, DataRegularSeason20242025!$E$3:$E$1315, O$1)</f>
        <v>18</v>
      </c>
      <c r="P104" s="2">
        <f>SUMIFS(DataRegularSeason20242025!$AA$3:$AA$1315,DataRegularSeason20242025!$B$3:$B$1315, "&lt;=" &amp; $A104, DataRegularSeason20242025!$D$3:$D$1315, P$1)+SUMIFS(DataRegularSeason20242025!$AB$3:$AB$1315,DataRegularSeason20242025!$B$3:$B$1315, "&lt;=" &amp; $A104, DataRegularSeason20242025!$E$3:$E$1315, P$1)</f>
        <v>9</v>
      </c>
      <c r="Q104" s="2">
        <f>SUMIFS(DataRegularSeason20242025!$AA$3:$AA$1315,DataRegularSeason20242025!$B$3:$B$1315, "&lt;=" &amp; $A104, DataRegularSeason20242025!$D$3:$D$1315, Q$1)+SUMIFS(DataRegularSeason20242025!$AB$3:$AB$1315,DataRegularSeason20242025!$B$3:$B$1315, "&lt;=" &amp; $A104, DataRegularSeason20242025!$E$3:$E$1315, Q$1)</f>
        <v>18</v>
      </c>
      <c r="R104" s="2">
        <f>SUMIFS(DataRegularSeason20242025!$AA$3:$AA$1315,DataRegularSeason20242025!$B$3:$B$1315, "&lt;=" &amp; $A104, DataRegularSeason20242025!$D$3:$D$1315, R$1)+SUMIFS(DataRegularSeason20242025!$AB$3:$AB$1315,DataRegularSeason20242025!$B$3:$B$1315, "&lt;=" &amp; $A104, DataRegularSeason20242025!$E$3:$E$1315, R$1)</f>
        <v>9</v>
      </c>
      <c r="S104" s="2">
        <f>SUMIFS(DataRegularSeason20242025!$AA$3:$AA$1315,DataRegularSeason20242025!$B$3:$B$1315, "&lt;=" &amp; $A104, DataRegularSeason20242025!$D$3:$D$1315, S$1)+SUMIFS(DataRegularSeason20242025!$AB$3:$AB$1315,DataRegularSeason20242025!$B$3:$B$1315, "&lt;=" &amp; $A104, DataRegularSeason20242025!$E$3:$E$1315, S$1)</f>
        <v>10</v>
      </c>
      <c r="T104" s="2">
        <f>SUMIFS(DataRegularSeason20242025!$AA$3:$AA$1315,DataRegularSeason20242025!$B$3:$B$1315, "&lt;=" &amp; $A104, DataRegularSeason20242025!$D$3:$D$1315, T$1)+SUMIFS(DataRegularSeason20242025!$AB$3:$AB$1315,DataRegularSeason20242025!$B$3:$B$1315, "&lt;=" &amp; $A104, DataRegularSeason20242025!$E$3:$E$1315, T$1)</f>
        <v>17</v>
      </c>
      <c r="U104" s="2">
        <f>SUMIFS(DataRegularSeason20242025!$AA$3:$AA$1315,DataRegularSeason20242025!$B$3:$B$1315, "&lt;=" &amp; $A104, DataRegularSeason20242025!$D$3:$D$1315, U$1)+SUMIFS(DataRegularSeason20242025!$AB$3:$AB$1315,DataRegularSeason20242025!$B$3:$B$1315, "&lt;=" &amp; $A104, DataRegularSeason20242025!$E$3:$E$1315, U$1)</f>
        <v>12</v>
      </c>
      <c r="V104" s="2">
        <f>SUMIFS(DataRegularSeason20242025!$AA$3:$AA$1315,DataRegularSeason20242025!$B$3:$B$1315, "&lt;=" &amp; $A104, DataRegularSeason20242025!$D$3:$D$1315, V$1)+SUMIFS(DataRegularSeason20242025!$AB$3:$AB$1315,DataRegularSeason20242025!$B$3:$B$1315, "&lt;=" &amp; $A104, DataRegularSeason20242025!$E$3:$E$1315, V$1)</f>
        <v>9</v>
      </c>
      <c r="W104" s="2">
        <f>SUMIFS(DataRegularSeason20242025!$AA$3:$AA$1315,DataRegularSeason20242025!$B$3:$B$1315, "&lt;=" &amp; $A104, DataRegularSeason20242025!$D$3:$D$1315, W$1)+SUMIFS(DataRegularSeason20242025!$AB$3:$AB$1315,DataRegularSeason20242025!$B$3:$B$1315, "&lt;=" &amp; $A104, DataRegularSeason20242025!$E$3:$E$1315, W$1)</f>
        <v>11</v>
      </c>
      <c r="X104" s="2">
        <f>SUMIFS(DataRegularSeason20242025!$AA$3:$AA$1315,DataRegularSeason20242025!$B$3:$B$1315, "&lt;=" &amp; $A104, DataRegularSeason20242025!$D$3:$D$1315, X$1)+SUMIFS(DataRegularSeason20242025!$AB$3:$AB$1315,DataRegularSeason20242025!$B$3:$B$1315, "&lt;=" &amp; $A104, DataRegularSeason20242025!$E$3:$E$1315, X$1)</f>
        <v>11</v>
      </c>
      <c r="Y104" s="2">
        <f>SUMIFS(DataRegularSeason20242025!$AA$3:$AA$1315,DataRegularSeason20242025!$B$3:$B$1315, "&lt;=" &amp; $A104, DataRegularSeason20242025!$D$3:$D$1315, Y$1)+SUMIFS(DataRegularSeason20242025!$AB$3:$AB$1315,DataRegularSeason20242025!$B$3:$B$1315, "&lt;=" &amp; $A104, DataRegularSeason20242025!$E$3:$E$1315, Y$1)</f>
        <v>8</v>
      </c>
      <c r="Z104" s="2">
        <f>SUMIFS(DataRegularSeason20242025!$AA$3:$AA$1315,DataRegularSeason20242025!$B$3:$B$1315, "&lt;=" &amp; $A104, DataRegularSeason20242025!$D$3:$D$1315, Z$1)+SUMIFS(DataRegularSeason20242025!$AB$3:$AB$1315,DataRegularSeason20242025!$B$3:$B$1315, "&lt;=" &amp; $A104, DataRegularSeason20242025!$E$3:$E$1315, Z$1)</f>
        <v>12</v>
      </c>
      <c r="AA104" s="2">
        <f>SUMIFS(DataRegularSeason20242025!$AA$3:$AA$1315,DataRegularSeason20242025!$B$3:$B$1315, "&lt;=" &amp; $A104, DataRegularSeason20242025!$D$3:$D$1315, AA$1)+SUMIFS(DataRegularSeason20242025!$AB$3:$AB$1315,DataRegularSeason20242025!$B$3:$B$1315, "&lt;=" &amp; $A104, DataRegularSeason20242025!$E$3:$E$1315, AA$1)</f>
        <v>14</v>
      </c>
      <c r="AB104" s="2">
        <f>SUMIFS(DataRegularSeason20242025!$AA$3:$AA$1315,DataRegularSeason20242025!$B$3:$B$1315, "&lt;=" &amp; $A104, DataRegularSeason20242025!$D$3:$D$1315, AB$1)+SUMIFS(DataRegularSeason20242025!$AB$3:$AB$1315,DataRegularSeason20242025!$B$3:$B$1315, "&lt;=" &amp; $A104, DataRegularSeason20242025!$E$3:$E$1315, AB$1)</f>
        <v>14</v>
      </c>
      <c r="AC104" s="2">
        <f>SUMIFS(DataRegularSeason20242025!$AA$3:$AA$1315,DataRegularSeason20242025!$B$3:$B$1315, "&lt;=" &amp; $A104, DataRegularSeason20242025!$D$3:$D$1315, AC$1)+SUMIFS(DataRegularSeason20242025!$AB$3:$AB$1315,DataRegularSeason20242025!$B$3:$B$1315, "&lt;=" &amp; $A104, DataRegularSeason20242025!$E$3:$E$1315, AC$1)</f>
        <v>13</v>
      </c>
      <c r="AD104" s="2">
        <f>SUMIFS(DataRegularSeason20242025!$AA$3:$AA$1315,DataRegularSeason20242025!$B$3:$B$1315, "&lt;=" &amp; $A104, DataRegularSeason20242025!$D$3:$D$1315, AD$1)+SUMIFS(DataRegularSeason20242025!$AB$3:$AB$1315,DataRegularSeason20242025!$B$3:$B$1315, "&lt;=" &amp; $A104, DataRegularSeason20242025!$E$3:$E$1315, AD$1)</f>
        <v>13</v>
      </c>
      <c r="AE104" s="2">
        <f>SUMIFS(DataRegularSeason20242025!$AA$3:$AA$1315,DataRegularSeason20242025!$B$3:$B$1315, "&lt;=" &amp; $A104, DataRegularSeason20242025!$D$3:$D$1315, AE$1)+SUMIFS(DataRegularSeason20242025!$AB$3:$AB$1315,DataRegularSeason20242025!$B$3:$B$1315, "&lt;=" &amp; $A104, DataRegularSeason20242025!$E$3:$E$1315, AE$1)</f>
        <v>17</v>
      </c>
      <c r="AF104" s="2">
        <f>SUMIFS(DataRegularSeason20242025!$AA$3:$AA$1315,DataRegularSeason20242025!$B$3:$B$1315, "&lt;=" &amp; $A104, DataRegularSeason20242025!$D$3:$D$1315, AF$1)+SUMIFS(DataRegularSeason20242025!$AB$3:$AB$1315,DataRegularSeason20242025!$B$3:$B$1315, "&lt;=" &amp; $A104, DataRegularSeason20242025!$E$3:$E$1315, AF$1)</f>
        <v>22</v>
      </c>
      <c r="AG104" s="2">
        <f>SUMIFS(DataRegularSeason20242025!$AA$3:$AA$1315,DataRegularSeason20242025!$B$3:$B$1315, "&lt;=" &amp; $A104, DataRegularSeason20242025!$D$3:$D$1315, AG$1)+SUMIFS(DataRegularSeason20242025!$AB$3:$AB$1315,DataRegularSeason20242025!$B$3:$B$1315, "&lt;=" &amp; $A104, DataRegularSeason20242025!$E$3:$E$1315, AG$1)</f>
        <v>16</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10</v>
      </c>
      <c r="C105" s="2">
        <f>SUMIFS(DataRegularSeason20242025!$AA$3:$AA$1315,DataRegularSeason20242025!$B$3:$B$1315, "&lt;=" &amp; $A105, DataRegularSeason20242025!$D$3:$D$1315, C$1)+SUMIFS(DataRegularSeason20242025!$AB$3:$AB$1315,DataRegularSeason20242025!$B$3:$B$1315, "&lt;=" &amp; $A105, DataRegularSeason20242025!$E$3:$E$1315, C$1)</f>
        <v>13</v>
      </c>
      <c r="D105" s="2">
        <f>SUMIFS(DataRegularSeason20242025!$AA$3:$AA$1315,DataRegularSeason20242025!$B$3:$B$1315, "&lt;=" &amp; $A105, DataRegularSeason20242025!$D$3:$D$1315, D$1)+SUMIFS(DataRegularSeason20242025!$AB$3:$AB$1315,DataRegularSeason20242025!$B$3:$B$1315, "&lt;=" &amp; $A105, DataRegularSeason20242025!$E$3:$E$1315, D$1)</f>
        <v>9</v>
      </c>
      <c r="E105" s="2">
        <f>SUMIFS(DataRegularSeason20242025!$AA$3:$AA$1315,DataRegularSeason20242025!$B$3:$B$1315, "&lt;=" &amp; $A105, DataRegularSeason20242025!$D$3:$D$1315, E$1)+SUMIFS(DataRegularSeason20242025!$AB$3:$AB$1315,DataRegularSeason20242025!$B$3:$B$1315, "&lt;=" &amp; $A105, DataRegularSeason20242025!$E$3:$E$1315, E$1)</f>
        <v>16</v>
      </c>
      <c r="F105" s="2">
        <f>SUMIFS(DataRegularSeason20242025!$AA$3:$AA$1315,DataRegularSeason20242025!$B$3:$B$1315, "&lt;=" &amp; $A105, DataRegularSeason20242025!$D$3:$D$1315, F$1)+SUMIFS(DataRegularSeason20242025!$AB$3:$AB$1315,DataRegularSeason20242025!$B$3:$B$1315, "&lt;=" &amp; $A105, DataRegularSeason20242025!$E$3:$E$1315, F$1)</f>
        <v>11</v>
      </c>
      <c r="G105" s="2">
        <f>SUMIFS(DataRegularSeason20242025!$AA$3:$AA$1315,DataRegularSeason20242025!$B$3:$B$1315, "&lt;=" &amp; $A105, DataRegularSeason20242025!$D$3:$D$1315, G$1)+SUMIFS(DataRegularSeason20242025!$AB$3:$AB$1315,DataRegularSeason20242025!$B$3:$B$1315, "&lt;=" &amp; $A105, DataRegularSeason20242025!$E$3:$E$1315, G$1)</f>
        <v>13</v>
      </c>
      <c r="H105" s="2">
        <f>SUMIFS(DataRegularSeason20242025!$AA$3:$AA$1315,DataRegularSeason20242025!$B$3:$B$1315, "&lt;=" &amp; $A105, DataRegularSeason20242025!$D$3:$D$1315, H$1)+SUMIFS(DataRegularSeason20242025!$AB$3:$AB$1315,DataRegularSeason20242025!$B$3:$B$1315, "&lt;=" &amp; $A105, DataRegularSeason20242025!$E$3:$E$1315, H$1)</f>
        <v>11</v>
      </c>
      <c r="I105" s="2">
        <f>SUMIFS(DataRegularSeason20242025!$AA$3:$AA$1315,DataRegularSeason20242025!$B$3:$B$1315, "&lt;=" &amp; $A105, DataRegularSeason20242025!$D$3:$D$1315, I$1)+SUMIFS(DataRegularSeason20242025!$AB$3:$AB$1315,DataRegularSeason20242025!$B$3:$B$1315, "&lt;=" &amp; $A105, DataRegularSeason20242025!$E$3:$E$1315, I$1)</f>
        <v>10</v>
      </c>
      <c r="J105" s="2">
        <f>SUMIFS(DataRegularSeason20242025!$AA$3:$AA$1315,DataRegularSeason20242025!$B$3:$B$1315, "&lt;=" &amp; $A105, DataRegularSeason20242025!$D$3:$D$1315, J$1)+SUMIFS(DataRegularSeason20242025!$AB$3:$AB$1315,DataRegularSeason20242025!$B$3:$B$1315, "&lt;=" &amp; $A105, DataRegularSeason20242025!$E$3:$E$1315, J$1)</f>
        <v>14</v>
      </c>
      <c r="K105" s="2">
        <f>SUMIFS(DataRegularSeason20242025!$AA$3:$AA$1315,DataRegularSeason20242025!$B$3:$B$1315, "&lt;=" &amp; $A105, DataRegularSeason20242025!$D$3:$D$1315, K$1)+SUMIFS(DataRegularSeason20242025!$AB$3:$AB$1315,DataRegularSeason20242025!$B$3:$B$1315, "&lt;=" &amp; $A105, DataRegularSeason20242025!$E$3:$E$1315, K$1)</f>
        <v>11</v>
      </c>
      <c r="L105" s="2">
        <f>SUMIFS(DataRegularSeason20242025!$AA$3:$AA$1315,DataRegularSeason20242025!$B$3:$B$1315, "&lt;=" &amp; $A105, DataRegularSeason20242025!$D$3:$D$1315, L$1)+SUMIFS(DataRegularSeason20242025!$AB$3:$AB$1315,DataRegularSeason20242025!$B$3:$B$1315, "&lt;=" &amp; $A105, DataRegularSeason20242025!$E$3:$E$1315, L$1)</f>
        <v>13</v>
      </c>
      <c r="M105" s="2">
        <f>SUMIFS(DataRegularSeason20242025!$AA$3:$AA$1315,DataRegularSeason20242025!$B$3:$B$1315, "&lt;=" &amp; $A105, DataRegularSeason20242025!$D$3:$D$1315, M$1)+SUMIFS(DataRegularSeason20242025!$AB$3:$AB$1315,DataRegularSeason20242025!$B$3:$B$1315, "&lt;=" &amp; $A105, DataRegularSeason20242025!$E$3:$E$1315, M$1)</f>
        <v>19</v>
      </c>
      <c r="N105" s="2">
        <f>SUMIFS(DataRegularSeason20242025!$AA$3:$AA$1315,DataRegularSeason20242025!$B$3:$B$1315, "&lt;=" &amp; $A105, DataRegularSeason20242025!$D$3:$D$1315, N$1)+SUMIFS(DataRegularSeason20242025!$AB$3:$AB$1315,DataRegularSeason20242025!$B$3:$B$1315, "&lt;=" &amp; $A105, DataRegularSeason20242025!$E$3:$E$1315, N$1)</f>
        <v>17</v>
      </c>
      <c r="O105" s="2">
        <f>SUMIFS(DataRegularSeason20242025!$AA$3:$AA$1315,DataRegularSeason20242025!$B$3:$B$1315, "&lt;=" &amp; $A105, DataRegularSeason20242025!$D$3:$D$1315, O$1)+SUMIFS(DataRegularSeason20242025!$AB$3:$AB$1315,DataRegularSeason20242025!$B$3:$B$1315, "&lt;=" &amp; $A105, DataRegularSeason20242025!$E$3:$E$1315, O$1)</f>
        <v>18</v>
      </c>
      <c r="P105" s="2">
        <f>SUMIFS(DataRegularSeason20242025!$AA$3:$AA$1315,DataRegularSeason20242025!$B$3:$B$1315, "&lt;=" &amp; $A105, DataRegularSeason20242025!$D$3:$D$1315, P$1)+SUMIFS(DataRegularSeason20242025!$AB$3:$AB$1315,DataRegularSeason20242025!$B$3:$B$1315, "&lt;=" &amp; $A105, DataRegularSeason20242025!$E$3:$E$1315, P$1)</f>
        <v>9</v>
      </c>
      <c r="Q105" s="2">
        <f>SUMIFS(DataRegularSeason20242025!$AA$3:$AA$1315,DataRegularSeason20242025!$B$3:$B$1315, "&lt;=" &amp; $A105, DataRegularSeason20242025!$D$3:$D$1315, Q$1)+SUMIFS(DataRegularSeason20242025!$AB$3:$AB$1315,DataRegularSeason20242025!$B$3:$B$1315, "&lt;=" &amp; $A105, DataRegularSeason20242025!$E$3:$E$1315, Q$1)</f>
        <v>18</v>
      </c>
      <c r="R105" s="2">
        <f>SUMIFS(DataRegularSeason20242025!$AA$3:$AA$1315,DataRegularSeason20242025!$B$3:$B$1315, "&lt;=" &amp; $A105, DataRegularSeason20242025!$D$3:$D$1315, R$1)+SUMIFS(DataRegularSeason20242025!$AB$3:$AB$1315,DataRegularSeason20242025!$B$3:$B$1315, "&lt;=" &amp; $A105, DataRegularSeason20242025!$E$3:$E$1315, R$1)</f>
        <v>9</v>
      </c>
      <c r="S105" s="2">
        <f>SUMIFS(DataRegularSeason20242025!$AA$3:$AA$1315,DataRegularSeason20242025!$B$3:$B$1315, "&lt;=" &amp; $A105, DataRegularSeason20242025!$D$3:$D$1315, S$1)+SUMIFS(DataRegularSeason20242025!$AB$3:$AB$1315,DataRegularSeason20242025!$B$3:$B$1315, "&lt;=" &amp; $A105, DataRegularSeason20242025!$E$3:$E$1315, S$1)</f>
        <v>10</v>
      </c>
      <c r="T105" s="2">
        <f>SUMIFS(DataRegularSeason20242025!$AA$3:$AA$1315,DataRegularSeason20242025!$B$3:$B$1315, "&lt;=" &amp; $A105, DataRegularSeason20242025!$D$3:$D$1315, T$1)+SUMIFS(DataRegularSeason20242025!$AB$3:$AB$1315,DataRegularSeason20242025!$B$3:$B$1315, "&lt;=" &amp; $A105, DataRegularSeason20242025!$E$3:$E$1315, T$1)</f>
        <v>17</v>
      </c>
      <c r="U105" s="2">
        <f>SUMIFS(DataRegularSeason20242025!$AA$3:$AA$1315,DataRegularSeason20242025!$B$3:$B$1315, "&lt;=" &amp; $A105, DataRegularSeason20242025!$D$3:$D$1315, U$1)+SUMIFS(DataRegularSeason20242025!$AB$3:$AB$1315,DataRegularSeason20242025!$B$3:$B$1315, "&lt;=" &amp; $A105, DataRegularSeason20242025!$E$3:$E$1315, U$1)</f>
        <v>12</v>
      </c>
      <c r="V105" s="2">
        <f>SUMIFS(DataRegularSeason20242025!$AA$3:$AA$1315,DataRegularSeason20242025!$B$3:$B$1315, "&lt;=" &amp; $A105, DataRegularSeason20242025!$D$3:$D$1315, V$1)+SUMIFS(DataRegularSeason20242025!$AB$3:$AB$1315,DataRegularSeason20242025!$B$3:$B$1315, "&lt;=" &amp; $A105, DataRegularSeason20242025!$E$3:$E$1315, V$1)</f>
        <v>9</v>
      </c>
      <c r="W105" s="2">
        <f>SUMIFS(DataRegularSeason20242025!$AA$3:$AA$1315,DataRegularSeason20242025!$B$3:$B$1315, "&lt;=" &amp; $A105, DataRegularSeason20242025!$D$3:$D$1315, W$1)+SUMIFS(DataRegularSeason20242025!$AB$3:$AB$1315,DataRegularSeason20242025!$B$3:$B$1315, "&lt;=" &amp; $A105, DataRegularSeason20242025!$E$3:$E$1315, W$1)</f>
        <v>11</v>
      </c>
      <c r="X105" s="2">
        <f>SUMIFS(DataRegularSeason20242025!$AA$3:$AA$1315,DataRegularSeason20242025!$B$3:$B$1315, "&lt;=" &amp; $A105, DataRegularSeason20242025!$D$3:$D$1315, X$1)+SUMIFS(DataRegularSeason20242025!$AB$3:$AB$1315,DataRegularSeason20242025!$B$3:$B$1315, "&lt;=" &amp; $A105, DataRegularSeason20242025!$E$3:$E$1315, X$1)</f>
        <v>11</v>
      </c>
      <c r="Y105" s="2">
        <f>SUMIFS(DataRegularSeason20242025!$AA$3:$AA$1315,DataRegularSeason20242025!$B$3:$B$1315, "&lt;=" &amp; $A105, DataRegularSeason20242025!$D$3:$D$1315, Y$1)+SUMIFS(DataRegularSeason20242025!$AB$3:$AB$1315,DataRegularSeason20242025!$B$3:$B$1315, "&lt;=" &amp; $A105, DataRegularSeason20242025!$E$3:$E$1315, Y$1)</f>
        <v>8</v>
      </c>
      <c r="Z105" s="2">
        <f>SUMIFS(DataRegularSeason20242025!$AA$3:$AA$1315,DataRegularSeason20242025!$B$3:$B$1315, "&lt;=" &amp; $A105, DataRegularSeason20242025!$D$3:$D$1315, Z$1)+SUMIFS(DataRegularSeason20242025!$AB$3:$AB$1315,DataRegularSeason20242025!$B$3:$B$1315, "&lt;=" &amp; $A105, DataRegularSeason20242025!$E$3:$E$1315, Z$1)</f>
        <v>12</v>
      </c>
      <c r="AA105" s="2">
        <f>SUMIFS(DataRegularSeason20242025!$AA$3:$AA$1315,DataRegularSeason20242025!$B$3:$B$1315, "&lt;=" &amp; $A105, DataRegularSeason20242025!$D$3:$D$1315, AA$1)+SUMIFS(DataRegularSeason20242025!$AB$3:$AB$1315,DataRegularSeason20242025!$B$3:$B$1315, "&lt;=" &amp; $A105, DataRegularSeason20242025!$E$3:$E$1315, AA$1)</f>
        <v>14</v>
      </c>
      <c r="AB105" s="2">
        <f>SUMIFS(DataRegularSeason20242025!$AA$3:$AA$1315,DataRegularSeason20242025!$B$3:$B$1315, "&lt;=" &amp; $A105, DataRegularSeason20242025!$D$3:$D$1315, AB$1)+SUMIFS(DataRegularSeason20242025!$AB$3:$AB$1315,DataRegularSeason20242025!$B$3:$B$1315, "&lt;=" &amp; $A105, DataRegularSeason20242025!$E$3:$E$1315, AB$1)</f>
        <v>14</v>
      </c>
      <c r="AC105" s="2">
        <f>SUMIFS(DataRegularSeason20242025!$AA$3:$AA$1315,DataRegularSeason20242025!$B$3:$B$1315, "&lt;=" &amp; $A105, DataRegularSeason20242025!$D$3:$D$1315, AC$1)+SUMIFS(DataRegularSeason20242025!$AB$3:$AB$1315,DataRegularSeason20242025!$B$3:$B$1315, "&lt;=" &amp; $A105, DataRegularSeason20242025!$E$3:$E$1315, AC$1)</f>
        <v>13</v>
      </c>
      <c r="AD105" s="2">
        <f>SUMIFS(DataRegularSeason20242025!$AA$3:$AA$1315,DataRegularSeason20242025!$B$3:$B$1315, "&lt;=" &amp; $A105, DataRegularSeason20242025!$D$3:$D$1315, AD$1)+SUMIFS(DataRegularSeason20242025!$AB$3:$AB$1315,DataRegularSeason20242025!$B$3:$B$1315, "&lt;=" &amp; $A105, DataRegularSeason20242025!$E$3:$E$1315, AD$1)</f>
        <v>13</v>
      </c>
      <c r="AE105" s="2">
        <f>SUMIFS(DataRegularSeason20242025!$AA$3:$AA$1315,DataRegularSeason20242025!$B$3:$B$1315, "&lt;=" &amp; $A105, DataRegularSeason20242025!$D$3:$D$1315, AE$1)+SUMIFS(DataRegularSeason20242025!$AB$3:$AB$1315,DataRegularSeason20242025!$B$3:$B$1315, "&lt;=" &amp; $A105, DataRegularSeason20242025!$E$3:$E$1315, AE$1)</f>
        <v>17</v>
      </c>
      <c r="AF105" s="2">
        <f>SUMIFS(DataRegularSeason20242025!$AA$3:$AA$1315,DataRegularSeason20242025!$B$3:$B$1315, "&lt;=" &amp; $A105, DataRegularSeason20242025!$D$3:$D$1315, AF$1)+SUMIFS(DataRegularSeason20242025!$AB$3:$AB$1315,DataRegularSeason20242025!$B$3:$B$1315, "&lt;=" &amp; $A105, DataRegularSeason20242025!$E$3:$E$1315, AF$1)</f>
        <v>22</v>
      </c>
      <c r="AG105" s="2">
        <f>SUMIFS(DataRegularSeason20242025!$AA$3:$AA$1315,DataRegularSeason20242025!$B$3:$B$1315, "&lt;=" &amp; $A105, DataRegularSeason20242025!$D$3:$D$1315, AG$1)+SUMIFS(DataRegularSeason20242025!$AB$3:$AB$1315,DataRegularSeason20242025!$B$3:$B$1315, "&lt;=" &amp; $A105, DataRegularSeason20242025!$E$3:$E$1315, AG$1)</f>
        <v>16</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10</v>
      </c>
      <c r="C106" s="2">
        <f>SUMIFS(DataRegularSeason20242025!$AA$3:$AA$1315,DataRegularSeason20242025!$B$3:$B$1315, "&lt;=" &amp; $A106, DataRegularSeason20242025!$D$3:$D$1315, C$1)+SUMIFS(DataRegularSeason20242025!$AB$3:$AB$1315,DataRegularSeason20242025!$B$3:$B$1315, "&lt;=" &amp; $A106, DataRegularSeason20242025!$E$3:$E$1315, C$1)</f>
        <v>13</v>
      </c>
      <c r="D106" s="2">
        <f>SUMIFS(DataRegularSeason20242025!$AA$3:$AA$1315,DataRegularSeason20242025!$B$3:$B$1315, "&lt;=" &amp; $A106, DataRegularSeason20242025!$D$3:$D$1315, D$1)+SUMIFS(DataRegularSeason20242025!$AB$3:$AB$1315,DataRegularSeason20242025!$B$3:$B$1315, "&lt;=" &amp; $A106, DataRegularSeason20242025!$E$3:$E$1315, D$1)</f>
        <v>9</v>
      </c>
      <c r="E106" s="2">
        <f>SUMIFS(DataRegularSeason20242025!$AA$3:$AA$1315,DataRegularSeason20242025!$B$3:$B$1315, "&lt;=" &amp; $A106, DataRegularSeason20242025!$D$3:$D$1315, E$1)+SUMIFS(DataRegularSeason20242025!$AB$3:$AB$1315,DataRegularSeason20242025!$B$3:$B$1315, "&lt;=" &amp; $A106, DataRegularSeason20242025!$E$3:$E$1315, E$1)</f>
        <v>16</v>
      </c>
      <c r="F106" s="2">
        <f>SUMIFS(DataRegularSeason20242025!$AA$3:$AA$1315,DataRegularSeason20242025!$B$3:$B$1315, "&lt;=" &amp; $A106, DataRegularSeason20242025!$D$3:$D$1315, F$1)+SUMIFS(DataRegularSeason20242025!$AB$3:$AB$1315,DataRegularSeason20242025!$B$3:$B$1315, "&lt;=" &amp; $A106, DataRegularSeason20242025!$E$3:$E$1315, F$1)</f>
        <v>11</v>
      </c>
      <c r="G106" s="2">
        <f>SUMIFS(DataRegularSeason20242025!$AA$3:$AA$1315,DataRegularSeason20242025!$B$3:$B$1315, "&lt;=" &amp; $A106, DataRegularSeason20242025!$D$3:$D$1315, G$1)+SUMIFS(DataRegularSeason20242025!$AB$3:$AB$1315,DataRegularSeason20242025!$B$3:$B$1315, "&lt;=" &amp; $A106, DataRegularSeason20242025!$E$3:$E$1315, G$1)</f>
        <v>13</v>
      </c>
      <c r="H106" s="2">
        <f>SUMIFS(DataRegularSeason20242025!$AA$3:$AA$1315,DataRegularSeason20242025!$B$3:$B$1315, "&lt;=" &amp; $A106, DataRegularSeason20242025!$D$3:$D$1315, H$1)+SUMIFS(DataRegularSeason20242025!$AB$3:$AB$1315,DataRegularSeason20242025!$B$3:$B$1315, "&lt;=" &amp; $A106, DataRegularSeason20242025!$E$3:$E$1315, H$1)</f>
        <v>11</v>
      </c>
      <c r="I106" s="2">
        <f>SUMIFS(DataRegularSeason20242025!$AA$3:$AA$1315,DataRegularSeason20242025!$B$3:$B$1315, "&lt;=" &amp; $A106, DataRegularSeason20242025!$D$3:$D$1315, I$1)+SUMIFS(DataRegularSeason20242025!$AB$3:$AB$1315,DataRegularSeason20242025!$B$3:$B$1315, "&lt;=" &amp; $A106, DataRegularSeason20242025!$E$3:$E$1315, I$1)</f>
        <v>10</v>
      </c>
      <c r="J106" s="2">
        <f>SUMIFS(DataRegularSeason20242025!$AA$3:$AA$1315,DataRegularSeason20242025!$B$3:$B$1315, "&lt;=" &amp; $A106, DataRegularSeason20242025!$D$3:$D$1315, J$1)+SUMIFS(DataRegularSeason20242025!$AB$3:$AB$1315,DataRegularSeason20242025!$B$3:$B$1315, "&lt;=" &amp; $A106, DataRegularSeason20242025!$E$3:$E$1315, J$1)</f>
        <v>14</v>
      </c>
      <c r="K106" s="2">
        <f>SUMIFS(DataRegularSeason20242025!$AA$3:$AA$1315,DataRegularSeason20242025!$B$3:$B$1315, "&lt;=" &amp; $A106, DataRegularSeason20242025!$D$3:$D$1315, K$1)+SUMIFS(DataRegularSeason20242025!$AB$3:$AB$1315,DataRegularSeason20242025!$B$3:$B$1315, "&lt;=" &amp; $A106, DataRegularSeason20242025!$E$3:$E$1315, K$1)</f>
        <v>11</v>
      </c>
      <c r="L106" s="2">
        <f>SUMIFS(DataRegularSeason20242025!$AA$3:$AA$1315,DataRegularSeason20242025!$B$3:$B$1315, "&lt;=" &amp; $A106, DataRegularSeason20242025!$D$3:$D$1315, L$1)+SUMIFS(DataRegularSeason20242025!$AB$3:$AB$1315,DataRegularSeason20242025!$B$3:$B$1315, "&lt;=" &amp; $A106, DataRegularSeason20242025!$E$3:$E$1315, L$1)</f>
        <v>13</v>
      </c>
      <c r="M106" s="2">
        <f>SUMIFS(DataRegularSeason20242025!$AA$3:$AA$1315,DataRegularSeason20242025!$B$3:$B$1315, "&lt;=" &amp; $A106, DataRegularSeason20242025!$D$3:$D$1315, M$1)+SUMIFS(DataRegularSeason20242025!$AB$3:$AB$1315,DataRegularSeason20242025!$B$3:$B$1315, "&lt;=" &amp; $A106, DataRegularSeason20242025!$E$3:$E$1315, M$1)</f>
        <v>19</v>
      </c>
      <c r="N106" s="2">
        <f>SUMIFS(DataRegularSeason20242025!$AA$3:$AA$1315,DataRegularSeason20242025!$B$3:$B$1315, "&lt;=" &amp; $A106, DataRegularSeason20242025!$D$3:$D$1315, N$1)+SUMIFS(DataRegularSeason20242025!$AB$3:$AB$1315,DataRegularSeason20242025!$B$3:$B$1315, "&lt;=" &amp; $A106, DataRegularSeason20242025!$E$3:$E$1315, N$1)</f>
        <v>17</v>
      </c>
      <c r="O106" s="2">
        <f>SUMIFS(DataRegularSeason20242025!$AA$3:$AA$1315,DataRegularSeason20242025!$B$3:$B$1315, "&lt;=" &amp; $A106, DataRegularSeason20242025!$D$3:$D$1315, O$1)+SUMIFS(DataRegularSeason20242025!$AB$3:$AB$1315,DataRegularSeason20242025!$B$3:$B$1315, "&lt;=" &amp; $A106, DataRegularSeason20242025!$E$3:$E$1315, O$1)</f>
        <v>18</v>
      </c>
      <c r="P106" s="2">
        <f>SUMIFS(DataRegularSeason20242025!$AA$3:$AA$1315,DataRegularSeason20242025!$B$3:$B$1315, "&lt;=" &amp; $A106, DataRegularSeason20242025!$D$3:$D$1315, P$1)+SUMIFS(DataRegularSeason20242025!$AB$3:$AB$1315,DataRegularSeason20242025!$B$3:$B$1315, "&lt;=" &amp; $A106, DataRegularSeason20242025!$E$3:$E$1315, P$1)</f>
        <v>9</v>
      </c>
      <c r="Q106" s="2">
        <f>SUMIFS(DataRegularSeason20242025!$AA$3:$AA$1315,DataRegularSeason20242025!$B$3:$B$1315, "&lt;=" &amp; $A106, DataRegularSeason20242025!$D$3:$D$1315, Q$1)+SUMIFS(DataRegularSeason20242025!$AB$3:$AB$1315,DataRegularSeason20242025!$B$3:$B$1315, "&lt;=" &amp; $A106, DataRegularSeason20242025!$E$3:$E$1315, Q$1)</f>
        <v>18</v>
      </c>
      <c r="R106" s="2">
        <f>SUMIFS(DataRegularSeason20242025!$AA$3:$AA$1315,DataRegularSeason20242025!$B$3:$B$1315, "&lt;=" &amp; $A106, DataRegularSeason20242025!$D$3:$D$1315, R$1)+SUMIFS(DataRegularSeason20242025!$AB$3:$AB$1315,DataRegularSeason20242025!$B$3:$B$1315, "&lt;=" &amp; $A106, DataRegularSeason20242025!$E$3:$E$1315, R$1)</f>
        <v>9</v>
      </c>
      <c r="S106" s="2">
        <f>SUMIFS(DataRegularSeason20242025!$AA$3:$AA$1315,DataRegularSeason20242025!$B$3:$B$1315, "&lt;=" &amp; $A106, DataRegularSeason20242025!$D$3:$D$1315, S$1)+SUMIFS(DataRegularSeason20242025!$AB$3:$AB$1315,DataRegularSeason20242025!$B$3:$B$1315, "&lt;=" &amp; $A106, DataRegularSeason20242025!$E$3:$E$1315, S$1)</f>
        <v>10</v>
      </c>
      <c r="T106" s="2">
        <f>SUMIFS(DataRegularSeason20242025!$AA$3:$AA$1315,DataRegularSeason20242025!$B$3:$B$1315, "&lt;=" &amp; $A106, DataRegularSeason20242025!$D$3:$D$1315, T$1)+SUMIFS(DataRegularSeason20242025!$AB$3:$AB$1315,DataRegularSeason20242025!$B$3:$B$1315, "&lt;=" &amp; $A106, DataRegularSeason20242025!$E$3:$E$1315, T$1)</f>
        <v>17</v>
      </c>
      <c r="U106" s="2">
        <f>SUMIFS(DataRegularSeason20242025!$AA$3:$AA$1315,DataRegularSeason20242025!$B$3:$B$1315, "&lt;=" &amp; $A106, DataRegularSeason20242025!$D$3:$D$1315, U$1)+SUMIFS(DataRegularSeason20242025!$AB$3:$AB$1315,DataRegularSeason20242025!$B$3:$B$1315, "&lt;=" &amp; $A106, DataRegularSeason20242025!$E$3:$E$1315, U$1)</f>
        <v>12</v>
      </c>
      <c r="V106" s="2">
        <f>SUMIFS(DataRegularSeason20242025!$AA$3:$AA$1315,DataRegularSeason20242025!$B$3:$B$1315, "&lt;=" &amp; $A106, DataRegularSeason20242025!$D$3:$D$1315, V$1)+SUMIFS(DataRegularSeason20242025!$AB$3:$AB$1315,DataRegularSeason20242025!$B$3:$B$1315, "&lt;=" &amp; $A106, DataRegularSeason20242025!$E$3:$E$1315, V$1)</f>
        <v>9</v>
      </c>
      <c r="W106" s="2">
        <f>SUMIFS(DataRegularSeason20242025!$AA$3:$AA$1315,DataRegularSeason20242025!$B$3:$B$1315, "&lt;=" &amp; $A106, DataRegularSeason20242025!$D$3:$D$1315, W$1)+SUMIFS(DataRegularSeason20242025!$AB$3:$AB$1315,DataRegularSeason20242025!$B$3:$B$1315, "&lt;=" &amp; $A106, DataRegularSeason20242025!$E$3:$E$1315, W$1)</f>
        <v>11</v>
      </c>
      <c r="X106" s="2">
        <f>SUMIFS(DataRegularSeason20242025!$AA$3:$AA$1315,DataRegularSeason20242025!$B$3:$B$1315, "&lt;=" &amp; $A106, DataRegularSeason20242025!$D$3:$D$1315, X$1)+SUMIFS(DataRegularSeason20242025!$AB$3:$AB$1315,DataRegularSeason20242025!$B$3:$B$1315, "&lt;=" &amp; $A106, DataRegularSeason20242025!$E$3:$E$1315, X$1)</f>
        <v>11</v>
      </c>
      <c r="Y106" s="2">
        <f>SUMIFS(DataRegularSeason20242025!$AA$3:$AA$1315,DataRegularSeason20242025!$B$3:$B$1315, "&lt;=" &amp; $A106, DataRegularSeason20242025!$D$3:$D$1315, Y$1)+SUMIFS(DataRegularSeason20242025!$AB$3:$AB$1315,DataRegularSeason20242025!$B$3:$B$1315, "&lt;=" &amp; $A106, DataRegularSeason20242025!$E$3:$E$1315, Y$1)</f>
        <v>8</v>
      </c>
      <c r="Z106" s="2">
        <f>SUMIFS(DataRegularSeason20242025!$AA$3:$AA$1315,DataRegularSeason20242025!$B$3:$B$1315, "&lt;=" &amp; $A106, DataRegularSeason20242025!$D$3:$D$1315, Z$1)+SUMIFS(DataRegularSeason20242025!$AB$3:$AB$1315,DataRegularSeason20242025!$B$3:$B$1315, "&lt;=" &amp; $A106, DataRegularSeason20242025!$E$3:$E$1315, Z$1)</f>
        <v>12</v>
      </c>
      <c r="AA106" s="2">
        <f>SUMIFS(DataRegularSeason20242025!$AA$3:$AA$1315,DataRegularSeason20242025!$B$3:$B$1315, "&lt;=" &amp; $A106, DataRegularSeason20242025!$D$3:$D$1315, AA$1)+SUMIFS(DataRegularSeason20242025!$AB$3:$AB$1315,DataRegularSeason20242025!$B$3:$B$1315, "&lt;=" &amp; $A106, DataRegularSeason20242025!$E$3:$E$1315, AA$1)</f>
        <v>14</v>
      </c>
      <c r="AB106" s="2">
        <f>SUMIFS(DataRegularSeason20242025!$AA$3:$AA$1315,DataRegularSeason20242025!$B$3:$B$1315, "&lt;=" &amp; $A106, DataRegularSeason20242025!$D$3:$D$1315, AB$1)+SUMIFS(DataRegularSeason20242025!$AB$3:$AB$1315,DataRegularSeason20242025!$B$3:$B$1315, "&lt;=" &amp; $A106, DataRegularSeason20242025!$E$3:$E$1315, AB$1)</f>
        <v>14</v>
      </c>
      <c r="AC106" s="2">
        <f>SUMIFS(DataRegularSeason20242025!$AA$3:$AA$1315,DataRegularSeason20242025!$B$3:$B$1315, "&lt;=" &amp; $A106, DataRegularSeason20242025!$D$3:$D$1315, AC$1)+SUMIFS(DataRegularSeason20242025!$AB$3:$AB$1315,DataRegularSeason20242025!$B$3:$B$1315, "&lt;=" &amp; $A106, DataRegularSeason20242025!$E$3:$E$1315, AC$1)</f>
        <v>13</v>
      </c>
      <c r="AD106" s="2">
        <f>SUMIFS(DataRegularSeason20242025!$AA$3:$AA$1315,DataRegularSeason20242025!$B$3:$B$1315, "&lt;=" &amp; $A106, DataRegularSeason20242025!$D$3:$D$1315, AD$1)+SUMIFS(DataRegularSeason20242025!$AB$3:$AB$1315,DataRegularSeason20242025!$B$3:$B$1315, "&lt;=" &amp; $A106, DataRegularSeason20242025!$E$3:$E$1315, AD$1)</f>
        <v>13</v>
      </c>
      <c r="AE106" s="2">
        <f>SUMIFS(DataRegularSeason20242025!$AA$3:$AA$1315,DataRegularSeason20242025!$B$3:$B$1315, "&lt;=" &amp; $A106, DataRegularSeason20242025!$D$3:$D$1315, AE$1)+SUMIFS(DataRegularSeason20242025!$AB$3:$AB$1315,DataRegularSeason20242025!$B$3:$B$1315, "&lt;=" &amp; $A106, DataRegularSeason20242025!$E$3:$E$1315, AE$1)</f>
        <v>17</v>
      </c>
      <c r="AF106" s="2">
        <f>SUMIFS(DataRegularSeason20242025!$AA$3:$AA$1315,DataRegularSeason20242025!$B$3:$B$1315, "&lt;=" &amp; $A106, DataRegularSeason20242025!$D$3:$D$1315, AF$1)+SUMIFS(DataRegularSeason20242025!$AB$3:$AB$1315,DataRegularSeason20242025!$B$3:$B$1315, "&lt;=" &amp; $A106, DataRegularSeason20242025!$E$3:$E$1315, AF$1)</f>
        <v>22</v>
      </c>
      <c r="AG106" s="2">
        <f>SUMIFS(DataRegularSeason20242025!$AA$3:$AA$1315,DataRegularSeason20242025!$B$3:$B$1315, "&lt;=" &amp; $A106, DataRegularSeason20242025!$D$3:$D$1315, AG$1)+SUMIFS(DataRegularSeason20242025!$AB$3:$AB$1315,DataRegularSeason20242025!$B$3:$B$1315, "&lt;=" &amp; $A106, DataRegularSeason20242025!$E$3:$E$1315, AG$1)</f>
        <v>16</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10</v>
      </c>
      <c r="C107" s="2">
        <f>SUMIFS(DataRegularSeason20242025!$AA$3:$AA$1315,DataRegularSeason20242025!$B$3:$B$1315, "&lt;=" &amp; $A107, DataRegularSeason20242025!$D$3:$D$1315, C$1)+SUMIFS(DataRegularSeason20242025!$AB$3:$AB$1315,DataRegularSeason20242025!$B$3:$B$1315, "&lt;=" &amp; $A107, DataRegularSeason20242025!$E$3:$E$1315, C$1)</f>
        <v>13</v>
      </c>
      <c r="D107" s="2">
        <f>SUMIFS(DataRegularSeason20242025!$AA$3:$AA$1315,DataRegularSeason20242025!$B$3:$B$1315, "&lt;=" &amp; $A107, DataRegularSeason20242025!$D$3:$D$1315, D$1)+SUMIFS(DataRegularSeason20242025!$AB$3:$AB$1315,DataRegularSeason20242025!$B$3:$B$1315, "&lt;=" &amp; $A107, DataRegularSeason20242025!$E$3:$E$1315, D$1)</f>
        <v>9</v>
      </c>
      <c r="E107" s="2">
        <f>SUMIFS(DataRegularSeason20242025!$AA$3:$AA$1315,DataRegularSeason20242025!$B$3:$B$1315, "&lt;=" &amp; $A107, DataRegularSeason20242025!$D$3:$D$1315, E$1)+SUMIFS(DataRegularSeason20242025!$AB$3:$AB$1315,DataRegularSeason20242025!$B$3:$B$1315, "&lt;=" &amp; $A107, DataRegularSeason20242025!$E$3:$E$1315, E$1)</f>
        <v>16</v>
      </c>
      <c r="F107" s="2">
        <f>SUMIFS(DataRegularSeason20242025!$AA$3:$AA$1315,DataRegularSeason20242025!$B$3:$B$1315, "&lt;=" &amp; $A107, DataRegularSeason20242025!$D$3:$D$1315, F$1)+SUMIFS(DataRegularSeason20242025!$AB$3:$AB$1315,DataRegularSeason20242025!$B$3:$B$1315, "&lt;=" &amp; $A107, DataRegularSeason20242025!$E$3:$E$1315, F$1)</f>
        <v>11</v>
      </c>
      <c r="G107" s="2">
        <f>SUMIFS(DataRegularSeason20242025!$AA$3:$AA$1315,DataRegularSeason20242025!$B$3:$B$1315, "&lt;=" &amp; $A107, DataRegularSeason20242025!$D$3:$D$1315, G$1)+SUMIFS(DataRegularSeason20242025!$AB$3:$AB$1315,DataRegularSeason20242025!$B$3:$B$1315, "&lt;=" &amp; $A107, DataRegularSeason20242025!$E$3:$E$1315, G$1)</f>
        <v>13</v>
      </c>
      <c r="H107" s="2">
        <f>SUMIFS(DataRegularSeason20242025!$AA$3:$AA$1315,DataRegularSeason20242025!$B$3:$B$1315, "&lt;=" &amp; $A107, DataRegularSeason20242025!$D$3:$D$1315, H$1)+SUMIFS(DataRegularSeason20242025!$AB$3:$AB$1315,DataRegularSeason20242025!$B$3:$B$1315, "&lt;=" &amp; $A107, DataRegularSeason20242025!$E$3:$E$1315, H$1)</f>
        <v>11</v>
      </c>
      <c r="I107" s="2">
        <f>SUMIFS(DataRegularSeason20242025!$AA$3:$AA$1315,DataRegularSeason20242025!$B$3:$B$1315, "&lt;=" &amp; $A107, DataRegularSeason20242025!$D$3:$D$1315, I$1)+SUMIFS(DataRegularSeason20242025!$AB$3:$AB$1315,DataRegularSeason20242025!$B$3:$B$1315, "&lt;=" &amp; $A107, DataRegularSeason20242025!$E$3:$E$1315, I$1)</f>
        <v>10</v>
      </c>
      <c r="J107" s="2">
        <f>SUMIFS(DataRegularSeason20242025!$AA$3:$AA$1315,DataRegularSeason20242025!$B$3:$B$1315, "&lt;=" &amp; $A107, DataRegularSeason20242025!$D$3:$D$1315, J$1)+SUMIFS(DataRegularSeason20242025!$AB$3:$AB$1315,DataRegularSeason20242025!$B$3:$B$1315, "&lt;=" &amp; $A107, DataRegularSeason20242025!$E$3:$E$1315, J$1)</f>
        <v>14</v>
      </c>
      <c r="K107" s="2">
        <f>SUMIFS(DataRegularSeason20242025!$AA$3:$AA$1315,DataRegularSeason20242025!$B$3:$B$1315, "&lt;=" &amp; $A107, DataRegularSeason20242025!$D$3:$D$1315, K$1)+SUMIFS(DataRegularSeason20242025!$AB$3:$AB$1315,DataRegularSeason20242025!$B$3:$B$1315, "&lt;=" &amp; $A107, DataRegularSeason20242025!$E$3:$E$1315, K$1)</f>
        <v>11</v>
      </c>
      <c r="L107" s="2">
        <f>SUMIFS(DataRegularSeason20242025!$AA$3:$AA$1315,DataRegularSeason20242025!$B$3:$B$1315, "&lt;=" &amp; $A107, DataRegularSeason20242025!$D$3:$D$1315, L$1)+SUMIFS(DataRegularSeason20242025!$AB$3:$AB$1315,DataRegularSeason20242025!$B$3:$B$1315, "&lt;=" &amp; $A107, DataRegularSeason20242025!$E$3:$E$1315, L$1)</f>
        <v>13</v>
      </c>
      <c r="M107" s="2">
        <f>SUMIFS(DataRegularSeason20242025!$AA$3:$AA$1315,DataRegularSeason20242025!$B$3:$B$1315, "&lt;=" &amp; $A107, DataRegularSeason20242025!$D$3:$D$1315, M$1)+SUMIFS(DataRegularSeason20242025!$AB$3:$AB$1315,DataRegularSeason20242025!$B$3:$B$1315, "&lt;=" &amp; $A107, DataRegularSeason20242025!$E$3:$E$1315, M$1)</f>
        <v>19</v>
      </c>
      <c r="N107" s="2">
        <f>SUMIFS(DataRegularSeason20242025!$AA$3:$AA$1315,DataRegularSeason20242025!$B$3:$B$1315, "&lt;=" &amp; $A107, DataRegularSeason20242025!$D$3:$D$1315, N$1)+SUMIFS(DataRegularSeason20242025!$AB$3:$AB$1315,DataRegularSeason20242025!$B$3:$B$1315, "&lt;=" &amp; $A107, DataRegularSeason20242025!$E$3:$E$1315, N$1)</f>
        <v>17</v>
      </c>
      <c r="O107" s="2">
        <f>SUMIFS(DataRegularSeason20242025!$AA$3:$AA$1315,DataRegularSeason20242025!$B$3:$B$1315, "&lt;=" &amp; $A107, DataRegularSeason20242025!$D$3:$D$1315, O$1)+SUMIFS(DataRegularSeason20242025!$AB$3:$AB$1315,DataRegularSeason20242025!$B$3:$B$1315, "&lt;=" &amp; $A107, DataRegularSeason20242025!$E$3:$E$1315, O$1)</f>
        <v>18</v>
      </c>
      <c r="P107" s="2">
        <f>SUMIFS(DataRegularSeason20242025!$AA$3:$AA$1315,DataRegularSeason20242025!$B$3:$B$1315, "&lt;=" &amp; $A107, DataRegularSeason20242025!$D$3:$D$1315, P$1)+SUMIFS(DataRegularSeason20242025!$AB$3:$AB$1315,DataRegularSeason20242025!$B$3:$B$1315, "&lt;=" &amp; $A107, DataRegularSeason20242025!$E$3:$E$1315, P$1)</f>
        <v>9</v>
      </c>
      <c r="Q107" s="2">
        <f>SUMIFS(DataRegularSeason20242025!$AA$3:$AA$1315,DataRegularSeason20242025!$B$3:$B$1315, "&lt;=" &amp; $A107, DataRegularSeason20242025!$D$3:$D$1315, Q$1)+SUMIFS(DataRegularSeason20242025!$AB$3:$AB$1315,DataRegularSeason20242025!$B$3:$B$1315, "&lt;=" &amp; $A107, DataRegularSeason20242025!$E$3:$E$1315, Q$1)</f>
        <v>18</v>
      </c>
      <c r="R107" s="2">
        <f>SUMIFS(DataRegularSeason20242025!$AA$3:$AA$1315,DataRegularSeason20242025!$B$3:$B$1315, "&lt;=" &amp; $A107, DataRegularSeason20242025!$D$3:$D$1315, R$1)+SUMIFS(DataRegularSeason20242025!$AB$3:$AB$1315,DataRegularSeason20242025!$B$3:$B$1315, "&lt;=" &amp; $A107, DataRegularSeason20242025!$E$3:$E$1315, R$1)</f>
        <v>9</v>
      </c>
      <c r="S107" s="2">
        <f>SUMIFS(DataRegularSeason20242025!$AA$3:$AA$1315,DataRegularSeason20242025!$B$3:$B$1315, "&lt;=" &amp; $A107, DataRegularSeason20242025!$D$3:$D$1315, S$1)+SUMIFS(DataRegularSeason20242025!$AB$3:$AB$1315,DataRegularSeason20242025!$B$3:$B$1315, "&lt;=" &amp; $A107, DataRegularSeason20242025!$E$3:$E$1315, S$1)</f>
        <v>10</v>
      </c>
      <c r="T107" s="2">
        <f>SUMIFS(DataRegularSeason20242025!$AA$3:$AA$1315,DataRegularSeason20242025!$B$3:$B$1315, "&lt;=" &amp; $A107, DataRegularSeason20242025!$D$3:$D$1315, T$1)+SUMIFS(DataRegularSeason20242025!$AB$3:$AB$1315,DataRegularSeason20242025!$B$3:$B$1315, "&lt;=" &amp; $A107, DataRegularSeason20242025!$E$3:$E$1315, T$1)</f>
        <v>17</v>
      </c>
      <c r="U107" s="2">
        <f>SUMIFS(DataRegularSeason20242025!$AA$3:$AA$1315,DataRegularSeason20242025!$B$3:$B$1315, "&lt;=" &amp; $A107, DataRegularSeason20242025!$D$3:$D$1315, U$1)+SUMIFS(DataRegularSeason20242025!$AB$3:$AB$1315,DataRegularSeason20242025!$B$3:$B$1315, "&lt;=" &amp; $A107, DataRegularSeason20242025!$E$3:$E$1315, U$1)</f>
        <v>12</v>
      </c>
      <c r="V107" s="2">
        <f>SUMIFS(DataRegularSeason20242025!$AA$3:$AA$1315,DataRegularSeason20242025!$B$3:$B$1315, "&lt;=" &amp; $A107, DataRegularSeason20242025!$D$3:$D$1315, V$1)+SUMIFS(DataRegularSeason20242025!$AB$3:$AB$1315,DataRegularSeason20242025!$B$3:$B$1315, "&lt;=" &amp; $A107, DataRegularSeason20242025!$E$3:$E$1315, V$1)</f>
        <v>9</v>
      </c>
      <c r="W107" s="2">
        <f>SUMIFS(DataRegularSeason20242025!$AA$3:$AA$1315,DataRegularSeason20242025!$B$3:$B$1315, "&lt;=" &amp; $A107, DataRegularSeason20242025!$D$3:$D$1315, W$1)+SUMIFS(DataRegularSeason20242025!$AB$3:$AB$1315,DataRegularSeason20242025!$B$3:$B$1315, "&lt;=" &amp; $A107, DataRegularSeason20242025!$E$3:$E$1315, W$1)</f>
        <v>11</v>
      </c>
      <c r="X107" s="2">
        <f>SUMIFS(DataRegularSeason20242025!$AA$3:$AA$1315,DataRegularSeason20242025!$B$3:$B$1315, "&lt;=" &amp; $A107, DataRegularSeason20242025!$D$3:$D$1315, X$1)+SUMIFS(DataRegularSeason20242025!$AB$3:$AB$1315,DataRegularSeason20242025!$B$3:$B$1315, "&lt;=" &amp; $A107, DataRegularSeason20242025!$E$3:$E$1315, X$1)</f>
        <v>11</v>
      </c>
      <c r="Y107" s="2">
        <f>SUMIFS(DataRegularSeason20242025!$AA$3:$AA$1315,DataRegularSeason20242025!$B$3:$B$1315, "&lt;=" &amp; $A107, DataRegularSeason20242025!$D$3:$D$1315, Y$1)+SUMIFS(DataRegularSeason20242025!$AB$3:$AB$1315,DataRegularSeason20242025!$B$3:$B$1315, "&lt;=" &amp; $A107, DataRegularSeason20242025!$E$3:$E$1315, Y$1)</f>
        <v>8</v>
      </c>
      <c r="Z107" s="2">
        <f>SUMIFS(DataRegularSeason20242025!$AA$3:$AA$1315,DataRegularSeason20242025!$B$3:$B$1315, "&lt;=" &amp; $A107, DataRegularSeason20242025!$D$3:$D$1315, Z$1)+SUMIFS(DataRegularSeason20242025!$AB$3:$AB$1315,DataRegularSeason20242025!$B$3:$B$1315, "&lt;=" &amp; $A107, DataRegularSeason20242025!$E$3:$E$1315, Z$1)</f>
        <v>12</v>
      </c>
      <c r="AA107" s="2">
        <f>SUMIFS(DataRegularSeason20242025!$AA$3:$AA$1315,DataRegularSeason20242025!$B$3:$B$1315, "&lt;=" &amp; $A107, DataRegularSeason20242025!$D$3:$D$1315, AA$1)+SUMIFS(DataRegularSeason20242025!$AB$3:$AB$1315,DataRegularSeason20242025!$B$3:$B$1315, "&lt;=" &amp; $A107, DataRegularSeason20242025!$E$3:$E$1315, AA$1)</f>
        <v>14</v>
      </c>
      <c r="AB107" s="2">
        <f>SUMIFS(DataRegularSeason20242025!$AA$3:$AA$1315,DataRegularSeason20242025!$B$3:$B$1315, "&lt;=" &amp; $A107, DataRegularSeason20242025!$D$3:$D$1315, AB$1)+SUMIFS(DataRegularSeason20242025!$AB$3:$AB$1315,DataRegularSeason20242025!$B$3:$B$1315, "&lt;=" &amp; $A107, DataRegularSeason20242025!$E$3:$E$1315, AB$1)</f>
        <v>14</v>
      </c>
      <c r="AC107" s="2">
        <f>SUMIFS(DataRegularSeason20242025!$AA$3:$AA$1315,DataRegularSeason20242025!$B$3:$B$1315, "&lt;=" &amp; $A107, DataRegularSeason20242025!$D$3:$D$1315, AC$1)+SUMIFS(DataRegularSeason20242025!$AB$3:$AB$1315,DataRegularSeason20242025!$B$3:$B$1315, "&lt;=" &amp; $A107, DataRegularSeason20242025!$E$3:$E$1315, AC$1)</f>
        <v>13</v>
      </c>
      <c r="AD107" s="2">
        <f>SUMIFS(DataRegularSeason20242025!$AA$3:$AA$1315,DataRegularSeason20242025!$B$3:$B$1315, "&lt;=" &amp; $A107, DataRegularSeason20242025!$D$3:$D$1315, AD$1)+SUMIFS(DataRegularSeason20242025!$AB$3:$AB$1315,DataRegularSeason20242025!$B$3:$B$1315, "&lt;=" &amp; $A107, DataRegularSeason20242025!$E$3:$E$1315, AD$1)</f>
        <v>13</v>
      </c>
      <c r="AE107" s="2">
        <f>SUMIFS(DataRegularSeason20242025!$AA$3:$AA$1315,DataRegularSeason20242025!$B$3:$B$1315, "&lt;=" &amp; $A107, DataRegularSeason20242025!$D$3:$D$1315, AE$1)+SUMIFS(DataRegularSeason20242025!$AB$3:$AB$1315,DataRegularSeason20242025!$B$3:$B$1315, "&lt;=" &amp; $A107, DataRegularSeason20242025!$E$3:$E$1315, AE$1)</f>
        <v>17</v>
      </c>
      <c r="AF107" s="2">
        <f>SUMIFS(DataRegularSeason20242025!$AA$3:$AA$1315,DataRegularSeason20242025!$B$3:$B$1315, "&lt;=" &amp; $A107, DataRegularSeason20242025!$D$3:$D$1315, AF$1)+SUMIFS(DataRegularSeason20242025!$AB$3:$AB$1315,DataRegularSeason20242025!$B$3:$B$1315, "&lt;=" &amp; $A107, DataRegularSeason20242025!$E$3:$E$1315, AF$1)</f>
        <v>22</v>
      </c>
      <c r="AG107" s="2">
        <f>SUMIFS(DataRegularSeason20242025!$AA$3:$AA$1315,DataRegularSeason20242025!$B$3:$B$1315, "&lt;=" &amp; $A107, DataRegularSeason20242025!$D$3:$D$1315, AG$1)+SUMIFS(DataRegularSeason20242025!$AB$3:$AB$1315,DataRegularSeason20242025!$B$3:$B$1315, "&lt;=" &amp; $A107, DataRegularSeason20242025!$E$3:$E$1315, AG$1)</f>
        <v>16</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10</v>
      </c>
      <c r="C108" s="2">
        <f>SUMIFS(DataRegularSeason20242025!$AA$3:$AA$1315,DataRegularSeason20242025!$B$3:$B$1315, "&lt;=" &amp; $A108, DataRegularSeason20242025!$D$3:$D$1315, C$1)+SUMIFS(DataRegularSeason20242025!$AB$3:$AB$1315,DataRegularSeason20242025!$B$3:$B$1315, "&lt;=" &amp; $A108, DataRegularSeason20242025!$E$3:$E$1315, C$1)</f>
        <v>13</v>
      </c>
      <c r="D108" s="2">
        <f>SUMIFS(DataRegularSeason20242025!$AA$3:$AA$1315,DataRegularSeason20242025!$B$3:$B$1315, "&lt;=" &amp; $A108, DataRegularSeason20242025!$D$3:$D$1315, D$1)+SUMIFS(DataRegularSeason20242025!$AB$3:$AB$1315,DataRegularSeason20242025!$B$3:$B$1315, "&lt;=" &amp; $A108, DataRegularSeason20242025!$E$3:$E$1315, D$1)</f>
        <v>9</v>
      </c>
      <c r="E108" s="2">
        <f>SUMIFS(DataRegularSeason20242025!$AA$3:$AA$1315,DataRegularSeason20242025!$B$3:$B$1315, "&lt;=" &amp; $A108, DataRegularSeason20242025!$D$3:$D$1315, E$1)+SUMIFS(DataRegularSeason20242025!$AB$3:$AB$1315,DataRegularSeason20242025!$B$3:$B$1315, "&lt;=" &amp; $A108, DataRegularSeason20242025!$E$3:$E$1315, E$1)</f>
        <v>16</v>
      </c>
      <c r="F108" s="2">
        <f>SUMIFS(DataRegularSeason20242025!$AA$3:$AA$1315,DataRegularSeason20242025!$B$3:$B$1315, "&lt;=" &amp; $A108, DataRegularSeason20242025!$D$3:$D$1315, F$1)+SUMIFS(DataRegularSeason20242025!$AB$3:$AB$1315,DataRegularSeason20242025!$B$3:$B$1315, "&lt;=" &amp; $A108, DataRegularSeason20242025!$E$3:$E$1315, F$1)</f>
        <v>11</v>
      </c>
      <c r="G108" s="2">
        <f>SUMIFS(DataRegularSeason20242025!$AA$3:$AA$1315,DataRegularSeason20242025!$B$3:$B$1315, "&lt;=" &amp; $A108, DataRegularSeason20242025!$D$3:$D$1315, G$1)+SUMIFS(DataRegularSeason20242025!$AB$3:$AB$1315,DataRegularSeason20242025!$B$3:$B$1315, "&lt;=" &amp; $A108, DataRegularSeason20242025!$E$3:$E$1315, G$1)</f>
        <v>13</v>
      </c>
      <c r="H108" s="2">
        <f>SUMIFS(DataRegularSeason20242025!$AA$3:$AA$1315,DataRegularSeason20242025!$B$3:$B$1315, "&lt;=" &amp; $A108, DataRegularSeason20242025!$D$3:$D$1315, H$1)+SUMIFS(DataRegularSeason20242025!$AB$3:$AB$1315,DataRegularSeason20242025!$B$3:$B$1315, "&lt;=" &amp; $A108, DataRegularSeason20242025!$E$3:$E$1315, H$1)</f>
        <v>11</v>
      </c>
      <c r="I108" s="2">
        <f>SUMIFS(DataRegularSeason20242025!$AA$3:$AA$1315,DataRegularSeason20242025!$B$3:$B$1315, "&lt;=" &amp; $A108, DataRegularSeason20242025!$D$3:$D$1315, I$1)+SUMIFS(DataRegularSeason20242025!$AB$3:$AB$1315,DataRegularSeason20242025!$B$3:$B$1315, "&lt;=" &amp; $A108, DataRegularSeason20242025!$E$3:$E$1315, I$1)</f>
        <v>10</v>
      </c>
      <c r="J108" s="2">
        <f>SUMIFS(DataRegularSeason20242025!$AA$3:$AA$1315,DataRegularSeason20242025!$B$3:$B$1315, "&lt;=" &amp; $A108, DataRegularSeason20242025!$D$3:$D$1315, J$1)+SUMIFS(DataRegularSeason20242025!$AB$3:$AB$1315,DataRegularSeason20242025!$B$3:$B$1315, "&lt;=" &amp; $A108, DataRegularSeason20242025!$E$3:$E$1315, J$1)</f>
        <v>14</v>
      </c>
      <c r="K108" s="2">
        <f>SUMIFS(DataRegularSeason20242025!$AA$3:$AA$1315,DataRegularSeason20242025!$B$3:$B$1315, "&lt;=" &amp; $A108, DataRegularSeason20242025!$D$3:$D$1315, K$1)+SUMIFS(DataRegularSeason20242025!$AB$3:$AB$1315,DataRegularSeason20242025!$B$3:$B$1315, "&lt;=" &amp; $A108, DataRegularSeason20242025!$E$3:$E$1315, K$1)</f>
        <v>11</v>
      </c>
      <c r="L108" s="2">
        <f>SUMIFS(DataRegularSeason20242025!$AA$3:$AA$1315,DataRegularSeason20242025!$B$3:$B$1315, "&lt;=" &amp; $A108, DataRegularSeason20242025!$D$3:$D$1315, L$1)+SUMIFS(DataRegularSeason20242025!$AB$3:$AB$1315,DataRegularSeason20242025!$B$3:$B$1315, "&lt;=" &amp; $A108, DataRegularSeason20242025!$E$3:$E$1315, L$1)</f>
        <v>13</v>
      </c>
      <c r="M108" s="2">
        <f>SUMIFS(DataRegularSeason20242025!$AA$3:$AA$1315,DataRegularSeason20242025!$B$3:$B$1315, "&lt;=" &amp; $A108, DataRegularSeason20242025!$D$3:$D$1315, M$1)+SUMIFS(DataRegularSeason20242025!$AB$3:$AB$1315,DataRegularSeason20242025!$B$3:$B$1315, "&lt;=" &amp; $A108, DataRegularSeason20242025!$E$3:$E$1315, M$1)</f>
        <v>19</v>
      </c>
      <c r="N108" s="2">
        <f>SUMIFS(DataRegularSeason20242025!$AA$3:$AA$1315,DataRegularSeason20242025!$B$3:$B$1315, "&lt;=" &amp; $A108, DataRegularSeason20242025!$D$3:$D$1315, N$1)+SUMIFS(DataRegularSeason20242025!$AB$3:$AB$1315,DataRegularSeason20242025!$B$3:$B$1315, "&lt;=" &amp; $A108, DataRegularSeason20242025!$E$3:$E$1315, N$1)</f>
        <v>17</v>
      </c>
      <c r="O108" s="2">
        <f>SUMIFS(DataRegularSeason20242025!$AA$3:$AA$1315,DataRegularSeason20242025!$B$3:$B$1315, "&lt;=" &amp; $A108, DataRegularSeason20242025!$D$3:$D$1315, O$1)+SUMIFS(DataRegularSeason20242025!$AB$3:$AB$1315,DataRegularSeason20242025!$B$3:$B$1315, "&lt;=" &amp; $A108, DataRegularSeason20242025!$E$3:$E$1315, O$1)</f>
        <v>18</v>
      </c>
      <c r="P108" s="2">
        <f>SUMIFS(DataRegularSeason20242025!$AA$3:$AA$1315,DataRegularSeason20242025!$B$3:$B$1315, "&lt;=" &amp; $A108, DataRegularSeason20242025!$D$3:$D$1315, P$1)+SUMIFS(DataRegularSeason20242025!$AB$3:$AB$1315,DataRegularSeason20242025!$B$3:$B$1315, "&lt;=" &amp; $A108, DataRegularSeason20242025!$E$3:$E$1315, P$1)</f>
        <v>9</v>
      </c>
      <c r="Q108" s="2">
        <f>SUMIFS(DataRegularSeason20242025!$AA$3:$AA$1315,DataRegularSeason20242025!$B$3:$B$1315, "&lt;=" &amp; $A108, DataRegularSeason20242025!$D$3:$D$1315, Q$1)+SUMIFS(DataRegularSeason20242025!$AB$3:$AB$1315,DataRegularSeason20242025!$B$3:$B$1315, "&lt;=" &amp; $A108, DataRegularSeason20242025!$E$3:$E$1315, Q$1)</f>
        <v>18</v>
      </c>
      <c r="R108" s="2">
        <f>SUMIFS(DataRegularSeason20242025!$AA$3:$AA$1315,DataRegularSeason20242025!$B$3:$B$1315, "&lt;=" &amp; $A108, DataRegularSeason20242025!$D$3:$D$1315, R$1)+SUMIFS(DataRegularSeason20242025!$AB$3:$AB$1315,DataRegularSeason20242025!$B$3:$B$1315, "&lt;=" &amp; $A108, DataRegularSeason20242025!$E$3:$E$1315, R$1)</f>
        <v>9</v>
      </c>
      <c r="S108" s="2">
        <f>SUMIFS(DataRegularSeason20242025!$AA$3:$AA$1315,DataRegularSeason20242025!$B$3:$B$1315, "&lt;=" &amp; $A108, DataRegularSeason20242025!$D$3:$D$1315, S$1)+SUMIFS(DataRegularSeason20242025!$AB$3:$AB$1315,DataRegularSeason20242025!$B$3:$B$1315, "&lt;=" &amp; $A108, DataRegularSeason20242025!$E$3:$E$1315, S$1)</f>
        <v>10</v>
      </c>
      <c r="T108" s="2">
        <f>SUMIFS(DataRegularSeason20242025!$AA$3:$AA$1315,DataRegularSeason20242025!$B$3:$B$1315, "&lt;=" &amp; $A108, DataRegularSeason20242025!$D$3:$D$1315, T$1)+SUMIFS(DataRegularSeason20242025!$AB$3:$AB$1315,DataRegularSeason20242025!$B$3:$B$1315, "&lt;=" &amp; $A108, DataRegularSeason20242025!$E$3:$E$1315, T$1)</f>
        <v>17</v>
      </c>
      <c r="U108" s="2">
        <f>SUMIFS(DataRegularSeason20242025!$AA$3:$AA$1315,DataRegularSeason20242025!$B$3:$B$1315, "&lt;=" &amp; $A108, DataRegularSeason20242025!$D$3:$D$1315, U$1)+SUMIFS(DataRegularSeason20242025!$AB$3:$AB$1315,DataRegularSeason20242025!$B$3:$B$1315, "&lt;=" &amp; $A108, DataRegularSeason20242025!$E$3:$E$1315, U$1)</f>
        <v>12</v>
      </c>
      <c r="V108" s="2">
        <f>SUMIFS(DataRegularSeason20242025!$AA$3:$AA$1315,DataRegularSeason20242025!$B$3:$B$1315, "&lt;=" &amp; $A108, DataRegularSeason20242025!$D$3:$D$1315, V$1)+SUMIFS(DataRegularSeason20242025!$AB$3:$AB$1315,DataRegularSeason20242025!$B$3:$B$1315, "&lt;=" &amp; $A108, DataRegularSeason20242025!$E$3:$E$1315, V$1)</f>
        <v>9</v>
      </c>
      <c r="W108" s="2">
        <f>SUMIFS(DataRegularSeason20242025!$AA$3:$AA$1315,DataRegularSeason20242025!$B$3:$B$1315, "&lt;=" &amp; $A108, DataRegularSeason20242025!$D$3:$D$1315, W$1)+SUMIFS(DataRegularSeason20242025!$AB$3:$AB$1315,DataRegularSeason20242025!$B$3:$B$1315, "&lt;=" &amp; $A108, DataRegularSeason20242025!$E$3:$E$1315, W$1)</f>
        <v>11</v>
      </c>
      <c r="X108" s="2">
        <f>SUMIFS(DataRegularSeason20242025!$AA$3:$AA$1315,DataRegularSeason20242025!$B$3:$B$1315, "&lt;=" &amp; $A108, DataRegularSeason20242025!$D$3:$D$1315, X$1)+SUMIFS(DataRegularSeason20242025!$AB$3:$AB$1315,DataRegularSeason20242025!$B$3:$B$1315, "&lt;=" &amp; $A108, DataRegularSeason20242025!$E$3:$E$1315, X$1)</f>
        <v>11</v>
      </c>
      <c r="Y108" s="2">
        <f>SUMIFS(DataRegularSeason20242025!$AA$3:$AA$1315,DataRegularSeason20242025!$B$3:$B$1315, "&lt;=" &amp; $A108, DataRegularSeason20242025!$D$3:$D$1315, Y$1)+SUMIFS(DataRegularSeason20242025!$AB$3:$AB$1315,DataRegularSeason20242025!$B$3:$B$1315, "&lt;=" &amp; $A108, DataRegularSeason20242025!$E$3:$E$1315, Y$1)</f>
        <v>8</v>
      </c>
      <c r="Z108" s="2">
        <f>SUMIFS(DataRegularSeason20242025!$AA$3:$AA$1315,DataRegularSeason20242025!$B$3:$B$1315, "&lt;=" &amp; $A108, DataRegularSeason20242025!$D$3:$D$1315, Z$1)+SUMIFS(DataRegularSeason20242025!$AB$3:$AB$1315,DataRegularSeason20242025!$B$3:$B$1315, "&lt;=" &amp; $A108, DataRegularSeason20242025!$E$3:$E$1315, Z$1)</f>
        <v>12</v>
      </c>
      <c r="AA108" s="2">
        <f>SUMIFS(DataRegularSeason20242025!$AA$3:$AA$1315,DataRegularSeason20242025!$B$3:$B$1315, "&lt;=" &amp; $A108, DataRegularSeason20242025!$D$3:$D$1315, AA$1)+SUMIFS(DataRegularSeason20242025!$AB$3:$AB$1315,DataRegularSeason20242025!$B$3:$B$1315, "&lt;=" &amp; $A108, DataRegularSeason20242025!$E$3:$E$1315, AA$1)</f>
        <v>14</v>
      </c>
      <c r="AB108" s="2">
        <f>SUMIFS(DataRegularSeason20242025!$AA$3:$AA$1315,DataRegularSeason20242025!$B$3:$B$1315, "&lt;=" &amp; $A108, DataRegularSeason20242025!$D$3:$D$1315, AB$1)+SUMIFS(DataRegularSeason20242025!$AB$3:$AB$1315,DataRegularSeason20242025!$B$3:$B$1315, "&lt;=" &amp; $A108, DataRegularSeason20242025!$E$3:$E$1315, AB$1)</f>
        <v>14</v>
      </c>
      <c r="AC108" s="2">
        <f>SUMIFS(DataRegularSeason20242025!$AA$3:$AA$1315,DataRegularSeason20242025!$B$3:$B$1315, "&lt;=" &amp; $A108, DataRegularSeason20242025!$D$3:$D$1315, AC$1)+SUMIFS(DataRegularSeason20242025!$AB$3:$AB$1315,DataRegularSeason20242025!$B$3:$B$1315, "&lt;=" &amp; $A108, DataRegularSeason20242025!$E$3:$E$1315, AC$1)</f>
        <v>13</v>
      </c>
      <c r="AD108" s="2">
        <f>SUMIFS(DataRegularSeason20242025!$AA$3:$AA$1315,DataRegularSeason20242025!$B$3:$B$1315, "&lt;=" &amp; $A108, DataRegularSeason20242025!$D$3:$D$1315, AD$1)+SUMIFS(DataRegularSeason20242025!$AB$3:$AB$1315,DataRegularSeason20242025!$B$3:$B$1315, "&lt;=" &amp; $A108, DataRegularSeason20242025!$E$3:$E$1315, AD$1)</f>
        <v>13</v>
      </c>
      <c r="AE108" s="2">
        <f>SUMIFS(DataRegularSeason20242025!$AA$3:$AA$1315,DataRegularSeason20242025!$B$3:$B$1315, "&lt;=" &amp; $A108, DataRegularSeason20242025!$D$3:$D$1315, AE$1)+SUMIFS(DataRegularSeason20242025!$AB$3:$AB$1315,DataRegularSeason20242025!$B$3:$B$1315, "&lt;=" &amp; $A108, DataRegularSeason20242025!$E$3:$E$1315, AE$1)</f>
        <v>17</v>
      </c>
      <c r="AF108" s="2">
        <f>SUMIFS(DataRegularSeason20242025!$AA$3:$AA$1315,DataRegularSeason20242025!$B$3:$B$1315, "&lt;=" &amp; $A108, DataRegularSeason20242025!$D$3:$D$1315, AF$1)+SUMIFS(DataRegularSeason20242025!$AB$3:$AB$1315,DataRegularSeason20242025!$B$3:$B$1315, "&lt;=" &amp; $A108, DataRegularSeason20242025!$E$3:$E$1315, AF$1)</f>
        <v>22</v>
      </c>
      <c r="AG108" s="2">
        <f>SUMIFS(DataRegularSeason20242025!$AA$3:$AA$1315,DataRegularSeason20242025!$B$3:$B$1315, "&lt;=" &amp; $A108, DataRegularSeason20242025!$D$3:$D$1315, AG$1)+SUMIFS(DataRegularSeason20242025!$AB$3:$AB$1315,DataRegularSeason20242025!$B$3:$B$1315, "&lt;=" &amp; $A108, DataRegularSeason20242025!$E$3:$E$1315, AG$1)</f>
        <v>16</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10</v>
      </c>
      <c r="C109" s="2">
        <f>SUMIFS(DataRegularSeason20242025!$AA$3:$AA$1315,DataRegularSeason20242025!$B$3:$B$1315, "&lt;=" &amp; $A109, DataRegularSeason20242025!$D$3:$D$1315, C$1)+SUMIFS(DataRegularSeason20242025!$AB$3:$AB$1315,DataRegularSeason20242025!$B$3:$B$1315, "&lt;=" &amp; $A109, DataRegularSeason20242025!$E$3:$E$1315, C$1)</f>
        <v>13</v>
      </c>
      <c r="D109" s="2">
        <f>SUMIFS(DataRegularSeason20242025!$AA$3:$AA$1315,DataRegularSeason20242025!$B$3:$B$1315, "&lt;=" &amp; $A109, DataRegularSeason20242025!$D$3:$D$1315, D$1)+SUMIFS(DataRegularSeason20242025!$AB$3:$AB$1315,DataRegularSeason20242025!$B$3:$B$1315, "&lt;=" &amp; $A109, DataRegularSeason20242025!$E$3:$E$1315, D$1)</f>
        <v>9</v>
      </c>
      <c r="E109" s="2">
        <f>SUMIFS(DataRegularSeason20242025!$AA$3:$AA$1315,DataRegularSeason20242025!$B$3:$B$1315, "&lt;=" &amp; $A109, DataRegularSeason20242025!$D$3:$D$1315, E$1)+SUMIFS(DataRegularSeason20242025!$AB$3:$AB$1315,DataRegularSeason20242025!$B$3:$B$1315, "&lt;=" &amp; $A109, DataRegularSeason20242025!$E$3:$E$1315, E$1)</f>
        <v>16</v>
      </c>
      <c r="F109" s="2">
        <f>SUMIFS(DataRegularSeason20242025!$AA$3:$AA$1315,DataRegularSeason20242025!$B$3:$B$1315, "&lt;=" &amp; $A109, DataRegularSeason20242025!$D$3:$D$1315, F$1)+SUMIFS(DataRegularSeason20242025!$AB$3:$AB$1315,DataRegularSeason20242025!$B$3:$B$1315, "&lt;=" &amp; $A109, DataRegularSeason20242025!$E$3:$E$1315, F$1)</f>
        <v>11</v>
      </c>
      <c r="G109" s="2">
        <f>SUMIFS(DataRegularSeason20242025!$AA$3:$AA$1315,DataRegularSeason20242025!$B$3:$B$1315, "&lt;=" &amp; $A109, DataRegularSeason20242025!$D$3:$D$1315, G$1)+SUMIFS(DataRegularSeason20242025!$AB$3:$AB$1315,DataRegularSeason20242025!$B$3:$B$1315, "&lt;=" &amp; $A109, DataRegularSeason20242025!$E$3:$E$1315, G$1)</f>
        <v>13</v>
      </c>
      <c r="H109" s="2">
        <f>SUMIFS(DataRegularSeason20242025!$AA$3:$AA$1315,DataRegularSeason20242025!$B$3:$B$1315, "&lt;=" &amp; $A109, DataRegularSeason20242025!$D$3:$D$1315, H$1)+SUMIFS(DataRegularSeason20242025!$AB$3:$AB$1315,DataRegularSeason20242025!$B$3:$B$1315, "&lt;=" &amp; $A109, DataRegularSeason20242025!$E$3:$E$1315, H$1)</f>
        <v>11</v>
      </c>
      <c r="I109" s="2">
        <f>SUMIFS(DataRegularSeason20242025!$AA$3:$AA$1315,DataRegularSeason20242025!$B$3:$B$1315, "&lt;=" &amp; $A109, DataRegularSeason20242025!$D$3:$D$1315, I$1)+SUMIFS(DataRegularSeason20242025!$AB$3:$AB$1315,DataRegularSeason20242025!$B$3:$B$1315, "&lt;=" &amp; $A109, DataRegularSeason20242025!$E$3:$E$1315, I$1)</f>
        <v>10</v>
      </c>
      <c r="J109" s="2">
        <f>SUMIFS(DataRegularSeason20242025!$AA$3:$AA$1315,DataRegularSeason20242025!$B$3:$B$1315, "&lt;=" &amp; $A109, DataRegularSeason20242025!$D$3:$D$1315, J$1)+SUMIFS(DataRegularSeason20242025!$AB$3:$AB$1315,DataRegularSeason20242025!$B$3:$B$1315, "&lt;=" &amp; $A109, DataRegularSeason20242025!$E$3:$E$1315, J$1)</f>
        <v>14</v>
      </c>
      <c r="K109" s="2">
        <f>SUMIFS(DataRegularSeason20242025!$AA$3:$AA$1315,DataRegularSeason20242025!$B$3:$B$1315, "&lt;=" &amp; $A109, DataRegularSeason20242025!$D$3:$D$1315, K$1)+SUMIFS(DataRegularSeason20242025!$AB$3:$AB$1315,DataRegularSeason20242025!$B$3:$B$1315, "&lt;=" &amp; $A109, DataRegularSeason20242025!$E$3:$E$1315, K$1)</f>
        <v>11</v>
      </c>
      <c r="L109" s="2">
        <f>SUMIFS(DataRegularSeason20242025!$AA$3:$AA$1315,DataRegularSeason20242025!$B$3:$B$1315, "&lt;=" &amp; $A109, DataRegularSeason20242025!$D$3:$D$1315, L$1)+SUMIFS(DataRegularSeason20242025!$AB$3:$AB$1315,DataRegularSeason20242025!$B$3:$B$1315, "&lt;=" &amp; $A109, DataRegularSeason20242025!$E$3:$E$1315, L$1)</f>
        <v>13</v>
      </c>
      <c r="M109" s="2">
        <f>SUMIFS(DataRegularSeason20242025!$AA$3:$AA$1315,DataRegularSeason20242025!$B$3:$B$1315, "&lt;=" &amp; $A109, DataRegularSeason20242025!$D$3:$D$1315, M$1)+SUMIFS(DataRegularSeason20242025!$AB$3:$AB$1315,DataRegularSeason20242025!$B$3:$B$1315, "&lt;=" &amp; $A109, DataRegularSeason20242025!$E$3:$E$1315, M$1)</f>
        <v>19</v>
      </c>
      <c r="N109" s="2">
        <f>SUMIFS(DataRegularSeason20242025!$AA$3:$AA$1315,DataRegularSeason20242025!$B$3:$B$1315, "&lt;=" &amp; $A109, DataRegularSeason20242025!$D$3:$D$1315, N$1)+SUMIFS(DataRegularSeason20242025!$AB$3:$AB$1315,DataRegularSeason20242025!$B$3:$B$1315, "&lt;=" &amp; $A109, DataRegularSeason20242025!$E$3:$E$1315, N$1)</f>
        <v>17</v>
      </c>
      <c r="O109" s="2">
        <f>SUMIFS(DataRegularSeason20242025!$AA$3:$AA$1315,DataRegularSeason20242025!$B$3:$B$1315, "&lt;=" &amp; $A109, DataRegularSeason20242025!$D$3:$D$1315, O$1)+SUMIFS(DataRegularSeason20242025!$AB$3:$AB$1315,DataRegularSeason20242025!$B$3:$B$1315, "&lt;=" &amp; $A109, DataRegularSeason20242025!$E$3:$E$1315, O$1)</f>
        <v>18</v>
      </c>
      <c r="P109" s="2">
        <f>SUMIFS(DataRegularSeason20242025!$AA$3:$AA$1315,DataRegularSeason20242025!$B$3:$B$1315, "&lt;=" &amp; $A109, DataRegularSeason20242025!$D$3:$D$1315, P$1)+SUMIFS(DataRegularSeason20242025!$AB$3:$AB$1315,DataRegularSeason20242025!$B$3:$B$1315, "&lt;=" &amp; $A109, DataRegularSeason20242025!$E$3:$E$1315, P$1)</f>
        <v>9</v>
      </c>
      <c r="Q109" s="2">
        <f>SUMIFS(DataRegularSeason20242025!$AA$3:$AA$1315,DataRegularSeason20242025!$B$3:$B$1315, "&lt;=" &amp; $A109, DataRegularSeason20242025!$D$3:$D$1315, Q$1)+SUMIFS(DataRegularSeason20242025!$AB$3:$AB$1315,DataRegularSeason20242025!$B$3:$B$1315, "&lt;=" &amp; $A109, DataRegularSeason20242025!$E$3:$E$1315, Q$1)</f>
        <v>18</v>
      </c>
      <c r="R109" s="2">
        <f>SUMIFS(DataRegularSeason20242025!$AA$3:$AA$1315,DataRegularSeason20242025!$B$3:$B$1315, "&lt;=" &amp; $A109, DataRegularSeason20242025!$D$3:$D$1315, R$1)+SUMIFS(DataRegularSeason20242025!$AB$3:$AB$1315,DataRegularSeason20242025!$B$3:$B$1315, "&lt;=" &amp; $A109, DataRegularSeason20242025!$E$3:$E$1315, R$1)</f>
        <v>9</v>
      </c>
      <c r="S109" s="2">
        <f>SUMIFS(DataRegularSeason20242025!$AA$3:$AA$1315,DataRegularSeason20242025!$B$3:$B$1315, "&lt;=" &amp; $A109, DataRegularSeason20242025!$D$3:$D$1315, S$1)+SUMIFS(DataRegularSeason20242025!$AB$3:$AB$1315,DataRegularSeason20242025!$B$3:$B$1315, "&lt;=" &amp; $A109, DataRegularSeason20242025!$E$3:$E$1315, S$1)</f>
        <v>10</v>
      </c>
      <c r="T109" s="2">
        <f>SUMIFS(DataRegularSeason20242025!$AA$3:$AA$1315,DataRegularSeason20242025!$B$3:$B$1315, "&lt;=" &amp; $A109, DataRegularSeason20242025!$D$3:$D$1315, T$1)+SUMIFS(DataRegularSeason20242025!$AB$3:$AB$1315,DataRegularSeason20242025!$B$3:$B$1315, "&lt;=" &amp; $A109, DataRegularSeason20242025!$E$3:$E$1315, T$1)</f>
        <v>17</v>
      </c>
      <c r="U109" s="2">
        <f>SUMIFS(DataRegularSeason20242025!$AA$3:$AA$1315,DataRegularSeason20242025!$B$3:$B$1315, "&lt;=" &amp; $A109, DataRegularSeason20242025!$D$3:$D$1315, U$1)+SUMIFS(DataRegularSeason20242025!$AB$3:$AB$1315,DataRegularSeason20242025!$B$3:$B$1315, "&lt;=" &amp; $A109, DataRegularSeason20242025!$E$3:$E$1315, U$1)</f>
        <v>12</v>
      </c>
      <c r="V109" s="2">
        <f>SUMIFS(DataRegularSeason20242025!$AA$3:$AA$1315,DataRegularSeason20242025!$B$3:$B$1315, "&lt;=" &amp; $A109, DataRegularSeason20242025!$D$3:$D$1315, V$1)+SUMIFS(DataRegularSeason20242025!$AB$3:$AB$1315,DataRegularSeason20242025!$B$3:$B$1315, "&lt;=" &amp; $A109, DataRegularSeason20242025!$E$3:$E$1315, V$1)</f>
        <v>9</v>
      </c>
      <c r="W109" s="2">
        <f>SUMIFS(DataRegularSeason20242025!$AA$3:$AA$1315,DataRegularSeason20242025!$B$3:$B$1315, "&lt;=" &amp; $A109, DataRegularSeason20242025!$D$3:$D$1315, W$1)+SUMIFS(DataRegularSeason20242025!$AB$3:$AB$1315,DataRegularSeason20242025!$B$3:$B$1315, "&lt;=" &amp; $A109, DataRegularSeason20242025!$E$3:$E$1315, W$1)</f>
        <v>11</v>
      </c>
      <c r="X109" s="2">
        <f>SUMIFS(DataRegularSeason20242025!$AA$3:$AA$1315,DataRegularSeason20242025!$B$3:$B$1315, "&lt;=" &amp; $A109, DataRegularSeason20242025!$D$3:$D$1315, X$1)+SUMIFS(DataRegularSeason20242025!$AB$3:$AB$1315,DataRegularSeason20242025!$B$3:$B$1315, "&lt;=" &amp; $A109, DataRegularSeason20242025!$E$3:$E$1315, X$1)</f>
        <v>11</v>
      </c>
      <c r="Y109" s="2">
        <f>SUMIFS(DataRegularSeason20242025!$AA$3:$AA$1315,DataRegularSeason20242025!$B$3:$B$1315, "&lt;=" &amp; $A109, DataRegularSeason20242025!$D$3:$D$1315, Y$1)+SUMIFS(DataRegularSeason20242025!$AB$3:$AB$1315,DataRegularSeason20242025!$B$3:$B$1315, "&lt;=" &amp; $A109, DataRegularSeason20242025!$E$3:$E$1315, Y$1)</f>
        <v>8</v>
      </c>
      <c r="Z109" s="2">
        <f>SUMIFS(DataRegularSeason20242025!$AA$3:$AA$1315,DataRegularSeason20242025!$B$3:$B$1315, "&lt;=" &amp; $A109, DataRegularSeason20242025!$D$3:$D$1315, Z$1)+SUMIFS(DataRegularSeason20242025!$AB$3:$AB$1315,DataRegularSeason20242025!$B$3:$B$1315, "&lt;=" &amp; $A109, DataRegularSeason20242025!$E$3:$E$1315, Z$1)</f>
        <v>12</v>
      </c>
      <c r="AA109" s="2">
        <f>SUMIFS(DataRegularSeason20242025!$AA$3:$AA$1315,DataRegularSeason20242025!$B$3:$B$1315, "&lt;=" &amp; $A109, DataRegularSeason20242025!$D$3:$D$1315, AA$1)+SUMIFS(DataRegularSeason20242025!$AB$3:$AB$1315,DataRegularSeason20242025!$B$3:$B$1315, "&lt;=" &amp; $A109, DataRegularSeason20242025!$E$3:$E$1315, AA$1)</f>
        <v>14</v>
      </c>
      <c r="AB109" s="2">
        <f>SUMIFS(DataRegularSeason20242025!$AA$3:$AA$1315,DataRegularSeason20242025!$B$3:$B$1315, "&lt;=" &amp; $A109, DataRegularSeason20242025!$D$3:$D$1315, AB$1)+SUMIFS(DataRegularSeason20242025!$AB$3:$AB$1315,DataRegularSeason20242025!$B$3:$B$1315, "&lt;=" &amp; $A109, DataRegularSeason20242025!$E$3:$E$1315, AB$1)</f>
        <v>14</v>
      </c>
      <c r="AC109" s="2">
        <f>SUMIFS(DataRegularSeason20242025!$AA$3:$AA$1315,DataRegularSeason20242025!$B$3:$B$1315, "&lt;=" &amp; $A109, DataRegularSeason20242025!$D$3:$D$1315, AC$1)+SUMIFS(DataRegularSeason20242025!$AB$3:$AB$1315,DataRegularSeason20242025!$B$3:$B$1315, "&lt;=" &amp; $A109, DataRegularSeason20242025!$E$3:$E$1315, AC$1)</f>
        <v>13</v>
      </c>
      <c r="AD109" s="2">
        <f>SUMIFS(DataRegularSeason20242025!$AA$3:$AA$1315,DataRegularSeason20242025!$B$3:$B$1315, "&lt;=" &amp; $A109, DataRegularSeason20242025!$D$3:$D$1315, AD$1)+SUMIFS(DataRegularSeason20242025!$AB$3:$AB$1315,DataRegularSeason20242025!$B$3:$B$1315, "&lt;=" &amp; $A109, DataRegularSeason20242025!$E$3:$E$1315, AD$1)</f>
        <v>13</v>
      </c>
      <c r="AE109" s="2">
        <f>SUMIFS(DataRegularSeason20242025!$AA$3:$AA$1315,DataRegularSeason20242025!$B$3:$B$1315, "&lt;=" &amp; $A109, DataRegularSeason20242025!$D$3:$D$1315, AE$1)+SUMIFS(DataRegularSeason20242025!$AB$3:$AB$1315,DataRegularSeason20242025!$B$3:$B$1315, "&lt;=" &amp; $A109, DataRegularSeason20242025!$E$3:$E$1315, AE$1)</f>
        <v>17</v>
      </c>
      <c r="AF109" s="2">
        <f>SUMIFS(DataRegularSeason20242025!$AA$3:$AA$1315,DataRegularSeason20242025!$B$3:$B$1315, "&lt;=" &amp; $A109, DataRegularSeason20242025!$D$3:$D$1315, AF$1)+SUMIFS(DataRegularSeason20242025!$AB$3:$AB$1315,DataRegularSeason20242025!$B$3:$B$1315, "&lt;=" &amp; $A109, DataRegularSeason20242025!$E$3:$E$1315, AF$1)</f>
        <v>22</v>
      </c>
      <c r="AG109" s="2">
        <f>SUMIFS(DataRegularSeason20242025!$AA$3:$AA$1315,DataRegularSeason20242025!$B$3:$B$1315, "&lt;=" &amp; $A109, DataRegularSeason20242025!$D$3:$D$1315, AG$1)+SUMIFS(DataRegularSeason20242025!$AB$3:$AB$1315,DataRegularSeason20242025!$B$3:$B$1315, "&lt;=" &amp; $A109, DataRegularSeason20242025!$E$3:$E$1315, AG$1)</f>
        <v>16</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10</v>
      </c>
      <c r="C110" s="2">
        <f>SUMIFS(DataRegularSeason20242025!$AA$3:$AA$1315,DataRegularSeason20242025!$B$3:$B$1315, "&lt;=" &amp; $A110, DataRegularSeason20242025!$D$3:$D$1315, C$1)+SUMIFS(DataRegularSeason20242025!$AB$3:$AB$1315,DataRegularSeason20242025!$B$3:$B$1315, "&lt;=" &amp; $A110, DataRegularSeason20242025!$E$3:$E$1315, C$1)</f>
        <v>13</v>
      </c>
      <c r="D110" s="2">
        <f>SUMIFS(DataRegularSeason20242025!$AA$3:$AA$1315,DataRegularSeason20242025!$B$3:$B$1315, "&lt;=" &amp; $A110, DataRegularSeason20242025!$D$3:$D$1315, D$1)+SUMIFS(DataRegularSeason20242025!$AB$3:$AB$1315,DataRegularSeason20242025!$B$3:$B$1315, "&lt;=" &amp; $A110, DataRegularSeason20242025!$E$3:$E$1315, D$1)</f>
        <v>9</v>
      </c>
      <c r="E110" s="2">
        <f>SUMIFS(DataRegularSeason20242025!$AA$3:$AA$1315,DataRegularSeason20242025!$B$3:$B$1315, "&lt;=" &amp; $A110, DataRegularSeason20242025!$D$3:$D$1315, E$1)+SUMIFS(DataRegularSeason20242025!$AB$3:$AB$1315,DataRegularSeason20242025!$B$3:$B$1315, "&lt;=" &amp; $A110, DataRegularSeason20242025!$E$3:$E$1315, E$1)</f>
        <v>16</v>
      </c>
      <c r="F110" s="2">
        <f>SUMIFS(DataRegularSeason20242025!$AA$3:$AA$1315,DataRegularSeason20242025!$B$3:$B$1315, "&lt;=" &amp; $A110, DataRegularSeason20242025!$D$3:$D$1315, F$1)+SUMIFS(DataRegularSeason20242025!$AB$3:$AB$1315,DataRegularSeason20242025!$B$3:$B$1315, "&lt;=" &amp; $A110, DataRegularSeason20242025!$E$3:$E$1315, F$1)</f>
        <v>11</v>
      </c>
      <c r="G110" s="2">
        <f>SUMIFS(DataRegularSeason20242025!$AA$3:$AA$1315,DataRegularSeason20242025!$B$3:$B$1315, "&lt;=" &amp; $A110, DataRegularSeason20242025!$D$3:$D$1315, G$1)+SUMIFS(DataRegularSeason20242025!$AB$3:$AB$1315,DataRegularSeason20242025!$B$3:$B$1315, "&lt;=" &amp; $A110, DataRegularSeason20242025!$E$3:$E$1315, G$1)</f>
        <v>13</v>
      </c>
      <c r="H110" s="2">
        <f>SUMIFS(DataRegularSeason20242025!$AA$3:$AA$1315,DataRegularSeason20242025!$B$3:$B$1315, "&lt;=" &amp; $A110, DataRegularSeason20242025!$D$3:$D$1315, H$1)+SUMIFS(DataRegularSeason20242025!$AB$3:$AB$1315,DataRegularSeason20242025!$B$3:$B$1315, "&lt;=" &amp; $A110, DataRegularSeason20242025!$E$3:$E$1315, H$1)</f>
        <v>11</v>
      </c>
      <c r="I110" s="2">
        <f>SUMIFS(DataRegularSeason20242025!$AA$3:$AA$1315,DataRegularSeason20242025!$B$3:$B$1315, "&lt;=" &amp; $A110, DataRegularSeason20242025!$D$3:$D$1315, I$1)+SUMIFS(DataRegularSeason20242025!$AB$3:$AB$1315,DataRegularSeason20242025!$B$3:$B$1315, "&lt;=" &amp; $A110, DataRegularSeason20242025!$E$3:$E$1315, I$1)</f>
        <v>10</v>
      </c>
      <c r="J110" s="2">
        <f>SUMIFS(DataRegularSeason20242025!$AA$3:$AA$1315,DataRegularSeason20242025!$B$3:$B$1315, "&lt;=" &amp; $A110, DataRegularSeason20242025!$D$3:$D$1315, J$1)+SUMIFS(DataRegularSeason20242025!$AB$3:$AB$1315,DataRegularSeason20242025!$B$3:$B$1315, "&lt;=" &amp; $A110, DataRegularSeason20242025!$E$3:$E$1315, J$1)</f>
        <v>14</v>
      </c>
      <c r="K110" s="2">
        <f>SUMIFS(DataRegularSeason20242025!$AA$3:$AA$1315,DataRegularSeason20242025!$B$3:$B$1315, "&lt;=" &amp; $A110, DataRegularSeason20242025!$D$3:$D$1315, K$1)+SUMIFS(DataRegularSeason20242025!$AB$3:$AB$1315,DataRegularSeason20242025!$B$3:$B$1315, "&lt;=" &amp; $A110, DataRegularSeason20242025!$E$3:$E$1315, K$1)</f>
        <v>11</v>
      </c>
      <c r="L110" s="2">
        <f>SUMIFS(DataRegularSeason20242025!$AA$3:$AA$1315,DataRegularSeason20242025!$B$3:$B$1315, "&lt;=" &amp; $A110, DataRegularSeason20242025!$D$3:$D$1315, L$1)+SUMIFS(DataRegularSeason20242025!$AB$3:$AB$1315,DataRegularSeason20242025!$B$3:$B$1315, "&lt;=" &amp; $A110, DataRegularSeason20242025!$E$3:$E$1315, L$1)</f>
        <v>13</v>
      </c>
      <c r="M110" s="2">
        <f>SUMIFS(DataRegularSeason20242025!$AA$3:$AA$1315,DataRegularSeason20242025!$B$3:$B$1315, "&lt;=" &amp; $A110, DataRegularSeason20242025!$D$3:$D$1315, M$1)+SUMIFS(DataRegularSeason20242025!$AB$3:$AB$1315,DataRegularSeason20242025!$B$3:$B$1315, "&lt;=" &amp; $A110, DataRegularSeason20242025!$E$3:$E$1315, M$1)</f>
        <v>19</v>
      </c>
      <c r="N110" s="2">
        <f>SUMIFS(DataRegularSeason20242025!$AA$3:$AA$1315,DataRegularSeason20242025!$B$3:$B$1315, "&lt;=" &amp; $A110, DataRegularSeason20242025!$D$3:$D$1315, N$1)+SUMIFS(DataRegularSeason20242025!$AB$3:$AB$1315,DataRegularSeason20242025!$B$3:$B$1315, "&lt;=" &amp; $A110, DataRegularSeason20242025!$E$3:$E$1315, N$1)</f>
        <v>17</v>
      </c>
      <c r="O110" s="2">
        <f>SUMIFS(DataRegularSeason20242025!$AA$3:$AA$1315,DataRegularSeason20242025!$B$3:$B$1315, "&lt;=" &amp; $A110, DataRegularSeason20242025!$D$3:$D$1315, O$1)+SUMIFS(DataRegularSeason20242025!$AB$3:$AB$1315,DataRegularSeason20242025!$B$3:$B$1315, "&lt;=" &amp; $A110, DataRegularSeason20242025!$E$3:$E$1315, O$1)</f>
        <v>18</v>
      </c>
      <c r="P110" s="2">
        <f>SUMIFS(DataRegularSeason20242025!$AA$3:$AA$1315,DataRegularSeason20242025!$B$3:$B$1315, "&lt;=" &amp; $A110, DataRegularSeason20242025!$D$3:$D$1315, P$1)+SUMIFS(DataRegularSeason20242025!$AB$3:$AB$1315,DataRegularSeason20242025!$B$3:$B$1315, "&lt;=" &amp; $A110, DataRegularSeason20242025!$E$3:$E$1315, P$1)</f>
        <v>9</v>
      </c>
      <c r="Q110" s="2">
        <f>SUMIFS(DataRegularSeason20242025!$AA$3:$AA$1315,DataRegularSeason20242025!$B$3:$B$1315, "&lt;=" &amp; $A110, DataRegularSeason20242025!$D$3:$D$1315, Q$1)+SUMIFS(DataRegularSeason20242025!$AB$3:$AB$1315,DataRegularSeason20242025!$B$3:$B$1315, "&lt;=" &amp; $A110, DataRegularSeason20242025!$E$3:$E$1315, Q$1)</f>
        <v>18</v>
      </c>
      <c r="R110" s="2">
        <f>SUMIFS(DataRegularSeason20242025!$AA$3:$AA$1315,DataRegularSeason20242025!$B$3:$B$1315, "&lt;=" &amp; $A110, DataRegularSeason20242025!$D$3:$D$1315, R$1)+SUMIFS(DataRegularSeason20242025!$AB$3:$AB$1315,DataRegularSeason20242025!$B$3:$B$1315, "&lt;=" &amp; $A110, DataRegularSeason20242025!$E$3:$E$1315, R$1)</f>
        <v>9</v>
      </c>
      <c r="S110" s="2">
        <f>SUMIFS(DataRegularSeason20242025!$AA$3:$AA$1315,DataRegularSeason20242025!$B$3:$B$1315, "&lt;=" &amp; $A110, DataRegularSeason20242025!$D$3:$D$1315, S$1)+SUMIFS(DataRegularSeason20242025!$AB$3:$AB$1315,DataRegularSeason20242025!$B$3:$B$1315, "&lt;=" &amp; $A110, DataRegularSeason20242025!$E$3:$E$1315, S$1)</f>
        <v>10</v>
      </c>
      <c r="T110" s="2">
        <f>SUMIFS(DataRegularSeason20242025!$AA$3:$AA$1315,DataRegularSeason20242025!$B$3:$B$1315, "&lt;=" &amp; $A110, DataRegularSeason20242025!$D$3:$D$1315, T$1)+SUMIFS(DataRegularSeason20242025!$AB$3:$AB$1315,DataRegularSeason20242025!$B$3:$B$1315, "&lt;=" &amp; $A110, DataRegularSeason20242025!$E$3:$E$1315, T$1)</f>
        <v>17</v>
      </c>
      <c r="U110" s="2">
        <f>SUMIFS(DataRegularSeason20242025!$AA$3:$AA$1315,DataRegularSeason20242025!$B$3:$B$1315, "&lt;=" &amp; $A110, DataRegularSeason20242025!$D$3:$D$1315, U$1)+SUMIFS(DataRegularSeason20242025!$AB$3:$AB$1315,DataRegularSeason20242025!$B$3:$B$1315, "&lt;=" &amp; $A110, DataRegularSeason20242025!$E$3:$E$1315, U$1)</f>
        <v>12</v>
      </c>
      <c r="V110" s="2">
        <f>SUMIFS(DataRegularSeason20242025!$AA$3:$AA$1315,DataRegularSeason20242025!$B$3:$B$1315, "&lt;=" &amp; $A110, DataRegularSeason20242025!$D$3:$D$1315, V$1)+SUMIFS(DataRegularSeason20242025!$AB$3:$AB$1315,DataRegularSeason20242025!$B$3:$B$1315, "&lt;=" &amp; $A110, DataRegularSeason20242025!$E$3:$E$1315, V$1)</f>
        <v>9</v>
      </c>
      <c r="W110" s="2">
        <f>SUMIFS(DataRegularSeason20242025!$AA$3:$AA$1315,DataRegularSeason20242025!$B$3:$B$1315, "&lt;=" &amp; $A110, DataRegularSeason20242025!$D$3:$D$1315, W$1)+SUMIFS(DataRegularSeason20242025!$AB$3:$AB$1315,DataRegularSeason20242025!$B$3:$B$1315, "&lt;=" &amp; $A110, DataRegularSeason20242025!$E$3:$E$1315, W$1)</f>
        <v>11</v>
      </c>
      <c r="X110" s="2">
        <f>SUMIFS(DataRegularSeason20242025!$AA$3:$AA$1315,DataRegularSeason20242025!$B$3:$B$1315, "&lt;=" &amp; $A110, DataRegularSeason20242025!$D$3:$D$1315, X$1)+SUMIFS(DataRegularSeason20242025!$AB$3:$AB$1315,DataRegularSeason20242025!$B$3:$B$1315, "&lt;=" &amp; $A110, DataRegularSeason20242025!$E$3:$E$1315, X$1)</f>
        <v>11</v>
      </c>
      <c r="Y110" s="2">
        <f>SUMIFS(DataRegularSeason20242025!$AA$3:$AA$1315,DataRegularSeason20242025!$B$3:$B$1315, "&lt;=" &amp; $A110, DataRegularSeason20242025!$D$3:$D$1315, Y$1)+SUMIFS(DataRegularSeason20242025!$AB$3:$AB$1315,DataRegularSeason20242025!$B$3:$B$1315, "&lt;=" &amp; $A110, DataRegularSeason20242025!$E$3:$E$1315, Y$1)</f>
        <v>8</v>
      </c>
      <c r="Z110" s="2">
        <f>SUMIFS(DataRegularSeason20242025!$AA$3:$AA$1315,DataRegularSeason20242025!$B$3:$B$1315, "&lt;=" &amp; $A110, DataRegularSeason20242025!$D$3:$D$1315, Z$1)+SUMIFS(DataRegularSeason20242025!$AB$3:$AB$1315,DataRegularSeason20242025!$B$3:$B$1315, "&lt;=" &amp; $A110, DataRegularSeason20242025!$E$3:$E$1315, Z$1)</f>
        <v>12</v>
      </c>
      <c r="AA110" s="2">
        <f>SUMIFS(DataRegularSeason20242025!$AA$3:$AA$1315,DataRegularSeason20242025!$B$3:$B$1315, "&lt;=" &amp; $A110, DataRegularSeason20242025!$D$3:$D$1315, AA$1)+SUMIFS(DataRegularSeason20242025!$AB$3:$AB$1315,DataRegularSeason20242025!$B$3:$B$1315, "&lt;=" &amp; $A110, DataRegularSeason20242025!$E$3:$E$1315, AA$1)</f>
        <v>14</v>
      </c>
      <c r="AB110" s="2">
        <f>SUMIFS(DataRegularSeason20242025!$AA$3:$AA$1315,DataRegularSeason20242025!$B$3:$B$1315, "&lt;=" &amp; $A110, DataRegularSeason20242025!$D$3:$D$1315, AB$1)+SUMIFS(DataRegularSeason20242025!$AB$3:$AB$1315,DataRegularSeason20242025!$B$3:$B$1315, "&lt;=" &amp; $A110, DataRegularSeason20242025!$E$3:$E$1315, AB$1)</f>
        <v>14</v>
      </c>
      <c r="AC110" s="2">
        <f>SUMIFS(DataRegularSeason20242025!$AA$3:$AA$1315,DataRegularSeason20242025!$B$3:$B$1315, "&lt;=" &amp; $A110, DataRegularSeason20242025!$D$3:$D$1315, AC$1)+SUMIFS(DataRegularSeason20242025!$AB$3:$AB$1315,DataRegularSeason20242025!$B$3:$B$1315, "&lt;=" &amp; $A110, DataRegularSeason20242025!$E$3:$E$1315, AC$1)</f>
        <v>13</v>
      </c>
      <c r="AD110" s="2">
        <f>SUMIFS(DataRegularSeason20242025!$AA$3:$AA$1315,DataRegularSeason20242025!$B$3:$B$1315, "&lt;=" &amp; $A110, DataRegularSeason20242025!$D$3:$D$1315, AD$1)+SUMIFS(DataRegularSeason20242025!$AB$3:$AB$1315,DataRegularSeason20242025!$B$3:$B$1315, "&lt;=" &amp; $A110, DataRegularSeason20242025!$E$3:$E$1315, AD$1)</f>
        <v>13</v>
      </c>
      <c r="AE110" s="2">
        <f>SUMIFS(DataRegularSeason20242025!$AA$3:$AA$1315,DataRegularSeason20242025!$B$3:$B$1315, "&lt;=" &amp; $A110, DataRegularSeason20242025!$D$3:$D$1315, AE$1)+SUMIFS(DataRegularSeason20242025!$AB$3:$AB$1315,DataRegularSeason20242025!$B$3:$B$1315, "&lt;=" &amp; $A110, DataRegularSeason20242025!$E$3:$E$1315, AE$1)</f>
        <v>17</v>
      </c>
      <c r="AF110" s="2">
        <f>SUMIFS(DataRegularSeason20242025!$AA$3:$AA$1315,DataRegularSeason20242025!$B$3:$B$1315, "&lt;=" &amp; $A110, DataRegularSeason20242025!$D$3:$D$1315, AF$1)+SUMIFS(DataRegularSeason20242025!$AB$3:$AB$1315,DataRegularSeason20242025!$B$3:$B$1315, "&lt;=" &amp; $A110, DataRegularSeason20242025!$E$3:$E$1315, AF$1)</f>
        <v>22</v>
      </c>
      <c r="AG110" s="2">
        <f>SUMIFS(DataRegularSeason20242025!$AA$3:$AA$1315,DataRegularSeason20242025!$B$3:$B$1315, "&lt;=" &amp; $A110, DataRegularSeason20242025!$D$3:$D$1315, AG$1)+SUMIFS(DataRegularSeason20242025!$AB$3:$AB$1315,DataRegularSeason20242025!$B$3:$B$1315, "&lt;=" &amp; $A110, DataRegularSeason20242025!$E$3:$E$1315, AG$1)</f>
        <v>16</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10</v>
      </c>
      <c r="C111" s="2">
        <f>SUMIFS(DataRegularSeason20242025!$AA$3:$AA$1315,DataRegularSeason20242025!$B$3:$B$1315, "&lt;=" &amp; $A111, DataRegularSeason20242025!$D$3:$D$1315, C$1)+SUMIFS(DataRegularSeason20242025!$AB$3:$AB$1315,DataRegularSeason20242025!$B$3:$B$1315, "&lt;=" &amp; $A111, DataRegularSeason20242025!$E$3:$E$1315, C$1)</f>
        <v>13</v>
      </c>
      <c r="D111" s="2">
        <f>SUMIFS(DataRegularSeason20242025!$AA$3:$AA$1315,DataRegularSeason20242025!$B$3:$B$1315, "&lt;=" &amp; $A111, DataRegularSeason20242025!$D$3:$D$1315, D$1)+SUMIFS(DataRegularSeason20242025!$AB$3:$AB$1315,DataRegularSeason20242025!$B$3:$B$1315, "&lt;=" &amp; $A111, DataRegularSeason20242025!$E$3:$E$1315, D$1)</f>
        <v>9</v>
      </c>
      <c r="E111" s="2">
        <f>SUMIFS(DataRegularSeason20242025!$AA$3:$AA$1315,DataRegularSeason20242025!$B$3:$B$1315, "&lt;=" &amp; $A111, DataRegularSeason20242025!$D$3:$D$1315, E$1)+SUMIFS(DataRegularSeason20242025!$AB$3:$AB$1315,DataRegularSeason20242025!$B$3:$B$1315, "&lt;=" &amp; $A111, DataRegularSeason20242025!$E$3:$E$1315, E$1)</f>
        <v>16</v>
      </c>
      <c r="F111" s="2">
        <f>SUMIFS(DataRegularSeason20242025!$AA$3:$AA$1315,DataRegularSeason20242025!$B$3:$B$1315, "&lt;=" &amp; $A111, DataRegularSeason20242025!$D$3:$D$1315, F$1)+SUMIFS(DataRegularSeason20242025!$AB$3:$AB$1315,DataRegularSeason20242025!$B$3:$B$1315, "&lt;=" &amp; $A111, DataRegularSeason20242025!$E$3:$E$1315, F$1)</f>
        <v>11</v>
      </c>
      <c r="G111" s="2">
        <f>SUMIFS(DataRegularSeason20242025!$AA$3:$AA$1315,DataRegularSeason20242025!$B$3:$B$1315, "&lt;=" &amp; $A111, DataRegularSeason20242025!$D$3:$D$1315, G$1)+SUMIFS(DataRegularSeason20242025!$AB$3:$AB$1315,DataRegularSeason20242025!$B$3:$B$1315, "&lt;=" &amp; $A111, DataRegularSeason20242025!$E$3:$E$1315, G$1)</f>
        <v>13</v>
      </c>
      <c r="H111" s="2">
        <f>SUMIFS(DataRegularSeason20242025!$AA$3:$AA$1315,DataRegularSeason20242025!$B$3:$B$1315, "&lt;=" &amp; $A111, DataRegularSeason20242025!$D$3:$D$1315, H$1)+SUMIFS(DataRegularSeason20242025!$AB$3:$AB$1315,DataRegularSeason20242025!$B$3:$B$1315, "&lt;=" &amp; $A111, DataRegularSeason20242025!$E$3:$E$1315, H$1)</f>
        <v>11</v>
      </c>
      <c r="I111" s="2">
        <f>SUMIFS(DataRegularSeason20242025!$AA$3:$AA$1315,DataRegularSeason20242025!$B$3:$B$1315, "&lt;=" &amp; $A111, DataRegularSeason20242025!$D$3:$D$1315, I$1)+SUMIFS(DataRegularSeason20242025!$AB$3:$AB$1315,DataRegularSeason20242025!$B$3:$B$1315, "&lt;=" &amp; $A111, DataRegularSeason20242025!$E$3:$E$1315, I$1)</f>
        <v>10</v>
      </c>
      <c r="J111" s="2">
        <f>SUMIFS(DataRegularSeason20242025!$AA$3:$AA$1315,DataRegularSeason20242025!$B$3:$B$1315, "&lt;=" &amp; $A111, DataRegularSeason20242025!$D$3:$D$1315, J$1)+SUMIFS(DataRegularSeason20242025!$AB$3:$AB$1315,DataRegularSeason20242025!$B$3:$B$1315, "&lt;=" &amp; $A111, DataRegularSeason20242025!$E$3:$E$1315, J$1)</f>
        <v>14</v>
      </c>
      <c r="K111" s="2">
        <f>SUMIFS(DataRegularSeason20242025!$AA$3:$AA$1315,DataRegularSeason20242025!$B$3:$B$1315, "&lt;=" &amp; $A111, DataRegularSeason20242025!$D$3:$D$1315, K$1)+SUMIFS(DataRegularSeason20242025!$AB$3:$AB$1315,DataRegularSeason20242025!$B$3:$B$1315, "&lt;=" &amp; $A111, DataRegularSeason20242025!$E$3:$E$1315, K$1)</f>
        <v>11</v>
      </c>
      <c r="L111" s="2">
        <f>SUMIFS(DataRegularSeason20242025!$AA$3:$AA$1315,DataRegularSeason20242025!$B$3:$B$1315, "&lt;=" &amp; $A111, DataRegularSeason20242025!$D$3:$D$1315, L$1)+SUMIFS(DataRegularSeason20242025!$AB$3:$AB$1315,DataRegularSeason20242025!$B$3:$B$1315, "&lt;=" &amp; $A111, DataRegularSeason20242025!$E$3:$E$1315, L$1)</f>
        <v>13</v>
      </c>
      <c r="M111" s="2">
        <f>SUMIFS(DataRegularSeason20242025!$AA$3:$AA$1315,DataRegularSeason20242025!$B$3:$B$1315, "&lt;=" &amp; $A111, DataRegularSeason20242025!$D$3:$D$1315, M$1)+SUMIFS(DataRegularSeason20242025!$AB$3:$AB$1315,DataRegularSeason20242025!$B$3:$B$1315, "&lt;=" &amp; $A111, DataRegularSeason20242025!$E$3:$E$1315, M$1)</f>
        <v>19</v>
      </c>
      <c r="N111" s="2">
        <f>SUMIFS(DataRegularSeason20242025!$AA$3:$AA$1315,DataRegularSeason20242025!$B$3:$B$1315, "&lt;=" &amp; $A111, DataRegularSeason20242025!$D$3:$D$1315, N$1)+SUMIFS(DataRegularSeason20242025!$AB$3:$AB$1315,DataRegularSeason20242025!$B$3:$B$1315, "&lt;=" &amp; $A111, DataRegularSeason20242025!$E$3:$E$1315, N$1)</f>
        <v>17</v>
      </c>
      <c r="O111" s="2">
        <f>SUMIFS(DataRegularSeason20242025!$AA$3:$AA$1315,DataRegularSeason20242025!$B$3:$B$1315, "&lt;=" &amp; $A111, DataRegularSeason20242025!$D$3:$D$1315, O$1)+SUMIFS(DataRegularSeason20242025!$AB$3:$AB$1315,DataRegularSeason20242025!$B$3:$B$1315, "&lt;=" &amp; $A111, DataRegularSeason20242025!$E$3:$E$1315, O$1)</f>
        <v>18</v>
      </c>
      <c r="P111" s="2">
        <f>SUMIFS(DataRegularSeason20242025!$AA$3:$AA$1315,DataRegularSeason20242025!$B$3:$B$1315, "&lt;=" &amp; $A111, DataRegularSeason20242025!$D$3:$D$1315, P$1)+SUMIFS(DataRegularSeason20242025!$AB$3:$AB$1315,DataRegularSeason20242025!$B$3:$B$1315, "&lt;=" &amp; $A111, DataRegularSeason20242025!$E$3:$E$1315, P$1)</f>
        <v>9</v>
      </c>
      <c r="Q111" s="2">
        <f>SUMIFS(DataRegularSeason20242025!$AA$3:$AA$1315,DataRegularSeason20242025!$B$3:$B$1315, "&lt;=" &amp; $A111, DataRegularSeason20242025!$D$3:$D$1315, Q$1)+SUMIFS(DataRegularSeason20242025!$AB$3:$AB$1315,DataRegularSeason20242025!$B$3:$B$1315, "&lt;=" &amp; $A111, DataRegularSeason20242025!$E$3:$E$1315, Q$1)</f>
        <v>18</v>
      </c>
      <c r="R111" s="2">
        <f>SUMIFS(DataRegularSeason20242025!$AA$3:$AA$1315,DataRegularSeason20242025!$B$3:$B$1315, "&lt;=" &amp; $A111, DataRegularSeason20242025!$D$3:$D$1315, R$1)+SUMIFS(DataRegularSeason20242025!$AB$3:$AB$1315,DataRegularSeason20242025!$B$3:$B$1315, "&lt;=" &amp; $A111, DataRegularSeason20242025!$E$3:$E$1315, R$1)</f>
        <v>9</v>
      </c>
      <c r="S111" s="2">
        <f>SUMIFS(DataRegularSeason20242025!$AA$3:$AA$1315,DataRegularSeason20242025!$B$3:$B$1315, "&lt;=" &amp; $A111, DataRegularSeason20242025!$D$3:$D$1315, S$1)+SUMIFS(DataRegularSeason20242025!$AB$3:$AB$1315,DataRegularSeason20242025!$B$3:$B$1315, "&lt;=" &amp; $A111, DataRegularSeason20242025!$E$3:$E$1315, S$1)</f>
        <v>10</v>
      </c>
      <c r="T111" s="2">
        <f>SUMIFS(DataRegularSeason20242025!$AA$3:$AA$1315,DataRegularSeason20242025!$B$3:$B$1315, "&lt;=" &amp; $A111, DataRegularSeason20242025!$D$3:$D$1315, T$1)+SUMIFS(DataRegularSeason20242025!$AB$3:$AB$1315,DataRegularSeason20242025!$B$3:$B$1315, "&lt;=" &amp; $A111, DataRegularSeason20242025!$E$3:$E$1315, T$1)</f>
        <v>17</v>
      </c>
      <c r="U111" s="2">
        <f>SUMIFS(DataRegularSeason20242025!$AA$3:$AA$1315,DataRegularSeason20242025!$B$3:$B$1315, "&lt;=" &amp; $A111, DataRegularSeason20242025!$D$3:$D$1315, U$1)+SUMIFS(DataRegularSeason20242025!$AB$3:$AB$1315,DataRegularSeason20242025!$B$3:$B$1315, "&lt;=" &amp; $A111, DataRegularSeason20242025!$E$3:$E$1315, U$1)</f>
        <v>12</v>
      </c>
      <c r="V111" s="2">
        <f>SUMIFS(DataRegularSeason20242025!$AA$3:$AA$1315,DataRegularSeason20242025!$B$3:$B$1315, "&lt;=" &amp; $A111, DataRegularSeason20242025!$D$3:$D$1315, V$1)+SUMIFS(DataRegularSeason20242025!$AB$3:$AB$1315,DataRegularSeason20242025!$B$3:$B$1315, "&lt;=" &amp; $A111, DataRegularSeason20242025!$E$3:$E$1315, V$1)</f>
        <v>9</v>
      </c>
      <c r="W111" s="2">
        <f>SUMIFS(DataRegularSeason20242025!$AA$3:$AA$1315,DataRegularSeason20242025!$B$3:$B$1315, "&lt;=" &amp; $A111, DataRegularSeason20242025!$D$3:$D$1315, W$1)+SUMIFS(DataRegularSeason20242025!$AB$3:$AB$1315,DataRegularSeason20242025!$B$3:$B$1315, "&lt;=" &amp; $A111, DataRegularSeason20242025!$E$3:$E$1315, W$1)</f>
        <v>11</v>
      </c>
      <c r="X111" s="2">
        <f>SUMIFS(DataRegularSeason20242025!$AA$3:$AA$1315,DataRegularSeason20242025!$B$3:$B$1315, "&lt;=" &amp; $A111, DataRegularSeason20242025!$D$3:$D$1315, X$1)+SUMIFS(DataRegularSeason20242025!$AB$3:$AB$1315,DataRegularSeason20242025!$B$3:$B$1315, "&lt;=" &amp; $A111, DataRegularSeason20242025!$E$3:$E$1315, X$1)</f>
        <v>11</v>
      </c>
      <c r="Y111" s="2">
        <f>SUMIFS(DataRegularSeason20242025!$AA$3:$AA$1315,DataRegularSeason20242025!$B$3:$B$1315, "&lt;=" &amp; $A111, DataRegularSeason20242025!$D$3:$D$1315, Y$1)+SUMIFS(DataRegularSeason20242025!$AB$3:$AB$1315,DataRegularSeason20242025!$B$3:$B$1315, "&lt;=" &amp; $A111, DataRegularSeason20242025!$E$3:$E$1315, Y$1)</f>
        <v>8</v>
      </c>
      <c r="Z111" s="2">
        <f>SUMIFS(DataRegularSeason20242025!$AA$3:$AA$1315,DataRegularSeason20242025!$B$3:$B$1315, "&lt;=" &amp; $A111, DataRegularSeason20242025!$D$3:$D$1315, Z$1)+SUMIFS(DataRegularSeason20242025!$AB$3:$AB$1315,DataRegularSeason20242025!$B$3:$B$1315, "&lt;=" &amp; $A111, DataRegularSeason20242025!$E$3:$E$1315, Z$1)</f>
        <v>12</v>
      </c>
      <c r="AA111" s="2">
        <f>SUMIFS(DataRegularSeason20242025!$AA$3:$AA$1315,DataRegularSeason20242025!$B$3:$B$1315, "&lt;=" &amp; $A111, DataRegularSeason20242025!$D$3:$D$1315, AA$1)+SUMIFS(DataRegularSeason20242025!$AB$3:$AB$1315,DataRegularSeason20242025!$B$3:$B$1315, "&lt;=" &amp; $A111, DataRegularSeason20242025!$E$3:$E$1315, AA$1)</f>
        <v>14</v>
      </c>
      <c r="AB111" s="2">
        <f>SUMIFS(DataRegularSeason20242025!$AA$3:$AA$1315,DataRegularSeason20242025!$B$3:$B$1315, "&lt;=" &amp; $A111, DataRegularSeason20242025!$D$3:$D$1315, AB$1)+SUMIFS(DataRegularSeason20242025!$AB$3:$AB$1315,DataRegularSeason20242025!$B$3:$B$1315, "&lt;=" &amp; $A111, DataRegularSeason20242025!$E$3:$E$1315, AB$1)</f>
        <v>14</v>
      </c>
      <c r="AC111" s="2">
        <f>SUMIFS(DataRegularSeason20242025!$AA$3:$AA$1315,DataRegularSeason20242025!$B$3:$B$1315, "&lt;=" &amp; $A111, DataRegularSeason20242025!$D$3:$D$1315, AC$1)+SUMIFS(DataRegularSeason20242025!$AB$3:$AB$1315,DataRegularSeason20242025!$B$3:$B$1315, "&lt;=" &amp; $A111, DataRegularSeason20242025!$E$3:$E$1315, AC$1)</f>
        <v>13</v>
      </c>
      <c r="AD111" s="2">
        <f>SUMIFS(DataRegularSeason20242025!$AA$3:$AA$1315,DataRegularSeason20242025!$B$3:$B$1315, "&lt;=" &amp; $A111, DataRegularSeason20242025!$D$3:$D$1315, AD$1)+SUMIFS(DataRegularSeason20242025!$AB$3:$AB$1315,DataRegularSeason20242025!$B$3:$B$1315, "&lt;=" &amp; $A111, DataRegularSeason20242025!$E$3:$E$1315, AD$1)</f>
        <v>13</v>
      </c>
      <c r="AE111" s="2">
        <f>SUMIFS(DataRegularSeason20242025!$AA$3:$AA$1315,DataRegularSeason20242025!$B$3:$B$1315, "&lt;=" &amp; $A111, DataRegularSeason20242025!$D$3:$D$1315, AE$1)+SUMIFS(DataRegularSeason20242025!$AB$3:$AB$1315,DataRegularSeason20242025!$B$3:$B$1315, "&lt;=" &amp; $A111, DataRegularSeason20242025!$E$3:$E$1315, AE$1)</f>
        <v>17</v>
      </c>
      <c r="AF111" s="2">
        <f>SUMIFS(DataRegularSeason20242025!$AA$3:$AA$1315,DataRegularSeason20242025!$B$3:$B$1315, "&lt;=" &amp; $A111, DataRegularSeason20242025!$D$3:$D$1315, AF$1)+SUMIFS(DataRegularSeason20242025!$AB$3:$AB$1315,DataRegularSeason20242025!$B$3:$B$1315, "&lt;=" &amp; $A111, DataRegularSeason20242025!$E$3:$E$1315, AF$1)</f>
        <v>22</v>
      </c>
      <c r="AG111" s="2">
        <f>SUMIFS(DataRegularSeason20242025!$AA$3:$AA$1315,DataRegularSeason20242025!$B$3:$B$1315, "&lt;=" &amp; $A111, DataRegularSeason20242025!$D$3:$D$1315, AG$1)+SUMIFS(DataRegularSeason20242025!$AB$3:$AB$1315,DataRegularSeason20242025!$B$3:$B$1315, "&lt;=" &amp; $A111, DataRegularSeason20242025!$E$3:$E$1315, AG$1)</f>
        <v>16</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10</v>
      </c>
      <c r="C112" s="2">
        <f>SUMIFS(DataRegularSeason20242025!$AA$3:$AA$1315,DataRegularSeason20242025!$B$3:$B$1315, "&lt;=" &amp; $A112, DataRegularSeason20242025!$D$3:$D$1315, C$1)+SUMIFS(DataRegularSeason20242025!$AB$3:$AB$1315,DataRegularSeason20242025!$B$3:$B$1315, "&lt;=" &amp; $A112, DataRegularSeason20242025!$E$3:$E$1315, C$1)</f>
        <v>13</v>
      </c>
      <c r="D112" s="2">
        <f>SUMIFS(DataRegularSeason20242025!$AA$3:$AA$1315,DataRegularSeason20242025!$B$3:$B$1315, "&lt;=" &amp; $A112, DataRegularSeason20242025!$D$3:$D$1315, D$1)+SUMIFS(DataRegularSeason20242025!$AB$3:$AB$1315,DataRegularSeason20242025!$B$3:$B$1315, "&lt;=" &amp; $A112, DataRegularSeason20242025!$E$3:$E$1315, D$1)</f>
        <v>9</v>
      </c>
      <c r="E112" s="2">
        <f>SUMIFS(DataRegularSeason20242025!$AA$3:$AA$1315,DataRegularSeason20242025!$B$3:$B$1315, "&lt;=" &amp; $A112, DataRegularSeason20242025!$D$3:$D$1315, E$1)+SUMIFS(DataRegularSeason20242025!$AB$3:$AB$1315,DataRegularSeason20242025!$B$3:$B$1315, "&lt;=" &amp; $A112, DataRegularSeason20242025!$E$3:$E$1315, E$1)</f>
        <v>16</v>
      </c>
      <c r="F112" s="2">
        <f>SUMIFS(DataRegularSeason20242025!$AA$3:$AA$1315,DataRegularSeason20242025!$B$3:$B$1315, "&lt;=" &amp; $A112, DataRegularSeason20242025!$D$3:$D$1315, F$1)+SUMIFS(DataRegularSeason20242025!$AB$3:$AB$1315,DataRegularSeason20242025!$B$3:$B$1315, "&lt;=" &amp; $A112, DataRegularSeason20242025!$E$3:$E$1315, F$1)</f>
        <v>11</v>
      </c>
      <c r="G112" s="2">
        <f>SUMIFS(DataRegularSeason20242025!$AA$3:$AA$1315,DataRegularSeason20242025!$B$3:$B$1315, "&lt;=" &amp; $A112, DataRegularSeason20242025!$D$3:$D$1315, G$1)+SUMIFS(DataRegularSeason20242025!$AB$3:$AB$1315,DataRegularSeason20242025!$B$3:$B$1315, "&lt;=" &amp; $A112, DataRegularSeason20242025!$E$3:$E$1315, G$1)</f>
        <v>13</v>
      </c>
      <c r="H112" s="2">
        <f>SUMIFS(DataRegularSeason20242025!$AA$3:$AA$1315,DataRegularSeason20242025!$B$3:$B$1315, "&lt;=" &amp; $A112, DataRegularSeason20242025!$D$3:$D$1315, H$1)+SUMIFS(DataRegularSeason20242025!$AB$3:$AB$1315,DataRegularSeason20242025!$B$3:$B$1315, "&lt;=" &amp; $A112, DataRegularSeason20242025!$E$3:$E$1315, H$1)</f>
        <v>11</v>
      </c>
      <c r="I112" s="2">
        <f>SUMIFS(DataRegularSeason20242025!$AA$3:$AA$1315,DataRegularSeason20242025!$B$3:$B$1315, "&lt;=" &amp; $A112, DataRegularSeason20242025!$D$3:$D$1315, I$1)+SUMIFS(DataRegularSeason20242025!$AB$3:$AB$1315,DataRegularSeason20242025!$B$3:$B$1315, "&lt;=" &amp; $A112, DataRegularSeason20242025!$E$3:$E$1315, I$1)</f>
        <v>10</v>
      </c>
      <c r="J112" s="2">
        <f>SUMIFS(DataRegularSeason20242025!$AA$3:$AA$1315,DataRegularSeason20242025!$B$3:$B$1315, "&lt;=" &amp; $A112, DataRegularSeason20242025!$D$3:$D$1315, J$1)+SUMIFS(DataRegularSeason20242025!$AB$3:$AB$1315,DataRegularSeason20242025!$B$3:$B$1315, "&lt;=" &amp; $A112, DataRegularSeason20242025!$E$3:$E$1315, J$1)</f>
        <v>14</v>
      </c>
      <c r="K112" s="2">
        <f>SUMIFS(DataRegularSeason20242025!$AA$3:$AA$1315,DataRegularSeason20242025!$B$3:$B$1315, "&lt;=" &amp; $A112, DataRegularSeason20242025!$D$3:$D$1315, K$1)+SUMIFS(DataRegularSeason20242025!$AB$3:$AB$1315,DataRegularSeason20242025!$B$3:$B$1315, "&lt;=" &amp; $A112, DataRegularSeason20242025!$E$3:$E$1315, K$1)</f>
        <v>11</v>
      </c>
      <c r="L112" s="2">
        <f>SUMIFS(DataRegularSeason20242025!$AA$3:$AA$1315,DataRegularSeason20242025!$B$3:$B$1315, "&lt;=" &amp; $A112, DataRegularSeason20242025!$D$3:$D$1315, L$1)+SUMIFS(DataRegularSeason20242025!$AB$3:$AB$1315,DataRegularSeason20242025!$B$3:$B$1315, "&lt;=" &amp; $A112, DataRegularSeason20242025!$E$3:$E$1315, L$1)</f>
        <v>13</v>
      </c>
      <c r="M112" s="2">
        <f>SUMIFS(DataRegularSeason20242025!$AA$3:$AA$1315,DataRegularSeason20242025!$B$3:$B$1315, "&lt;=" &amp; $A112, DataRegularSeason20242025!$D$3:$D$1315, M$1)+SUMIFS(DataRegularSeason20242025!$AB$3:$AB$1315,DataRegularSeason20242025!$B$3:$B$1315, "&lt;=" &amp; $A112, DataRegularSeason20242025!$E$3:$E$1315, M$1)</f>
        <v>19</v>
      </c>
      <c r="N112" s="2">
        <f>SUMIFS(DataRegularSeason20242025!$AA$3:$AA$1315,DataRegularSeason20242025!$B$3:$B$1315, "&lt;=" &amp; $A112, DataRegularSeason20242025!$D$3:$D$1315, N$1)+SUMIFS(DataRegularSeason20242025!$AB$3:$AB$1315,DataRegularSeason20242025!$B$3:$B$1315, "&lt;=" &amp; $A112, DataRegularSeason20242025!$E$3:$E$1315, N$1)</f>
        <v>17</v>
      </c>
      <c r="O112" s="2">
        <f>SUMIFS(DataRegularSeason20242025!$AA$3:$AA$1315,DataRegularSeason20242025!$B$3:$B$1315, "&lt;=" &amp; $A112, DataRegularSeason20242025!$D$3:$D$1315, O$1)+SUMIFS(DataRegularSeason20242025!$AB$3:$AB$1315,DataRegularSeason20242025!$B$3:$B$1315, "&lt;=" &amp; $A112, DataRegularSeason20242025!$E$3:$E$1315, O$1)</f>
        <v>18</v>
      </c>
      <c r="P112" s="2">
        <f>SUMIFS(DataRegularSeason20242025!$AA$3:$AA$1315,DataRegularSeason20242025!$B$3:$B$1315, "&lt;=" &amp; $A112, DataRegularSeason20242025!$D$3:$D$1315, P$1)+SUMIFS(DataRegularSeason20242025!$AB$3:$AB$1315,DataRegularSeason20242025!$B$3:$B$1315, "&lt;=" &amp; $A112, DataRegularSeason20242025!$E$3:$E$1315, P$1)</f>
        <v>9</v>
      </c>
      <c r="Q112" s="2">
        <f>SUMIFS(DataRegularSeason20242025!$AA$3:$AA$1315,DataRegularSeason20242025!$B$3:$B$1315, "&lt;=" &amp; $A112, DataRegularSeason20242025!$D$3:$D$1315, Q$1)+SUMIFS(DataRegularSeason20242025!$AB$3:$AB$1315,DataRegularSeason20242025!$B$3:$B$1315, "&lt;=" &amp; $A112, DataRegularSeason20242025!$E$3:$E$1315, Q$1)</f>
        <v>18</v>
      </c>
      <c r="R112" s="2">
        <f>SUMIFS(DataRegularSeason20242025!$AA$3:$AA$1315,DataRegularSeason20242025!$B$3:$B$1315, "&lt;=" &amp; $A112, DataRegularSeason20242025!$D$3:$D$1315, R$1)+SUMIFS(DataRegularSeason20242025!$AB$3:$AB$1315,DataRegularSeason20242025!$B$3:$B$1315, "&lt;=" &amp; $A112, DataRegularSeason20242025!$E$3:$E$1315, R$1)</f>
        <v>9</v>
      </c>
      <c r="S112" s="2">
        <f>SUMIFS(DataRegularSeason20242025!$AA$3:$AA$1315,DataRegularSeason20242025!$B$3:$B$1315, "&lt;=" &amp; $A112, DataRegularSeason20242025!$D$3:$D$1315, S$1)+SUMIFS(DataRegularSeason20242025!$AB$3:$AB$1315,DataRegularSeason20242025!$B$3:$B$1315, "&lt;=" &amp; $A112, DataRegularSeason20242025!$E$3:$E$1315, S$1)</f>
        <v>10</v>
      </c>
      <c r="T112" s="2">
        <f>SUMIFS(DataRegularSeason20242025!$AA$3:$AA$1315,DataRegularSeason20242025!$B$3:$B$1315, "&lt;=" &amp; $A112, DataRegularSeason20242025!$D$3:$D$1315, T$1)+SUMIFS(DataRegularSeason20242025!$AB$3:$AB$1315,DataRegularSeason20242025!$B$3:$B$1315, "&lt;=" &amp; $A112, DataRegularSeason20242025!$E$3:$E$1315, T$1)</f>
        <v>17</v>
      </c>
      <c r="U112" s="2">
        <f>SUMIFS(DataRegularSeason20242025!$AA$3:$AA$1315,DataRegularSeason20242025!$B$3:$B$1315, "&lt;=" &amp; $A112, DataRegularSeason20242025!$D$3:$D$1315, U$1)+SUMIFS(DataRegularSeason20242025!$AB$3:$AB$1315,DataRegularSeason20242025!$B$3:$B$1315, "&lt;=" &amp; $A112, DataRegularSeason20242025!$E$3:$E$1315, U$1)</f>
        <v>12</v>
      </c>
      <c r="V112" s="2">
        <f>SUMIFS(DataRegularSeason20242025!$AA$3:$AA$1315,DataRegularSeason20242025!$B$3:$B$1315, "&lt;=" &amp; $A112, DataRegularSeason20242025!$D$3:$D$1315, V$1)+SUMIFS(DataRegularSeason20242025!$AB$3:$AB$1315,DataRegularSeason20242025!$B$3:$B$1315, "&lt;=" &amp; $A112, DataRegularSeason20242025!$E$3:$E$1315, V$1)</f>
        <v>9</v>
      </c>
      <c r="W112" s="2">
        <f>SUMIFS(DataRegularSeason20242025!$AA$3:$AA$1315,DataRegularSeason20242025!$B$3:$B$1315, "&lt;=" &amp; $A112, DataRegularSeason20242025!$D$3:$D$1315, W$1)+SUMIFS(DataRegularSeason20242025!$AB$3:$AB$1315,DataRegularSeason20242025!$B$3:$B$1315, "&lt;=" &amp; $A112, DataRegularSeason20242025!$E$3:$E$1315, W$1)</f>
        <v>11</v>
      </c>
      <c r="X112" s="2">
        <f>SUMIFS(DataRegularSeason20242025!$AA$3:$AA$1315,DataRegularSeason20242025!$B$3:$B$1315, "&lt;=" &amp; $A112, DataRegularSeason20242025!$D$3:$D$1315, X$1)+SUMIFS(DataRegularSeason20242025!$AB$3:$AB$1315,DataRegularSeason20242025!$B$3:$B$1315, "&lt;=" &amp; $A112, DataRegularSeason20242025!$E$3:$E$1315, X$1)</f>
        <v>11</v>
      </c>
      <c r="Y112" s="2">
        <f>SUMIFS(DataRegularSeason20242025!$AA$3:$AA$1315,DataRegularSeason20242025!$B$3:$B$1315, "&lt;=" &amp; $A112, DataRegularSeason20242025!$D$3:$D$1315, Y$1)+SUMIFS(DataRegularSeason20242025!$AB$3:$AB$1315,DataRegularSeason20242025!$B$3:$B$1315, "&lt;=" &amp; $A112, DataRegularSeason20242025!$E$3:$E$1315, Y$1)</f>
        <v>8</v>
      </c>
      <c r="Z112" s="2">
        <f>SUMIFS(DataRegularSeason20242025!$AA$3:$AA$1315,DataRegularSeason20242025!$B$3:$B$1315, "&lt;=" &amp; $A112, DataRegularSeason20242025!$D$3:$D$1315, Z$1)+SUMIFS(DataRegularSeason20242025!$AB$3:$AB$1315,DataRegularSeason20242025!$B$3:$B$1315, "&lt;=" &amp; $A112, DataRegularSeason20242025!$E$3:$E$1315, Z$1)</f>
        <v>12</v>
      </c>
      <c r="AA112" s="2">
        <f>SUMIFS(DataRegularSeason20242025!$AA$3:$AA$1315,DataRegularSeason20242025!$B$3:$B$1315, "&lt;=" &amp; $A112, DataRegularSeason20242025!$D$3:$D$1315, AA$1)+SUMIFS(DataRegularSeason20242025!$AB$3:$AB$1315,DataRegularSeason20242025!$B$3:$B$1315, "&lt;=" &amp; $A112, DataRegularSeason20242025!$E$3:$E$1315, AA$1)</f>
        <v>14</v>
      </c>
      <c r="AB112" s="2">
        <f>SUMIFS(DataRegularSeason20242025!$AA$3:$AA$1315,DataRegularSeason20242025!$B$3:$B$1315, "&lt;=" &amp; $A112, DataRegularSeason20242025!$D$3:$D$1315, AB$1)+SUMIFS(DataRegularSeason20242025!$AB$3:$AB$1315,DataRegularSeason20242025!$B$3:$B$1315, "&lt;=" &amp; $A112, DataRegularSeason20242025!$E$3:$E$1315, AB$1)</f>
        <v>14</v>
      </c>
      <c r="AC112" s="2">
        <f>SUMIFS(DataRegularSeason20242025!$AA$3:$AA$1315,DataRegularSeason20242025!$B$3:$B$1315, "&lt;=" &amp; $A112, DataRegularSeason20242025!$D$3:$D$1315, AC$1)+SUMIFS(DataRegularSeason20242025!$AB$3:$AB$1315,DataRegularSeason20242025!$B$3:$B$1315, "&lt;=" &amp; $A112, DataRegularSeason20242025!$E$3:$E$1315, AC$1)</f>
        <v>13</v>
      </c>
      <c r="AD112" s="2">
        <f>SUMIFS(DataRegularSeason20242025!$AA$3:$AA$1315,DataRegularSeason20242025!$B$3:$B$1315, "&lt;=" &amp; $A112, DataRegularSeason20242025!$D$3:$D$1315, AD$1)+SUMIFS(DataRegularSeason20242025!$AB$3:$AB$1315,DataRegularSeason20242025!$B$3:$B$1315, "&lt;=" &amp; $A112, DataRegularSeason20242025!$E$3:$E$1315, AD$1)</f>
        <v>13</v>
      </c>
      <c r="AE112" s="2">
        <f>SUMIFS(DataRegularSeason20242025!$AA$3:$AA$1315,DataRegularSeason20242025!$B$3:$B$1315, "&lt;=" &amp; $A112, DataRegularSeason20242025!$D$3:$D$1315, AE$1)+SUMIFS(DataRegularSeason20242025!$AB$3:$AB$1315,DataRegularSeason20242025!$B$3:$B$1315, "&lt;=" &amp; $A112, DataRegularSeason20242025!$E$3:$E$1315, AE$1)</f>
        <v>17</v>
      </c>
      <c r="AF112" s="2">
        <f>SUMIFS(DataRegularSeason20242025!$AA$3:$AA$1315,DataRegularSeason20242025!$B$3:$B$1315, "&lt;=" &amp; $A112, DataRegularSeason20242025!$D$3:$D$1315, AF$1)+SUMIFS(DataRegularSeason20242025!$AB$3:$AB$1315,DataRegularSeason20242025!$B$3:$B$1315, "&lt;=" &amp; $A112, DataRegularSeason20242025!$E$3:$E$1315, AF$1)</f>
        <v>22</v>
      </c>
      <c r="AG112" s="2">
        <f>SUMIFS(DataRegularSeason20242025!$AA$3:$AA$1315,DataRegularSeason20242025!$B$3:$B$1315, "&lt;=" &amp; $A112, DataRegularSeason20242025!$D$3:$D$1315, AG$1)+SUMIFS(DataRegularSeason20242025!$AB$3:$AB$1315,DataRegularSeason20242025!$B$3:$B$1315, "&lt;=" &amp; $A112, DataRegularSeason20242025!$E$3:$E$1315, AG$1)</f>
        <v>16</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10</v>
      </c>
      <c r="C113" s="2">
        <f>SUMIFS(DataRegularSeason20242025!$AA$3:$AA$1315,DataRegularSeason20242025!$B$3:$B$1315, "&lt;=" &amp; $A113, DataRegularSeason20242025!$D$3:$D$1315, C$1)+SUMIFS(DataRegularSeason20242025!$AB$3:$AB$1315,DataRegularSeason20242025!$B$3:$B$1315, "&lt;=" &amp; $A113, DataRegularSeason20242025!$E$3:$E$1315, C$1)</f>
        <v>13</v>
      </c>
      <c r="D113" s="2">
        <f>SUMIFS(DataRegularSeason20242025!$AA$3:$AA$1315,DataRegularSeason20242025!$B$3:$B$1315, "&lt;=" &amp; $A113, DataRegularSeason20242025!$D$3:$D$1315, D$1)+SUMIFS(DataRegularSeason20242025!$AB$3:$AB$1315,DataRegularSeason20242025!$B$3:$B$1315, "&lt;=" &amp; $A113, DataRegularSeason20242025!$E$3:$E$1315, D$1)</f>
        <v>9</v>
      </c>
      <c r="E113" s="2">
        <f>SUMIFS(DataRegularSeason20242025!$AA$3:$AA$1315,DataRegularSeason20242025!$B$3:$B$1315, "&lt;=" &amp; $A113, DataRegularSeason20242025!$D$3:$D$1315, E$1)+SUMIFS(DataRegularSeason20242025!$AB$3:$AB$1315,DataRegularSeason20242025!$B$3:$B$1315, "&lt;=" &amp; $A113, DataRegularSeason20242025!$E$3:$E$1315, E$1)</f>
        <v>16</v>
      </c>
      <c r="F113" s="2">
        <f>SUMIFS(DataRegularSeason20242025!$AA$3:$AA$1315,DataRegularSeason20242025!$B$3:$B$1315, "&lt;=" &amp; $A113, DataRegularSeason20242025!$D$3:$D$1315, F$1)+SUMIFS(DataRegularSeason20242025!$AB$3:$AB$1315,DataRegularSeason20242025!$B$3:$B$1315, "&lt;=" &amp; $A113, DataRegularSeason20242025!$E$3:$E$1315, F$1)</f>
        <v>11</v>
      </c>
      <c r="G113" s="2">
        <f>SUMIFS(DataRegularSeason20242025!$AA$3:$AA$1315,DataRegularSeason20242025!$B$3:$B$1315, "&lt;=" &amp; $A113, DataRegularSeason20242025!$D$3:$D$1315, G$1)+SUMIFS(DataRegularSeason20242025!$AB$3:$AB$1315,DataRegularSeason20242025!$B$3:$B$1315, "&lt;=" &amp; $A113, DataRegularSeason20242025!$E$3:$E$1315, G$1)</f>
        <v>13</v>
      </c>
      <c r="H113" s="2">
        <f>SUMIFS(DataRegularSeason20242025!$AA$3:$AA$1315,DataRegularSeason20242025!$B$3:$B$1315, "&lt;=" &amp; $A113, DataRegularSeason20242025!$D$3:$D$1315, H$1)+SUMIFS(DataRegularSeason20242025!$AB$3:$AB$1315,DataRegularSeason20242025!$B$3:$B$1315, "&lt;=" &amp; $A113, DataRegularSeason20242025!$E$3:$E$1315, H$1)</f>
        <v>11</v>
      </c>
      <c r="I113" s="2">
        <f>SUMIFS(DataRegularSeason20242025!$AA$3:$AA$1315,DataRegularSeason20242025!$B$3:$B$1315, "&lt;=" &amp; $A113, DataRegularSeason20242025!$D$3:$D$1315, I$1)+SUMIFS(DataRegularSeason20242025!$AB$3:$AB$1315,DataRegularSeason20242025!$B$3:$B$1315, "&lt;=" &amp; $A113, DataRegularSeason20242025!$E$3:$E$1315, I$1)</f>
        <v>10</v>
      </c>
      <c r="J113" s="2">
        <f>SUMIFS(DataRegularSeason20242025!$AA$3:$AA$1315,DataRegularSeason20242025!$B$3:$B$1315, "&lt;=" &amp; $A113, DataRegularSeason20242025!$D$3:$D$1315, J$1)+SUMIFS(DataRegularSeason20242025!$AB$3:$AB$1315,DataRegularSeason20242025!$B$3:$B$1315, "&lt;=" &amp; $A113, DataRegularSeason20242025!$E$3:$E$1315, J$1)</f>
        <v>14</v>
      </c>
      <c r="K113" s="2">
        <f>SUMIFS(DataRegularSeason20242025!$AA$3:$AA$1315,DataRegularSeason20242025!$B$3:$B$1315, "&lt;=" &amp; $A113, DataRegularSeason20242025!$D$3:$D$1315, K$1)+SUMIFS(DataRegularSeason20242025!$AB$3:$AB$1315,DataRegularSeason20242025!$B$3:$B$1315, "&lt;=" &amp; $A113, DataRegularSeason20242025!$E$3:$E$1315, K$1)</f>
        <v>11</v>
      </c>
      <c r="L113" s="2">
        <f>SUMIFS(DataRegularSeason20242025!$AA$3:$AA$1315,DataRegularSeason20242025!$B$3:$B$1315, "&lt;=" &amp; $A113, DataRegularSeason20242025!$D$3:$D$1315, L$1)+SUMIFS(DataRegularSeason20242025!$AB$3:$AB$1315,DataRegularSeason20242025!$B$3:$B$1315, "&lt;=" &amp; $A113, DataRegularSeason20242025!$E$3:$E$1315, L$1)</f>
        <v>13</v>
      </c>
      <c r="M113" s="2">
        <f>SUMIFS(DataRegularSeason20242025!$AA$3:$AA$1315,DataRegularSeason20242025!$B$3:$B$1315, "&lt;=" &amp; $A113, DataRegularSeason20242025!$D$3:$D$1315, M$1)+SUMIFS(DataRegularSeason20242025!$AB$3:$AB$1315,DataRegularSeason20242025!$B$3:$B$1315, "&lt;=" &amp; $A113, DataRegularSeason20242025!$E$3:$E$1315, M$1)</f>
        <v>19</v>
      </c>
      <c r="N113" s="2">
        <f>SUMIFS(DataRegularSeason20242025!$AA$3:$AA$1315,DataRegularSeason20242025!$B$3:$B$1315, "&lt;=" &amp; $A113, DataRegularSeason20242025!$D$3:$D$1315, N$1)+SUMIFS(DataRegularSeason20242025!$AB$3:$AB$1315,DataRegularSeason20242025!$B$3:$B$1315, "&lt;=" &amp; $A113, DataRegularSeason20242025!$E$3:$E$1315, N$1)</f>
        <v>17</v>
      </c>
      <c r="O113" s="2">
        <f>SUMIFS(DataRegularSeason20242025!$AA$3:$AA$1315,DataRegularSeason20242025!$B$3:$B$1315, "&lt;=" &amp; $A113, DataRegularSeason20242025!$D$3:$D$1315, O$1)+SUMIFS(DataRegularSeason20242025!$AB$3:$AB$1315,DataRegularSeason20242025!$B$3:$B$1315, "&lt;=" &amp; $A113, DataRegularSeason20242025!$E$3:$E$1315, O$1)</f>
        <v>18</v>
      </c>
      <c r="P113" s="2">
        <f>SUMIFS(DataRegularSeason20242025!$AA$3:$AA$1315,DataRegularSeason20242025!$B$3:$B$1315, "&lt;=" &amp; $A113, DataRegularSeason20242025!$D$3:$D$1315, P$1)+SUMIFS(DataRegularSeason20242025!$AB$3:$AB$1315,DataRegularSeason20242025!$B$3:$B$1315, "&lt;=" &amp; $A113, DataRegularSeason20242025!$E$3:$E$1315, P$1)</f>
        <v>9</v>
      </c>
      <c r="Q113" s="2">
        <f>SUMIFS(DataRegularSeason20242025!$AA$3:$AA$1315,DataRegularSeason20242025!$B$3:$B$1315, "&lt;=" &amp; $A113, DataRegularSeason20242025!$D$3:$D$1315, Q$1)+SUMIFS(DataRegularSeason20242025!$AB$3:$AB$1315,DataRegularSeason20242025!$B$3:$B$1315, "&lt;=" &amp; $A113, DataRegularSeason20242025!$E$3:$E$1315, Q$1)</f>
        <v>18</v>
      </c>
      <c r="R113" s="2">
        <f>SUMIFS(DataRegularSeason20242025!$AA$3:$AA$1315,DataRegularSeason20242025!$B$3:$B$1315, "&lt;=" &amp; $A113, DataRegularSeason20242025!$D$3:$D$1315, R$1)+SUMIFS(DataRegularSeason20242025!$AB$3:$AB$1315,DataRegularSeason20242025!$B$3:$B$1315, "&lt;=" &amp; $A113, DataRegularSeason20242025!$E$3:$E$1315, R$1)</f>
        <v>9</v>
      </c>
      <c r="S113" s="2">
        <f>SUMIFS(DataRegularSeason20242025!$AA$3:$AA$1315,DataRegularSeason20242025!$B$3:$B$1315, "&lt;=" &amp; $A113, DataRegularSeason20242025!$D$3:$D$1315, S$1)+SUMIFS(DataRegularSeason20242025!$AB$3:$AB$1315,DataRegularSeason20242025!$B$3:$B$1315, "&lt;=" &amp; $A113, DataRegularSeason20242025!$E$3:$E$1315, S$1)</f>
        <v>10</v>
      </c>
      <c r="T113" s="2">
        <f>SUMIFS(DataRegularSeason20242025!$AA$3:$AA$1315,DataRegularSeason20242025!$B$3:$B$1315, "&lt;=" &amp; $A113, DataRegularSeason20242025!$D$3:$D$1315, T$1)+SUMIFS(DataRegularSeason20242025!$AB$3:$AB$1315,DataRegularSeason20242025!$B$3:$B$1315, "&lt;=" &amp; $A113, DataRegularSeason20242025!$E$3:$E$1315, T$1)</f>
        <v>17</v>
      </c>
      <c r="U113" s="2">
        <f>SUMIFS(DataRegularSeason20242025!$AA$3:$AA$1315,DataRegularSeason20242025!$B$3:$B$1315, "&lt;=" &amp; $A113, DataRegularSeason20242025!$D$3:$D$1315, U$1)+SUMIFS(DataRegularSeason20242025!$AB$3:$AB$1315,DataRegularSeason20242025!$B$3:$B$1315, "&lt;=" &amp; $A113, DataRegularSeason20242025!$E$3:$E$1315, U$1)</f>
        <v>12</v>
      </c>
      <c r="V113" s="2">
        <f>SUMIFS(DataRegularSeason20242025!$AA$3:$AA$1315,DataRegularSeason20242025!$B$3:$B$1315, "&lt;=" &amp; $A113, DataRegularSeason20242025!$D$3:$D$1315, V$1)+SUMIFS(DataRegularSeason20242025!$AB$3:$AB$1315,DataRegularSeason20242025!$B$3:$B$1315, "&lt;=" &amp; $A113, DataRegularSeason20242025!$E$3:$E$1315, V$1)</f>
        <v>9</v>
      </c>
      <c r="W113" s="2">
        <f>SUMIFS(DataRegularSeason20242025!$AA$3:$AA$1315,DataRegularSeason20242025!$B$3:$B$1315, "&lt;=" &amp; $A113, DataRegularSeason20242025!$D$3:$D$1315, W$1)+SUMIFS(DataRegularSeason20242025!$AB$3:$AB$1315,DataRegularSeason20242025!$B$3:$B$1315, "&lt;=" &amp; $A113, DataRegularSeason20242025!$E$3:$E$1315, W$1)</f>
        <v>11</v>
      </c>
      <c r="X113" s="2">
        <f>SUMIFS(DataRegularSeason20242025!$AA$3:$AA$1315,DataRegularSeason20242025!$B$3:$B$1315, "&lt;=" &amp; $A113, DataRegularSeason20242025!$D$3:$D$1315, X$1)+SUMIFS(DataRegularSeason20242025!$AB$3:$AB$1315,DataRegularSeason20242025!$B$3:$B$1315, "&lt;=" &amp; $A113, DataRegularSeason20242025!$E$3:$E$1315, X$1)</f>
        <v>11</v>
      </c>
      <c r="Y113" s="2">
        <f>SUMIFS(DataRegularSeason20242025!$AA$3:$AA$1315,DataRegularSeason20242025!$B$3:$B$1315, "&lt;=" &amp; $A113, DataRegularSeason20242025!$D$3:$D$1315, Y$1)+SUMIFS(DataRegularSeason20242025!$AB$3:$AB$1315,DataRegularSeason20242025!$B$3:$B$1315, "&lt;=" &amp; $A113, DataRegularSeason20242025!$E$3:$E$1315, Y$1)</f>
        <v>8</v>
      </c>
      <c r="Z113" s="2">
        <f>SUMIFS(DataRegularSeason20242025!$AA$3:$AA$1315,DataRegularSeason20242025!$B$3:$B$1315, "&lt;=" &amp; $A113, DataRegularSeason20242025!$D$3:$D$1315, Z$1)+SUMIFS(DataRegularSeason20242025!$AB$3:$AB$1315,DataRegularSeason20242025!$B$3:$B$1315, "&lt;=" &amp; $A113, DataRegularSeason20242025!$E$3:$E$1315, Z$1)</f>
        <v>12</v>
      </c>
      <c r="AA113" s="2">
        <f>SUMIFS(DataRegularSeason20242025!$AA$3:$AA$1315,DataRegularSeason20242025!$B$3:$B$1315, "&lt;=" &amp; $A113, DataRegularSeason20242025!$D$3:$D$1315, AA$1)+SUMIFS(DataRegularSeason20242025!$AB$3:$AB$1315,DataRegularSeason20242025!$B$3:$B$1315, "&lt;=" &amp; $A113, DataRegularSeason20242025!$E$3:$E$1315, AA$1)</f>
        <v>14</v>
      </c>
      <c r="AB113" s="2">
        <f>SUMIFS(DataRegularSeason20242025!$AA$3:$AA$1315,DataRegularSeason20242025!$B$3:$B$1315, "&lt;=" &amp; $A113, DataRegularSeason20242025!$D$3:$D$1315, AB$1)+SUMIFS(DataRegularSeason20242025!$AB$3:$AB$1315,DataRegularSeason20242025!$B$3:$B$1315, "&lt;=" &amp; $A113, DataRegularSeason20242025!$E$3:$E$1315, AB$1)</f>
        <v>14</v>
      </c>
      <c r="AC113" s="2">
        <f>SUMIFS(DataRegularSeason20242025!$AA$3:$AA$1315,DataRegularSeason20242025!$B$3:$B$1315, "&lt;=" &amp; $A113, DataRegularSeason20242025!$D$3:$D$1315, AC$1)+SUMIFS(DataRegularSeason20242025!$AB$3:$AB$1315,DataRegularSeason20242025!$B$3:$B$1315, "&lt;=" &amp; $A113, DataRegularSeason20242025!$E$3:$E$1315, AC$1)</f>
        <v>13</v>
      </c>
      <c r="AD113" s="2">
        <f>SUMIFS(DataRegularSeason20242025!$AA$3:$AA$1315,DataRegularSeason20242025!$B$3:$B$1315, "&lt;=" &amp; $A113, DataRegularSeason20242025!$D$3:$D$1315, AD$1)+SUMIFS(DataRegularSeason20242025!$AB$3:$AB$1315,DataRegularSeason20242025!$B$3:$B$1315, "&lt;=" &amp; $A113, DataRegularSeason20242025!$E$3:$E$1315, AD$1)</f>
        <v>13</v>
      </c>
      <c r="AE113" s="2">
        <f>SUMIFS(DataRegularSeason20242025!$AA$3:$AA$1315,DataRegularSeason20242025!$B$3:$B$1315, "&lt;=" &amp; $A113, DataRegularSeason20242025!$D$3:$D$1315, AE$1)+SUMIFS(DataRegularSeason20242025!$AB$3:$AB$1315,DataRegularSeason20242025!$B$3:$B$1315, "&lt;=" &amp; $A113, DataRegularSeason20242025!$E$3:$E$1315, AE$1)</f>
        <v>17</v>
      </c>
      <c r="AF113" s="2">
        <f>SUMIFS(DataRegularSeason20242025!$AA$3:$AA$1315,DataRegularSeason20242025!$B$3:$B$1315, "&lt;=" &amp; $A113, DataRegularSeason20242025!$D$3:$D$1315, AF$1)+SUMIFS(DataRegularSeason20242025!$AB$3:$AB$1315,DataRegularSeason20242025!$B$3:$B$1315, "&lt;=" &amp; $A113, DataRegularSeason20242025!$E$3:$E$1315, AF$1)</f>
        <v>22</v>
      </c>
      <c r="AG113" s="2">
        <f>SUMIFS(DataRegularSeason20242025!$AA$3:$AA$1315,DataRegularSeason20242025!$B$3:$B$1315, "&lt;=" &amp; $A113, DataRegularSeason20242025!$D$3:$D$1315, AG$1)+SUMIFS(DataRegularSeason20242025!$AB$3:$AB$1315,DataRegularSeason20242025!$B$3:$B$1315, "&lt;=" &amp; $A113, DataRegularSeason20242025!$E$3:$E$1315, AG$1)</f>
        <v>16</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10</v>
      </c>
      <c r="C114" s="2">
        <f>SUMIFS(DataRegularSeason20242025!$AA$3:$AA$1315,DataRegularSeason20242025!$B$3:$B$1315, "&lt;=" &amp; $A114, DataRegularSeason20242025!$D$3:$D$1315, C$1)+SUMIFS(DataRegularSeason20242025!$AB$3:$AB$1315,DataRegularSeason20242025!$B$3:$B$1315, "&lt;=" &amp; $A114, DataRegularSeason20242025!$E$3:$E$1315, C$1)</f>
        <v>13</v>
      </c>
      <c r="D114" s="2">
        <f>SUMIFS(DataRegularSeason20242025!$AA$3:$AA$1315,DataRegularSeason20242025!$B$3:$B$1315, "&lt;=" &amp; $A114, DataRegularSeason20242025!$D$3:$D$1315, D$1)+SUMIFS(DataRegularSeason20242025!$AB$3:$AB$1315,DataRegularSeason20242025!$B$3:$B$1315, "&lt;=" &amp; $A114, DataRegularSeason20242025!$E$3:$E$1315, D$1)</f>
        <v>9</v>
      </c>
      <c r="E114" s="2">
        <f>SUMIFS(DataRegularSeason20242025!$AA$3:$AA$1315,DataRegularSeason20242025!$B$3:$B$1315, "&lt;=" &amp; $A114, DataRegularSeason20242025!$D$3:$D$1315, E$1)+SUMIFS(DataRegularSeason20242025!$AB$3:$AB$1315,DataRegularSeason20242025!$B$3:$B$1315, "&lt;=" &amp; $A114, DataRegularSeason20242025!$E$3:$E$1315, E$1)</f>
        <v>16</v>
      </c>
      <c r="F114" s="2">
        <f>SUMIFS(DataRegularSeason20242025!$AA$3:$AA$1315,DataRegularSeason20242025!$B$3:$B$1315, "&lt;=" &amp; $A114, DataRegularSeason20242025!$D$3:$D$1315, F$1)+SUMIFS(DataRegularSeason20242025!$AB$3:$AB$1315,DataRegularSeason20242025!$B$3:$B$1315, "&lt;=" &amp; $A114, DataRegularSeason20242025!$E$3:$E$1315, F$1)</f>
        <v>11</v>
      </c>
      <c r="G114" s="2">
        <f>SUMIFS(DataRegularSeason20242025!$AA$3:$AA$1315,DataRegularSeason20242025!$B$3:$B$1315, "&lt;=" &amp; $A114, DataRegularSeason20242025!$D$3:$D$1315, G$1)+SUMIFS(DataRegularSeason20242025!$AB$3:$AB$1315,DataRegularSeason20242025!$B$3:$B$1315, "&lt;=" &amp; $A114, DataRegularSeason20242025!$E$3:$E$1315, G$1)</f>
        <v>13</v>
      </c>
      <c r="H114" s="2">
        <f>SUMIFS(DataRegularSeason20242025!$AA$3:$AA$1315,DataRegularSeason20242025!$B$3:$B$1315, "&lt;=" &amp; $A114, DataRegularSeason20242025!$D$3:$D$1315, H$1)+SUMIFS(DataRegularSeason20242025!$AB$3:$AB$1315,DataRegularSeason20242025!$B$3:$B$1315, "&lt;=" &amp; $A114, DataRegularSeason20242025!$E$3:$E$1315, H$1)</f>
        <v>11</v>
      </c>
      <c r="I114" s="2">
        <f>SUMIFS(DataRegularSeason20242025!$AA$3:$AA$1315,DataRegularSeason20242025!$B$3:$B$1315, "&lt;=" &amp; $A114, DataRegularSeason20242025!$D$3:$D$1315, I$1)+SUMIFS(DataRegularSeason20242025!$AB$3:$AB$1315,DataRegularSeason20242025!$B$3:$B$1315, "&lt;=" &amp; $A114, DataRegularSeason20242025!$E$3:$E$1315, I$1)</f>
        <v>10</v>
      </c>
      <c r="J114" s="2">
        <f>SUMIFS(DataRegularSeason20242025!$AA$3:$AA$1315,DataRegularSeason20242025!$B$3:$B$1315, "&lt;=" &amp; $A114, DataRegularSeason20242025!$D$3:$D$1315, J$1)+SUMIFS(DataRegularSeason20242025!$AB$3:$AB$1315,DataRegularSeason20242025!$B$3:$B$1315, "&lt;=" &amp; $A114, DataRegularSeason20242025!$E$3:$E$1315, J$1)</f>
        <v>14</v>
      </c>
      <c r="K114" s="2">
        <f>SUMIFS(DataRegularSeason20242025!$AA$3:$AA$1315,DataRegularSeason20242025!$B$3:$B$1315, "&lt;=" &amp; $A114, DataRegularSeason20242025!$D$3:$D$1315, K$1)+SUMIFS(DataRegularSeason20242025!$AB$3:$AB$1315,DataRegularSeason20242025!$B$3:$B$1315, "&lt;=" &amp; $A114, DataRegularSeason20242025!$E$3:$E$1315, K$1)</f>
        <v>11</v>
      </c>
      <c r="L114" s="2">
        <f>SUMIFS(DataRegularSeason20242025!$AA$3:$AA$1315,DataRegularSeason20242025!$B$3:$B$1315, "&lt;=" &amp; $A114, DataRegularSeason20242025!$D$3:$D$1315, L$1)+SUMIFS(DataRegularSeason20242025!$AB$3:$AB$1315,DataRegularSeason20242025!$B$3:$B$1315, "&lt;=" &amp; $A114, DataRegularSeason20242025!$E$3:$E$1315, L$1)</f>
        <v>13</v>
      </c>
      <c r="M114" s="2">
        <f>SUMIFS(DataRegularSeason20242025!$AA$3:$AA$1315,DataRegularSeason20242025!$B$3:$B$1315, "&lt;=" &amp; $A114, DataRegularSeason20242025!$D$3:$D$1315, M$1)+SUMIFS(DataRegularSeason20242025!$AB$3:$AB$1315,DataRegularSeason20242025!$B$3:$B$1315, "&lt;=" &amp; $A114, DataRegularSeason20242025!$E$3:$E$1315, M$1)</f>
        <v>19</v>
      </c>
      <c r="N114" s="2">
        <f>SUMIFS(DataRegularSeason20242025!$AA$3:$AA$1315,DataRegularSeason20242025!$B$3:$B$1315, "&lt;=" &amp; $A114, DataRegularSeason20242025!$D$3:$D$1315, N$1)+SUMIFS(DataRegularSeason20242025!$AB$3:$AB$1315,DataRegularSeason20242025!$B$3:$B$1315, "&lt;=" &amp; $A114, DataRegularSeason20242025!$E$3:$E$1315, N$1)</f>
        <v>17</v>
      </c>
      <c r="O114" s="2">
        <f>SUMIFS(DataRegularSeason20242025!$AA$3:$AA$1315,DataRegularSeason20242025!$B$3:$B$1315, "&lt;=" &amp; $A114, DataRegularSeason20242025!$D$3:$D$1315, O$1)+SUMIFS(DataRegularSeason20242025!$AB$3:$AB$1315,DataRegularSeason20242025!$B$3:$B$1315, "&lt;=" &amp; $A114, DataRegularSeason20242025!$E$3:$E$1315, O$1)</f>
        <v>18</v>
      </c>
      <c r="P114" s="2">
        <f>SUMIFS(DataRegularSeason20242025!$AA$3:$AA$1315,DataRegularSeason20242025!$B$3:$B$1315, "&lt;=" &amp; $A114, DataRegularSeason20242025!$D$3:$D$1315, P$1)+SUMIFS(DataRegularSeason20242025!$AB$3:$AB$1315,DataRegularSeason20242025!$B$3:$B$1315, "&lt;=" &amp; $A114, DataRegularSeason20242025!$E$3:$E$1315, P$1)</f>
        <v>9</v>
      </c>
      <c r="Q114" s="2">
        <f>SUMIFS(DataRegularSeason20242025!$AA$3:$AA$1315,DataRegularSeason20242025!$B$3:$B$1315, "&lt;=" &amp; $A114, DataRegularSeason20242025!$D$3:$D$1315, Q$1)+SUMIFS(DataRegularSeason20242025!$AB$3:$AB$1315,DataRegularSeason20242025!$B$3:$B$1315, "&lt;=" &amp; $A114, DataRegularSeason20242025!$E$3:$E$1315, Q$1)</f>
        <v>18</v>
      </c>
      <c r="R114" s="2">
        <f>SUMIFS(DataRegularSeason20242025!$AA$3:$AA$1315,DataRegularSeason20242025!$B$3:$B$1315, "&lt;=" &amp; $A114, DataRegularSeason20242025!$D$3:$D$1315, R$1)+SUMIFS(DataRegularSeason20242025!$AB$3:$AB$1315,DataRegularSeason20242025!$B$3:$B$1315, "&lt;=" &amp; $A114, DataRegularSeason20242025!$E$3:$E$1315, R$1)</f>
        <v>9</v>
      </c>
      <c r="S114" s="2">
        <f>SUMIFS(DataRegularSeason20242025!$AA$3:$AA$1315,DataRegularSeason20242025!$B$3:$B$1315, "&lt;=" &amp; $A114, DataRegularSeason20242025!$D$3:$D$1315, S$1)+SUMIFS(DataRegularSeason20242025!$AB$3:$AB$1315,DataRegularSeason20242025!$B$3:$B$1315, "&lt;=" &amp; $A114, DataRegularSeason20242025!$E$3:$E$1315, S$1)</f>
        <v>10</v>
      </c>
      <c r="T114" s="2">
        <f>SUMIFS(DataRegularSeason20242025!$AA$3:$AA$1315,DataRegularSeason20242025!$B$3:$B$1315, "&lt;=" &amp; $A114, DataRegularSeason20242025!$D$3:$D$1315, T$1)+SUMIFS(DataRegularSeason20242025!$AB$3:$AB$1315,DataRegularSeason20242025!$B$3:$B$1315, "&lt;=" &amp; $A114, DataRegularSeason20242025!$E$3:$E$1315, T$1)</f>
        <v>17</v>
      </c>
      <c r="U114" s="2">
        <f>SUMIFS(DataRegularSeason20242025!$AA$3:$AA$1315,DataRegularSeason20242025!$B$3:$B$1315, "&lt;=" &amp; $A114, DataRegularSeason20242025!$D$3:$D$1315, U$1)+SUMIFS(DataRegularSeason20242025!$AB$3:$AB$1315,DataRegularSeason20242025!$B$3:$B$1315, "&lt;=" &amp; $A114, DataRegularSeason20242025!$E$3:$E$1315, U$1)</f>
        <v>12</v>
      </c>
      <c r="V114" s="2">
        <f>SUMIFS(DataRegularSeason20242025!$AA$3:$AA$1315,DataRegularSeason20242025!$B$3:$B$1315, "&lt;=" &amp; $A114, DataRegularSeason20242025!$D$3:$D$1315, V$1)+SUMIFS(DataRegularSeason20242025!$AB$3:$AB$1315,DataRegularSeason20242025!$B$3:$B$1315, "&lt;=" &amp; $A114, DataRegularSeason20242025!$E$3:$E$1315, V$1)</f>
        <v>9</v>
      </c>
      <c r="W114" s="2">
        <f>SUMIFS(DataRegularSeason20242025!$AA$3:$AA$1315,DataRegularSeason20242025!$B$3:$B$1315, "&lt;=" &amp; $A114, DataRegularSeason20242025!$D$3:$D$1315, W$1)+SUMIFS(DataRegularSeason20242025!$AB$3:$AB$1315,DataRegularSeason20242025!$B$3:$B$1315, "&lt;=" &amp; $A114, DataRegularSeason20242025!$E$3:$E$1315, W$1)</f>
        <v>11</v>
      </c>
      <c r="X114" s="2">
        <f>SUMIFS(DataRegularSeason20242025!$AA$3:$AA$1315,DataRegularSeason20242025!$B$3:$B$1315, "&lt;=" &amp; $A114, DataRegularSeason20242025!$D$3:$D$1315, X$1)+SUMIFS(DataRegularSeason20242025!$AB$3:$AB$1315,DataRegularSeason20242025!$B$3:$B$1315, "&lt;=" &amp; $A114, DataRegularSeason20242025!$E$3:$E$1315, X$1)</f>
        <v>11</v>
      </c>
      <c r="Y114" s="2">
        <f>SUMIFS(DataRegularSeason20242025!$AA$3:$AA$1315,DataRegularSeason20242025!$B$3:$B$1315, "&lt;=" &amp; $A114, DataRegularSeason20242025!$D$3:$D$1315, Y$1)+SUMIFS(DataRegularSeason20242025!$AB$3:$AB$1315,DataRegularSeason20242025!$B$3:$B$1315, "&lt;=" &amp; $A114, DataRegularSeason20242025!$E$3:$E$1315, Y$1)</f>
        <v>8</v>
      </c>
      <c r="Z114" s="2">
        <f>SUMIFS(DataRegularSeason20242025!$AA$3:$AA$1315,DataRegularSeason20242025!$B$3:$B$1315, "&lt;=" &amp; $A114, DataRegularSeason20242025!$D$3:$D$1315, Z$1)+SUMIFS(DataRegularSeason20242025!$AB$3:$AB$1315,DataRegularSeason20242025!$B$3:$B$1315, "&lt;=" &amp; $A114, DataRegularSeason20242025!$E$3:$E$1315, Z$1)</f>
        <v>12</v>
      </c>
      <c r="AA114" s="2">
        <f>SUMIFS(DataRegularSeason20242025!$AA$3:$AA$1315,DataRegularSeason20242025!$B$3:$B$1315, "&lt;=" &amp; $A114, DataRegularSeason20242025!$D$3:$D$1315, AA$1)+SUMIFS(DataRegularSeason20242025!$AB$3:$AB$1315,DataRegularSeason20242025!$B$3:$B$1315, "&lt;=" &amp; $A114, DataRegularSeason20242025!$E$3:$E$1315, AA$1)</f>
        <v>14</v>
      </c>
      <c r="AB114" s="2">
        <f>SUMIFS(DataRegularSeason20242025!$AA$3:$AA$1315,DataRegularSeason20242025!$B$3:$B$1315, "&lt;=" &amp; $A114, DataRegularSeason20242025!$D$3:$D$1315, AB$1)+SUMIFS(DataRegularSeason20242025!$AB$3:$AB$1315,DataRegularSeason20242025!$B$3:$B$1315, "&lt;=" &amp; $A114, DataRegularSeason20242025!$E$3:$E$1315, AB$1)</f>
        <v>14</v>
      </c>
      <c r="AC114" s="2">
        <f>SUMIFS(DataRegularSeason20242025!$AA$3:$AA$1315,DataRegularSeason20242025!$B$3:$B$1315, "&lt;=" &amp; $A114, DataRegularSeason20242025!$D$3:$D$1315, AC$1)+SUMIFS(DataRegularSeason20242025!$AB$3:$AB$1315,DataRegularSeason20242025!$B$3:$B$1315, "&lt;=" &amp; $A114, DataRegularSeason20242025!$E$3:$E$1315, AC$1)</f>
        <v>13</v>
      </c>
      <c r="AD114" s="2">
        <f>SUMIFS(DataRegularSeason20242025!$AA$3:$AA$1315,DataRegularSeason20242025!$B$3:$B$1315, "&lt;=" &amp; $A114, DataRegularSeason20242025!$D$3:$D$1315, AD$1)+SUMIFS(DataRegularSeason20242025!$AB$3:$AB$1315,DataRegularSeason20242025!$B$3:$B$1315, "&lt;=" &amp; $A114, DataRegularSeason20242025!$E$3:$E$1315, AD$1)</f>
        <v>13</v>
      </c>
      <c r="AE114" s="2">
        <f>SUMIFS(DataRegularSeason20242025!$AA$3:$AA$1315,DataRegularSeason20242025!$B$3:$B$1315, "&lt;=" &amp; $A114, DataRegularSeason20242025!$D$3:$D$1315, AE$1)+SUMIFS(DataRegularSeason20242025!$AB$3:$AB$1315,DataRegularSeason20242025!$B$3:$B$1315, "&lt;=" &amp; $A114, DataRegularSeason20242025!$E$3:$E$1315, AE$1)</f>
        <v>17</v>
      </c>
      <c r="AF114" s="2">
        <f>SUMIFS(DataRegularSeason20242025!$AA$3:$AA$1315,DataRegularSeason20242025!$B$3:$B$1315, "&lt;=" &amp; $A114, DataRegularSeason20242025!$D$3:$D$1315, AF$1)+SUMIFS(DataRegularSeason20242025!$AB$3:$AB$1315,DataRegularSeason20242025!$B$3:$B$1315, "&lt;=" &amp; $A114, DataRegularSeason20242025!$E$3:$E$1315, AF$1)</f>
        <v>22</v>
      </c>
      <c r="AG114" s="2">
        <f>SUMIFS(DataRegularSeason20242025!$AA$3:$AA$1315,DataRegularSeason20242025!$B$3:$B$1315, "&lt;=" &amp; $A114, DataRegularSeason20242025!$D$3:$D$1315, AG$1)+SUMIFS(DataRegularSeason20242025!$AB$3:$AB$1315,DataRegularSeason20242025!$B$3:$B$1315, "&lt;=" &amp; $A114, DataRegularSeason20242025!$E$3:$E$1315, AG$1)</f>
        <v>16</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10</v>
      </c>
      <c r="C115" s="2">
        <f>SUMIFS(DataRegularSeason20242025!$AA$3:$AA$1315,DataRegularSeason20242025!$B$3:$B$1315, "&lt;=" &amp; $A115, DataRegularSeason20242025!$D$3:$D$1315, C$1)+SUMIFS(DataRegularSeason20242025!$AB$3:$AB$1315,DataRegularSeason20242025!$B$3:$B$1315, "&lt;=" &amp; $A115, DataRegularSeason20242025!$E$3:$E$1315, C$1)</f>
        <v>13</v>
      </c>
      <c r="D115" s="2">
        <f>SUMIFS(DataRegularSeason20242025!$AA$3:$AA$1315,DataRegularSeason20242025!$B$3:$B$1315, "&lt;=" &amp; $A115, DataRegularSeason20242025!$D$3:$D$1315, D$1)+SUMIFS(DataRegularSeason20242025!$AB$3:$AB$1315,DataRegularSeason20242025!$B$3:$B$1315, "&lt;=" &amp; $A115, DataRegularSeason20242025!$E$3:$E$1315, D$1)</f>
        <v>9</v>
      </c>
      <c r="E115" s="2">
        <f>SUMIFS(DataRegularSeason20242025!$AA$3:$AA$1315,DataRegularSeason20242025!$B$3:$B$1315, "&lt;=" &amp; $A115, DataRegularSeason20242025!$D$3:$D$1315, E$1)+SUMIFS(DataRegularSeason20242025!$AB$3:$AB$1315,DataRegularSeason20242025!$B$3:$B$1315, "&lt;=" &amp; $A115, DataRegularSeason20242025!$E$3:$E$1315, E$1)</f>
        <v>16</v>
      </c>
      <c r="F115" s="2">
        <f>SUMIFS(DataRegularSeason20242025!$AA$3:$AA$1315,DataRegularSeason20242025!$B$3:$B$1315, "&lt;=" &amp; $A115, DataRegularSeason20242025!$D$3:$D$1315, F$1)+SUMIFS(DataRegularSeason20242025!$AB$3:$AB$1315,DataRegularSeason20242025!$B$3:$B$1315, "&lt;=" &amp; $A115, DataRegularSeason20242025!$E$3:$E$1315, F$1)</f>
        <v>11</v>
      </c>
      <c r="G115" s="2">
        <f>SUMIFS(DataRegularSeason20242025!$AA$3:$AA$1315,DataRegularSeason20242025!$B$3:$B$1315, "&lt;=" &amp; $A115, DataRegularSeason20242025!$D$3:$D$1315, G$1)+SUMIFS(DataRegularSeason20242025!$AB$3:$AB$1315,DataRegularSeason20242025!$B$3:$B$1315, "&lt;=" &amp; $A115, DataRegularSeason20242025!$E$3:$E$1315, G$1)</f>
        <v>13</v>
      </c>
      <c r="H115" s="2">
        <f>SUMIFS(DataRegularSeason20242025!$AA$3:$AA$1315,DataRegularSeason20242025!$B$3:$B$1315, "&lt;=" &amp; $A115, DataRegularSeason20242025!$D$3:$D$1315, H$1)+SUMIFS(DataRegularSeason20242025!$AB$3:$AB$1315,DataRegularSeason20242025!$B$3:$B$1315, "&lt;=" &amp; $A115, DataRegularSeason20242025!$E$3:$E$1315, H$1)</f>
        <v>11</v>
      </c>
      <c r="I115" s="2">
        <f>SUMIFS(DataRegularSeason20242025!$AA$3:$AA$1315,DataRegularSeason20242025!$B$3:$B$1315, "&lt;=" &amp; $A115, DataRegularSeason20242025!$D$3:$D$1315, I$1)+SUMIFS(DataRegularSeason20242025!$AB$3:$AB$1315,DataRegularSeason20242025!$B$3:$B$1315, "&lt;=" &amp; $A115, DataRegularSeason20242025!$E$3:$E$1315, I$1)</f>
        <v>10</v>
      </c>
      <c r="J115" s="2">
        <f>SUMIFS(DataRegularSeason20242025!$AA$3:$AA$1315,DataRegularSeason20242025!$B$3:$B$1315, "&lt;=" &amp; $A115, DataRegularSeason20242025!$D$3:$D$1315, J$1)+SUMIFS(DataRegularSeason20242025!$AB$3:$AB$1315,DataRegularSeason20242025!$B$3:$B$1315, "&lt;=" &amp; $A115, DataRegularSeason20242025!$E$3:$E$1315, J$1)</f>
        <v>14</v>
      </c>
      <c r="K115" s="2">
        <f>SUMIFS(DataRegularSeason20242025!$AA$3:$AA$1315,DataRegularSeason20242025!$B$3:$B$1315, "&lt;=" &amp; $A115, DataRegularSeason20242025!$D$3:$D$1315, K$1)+SUMIFS(DataRegularSeason20242025!$AB$3:$AB$1315,DataRegularSeason20242025!$B$3:$B$1315, "&lt;=" &amp; $A115, DataRegularSeason20242025!$E$3:$E$1315, K$1)</f>
        <v>11</v>
      </c>
      <c r="L115" s="2">
        <f>SUMIFS(DataRegularSeason20242025!$AA$3:$AA$1315,DataRegularSeason20242025!$B$3:$B$1315, "&lt;=" &amp; $A115, DataRegularSeason20242025!$D$3:$D$1315, L$1)+SUMIFS(DataRegularSeason20242025!$AB$3:$AB$1315,DataRegularSeason20242025!$B$3:$B$1315, "&lt;=" &amp; $A115, DataRegularSeason20242025!$E$3:$E$1315, L$1)</f>
        <v>13</v>
      </c>
      <c r="M115" s="2">
        <f>SUMIFS(DataRegularSeason20242025!$AA$3:$AA$1315,DataRegularSeason20242025!$B$3:$B$1315, "&lt;=" &amp; $A115, DataRegularSeason20242025!$D$3:$D$1315, M$1)+SUMIFS(DataRegularSeason20242025!$AB$3:$AB$1315,DataRegularSeason20242025!$B$3:$B$1315, "&lt;=" &amp; $A115, DataRegularSeason20242025!$E$3:$E$1315, M$1)</f>
        <v>19</v>
      </c>
      <c r="N115" s="2">
        <f>SUMIFS(DataRegularSeason20242025!$AA$3:$AA$1315,DataRegularSeason20242025!$B$3:$B$1315, "&lt;=" &amp; $A115, DataRegularSeason20242025!$D$3:$D$1315, N$1)+SUMIFS(DataRegularSeason20242025!$AB$3:$AB$1315,DataRegularSeason20242025!$B$3:$B$1315, "&lt;=" &amp; $A115, DataRegularSeason20242025!$E$3:$E$1315, N$1)</f>
        <v>17</v>
      </c>
      <c r="O115" s="2">
        <f>SUMIFS(DataRegularSeason20242025!$AA$3:$AA$1315,DataRegularSeason20242025!$B$3:$B$1315, "&lt;=" &amp; $A115, DataRegularSeason20242025!$D$3:$D$1315, O$1)+SUMIFS(DataRegularSeason20242025!$AB$3:$AB$1315,DataRegularSeason20242025!$B$3:$B$1315, "&lt;=" &amp; $A115, DataRegularSeason20242025!$E$3:$E$1315, O$1)</f>
        <v>18</v>
      </c>
      <c r="P115" s="2">
        <f>SUMIFS(DataRegularSeason20242025!$AA$3:$AA$1315,DataRegularSeason20242025!$B$3:$B$1315, "&lt;=" &amp; $A115, DataRegularSeason20242025!$D$3:$D$1315, P$1)+SUMIFS(DataRegularSeason20242025!$AB$3:$AB$1315,DataRegularSeason20242025!$B$3:$B$1315, "&lt;=" &amp; $A115, DataRegularSeason20242025!$E$3:$E$1315, P$1)</f>
        <v>9</v>
      </c>
      <c r="Q115" s="2">
        <f>SUMIFS(DataRegularSeason20242025!$AA$3:$AA$1315,DataRegularSeason20242025!$B$3:$B$1315, "&lt;=" &amp; $A115, DataRegularSeason20242025!$D$3:$D$1315, Q$1)+SUMIFS(DataRegularSeason20242025!$AB$3:$AB$1315,DataRegularSeason20242025!$B$3:$B$1315, "&lt;=" &amp; $A115, DataRegularSeason20242025!$E$3:$E$1315, Q$1)</f>
        <v>18</v>
      </c>
      <c r="R115" s="2">
        <f>SUMIFS(DataRegularSeason20242025!$AA$3:$AA$1315,DataRegularSeason20242025!$B$3:$B$1315, "&lt;=" &amp; $A115, DataRegularSeason20242025!$D$3:$D$1315, R$1)+SUMIFS(DataRegularSeason20242025!$AB$3:$AB$1315,DataRegularSeason20242025!$B$3:$B$1315, "&lt;=" &amp; $A115, DataRegularSeason20242025!$E$3:$E$1315, R$1)</f>
        <v>9</v>
      </c>
      <c r="S115" s="2">
        <f>SUMIFS(DataRegularSeason20242025!$AA$3:$AA$1315,DataRegularSeason20242025!$B$3:$B$1315, "&lt;=" &amp; $A115, DataRegularSeason20242025!$D$3:$D$1315, S$1)+SUMIFS(DataRegularSeason20242025!$AB$3:$AB$1315,DataRegularSeason20242025!$B$3:$B$1315, "&lt;=" &amp; $A115, DataRegularSeason20242025!$E$3:$E$1315, S$1)</f>
        <v>10</v>
      </c>
      <c r="T115" s="2">
        <f>SUMIFS(DataRegularSeason20242025!$AA$3:$AA$1315,DataRegularSeason20242025!$B$3:$B$1315, "&lt;=" &amp; $A115, DataRegularSeason20242025!$D$3:$D$1315, T$1)+SUMIFS(DataRegularSeason20242025!$AB$3:$AB$1315,DataRegularSeason20242025!$B$3:$B$1315, "&lt;=" &amp; $A115, DataRegularSeason20242025!$E$3:$E$1315, T$1)</f>
        <v>17</v>
      </c>
      <c r="U115" s="2">
        <f>SUMIFS(DataRegularSeason20242025!$AA$3:$AA$1315,DataRegularSeason20242025!$B$3:$B$1315, "&lt;=" &amp; $A115, DataRegularSeason20242025!$D$3:$D$1315, U$1)+SUMIFS(DataRegularSeason20242025!$AB$3:$AB$1315,DataRegularSeason20242025!$B$3:$B$1315, "&lt;=" &amp; $A115, DataRegularSeason20242025!$E$3:$E$1315, U$1)</f>
        <v>12</v>
      </c>
      <c r="V115" s="2">
        <f>SUMIFS(DataRegularSeason20242025!$AA$3:$AA$1315,DataRegularSeason20242025!$B$3:$B$1315, "&lt;=" &amp; $A115, DataRegularSeason20242025!$D$3:$D$1315, V$1)+SUMIFS(DataRegularSeason20242025!$AB$3:$AB$1315,DataRegularSeason20242025!$B$3:$B$1315, "&lt;=" &amp; $A115, DataRegularSeason20242025!$E$3:$E$1315, V$1)</f>
        <v>9</v>
      </c>
      <c r="W115" s="2">
        <f>SUMIFS(DataRegularSeason20242025!$AA$3:$AA$1315,DataRegularSeason20242025!$B$3:$B$1315, "&lt;=" &amp; $A115, DataRegularSeason20242025!$D$3:$D$1315, W$1)+SUMIFS(DataRegularSeason20242025!$AB$3:$AB$1315,DataRegularSeason20242025!$B$3:$B$1315, "&lt;=" &amp; $A115, DataRegularSeason20242025!$E$3:$E$1315, W$1)</f>
        <v>11</v>
      </c>
      <c r="X115" s="2">
        <f>SUMIFS(DataRegularSeason20242025!$AA$3:$AA$1315,DataRegularSeason20242025!$B$3:$B$1315, "&lt;=" &amp; $A115, DataRegularSeason20242025!$D$3:$D$1315, X$1)+SUMIFS(DataRegularSeason20242025!$AB$3:$AB$1315,DataRegularSeason20242025!$B$3:$B$1315, "&lt;=" &amp; $A115, DataRegularSeason20242025!$E$3:$E$1315, X$1)</f>
        <v>11</v>
      </c>
      <c r="Y115" s="2">
        <f>SUMIFS(DataRegularSeason20242025!$AA$3:$AA$1315,DataRegularSeason20242025!$B$3:$B$1315, "&lt;=" &amp; $A115, DataRegularSeason20242025!$D$3:$D$1315, Y$1)+SUMIFS(DataRegularSeason20242025!$AB$3:$AB$1315,DataRegularSeason20242025!$B$3:$B$1315, "&lt;=" &amp; $A115, DataRegularSeason20242025!$E$3:$E$1315, Y$1)</f>
        <v>8</v>
      </c>
      <c r="Z115" s="2">
        <f>SUMIFS(DataRegularSeason20242025!$AA$3:$AA$1315,DataRegularSeason20242025!$B$3:$B$1315, "&lt;=" &amp; $A115, DataRegularSeason20242025!$D$3:$D$1315, Z$1)+SUMIFS(DataRegularSeason20242025!$AB$3:$AB$1315,DataRegularSeason20242025!$B$3:$B$1315, "&lt;=" &amp; $A115, DataRegularSeason20242025!$E$3:$E$1315, Z$1)</f>
        <v>12</v>
      </c>
      <c r="AA115" s="2">
        <f>SUMIFS(DataRegularSeason20242025!$AA$3:$AA$1315,DataRegularSeason20242025!$B$3:$B$1315, "&lt;=" &amp; $A115, DataRegularSeason20242025!$D$3:$D$1315, AA$1)+SUMIFS(DataRegularSeason20242025!$AB$3:$AB$1315,DataRegularSeason20242025!$B$3:$B$1315, "&lt;=" &amp; $A115, DataRegularSeason20242025!$E$3:$E$1315, AA$1)</f>
        <v>14</v>
      </c>
      <c r="AB115" s="2">
        <f>SUMIFS(DataRegularSeason20242025!$AA$3:$AA$1315,DataRegularSeason20242025!$B$3:$B$1315, "&lt;=" &amp; $A115, DataRegularSeason20242025!$D$3:$D$1315, AB$1)+SUMIFS(DataRegularSeason20242025!$AB$3:$AB$1315,DataRegularSeason20242025!$B$3:$B$1315, "&lt;=" &amp; $A115, DataRegularSeason20242025!$E$3:$E$1315, AB$1)</f>
        <v>14</v>
      </c>
      <c r="AC115" s="2">
        <f>SUMIFS(DataRegularSeason20242025!$AA$3:$AA$1315,DataRegularSeason20242025!$B$3:$B$1315, "&lt;=" &amp; $A115, DataRegularSeason20242025!$D$3:$D$1315, AC$1)+SUMIFS(DataRegularSeason20242025!$AB$3:$AB$1315,DataRegularSeason20242025!$B$3:$B$1315, "&lt;=" &amp; $A115, DataRegularSeason20242025!$E$3:$E$1315, AC$1)</f>
        <v>13</v>
      </c>
      <c r="AD115" s="2">
        <f>SUMIFS(DataRegularSeason20242025!$AA$3:$AA$1315,DataRegularSeason20242025!$B$3:$B$1315, "&lt;=" &amp; $A115, DataRegularSeason20242025!$D$3:$D$1315, AD$1)+SUMIFS(DataRegularSeason20242025!$AB$3:$AB$1315,DataRegularSeason20242025!$B$3:$B$1315, "&lt;=" &amp; $A115, DataRegularSeason20242025!$E$3:$E$1315, AD$1)</f>
        <v>13</v>
      </c>
      <c r="AE115" s="2">
        <f>SUMIFS(DataRegularSeason20242025!$AA$3:$AA$1315,DataRegularSeason20242025!$B$3:$B$1315, "&lt;=" &amp; $A115, DataRegularSeason20242025!$D$3:$D$1315, AE$1)+SUMIFS(DataRegularSeason20242025!$AB$3:$AB$1315,DataRegularSeason20242025!$B$3:$B$1315, "&lt;=" &amp; $A115, DataRegularSeason20242025!$E$3:$E$1315, AE$1)</f>
        <v>17</v>
      </c>
      <c r="AF115" s="2">
        <f>SUMIFS(DataRegularSeason20242025!$AA$3:$AA$1315,DataRegularSeason20242025!$B$3:$B$1315, "&lt;=" &amp; $A115, DataRegularSeason20242025!$D$3:$D$1315, AF$1)+SUMIFS(DataRegularSeason20242025!$AB$3:$AB$1315,DataRegularSeason20242025!$B$3:$B$1315, "&lt;=" &amp; $A115, DataRegularSeason20242025!$E$3:$E$1315, AF$1)</f>
        <v>22</v>
      </c>
      <c r="AG115" s="2">
        <f>SUMIFS(DataRegularSeason20242025!$AA$3:$AA$1315,DataRegularSeason20242025!$B$3:$B$1315, "&lt;=" &amp; $A115, DataRegularSeason20242025!$D$3:$D$1315, AG$1)+SUMIFS(DataRegularSeason20242025!$AB$3:$AB$1315,DataRegularSeason20242025!$B$3:$B$1315, "&lt;=" &amp; $A115, DataRegularSeason20242025!$E$3:$E$1315, AG$1)</f>
        <v>16</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10</v>
      </c>
      <c r="C116" s="2">
        <f>SUMIFS(DataRegularSeason20242025!$AA$3:$AA$1315,DataRegularSeason20242025!$B$3:$B$1315, "&lt;=" &amp; $A116, DataRegularSeason20242025!$D$3:$D$1315, C$1)+SUMIFS(DataRegularSeason20242025!$AB$3:$AB$1315,DataRegularSeason20242025!$B$3:$B$1315, "&lt;=" &amp; $A116, DataRegularSeason20242025!$E$3:$E$1315, C$1)</f>
        <v>13</v>
      </c>
      <c r="D116" s="2">
        <f>SUMIFS(DataRegularSeason20242025!$AA$3:$AA$1315,DataRegularSeason20242025!$B$3:$B$1315, "&lt;=" &amp; $A116, DataRegularSeason20242025!$D$3:$D$1315, D$1)+SUMIFS(DataRegularSeason20242025!$AB$3:$AB$1315,DataRegularSeason20242025!$B$3:$B$1315, "&lt;=" &amp; $A116, DataRegularSeason20242025!$E$3:$E$1315, D$1)</f>
        <v>9</v>
      </c>
      <c r="E116" s="2">
        <f>SUMIFS(DataRegularSeason20242025!$AA$3:$AA$1315,DataRegularSeason20242025!$B$3:$B$1315, "&lt;=" &amp; $A116, DataRegularSeason20242025!$D$3:$D$1315, E$1)+SUMIFS(DataRegularSeason20242025!$AB$3:$AB$1315,DataRegularSeason20242025!$B$3:$B$1315, "&lt;=" &amp; $A116, DataRegularSeason20242025!$E$3:$E$1315, E$1)</f>
        <v>16</v>
      </c>
      <c r="F116" s="2">
        <f>SUMIFS(DataRegularSeason20242025!$AA$3:$AA$1315,DataRegularSeason20242025!$B$3:$B$1315, "&lt;=" &amp; $A116, DataRegularSeason20242025!$D$3:$D$1315, F$1)+SUMIFS(DataRegularSeason20242025!$AB$3:$AB$1315,DataRegularSeason20242025!$B$3:$B$1315, "&lt;=" &amp; $A116, DataRegularSeason20242025!$E$3:$E$1315, F$1)</f>
        <v>11</v>
      </c>
      <c r="G116" s="2">
        <f>SUMIFS(DataRegularSeason20242025!$AA$3:$AA$1315,DataRegularSeason20242025!$B$3:$B$1315, "&lt;=" &amp; $A116, DataRegularSeason20242025!$D$3:$D$1315, G$1)+SUMIFS(DataRegularSeason20242025!$AB$3:$AB$1315,DataRegularSeason20242025!$B$3:$B$1315, "&lt;=" &amp; $A116, DataRegularSeason20242025!$E$3:$E$1315, G$1)</f>
        <v>13</v>
      </c>
      <c r="H116" s="2">
        <f>SUMIFS(DataRegularSeason20242025!$AA$3:$AA$1315,DataRegularSeason20242025!$B$3:$B$1315, "&lt;=" &amp; $A116, DataRegularSeason20242025!$D$3:$D$1315, H$1)+SUMIFS(DataRegularSeason20242025!$AB$3:$AB$1315,DataRegularSeason20242025!$B$3:$B$1315, "&lt;=" &amp; $A116, DataRegularSeason20242025!$E$3:$E$1315, H$1)</f>
        <v>11</v>
      </c>
      <c r="I116" s="2">
        <f>SUMIFS(DataRegularSeason20242025!$AA$3:$AA$1315,DataRegularSeason20242025!$B$3:$B$1315, "&lt;=" &amp; $A116, DataRegularSeason20242025!$D$3:$D$1315, I$1)+SUMIFS(DataRegularSeason20242025!$AB$3:$AB$1315,DataRegularSeason20242025!$B$3:$B$1315, "&lt;=" &amp; $A116, DataRegularSeason20242025!$E$3:$E$1315, I$1)</f>
        <v>10</v>
      </c>
      <c r="J116" s="2">
        <f>SUMIFS(DataRegularSeason20242025!$AA$3:$AA$1315,DataRegularSeason20242025!$B$3:$B$1315, "&lt;=" &amp; $A116, DataRegularSeason20242025!$D$3:$D$1315, J$1)+SUMIFS(DataRegularSeason20242025!$AB$3:$AB$1315,DataRegularSeason20242025!$B$3:$B$1315, "&lt;=" &amp; $A116, DataRegularSeason20242025!$E$3:$E$1315, J$1)</f>
        <v>14</v>
      </c>
      <c r="K116" s="2">
        <f>SUMIFS(DataRegularSeason20242025!$AA$3:$AA$1315,DataRegularSeason20242025!$B$3:$B$1315, "&lt;=" &amp; $A116, DataRegularSeason20242025!$D$3:$D$1315, K$1)+SUMIFS(DataRegularSeason20242025!$AB$3:$AB$1315,DataRegularSeason20242025!$B$3:$B$1315, "&lt;=" &amp; $A116, DataRegularSeason20242025!$E$3:$E$1315, K$1)</f>
        <v>11</v>
      </c>
      <c r="L116" s="2">
        <f>SUMIFS(DataRegularSeason20242025!$AA$3:$AA$1315,DataRegularSeason20242025!$B$3:$B$1315, "&lt;=" &amp; $A116, DataRegularSeason20242025!$D$3:$D$1315, L$1)+SUMIFS(DataRegularSeason20242025!$AB$3:$AB$1315,DataRegularSeason20242025!$B$3:$B$1315, "&lt;=" &amp; $A116, DataRegularSeason20242025!$E$3:$E$1315, L$1)</f>
        <v>13</v>
      </c>
      <c r="M116" s="2">
        <f>SUMIFS(DataRegularSeason20242025!$AA$3:$AA$1315,DataRegularSeason20242025!$B$3:$B$1315, "&lt;=" &amp; $A116, DataRegularSeason20242025!$D$3:$D$1315, M$1)+SUMIFS(DataRegularSeason20242025!$AB$3:$AB$1315,DataRegularSeason20242025!$B$3:$B$1315, "&lt;=" &amp; $A116, DataRegularSeason20242025!$E$3:$E$1315, M$1)</f>
        <v>19</v>
      </c>
      <c r="N116" s="2">
        <f>SUMIFS(DataRegularSeason20242025!$AA$3:$AA$1315,DataRegularSeason20242025!$B$3:$B$1315, "&lt;=" &amp; $A116, DataRegularSeason20242025!$D$3:$D$1315, N$1)+SUMIFS(DataRegularSeason20242025!$AB$3:$AB$1315,DataRegularSeason20242025!$B$3:$B$1315, "&lt;=" &amp; $A116, DataRegularSeason20242025!$E$3:$E$1315, N$1)</f>
        <v>17</v>
      </c>
      <c r="O116" s="2">
        <f>SUMIFS(DataRegularSeason20242025!$AA$3:$AA$1315,DataRegularSeason20242025!$B$3:$B$1315, "&lt;=" &amp; $A116, DataRegularSeason20242025!$D$3:$D$1315, O$1)+SUMIFS(DataRegularSeason20242025!$AB$3:$AB$1315,DataRegularSeason20242025!$B$3:$B$1315, "&lt;=" &amp; $A116, DataRegularSeason20242025!$E$3:$E$1315, O$1)</f>
        <v>18</v>
      </c>
      <c r="P116" s="2">
        <f>SUMIFS(DataRegularSeason20242025!$AA$3:$AA$1315,DataRegularSeason20242025!$B$3:$B$1315, "&lt;=" &amp; $A116, DataRegularSeason20242025!$D$3:$D$1315, P$1)+SUMIFS(DataRegularSeason20242025!$AB$3:$AB$1315,DataRegularSeason20242025!$B$3:$B$1315, "&lt;=" &amp; $A116, DataRegularSeason20242025!$E$3:$E$1315, P$1)</f>
        <v>9</v>
      </c>
      <c r="Q116" s="2">
        <f>SUMIFS(DataRegularSeason20242025!$AA$3:$AA$1315,DataRegularSeason20242025!$B$3:$B$1315, "&lt;=" &amp; $A116, DataRegularSeason20242025!$D$3:$D$1315, Q$1)+SUMIFS(DataRegularSeason20242025!$AB$3:$AB$1315,DataRegularSeason20242025!$B$3:$B$1315, "&lt;=" &amp; $A116, DataRegularSeason20242025!$E$3:$E$1315, Q$1)</f>
        <v>18</v>
      </c>
      <c r="R116" s="2">
        <f>SUMIFS(DataRegularSeason20242025!$AA$3:$AA$1315,DataRegularSeason20242025!$B$3:$B$1315, "&lt;=" &amp; $A116, DataRegularSeason20242025!$D$3:$D$1315, R$1)+SUMIFS(DataRegularSeason20242025!$AB$3:$AB$1315,DataRegularSeason20242025!$B$3:$B$1315, "&lt;=" &amp; $A116, DataRegularSeason20242025!$E$3:$E$1315, R$1)</f>
        <v>9</v>
      </c>
      <c r="S116" s="2">
        <f>SUMIFS(DataRegularSeason20242025!$AA$3:$AA$1315,DataRegularSeason20242025!$B$3:$B$1315, "&lt;=" &amp; $A116, DataRegularSeason20242025!$D$3:$D$1315, S$1)+SUMIFS(DataRegularSeason20242025!$AB$3:$AB$1315,DataRegularSeason20242025!$B$3:$B$1315, "&lt;=" &amp; $A116, DataRegularSeason20242025!$E$3:$E$1315, S$1)</f>
        <v>10</v>
      </c>
      <c r="T116" s="2">
        <f>SUMIFS(DataRegularSeason20242025!$AA$3:$AA$1315,DataRegularSeason20242025!$B$3:$B$1315, "&lt;=" &amp; $A116, DataRegularSeason20242025!$D$3:$D$1315, T$1)+SUMIFS(DataRegularSeason20242025!$AB$3:$AB$1315,DataRegularSeason20242025!$B$3:$B$1315, "&lt;=" &amp; $A116, DataRegularSeason20242025!$E$3:$E$1315, T$1)</f>
        <v>17</v>
      </c>
      <c r="U116" s="2">
        <f>SUMIFS(DataRegularSeason20242025!$AA$3:$AA$1315,DataRegularSeason20242025!$B$3:$B$1315, "&lt;=" &amp; $A116, DataRegularSeason20242025!$D$3:$D$1315, U$1)+SUMIFS(DataRegularSeason20242025!$AB$3:$AB$1315,DataRegularSeason20242025!$B$3:$B$1315, "&lt;=" &amp; $A116, DataRegularSeason20242025!$E$3:$E$1315, U$1)</f>
        <v>12</v>
      </c>
      <c r="V116" s="2">
        <f>SUMIFS(DataRegularSeason20242025!$AA$3:$AA$1315,DataRegularSeason20242025!$B$3:$B$1315, "&lt;=" &amp; $A116, DataRegularSeason20242025!$D$3:$D$1315, V$1)+SUMIFS(DataRegularSeason20242025!$AB$3:$AB$1315,DataRegularSeason20242025!$B$3:$B$1315, "&lt;=" &amp; $A116, DataRegularSeason20242025!$E$3:$E$1315, V$1)</f>
        <v>9</v>
      </c>
      <c r="W116" s="2">
        <f>SUMIFS(DataRegularSeason20242025!$AA$3:$AA$1315,DataRegularSeason20242025!$B$3:$B$1315, "&lt;=" &amp; $A116, DataRegularSeason20242025!$D$3:$D$1315, W$1)+SUMIFS(DataRegularSeason20242025!$AB$3:$AB$1315,DataRegularSeason20242025!$B$3:$B$1315, "&lt;=" &amp; $A116, DataRegularSeason20242025!$E$3:$E$1315, W$1)</f>
        <v>11</v>
      </c>
      <c r="X116" s="2">
        <f>SUMIFS(DataRegularSeason20242025!$AA$3:$AA$1315,DataRegularSeason20242025!$B$3:$B$1315, "&lt;=" &amp; $A116, DataRegularSeason20242025!$D$3:$D$1315, X$1)+SUMIFS(DataRegularSeason20242025!$AB$3:$AB$1315,DataRegularSeason20242025!$B$3:$B$1315, "&lt;=" &amp; $A116, DataRegularSeason20242025!$E$3:$E$1315, X$1)</f>
        <v>11</v>
      </c>
      <c r="Y116" s="2">
        <f>SUMIFS(DataRegularSeason20242025!$AA$3:$AA$1315,DataRegularSeason20242025!$B$3:$B$1315, "&lt;=" &amp; $A116, DataRegularSeason20242025!$D$3:$D$1315, Y$1)+SUMIFS(DataRegularSeason20242025!$AB$3:$AB$1315,DataRegularSeason20242025!$B$3:$B$1315, "&lt;=" &amp; $A116, DataRegularSeason20242025!$E$3:$E$1315, Y$1)</f>
        <v>8</v>
      </c>
      <c r="Z116" s="2">
        <f>SUMIFS(DataRegularSeason20242025!$AA$3:$AA$1315,DataRegularSeason20242025!$B$3:$B$1315, "&lt;=" &amp; $A116, DataRegularSeason20242025!$D$3:$D$1315, Z$1)+SUMIFS(DataRegularSeason20242025!$AB$3:$AB$1315,DataRegularSeason20242025!$B$3:$B$1315, "&lt;=" &amp; $A116, DataRegularSeason20242025!$E$3:$E$1315, Z$1)</f>
        <v>12</v>
      </c>
      <c r="AA116" s="2">
        <f>SUMIFS(DataRegularSeason20242025!$AA$3:$AA$1315,DataRegularSeason20242025!$B$3:$B$1315, "&lt;=" &amp; $A116, DataRegularSeason20242025!$D$3:$D$1315, AA$1)+SUMIFS(DataRegularSeason20242025!$AB$3:$AB$1315,DataRegularSeason20242025!$B$3:$B$1315, "&lt;=" &amp; $A116, DataRegularSeason20242025!$E$3:$E$1315, AA$1)</f>
        <v>14</v>
      </c>
      <c r="AB116" s="2">
        <f>SUMIFS(DataRegularSeason20242025!$AA$3:$AA$1315,DataRegularSeason20242025!$B$3:$B$1315, "&lt;=" &amp; $A116, DataRegularSeason20242025!$D$3:$D$1315, AB$1)+SUMIFS(DataRegularSeason20242025!$AB$3:$AB$1315,DataRegularSeason20242025!$B$3:$B$1315, "&lt;=" &amp; $A116, DataRegularSeason20242025!$E$3:$E$1315, AB$1)</f>
        <v>14</v>
      </c>
      <c r="AC116" s="2">
        <f>SUMIFS(DataRegularSeason20242025!$AA$3:$AA$1315,DataRegularSeason20242025!$B$3:$B$1315, "&lt;=" &amp; $A116, DataRegularSeason20242025!$D$3:$D$1315, AC$1)+SUMIFS(DataRegularSeason20242025!$AB$3:$AB$1315,DataRegularSeason20242025!$B$3:$B$1315, "&lt;=" &amp; $A116, DataRegularSeason20242025!$E$3:$E$1315, AC$1)</f>
        <v>13</v>
      </c>
      <c r="AD116" s="2">
        <f>SUMIFS(DataRegularSeason20242025!$AA$3:$AA$1315,DataRegularSeason20242025!$B$3:$B$1315, "&lt;=" &amp; $A116, DataRegularSeason20242025!$D$3:$D$1315, AD$1)+SUMIFS(DataRegularSeason20242025!$AB$3:$AB$1315,DataRegularSeason20242025!$B$3:$B$1315, "&lt;=" &amp; $A116, DataRegularSeason20242025!$E$3:$E$1315, AD$1)</f>
        <v>13</v>
      </c>
      <c r="AE116" s="2">
        <f>SUMIFS(DataRegularSeason20242025!$AA$3:$AA$1315,DataRegularSeason20242025!$B$3:$B$1315, "&lt;=" &amp; $A116, DataRegularSeason20242025!$D$3:$D$1315, AE$1)+SUMIFS(DataRegularSeason20242025!$AB$3:$AB$1315,DataRegularSeason20242025!$B$3:$B$1315, "&lt;=" &amp; $A116, DataRegularSeason20242025!$E$3:$E$1315, AE$1)</f>
        <v>17</v>
      </c>
      <c r="AF116" s="2">
        <f>SUMIFS(DataRegularSeason20242025!$AA$3:$AA$1315,DataRegularSeason20242025!$B$3:$B$1315, "&lt;=" &amp; $A116, DataRegularSeason20242025!$D$3:$D$1315, AF$1)+SUMIFS(DataRegularSeason20242025!$AB$3:$AB$1315,DataRegularSeason20242025!$B$3:$B$1315, "&lt;=" &amp; $A116, DataRegularSeason20242025!$E$3:$E$1315, AF$1)</f>
        <v>22</v>
      </c>
      <c r="AG116" s="2">
        <f>SUMIFS(DataRegularSeason20242025!$AA$3:$AA$1315,DataRegularSeason20242025!$B$3:$B$1315, "&lt;=" &amp; $A116, DataRegularSeason20242025!$D$3:$D$1315, AG$1)+SUMIFS(DataRegularSeason20242025!$AB$3:$AB$1315,DataRegularSeason20242025!$B$3:$B$1315, "&lt;=" &amp; $A116, DataRegularSeason20242025!$E$3:$E$1315, AG$1)</f>
        <v>16</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10</v>
      </c>
      <c r="C117" s="2">
        <f>SUMIFS(DataRegularSeason20242025!$AA$3:$AA$1315,DataRegularSeason20242025!$B$3:$B$1315, "&lt;=" &amp; $A117, DataRegularSeason20242025!$D$3:$D$1315, C$1)+SUMIFS(DataRegularSeason20242025!$AB$3:$AB$1315,DataRegularSeason20242025!$B$3:$B$1315, "&lt;=" &amp; $A117, DataRegularSeason20242025!$E$3:$E$1315, C$1)</f>
        <v>13</v>
      </c>
      <c r="D117" s="2">
        <f>SUMIFS(DataRegularSeason20242025!$AA$3:$AA$1315,DataRegularSeason20242025!$B$3:$B$1315, "&lt;=" &amp; $A117, DataRegularSeason20242025!$D$3:$D$1315, D$1)+SUMIFS(DataRegularSeason20242025!$AB$3:$AB$1315,DataRegularSeason20242025!$B$3:$B$1315, "&lt;=" &amp; $A117, DataRegularSeason20242025!$E$3:$E$1315, D$1)</f>
        <v>9</v>
      </c>
      <c r="E117" s="2">
        <f>SUMIFS(DataRegularSeason20242025!$AA$3:$AA$1315,DataRegularSeason20242025!$B$3:$B$1315, "&lt;=" &amp; $A117, DataRegularSeason20242025!$D$3:$D$1315, E$1)+SUMIFS(DataRegularSeason20242025!$AB$3:$AB$1315,DataRegularSeason20242025!$B$3:$B$1315, "&lt;=" &amp; $A117, DataRegularSeason20242025!$E$3:$E$1315, E$1)</f>
        <v>16</v>
      </c>
      <c r="F117" s="2">
        <f>SUMIFS(DataRegularSeason20242025!$AA$3:$AA$1315,DataRegularSeason20242025!$B$3:$B$1315, "&lt;=" &amp; $A117, DataRegularSeason20242025!$D$3:$D$1315, F$1)+SUMIFS(DataRegularSeason20242025!$AB$3:$AB$1315,DataRegularSeason20242025!$B$3:$B$1315, "&lt;=" &amp; $A117, DataRegularSeason20242025!$E$3:$E$1315, F$1)</f>
        <v>11</v>
      </c>
      <c r="G117" s="2">
        <f>SUMIFS(DataRegularSeason20242025!$AA$3:$AA$1315,DataRegularSeason20242025!$B$3:$B$1315, "&lt;=" &amp; $A117, DataRegularSeason20242025!$D$3:$D$1315, G$1)+SUMIFS(DataRegularSeason20242025!$AB$3:$AB$1315,DataRegularSeason20242025!$B$3:$B$1315, "&lt;=" &amp; $A117, DataRegularSeason20242025!$E$3:$E$1315, G$1)</f>
        <v>13</v>
      </c>
      <c r="H117" s="2">
        <f>SUMIFS(DataRegularSeason20242025!$AA$3:$AA$1315,DataRegularSeason20242025!$B$3:$B$1315, "&lt;=" &amp; $A117, DataRegularSeason20242025!$D$3:$D$1315, H$1)+SUMIFS(DataRegularSeason20242025!$AB$3:$AB$1315,DataRegularSeason20242025!$B$3:$B$1315, "&lt;=" &amp; $A117, DataRegularSeason20242025!$E$3:$E$1315, H$1)</f>
        <v>11</v>
      </c>
      <c r="I117" s="2">
        <f>SUMIFS(DataRegularSeason20242025!$AA$3:$AA$1315,DataRegularSeason20242025!$B$3:$B$1315, "&lt;=" &amp; $A117, DataRegularSeason20242025!$D$3:$D$1315, I$1)+SUMIFS(DataRegularSeason20242025!$AB$3:$AB$1315,DataRegularSeason20242025!$B$3:$B$1315, "&lt;=" &amp; $A117, DataRegularSeason20242025!$E$3:$E$1315, I$1)</f>
        <v>10</v>
      </c>
      <c r="J117" s="2">
        <f>SUMIFS(DataRegularSeason20242025!$AA$3:$AA$1315,DataRegularSeason20242025!$B$3:$B$1315, "&lt;=" &amp; $A117, DataRegularSeason20242025!$D$3:$D$1315, J$1)+SUMIFS(DataRegularSeason20242025!$AB$3:$AB$1315,DataRegularSeason20242025!$B$3:$B$1315, "&lt;=" &amp; $A117, DataRegularSeason20242025!$E$3:$E$1315, J$1)</f>
        <v>14</v>
      </c>
      <c r="K117" s="2">
        <f>SUMIFS(DataRegularSeason20242025!$AA$3:$AA$1315,DataRegularSeason20242025!$B$3:$B$1315, "&lt;=" &amp; $A117, DataRegularSeason20242025!$D$3:$D$1315, K$1)+SUMIFS(DataRegularSeason20242025!$AB$3:$AB$1315,DataRegularSeason20242025!$B$3:$B$1315, "&lt;=" &amp; $A117, DataRegularSeason20242025!$E$3:$E$1315, K$1)</f>
        <v>11</v>
      </c>
      <c r="L117" s="2">
        <f>SUMIFS(DataRegularSeason20242025!$AA$3:$AA$1315,DataRegularSeason20242025!$B$3:$B$1315, "&lt;=" &amp; $A117, DataRegularSeason20242025!$D$3:$D$1315, L$1)+SUMIFS(DataRegularSeason20242025!$AB$3:$AB$1315,DataRegularSeason20242025!$B$3:$B$1315, "&lt;=" &amp; $A117, DataRegularSeason20242025!$E$3:$E$1315, L$1)</f>
        <v>13</v>
      </c>
      <c r="M117" s="2">
        <f>SUMIFS(DataRegularSeason20242025!$AA$3:$AA$1315,DataRegularSeason20242025!$B$3:$B$1315, "&lt;=" &amp; $A117, DataRegularSeason20242025!$D$3:$D$1315, M$1)+SUMIFS(DataRegularSeason20242025!$AB$3:$AB$1315,DataRegularSeason20242025!$B$3:$B$1315, "&lt;=" &amp; $A117, DataRegularSeason20242025!$E$3:$E$1315, M$1)</f>
        <v>19</v>
      </c>
      <c r="N117" s="2">
        <f>SUMIFS(DataRegularSeason20242025!$AA$3:$AA$1315,DataRegularSeason20242025!$B$3:$B$1315, "&lt;=" &amp; $A117, DataRegularSeason20242025!$D$3:$D$1315, N$1)+SUMIFS(DataRegularSeason20242025!$AB$3:$AB$1315,DataRegularSeason20242025!$B$3:$B$1315, "&lt;=" &amp; $A117, DataRegularSeason20242025!$E$3:$E$1315, N$1)</f>
        <v>17</v>
      </c>
      <c r="O117" s="2">
        <f>SUMIFS(DataRegularSeason20242025!$AA$3:$AA$1315,DataRegularSeason20242025!$B$3:$B$1315, "&lt;=" &amp; $A117, DataRegularSeason20242025!$D$3:$D$1315, O$1)+SUMIFS(DataRegularSeason20242025!$AB$3:$AB$1315,DataRegularSeason20242025!$B$3:$B$1315, "&lt;=" &amp; $A117, DataRegularSeason20242025!$E$3:$E$1315, O$1)</f>
        <v>18</v>
      </c>
      <c r="P117" s="2">
        <f>SUMIFS(DataRegularSeason20242025!$AA$3:$AA$1315,DataRegularSeason20242025!$B$3:$B$1315, "&lt;=" &amp; $A117, DataRegularSeason20242025!$D$3:$D$1315, P$1)+SUMIFS(DataRegularSeason20242025!$AB$3:$AB$1315,DataRegularSeason20242025!$B$3:$B$1315, "&lt;=" &amp; $A117, DataRegularSeason20242025!$E$3:$E$1315, P$1)</f>
        <v>9</v>
      </c>
      <c r="Q117" s="2">
        <f>SUMIFS(DataRegularSeason20242025!$AA$3:$AA$1315,DataRegularSeason20242025!$B$3:$B$1315, "&lt;=" &amp; $A117, DataRegularSeason20242025!$D$3:$D$1315, Q$1)+SUMIFS(DataRegularSeason20242025!$AB$3:$AB$1315,DataRegularSeason20242025!$B$3:$B$1315, "&lt;=" &amp; $A117, DataRegularSeason20242025!$E$3:$E$1315, Q$1)</f>
        <v>18</v>
      </c>
      <c r="R117" s="2">
        <f>SUMIFS(DataRegularSeason20242025!$AA$3:$AA$1315,DataRegularSeason20242025!$B$3:$B$1315, "&lt;=" &amp; $A117, DataRegularSeason20242025!$D$3:$D$1315, R$1)+SUMIFS(DataRegularSeason20242025!$AB$3:$AB$1315,DataRegularSeason20242025!$B$3:$B$1315, "&lt;=" &amp; $A117, DataRegularSeason20242025!$E$3:$E$1315, R$1)</f>
        <v>9</v>
      </c>
      <c r="S117" s="2">
        <f>SUMIFS(DataRegularSeason20242025!$AA$3:$AA$1315,DataRegularSeason20242025!$B$3:$B$1315, "&lt;=" &amp; $A117, DataRegularSeason20242025!$D$3:$D$1315, S$1)+SUMIFS(DataRegularSeason20242025!$AB$3:$AB$1315,DataRegularSeason20242025!$B$3:$B$1315, "&lt;=" &amp; $A117, DataRegularSeason20242025!$E$3:$E$1315, S$1)</f>
        <v>10</v>
      </c>
      <c r="T117" s="2">
        <f>SUMIFS(DataRegularSeason20242025!$AA$3:$AA$1315,DataRegularSeason20242025!$B$3:$B$1315, "&lt;=" &amp; $A117, DataRegularSeason20242025!$D$3:$D$1315, T$1)+SUMIFS(DataRegularSeason20242025!$AB$3:$AB$1315,DataRegularSeason20242025!$B$3:$B$1315, "&lt;=" &amp; $A117, DataRegularSeason20242025!$E$3:$E$1315, T$1)</f>
        <v>17</v>
      </c>
      <c r="U117" s="2">
        <f>SUMIFS(DataRegularSeason20242025!$AA$3:$AA$1315,DataRegularSeason20242025!$B$3:$B$1315, "&lt;=" &amp; $A117, DataRegularSeason20242025!$D$3:$D$1315, U$1)+SUMIFS(DataRegularSeason20242025!$AB$3:$AB$1315,DataRegularSeason20242025!$B$3:$B$1315, "&lt;=" &amp; $A117, DataRegularSeason20242025!$E$3:$E$1315, U$1)</f>
        <v>12</v>
      </c>
      <c r="V117" s="2">
        <f>SUMIFS(DataRegularSeason20242025!$AA$3:$AA$1315,DataRegularSeason20242025!$B$3:$B$1315, "&lt;=" &amp; $A117, DataRegularSeason20242025!$D$3:$D$1315, V$1)+SUMIFS(DataRegularSeason20242025!$AB$3:$AB$1315,DataRegularSeason20242025!$B$3:$B$1315, "&lt;=" &amp; $A117, DataRegularSeason20242025!$E$3:$E$1315, V$1)</f>
        <v>9</v>
      </c>
      <c r="W117" s="2">
        <f>SUMIFS(DataRegularSeason20242025!$AA$3:$AA$1315,DataRegularSeason20242025!$B$3:$B$1315, "&lt;=" &amp; $A117, DataRegularSeason20242025!$D$3:$D$1315, W$1)+SUMIFS(DataRegularSeason20242025!$AB$3:$AB$1315,DataRegularSeason20242025!$B$3:$B$1315, "&lt;=" &amp; $A117, DataRegularSeason20242025!$E$3:$E$1315, W$1)</f>
        <v>11</v>
      </c>
      <c r="X117" s="2">
        <f>SUMIFS(DataRegularSeason20242025!$AA$3:$AA$1315,DataRegularSeason20242025!$B$3:$B$1315, "&lt;=" &amp; $A117, DataRegularSeason20242025!$D$3:$D$1315, X$1)+SUMIFS(DataRegularSeason20242025!$AB$3:$AB$1315,DataRegularSeason20242025!$B$3:$B$1315, "&lt;=" &amp; $A117, DataRegularSeason20242025!$E$3:$E$1315, X$1)</f>
        <v>11</v>
      </c>
      <c r="Y117" s="2">
        <f>SUMIFS(DataRegularSeason20242025!$AA$3:$AA$1315,DataRegularSeason20242025!$B$3:$B$1315, "&lt;=" &amp; $A117, DataRegularSeason20242025!$D$3:$D$1315, Y$1)+SUMIFS(DataRegularSeason20242025!$AB$3:$AB$1315,DataRegularSeason20242025!$B$3:$B$1315, "&lt;=" &amp; $A117, DataRegularSeason20242025!$E$3:$E$1315, Y$1)</f>
        <v>8</v>
      </c>
      <c r="Z117" s="2">
        <f>SUMIFS(DataRegularSeason20242025!$AA$3:$AA$1315,DataRegularSeason20242025!$B$3:$B$1315, "&lt;=" &amp; $A117, DataRegularSeason20242025!$D$3:$D$1315, Z$1)+SUMIFS(DataRegularSeason20242025!$AB$3:$AB$1315,DataRegularSeason20242025!$B$3:$B$1315, "&lt;=" &amp; $A117, DataRegularSeason20242025!$E$3:$E$1315, Z$1)</f>
        <v>12</v>
      </c>
      <c r="AA117" s="2">
        <f>SUMIFS(DataRegularSeason20242025!$AA$3:$AA$1315,DataRegularSeason20242025!$B$3:$B$1315, "&lt;=" &amp; $A117, DataRegularSeason20242025!$D$3:$D$1315, AA$1)+SUMIFS(DataRegularSeason20242025!$AB$3:$AB$1315,DataRegularSeason20242025!$B$3:$B$1315, "&lt;=" &amp; $A117, DataRegularSeason20242025!$E$3:$E$1315, AA$1)</f>
        <v>14</v>
      </c>
      <c r="AB117" s="2">
        <f>SUMIFS(DataRegularSeason20242025!$AA$3:$AA$1315,DataRegularSeason20242025!$B$3:$B$1315, "&lt;=" &amp; $A117, DataRegularSeason20242025!$D$3:$D$1315, AB$1)+SUMIFS(DataRegularSeason20242025!$AB$3:$AB$1315,DataRegularSeason20242025!$B$3:$B$1315, "&lt;=" &amp; $A117, DataRegularSeason20242025!$E$3:$E$1315, AB$1)</f>
        <v>14</v>
      </c>
      <c r="AC117" s="2">
        <f>SUMIFS(DataRegularSeason20242025!$AA$3:$AA$1315,DataRegularSeason20242025!$B$3:$B$1315, "&lt;=" &amp; $A117, DataRegularSeason20242025!$D$3:$D$1315, AC$1)+SUMIFS(DataRegularSeason20242025!$AB$3:$AB$1315,DataRegularSeason20242025!$B$3:$B$1315, "&lt;=" &amp; $A117, DataRegularSeason20242025!$E$3:$E$1315, AC$1)</f>
        <v>13</v>
      </c>
      <c r="AD117" s="2">
        <f>SUMIFS(DataRegularSeason20242025!$AA$3:$AA$1315,DataRegularSeason20242025!$B$3:$B$1315, "&lt;=" &amp; $A117, DataRegularSeason20242025!$D$3:$D$1315, AD$1)+SUMIFS(DataRegularSeason20242025!$AB$3:$AB$1315,DataRegularSeason20242025!$B$3:$B$1315, "&lt;=" &amp; $A117, DataRegularSeason20242025!$E$3:$E$1315, AD$1)</f>
        <v>13</v>
      </c>
      <c r="AE117" s="2">
        <f>SUMIFS(DataRegularSeason20242025!$AA$3:$AA$1315,DataRegularSeason20242025!$B$3:$B$1315, "&lt;=" &amp; $A117, DataRegularSeason20242025!$D$3:$D$1315, AE$1)+SUMIFS(DataRegularSeason20242025!$AB$3:$AB$1315,DataRegularSeason20242025!$B$3:$B$1315, "&lt;=" &amp; $A117, DataRegularSeason20242025!$E$3:$E$1315, AE$1)</f>
        <v>17</v>
      </c>
      <c r="AF117" s="2">
        <f>SUMIFS(DataRegularSeason20242025!$AA$3:$AA$1315,DataRegularSeason20242025!$B$3:$B$1315, "&lt;=" &amp; $A117, DataRegularSeason20242025!$D$3:$D$1315, AF$1)+SUMIFS(DataRegularSeason20242025!$AB$3:$AB$1315,DataRegularSeason20242025!$B$3:$B$1315, "&lt;=" &amp; $A117, DataRegularSeason20242025!$E$3:$E$1315, AF$1)</f>
        <v>22</v>
      </c>
      <c r="AG117" s="2">
        <f>SUMIFS(DataRegularSeason20242025!$AA$3:$AA$1315,DataRegularSeason20242025!$B$3:$B$1315, "&lt;=" &amp; $A117, DataRegularSeason20242025!$D$3:$D$1315, AG$1)+SUMIFS(DataRegularSeason20242025!$AB$3:$AB$1315,DataRegularSeason20242025!$B$3:$B$1315, "&lt;=" &amp; $A117, DataRegularSeason20242025!$E$3:$E$1315, AG$1)</f>
        <v>16</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10</v>
      </c>
      <c r="C118" s="2">
        <f>SUMIFS(DataRegularSeason20242025!$AA$3:$AA$1315,DataRegularSeason20242025!$B$3:$B$1315, "&lt;=" &amp; $A118, DataRegularSeason20242025!$D$3:$D$1315, C$1)+SUMIFS(DataRegularSeason20242025!$AB$3:$AB$1315,DataRegularSeason20242025!$B$3:$B$1315, "&lt;=" &amp; $A118, DataRegularSeason20242025!$E$3:$E$1315, C$1)</f>
        <v>13</v>
      </c>
      <c r="D118" s="2">
        <f>SUMIFS(DataRegularSeason20242025!$AA$3:$AA$1315,DataRegularSeason20242025!$B$3:$B$1315, "&lt;=" &amp; $A118, DataRegularSeason20242025!$D$3:$D$1315, D$1)+SUMIFS(DataRegularSeason20242025!$AB$3:$AB$1315,DataRegularSeason20242025!$B$3:$B$1315, "&lt;=" &amp; $A118, DataRegularSeason20242025!$E$3:$E$1315, D$1)</f>
        <v>9</v>
      </c>
      <c r="E118" s="2">
        <f>SUMIFS(DataRegularSeason20242025!$AA$3:$AA$1315,DataRegularSeason20242025!$B$3:$B$1315, "&lt;=" &amp; $A118, DataRegularSeason20242025!$D$3:$D$1315, E$1)+SUMIFS(DataRegularSeason20242025!$AB$3:$AB$1315,DataRegularSeason20242025!$B$3:$B$1315, "&lt;=" &amp; $A118, DataRegularSeason20242025!$E$3:$E$1315, E$1)</f>
        <v>16</v>
      </c>
      <c r="F118" s="2">
        <f>SUMIFS(DataRegularSeason20242025!$AA$3:$AA$1315,DataRegularSeason20242025!$B$3:$B$1315, "&lt;=" &amp; $A118, DataRegularSeason20242025!$D$3:$D$1315, F$1)+SUMIFS(DataRegularSeason20242025!$AB$3:$AB$1315,DataRegularSeason20242025!$B$3:$B$1315, "&lt;=" &amp; $A118, DataRegularSeason20242025!$E$3:$E$1315, F$1)</f>
        <v>11</v>
      </c>
      <c r="G118" s="2">
        <f>SUMIFS(DataRegularSeason20242025!$AA$3:$AA$1315,DataRegularSeason20242025!$B$3:$B$1315, "&lt;=" &amp; $A118, DataRegularSeason20242025!$D$3:$D$1315, G$1)+SUMIFS(DataRegularSeason20242025!$AB$3:$AB$1315,DataRegularSeason20242025!$B$3:$B$1315, "&lt;=" &amp; $A118, DataRegularSeason20242025!$E$3:$E$1315, G$1)</f>
        <v>13</v>
      </c>
      <c r="H118" s="2">
        <f>SUMIFS(DataRegularSeason20242025!$AA$3:$AA$1315,DataRegularSeason20242025!$B$3:$B$1315, "&lt;=" &amp; $A118, DataRegularSeason20242025!$D$3:$D$1315, H$1)+SUMIFS(DataRegularSeason20242025!$AB$3:$AB$1315,DataRegularSeason20242025!$B$3:$B$1315, "&lt;=" &amp; $A118, DataRegularSeason20242025!$E$3:$E$1315, H$1)</f>
        <v>11</v>
      </c>
      <c r="I118" s="2">
        <f>SUMIFS(DataRegularSeason20242025!$AA$3:$AA$1315,DataRegularSeason20242025!$B$3:$B$1315, "&lt;=" &amp; $A118, DataRegularSeason20242025!$D$3:$D$1315, I$1)+SUMIFS(DataRegularSeason20242025!$AB$3:$AB$1315,DataRegularSeason20242025!$B$3:$B$1315, "&lt;=" &amp; $A118, DataRegularSeason20242025!$E$3:$E$1315, I$1)</f>
        <v>10</v>
      </c>
      <c r="J118" s="2">
        <f>SUMIFS(DataRegularSeason20242025!$AA$3:$AA$1315,DataRegularSeason20242025!$B$3:$B$1315, "&lt;=" &amp; $A118, DataRegularSeason20242025!$D$3:$D$1315, J$1)+SUMIFS(DataRegularSeason20242025!$AB$3:$AB$1315,DataRegularSeason20242025!$B$3:$B$1315, "&lt;=" &amp; $A118, DataRegularSeason20242025!$E$3:$E$1315, J$1)</f>
        <v>14</v>
      </c>
      <c r="K118" s="2">
        <f>SUMIFS(DataRegularSeason20242025!$AA$3:$AA$1315,DataRegularSeason20242025!$B$3:$B$1315, "&lt;=" &amp; $A118, DataRegularSeason20242025!$D$3:$D$1315, K$1)+SUMIFS(DataRegularSeason20242025!$AB$3:$AB$1315,DataRegularSeason20242025!$B$3:$B$1315, "&lt;=" &amp; $A118, DataRegularSeason20242025!$E$3:$E$1315, K$1)</f>
        <v>11</v>
      </c>
      <c r="L118" s="2">
        <f>SUMIFS(DataRegularSeason20242025!$AA$3:$AA$1315,DataRegularSeason20242025!$B$3:$B$1315, "&lt;=" &amp; $A118, DataRegularSeason20242025!$D$3:$D$1315, L$1)+SUMIFS(DataRegularSeason20242025!$AB$3:$AB$1315,DataRegularSeason20242025!$B$3:$B$1315, "&lt;=" &amp; $A118, DataRegularSeason20242025!$E$3:$E$1315, L$1)</f>
        <v>13</v>
      </c>
      <c r="M118" s="2">
        <f>SUMIFS(DataRegularSeason20242025!$AA$3:$AA$1315,DataRegularSeason20242025!$B$3:$B$1315, "&lt;=" &amp; $A118, DataRegularSeason20242025!$D$3:$D$1315, M$1)+SUMIFS(DataRegularSeason20242025!$AB$3:$AB$1315,DataRegularSeason20242025!$B$3:$B$1315, "&lt;=" &amp; $A118, DataRegularSeason20242025!$E$3:$E$1315, M$1)</f>
        <v>19</v>
      </c>
      <c r="N118" s="2">
        <f>SUMIFS(DataRegularSeason20242025!$AA$3:$AA$1315,DataRegularSeason20242025!$B$3:$B$1315, "&lt;=" &amp; $A118, DataRegularSeason20242025!$D$3:$D$1315, N$1)+SUMIFS(DataRegularSeason20242025!$AB$3:$AB$1315,DataRegularSeason20242025!$B$3:$B$1315, "&lt;=" &amp; $A118, DataRegularSeason20242025!$E$3:$E$1315, N$1)</f>
        <v>17</v>
      </c>
      <c r="O118" s="2">
        <f>SUMIFS(DataRegularSeason20242025!$AA$3:$AA$1315,DataRegularSeason20242025!$B$3:$B$1315, "&lt;=" &amp; $A118, DataRegularSeason20242025!$D$3:$D$1315, O$1)+SUMIFS(DataRegularSeason20242025!$AB$3:$AB$1315,DataRegularSeason20242025!$B$3:$B$1315, "&lt;=" &amp; $A118, DataRegularSeason20242025!$E$3:$E$1315, O$1)</f>
        <v>18</v>
      </c>
      <c r="P118" s="2">
        <f>SUMIFS(DataRegularSeason20242025!$AA$3:$AA$1315,DataRegularSeason20242025!$B$3:$B$1315, "&lt;=" &amp; $A118, DataRegularSeason20242025!$D$3:$D$1315, P$1)+SUMIFS(DataRegularSeason20242025!$AB$3:$AB$1315,DataRegularSeason20242025!$B$3:$B$1315, "&lt;=" &amp; $A118, DataRegularSeason20242025!$E$3:$E$1315, P$1)</f>
        <v>9</v>
      </c>
      <c r="Q118" s="2">
        <f>SUMIFS(DataRegularSeason20242025!$AA$3:$AA$1315,DataRegularSeason20242025!$B$3:$B$1315, "&lt;=" &amp; $A118, DataRegularSeason20242025!$D$3:$D$1315, Q$1)+SUMIFS(DataRegularSeason20242025!$AB$3:$AB$1315,DataRegularSeason20242025!$B$3:$B$1315, "&lt;=" &amp; $A118, DataRegularSeason20242025!$E$3:$E$1315, Q$1)</f>
        <v>18</v>
      </c>
      <c r="R118" s="2">
        <f>SUMIFS(DataRegularSeason20242025!$AA$3:$AA$1315,DataRegularSeason20242025!$B$3:$B$1315, "&lt;=" &amp; $A118, DataRegularSeason20242025!$D$3:$D$1315, R$1)+SUMIFS(DataRegularSeason20242025!$AB$3:$AB$1315,DataRegularSeason20242025!$B$3:$B$1315, "&lt;=" &amp; $A118, DataRegularSeason20242025!$E$3:$E$1315, R$1)</f>
        <v>9</v>
      </c>
      <c r="S118" s="2">
        <f>SUMIFS(DataRegularSeason20242025!$AA$3:$AA$1315,DataRegularSeason20242025!$B$3:$B$1315, "&lt;=" &amp; $A118, DataRegularSeason20242025!$D$3:$D$1315, S$1)+SUMIFS(DataRegularSeason20242025!$AB$3:$AB$1315,DataRegularSeason20242025!$B$3:$B$1315, "&lt;=" &amp; $A118, DataRegularSeason20242025!$E$3:$E$1315, S$1)</f>
        <v>10</v>
      </c>
      <c r="T118" s="2">
        <f>SUMIFS(DataRegularSeason20242025!$AA$3:$AA$1315,DataRegularSeason20242025!$B$3:$B$1315, "&lt;=" &amp; $A118, DataRegularSeason20242025!$D$3:$D$1315, T$1)+SUMIFS(DataRegularSeason20242025!$AB$3:$AB$1315,DataRegularSeason20242025!$B$3:$B$1315, "&lt;=" &amp; $A118, DataRegularSeason20242025!$E$3:$E$1315, T$1)</f>
        <v>17</v>
      </c>
      <c r="U118" s="2">
        <f>SUMIFS(DataRegularSeason20242025!$AA$3:$AA$1315,DataRegularSeason20242025!$B$3:$B$1315, "&lt;=" &amp; $A118, DataRegularSeason20242025!$D$3:$D$1315, U$1)+SUMIFS(DataRegularSeason20242025!$AB$3:$AB$1315,DataRegularSeason20242025!$B$3:$B$1315, "&lt;=" &amp; $A118, DataRegularSeason20242025!$E$3:$E$1315, U$1)</f>
        <v>12</v>
      </c>
      <c r="V118" s="2">
        <f>SUMIFS(DataRegularSeason20242025!$AA$3:$AA$1315,DataRegularSeason20242025!$B$3:$B$1315, "&lt;=" &amp; $A118, DataRegularSeason20242025!$D$3:$D$1315, V$1)+SUMIFS(DataRegularSeason20242025!$AB$3:$AB$1315,DataRegularSeason20242025!$B$3:$B$1315, "&lt;=" &amp; $A118, DataRegularSeason20242025!$E$3:$E$1315, V$1)</f>
        <v>9</v>
      </c>
      <c r="W118" s="2">
        <f>SUMIFS(DataRegularSeason20242025!$AA$3:$AA$1315,DataRegularSeason20242025!$B$3:$B$1315, "&lt;=" &amp; $A118, DataRegularSeason20242025!$D$3:$D$1315, W$1)+SUMIFS(DataRegularSeason20242025!$AB$3:$AB$1315,DataRegularSeason20242025!$B$3:$B$1315, "&lt;=" &amp; $A118, DataRegularSeason20242025!$E$3:$E$1315, W$1)</f>
        <v>11</v>
      </c>
      <c r="X118" s="2">
        <f>SUMIFS(DataRegularSeason20242025!$AA$3:$AA$1315,DataRegularSeason20242025!$B$3:$B$1315, "&lt;=" &amp; $A118, DataRegularSeason20242025!$D$3:$D$1315, X$1)+SUMIFS(DataRegularSeason20242025!$AB$3:$AB$1315,DataRegularSeason20242025!$B$3:$B$1315, "&lt;=" &amp; $A118, DataRegularSeason20242025!$E$3:$E$1315, X$1)</f>
        <v>11</v>
      </c>
      <c r="Y118" s="2">
        <f>SUMIFS(DataRegularSeason20242025!$AA$3:$AA$1315,DataRegularSeason20242025!$B$3:$B$1315, "&lt;=" &amp; $A118, DataRegularSeason20242025!$D$3:$D$1315, Y$1)+SUMIFS(DataRegularSeason20242025!$AB$3:$AB$1315,DataRegularSeason20242025!$B$3:$B$1315, "&lt;=" &amp; $A118, DataRegularSeason20242025!$E$3:$E$1315, Y$1)</f>
        <v>8</v>
      </c>
      <c r="Z118" s="2">
        <f>SUMIFS(DataRegularSeason20242025!$AA$3:$AA$1315,DataRegularSeason20242025!$B$3:$B$1315, "&lt;=" &amp; $A118, DataRegularSeason20242025!$D$3:$D$1315, Z$1)+SUMIFS(DataRegularSeason20242025!$AB$3:$AB$1315,DataRegularSeason20242025!$B$3:$B$1315, "&lt;=" &amp; $A118, DataRegularSeason20242025!$E$3:$E$1315, Z$1)</f>
        <v>12</v>
      </c>
      <c r="AA118" s="2">
        <f>SUMIFS(DataRegularSeason20242025!$AA$3:$AA$1315,DataRegularSeason20242025!$B$3:$B$1315, "&lt;=" &amp; $A118, DataRegularSeason20242025!$D$3:$D$1315, AA$1)+SUMIFS(DataRegularSeason20242025!$AB$3:$AB$1315,DataRegularSeason20242025!$B$3:$B$1315, "&lt;=" &amp; $A118, DataRegularSeason20242025!$E$3:$E$1315, AA$1)</f>
        <v>14</v>
      </c>
      <c r="AB118" s="2">
        <f>SUMIFS(DataRegularSeason20242025!$AA$3:$AA$1315,DataRegularSeason20242025!$B$3:$B$1315, "&lt;=" &amp; $A118, DataRegularSeason20242025!$D$3:$D$1315, AB$1)+SUMIFS(DataRegularSeason20242025!$AB$3:$AB$1315,DataRegularSeason20242025!$B$3:$B$1315, "&lt;=" &amp; $A118, DataRegularSeason20242025!$E$3:$E$1315, AB$1)</f>
        <v>14</v>
      </c>
      <c r="AC118" s="2">
        <f>SUMIFS(DataRegularSeason20242025!$AA$3:$AA$1315,DataRegularSeason20242025!$B$3:$B$1315, "&lt;=" &amp; $A118, DataRegularSeason20242025!$D$3:$D$1315, AC$1)+SUMIFS(DataRegularSeason20242025!$AB$3:$AB$1315,DataRegularSeason20242025!$B$3:$B$1315, "&lt;=" &amp; $A118, DataRegularSeason20242025!$E$3:$E$1315, AC$1)</f>
        <v>13</v>
      </c>
      <c r="AD118" s="2">
        <f>SUMIFS(DataRegularSeason20242025!$AA$3:$AA$1315,DataRegularSeason20242025!$B$3:$B$1315, "&lt;=" &amp; $A118, DataRegularSeason20242025!$D$3:$D$1315, AD$1)+SUMIFS(DataRegularSeason20242025!$AB$3:$AB$1315,DataRegularSeason20242025!$B$3:$B$1315, "&lt;=" &amp; $A118, DataRegularSeason20242025!$E$3:$E$1315, AD$1)</f>
        <v>13</v>
      </c>
      <c r="AE118" s="2">
        <f>SUMIFS(DataRegularSeason20242025!$AA$3:$AA$1315,DataRegularSeason20242025!$B$3:$B$1315, "&lt;=" &amp; $A118, DataRegularSeason20242025!$D$3:$D$1315, AE$1)+SUMIFS(DataRegularSeason20242025!$AB$3:$AB$1315,DataRegularSeason20242025!$B$3:$B$1315, "&lt;=" &amp; $A118, DataRegularSeason20242025!$E$3:$E$1315, AE$1)</f>
        <v>17</v>
      </c>
      <c r="AF118" s="2">
        <f>SUMIFS(DataRegularSeason20242025!$AA$3:$AA$1315,DataRegularSeason20242025!$B$3:$B$1315, "&lt;=" &amp; $A118, DataRegularSeason20242025!$D$3:$D$1315, AF$1)+SUMIFS(DataRegularSeason20242025!$AB$3:$AB$1315,DataRegularSeason20242025!$B$3:$B$1315, "&lt;=" &amp; $A118, DataRegularSeason20242025!$E$3:$E$1315, AF$1)</f>
        <v>22</v>
      </c>
      <c r="AG118" s="2">
        <f>SUMIFS(DataRegularSeason20242025!$AA$3:$AA$1315,DataRegularSeason20242025!$B$3:$B$1315, "&lt;=" &amp; $A118, DataRegularSeason20242025!$D$3:$D$1315, AG$1)+SUMIFS(DataRegularSeason20242025!$AB$3:$AB$1315,DataRegularSeason20242025!$B$3:$B$1315, "&lt;=" &amp; $A118, DataRegularSeason20242025!$E$3:$E$1315, AG$1)</f>
        <v>16</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10</v>
      </c>
      <c r="C119" s="2">
        <f>SUMIFS(DataRegularSeason20242025!$AA$3:$AA$1315,DataRegularSeason20242025!$B$3:$B$1315, "&lt;=" &amp; $A119, DataRegularSeason20242025!$D$3:$D$1315, C$1)+SUMIFS(DataRegularSeason20242025!$AB$3:$AB$1315,DataRegularSeason20242025!$B$3:$B$1315, "&lt;=" &amp; $A119, DataRegularSeason20242025!$E$3:$E$1315, C$1)</f>
        <v>13</v>
      </c>
      <c r="D119" s="2">
        <f>SUMIFS(DataRegularSeason20242025!$AA$3:$AA$1315,DataRegularSeason20242025!$B$3:$B$1315, "&lt;=" &amp; $A119, DataRegularSeason20242025!$D$3:$D$1315, D$1)+SUMIFS(DataRegularSeason20242025!$AB$3:$AB$1315,DataRegularSeason20242025!$B$3:$B$1315, "&lt;=" &amp; $A119, DataRegularSeason20242025!$E$3:$E$1315, D$1)</f>
        <v>9</v>
      </c>
      <c r="E119" s="2">
        <f>SUMIFS(DataRegularSeason20242025!$AA$3:$AA$1315,DataRegularSeason20242025!$B$3:$B$1315, "&lt;=" &amp; $A119, DataRegularSeason20242025!$D$3:$D$1315, E$1)+SUMIFS(DataRegularSeason20242025!$AB$3:$AB$1315,DataRegularSeason20242025!$B$3:$B$1315, "&lt;=" &amp; $A119, DataRegularSeason20242025!$E$3:$E$1315, E$1)</f>
        <v>16</v>
      </c>
      <c r="F119" s="2">
        <f>SUMIFS(DataRegularSeason20242025!$AA$3:$AA$1315,DataRegularSeason20242025!$B$3:$B$1315, "&lt;=" &amp; $A119, DataRegularSeason20242025!$D$3:$D$1315, F$1)+SUMIFS(DataRegularSeason20242025!$AB$3:$AB$1315,DataRegularSeason20242025!$B$3:$B$1315, "&lt;=" &amp; $A119, DataRegularSeason20242025!$E$3:$E$1315, F$1)</f>
        <v>11</v>
      </c>
      <c r="G119" s="2">
        <f>SUMIFS(DataRegularSeason20242025!$AA$3:$AA$1315,DataRegularSeason20242025!$B$3:$B$1315, "&lt;=" &amp; $A119, DataRegularSeason20242025!$D$3:$D$1315, G$1)+SUMIFS(DataRegularSeason20242025!$AB$3:$AB$1315,DataRegularSeason20242025!$B$3:$B$1315, "&lt;=" &amp; $A119, DataRegularSeason20242025!$E$3:$E$1315, G$1)</f>
        <v>13</v>
      </c>
      <c r="H119" s="2">
        <f>SUMIFS(DataRegularSeason20242025!$AA$3:$AA$1315,DataRegularSeason20242025!$B$3:$B$1315, "&lt;=" &amp; $A119, DataRegularSeason20242025!$D$3:$D$1315, H$1)+SUMIFS(DataRegularSeason20242025!$AB$3:$AB$1315,DataRegularSeason20242025!$B$3:$B$1315, "&lt;=" &amp; $A119, DataRegularSeason20242025!$E$3:$E$1315, H$1)</f>
        <v>11</v>
      </c>
      <c r="I119" s="2">
        <f>SUMIFS(DataRegularSeason20242025!$AA$3:$AA$1315,DataRegularSeason20242025!$B$3:$B$1315, "&lt;=" &amp; $A119, DataRegularSeason20242025!$D$3:$D$1315, I$1)+SUMIFS(DataRegularSeason20242025!$AB$3:$AB$1315,DataRegularSeason20242025!$B$3:$B$1315, "&lt;=" &amp; $A119, DataRegularSeason20242025!$E$3:$E$1315, I$1)</f>
        <v>10</v>
      </c>
      <c r="J119" s="2">
        <f>SUMIFS(DataRegularSeason20242025!$AA$3:$AA$1315,DataRegularSeason20242025!$B$3:$B$1315, "&lt;=" &amp; $A119, DataRegularSeason20242025!$D$3:$D$1315, J$1)+SUMIFS(DataRegularSeason20242025!$AB$3:$AB$1315,DataRegularSeason20242025!$B$3:$B$1315, "&lt;=" &amp; $A119, DataRegularSeason20242025!$E$3:$E$1315, J$1)</f>
        <v>14</v>
      </c>
      <c r="K119" s="2">
        <f>SUMIFS(DataRegularSeason20242025!$AA$3:$AA$1315,DataRegularSeason20242025!$B$3:$B$1315, "&lt;=" &amp; $A119, DataRegularSeason20242025!$D$3:$D$1315, K$1)+SUMIFS(DataRegularSeason20242025!$AB$3:$AB$1315,DataRegularSeason20242025!$B$3:$B$1315, "&lt;=" &amp; $A119, DataRegularSeason20242025!$E$3:$E$1315, K$1)</f>
        <v>11</v>
      </c>
      <c r="L119" s="2">
        <f>SUMIFS(DataRegularSeason20242025!$AA$3:$AA$1315,DataRegularSeason20242025!$B$3:$B$1315, "&lt;=" &amp; $A119, DataRegularSeason20242025!$D$3:$D$1315, L$1)+SUMIFS(DataRegularSeason20242025!$AB$3:$AB$1315,DataRegularSeason20242025!$B$3:$B$1315, "&lt;=" &amp; $A119, DataRegularSeason20242025!$E$3:$E$1315, L$1)</f>
        <v>13</v>
      </c>
      <c r="M119" s="2">
        <f>SUMIFS(DataRegularSeason20242025!$AA$3:$AA$1315,DataRegularSeason20242025!$B$3:$B$1315, "&lt;=" &amp; $A119, DataRegularSeason20242025!$D$3:$D$1315, M$1)+SUMIFS(DataRegularSeason20242025!$AB$3:$AB$1315,DataRegularSeason20242025!$B$3:$B$1315, "&lt;=" &amp; $A119, DataRegularSeason20242025!$E$3:$E$1315, M$1)</f>
        <v>19</v>
      </c>
      <c r="N119" s="2">
        <f>SUMIFS(DataRegularSeason20242025!$AA$3:$AA$1315,DataRegularSeason20242025!$B$3:$B$1315, "&lt;=" &amp; $A119, DataRegularSeason20242025!$D$3:$D$1315, N$1)+SUMIFS(DataRegularSeason20242025!$AB$3:$AB$1315,DataRegularSeason20242025!$B$3:$B$1315, "&lt;=" &amp; $A119, DataRegularSeason20242025!$E$3:$E$1315, N$1)</f>
        <v>17</v>
      </c>
      <c r="O119" s="2">
        <f>SUMIFS(DataRegularSeason20242025!$AA$3:$AA$1315,DataRegularSeason20242025!$B$3:$B$1315, "&lt;=" &amp; $A119, DataRegularSeason20242025!$D$3:$D$1315, O$1)+SUMIFS(DataRegularSeason20242025!$AB$3:$AB$1315,DataRegularSeason20242025!$B$3:$B$1315, "&lt;=" &amp; $A119, DataRegularSeason20242025!$E$3:$E$1315, O$1)</f>
        <v>18</v>
      </c>
      <c r="P119" s="2">
        <f>SUMIFS(DataRegularSeason20242025!$AA$3:$AA$1315,DataRegularSeason20242025!$B$3:$B$1315, "&lt;=" &amp; $A119, DataRegularSeason20242025!$D$3:$D$1315, P$1)+SUMIFS(DataRegularSeason20242025!$AB$3:$AB$1315,DataRegularSeason20242025!$B$3:$B$1315, "&lt;=" &amp; $A119, DataRegularSeason20242025!$E$3:$E$1315, P$1)</f>
        <v>9</v>
      </c>
      <c r="Q119" s="2">
        <f>SUMIFS(DataRegularSeason20242025!$AA$3:$AA$1315,DataRegularSeason20242025!$B$3:$B$1315, "&lt;=" &amp; $A119, DataRegularSeason20242025!$D$3:$D$1315, Q$1)+SUMIFS(DataRegularSeason20242025!$AB$3:$AB$1315,DataRegularSeason20242025!$B$3:$B$1315, "&lt;=" &amp; $A119, DataRegularSeason20242025!$E$3:$E$1315, Q$1)</f>
        <v>18</v>
      </c>
      <c r="R119" s="2">
        <f>SUMIFS(DataRegularSeason20242025!$AA$3:$AA$1315,DataRegularSeason20242025!$B$3:$B$1315, "&lt;=" &amp; $A119, DataRegularSeason20242025!$D$3:$D$1315, R$1)+SUMIFS(DataRegularSeason20242025!$AB$3:$AB$1315,DataRegularSeason20242025!$B$3:$B$1315, "&lt;=" &amp; $A119, DataRegularSeason20242025!$E$3:$E$1315, R$1)</f>
        <v>9</v>
      </c>
      <c r="S119" s="2">
        <f>SUMIFS(DataRegularSeason20242025!$AA$3:$AA$1315,DataRegularSeason20242025!$B$3:$B$1315, "&lt;=" &amp; $A119, DataRegularSeason20242025!$D$3:$D$1315, S$1)+SUMIFS(DataRegularSeason20242025!$AB$3:$AB$1315,DataRegularSeason20242025!$B$3:$B$1315, "&lt;=" &amp; $A119, DataRegularSeason20242025!$E$3:$E$1315, S$1)</f>
        <v>10</v>
      </c>
      <c r="T119" s="2">
        <f>SUMIFS(DataRegularSeason20242025!$AA$3:$AA$1315,DataRegularSeason20242025!$B$3:$B$1315, "&lt;=" &amp; $A119, DataRegularSeason20242025!$D$3:$D$1315, T$1)+SUMIFS(DataRegularSeason20242025!$AB$3:$AB$1315,DataRegularSeason20242025!$B$3:$B$1315, "&lt;=" &amp; $A119, DataRegularSeason20242025!$E$3:$E$1315, T$1)</f>
        <v>17</v>
      </c>
      <c r="U119" s="2">
        <f>SUMIFS(DataRegularSeason20242025!$AA$3:$AA$1315,DataRegularSeason20242025!$B$3:$B$1315, "&lt;=" &amp; $A119, DataRegularSeason20242025!$D$3:$D$1315, U$1)+SUMIFS(DataRegularSeason20242025!$AB$3:$AB$1315,DataRegularSeason20242025!$B$3:$B$1315, "&lt;=" &amp; $A119, DataRegularSeason20242025!$E$3:$E$1315, U$1)</f>
        <v>12</v>
      </c>
      <c r="V119" s="2">
        <f>SUMIFS(DataRegularSeason20242025!$AA$3:$AA$1315,DataRegularSeason20242025!$B$3:$B$1315, "&lt;=" &amp; $A119, DataRegularSeason20242025!$D$3:$D$1315, V$1)+SUMIFS(DataRegularSeason20242025!$AB$3:$AB$1315,DataRegularSeason20242025!$B$3:$B$1315, "&lt;=" &amp; $A119, DataRegularSeason20242025!$E$3:$E$1315, V$1)</f>
        <v>9</v>
      </c>
      <c r="W119" s="2">
        <f>SUMIFS(DataRegularSeason20242025!$AA$3:$AA$1315,DataRegularSeason20242025!$B$3:$B$1315, "&lt;=" &amp; $A119, DataRegularSeason20242025!$D$3:$D$1315, W$1)+SUMIFS(DataRegularSeason20242025!$AB$3:$AB$1315,DataRegularSeason20242025!$B$3:$B$1315, "&lt;=" &amp; $A119, DataRegularSeason20242025!$E$3:$E$1315, W$1)</f>
        <v>11</v>
      </c>
      <c r="X119" s="2">
        <f>SUMIFS(DataRegularSeason20242025!$AA$3:$AA$1315,DataRegularSeason20242025!$B$3:$B$1315, "&lt;=" &amp; $A119, DataRegularSeason20242025!$D$3:$D$1315, X$1)+SUMIFS(DataRegularSeason20242025!$AB$3:$AB$1315,DataRegularSeason20242025!$B$3:$B$1315, "&lt;=" &amp; $A119, DataRegularSeason20242025!$E$3:$E$1315, X$1)</f>
        <v>11</v>
      </c>
      <c r="Y119" s="2">
        <f>SUMIFS(DataRegularSeason20242025!$AA$3:$AA$1315,DataRegularSeason20242025!$B$3:$B$1315, "&lt;=" &amp; $A119, DataRegularSeason20242025!$D$3:$D$1315, Y$1)+SUMIFS(DataRegularSeason20242025!$AB$3:$AB$1315,DataRegularSeason20242025!$B$3:$B$1315, "&lt;=" &amp; $A119, DataRegularSeason20242025!$E$3:$E$1315, Y$1)</f>
        <v>8</v>
      </c>
      <c r="Z119" s="2">
        <f>SUMIFS(DataRegularSeason20242025!$AA$3:$AA$1315,DataRegularSeason20242025!$B$3:$B$1315, "&lt;=" &amp; $A119, DataRegularSeason20242025!$D$3:$D$1315, Z$1)+SUMIFS(DataRegularSeason20242025!$AB$3:$AB$1315,DataRegularSeason20242025!$B$3:$B$1315, "&lt;=" &amp; $A119, DataRegularSeason20242025!$E$3:$E$1315, Z$1)</f>
        <v>12</v>
      </c>
      <c r="AA119" s="2">
        <f>SUMIFS(DataRegularSeason20242025!$AA$3:$AA$1315,DataRegularSeason20242025!$B$3:$B$1315, "&lt;=" &amp; $A119, DataRegularSeason20242025!$D$3:$D$1315, AA$1)+SUMIFS(DataRegularSeason20242025!$AB$3:$AB$1315,DataRegularSeason20242025!$B$3:$B$1315, "&lt;=" &amp; $A119, DataRegularSeason20242025!$E$3:$E$1315, AA$1)</f>
        <v>14</v>
      </c>
      <c r="AB119" s="2">
        <f>SUMIFS(DataRegularSeason20242025!$AA$3:$AA$1315,DataRegularSeason20242025!$B$3:$B$1315, "&lt;=" &amp; $A119, DataRegularSeason20242025!$D$3:$D$1315, AB$1)+SUMIFS(DataRegularSeason20242025!$AB$3:$AB$1315,DataRegularSeason20242025!$B$3:$B$1315, "&lt;=" &amp; $A119, DataRegularSeason20242025!$E$3:$E$1315, AB$1)</f>
        <v>14</v>
      </c>
      <c r="AC119" s="2">
        <f>SUMIFS(DataRegularSeason20242025!$AA$3:$AA$1315,DataRegularSeason20242025!$B$3:$B$1315, "&lt;=" &amp; $A119, DataRegularSeason20242025!$D$3:$D$1315, AC$1)+SUMIFS(DataRegularSeason20242025!$AB$3:$AB$1315,DataRegularSeason20242025!$B$3:$B$1315, "&lt;=" &amp; $A119, DataRegularSeason20242025!$E$3:$E$1315, AC$1)</f>
        <v>13</v>
      </c>
      <c r="AD119" s="2">
        <f>SUMIFS(DataRegularSeason20242025!$AA$3:$AA$1315,DataRegularSeason20242025!$B$3:$B$1315, "&lt;=" &amp; $A119, DataRegularSeason20242025!$D$3:$D$1315, AD$1)+SUMIFS(DataRegularSeason20242025!$AB$3:$AB$1315,DataRegularSeason20242025!$B$3:$B$1315, "&lt;=" &amp; $A119, DataRegularSeason20242025!$E$3:$E$1315, AD$1)</f>
        <v>13</v>
      </c>
      <c r="AE119" s="2">
        <f>SUMIFS(DataRegularSeason20242025!$AA$3:$AA$1315,DataRegularSeason20242025!$B$3:$B$1315, "&lt;=" &amp; $A119, DataRegularSeason20242025!$D$3:$D$1315, AE$1)+SUMIFS(DataRegularSeason20242025!$AB$3:$AB$1315,DataRegularSeason20242025!$B$3:$B$1315, "&lt;=" &amp; $A119, DataRegularSeason20242025!$E$3:$E$1315, AE$1)</f>
        <v>17</v>
      </c>
      <c r="AF119" s="2">
        <f>SUMIFS(DataRegularSeason20242025!$AA$3:$AA$1315,DataRegularSeason20242025!$B$3:$B$1315, "&lt;=" &amp; $A119, DataRegularSeason20242025!$D$3:$D$1315, AF$1)+SUMIFS(DataRegularSeason20242025!$AB$3:$AB$1315,DataRegularSeason20242025!$B$3:$B$1315, "&lt;=" &amp; $A119, DataRegularSeason20242025!$E$3:$E$1315, AF$1)</f>
        <v>22</v>
      </c>
      <c r="AG119" s="2">
        <f>SUMIFS(DataRegularSeason20242025!$AA$3:$AA$1315,DataRegularSeason20242025!$B$3:$B$1315, "&lt;=" &amp; $A119, DataRegularSeason20242025!$D$3:$D$1315, AG$1)+SUMIFS(DataRegularSeason20242025!$AB$3:$AB$1315,DataRegularSeason20242025!$B$3:$B$1315, "&lt;=" &amp; $A119, DataRegularSeason20242025!$E$3:$E$1315, AG$1)</f>
        <v>16</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10</v>
      </c>
      <c r="C120" s="2">
        <f>SUMIFS(DataRegularSeason20242025!$AA$3:$AA$1315,DataRegularSeason20242025!$B$3:$B$1315, "&lt;=" &amp; $A120, DataRegularSeason20242025!$D$3:$D$1315, C$1)+SUMIFS(DataRegularSeason20242025!$AB$3:$AB$1315,DataRegularSeason20242025!$B$3:$B$1315, "&lt;=" &amp; $A120, DataRegularSeason20242025!$E$3:$E$1315, C$1)</f>
        <v>13</v>
      </c>
      <c r="D120" s="2">
        <f>SUMIFS(DataRegularSeason20242025!$AA$3:$AA$1315,DataRegularSeason20242025!$B$3:$B$1315, "&lt;=" &amp; $A120, DataRegularSeason20242025!$D$3:$D$1315, D$1)+SUMIFS(DataRegularSeason20242025!$AB$3:$AB$1315,DataRegularSeason20242025!$B$3:$B$1315, "&lt;=" &amp; $A120, DataRegularSeason20242025!$E$3:$E$1315, D$1)</f>
        <v>9</v>
      </c>
      <c r="E120" s="2">
        <f>SUMIFS(DataRegularSeason20242025!$AA$3:$AA$1315,DataRegularSeason20242025!$B$3:$B$1315, "&lt;=" &amp; $A120, DataRegularSeason20242025!$D$3:$D$1315, E$1)+SUMIFS(DataRegularSeason20242025!$AB$3:$AB$1315,DataRegularSeason20242025!$B$3:$B$1315, "&lt;=" &amp; $A120, DataRegularSeason20242025!$E$3:$E$1315, E$1)</f>
        <v>16</v>
      </c>
      <c r="F120" s="2">
        <f>SUMIFS(DataRegularSeason20242025!$AA$3:$AA$1315,DataRegularSeason20242025!$B$3:$B$1315, "&lt;=" &amp; $A120, DataRegularSeason20242025!$D$3:$D$1315, F$1)+SUMIFS(DataRegularSeason20242025!$AB$3:$AB$1315,DataRegularSeason20242025!$B$3:$B$1315, "&lt;=" &amp; $A120, DataRegularSeason20242025!$E$3:$E$1315, F$1)</f>
        <v>11</v>
      </c>
      <c r="G120" s="2">
        <f>SUMIFS(DataRegularSeason20242025!$AA$3:$AA$1315,DataRegularSeason20242025!$B$3:$B$1315, "&lt;=" &amp; $A120, DataRegularSeason20242025!$D$3:$D$1315, G$1)+SUMIFS(DataRegularSeason20242025!$AB$3:$AB$1315,DataRegularSeason20242025!$B$3:$B$1315, "&lt;=" &amp; $A120, DataRegularSeason20242025!$E$3:$E$1315, G$1)</f>
        <v>13</v>
      </c>
      <c r="H120" s="2">
        <f>SUMIFS(DataRegularSeason20242025!$AA$3:$AA$1315,DataRegularSeason20242025!$B$3:$B$1315, "&lt;=" &amp; $A120, DataRegularSeason20242025!$D$3:$D$1315, H$1)+SUMIFS(DataRegularSeason20242025!$AB$3:$AB$1315,DataRegularSeason20242025!$B$3:$B$1315, "&lt;=" &amp; $A120, DataRegularSeason20242025!$E$3:$E$1315, H$1)</f>
        <v>11</v>
      </c>
      <c r="I120" s="2">
        <f>SUMIFS(DataRegularSeason20242025!$AA$3:$AA$1315,DataRegularSeason20242025!$B$3:$B$1315, "&lt;=" &amp; $A120, DataRegularSeason20242025!$D$3:$D$1315, I$1)+SUMIFS(DataRegularSeason20242025!$AB$3:$AB$1315,DataRegularSeason20242025!$B$3:$B$1315, "&lt;=" &amp; $A120, DataRegularSeason20242025!$E$3:$E$1315, I$1)</f>
        <v>10</v>
      </c>
      <c r="J120" s="2">
        <f>SUMIFS(DataRegularSeason20242025!$AA$3:$AA$1315,DataRegularSeason20242025!$B$3:$B$1315, "&lt;=" &amp; $A120, DataRegularSeason20242025!$D$3:$D$1315, J$1)+SUMIFS(DataRegularSeason20242025!$AB$3:$AB$1315,DataRegularSeason20242025!$B$3:$B$1315, "&lt;=" &amp; $A120, DataRegularSeason20242025!$E$3:$E$1315, J$1)</f>
        <v>14</v>
      </c>
      <c r="K120" s="2">
        <f>SUMIFS(DataRegularSeason20242025!$AA$3:$AA$1315,DataRegularSeason20242025!$B$3:$B$1315, "&lt;=" &amp; $A120, DataRegularSeason20242025!$D$3:$D$1315, K$1)+SUMIFS(DataRegularSeason20242025!$AB$3:$AB$1315,DataRegularSeason20242025!$B$3:$B$1315, "&lt;=" &amp; $A120, DataRegularSeason20242025!$E$3:$E$1315, K$1)</f>
        <v>11</v>
      </c>
      <c r="L120" s="2">
        <f>SUMIFS(DataRegularSeason20242025!$AA$3:$AA$1315,DataRegularSeason20242025!$B$3:$B$1315, "&lt;=" &amp; $A120, DataRegularSeason20242025!$D$3:$D$1315, L$1)+SUMIFS(DataRegularSeason20242025!$AB$3:$AB$1315,DataRegularSeason20242025!$B$3:$B$1315, "&lt;=" &amp; $A120, DataRegularSeason20242025!$E$3:$E$1315, L$1)</f>
        <v>13</v>
      </c>
      <c r="M120" s="2">
        <f>SUMIFS(DataRegularSeason20242025!$AA$3:$AA$1315,DataRegularSeason20242025!$B$3:$B$1315, "&lt;=" &amp; $A120, DataRegularSeason20242025!$D$3:$D$1315, M$1)+SUMIFS(DataRegularSeason20242025!$AB$3:$AB$1315,DataRegularSeason20242025!$B$3:$B$1315, "&lt;=" &amp; $A120, DataRegularSeason20242025!$E$3:$E$1315, M$1)</f>
        <v>19</v>
      </c>
      <c r="N120" s="2">
        <f>SUMIFS(DataRegularSeason20242025!$AA$3:$AA$1315,DataRegularSeason20242025!$B$3:$B$1315, "&lt;=" &amp; $A120, DataRegularSeason20242025!$D$3:$D$1315, N$1)+SUMIFS(DataRegularSeason20242025!$AB$3:$AB$1315,DataRegularSeason20242025!$B$3:$B$1315, "&lt;=" &amp; $A120, DataRegularSeason20242025!$E$3:$E$1315, N$1)</f>
        <v>17</v>
      </c>
      <c r="O120" s="2">
        <f>SUMIFS(DataRegularSeason20242025!$AA$3:$AA$1315,DataRegularSeason20242025!$B$3:$B$1315, "&lt;=" &amp; $A120, DataRegularSeason20242025!$D$3:$D$1315, O$1)+SUMIFS(DataRegularSeason20242025!$AB$3:$AB$1315,DataRegularSeason20242025!$B$3:$B$1315, "&lt;=" &amp; $A120, DataRegularSeason20242025!$E$3:$E$1315, O$1)</f>
        <v>18</v>
      </c>
      <c r="P120" s="2">
        <f>SUMIFS(DataRegularSeason20242025!$AA$3:$AA$1315,DataRegularSeason20242025!$B$3:$B$1315, "&lt;=" &amp; $A120, DataRegularSeason20242025!$D$3:$D$1315, P$1)+SUMIFS(DataRegularSeason20242025!$AB$3:$AB$1315,DataRegularSeason20242025!$B$3:$B$1315, "&lt;=" &amp; $A120, DataRegularSeason20242025!$E$3:$E$1315, P$1)</f>
        <v>9</v>
      </c>
      <c r="Q120" s="2">
        <f>SUMIFS(DataRegularSeason20242025!$AA$3:$AA$1315,DataRegularSeason20242025!$B$3:$B$1315, "&lt;=" &amp; $A120, DataRegularSeason20242025!$D$3:$D$1315, Q$1)+SUMIFS(DataRegularSeason20242025!$AB$3:$AB$1315,DataRegularSeason20242025!$B$3:$B$1315, "&lt;=" &amp; $A120, DataRegularSeason20242025!$E$3:$E$1315, Q$1)</f>
        <v>18</v>
      </c>
      <c r="R120" s="2">
        <f>SUMIFS(DataRegularSeason20242025!$AA$3:$AA$1315,DataRegularSeason20242025!$B$3:$B$1315, "&lt;=" &amp; $A120, DataRegularSeason20242025!$D$3:$D$1315, R$1)+SUMIFS(DataRegularSeason20242025!$AB$3:$AB$1315,DataRegularSeason20242025!$B$3:$B$1315, "&lt;=" &amp; $A120, DataRegularSeason20242025!$E$3:$E$1315, R$1)</f>
        <v>9</v>
      </c>
      <c r="S120" s="2">
        <f>SUMIFS(DataRegularSeason20242025!$AA$3:$AA$1315,DataRegularSeason20242025!$B$3:$B$1315, "&lt;=" &amp; $A120, DataRegularSeason20242025!$D$3:$D$1315, S$1)+SUMIFS(DataRegularSeason20242025!$AB$3:$AB$1315,DataRegularSeason20242025!$B$3:$B$1315, "&lt;=" &amp; $A120, DataRegularSeason20242025!$E$3:$E$1315, S$1)</f>
        <v>10</v>
      </c>
      <c r="T120" s="2">
        <f>SUMIFS(DataRegularSeason20242025!$AA$3:$AA$1315,DataRegularSeason20242025!$B$3:$B$1315, "&lt;=" &amp; $A120, DataRegularSeason20242025!$D$3:$D$1315, T$1)+SUMIFS(DataRegularSeason20242025!$AB$3:$AB$1315,DataRegularSeason20242025!$B$3:$B$1315, "&lt;=" &amp; $A120, DataRegularSeason20242025!$E$3:$E$1315, T$1)</f>
        <v>17</v>
      </c>
      <c r="U120" s="2">
        <f>SUMIFS(DataRegularSeason20242025!$AA$3:$AA$1315,DataRegularSeason20242025!$B$3:$B$1315, "&lt;=" &amp; $A120, DataRegularSeason20242025!$D$3:$D$1315, U$1)+SUMIFS(DataRegularSeason20242025!$AB$3:$AB$1315,DataRegularSeason20242025!$B$3:$B$1315, "&lt;=" &amp; $A120, DataRegularSeason20242025!$E$3:$E$1315, U$1)</f>
        <v>12</v>
      </c>
      <c r="V120" s="2">
        <f>SUMIFS(DataRegularSeason20242025!$AA$3:$AA$1315,DataRegularSeason20242025!$B$3:$B$1315, "&lt;=" &amp; $A120, DataRegularSeason20242025!$D$3:$D$1315, V$1)+SUMIFS(DataRegularSeason20242025!$AB$3:$AB$1315,DataRegularSeason20242025!$B$3:$B$1315, "&lt;=" &amp; $A120, DataRegularSeason20242025!$E$3:$E$1315, V$1)</f>
        <v>9</v>
      </c>
      <c r="W120" s="2">
        <f>SUMIFS(DataRegularSeason20242025!$AA$3:$AA$1315,DataRegularSeason20242025!$B$3:$B$1315, "&lt;=" &amp; $A120, DataRegularSeason20242025!$D$3:$D$1315, W$1)+SUMIFS(DataRegularSeason20242025!$AB$3:$AB$1315,DataRegularSeason20242025!$B$3:$B$1315, "&lt;=" &amp; $A120, DataRegularSeason20242025!$E$3:$E$1315, W$1)</f>
        <v>11</v>
      </c>
      <c r="X120" s="2">
        <f>SUMIFS(DataRegularSeason20242025!$AA$3:$AA$1315,DataRegularSeason20242025!$B$3:$B$1315, "&lt;=" &amp; $A120, DataRegularSeason20242025!$D$3:$D$1315, X$1)+SUMIFS(DataRegularSeason20242025!$AB$3:$AB$1315,DataRegularSeason20242025!$B$3:$B$1315, "&lt;=" &amp; $A120, DataRegularSeason20242025!$E$3:$E$1315, X$1)</f>
        <v>11</v>
      </c>
      <c r="Y120" s="2">
        <f>SUMIFS(DataRegularSeason20242025!$AA$3:$AA$1315,DataRegularSeason20242025!$B$3:$B$1315, "&lt;=" &amp; $A120, DataRegularSeason20242025!$D$3:$D$1315, Y$1)+SUMIFS(DataRegularSeason20242025!$AB$3:$AB$1315,DataRegularSeason20242025!$B$3:$B$1315, "&lt;=" &amp; $A120, DataRegularSeason20242025!$E$3:$E$1315, Y$1)</f>
        <v>8</v>
      </c>
      <c r="Z120" s="2">
        <f>SUMIFS(DataRegularSeason20242025!$AA$3:$AA$1315,DataRegularSeason20242025!$B$3:$B$1315, "&lt;=" &amp; $A120, DataRegularSeason20242025!$D$3:$D$1315, Z$1)+SUMIFS(DataRegularSeason20242025!$AB$3:$AB$1315,DataRegularSeason20242025!$B$3:$B$1315, "&lt;=" &amp; $A120, DataRegularSeason20242025!$E$3:$E$1315, Z$1)</f>
        <v>12</v>
      </c>
      <c r="AA120" s="2">
        <f>SUMIFS(DataRegularSeason20242025!$AA$3:$AA$1315,DataRegularSeason20242025!$B$3:$B$1315, "&lt;=" &amp; $A120, DataRegularSeason20242025!$D$3:$D$1315, AA$1)+SUMIFS(DataRegularSeason20242025!$AB$3:$AB$1315,DataRegularSeason20242025!$B$3:$B$1315, "&lt;=" &amp; $A120, DataRegularSeason20242025!$E$3:$E$1315, AA$1)</f>
        <v>14</v>
      </c>
      <c r="AB120" s="2">
        <f>SUMIFS(DataRegularSeason20242025!$AA$3:$AA$1315,DataRegularSeason20242025!$B$3:$B$1315, "&lt;=" &amp; $A120, DataRegularSeason20242025!$D$3:$D$1315, AB$1)+SUMIFS(DataRegularSeason20242025!$AB$3:$AB$1315,DataRegularSeason20242025!$B$3:$B$1315, "&lt;=" &amp; $A120, DataRegularSeason20242025!$E$3:$E$1315, AB$1)</f>
        <v>14</v>
      </c>
      <c r="AC120" s="2">
        <f>SUMIFS(DataRegularSeason20242025!$AA$3:$AA$1315,DataRegularSeason20242025!$B$3:$B$1315, "&lt;=" &amp; $A120, DataRegularSeason20242025!$D$3:$D$1315, AC$1)+SUMIFS(DataRegularSeason20242025!$AB$3:$AB$1315,DataRegularSeason20242025!$B$3:$B$1315, "&lt;=" &amp; $A120, DataRegularSeason20242025!$E$3:$E$1315, AC$1)</f>
        <v>13</v>
      </c>
      <c r="AD120" s="2">
        <f>SUMIFS(DataRegularSeason20242025!$AA$3:$AA$1315,DataRegularSeason20242025!$B$3:$B$1315, "&lt;=" &amp; $A120, DataRegularSeason20242025!$D$3:$D$1315, AD$1)+SUMIFS(DataRegularSeason20242025!$AB$3:$AB$1315,DataRegularSeason20242025!$B$3:$B$1315, "&lt;=" &amp; $A120, DataRegularSeason20242025!$E$3:$E$1315, AD$1)</f>
        <v>13</v>
      </c>
      <c r="AE120" s="2">
        <f>SUMIFS(DataRegularSeason20242025!$AA$3:$AA$1315,DataRegularSeason20242025!$B$3:$B$1315, "&lt;=" &amp; $A120, DataRegularSeason20242025!$D$3:$D$1315, AE$1)+SUMIFS(DataRegularSeason20242025!$AB$3:$AB$1315,DataRegularSeason20242025!$B$3:$B$1315, "&lt;=" &amp; $A120, DataRegularSeason20242025!$E$3:$E$1315, AE$1)</f>
        <v>17</v>
      </c>
      <c r="AF120" s="2">
        <f>SUMIFS(DataRegularSeason20242025!$AA$3:$AA$1315,DataRegularSeason20242025!$B$3:$B$1315, "&lt;=" &amp; $A120, DataRegularSeason20242025!$D$3:$D$1315, AF$1)+SUMIFS(DataRegularSeason20242025!$AB$3:$AB$1315,DataRegularSeason20242025!$B$3:$B$1315, "&lt;=" &amp; $A120, DataRegularSeason20242025!$E$3:$E$1315, AF$1)</f>
        <v>22</v>
      </c>
      <c r="AG120" s="2">
        <f>SUMIFS(DataRegularSeason20242025!$AA$3:$AA$1315,DataRegularSeason20242025!$B$3:$B$1315, "&lt;=" &amp; $A120, DataRegularSeason20242025!$D$3:$D$1315, AG$1)+SUMIFS(DataRegularSeason20242025!$AB$3:$AB$1315,DataRegularSeason20242025!$B$3:$B$1315, "&lt;=" &amp; $A120, DataRegularSeason20242025!$E$3:$E$1315, AG$1)</f>
        <v>16</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10</v>
      </c>
      <c r="C121" s="2">
        <f>SUMIFS(DataRegularSeason20242025!$AA$3:$AA$1315,DataRegularSeason20242025!$B$3:$B$1315, "&lt;=" &amp; $A121, DataRegularSeason20242025!$D$3:$D$1315, C$1)+SUMIFS(DataRegularSeason20242025!$AB$3:$AB$1315,DataRegularSeason20242025!$B$3:$B$1315, "&lt;=" &amp; $A121, DataRegularSeason20242025!$E$3:$E$1315, C$1)</f>
        <v>13</v>
      </c>
      <c r="D121" s="2">
        <f>SUMIFS(DataRegularSeason20242025!$AA$3:$AA$1315,DataRegularSeason20242025!$B$3:$B$1315, "&lt;=" &amp; $A121, DataRegularSeason20242025!$D$3:$D$1315, D$1)+SUMIFS(DataRegularSeason20242025!$AB$3:$AB$1315,DataRegularSeason20242025!$B$3:$B$1315, "&lt;=" &amp; $A121, DataRegularSeason20242025!$E$3:$E$1315, D$1)</f>
        <v>9</v>
      </c>
      <c r="E121" s="2">
        <f>SUMIFS(DataRegularSeason20242025!$AA$3:$AA$1315,DataRegularSeason20242025!$B$3:$B$1315, "&lt;=" &amp; $A121, DataRegularSeason20242025!$D$3:$D$1315, E$1)+SUMIFS(DataRegularSeason20242025!$AB$3:$AB$1315,DataRegularSeason20242025!$B$3:$B$1315, "&lt;=" &amp; $A121, DataRegularSeason20242025!$E$3:$E$1315, E$1)</f>
        <v>16</v>
      </c>
      <c r="F121" s="2">
        <f>SUMIFS(DataRegularSeason20242025!$AA$3:$AA$1315,DataRegularSeason20242025!$B$3:$B$1315, "&lt;=" &amp; $A121, DataRegularSeason20242025!$D$3:$D$1315, F$1)+SUMIFS(DataRegularSeason20242025!$AB$3:$AB$1315,DataRegularSeason20242025!$B$3:$B$1315, "&lt;=" &amp; $A121, DataRegularSeason20242025!$E$3:$E$1315, F$1)</f>
        <v>11</v>
      </c>
      <c r="G121" s="2">
        <f>SUMIFS(DataRegularSeason20242025!$AA$3:$AA$1315,DataRegularSeason20242025!$B$3:$B$1315, "&lt;=" &amp; $A121, DataRegularSeason20242025!$D$3:$D$1315, G$1)+SUMIFS(DataRegularSeason20242025!$AB$3:$AB$1315,DataRegularSeason20242025!$B$3:$B$1315, "&lt;=" &amp; $A121, DataRegularSeason20242025!$E$3:$E$1315, G$1)</f>
        <v>13</v>
      </c>
      <c r="H121" s="2">
        <f>SUMIFS(DataRegularSeason20242025!$AA$3:$AA$1315,DataRegularSeason20242025!$B$3:$B$1315, "&lt;=" &amp; $A121, DataRegularSeason20242025!$D$3:$D$1315, H$1)+SUMIFS(DataRegularSeason20242025!$AB$3:$AB$1315,DataRegularSeason20242025!$B$3:$B$1315, "&lt;=" &amp; $A121, DataRegularSeason20242025!$E$3:$E$1315, H$1)</f>
        <v>11</v>
      </c>
      <c r="I121" s="2">
        <f>SUMIFS(DataRegularSeason20242025!$AA$3:$AA$1315,DataRegularSeason20242025!$B$3:$B$1315, "&lt;=" &amp; $A121, DataRegularSeason20242025!$D$3:$D$1315, I$1)+SUMIFS(DataRegularSeason20242025!$AB$3:$AB$1315,DataRegularSeason20242025!$B$3:$B$1315, "&lt;=" &amp; $A121, DataRegularSeason20242025!$E$3:$E$1315, I$1)</f>
        <v>10</v>
      </c>
      <c r="J121" s="2">
        <f>SUMIFS(DataRegularSeason20242025!$AA$3:$AA$1315,DataRegularSeason20242025!$B$3:$B$1315, "&lt;=" &amp; $A121, DataRegularSeason20242025!$D$3:$D$1315, J$1)+SUMIFS(DataRegularSeason20242025!$AB$3:$AB$1315,DataRegularSeason20242025!$B$3:$B$1315, "&lt;=" &amp; $A121, DataRegularSeason20242025!$E$3:$E$1315, J$1)</f>
        <v>14</v>
      </c>
      <c r="K121" s="2">
        <f>SUMIFS(DataRegularSeason20242025!$AA$3:$AA$1315,DataRegularSeason20242025!$B$3:$B$1315, "&lt;=" &amp; $A121, DataRegularSeason20242025!$D$3:$D$1315, K$1)+SUMIFS(DataRegularSeason20242025!$AB$3:$AB$1315,DataRegularSeason20242025!$B$3:$B$1315, "&lt;=" &amp; $A121, DataRegularSeason20242025!$E$3:$E$1315, K$1)</f>
        <v>11</v>
      </c>
      <c r="L121" s="2">
        <f>SUMIFS(DataRegularSeason20242025!$AA$3:$AA$1315,DataRegularSeason20242025!$B$3:$B$1315, "&lt;=" &amp; $A121, DataRegularSeason20242025!$D$3:$D$1315, L$1)+SUMIFS(DataRegularSeason20242025!$AB$3:$AB$1315,DataRegularSeason20242025!$B$3:$B$1315, "&lt;=" &amp; $A121, DataRegularSeason20242025!$E$3:$E$1315, L$1)</f>
        <v>13</v>
      </c>
      <c r="M121" s="2">
        <f>SUMIFS(DataRegularSeason20242025!$AA$3:$AA$1315,DataRegularSeason20242025!$B$3:$B$1315, "&lt;=" &amp; $A121, DataRegularSeason20242025!$D$3:$D$1315, M$1)+SUMIFS(DataRegularSeason20242025!$AB$3:$AB$1315,DataRegularSeason20242025!$B$3:$B$1315, "&lt;=" &amp; $A121, DataRegularSeason20242025!$E$3:$E$1315, M$1)</f>
        <v>19</v>
      </c>
      <c r="N121" s="2">
        <f>SUMIFS(DataRegularSeason20242025!$AA$3:$AA$1315,DataRegularSeason20242025!$B$3:$B$1315, "&lt;=" &amp; $A121, DataRegularSeason20242025!$D$3:$D$1315, N$1)+SUMIFS(DataRegularSeason20242025!$AB$3:$AB$1315,DataRegularSeason20242025!$B$3:$B$1315, "&lt;=" &amp; $A121, DataRegularSeason20242025!$E$3:$E$1315, N$1)</f>
        <v>17</v>
      </c>
      <c r="O121" s="2">
        <f>SUMIFS(DataRegularSeason20242025!$AA$3:$AA$1315,DataRegularSeason20242025!$B$3:$B$1315, "&lt;=" &amp; $A121, DataRegularSeason20242025!$D$3:$D$1315, O$1)+SUMIFS(DataRegularSeason20242025!$AB$3:$AB$1315,DataRegularSeason20242025!$B$3:$B$1315, "&lt;=" &amp; $A121, DataRegularSeason20242025!$E$3:$E$1315, O$1)</f>
        <v>18</v>
      </c>
      <c r="P121" s="2">
        <f>SUMIFS(DataRegularSeason20242025!$AA$3:$AA$1315,DataRegularSeason20242025!$B$3:$B$1315, "&lt;=" &amp; $A121, DataRegularSeason20242025!$D$3:$D$1315, P$1)+SUMIFS(DataRegularSeason20242025!$AB$3:$AB$1315,DataRegularSeason20242025!$B$3:$B$1315, "&lt;=" &amp; $A121, DataRegularSeason20242025!$E$3:$E$1315, P$1)</f>
        <v>9</v>
      </c>
      <c r="Q121" s="2">
        <f>SUMIFS(DataRegularSeason20242025!$AA$3:$AA$1315,DataRegularSeason20242025!$B$3:$B$1315, "&lt;=" &amp; $A121, DataRegularSeason20242025!$D$3:$D$1315, Q$1)+SUMIFS(DataRegularSeason20242025!$AB$3:$AB$1315,DataRegularSeason20242025!$B$3:$B$1315, "&lt;=" &amp; $A121, DataRegularSeason20242025!$E$3:$E$1315, Q$1)</f>
        <v>18</v>
      </c>
      <c r="R121" s="2">
        <f>SUMIFS(DataRegularSeason20242025!$AA$3:$AA$1315,DataRegularSeason20242025!$B$3:$B$1315, "&lt;=" &amp; $A121, DataRegularSeason20242025!$D$3:$D$1315, R$1)+SUMIFS(DataRegularSeason20242025!$AB$3:$AB$1315,DataRegularSeason20242025!$B$3:$B$1315, "&lt;=" &amp; $A121, DataRegularSeason20242025!$E$3:$E$1315, R$1)</f>
        <v>9</v>
      </c>
      <c r="S121" s="2">
        <f>SUMIFS(DataRegularSeason20242025!$AA$3:$AA$1315,DataRegularSeason20242025!$B$3:$B$1315, "&lt;=" &amp; $A121, DataRegularSeason20242025!$D$3:$D$1315, S$1)+SUMIFS(DataRegularSeason20242025!$AB$3:$AB$1315,DataRegularSeason20242025!$B$3:$B$1315, "&lt;=" &amp; $A121, DataRegularSeason20242025!$E$3:$E$1315, S$1)</f>
        <v>10</v>
      </c>
      <c r="T121" s="2">
        <f>SUMIFS(DataRegularSeason20242025!$AA$3:$AA$1315,DataRegularSeason20242025!$B$3:$B$1315, "&lt;=" &amp; $A121, DataRegularSeason20242025!$D$3:$D$1315, T$1)+SUMIFS(DataRegularSeason20242025!$AB$3:$AB$1315,DataRegularSeason20242025!$B$3:$B$1315, "&lt;=" &amp; $A121, DataRegularSeason20242025!$E$3:$E$1315, T$1)</f>
        <v>17</v>
      </c>
      <c r="U121" s="2">
        <f>SUMIFS(DataRegularSeason20242025!$AA$3:$AA$1315,DataRegularSeason20242025!$B$3:$B$1315, "&lt;=" &amp; $A121, DataRegularSeason20242025!$D$3:$D$1315, U$1)+SUMIFS(DataRegularSeason20242025!$AB$3:$AB$1315,DataRegularSeason20242025!$B$3:$B$1315, "&lt;=" &amp; $A121, DataRegularSeason20242025!$E$3:$E$1315, U$1)</f>
        <v>12</v>
      </c>
      <c r="V121" s="2">
        <f>SUMIFS(DataRegularSeason20242025!$AA$3:$AA$1315,DataRegularSeason20242025!$B$3:$B$1315, "&lt;=" &amp; $A121, DataRegularSeason20242025!$D$3:$D$1315, V$1)+SUMIFS(DataRegularSeason20242025!$AB$3:$AB$1315,DataRegularSeason20242025!$B$3:$B$1315, "&lt;=" &amp; $A121, DataRegularSeason20242025!$E$3:$E$1315, V$1)</f>
        <v>9</v>
      </c>
      <c r="W121" s="2">
        <f>SUMIFS(DataRegularSeason20242025!$AA$3:$AA$1315,DataRegularSeason20242025!$B$3:$B$1315, "&lt;=" &amp; $A121, DataRegularSeason20242025!$D$3:$D$1315, W$1)+SUMIFS(DataRegularSeason20242025!$AB$3:$AB$1315,DataRegularSeason20242025!$B$3:$B$1315, "&lt;=" &amp; $A121, DataRegularSeason20242025!$E$3:$E$1315, W$1)</f>
        <v>11</v>
      </c>
      <c r="X121" s="2">
        <f>SUMIFS(DataRegularSeason20242025!$AA$3:$AA$1315,DataRegularSeason20242025!$B$3:$B$1315, "&lt;=" &amp; $A121, DataRegularSeason20242025!$D$3:$D$1315, X$1)+SUMIFS(DataRegularSeason20242025!$AB$3:$AB$1315,DataRegularSeason20242025!$B$3:$B$1315, "&lt;=" &amp; $A121, DataRegularSeason20242025!$E$3:$E$1315, X$1)</f>
        <v>11</v>
      </c>
      <c r="Y121" s="2">
        <f>SUMIFS(DataRegularSeason20242025!$AA$3:$AA$1315,DataRegularSeason20242025!$B$3:$B$1315, "&lt;=" &amp; $A121, DataRegularSeason20242025!$D$3:$D$1315, Y$1)+SUMIFS(DataRegularSeason20242025!$AB$3:$AB$1315,DataRegularSeason20242025!$B$3:$B$1315, "&lt;=" &amp; $A121, DataRegularSeason20242025!$E$3:$E$1315, Y$1)</f>
        <v>8</v>
      </c>
      <c r="Z121" s="2">
        <f>SUMIFS(DataRegularSeason20242025!$AA$3:$AA$1315,DataRegularSeason20242025!$B$3:$B$1315, "&lt;=" &amp; $A121, DataRegularSeason20242025!$D$3:$D$1315, Z$1)+SUMIFS(DataRegularSeason20242025!$AB$3:$AB$1315,DataRegularSeason20242025!$B$3:$B$1315, "&lt;=" &amp; $A121, DataRegularSeason20242025!$E$3:$E$1315, Z$1)</f>
        <v>12</v>
      </c>
      <c r="AA121" s="2">
        <f>SUMIFS(DataRegularSeason20242025!$AA$3:$AA$1315,DataRegularSeason20242025!$B$3:$B$1315, "&lt;=" &amp; $A121, DataRegularSeason20242025!$D$3:$D$1315, AA$1)+SUMIFS(DataRegularSeason20242025!$AB$3:$AB$1315,DataRegularSeason20242025!$B$3:$B$1315, "&lt;=" &amp; $A121, DataRegularSeason20242025!$E$3:$E$1315, AA$1)</f>
        <v>14</v>
      </c>
      <c r="AB121" s="2">
        <f>SUMIFS(DataRegularSeason20242025!$AA$3:$AA$1315,DataRegularSeason20242025!$B$3:$B$1315, "&lt;=" &amp; $A121, DataRegularSeason20242025!$D$3:$D$1315, AB$1)+SUMIFS(DataRegularSeason20242025!$AB$3:$AB$1315,DataRegularSeason20242025!$B$3:$B$1315, "&lt;=" &amp; $A121, DataRegularSeason20242025!$E$3:$E$1315, AB$1)</f>
        <v>14</v>
      </c>
      <c r="AC121" s="2">
        <f>SUMIFS(DataRegularSeason20242025!$AA$3:$AA$1315,DataRegularSeason20242025!$B$3:$B$1315, "&lt;=" &amp; $A121, DataRegularSeason20242025!$D$3:$D$1315, AC$1)+SUMIFS(DataRegularSeason20242025!$AB$3:$AB$1315,DataRegularSeason20242025!$B$3:$B$1315, "&lt;=" &amp; $A121, DataRegularSeason20242025!$E$3:$E$1315, AC$1)</f>
        <v>13</v>
      </c>
      <c r="AD121" s="2">
        <f>SUMIFS(DataRegularSeason20242025!$AA$3:$AA$1315,DataRegularSeason20242025!$B$3:$B$1315, "&lt;=" &amp; $A121, DataRegularSeason20242025!$D$3:$D$1315, AD$1)+SUMIFS(DataRegularSeason20242025!$AB$3:$AB$1315,DataRegularSeason20242025!$B$3:$B$1315, "&lt;=" &amp; $A121, DataRegularSeason20242025!$E$3:$E$1315, AD$1)</f>
        <v>13</v>
      </c>
      <c r="AE121" s="2">
        <f>SUMIFS(DataRegularSeason20242025!$AA$3:$AA$1315,DataRegularSeason20242025!$B$3:$B$1315, "&lt;=" &amp; $A121, DataRegularSeason20242025!$D$3:$D$1315, AE$1)+SUMIFS(DataRegularSeason20242025!$AB$3:$AB$1315,DataRegularSeason20242025!$B$3:$B$1315, "&lt;=" &amp; $A121, DataRegularSeason20242025!$E$3:$E$1315, AE$1)</f>
        <v>17</v>
      </c>
      <c r="AF121" s="2">
        <f>SUMIFS(DataRegularSeason20242025!$AA$3:$AA$1315,DataRegularSeason20242025!$B$3:$B$1315, "&lt;=" &amp; $A121, DataRegularSeason20242025!$D$3:$D$1315, AF$1)+SUMIFS(DataRegularSeason20242025!$AB$3:$AB$1315,DataRegularSeason20242025!$B$3:$B$1315, "&lt;=" &amp; $A121, DataRegularSeason20242025!$E$3:$E$1315, AF$1)</f>
        <v>22</v>
      </c>
      <c r="AG121" s="2">
        <f>SUMIFS(DataRegularSeason20242025!$AA$3:$AA$1315,DataRegularSeason20242025!$B$3:$B$1315, "&lt;=" &amp; $A121, DataRegularSeason20242025!$D$3:$D$1315, AG$1)+SUMIFS(DataRegularSeason20242025!$AB$3:$AB$1315,DataRegularSeason20242025!$B$3:$B$1315, "&lt;=" &amp; $A121, DataRegularSeason20242025!$E$3:$E$1315, AG$1)</f>
        <v>16</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10</v>
      </c>
      <c r="C122" s="2">
        <f>SUMIFS(DataRegularSeason20242025!$AA$3:$AA$1315,DataRegularSeason20242025!$B$3:$B$1315, "&lt;=" &amp; $A122, DataRegularSeason20242025!$D$3:$D$1315, C$1)+SUMIFS(DataRegularSeason20242025!$AB$3:$AB$1315,DataRegularSeason20242025!$B$3:$B$1315, "&lt;=" &amp; $A122, DataRegularSeason20242025!$E$3:$E$1315, C$1)</f>
        <v>13</v>
      </c>
      <c r="D122" s="2">
        <f>SUMIFS(DataRegularSeason20242025!$AA$3:$AA$1315,DataRegularSeason20242025!$B$3:$B$1315, "&lt;=" &amp; $A122, DataRegularSeason20242025!$D$3:$D$1315, D$1)+SUMIFS(DataRegularSeason20242025!$AB$3:$AB$1315,DataRegularSeason20242025!$B$3:$B$1315, "&lt;=" &amp; $A122, DataRegularSeason20242025!$E$3:$E$1315, D$1)</f>
        <v>9</v>
      </c>
      <c r="E122" s="2">
        <f>SUMIFS(DataRegularSeason20242025!$AA$3:$AA$1315,DataRegularSeason20242025!$B$3:$B$1315, "&lt;=" &amp; $A122, DataRegularSeason20242025!$D$3:$D$1315, E$1)+SUMIFS(DataRegularSeason20242025!$AB$3:$AB$1315,DataRegularSeason20242025!$B$3:$B$1315, "&lt;=" &amp; $A122, DataRegularSeason20242025!$E$3:$E$1315, E$1)</f>
        <v>16</v>
      </c>
      <c r="F122" s="2">
        <f>SUMIFS(DataRegularSeason20242025!$AA$3:$AA$1315,DataRegularSeason20242025!$B$3:$B$1315, "&lt;=" &amp; $A122, DataRegularSeason20242025!$D$3:$D$1315, F$1)+SUMIFS(DataRegularSeason20242025!$AB$3:$AB$1315,DataRegularSeason20242025!$B$3:$B$1315, "&lt;=" &amp; $A122, DataRegularSeason20242025!$E$3:$E$1315, F$1)</f>
        <v>11</v>
      </c>
      <c r="G122" s="2">
        <f>SUMIFS(DataRegularSeason20242025!$AA$3:$AA$1315,DataRegularSeason20242025!$B$3:$B$1315, "&lt;=" &amp; $A122, DataRegularSeason20242025!$D$3:$D$1315, G$1)+SUMIFS(DataRegularSeason20242025!$AB$3:$AB$1315,DataRegularSeason20242025!$B$3:$B$1315, "&lt;=" &amp; $A122, DataRegularSeason20242025!$E$3:$E$1315, G$1)</f>
        <v>13</v>
      </c>
      <c r="H122" s="2">
        <f>SUMIFS(DataRegularSeason20242025!$AA$3:$AA$1315,DataRegularSeason20242025!$B$3:$B$1315, "&lt;=" &amp; $A122, DataRegularSeason20242025!$D$3:$D$1315, H$1)+SUMIFS(DataRegularSeason20242025!$AB$3:$AB$1315,DataRegularSeason20242025!$B$3:$B$1315, "&lt;=" &amp; $A122, DataRegularSeason20242025!$E$3:$E$1315, H$1)</f>
        <v>11</v>
      </c>
      <c r="I122" s="2">
        <f>SUMIFS(DataRegularSeason20242025!$AA$3:$AA$1315,DataRegularSeason20242025!$B$3:$B$1315, "&lt;=" &amp; $A122, DataRegularSeason20242025!$D$3:$D$1315, I$1)+SUMIFS(DataRegularSeason20242025!$AB$3:$AB$1315,DataRegularSeason20242025!$B$3:$B$1315, "&lt;=" &amp; $A122, DataRegularSeason20242025!$E$3:$E$1315, I$1)</f>
        <v>10</v>
      </c>
      <c r="J122" s="2">
        <f>SUMIFS(DataRegularSeason20242025!$AA$3:$AA$1315,DataRegularSeason20242025!$B$3:$B$1315, "&lt;=" &amp; $A122, DataRegularSeason20242025!$D$3:$D$1315, J$1)+SUMIFS(DataRegularSeason20242025!$AB$3:$AB$1315,DataRegularSeason20242025!$B$3:$B$1315, "&lt;=" &amp; $A122, DataRegularSeason20242025!$E$3:$E$1315, J$1)</f>
        <v>14</v>
      </c>
      <c r="K122" s="2">
        <f>SUMIFS(DataRegularSeason20242025!$AA$3:$AA$1315,DataRegularSeason20242025!$B$3:$B$1315, "&lt;=" &amp; $A122, DataRegularSeason20242025!$D$3:$D$1315, K$1)+SUMIFS(DataRegularSeason20242025!$AB$3:$AB$1315,DataRegularSeason20242025!$B$3:$B$1315, "&lt;=" &amp; $A122, DataRegularSeason20242025!$E$3:$E$1315, K$1)</f>
        <v>11</v>
      </c>
      <c r="L122" s="2">
        <f>SUMIFS(DataRegularSeason20242025!$AA$3:$AA$1315,DataRegularSeason20242025!$B$3:$B$1315, "&lt;=" &amp; $A122, DataRegularSeason20242025!$D$3:$D$1315, L$1)+SUMIFS(DataRegularSeason20242025!$AB$3:$AB$1315,DataRegularSeason20242025!$B$3:$B$1315, "&lt;=" &amp; $A122, DataRegularSeason20242025!$E$3:$E$1315, L$1)</f>
        <v>13</v>
      </c>
      <c r="M122" s="2">
        <f>SUMIFS(DataRegularSeason20242025!$AA$3:$AA$1315,DataRegularSeason20242025!$B$3:$B$1315, "&lt;=" &amp; $A122, DataRegularSeason20242025!$D$3:$D$1315, M$1)+SUMIFS(DataRegularSeason20242025!$AB$3:$AB$1315,DataRegularSeason20242025!$B$3:$B$1315, "&lt;=" &amp; $A122, DataRegularSeason20242025!$E$3:$E$1315, M$1)</f>
        <v>19</v>
      </c>
      <c r="N122" s="2">
        <f>SUMIFS(DataRegularSeason20242025!$AA$3:$AA$1315,DataRegularSeason20242025!$B$3:$B$1315, "&lt;=" &amp; $A122, DataRegularSeason20242025!$D$3:$D$1315, N$1)+SUMIFS(DataRegularSeason20242025!$AB$3:$AB$1315,DataRegularSeason20242025!$B$3:$B$1315, "&lt;=" &amp; $A122, DataRegularSeason20242025!$E$3:$E$1315, N$1)</f>
        <v>17</v>
      </c>
      <c r="O122" s="2">
        <f>SUMIFS(DataRegularSeason20242025!$AA$3:$AA$1315,DataRegularSeason20242025!$B$3:$B$1315, "&lt;=" &amp; $A122, DataRegularSeason20242025!$D$3:$D$1315, O$1)+SUMIFS(DataRegularSeason20242025!$AB$3:$AB$1315,DataRegularSeason20242025!$B$3:$B$1315, "&lt;=" &amp; $A122, DataRegularSeason20242025!$E$3:$E$1315, O$1)</f>
        <v>18</v>
      </c>
      <c r="P122" s="2">
        <f>SUMIFS(DataRegularSeason20242025!$AA$3:$AA$1315,DataRegularSeason20242025!$B$3:$B$1315, "&lt;=" &amp; $A122, DataRegularSeason20242025!$D$3:$D$1315, P$1)+SUMIFS(DataRegularSeason20242025!$AB$3:$AB$1315,DataRegularSeason20242025!$B$3:$B$1315, "&lt;=" &amp; $A122, DataRegularSeason20242025!$E$3:$E$1315, P$1)</f>
        <v>9</v>
      </c>
      <c r="Q122" s="2">
        <f>SUMIFS(DataRegularSeason20242025!$AA$3:$AA$1315,DataRegularSeason20242025!$B$3:$B$1315, "&lt;=" &amp; $A122, DataRegularSeason20242025!$D$3:$D$1315, Q$1)+SUMIFS(DataRegularSeason20242025!$AB$3:$AB$1315,DataRegularSeason20242025!$B$3:$B$1315, "&lt;=" &amp; $A122, DataRegularSeason20242025!$E$3:$E$1315, Q$1)</f>
        <v>18</v>
      </c>
      <c r="R122" s="2">
        <f>SUMIFS(DataRegularSeason20242025!$AA$3:$AA$1315,DataRegularSeason20242025!$B$3:$B$1315, "&lt;=" &amp; $A122, DataRegularSeason20242025!$D$3:$D$1315, R$1)+SUMIFS(DataRegularSeason20242025!$AB$3:$AB$1315,DataRegularSeason20242025!$B$3:$B$1315, "&lt;=" &amp; $A122, DataRegularSeason20242025!$E$3:$E$1315, R$1)</f>
        <v>9</v>
      </c>
      <c r="S122" s="2">
        <f>SUMIFS(DataRegularSeason20242025!$AA$3:$AA$1315,DataRegularSeason20242025!$B$3:$B$1315, "&lt;=" &amp; $A122, DataRegularSeason20242025!$D$3:$D$1315, S$1)+SUMIFS(DataRegularSeason20242025!$AB$3:$AB$1315,DataRegularSeason20242025!$B$3:$B$1315, "&lt;=" &amp; $A122, DataRegularSeason20242025!$E$3:$E$1315, S$1)</f>
        <v>10</v>
      </c>
      <c r="T122" s="2">
        <f>SUMIFS(DataRegularSeason20242025!$AA$3:$AA$1315,DataRegularSeason20242025!$B$3:$B$1315, "&lt;=" &amp; $A122, DataRegularSeason20242025!$D$3:$D$1315, T$1)+SUMIFS(DataRegularSeason20242025!$AB$3:$AB$1315,DataRegularSeason20242025!$B$3:$B$1315, "&lt;=" &amp; $A122, DataRegularSeason20242025!$E$3:$E$1315, T$1)</f>
        <v>17</v>
      </c>
      <c r="U122" s="2">
        <f>SUMIFS(DataRegularSeason20242025!$AA$3:$AA$1315,DataRegularSeason20242025!$B$3:$B$1315, "&lt;=" &amp; $A122, DataRegularSeason20242025!$D$3:$D$1315, U$1)+SUMIFS(DataRegularSeason20242025!$AB$3:$AB$1315,DataRegularSeason20242025!$B$3:$B$1315, "&lt;=" &amp; $A122, DataRegularSeason20242025!$E$3:$E$1315, U$1)</f>
        <v>12</v>
      </c>
      <c r="V122" s="2">
        <f>SUMIFS(DataRegularSeason20242025!$AA$3:$AA$1315,DataRegularSeason20242025!$B$3:$B$1315, "&lt;=" &amp; $A122, DataRegularSeason20242025!$D$3:$D$1315, V$1)+SUMIFS(DataRegularSeason20242025!$AB$3:$AB$1315,DataRegularSeason20242025!$B$3:$B$1315, "&lt;=" &amp; $A122, DataRegularSeason20242025!$E$3:$E$1315, V$1)</f>
        <v>9</v>
      </c>
      <c r="W122" s="2">
        <f>SUMIFS(DataRegularSeason20242025!$AA$3:$AA$1315,DataRegularSeason20242025!$B$3:$B$1315, "&lt;=" &amp; $A122, DataRegularSeason20242025!$D$3:$D$1315, W$1)+SUMIFS(DataRegularSeason20242025!$AB$3:$AB$1315,DataRegularSeason20242025!$B$3:$B$1315, "&lt;=" &amp; $A122, DataRegularSeason20242025!$E$3:$E$1315, W$1)</f>
        <v>11</v>
      </c>
      <c r="X122" s="2">
        <f>SUMIFS(DataRegularSeason20242025!$AA$3:$AA$1315,DataRegularSeason20242025!$B$3:$B$1315, "&lt;=" &amp; $A122, DataRegularSeason20242025!$D$3:$D$1315, X$1)+SUMIFS(DataRegularSeason20242025!$AB$3:$AB$1315,DataRegularSeason20242025!$B$3:$B$1315, "&lt;=" &amp; $A122, DataRegularSeason20242025!$E$3:$E$1315, X$1)</f>
        <v>11</v>
      </c>
      <c r="Y122" s="2">
        <f>SUMIFS(DataRegularSeason20242025!$AA$3:$AA$1315,DataRegularSeason20242025!$B$3:$B$1315, "&lt;=" &amp; $A122, DataRegularSeason20242025!$D$3:$D$1315, Y$1)+SUMIFS(DataRegularSeason20242025!$AB$3:$AB$1315,DataRegularSeason20242025!$B$3:$B$1315, "&lt;=" &amp; $A122, DataRegularSeason20242025!$E$3:$E$1315, Y$1)</f>
        <v>8</v>
      </c>
      <c r="Z122" s="2">
        <f>SUMIFS(DataRegularSeason20242025!$AA$3:$AA$1315,DataRegularSeason20242025!$B$3:$B$1315, "&lt;=" &amp; $A122, DataRegularSeason20242025!$D$3:$D$1315, Z$1)+SUMIFS(DataRegularSeason20242025!$AB$3:$AB$1315,DataRegularSeason20242025!$B$3:$B$1315, "&lt;=" &amp; $A122, DataRegularSeason20242025!$E$3:$E$1315, Z$1)</f>
        <v>12</v>
      </c>
      <c r="AA122" s="2">
        <f>SUMIFS(DataRegularSeason20242025!$AA$3:$AA$1315,DataRegularSeason20242025!$B$3:$B$1315, "&lt;=" &amp; $A122, DataRegularSeason20242025!$D$3:$D$1315, AA$1)+SUMIFS(DataRegularSeason20242025!$AB$3:$AB$1315,DataRegularSeason20242025!$B$3:$B$1315, "&lt;=" &amp; $A122, DataRegularSeason20242025!$E$3:$E$1315, AA$1)</f>
        <v>14</v>
      </c>
      <c r="AB122" s="2">
        <f>SUMIFS(DataRegularSeason20242025!$AA$3:$AA$1315,DataRegularSeason20242025!$B$3:$B$1315, "&lt;=" &amp; $A122, DataRegularSeason20242025!$D$3:$D$1315, AB$1)+SUMIFS(DataRegularSeason20242025!$AB$3:$AB$1315,DataRegularSeason20242025!$B$3:$B$1315, "&lt;=" &amp; $A122, DataRegularSeason20242025!$E$3:$E$1315, AB$1)</f>
        <v>14</v>
      </c>
      <c r="AC122" s="2">
        <f>SUMIFS(DataRegularSeason20242025!$AA$3:$AA$1315,DataRegularSeason20242025!$B$3:$B$1315, "&lt;=" &amp; $A122, DataRegularSeason20242025!$D$3:$D$1315, AC$1)+SUMIFS(DataRegularSeason20242025!$AB$3:$AB$1315,DataRegularSeason20242025!$B$3:$B$1315, "&lt;=" &amp; $A122, DataRegularSeason20242025!$E$3:$E$1315, AC$1)</f>
        <v>13</v>
      </c>
      <c r="AD122" s="2">
        <f>SUMIFS(DataRegularSeason20242025!$AA$3:$AA$1315,DataRegularSeason20242025!$B$3:$B$1315, "&lt;=" &amp; $A122, DataRegularSeason20242025!$D$3:$D$1315, AD$1)+SUMIFS(DataRegularSeason20242025!$AB$3:$AB$1315,DataRegularSeason20242025!$B$3:$B$1315, "&lt;=" &amp; $A122, DataRegularSeason20242025!$E$3:$E$1315, AD$1)</f>
        <v>13</v>
      </c>
      <c r="AE122" s="2">
        <f>SUMIFS(DataRegularSeason20242025!$AA$3:$AA$1315,DataRegularSeason20242025!$B$3:$B$1315, "&lt;=" &amp; $A122, DataRegularSeason20242025!$D$3:$D$1315, AE$1)+SUMIFS(DataRegularSeason20242025!$AB$3:$AB$1315,DataRegularSeason20242025!$B$3:$B$1315, "&lt;=" &amp; $A122, DataRegularSeason20242025!$E$3:$E$1315, AE$1)</f>
        <v>17</v>
      </c>
      <c r="AF122" s="2">
        <f>SUMIFS(DataRegularSeason20242025!$AA$3:$AA$1315,DataRegularSeason20242025!$B$3:$B$1315, "&lt;=" &amp; $A122, DataRegularSeason20242025!$D$3:$D$1315, AF$1)+SUMIFS(DataRegularSeason20242025!$AB$3:$AB$1315,DataRegularSeason20242025!$B$3:$B$1315, "&lt;=" &amp; $A122, DataRegularSeason20242025!$E$3:$E$1315, AF$1)</f>
        <v>22</v>
      </c>
      <c r="AG122" s="2">
        <f>SUMIFS(DataRegularSeason20242025!$AA$3:$AA$1315,DataRegularSeason20242025!$B$3:$B$1315, "&lt;=" &amp; $A122, DataRegularSeason20242025!$D$3:$D$1315, AG$1)+SUMIFS(DataRegularSeason20242025!$AB$3:$AB$1315,DataRegularSeason20242025!$B$3:$B$1315, "&lt;=" &amp; $A122, DataRegularSeason20242025!$E$3:$E$1315, AG$1)</f>
        <v>16</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10</v>
      </c>
      <c r="C123" s="2">
        <f>SUMIFS(DataRegularSeason20242025!$AA$3:$AA$1315,DataRegularSeason20242025!$B$3:$B$1315, "&lt;=" &amp; $A123, DataRegularSeason20242025!$D$3:$D$1315, C$1)+SUMIFS(DataRegularSeason20242025!$AB$3:$AB$1315,DataRegularSeason20242025!$B$3:$B$1315, "&lt;=" &amp; $A123, DataRegularSeason20242025!$E$3:$E$1315, C$1)</f>
        <v>13</v>
      </c>
      <c r="D123" s="2">
        <f>SUMIFS(DataRegularSeason20242025!$AA$3:$AA$1315,DataRegularSeason20242025!$B$3:$B$1315, "&lt;=" &amp; $A123, DataRegularSeason20242025!$D$3:$D$1315, D$1)+SUMIFS(DataRegularSeason20242025!$AB$3:$AB$1315,DataRegularSeason20242025!$B$3:$B$1315, "&lt;=" &amp; $A123, DataRegularSeason20242025!$E$3:$E$1315, D$1)</f>
        <v>9</v>
      </c>
      <c r="E123" s="2">
        <f>SUMIFS(DataRegularSeason20242025!$AA$3:$AA$1315,DataRegularSeason20242025!$B$3:$B$1315, "&lt;=" &amp; $A123, DataRegularSeason20242025!$D$3:$D$1315, E$1)+SUMIFS(DataRegularSeason20242025!$AB$3:$AB$1315,DataRegularSeason20242025!$B$3:$B$1315, "&lt;=" &amp; $A123, DataRegularSeason20242025!$E$3:$E$1315, E$1)</f>
        <v>16</v>
      </c>
      <c r="F123" s="2">
        <f>SUMIFS(DataRegularSeason20242025!$AA$3:$AA$1315,DataRegularSeason20242025!$B$3:$B$1315, "&lt;=" &amp; $A123, DataRegularSeason20242025!$D$3:$D$1315, F$1)+SUMIFS(DataRegularSeason20242025!$AB$3:$AB$1315,DataRegularSeason20242025!$B$3:$B$1315, "&lt;=" &amp; $A123, DataRegularSeason20242025!$E$3:$E$1315, F$1)</f>
        <v>11</v>
      </c>
      <c r="G123" s="2">
        <f>SUMIFS(DataRegularSeason20242025!$AA$3:$AA$1315,DataRegularSeason20242025!$B$3:$B$1315, "&lt;=" &amp; $A123, DataRegularSeason20242025!$D$3:$D$1315, G$1)+SUMIFS(DataRegularSeason20242025!$AB$3:$AB$1315,DataRegularSeason20242025!$B$3:$B$1315, "&lt;=" &amp; $A123, DataRegularSeason20242025!$E$3:$E$1315, G$1)</f>
        <v>13</v>
      </c>
      <c r="H123" s="2">
        <f>SUMIFS(DataRegularSeason20242025!$AA$3:$AA$1315,DataRegularSeason20242025!$B$3:$B$1315, "&lt;=" &amp; $A123, DataRegularSeason20242025!$D$3:$D$1315, H$1)+SUMIFS(DataRegularSeason20242025!$AB$3:$AB$1315,DataRegularSeason20242025!$B$3:$B$1315, "&lt;=" &amp; $A123, DataRegularSeason20242025!$E$3:$E$1315, H$1)</f>
        <v>11</v>
      </c>
      <c r="I123" s="2">
        <f>SUMIFS(DataRegularSeason20242025!$AA$3:$AA$1315,DataRegularSeason20242025!$B$3:$B$1315, "&lt;=" &amp; $A123, DataRegularSeason20242025!$D$3:$D$1315, I$1)+SUMIFS(DataRegularSeason20242025!$AB$3:$AB$1315,DataRegularSeason20242025!$B$3:$B$1315, "&lt;=" &amp; $A123, DataRegularSeason20242025!$E$3:$E$1315, I$1)</f>
        <v>10</v>
      </c>
      <c r="J123" s="2">
        <f>SUMIFS(DataRegularSeason20242025!$AA$3:$AA$1315,DataRegularSeason20242025!$B$3:$B$1315, "&lt;=" &amp; $A123, DataRegularSeason20242025!$D$3:$D$1315, J$1)+SUMIFS(DataRegularSeason20242025!$AB$3:$AB$1315,DataRegularSeason20242025!$B$3:$B$1315, "&lt;=" &amp; $A123, DataRegularSeason20242025!$E$3:$E$1315, J$1)</f>
        <v>14</v>
      </c>
      <c r="K123" s="2">
        <f>SUMIFS(DataRegularSeason20242025!$AA$3:$AA$1315,DataRegularSeason20242025!$B$3:$B$1315, "&lt;=" &amp; $A123, DataRegularSeason20242025!$D$3:$D$1315, K$1)+SUMIFS(DataRegularSeason20242025!$AB$3:$AB$1315,DataRegularSeason20242025!$B$3:$B$1315, "&lt;=" &amp; $A123, DataRegularSeason20242025!$E$3:$E$1315, K$1)</f>
        <v>11</v>
      </c>
      <c r="L123" s="2">
        <f>SUMIFS(DataRegularSeason20242025!$AA$3:$AA$1315,DataRegularSeason20242025!$B$3:$B$1315, "&lt;=" &amp; $A123, DataRegularSeason20242025!$D$3:$D$1315, L$1)+SUMIFS(DataRegularSeason20242025!$AB$3:$AB$1315,DataRegularSeason20242025!$B$3:$B$1315, "&lt;=" &amp; $A123, DataRegularSeason20242025!$E$3:$E$1315, L$1)</f>
        <v>13</v>
      </c>
      <c r="M123" s="2">
        <f>SUMIFS(DataRegularSeason20242025!$AA$3:$AA$1315,DataRegularSeason20242025!$B$3:$B$1315, "&lt;=" &amp; $A123, DataRegularSeason20242025!$D$3:$D$1315, M$1)+SUMIFS(DataRegularSeason20242025!$AB$3:$AB$1315,DataRegularSeason20242025!$B$3:$B$1315, "&lt;=" &amp; $A123, DataRegularSeason20242025!$E$3:$E$1315, M$1)</f>
        <v>19</v>
      </c>
      <c r="N123" s="2">
        <f>SUMIFS(DataRegularSeason20242025!$AA$3:$AA$1315,DataRegularSeason20242025!$B$3:$B$1315, "&lt;=" &amp; $A123, DataRegularSeason20242025!$D$3:$D$1315, N$1)+SUMIFS(DataRegularSeason20242025!$AB$3:$AB$1315,DataRegularSeason20242025!$B$3:$B$1315, "&lt;=" &amp; $A123, DataRegularSeason20242025!$E$3:$E$1315, N$1)</f>
        <v>17</v>
      </c>
      <c r="O123" s="2">
        <f>SUMIFS(DataRegularSeason20242025!$AA$3:$AA$1315,DataRegularSeason20242025!$B$3:$B$1315, "&lt;=" &amp; $A123, DataRegularSeason20242025!$D$3:$D$1315, O$1)+SUMIFS(DataRegularSeason20242025!$AB$3:$AB$1315,DataRegularSeason20242025!$B$3:$B$1315, "&lt;=" &amp; $A123, DataRegularSeason20242025!$E$3:$E$1315, O$1)</f>
        <v>18</v>
      </c>
      <c r="P123" s="2">
        <f>SUMIFS(DataRegularSeason20242025!$AA$3:$AA$1315,DataRegularSeason20242025!$B$3:$B$1315, "&lt;=" &amp; $A123, DataRegularSeason20242025!$D$3:$D$1315, P$1)+SUMIFS(DataRegularSeason20242025!$AB$3:$AB$1315,DataRegularSeason20242025!$B$3:$B$1315, "&lt;=" &amp; $A123, DataRegularSeason20242025!$E$3:$E$1315, P$1)</f>
        <v>9</v>
      </c>
      <c r="Q123" s="2">
        <f>SUMIFS(DataRegularSeason20242025!$AA$3:$AA$1315,DataRegularSeason20242025!$B$3:$B$1315, "&lt;=" &amp; $A123, DataRegularSeason20242025!$D$3:$D$1315, Q$1)+SUMIFS(DataRegularSeason20242025!$AB$3:$AB$1315,DataRegularSeason20242025!$B$3:$B$1315, "&lt;=" &amp; $A123, DataRegularSeason20242025!$E$3:$E$1315, Q$1)</f>
        <v>18</v>
      </c>
      <c r="R123" s="2">
        <f>SUMIFS(DataRegularSeason20242025!$AA$3:$AA$1315,DataRegularSeason20242025!$B$3:$B$1315, "&lt;=" &amp; $A123, DataRegularSeason20242025!$D$3:$D$1315, R$1)+SUMIFS(DataRegularSeason20242025!$AB$3:$AB$1315,DataRegularSeason20242025!$B$3:$B$1315, "&lt;=" &amp; $A123, DataRegularSeason20242025!$E$3:$E$1315, R$1)</f>
        <v>9</v>
      </c>
      <c r="S123" s="2">
        <f>SUMIFS(DataRegularSeason20242025!$AA$3:$AA$1315,DataRegularSeason20242025!$B$3:$B$1315, "&lt;=" &amp; $A123, DataRegularSeason20242025!$D$3:$D$1315, S$1)+SUMIFS(DataRegularSeason20242025!$AB$3:$AB$1315,DataRegularSeason20242025!$B$3:$B$1315, "&lt;=" &amp; $A123, DataRegularSeason20242025!$E$3:$E$1315, S$1)</f>
        <v>10</v>
      </c>
      <c r="T123" s="2">
        <f>SUMIFS(DataRegularSeason20242025!$AA$3:$AA$1315,DataRegularSeason20242025!$B$3:$B$1315, "&lt;=" &amp; $A123, DataRegularSeason20242025!$D$3:$D$1315, T$1)+SUMIFS(DataRegularSeason20242025!$AB$3:$AB$1315,DataRegularSeason20242025!$B$3:$B$1315, "&lt;=" &amp; $A123, DataRegularSeason20242025!$E$3:$E$1315, T$1)</f>
        <v>17</v>
      </c>
      <c r="U123" s="2">
        <f>SUMIFS(DataRegularSeason20242025!$AA$3:$AA$1315,DataRegularSeason20242025!$B$3:$B$1315, "&lt;=" &amp; $A123, DataRegularSeason20242025!$D$3:$D$1315, U$1)+SUMIFS(DataRegularSeason20242025!$AB$3:$AB$1315,DataRegularSeason20242025!$B$3:$B$1315, "&lt;=" &amp; $A123, DataRegularSeason20242025!$E$3:$E$1315, U$1)</f>
        <v>12</v>
      </c>
      <c r="V123" s="2">
        <f>SUMIFS(DataRegularSeason20242025!$AA$3:$AA$1315,DataRegularSeason20242025!$B$3:$B$1315, "&lt;=" &amp; $A123, DataRegularSeason20242025!$D$3:$D$1315, V$1)+SUMIFS(DataRegularSeason20242025!$AB$3:$AB$1315,DataRegularSeason20242025!$B$3:$B$1315, "&lt;=" &amp; $A123, DataRegularSeason20242025!$E$3:$E$1315, V$1)</f>
        <v>9</v>
      </c>
      <c r="W123" s="2">
        <f>SUMIFS(DataRegularSeason20242025!$AA$3:$AA$1315,DataRegularSeason20242025!$B$3:$B$1315, "&lt;=" &amp; $A123, DataRegularSeason20242025!$D$3:$D$1315, W$1)+SUMIFS(DataRegularSeason20242025!$AB$3:$AB$1315,DataRegularSeason20242025!$B$3:$B$1315, "&lt;=" &amp; $A123, DataRegularSeason20242025!$E$3:$E$1315, W$1)</f>
        <v>11</v>
      </c>
      <c r="X123" s="2">
        <f>SUMIFS(DataRegularSeason20242025!$AA$3:$AA$1315,DataRegularSeason20242025!$B$3:$B$1315, "&lt;=" &amp; $A123, DataRegularSeason20242025!$D$3:$D$1315, X$1)+SUMIFS(DataRegularSeason20242025!$AB$3:$AB$1315,DataRegularSeason20242025!$B$3:$B$1315, "&lt;=" &amp; $A123, DataRegularSeason20242025!$E$3:$E$1315, X$1)</f>
        <v>11</v>
      </c>
      <c r="Y123" s="2">
        <f>SUMIFS(DataRegularSeason20242025!$AA$3:$AA$1315,DataRegularSeason20242025!$B$3:$B$1315, "&lt;=" &amp; $A123, DataRegularSeason20242025!$D$3:$D$1315, Y$1)+SUMIFS(DataRegularSeason20242025!$AB$3:$AB$1315,DataRegularSeason20242025!$B$3:$B$1315, "&lt;=" &amp; $A123, DataRegularSeason20242025!$E$3:$E$1315, Y$1)</f>
        <v>8</v>
      </c>
      <c r="Z123" s="2">
        <f>SUMIFS(DataRegularSeason20242025!$AA$3:$AA$1315,DataRegularSeason20242025!$B$3:$B$1315, "&lt;=" &amp; $A123, DataRegularSeason20242025!$D$3:$D$1315, Z$1)+SUMIFS(DataRegularSeason20242025!$AB$3:$AB$1315,DataRegularSeason20242025!$B$3:$B$1315, "&lt;=" &amp; $A123, DataRegularSeason20242025!$E$3:$E$1315, Z$1)</f>
        <v>12</v>
      </c>
      <c r="AA123" s="2">
        <f>SUMIFS(DataRegularSeason20242025!$AA$3:$AA$1315,DataRegularSeason20242025!$B$3:$B$1315, "&lt;=" &amp; $A123, DataRegularSeason20242025!$D$3:$D$1315, AA$1)+SUMIFS(DataRegularSeason20242025!$AB$3:$AB$1315,DataRegularSeason20242025!$B$3:$B$1315, "&lt;=" &amp; $A123, DataRegularSeason20242025!$E$3:$E$1315, AA$1)</f>
        <v>14</v>
      </c>
      <c r="AB123" s="2">
        <f>SUMIFS(DataRegularSeason20242025!$AA$3:$AA$1315,DataRegularSeason20242025!$B$3:$B$1315, "&lt;=" &amp; $A123, DataRegularSeason20242025!$D$3:$D$1315, AB$1)+SUMIFS(DataRegularSeason20242025!$AB$3:$AB$1315,DataRegularSeason20242025!$B$3:$B$1315, "&lt;=" &amp; $A123, DataRegularSeason20242025!$E$3:$E$1315, AB$1)</f>
        <v>14</v>
      </c>
      <c r="AC123" s="2">
        <f>SUMIFS(DataRegularSeason20242025!$AA$3:$AA$1315,DataRegularSeason20242025!$B$3:$B$1315, "&lt;=" &amp; $A123, DataRegularSeason20242025!$D$3:$D$1315, AC$1)+SUMIFS(DataRegularSeason20242025!$AB$3:$AB$1315,DataRegularSeason20242025!$B$3:$B$1315, "&lt;=" &amp; $A123, DataRegularSeason20242025!$E$3:$E$1315, AC$1)</f>
        <v>13</v>
      </c>
      <c r="AD123" s="2">
        <f>SUMIFS(DataRegularSeason20242025!$AA$3:$AA$1315,DataRegularSeason20242025!$B$3:$B$1315, "&lt;=" &amp; $A123, DataRegularSeason20242025!$D$3:$D$1315, AD$1)+SUMIFS(DataRegularSeason20242025!$AB$3:$AB$1315,DataRegularSeason20242025!$B$3:$B$1315, "&lt;=" &amp; $A123, DataRegularSeason20242025!$E$3:$E$1315, AD$1)</f>
        <v>13</v>
      </c>
      <c r="AE123" s="2">
        <f>SUMIFS(DataRegularSeason20242025!$AA$3:$AA$1315,DataRegularSeason20242025!$B$3:$B$1315, "&lt;=" &amp; $A123, DataRegularSeason20242025!$D$3:$D$1315, AE$1)+SUMIFS(DataRegularSeason20242025!$AB$3:$AB$1315,DataRegularSeason20242025!$B$3:$B$1315, "&lt;=" &amp; $A123, DataRegularSeason20242025!$E$3:$E$1315, AE$1)</f>
        <v>17</v>
      </c>
      <c r="AF123" s="2">
        <f>SUMIFS(DataRegularSeason20242025!$AA$3:$AA$1315,DataRegularSeason20242025!$B$3:$B$1315, "&lt;=" &amp; $A123, DataRegularSeason20242025!$D$3:$D$1315, AF$1)+SUMIFS(DataRegularSeason20242025!$AB$3:$AB$1315,DataRegularSeason20242025!$B$3:$B$1315, "&lt;=" &amp; $A123, DataRegularSeason20242025!$E$3:$E$1315, AF$1)</f>
        <v>22</v>
      </c>
      <c r="AG123" s="2">
        <f>SUMIFS(DataRegularSeason20242025!$AA$3:$AA$1315,DataRegularSeason20242025!$B$3:$B$1315, "&lt;=" &amp; $A123, DataRegularSeason20242025!$D$3:$D$1315, AG$1)+SUMIFS(DataRegularSeason20242025!$AB$3:$AB$1315,DataRegularSeason20242025!$B$3:$B$1315, "&lt;=" &amp; $A123, DataRegularSeason20242025!$E$3:$E$1315, AG$1)</f>
        <v>16</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10</v>
      </c>
      <c r="C124" s="2">
        <f>SUMIFS(DataRegularSeason20242025!$AA$3:$AA$1315,DataRegularSeason20242025!$B$3:$B$1315, "&lt;=" &amp; $A124, DataRegularSeason20242025!$D$3:$D$1315, C$1)+SUMIFS(DataRegularSeason20242025!$AB$3:$AB$1315,DataRegularSeason20242025!$B$3:$B$1315, "&lt;=" &amp; $A124, DataRegularSeason20242025!$E$3:$E$1315, C$1)</f>
        <v>13</v>
      </c>
      <c r="D124" s="2">
        <f>SUMIFS(DataRegularSeason20242025!$AA$3:$AA$1315,DataRegularSeason20242025!$B$3:$B$1315, "&lt;=" &amp; $A124, DataRegularSeason20242025!$D$3:$D$1315, D$1)+SUMIFS(DataRegularSeason20242025!$AB$3:$AB$1315,DataRegularSeason20242025!$B$3:$B$1315, "&lt;=" &amp; $A124, DataRegularSeason20242025!$E$3:$E$1315, D$1)</f>
        <v>9</v>
      </c>
      <c r="E124" s="2">
        <f>SUMIFS(DataRegularSeason20242025!$AA$3:$AA$1315,DataRegularSeason20242025!$B$3:$B$1315, "&lt;=" &amp; $A124, DataRegularSeason20242025!$D$3:$D$1315, E$1)+SUMIFS(DataRegularSeason20242025!$AB$3:$AB$1315,DataRegularSeason20242025!$B$3:$B$1315, "&lt;=" &amp; $A124, DataRegularSeason20242025!$E$3:$E$1315, E$1)</f>
        <v>16</v>
      </c>
      <c r="F124" s="2">
        <f>SUMIFS(DataRegularSeason20242025!$AA$3:$AA$1315,DataRegularSeason20242025!$B$3:$B$1315, "&lt;=" &amp; $A124, DataRegularSeason20242025!$D$3:$D$1315, F$1)+SUMIFS(DataRegularSeason20242025!$AB$3:$AB$1315,DataRegularSeason20242025!$B$3:$B$1315, "&lt;=" &amp; $A124, DataRegularSeason20242025!$E$3:$E$1315, F$1)</f>
        <v>11</v>
      </c>
      <c r="G124" s="2">
        <f>SUMIFS(DataRegularSeason20242025!$AA$3:$AA$1315,DataRegularSeason20242025!$B$3:$B$1315, "&lt;=" &amp; $A124, DataRegularSeason20242025!$D$3:$D$1315, G$1)+SUMIFS(DataRegularSeason20242025!$AB$3:$AB$1315,DataRegularSeason20242025!$B$3:$B$1315, "&lt;=" &amp; $A124, DataRegularSeason20242025!$E$3:$E$1315, G$1)</f>
        <v>13</v>
      </c>
      <c r="H124" s="2">
        <f>SUMIFS(DataRegularSeason20242025!$AA$3:$AA$1315,DataRegularSeason20242025!$B$3:$B$1315, "&lt;=" &amp; $A124, DataRegularSeason20242025!$D$3:$D$1315, H$1)+SUMIFS(DataRegularSeason20242025!$AB$3:$AB$1315,DataRegularSeason20242025!$B$3:$B$1315, "&lt;=" &amp; $A124, DataRegularSeason20242025!$E$3:$E$1315, H$1)</f>
        <v>11</v>
      </c>
      <c r="I124" s="2">
        <f>SUMIFS(DataRegularSeason20242025!$AA$3:$AA$1315,DataRegularSeason20242025!$B$3:$B$1315, "&lt;=" &amp; $A124, DataRegularSeason20242025!$D$3:$D$1315, I$1)+SUMIFS(DataRegularSeason20242025!$AB$3:$AB$1315,DataRegularSeason20242025!$B$3:$B$1315, "&lt;=" &amp; $A124, DataRegularSeason20242025!$E$3:$E$1315, I$1)</f>
        <v>10</v>
      </c>
      <c r="J124" s="2">
        <f>SUMIFS(DataRegularSeason20242025!$AA$3:$AA$1315,DataRegularSeason20242025!$B$3:$B$1315, "&lt;=" &amp; $A124, DataRegularSeason20242025!$D$3:$D$1315, J$1)+SUMIFS(DataRegularSeason20242025!$AB$3:$AB$1315,DataRegularSeason20242025!$B$3:$B$1315, "&lt;=" &amp; $A124, DataRegularSeason20242025!$E$3:$E$1315, J$1)</f>
        <v>14</v>
      </c>
      <c r="K124" s="2">
        <f>SUMIFS(DataRegularSeason20242025!$AA$3:$AA$1315,DataRegularSeason20242025!$B$3:$B$1315, "&lt;=" &amp; $A124, DataRegularSeason20242025!$D$3:$D$1315, K$1)+SUMIFS(DataRegularSeason20242025!$AB$3:$AB$1315,DataRegularSeason20242025!$B$3:$B$1315, "&lt;=" &amp; $A124, DataRegularSeason20242025!$E$3:$E$1315, K$1)</f>
        <v>11</v>
      </c>
      <c r="L124" s="2">
        <f>SUMIFS(DataRegularSeason20242025!$AA$3:$AA$1315,DataRegularSeason20242025!$B$3:$B$1315, "&lt;=" &amp; $A124, DataRegularSeason20242025!$D$3:$D$1315, L$1)+SUMIFS(DataRegularSeason20242025!$AB$3:$AB$1315,DataRegularSeason20242025!$B$3:$B$1315, "&lt;=" &amp; $A124, DataRegularSeason20242025!$E$3:$E$1315, L$1)</f>
        <v>13</v>
      </c>
      <c r="M124" s="2">
        <f>SUMIFS(DataRegularSeason20242025!$AA$3:$AA$1315,DataRegularSeason20242025!$B$3:$B$1315, "&lt;=" &amp; $A124, DataRegularSeason20242025!$D$3:$D$1315, M$1)+SUMIFS(DataRegularSeason20242025!$AB$3:$AB$1315,DataRegularSeason20242025!$B$3:$B$1315, "&lt;=" &amp; $A124, DataRegularSeason20242025!$E$3:$E$1315, M$1)</f>
        <v>19</v>
      </c>
      <c r="N124" s="2">
        <f>SUMIFS(DataRegularSeason20242025!$AA$3:$AA$1315,DataRegularSeason20242025!$B$3:$B$1315, "&lt;=" &amp; $A124, DataRegularSeason20242025!$D$3:$D$1315, N$1)+SUMIFS(DataRegularSeason20242025!$AB$3:$AB$1315,DataRegularSeason20242025!$B$3:$B$1315, "&lt;=" &amp; $A124, DataRegularSeason20242025!$E$3:$E$1315, N$1)</f>
        <v>17</v>
      </c>
      <c r="O124" s="2">
        <f>SUMIFS(DataRegularSeason20242025!$AA$3:$AA$1315,DataRegularSeason20242025!$B$3:$B$1315, "&lt;=" &amp; $A124, DataRegularSeason20242025!$D$3:$D$1315, O$1)+SUMIFS(DataRegularSeason20242025!$AB$3:$AB$1315,DataRegularSeason20242025!$B$3:$B$1315, "&lt;=" &amp; $A124, DataRegularSeason20242025!$E$3:$E$1315, O$1)</f>
        <v>18</v>
      </c>
      <c r="P124" s="2">
        <f>SUMIFS(DataRegularSeason20242025!$AA$3:$AA$1315,DataRegularSeason20242025!$B$3:$B$1315, "&lt;=" &amp; $A124, DataRegularSeason20242025!$D$3:$D$1315, P$1)+SUMIFS(DataRegularSeason20242025!$AB$3:$AB$1315,DataRegularSeason20242025!$B$3:$B$1315, "&lt;=" &amp; $A124, DataRegularSeason20242025!$E$3:$E$1315, P$1)</f>
        <v>9</v>
      </c>
      <c r="Q124" s="2">
        <f>SUMIFS(DataRegularSeason20242025!$AA$3:$AA$1315,DataRegularSeason20242025!$B$3:$B$1315, "&lt;=" &amp; $A124, DataRegularSeason20242025!$D$3:$D$1315, Q$1)+SUMIFS(DataRegularSeason20242025!$AB$3:$AB$1315,DataRegularSeason20242025!$B$3:$B$1315, "&lt;=" &amp; $A124, DataRegularSeason20242025!$E$3:$E$1315, Q$1)</f>
        <v>18</v>
      </c>
      <c r="R124" s="2">
        <f>SUMIFS(DataRegularSeason20242025!$AA$3:$AA$1315,DataRegularSeason20242025!$B$3:$B$1315, "&lt;=" &amp; $A124, DataRegularSeason20242025!$D$3:$D$1315, R$1)+SUMIFS(DataRegularSeason20242025!$AB$3:$AB$1315,DataRegularSeason20242025!$B$3:$B$1315, "&lt;=" &amp; $A124, DataRegularSeason20242025!$E$3:$E$1315, R$1)</f>
        <v>9</v>
      </c>
      <c r="S124" s="2">
        <f>SUMIFS(DataRegularSeason20242025!$AA$3:$AA$1315,DataRegularSeason20242025!$B$3:$B$1315, "&lt;=" &amp; $A124, DataRegularSeason20242025!$D$3:$D$1315, S$1)+SUMIFS(DataRegularSeason20242025!$AB$3:$AB$1315,DataRegularSeason20242025!$B$3:$B$1315, "&lt;=" &amp; $A124, DataRegularSeason20242025!$E$3:$E$1315, S$1)</f>
        <v>10</v>
      </c>
      <c r="T124" s="2">
        <f>SUMIFS(DataRegularSeason20242025!$AA$3:$AA$1315,DataRegularSeason20242025!$B$3:$B$1315, "&lt;=" &amp; $A124, DataRegularSeason20242025!$D$3:$D$1315, T$1)+SUMIFS(DataRegularSeason20242025!$AB$3:$AB$1315,DataRegularSeason20242025!$B$3:$B$1315, "&lt;=" &amp; $A124, DataRegularSeason20242025!$E$3:$E$1315, T$1)</f>
        <v>17</v>
      </c>
      <c r="U124" s="2">
        <f>SUMIFS(DataRegularSeason20242025!$AA$3:$AA$1315,DataRegularSeason20242025!$B$3:$B$1315, "&lt;=" &amp; $A124, DataRegularSeason20242025!$D$3:$D$1315, U$1)+SUMIFS(DataRegularSeason20242025!$AB$3:$AB$1315,DataRegularSeason20242025!$B$3:$B$1315, "&lt;=" &amp; $A124, DataRegularSeason20242025!$E$3:$E$1315, U$1)</f>
        <v>12</v>
      </c>
      <c r="V124" s="2">
        <f>SUMIFS(DataRegularSeason20242025!$AA$3:$AA$1315,DataRegularSeason20242025!$B$3:$B$1315, "&lt;=" &amp; $A124, DataRegularSeason20242025!$D$3:$D$1315, V$1)+SUMIFS(DataRegularSeason20242025!$AB$3:$AB$1315,DataRegularSeason20242025!$B$3:$B$1315, "&lt;=" &amp; $A124, DataRegularSeason20242025!$E$3:$E$1315, V$1)</f>
        <v>9</v>
      </c>
      <c r="W124" s="2">
        <f>SUMIFS(DataRegularSeason20242025!$AA$3:$AA$1315,DataRegularSeason20242025!$B$3:$B$1315, "&lt;=" &amp; $A124, DataRegularSeason20242025!$D$3:$D$1315, W$1)+SUMIFS(DataRegularSeason20242025!$AB$3:$AB$1315,DataRegularSeason20242025!$B$3:$B$1315, "&lt;=" &amp; $A124, DataRegularSeason20242025!$E$3:$E$1315, W$1)</f>
        <v>11</v>
      </c>
      <c r="X124" s="2">
        <f>SUMIFS(DataRegularSeason20242025!$AA$3:$AA$1315,DataRegularSeason20242025!$B$3:$B$1315, "&lt;=" &amp; $A124, DataRegularSeason20242025!$D$3:$D$1315, X$1)+SUMIFS(DataRegularSeason20242025!$AB$3:$AB$1315,DataRegularSeason20242025!$B$3:$B$1315, "&lt;=" &amp; $A124, DataRegularSeason20242025!$E$3:$E$1315, X$1)</f>
        <v>11</v>
      </c>
      <c r="Y124" s="2">
        <f>SUMIFS(DataRegularSeason20242025!$AA$3:$AA$1315,DataRegularSeason20242025!$B$3:$B$1315, "&lt;=" &amp; $A124, DataRegularSeason20242025!$D$3:$D$1315, Y$1)+SUMIFS(DataRegularSeason20242025!$AB$3:$AB$1315,DataRegularSeason20242025!$B$3:$B$1315, "&lt;=" &amp; $A124, DataRegularSeason20242025!$E$3:$E$1315, Y$1)</f>
        <v>8</v>
      </c>
      <c r="Z124" s="2">
        <f>SUMIFS(DataRegularSeason20242025!$AA$3:$AA$1315,DataRegularSeason20242025!$B$3:$B$1315, "&lt;=" &amp; $A124, DataRegularSeason20242025!$D$3:$D$1315, Z$1)+SUMIFS(DataRegularSeason20242025!$AB$3:$AB$1315,DataRegularSeason20242025!$B$3:$B$1315, "&lt;=" &amp; $A124, DataRegularSeason20242025!$E$3:$E$1315, Z$1)</f>
        <v>12</v>
      </c>
      <c r="AA124" s="2">
        <f>SUMIFS(DataRegularSeason20242025!$AA$3:$AA$1315,DataRegularSeason20242025!$B$3:$B$1315, "&lt;=" &amp; $A124, DataRegularSeason20242025!$D$3:$D$1315, AA$1)+SUMIFS(DataRegularSeason20242025!$AB$3:$AB$1315,DataRegularSeason20242025!$B$3:$B$1315, "&lt;=" &amp; $A124, DataRegularSeason20242025!$E$3:$E$1315, AA$1)</f>
        <v>14</v>
      </c>
      <c r="AB124" s="2">
        <f>SUMIFS(DataRegularSeason20242025!$AA$3:$AA$1315,DataRegularSeason20242025!$B$3:$B$1315, "&lt;=" &amp; $A124, DataRegularSeason20242025!$D$3:$D$1315, AB$1)+SUMIFS(DataRegularSeason20242025!$AB$3:$AB$1315,DataRegularSeason20242025!$B$3:$B$1315, "&lt;=" &amp; $A124, DataRegularSeason20242025!$E$3:$E$1315, AB$1)</f>
        <v>14</v>
      </c>
      <c r="AC124" s="2">
        <f>SUMIFS(DataRegularSeason20242025!$AA$3:$AA$1315,DataRegularSeason20242025!$B$3:$B$1315, "&lt;=" &amp; $A124, DataRegularSeason20242025!$D$3:$D$1315, AC$1)+SUMIFS(DataRegularSeason20242025!$AB$3:$AB$1315,DataRegularSeason20242025!$B$3:$B$1315, "&lt;=" &amp; $A124, DataRegularSeason20242025!$E$3:$E$1315, AC$1)</f>
        <v>13</v>
      </c>
      <c r="AD124" s="2">
        <f>SUMIFS(DataRegularSeason20242025!$AA$3:$AA$1315,DataRegularSeason20242025!$B$3:$B$1315, "&lt;=" &amp; $A124, DataRegularSeason20242025!$D$3:$D$1315, AD$1)+SUMIFS(DataRegularSeason20242025!$AB$3:$AB$1315,DataRegularSeason20242025!$B$3:$B$1315, "&lt;=" &amp; $A124, DataRegularSeason20242025!$E$3:$E$1315, AD$1)</f>
        <v>13</v>
      </c>
      <c r="AE124" s="2">
        <f>SUMIFS(DataRegularSeason20242025!$AA$3:$AA$1315,DataRegularSeason20242025!$B$3:$B$1315, "&lt;=" &amp; $A124, DataRegularSeason20242025!$D$3:$D$1315, AE$1)+SUMIFS(DataRegularSeason20242025!$AB$3:$AB$1315,DataRegularSeason20242025!$B$3:$B$1315, "&lt;=" &amp; $A124, DataRegularSeason20242025!$E$3:$E$1315, AE$1)</f>
        <v>17</v>
      </c>
      <c r="AF124" s="2">
        <f>SUMIFS(DataRegularSeason20242025!$AA$3:$AA$1315,DataRegularSeason20242025!$B$3:$B$1315, "&lt;=" &amp; $A124, DataRegularSeason20242025!$D$3:$D$1315, AF$1)+SUMIFS(DataRegularSeason20242025!$AB$3:$AB$1315,DataRegularSeason20242025!$B$3:$B$1315, "&lt;=" &amp; $A124, DataRegularSeason20242025!$E$3:$E$1315, AF$1)</f>
        <v>22</v>
      </c>
      <c r="AG124" s="2">
        <f>SUMIFS(DataRegularSeason20242025!$AA$3:$AA$1315,DataRegularSeason20242025!$B$3:$B$1315, "&lt;=" &amp; $A124, DataRegularSeason20242025!$D$3:$D$1315, AG$1)+SUMIFS(DataRegularSeason20242025!$AB$3:$AB$1315,DataRegularSeason20242025!$B$3:$B$1315, "&lt;=" &amp; $A124, DataRegularSeason20242025!$E$3:$E$1315, AG$1)</f>
        <v>16</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10</v>
      </c>
      <c r="C125" s="2">
        <f>SUMIFS(DataRegularSeason20242025!$AA$3:$AA$1315,DataRegularSeason20242025!$B$3:$B$1315, "&lt;=" &amp; $A125, DataRegularSeason20242025!$D$3:$D$1315, C$1)+SUMIFS(DataRegularSeason20242025!$AB$3:$AB$1315,DataRegularSeason20242025!$B$3:$B$1315, "&lt;=" &amp; $A125, DataRegularSeason20242025!$E$3:$E$1315, C$1)</f>
        <v>13</v>
      </c>
      <c r="D125" s="2">
        <f>SUMIFS(DataRegularSeason20242025!$AA$3:$AA$1315,DataRegularSeason20242025!$B$3:$B$1315, "&lt;=" &amp; $A125, DataRegularSeason20242025!$D$3:$D$1315, D$1)+SUMIFS(DataRegularSeason20242025!$AB$3:$AB$1315,DataRegularSeason20242025!$B$3:$B$1315, "&lt;=" &amp; $A125, DataRegularSeason20242025!$E$3:$E$1315, D$1)</f>
        <v>9</v>
      </c>
      <c r="E125" s="2">
        <f>SUMIFS(DataRegularSeason20242025!$AA$3:$AA$1315,DataRegularSeason20242025!$B$3:$B$1315, "&lt;=" &amp; $A125, DataRegularSeason20242025!$D$3:$D$1315, E$1)+SUMIFS(DataRegularSeason20242025!$AB$3:$AB$1315,DataRegularSeason20242025!$B$3:$B$1315, "&lt;=" &amp; $A125, DataRegularSeason20242025!$E$3:$E$1315, E$1)</f>
        <v>16</v>
      </c>
      <c r="F125" s="2">
        <f>SUMIFS(DataRegularSeason20242025!$AA$3:$AA$1315,DataRegularSeason20242025!$B$3:$B$1315, "&lt;=" &amp; $A125, DataRegularSeason20242025!$D$3:$D$1315, F$1)+SUMIFS(DataRegularSeason20242025!$AB$3:$AB$1315,DataRegularSeason20242025!$B$3:$B$1315, "&lt;=" &amp; $A125, DataRegularSeason20242025!$E$3:$E$1315, F$1)</f>
        <v>11</v>
      </c>
      <c r="G125" s="2">
        <f>SUMIFS(DataRegularSeason20242025!$AA$3:$AA$1315,DataRegularSeason20242025!$B$3:$B$1315, "&lt;=" &amp; $A125, DataRegularSeason20242025!$D$3:$D$1315, G$1)+SUMIFS(DataRegularSeason20242025!$AB$3:$AB$1315,DataRegularSeason20242025!$B$3:$B$1315, "&lt;=" &amp; $A125, DataRegularSeason20242025!$E$3:$E$1315, G$1)</f>
        <v>13</v>
      </c>
      <c r="H125" s="2">
        <f>SUMIFS(DataRegularSeason20242025!$AA$3:$AA$1315,DataRegularSeason20242025!$B$3:$B$1315, "&lt;=" &amp; $A125, DataRegularSeason20242025!$D$3:$D$1315, H$1)+SUMIFS(DataRegularSeason20242025!$AB$3:$AB$1315,DataRegularSeason20242025!$B$3:$B$1315, "&lt;=" &amp; $A125, DataRegularSeason20242025!$E$3:$E$1315, H$1)</f>
        <v>11</v>
      </c>
      <c r="I125" s="2">
        <f>SUMIFS(DataRegularSeason20242025!$AA$3:$AA$1315,DataRegularSeason20242025!$B$3:$B$1315, "&lt;=" &amp; $A125, DataRegularSeason20242025!$D$3:$D$1315, I$1)+SUMIFS(DataRegularSeason20242025!$AB$3:$AB$1315,DataRegularSeason20242025!$B$3:$B$1315, "&lt;=" &amp; $A125, DataRegularSeason20242025!$E$3:$E$1315, I$1)</f>
        <v>10</v>
      </c>
      <c r="J125" s="2">
        <f>SUMIFS(DataRegularSeason20242025!$AA$3:$AA$1315,DataRegularSeason20242025!$B$3:$B$1315, "&lt;=" &amp; $A125, DataRegularSeason20242025!$D$3:$D$1315, J$1)+SUMIFS(DataRegularSeason20242025!$AB$3:$AB$1315,DataRegularSeason20242025!$B$3:$B$1315, "&lt;=" &amp; $A125, DataRegularSeason20242025!$E$3:$E$1315, J$1)</f>
        <v>14</v>
      </c>
      <c r="K125" s="2">
        <f>SUMIFS(DataRegularSeason20242025!$AA$3:$AA$1315,DataRegularSeason20242025!$B$3:$B$1315, "&lt;=" &amp; $A125, DataRegularSeason20242025!$D$3:$D$1315, K$1)+SUMIFS(DataRegularSeason20242025!$AB$3:$AB$1315,DataRegularSeason20242025!$B$3:$B$1315, "&lt;=" &amp; $A125, DataRegularSeason20242025!$E$3:$E$1315, K$1)</f>
        <v>11</v>
      </c>
      <c r="L125" s="2">
        <f>SUMIFS(DataRegularSeason20242025!$AA$3:$AA$1315,DataRegularSeason20242025!$B$3:$B$1315, "&lt;=" &amp; $A125, DataRegularSeason20242025!$D$3:$D$1315, L$1)+SUMIFS(DataRegularSeason20242025!$AB$3:$AB$1315,DataRegularSeason20242025!$B$3:$B$1315, "&lt;=" &amp; $A125, DataRegularSeason20242025!$E$3:$E$1315, L$1)</f>
        <v>13</v>
      </c>
      <c r="M125" s="2">
        <f>SUMIFS(DataRegularSeason20242025!$AA$3:$AA$1315,DataRegularSeason20242025!$B$3:$B$1315, "&lt;=" &amp; $A125, DataRegularSeason20242025!$D$3:$D$1315, M$1)+SUMIFS(DataRegularSeason20242025!$AB$3:$AB$1315,DataRegularSeason20242025!$B$3:$B$1315, "&lt;=" &amp; $A125, DataRegularSeason20242025!$E$3:$E$1315, M$1)</f>
        <v>19</v>
      </c>
      <c r="N125" s="2">
        <f>SUMIFS(DataRegularSeason20242025!$AA$3:$AA$1315,DataRegularSeason20242025!$B$3:$B$1315, "&lt;=" &amp; $A125, DataRegularSeason20242025!$D$3:$D$1315, N$1)+SUMIFS(DataRegularSeason20242025!$AB$3:$AB$1315,DataRegularSeason20242025!$B$3:$B$1315, "&lt;=" &amp; $A125, DataRegularSeason20242025!$E$3:$E$1315, N$1)</f>
        <v>17</v>
      </c>
      <c r="O125" s="2">
        <f>SUMIFS(DataRegularSeason20242025!$AA$3:$AA$1315,DataRegularSeason20242025!$B$3:$B$1315, "&lt;=" &amp; $A125, DataRegularSeason20242025!$D$3:$D$1315, O$1)+SUMIFS(DataRegularSeason20242025!$AB$3:$AB$1315,DataRegularSeason20242025!$B$3:$B$1315, "&lt;=" &amp; $A125, DataRegularSeason20242025!$E$3:$E$1315, O$1)</f>
        <v>18</v>
      </c>
      <c r="P125" s="2">
        <f>SUMIFS(DataRegularSeason20242025!$AA$3:$AA$1315,DataRegularSeason20242025!$B$3:$B$1315, "&lt;=" &amp; $A125, DataRegularSeason20242025!$D$3:$D$1315, P$1)+SUMIFS(DataRegularSeason20242025!$AB$3:$AB$1315,DataRegularSeason20242025!$B$3:$B$1315, "&lt;=" &amp; $A125, DataRegularSeason20242025!$E$3:$E$1315, P$1)</f>
        <v>9</v>
      </c>
      <c r="Q125" s="2">
        <f>SUMIFS(DataRegularSeason20242025!$AA$3:$AA$1315,DataRegularSeason20242025!$B$3:$B$1315, "&lt;=" &amp; $A125, DataRegularSeason20242025!$D$3:$D$1315, Q$1)+SUMIFS(DataRegularSeason20242025!$AB$3:$AB$1315,DataRegularSeason20242025!$B$3:$B$1315, "&lt;=" &amp; $A125, DataRegularSeason20242025!$E$3:$E$1315, Q$1)</f>
        <v>18</v>
      </c>
      <c r="R125" s="2">
        <f>SUMIFS(DataRegularSeason20242025!$AA$3:$AA$1315,DataRegularSeason20242025!$B$3:$B$1315, "&lt;=" &amp; $A125, DataRegularSeason20242025!$D$3:$D$1315, R$1)+SUMIFS(DataRegularSeason20242025!$AB$3:$AB$1315,DataRegularSeason20242025!$B$3:$B$1315, "&lt;=" &amp; $A125, DataRegularSeason20242025!$E$3:$E$1315, R$1)</f>
        <v>9</v>
      </c>
      <c r="S125" s="2">
        <f>SUMIFS(DataRegularSeason20242025!$AA$3:$AA$1315,DataRegularSeason20242025!$B$3:$B$1315, "&lt;=" &amp; $A125, DataRegularSeason20242025!$D$3:$D$1315, S$1)+SUMIFS(DataRegularSeason20242025!$AB$3:$AB$1315,DataRegularSeason20242025!$B$3:$B$1315, "&lt;=" &amp; $A125, DataRegularSeason20242025!$E$3:$E$1315, S$1)</f>
        <v>10</v>
      </c>
      <c r="T125" s="2">
        <f>SUMIFS(DataRegularSeason20242025!$AA$3:$AA$1315,DataRegularSeason20242025!$B$3:$B$1315, "&lt;=" &amp; $A125, DataRegularSeason20242025!$D$3:$D$1315, T$1)+SUMIFS(DataRegularSeason20242025!$AB$3:$AB$1315,DataRegularSeason20242025!$B$3:$B$1315, "&lt;=" &amp; $A125, DataRegularSeason20242025!$E$3:$E$1315, T$1)</f>
        <v>17</v>
      </c>
      <c r="U125" s="2">
        <f>SUMIFS(DataRegularSeason20242025!$AA$3:$AA$1315,DataRegularSeason20242025!$B$3:$B$1315, "&lt;=" &amp; $A125, DataRegularSeason20242025!$D$3:$D$1315, U$1)+SUMIFS(DataRegularSeason20242025!$AB$3:$AB$1315,DataRegularSeason20242025!$B$3:$B$1315, "&lt;=" &amp; $A125, DataRegularSeason20242025!$E$3:$E$1315, U$1)</f>
        <v>12</v>
      </c>
      <c r="V125" s="2">
        <f>SUMIFS(DataRegularSeason20242025!$AA$3:$AA$1315,DataRegularSeason20242025!$B$3:$B$1315, "&lt;=" &amp; $A125, DataRegularSeason20242025!$D$3:$D$1315, V$1)+SUMIFS(DataRegularSeason20242025!$AB$3:$AB$1315,DataRegularSeason20242025!$B$3:$B$1315, "&lt;=" &amp; $A125, DataRegularSeason20242025!$E$3:$E$1315, V$1)</f>
        <v>9</v>
      </c>
      <c r="W125" s="2">
        <f>SUMIFS(DataRegularSeason20242025!$AA$3:$AA$1315,DataRegularSeason20242025!$B$3:$B$1315, "&lt;=" &amp; $A125, DataRegularSeason20242025!$D$3:$D$1315, W$1)+SUMIFS(DataRegularSeason20242025!$AB$3:$AB$1315,DataRegularSeason20242025!$B$3:$B$1315, "&lt;=" &amp; $A125, DataRegularSeason20242025!$E$3:$E$1315, W$1)</f>
        <v>11</v>
      </c>
      <c r="X125" s="2">
        <f>SUMIFS(DataRegularSeason20242025!$AA$3:$AA$1315,DataRegularSeason20242025!$B$3:$B$1315, "&lt;=" &amp; $A125, DataRegularSeason20242025!$D$3:$D$1315, X$1)+SUMIFS(DataRegularSeason20242025!$AB$3:$AB$1315,DataRegularSeason20242025!$B$3:$B$1315, "&lt;=" &amp; $A125, DataRegularSeason20242025!$E$3:$E$1315, X$1)</f>
        <v>11</v>
      </c>
      <c r="Y125" s="2">
        <f>SUMIFS(DataRegularSeason20242025!$AA$3:$AA$1315,DataRegularSeason20242025!$B$3:$B$1315, "&lt;=" &amp; $A125, DataRegularSeason20242025!$D$3:$D$1315, Y$1)+SUMIFS(DataRegularSeason20242025!$AB$3:$AB$1315,DataRegularSeason20242025!$B$3:$B$1315, "&lt;=" &amp; $A125, DataRegularSeason20242025!$E$3:$E$1315, Y$1)</f>
        <v>8</v>
      </c>
      <c r="Z125" s="2">
        <f>SUMIFS(DataRegularSeason20242025!$AA$3:$AA$1315,DataRegularSeason20242025!$B$3:$B$1315, "&lt;=" &amp; $A125, DataRegularSeason20242025!$D$3:$D$1315, Z$1)+SUMIFS(DataRegularSeason20242025!$AB$3:$AB$1315,DataRegularSeason20242025!$B$3:$B$1315, "&lt;=" &amp; $A125, DataRegularSeason20242025!$E$3:$E$1315, Z$1)</f>
        <v>12</v>
      </c>
      <c r="AA125" s="2">
        <f>SUMIFS(DataRegularSeason20242025!$AA$3:$AA$1315,DataRegularSeason20242025!$B$3:$B$1315, "&lt;=" &amp; $A125, DataRegularSeason20242025!$D$3:$D$1315, AA$1)+SUMIFS(DataRegularSeason20242025!$AB$3:$AB$1315,DataRegularSeason20242025!$B$3:$B$1315, "&lt;=" &amp; $A125, DataRegularSeason20242025!$E$3:$E$1315, AA$1)</f>
        <v>14</v>
      </c>
      <c r="AB125" s="2">
        <f>SUMIFS(DataRegularSeason20242025!$AA$3:$AA$1315,DataRegularSeason20242025!$B$3:$B$1315, "&lt;=" &amp; $A125, DataRegularSeason20242025!$D$3:$D$1315, AB$1)+SUMIFS(DataRegularSeason20242025!$AB$3:$AB$1315,DataRegularSeason20242025!$B$3:$B$1315, "&lt;=" &amp; $A125, DataRegularSeason20242025!$E$3:$E$1315, AB$1)</f>
        <v>14</v>
      </c>
      <c r="AC125" s="2">
        <f>SUMIFS(DataRegularSeason20242025!$AA$3:$AA$1315,DataRegularSeason20242025!$B$3:$B$1315, "&lt;=" &amp; $A125, DataRegularSeason20242025!$D$3:$D$1315, AC$1)+SUMIFS(DataRegularSeason20242025!$AB$3:$AB$1315,DataRegularSeason20242025!$B$3:$B$1315, "&lt;=" &amp; $A125, DataRegularSeason20242025!$E$3:$E$1315, AC$1)</f>
        <v>13</v>
      </c>
      <c r="AD125" s="2">
        <f>SUMIFS(DataRegularSeason20242025!$AA$3:$AA$1315,DataRegularSeason20242025!$B$3:$B$1315, "&lt;=" &amp; $A125, DataRegularSeason20242025!$D$3:$D$1315, AD$1)+SUMIFS(DataRegularSeason20242025!$AB$3:$AB$1315,DataRegularSeason20242025!$B$3:$B$1315, "&lt;=" &amp; $A125, DataRegularSeason20242025!$E$3:$E$1315, AD$1)</f>
        <v>13</v>
      </c>
      <c r="AE125" s="2">
        <f>SUMIFS(DataRegularSeason20242025!$AA$3:$AA$1315,DataRegularSeason20242025!$B$3:$B$1315, "&lt;=" &amp; $A125, DataRegularSeason20242025!$D$3:$D$1315, AE$1)+SUMIFS(DataRegularSeason20242025!$AB$3:$AB$1315,DataRegularSeason20242025!$B$3:$B$1315, "&lt;=" &amp; $A125, DataRegularSeason20242025!$E$3:$E$1315, AE$1)</f>
        <v>17</v>
      </c>
      <c r="AF125" s="2">
        <f>SUMIFS(DataRegularSeason20242025!$AA$3:$AA$1315,DataRegularSeason20242025!$B$3:$B$1315, "&lt;=" &amp; $A125, DataRegularSeason20242025!$D$3:$D$1315, AF$1)+SUMIFS(DataRegularSeason20242025!$AB$3:$AB$1315,DataRegularSeason20242025!$B$3:$B$1315, "&lt;=" &amp; $A125, DataRegularSeason20242025!$E$3:$E$1315, AF$1)</f>
        <v>22</v>
      </c>
      <c r="AG125" s="2">
        <f>SUMIFS(DataRegularSeason20242025!$AA$3:$AA$1315,DataRegularSeason20242025!$B$3:$B$1315, "&lt;=" &amp; $A125, DataRegularSeason20242025!$D$3:$D$1315, AG$1)+SUMIFS(DataRegularSeason20242025!$AB$3:$AB$1315,DataRegularSeason20242025!$B$3:$B$1315, "&lt;=" &amp; $A125, DataRegularSeason20242025!$E$3:$E$1315, AG$1)</f>
        <v>16</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10</v>
      </c>
      <c r="C126" s="2">
        <f>SUMIFS(DataRegularSeason20242025!$AA$3:$AA$1315,DataRegularSeason20242025!$B$3:$B$1315, "&lt;=" &amp; $A126, DataRegularSeason20242025!$D$3:$D$1315, C$1)+SUMIFS(DataRegularSeason20242025!$AB$3:$AB$1315,DataRegularSeason20242025!$B$3:$B$1315, "&lt;=" &amp; $A126, DataRegularSeason20242025!$E$3:$E$1315, C$1)</f>
        <v>13</v>
      </c>
      <c r="D126" s="2">
        <f>SUMIFS(DataRegularSeason20242025!$AA$3:$AA$1315,DataRegularSeason20242025!$B$3:$B$1315, "&lt;=" &amp; $A126, DataRegularSeason20242025!$D$3:$D$1315, D$1)+SUMIFS(DataRegularSeason20242025!$AB$3:$AB$1315,DataRegularSeason20242025!$B$3:$B$1315, "&lt;=" &amp; $A126, DataRegularSeason20242025!$E$3:$E$1315, D$1)</f>
        <v>9</v>
      </c>
      <c r="E126" s="2">
        <f>SUMIFS(DataRegularSeason20242025!$AA$3:$AA$1315,DataRegularSeason20242025!$B$3:$B$1315, "&lt;=" &amp; $A126, DataRegularSeason20242025!$D$3:$D$1315, E$1)+SUMIFS(DataRegularSeason20242025!$AB$3:$AB$1315,DataRegularSeason20242025!$B$3:$B$1315, "&lt;=" &amp; $A126, DataRegularSeason20242025!$E$3:$E$1315, E$1)</f>
        <v>16</v>
      </c>
      <c r="F126" s="2">
        <f>SUMIFS(DataRegularSeason20242025!$AA$3:$AA$1315,DataRegularSeason20242025!$B$3:$B$1315, "&lt;=" &amp; $A126, DataRegularSeason20242025!$D$3:$D$1315, F$1)+SUMIFS(DataRegularSeason20242025!$AB$3:$AB$1315,DataRegularSeason20242025!$B$3:$B$1315, "&lt;=" &amp; $A126, DataRegularSeason20242025!$E$3:$E$1315, F$1)</f>
        <v>11</v>
      </c>
      <c r="G126" s="2">
        <f>SUMIFS(DataRegularSeason20242025!$AA$3:$AA$1315,DataRegularSeason20242025!$B$3:$B$1315, "&lt;=" &amp; $A126, DataRegularSeason20242025!$D$3:$D$1315, G$1)+SUMIFS(DataRegularSeason20242025!$AB$3:$AB$1315,DataRegularSeason20242025!$B$3:$B$1315, "&lt;=" &amp; $A126, DataRegularSeason20242025!$E$3:$E$1315, G$1)</f>
        <v>13</v>
      </c>
      <c r="H126" s="2">
        <f>SUMIFS(DataRegularSeason20242025!$AA$3:$AA$1315,DataRegularSeason20242025!$B$3:$B$1315, "&lt;=" &amp; $A126, DataRegularSeason20242025!$D$3:$D$1315, H$1)+SUMIFS(DataRegularSeason20242025!$AB$3:$AB$1315,DataRegularSeason20242025!$B$3:$B$1315, "&lt;=" &amp; $A126, DataRegularSeason20242025!$E$3:$E$1315, H$1)</f>
        <v>11</v>
      </c>
      <c r="I126" s="2">
        <f>SUMIFS(DataRegularSeason20242025!$AA$3:$AA$1315,DataRegularSeason20242025!$B$3:$B$1315, "&lt;=" &amp; $A126, DataRegularSeason20242025!$D$3:$D$1315, I$1)+SUMIFS(DataRegularSeason20242025!$AB$3:$AB$1315,DataRegularSeason20242025!$B$3:$B$1315, "&lt;=" &amp; $A126, DataRegularSeason20242025!$E$3:$E$1315, I$1)</f>
        <v>10</v>
      </c>
      <c r="J126" s="2">
        <f>SUMIFS(DataRegularSeason20242025!$AA$3:$AA$1315,DataRegularSeason20242025!$B$3:$B$1315, "&lt;=" &amp; $A126, DataRegularSeason20242025!$D$3:$D$1315, J$1)+SUMIFS(DataRegularSeason20242025!$AB$3:$AB$1315,DataRegularSeason20242025!$B$3:$B$1315, "&lt;=" &amp; $A126, DataRegularSeason20242025!$E$3:$E$1315, J$1)</f>
        <v>14</v>
      </c>
      <c r="K126" s="2">
        <f>SUMIFS(DataRegularSeason20242025!$AA$3:$AA$1315,DataRegularSeason20242025!$B$3:$B$1315, "&lt;=" &amp; $A126, DataRegularSeason20242025!$D$3:$D$1315, K$1)+SUMIFS(DataRegularSeason20242025!$AB$3:$AB$1315,DataRegularSeason20242025!$B$3:$B$1315, "&lt;=" &amp; $A126, DataRegularSeason20242025!$E$3:$E$1315, K$1)</f>
        <v>11</v>
      </c>
      <c r="L126" s="2">
        <f>SUMIFS(DataRegularSeason20242025!$AA$3:$AA$1315,DataRegularSeason20242025!$B$3:$B$1315, "&lt;=" &amp; $A126, DataRegularSeason20242025!$D$3:$D$1315, L$1)+SUMIFS(DataRegularSeason20242025!$AB$3:$AB$1315,DataRegularSeason20242025!$B$3:$B$1315, "&lt;=" &amp; $A126, DataRegularSeason20242025!$E$3:$E$1315, L$1)</f>
        <v>13</v>
      </c>
      <c r="M126" s="2">
        <f>SUMIFS(DataRegularSeason20242025!$AA$3:$AA$1315,DataRegularSeason20242025!$B$3:$B$1315, "&lt;=" &amp; $A126, DataRegularSeason20242025!$D$3:$D$1315, M$1)+SUMIFS(DataRegularSeason20242025!$AB$3:$AB$1315,DataRegularSeason20242025!$B$3:$B$1315, "&lt;=" &amp; $A126, DataRegularSeason20242025!$E$3:$E$1315, M$1)</f>
        <v>19</v>
      </c>
      <c r="N126" s="2">
        <f>SUMIFS(DataRegularSeason20242025!$AA$3:$AA$1315,DataRegularSeason20242025!$B$3:$B$1315, "&lt;=" &amp; $A126, DataRegularSeason20242025!$D$3:$D$1315, N$1)+SUMIFS(DataRegularSeason20242025!$AB$3:$AB$1315,DataRegularSeason20242025!$B$3:$B$1315, "&lt;=" &amp; $A126, DataRegularSeason20242025!$E$3:$E$1315, N$1)</f>
        <v>17</v>
      </c>
      <c r="O126" s="2">
        <f>SUMIFS(DataRegularSeason20242025!$AA$3:$AA$1315,DataRegularSeason20242025!$B$3:$B$1315, "&lt;=" &amp; $A126, DataRegularSeason20242025!$D$3:$D$1315, O$1)+SUMIFS(DataRegularSeason20242025!$AB$3:$AB$1315,DataRegularSeason20242025!$B$3:$B$1315, "&lt;=" &amp; $A126, DataRegularSeason20242025!$E$3:$E$1315, O$1)</f>
        <v>18</v>
      </c>
      <c r="P126" s="2">
        <f>SUMIFS(DataRegularSeason20242025!$AA$3:$AA$1315,DataRegularSeason20242025!$B$3:$B$1315, "&lt;=" &amp; $A126, DataRegularSeason20242025!$D$3:$D$1315, P$1)+SUMIFS(DataRegularSeason20242025!$AB$3:$AB$1315,DataRegularSeason20242025!$B$3:$B$1315, "&lt;=" &amp; $A126, DataRegularSeason20242025!$E$3:$E$1315, P$1)</f>
        <v>9</v>
      </c>
      <c r="Q126" s="2">
        <f>SUMIFS(DataRegularSeason20242025!$AA$3:$AA$1315,DataRegularSeason20242025!$B$3:$B$1315, "&lt;=" &amp; $A126, DataRegularSeason20242025!$D$3:$D$1315, Q$1)+SUMIFS(DataRegularSeason20242025!$AB$3:$AB$1315,DataRegularSeason20242025!$B$3:$B$1315, "&lt;=" &amp; $A126, DataRegularSeason20242025!$E$3:$E$1315, Q$1)</f>
        <v>18</v>
      </c>
      <c r="R126" s="2">
        <f>SUMIFS(DataRegularSeason20242025!$AA$3:$AA$1315,DataRegularSeason20242025!$B$3:$B$1315, "&lt;=" &amp; $A126, DataRegularSeason20242025!$D$3:$D$1315, R$1)+SUMIFS(DataRegularSeason20242025!$AB$3:$AB$1315,DataRegularSeason20242025!$B$3:$B$1315, "&lt;=" &amp; $A126, DataRegularSeason20242025!$E$3:$E$1315, R$1)</f>
        <v>9</v>
      </c>
      <c r="S126" s="2">
        <f>SUMIFS(DataRegularSeason20242025!$AA$3:$AA$1315,DataRegularSeason20242025!$B$3:$B$1315, "&lt;=" &amp; $A126, DataRegularSeason20242025!$D$3:$D$1315, S$1)+SUMIFS(DataRegularSeason20242025!$AB$3:$AB$1315,DataRegularSeason20242025!$B$3:$B$1315, "&lt;=" &amp; $A126, DataRegularSeason20242025!$E$3:$E$1315, S$1)</f>
        <v>10</v>
      </c>
      <c r="T126" s="2">
        <f>SUMIFS(DataRegularSeason20242025!$AA$3:$AA$1315,DataRegularSeason20242025!$B$3:$B$1315, "&lt;=" &amp; $A126, DataRegularSeason20242025!$D$3:$D$1315, T$1)+SUMIFS(DataRegularSeason20242025!$AB$3:$AB$1315,DataRegularSeason20242025!$B$3:$B$1315, "&lt;=" &amp; $A126, DataRegularSeason20242025!$E$3:$E$1315, T$1)</f>
        <v>17</v>
      </c>
      <c r="U126" s="2">
        <f>SUMIFS(DataRegularSeason20242025!$AA$3:$AA$1315,DataRegularSeason20242025!$B$3:$B$1315, "&lt;=" &amp; $A126, DataRegularSeason20242025!$D$3:$D$1315, U$1)+SUMIFS(DataRegularSeason20242025!$AB$3:$AB$1315,DataRegularSeason20242025!$B$3:$B$1315, "&lt;=" &amp; $A126, DataRegularSeason20242025!$E$3:$E$1315, U$1)</f>
        <v>12</v>
      </c>
      <c r="V126" s="2">
        <f>SUMIFS(DataRegularSeason20242025!$AA$3:$AA$1315,DataRegularSeason20242025!$B$3:$B$1315, "&lt;=" &amp; $A126, DataRegularSeason20242025!$D$3:$D$1315, V$1)+SUMIFS(DataRegularSeason20242025!$AB$3:$AB$1315,DataRegularSeason20242025!$B$3:$B$1315, "&lt;=" &amp; $A126, DataRegularSeason20242025!$E$3:$E$1315, V$1)</f>
        <v>9</v>
      </c>
      <c r="W126" s="2">
        <f>SUMIFS(DataRegularSeason20242025!$AA$3:$AA$1315,DataRegularSeason20242025!$B$3:$B$1315, "&lt;=" &amp; $A126, DataRegularSeason20242025!$D$3:$D$1315, W$1)+SUMIFS(DataRegularSeason20242025!$AB$3:$AB$1315,DataRegularSeason20242025!$B$3:$B$1315, "&lt;=" &amp; $A126, DataRegularSeason20242025!$E$3:$E$1315, W$1)</f>
        <v>11</v>
      </c>
      <c r="X126" s="2">
        <f>SUMIFS(DataRegularSeason20242025!$AA$3:$AA$1315,DataRegularSeason20242025!$B$3:$B$1315, "&lt;=" &amp; $A126, DataRegularSeason20242025!$D$3:$D$1315, X$1)+SUMIFS(DataRegularSeason20242025!$AB$3:$AB$1315,DataRegularSeason20242025!$B$3:$B$1315, "&lt;=" &amp; $A126, DataRegularSeason20242025!$E$3:$E$1315, X$1)</f>
        <v>11</v>
      </c>
      <c r="Y126" s="2">
        <f>SUMIFS(DataRegularSeason20242025!$AA$3:$AA$1315,DataRegularSeason20242025!$B$3:$B$1315, "&lt;=" &amp; $A126, DataRegularSeason20242025!$D$3:$D$1315, Y$1)+SUMIFS(DataRegularSeason20242025!$AB$3:$AB$1315,DataRegularSeason20242025!$B$3:$B$1315, "&lt;=" &amp; $A126, DataRegularSeason20242025!$E$3:$E$1315, Y$1)</f>
        <v>8</v>
      </c>
      <c r="Z126" s="2">
        <f>SUMIFS(DataRegularSeason20242025!$AA$3:$AA$1315,DataRegularSeason20242025!$B$3:$B$1315, "&lt;=" &amp; $A126, DataRegularSeason20242025!$D$3:$D$1315, Z$1)+SUMIFS(DataRegularSeason20242025!$AB$3:$AB$1315,DataRegularSeason20242025!$B$3:$B$1315, "&lt;=" &amp; $A126, DataRegularSeason20242025!$E$3:$E$1315, Z$1)</f>
        <v>12</v>
      </c>
      <c r="AA126" s="2">
        <f>SUMIFS(DataRegularSeason20242025!$AA$3:$AA$1315,DataRegularSeason20242025!$B$3:$B$1315, "&lt;=" &amp; $A126, DataRegularSeason20242025!$D$3:$D$1315, AA$1)+SUMIFS(DataRegularSeason20242025!$AB$3:$AB$1315,DataRegularSeason20242025!$B$3:$B$1315, "&lt;=" &amp; $A126, DataRegularSeason20242025!$E$3:$E$1315, AA$1)</f>
        <v>14</v>
      </c>
      <c r="AB126" s="2">
        <f>SUMIFS(DataRegularSeason20242025!$AA$3:$AA$1315,DataRegularSeason20242025!$B$3:$B$1315, "&lt;=" &amp; $A126, DataRegularSeason20242025!$D$3:$D$1315, AB$1)+SUMIFS(DataRegularSeason20242025!$AB$3:$AB$1315,DataRegularSeason20242025!$B$3:$B$1315, "&lt;=" &amp; $A126, DataRegularSeason20242025!$E$3:$E$1315, AB$1)</f>
        <v>14</v>
      </c>
      <c r="AC126" s="2">
        <f>SUMIFS(DataRegularSeason20242025!$AA$3:$AA$1315,DataRegularSeason20242025!$B$3:$B$1315, "&lt;=" &amp; $A126, DataRegularSeason20242025!$D$3:$D$1315, AC$1)+SUMIFS(DataRegularSeason20242025!$AB$3:$AB$1315,DataRegularSeason20242025!$B$3:$B$1315, "&lt;=" &amp; $A126, DataRegularSeason20242025!$E$3:$E$1315, AC$1)</f>
        <v>13</v>
      </c>
      <c r="AD126" s="2">
        <f>SUMIFS(DataRegularSeason20242025!$AA$3:$AA$1315,DataRegularSeason20242025!$B$3:$B$1315, "&lt;=" &amp; $A126, DataRegularSeason20242025!$D$3:$D$1315, AD$1)+SUMIFS(DataRegularSeason20242025!$AB$3:$AB$1315,DataRegularSeason20242025!$B$3:$B$1315, "&lt;=" &amp; $A126, DataRegularSeason20242025!$E$3:$E$1315, AD$1)</f>
        <v>13</v>
      </c>
      <c r="AE126" s="2">
        <f>SUMIFS(DataRegularSeason20242025!$AA$3:$AA$1315,DataRegularSeason20242025!$B$3:$B$1315, "&lt;=" &amp; $A126, DataRegularSeason20242025!$D$3:$D$1315, AE$1)+SUMIFS(DataRegularSeason20242025!$AB$3:$AB$1315,DataRegularSeason20242025!$B$3:$B$1315, "&lt;=" &amp; $A126, DataRegularSeason20242025!$E$3:$E$1315, AE$1)</f>
        <v>17</v>
      </c>
      <c r="AF126" s="2">
        <f>SUMIFS(DataRegularSeason20242025!$AA$3:$AA$1315,DataRegularSeason20242025!$B$3:$B$1315, "&lt;=" &amp; $A126, DataRegularSeason20242025!$D$3:$D$1315, AF$1)+SUMIFS(DataRegularSeason20242025!$AB$3:$AB$1315,DataRegularSeason20242025!$B$3:$B$1315, "&lt;=" &amp; $A126, DataRegularSeason20242025!$E$3:$E$1315, AF$1)</f>
        <v>22</v>
      </c>
      <c r="AG126" s="2">
        <f>SUMIFS(DataRegularSeason20242025!$AA$3:$AA$1315,DataRegularSeason20242025!$B$3:$B$1315, "&lt;=" &amp; $A126, DataRegularSeason20242025!$D$3:$D$1315, AG$1)+SUMIFS(DataRegularSeason20242025!$AB$3:$AB$1315,DataRegularSeason20242025!$B$3:$B$1315, "&lt;=" &amp; $A126, DataRegularSeason20242025!$E$3:$E$1315, AG$1)</f>
        <v>16</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10</v>
      </c>
      <c r="C127" s="2">
        <f>SUMIFS(DataRegularSeason20242025!$AA$3:$AA$1315,DataRegularSeason20242025!$B$3:$B$1315, "&lt;=" &amp; $A127, DataRegularSeason20242025!$D$3:$D$1315, C$1)+SUMIFS(DataRegularSeason20242025!$AB$3:$AB$1315,DataRegularSeason20242025!$B$3:$B$1315, "&lt;=" &amp; $A127, DataRegularSeason20242025!$E$3:$E$1315, C$1)</f>
        <v>13</v>
      </c>
      <c r="D127" s="2">
        <f>SUMIFS(DataRegularSeason20242025!$AA$3:$AA$1315,DataRegularSeason20242025!$B$3:$B$1315, "&lt;=" &amp; $A127, DataRegularSeason20242025!$D$3:$D$1315, D$1)+SUMIFS(DataRegularSeason20242025!$AB$3:$AB$1315,DataRegularSeason20242025!$B$3:$B$1315, "&lt;=" &amp; $A127, DataRegularSeason20242025!$E$3:$E$1315, D$1)</f>
        <v>9</v>
      </c>
      <c r="E127" s="2">
        <f>SUMIFS(DataRegularSeason20242025!$AA$3:$AA$1315,DataRegularSeason20242025!$B$3:$B$1315, "&lt;=" &amp; $A127, DataRegularSeason20242025!$D$3:$D$1315, E$1)+SUMIFS(DataRegularSeason20242025!$AB$3:$AB$1315,DataRegularSeason20242025!$B$3:$B$1315, "&lt;=" &amp; $A127, DataRegularSeason20242025!$E$3:$E$1315, E$1)</f>
        <v>16</v>
      </c>
      <c r="F127" s="2">
        <f>SUMIFS(DataRegularSeason20242025!$AA$3:$AA$1315,DataRegularSeason20242025!$B$3:$B$1315, "&lt;=" &amp; $A127, DataRegularSeason20242025!$D$3:$D$1315, F$1)+SUMIFS(DataRegularSeason20242025!$AB$3:$AB$1315,DataRegularSeason20242025!$B$3:$B$1315, "&lt;=" &amp; $A127, DataRegularSeason20242025!$E$3:$E$1315, F$1)</f>
        <v>11</v>
      </c>
      <c r="G127" s="2">
        <f>SUMIFS(DataRegularSeason20242025!$AA$3:$AA$1315,DataRegularSeason20242025!$B$3:$B$1315, "&lt;=" &amp; $A127, DataRegularSeason20242025!$D$3:$D$1315, G$1)+SUMIFS(DataRegularSeason20242025!$AB$3:$AB$1315,DataRegularSeason20242025!$B$3:$B$1315, "&lt;=" &amp; $A127, DataRegularSeason20242025!$E$3:$E$1315, G$1)</f>
        <v>13</v>
      </c>
      <c r="H127" s="2">
        <f>SUMIFS(DataRegularSeason20242025!$AA$3:$AA$1315,DataRegularSeason20242025!$B$3:$B$1315, "&lt;=" &amp; $A127, DataRegularSeason20242025!$D$3:$D$1315, H$1)+SUMIFS(DataRegularSeason20242025!$AB$3:$AB$1315,DataRegularSeason20242025!$B$3:$B$1315, "&lt;=" &amp; $A127, DataRegularSeason20242025!$E$3:$E$1315, H$1)</f>
        <v>11</v>
      </c>
      <c r="I127" s="2">
        <f>SUMIFS(DataRegularSeason20242025!$AA$3:$AA$1315,DataRegularSeason20242025!$B$3:$B$1315, "&lt;=" &amp; $A127, DataRegularSeason20242025!$D$3:$D$1315, I$1)+SUMIFS(DataRegularSeason20242025!$AB$3:$AB$1315,DataRegularSeason20242025!$B$3:$B$1315, "&lt;=" &amp; $A127, DataRegularSeason20242025!$E$3:$E$1315, I$1)</f>
        <v>10</v>
      </c>
      <c r="J127" s="2">
        <f>SUMIFS(DataRegularSeason20242025!$AA$3:$AA$1315,DataRegularSeason20242025!$B$3:$B$1315, "&lt;=" &amp; $A127, DataRegularSeason20242025!$D$3:$D$1315, J$1)+SUMIFS(DataRegularSeason20242025!$AB$3:$AB$1315,DataRegularSeason20242025!$B$3:$B$1315, "&lt;=" &amp; $A127, DataRegularSeason20242025!$E$3:$E$1315, J$1)</f>
        <v>14</v>
      </c>
      <c r="K127" s="2">
        <f>SUMIFS(DataRegularSeason20242025!$AA$3:$AA$1315,DataRegularSeason20242025!$B$3:$B$1315, "&lt;=" &amp; $A127, DataRegularSeason20242025!$D$3:$D$1315, K$1)+SUMIFS(DataRegularSeason20242025!$AB$3:$AB$1315,DataRegularSeason20242025!$B$3:$B$1315, "&lt;=" &amp; $A127, DataRegularSeason20242025!$E$3:$E$1315, K$1)</f>
        <v>11</v>
      </c>
      <c r="L127" s="2">
        <f>SUMIFS(DataRegularSeason20242025!$AA$3:$AA$1315,DataRegularSeason20242025!$B$3:$B$1315, "&lt;=" &amp; $A127, DataRegularSeason20242025!$D$3:$D$1315, L$1)+SUMIFS(DataRegularSeason20242025!$AB$3:$AB$1315,DataRegularSeason20242025!$B$3:$B$1315, "&lt;=" &amp; $A127, DataRegularSeason20242025!$E$3:$E$1315, L$1)</f>
        <v>13</v>
      </c>
      <c r="M127" s="2">
        <f>SUMIFS(DataRegularSeason20242025!$AA$3:$AA$1315,DataRegularSeason20242025!$B$3:$B$1315, "&lt;=" &amp; $A127, DataRegularSeason20242025!$D$3:$D$1315, M$1)+SUMIFS(DataRegularSeason20242025!$AB$3:$AB$1315,DataRegularSeason20242025!$B$3:$B$1315, "&lt;=" &amp; $A127, DataRegularSeason20242025!$E$3:$E$1315, M$1)</f>
        <v>19</v>
      </c>
      <c r="N127" s="2">
        <f>SUMIFS(DataRegularSeason20242025!$AA$3:$AA$1315,DataRegularSeason20242025!$B$3:$B$1315, "&lt;=" &amp; $A127, DataRegularSeason20242025!$D$3:$D$1315, N$1)+SUMIFS(DataRegularSeason20242025!$AB$3:$AB$1315,DataRegularSeason20242025!$B$3:$B$1315, "&lt;=" &amp; $A127, DataRegularSeason20242025!$E$3:$E$1315, N$1)</f>
        <v>17</v>
      </c>
      <c r="O127" s="2">
        <f>SUMIFS(DataRegularSeason20242025!$AA$3:$AA$1315,DataRegularSeason20242025!$B$3:$B$1315, "&lt;=" &amp; $A127, DataRegularSeason20242025!$D$3:$D$1315, O$1)+SUMIFS(DataRegularSeason20242025!$AB$3:$AB$1315,DataRegularSeason20242025!$B$3:$B$1315, "&lt;=" &amp; $A127, DataRegularSeason20242025!$E$3:$E$1315, O$1)</f>
        <v>18</v>
      </c>
      <c r="P127" s="2">
        <f>SUMIFS(DataRegularSeason20242025!$AA$3:$AA$1315,DataRegularSeason20242025!$B$3:$B$1315, "&lt;=" &amp; $A127, DataRegularSeason20242025!$D$3:$D$1315, P$1)+SUMIFS(DataRegularSeason20242025!$AB$3:$AB$1315,DataRegularSeason20242025!$B$3:$B$1315, "&lt;=" &amp; $A127, DataRegularSeason20242025!$E$3:$E$1315, P$1)</f>
        <v>9</v>
      </c>
      <c r="Q127" s="2">
        <f>SUMIFS(DataRegularSeason20242025!$AA$3:$AA$1315,DataRegularSeason20242025!$B$3:$B$1315, "&lt;=" &amp; $A127, DataRegularSeason20242025!$D$3:$D$1315, Q$1)+SUMIFS(DataRegularSeason20242025!$AB$3:$AB$1315,DataRegularSeason20242025!$B$3:$B$1315, "&lt;=" &amp; $A127, DataRegularSeason20242025!$E$3:$E$1315, Q$1)</f>
        <v>18</v>
      </c>
      <c r="R127" s="2">
        <f>SUMIFS(DataRegularSeason20242025!$AA$3:$AA$1315,DataRegularSeason20242025!$B$3:$B$1315, "&lt;=" &amp; $A127, DataRegularSeason20242025!$D$3:$D$1315, R$1)+SUMIFS(DataRegularSeason20242025!$AB$3:$AB$1315,DataRegularSeason20242025!$B$3:$B$1315, "&lt;=" &amp; $A127, DataRegularSeason20242025!$E$3:$E$1315, R$1)</f>
        <v>9</v>
      </c>
      <c r="S127" s="2">
        <f>SUMIFS(DataRegularSeason20242025!$AA$3:$AA$1315,DataRegularSeason20242025!$B$3:$B$1315, "&lt;=" &amp; $A127, DataRegularSeason20242025!$D$3:$D$1315, S$1)+SUMIFS(DataRegularSeason20242025!$AB$3:$AB$1315,DataRegularSeason20242025!$B$3:$B$1315, "&lt;=" &amp; $A127, DataRegularSeason20242025!$E$3:$E$1315, S$1)</f>
        <v>10</v>
      </c>
      <c r="T127" s="2">
        <f>SUMIFS(DataRegularSeason20242025!$AA$3:$AA$1315,DataRegularSeason20242025!$B$3:$B$1315, "&lt;=" &amp; $A127, DataRegularSeason20242025!$D$3:$D$1315, T$1)+SUMIFS(DataRegularSeason20242025!$AB$3:$AB$1315,DataRegularSeason20242025!$B$3:$B$1315, "&lt;=" &amp; $A127, DataRegularSeason20242025!$E$3:$E$1315, T$1)</f>
        <v>17</v>
      </c>
      <c r="U127" s="2">
        <f>SUMIFS(DataRegularSeason20242025!$AA$3:$AA$1315,DataRegularSeason20242025!$B$3:$B$1315, "&lt;=" &amp; $A127, DataRegularSeason20242025!$D$3:$D$1315, U$1)+SUMIFS(DataRegularSeason20242025!$AB$3:$AB$1315,DataRegularSeason20242025!$B$3:$B$1315, "&lt;=" &amp; $A127, DataRegularSeason20242025!$E$3:$E$1315, U$1)</f>
        <v>12</v>
      </c>
      <c r="V127" s="2">
        <f>SUMIFS(DataRegularSeason20242025!$AA$3:$AA$1315,DataRegularSeason20242025!$B$3:$B$1315, "&lt;=" &amp; $A127, DataRegularSeason20242025!$D$3:$D$1315, V$1)+SUMIFS(DataRegularSeason20242025!$AB$3:$AB$1315,DataRegularSeason20242025!$B$3:$B$1315, "&lt;=" &amp; $A127, DataRegularSeason20242025!$E$3:$E$1315, V$1)</f>
        <v>9</v>
      </c>
      <c r="W127" s="2">
        <f>SUMIFS(DataRegularSeason20242025!$AA$3:$AA$1315,DataRegularSeason20242025!$B$3:$B$1315, "&lt;=" &amp; $A127, DataRegularSeason20242025!$D$3:$D$1315, W$1)+SUMIFS(DataRegularSeason20242025!$AB$3:$AB$1315,DataRegularSeason20242025!$B$3:$B$1315, "&lt;=" &amp; $A127, DataRegularSeason20242025!$E$3:$E$1315, W$1)</f>
        <v>11</v>
      </c>
      <c r="X127" s="2">
        <f>SUMIFS(DataRegularSeason20242025!$AA$3:$AA$1315,DataRegularSeason20242025!$B$3:$B$1315, "&lt;=" &amp; $A127, DataRegularSeason20242025!$D$3:$D$1315, X$1)+SUMIFS(DataRegularSeason20242025!$AB$3:$AB$1315,DataRegularSeason20242025!$B$3:$B$1315, "&lt;=" &amp; $A127, DataRegularSeason20242025!$E$3:$E$1315, X$1)</f>
        <v>11</v>
      </c>
      <c r="Y127" s="2">
        <f>SUMIFS(DataRegularSeason20242025!$AA$3:$AA$1315,DataRegularSeason20242025!$B$3:$B$1315, "&lt;=" &amp; $A127, DataRegularSeason20242025!$D$3:$D$1315, Y$1)+SUMIFS(DataRegularSeason20242025!$AB$3:$AB$1315,DataRegularSeason20242025!$B$3:$B$1315, "&lt;=" &amp; $A127, DataRegularSeason20242025!$E$3:$E$1315, Y$1)</f>
        <v>8</v>
      </c>
      <c r="Z127" s="2">
        <f>SUMIFS(DataRegularSeason20242025!$AA$3:$AA$1315,DataRegularSeason20242025!$B$3:$B$1315, "&lt;=" &amp; $A127, DataRegularSeason20242025!$D$3:$D$1315, Z$1)+SUMIFS(DataRegularSeason20242025!$AB$3:$AB$1315,DataRegularSeason20242025!$B$3:$B$1315, "&lt;=" &amp; $A127, DataRegularSeason20242025!$E$3:$E$1315, Z$1)</f>
        <v>12</v>
      </c>
      <c r="AA127" s="2">
        <f>SUMIFS(DataRegularSeason20242025!$AA$3:$AA$1315,DataRegularSeason20242025!$B$3:$B$1315, "&lt;=" &amp; $A127, DataRegularSeason20242025!$D$3:$D$1315, AA$1)+SUMIFS(DataRegularSeason20242025!$AB$3:$AB$1315,DataRegularSeason20242025!$B$3:$B$1315, "&lt;=" &amp; $A127, DataRegularSeason20242025!$E$3:$E$1315, AA$1)</f>
        <v>14</v>
      </c>
      <c r="AB127" s="2">
        <f>SUMIFS(DataRegularSeason20242025!$AA$3:$AA$1315,DataRegularSeason20242025!$B$3:$B$1315, "&lt;=" &amp; $A127, DataRegularSeason20242025!$D$3:$D$1315, AB$1)+SUMIFS(DataRegularSeason20242025!$AB$3:$AB$1315,DataRegularSeason20242025!$B$3:$B$1315, "&lt;=" &amp; $A127, DataRegularSeason20242025!$E$3:$E$1315, AB$1)</f>
        <v>14</v>
      </c>
      <c r="AC127" s="2">
        <f>SUMIFS(DataRegularSeason20242025!$AA$3:$AA$1315,DataRegularSeason20242025!$B$3:$B$1315, "&lt;=" &amp; $A127, DataRegularSeason20242025!$D$3:$D$1315, AC$1)+SUMIFS(DataRegularSeason20242025!$AB$3:$AB$1315,DataRegularSeason20242025!$B$3:$B$1315, "&lt;=" &amp; $A127, DataRegularSeason20242025!$E$3:$E$1315, AC$1)</f>
        <v>13</v>
      </c>
      <c r="AD127" s="2">
        <f>SUMIFS(DataRegularSeason20242025!$AA$3:$AA$1315,DataRegularSeason20242025!$B$3:$B$1315, "&lt;=" &amp; $A127, DataRegularSeason20242025!$D$3:$D$1315, AD$1)+SUMIFS(DataRegularSeason20242025!$AB$3:$AB$1315,DataRegularSeason20242025!$B$3:$B$1315, "&lt;=" &amp; $A127, DataRegularSeason20242025!$E$3:$E$1315, AD$1)</f>
        <v>13</v>
      </c>
      <c r="AE127" s="2">
        <f>SUMIFS(DataRegularSeason20242025!$AA$3:$AA$1315,DataRegularSeason20242025!$B$3:$B$1315, "&lt;=" &amp; $A127, DataRegularSeason20242025!$D$3:$D$1315, AE$1)+SUMIFS(DataRegularSeason20242025!$AB$3:$AB$1315,DataRegularSeason20242025!$B$3:$B$1315, "&lt;=" &amp; $A127, DataRegularSeason20242025!$E$3:$E$1315, AE$1)</f>
        <v>17</v>
      </c>
      <c r="AF127" s="2">
        <f>SUMIFS(DataRegularSeason20242025!$AA$3:$AA$1315,DataRegularSeason20242025!$B$3:$B$1315, "&lt;=" &amp; $A127, DataRegularSeason20242025!$D$3:$D$1315, AF$1)+SUMIFS(DataRegularSeason20242025!$AB$3:$AB$1315,DataRegularSeason20242025!$B$3:$B$1315, "&lt;=" &amp; $A127, DataRegularSeason20242025!$E$3:$E$1315, AF$1)</f>
        <v>22</v>
      </c>
      <c r="AG127" s="2">
        <f>SUMIFS(DataRegularSeason20242025!$AA$3:$AA$1315,DataRegularSeason20242025!$B$3:$B$1315, "&lt;=" &amp; $A127, DataRegularSeason20242025!$D$3:$D$1315, AG$1)+SUMIFS(DataRegularSeason20242025!$AB$3:$AB$1315,DataRegularSeason20242025!$B$3:$B$1315, "&lt;=" &amp; $A127, DataRegularSeason20242025!$E$3:$E$1315, AG$1)</f>
        <v>16</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10</v>
      </c>
      <c r="C128" s="2">
        <f>SUMIFS(DataRegularSeason20242025!$AA$3:$AA$1315,DataRegularSeason20242025!$B$3:$B$1315, "&lt;=" &amp; $A128, DataRegularSeason20242025!$D$3:$D$1315, C$1)+SUMIFS(DataRegularSeason20242025!$AB$3:$AB$1315,DataRegularSeason20242025!$B$3:$B$1315, "&lt;=" &amp; $A128, DataRegularSeason20242025!$E$3:$E$1315, C$1)</f>
        <v>13</v>
      </c>
      <c r="D128" s="2">
        <f>SUMIFS(DataRegularSeason20242025!$AA$3:$AA$1315,DataRegularSeason20242025!$B$3:$B$1315, "&lt;=" &amp; $A128, DataRegularSeason20242025!$D$3:$D$1315, D$1)+SUMIFS(DataRegularSeason20242025!$AB$3:$AB$1315,DataRegularSeason20242025!$B$3:$B$1315, "&lt;=" &amp; $A128, DataRegularSeason20242025!$E$3:$E$1315, D$1)</f>
        <v>9</v>
      </c>
      <c r="E128" s="2">
        <f>SUMIFS(DataRegularSeason20242025!$AA$3:$AA$1315,DataRegularSeason20242025!$B$3:$B$1315, "&lt;=" &amp; $A128, DataRegularSeason20242025!$D$3:$D$1315, E$1)+SUMIFS(DataRegularSeason20242025!$AB$3:$AB$1315,DataRegularSeason20242025!$B$3:$B$1315, "&lt;=" &amp; $A128, DataRegularSeason20242025!$E$3:$E$1315, E$1)</f>
        <v>16</v>
      </c>
      <c r="F128" s="2">
        <f>SUMIFS(DataRegularSeason20242025!$AA$3:$AA$1315,DataRegularSeason20242025!$B$3:$B$1315, "&lt;=" &amp; $A128, DataRegularSeason20242025!$D$3:$D$1315, F$1)+SUMIFS(DataRegularSeason20242025!$AB$3:$AB$1315,DataRegularSeason20242025!$B$3:$B$1315, "&lt;=" &amp; $A128, DataRegularSeason20242025!$E$3:$E$1315, F$1)</f>
        <v>11</v>
      </c>
      <c r="G128" s="2">
        <f>SUMIFS(DataRegularSeason20242025!$AA$3:$AA$1315,DataRegularSeason20242025!$B$3:$B$1315, "&lt;=" &amp; $A128, DataRegularSeason20242025!$D$3:$D$1315, G$1)+SUMIFS(DataRegularSeason20242025!$AB$3:$AB$1315,DataRegularSeason20242025!$B$3:$B$1315, "&lt;=" &amp; $A128, DataRegularSeason20242025!$E$3:$E$1315, G$1)</f>
        <v>13</v>
      </c>
      <c r="H128" s="2">
        <f>SUMIFS(DataRegularSeason20242025!$AA$3:$AA$1315,DataRegularSeason20242025!$B$3:$B$1315, "&lt;=" &amp; $A128, DataRegularSeason20242025!$D$3:$D$1315, H$1)+SUMIFS(DataRegularSeason20242025!$AB$3:$AB$1315,DataRegularSeason20242025!$B$3:$B$1315, "&lt;=" &amp; $A128, DataRegularSeason20242025!$E$3:$E$1315, H$1)</f>
        <v>11</v>
      </c>
      <c r="I128" s="2">
        <f>SUMIFS(DataRegularSeason20242025!$AA$3:$AA$1315,DataRegularSeason20242025!$B$3:$B$1315, "&lt;=" &amp; $A128, DataRegularSeason20242025!$D$3:$D$1315, I$1)+SUMIFS(DataRegularSeason20242025!$AB$3:$AB$1315,DataRegularSeason20242025!$B$3:$B$1315, "&lt;=" &amp; $A128, DataRegularSeason20242025!$E$3:$E$1315, I$1)</f>
        <v>10</v>
      </c>
      <c r="J128" s="2">
        <f>SUMIFS(DataRegularSeason20242025!$AA$3:$AA$1315,DataRegularSeason20242025!$B$3:$B$1315, "&lt;=" &amp; $A128, DataRegularSeason20242025!$D$3:$D$1315, J$1)+SUMIFS(DataRegularSeason20242025!$AB$3:$AB$1315,DataRegularSeason20242025!$B$3:$B$1315, "&lt;=" &amp; $A128, DataRegularSeason20242025!$E$3:$E$1315, J$1)</f>
        <v>14</v>
      </c>
      <c r="K128" s="2">
        <f>SUMIFS(DataRegularSeason20242025!$AA$3:$AA$1315,DataRegularSeason20242025!$B$3:$B$1315, "&lt;=" &amp; $A128, DataRegularSeason20242025!$D$3:$D$1315, K$1)+SUMIFS(DataRegularSeason20242025!$AB$3:$AB$1315,DataRegularSeason20242025!$B$3:$B$1315, "&lt;=" &amp; $A128, DataRegularSeason20242025!$E$3:$E$1315, K$1)</f>
        <v>11</v>
      </c>
      <c r="L128" s="2">
        <f>SUMIFS(DataRegularSeason20242025!$AA$3:$AA$1315,DataRegularSeason20242025!$B$3:$B$1315, "&lt;=" &amp; $A128, DataRegularSeason20242025!$D$3:$D$1315, L$1)+SUMIFS(DataRegularSeason20242025!$AB$3:$AB$1315,DataRegularSeason20242025!$B$3:$B$1315, "&lt;=" &amp; $A128, DataRegularSeason20242025!$E$3:$E$1315, L$1)</f>
        <v>13</v>
      </c>
      <c r="M128" s="2">
        <f>SUMIFS(DataRegularSeason20242025!$AA$3:$AA$1315,DataRegularSeason20242025!$B$3:$B$1315, "&lt;=" &amp; $A128, DataRegularSeason20242025!$D$3:$D$1315, M$1)+SUMIFS(DataRegularSeason20242025!$AB$3:$AB$1315,DataRegularSeason20242025!$B$3:$B$1315, "&lt;=" &amp; $A128, DataRegularSeason20242025!$E$3:$E$1315, M$1)</f>
        <v>19</v>
      </c>
      <c r="N128" s="2">
        <f>SUMIFS(DataRegularSeason20242025!$AA$3:$AA$1315,DataRegularSeason20242025!$B$3:$B$1315, "&lt;=" &amp; $A128, DataRegularSeason20242025!$D$3:$D$1315, N$1)+SUMIFS(DataRegularSeason20242025!$AB$3:$AB$1315,DataRegularSeason20242025!$B$3:$B$1315, "&lt;=" &amp; $A128, DataRegularSeason20242025!$E$3:$E$1315, N$1)</f>
        <v>17</v>
      </c>
      <c r="O128" s="2">
        <f>SUMIFS(DataRegularSeason20242025!$AA$3:$AA$1315,DataRegularSeason20242025!$B$3:$B$1315, "&lt;=" &amp; $A128, DataRegularSeason20242025!$D$3:$D$1315, O$1)+SUMIFS(DataRegularSeason20242025!$AB$3:$AB$1315,DataRegularSeason20242025!$B$3:$B$1315, "&lt;=" &amp; $A128, DataRegularSeason20242025!$E$3:$E$1315, O$1)</f>
        <v>18</v>
      </c>
      <c r="P128" s="2">
        <f>SUMIFS(DataRegularSeason20242025!$AA$3:$AA$1315,DataRegularSeason20242025!$B$3:$B$1315, "&lt;=" &amp; $A128, DataRegularSeason20242025!$D$3:$D$1315, P$1)+SUMIFS(DataRegularSeason20242025!$AB$3:$AB$1315,DataRegularSeason20242025!$B$3:$B$1315, "&lt;=" &amp; $A128, DataRegularSeason20242025!$E$3:$E$1315, P$1)</f>
        <v>9</v>
      </c>
      <c r="Q128" s="2">
        <f>SUMIFS(DataRegularSeason20242025!$AA$3:$AA$1315,DataRegularSeason20242025!$B$3:$B$1315, "&lt;=" &amp; $A128, DataRegularSeason20242025!$D$3:$D$1315, Q$1)+SUMIFS(DataRegularSeason20242025!$AB$3:$AB$1315,DataRegularSeason20242025!$B$3:$B$1315, "&lt;=" &amp; $A128, DataRegularSeason20242025!$E$3:$E$1315, Q$1)</f>
        <v>18</v>
      </c>
      <c r="R128" s="2">
        <f>SUMIFS(DataRegularSeason20242025!$AA$3:$AA$1315,DataRegularSeason20242025!$B$3:$B$1315, "&lt;=" &amp; $A128, DataRegularSeason20242025!$D$3:$D$1315, R$1)+SUMIFS(DataRegularSeason20242025!$AB$3:$AB$1315,DataRegularSeason20242025!$B$3:$B$1315, "&lt;=" &amp; $A128, DataRegularSeason20242025!$E$3:$E$1315, R$1)</f>
        <v>9</v>
      </c>
      <c r="S128" s="2">
        <f>SUMIFS(DataRegularSeason20242025!$AA$3:$AA$1315,DataRegularSeason20242025!$B$3:$B$1315, "&lt;=" &amp; $A128, DataRegularSeason20242025!$D$3:$D$1315, S$1)+SUMIFS(DataRegularSeason20242025!$AB$3:$AB$1315,DataRegularSeason20242025!$B$3:$B$1315, "&lt;=" &amp; $A128, DataRegularSeason20242025!$E$3:$E$1315, S$1)</f>
        <v>10</v>
      </c>
      <c r="T128" s="2">
        <f>SUMIFS(DataRegularSeason20242025!$AA$3:$AA$1315,DataRegularSeason20242025!$B$3:$B$1315, "&lt;=" &amp; $A128, DataRegularSeason20242025!$D$3:$D$1315, T$1)+SUMIFS(DataRegularSeason20242025!$AB$3:$AB$1315,DataRegularSeason20242025!$B$3:$B$1315, "&lt;=" &amp; $A128, DataRegularSeason20242025!$E$3:$E$1315, T$1)</f>
        <v>17</v>
      </c>
      <c r="U128" s="2">
        <f>SUMIFS(DataRegularSeason20242025!$AA$3:$AA$1315,DataRegularSeason20242025!$B$3:$B$1315, "&lt;=" &amp; $A128, DataRegularSeason20242025!$D$3:$D$1315, U$1)+SUMIFS(DataRegularSeason20242025!$AB$3:$AB$1315,DataRegularSeason20242025!$B$3:$B$1315, "&lt;=" &amp; $A128, DataRegularSeason20242025!$E$3:$E$1315, U$1)</f>
        <v>12</v>
      </c>
      <c r="V128" s="2">
        <f>SUMIFS(DataRegularSeason20242025!$AA$3:$AA$1315,DataRegularSeason20242025!$B$3:$B$1315, "&lt;=" &amp; $A128, DataRegularSeason20242025!$D$3:$D$1315, V$1)+SUMIFS(DataRegularSeason20242025!$AB$3:$AB$1315,DataRegularSeason20242025!$B$3:$B$1315, "&lt;=" &amp; $A128, DataRegularSeason20242025!$E$3:$E$1315, V$1)</f>
        <v>9</v>
      </c>
      <c r="W128" s="2">
        <f>SUMIFS(DataRegularSeason20242025!$AA$3:$AA$1315,DataRegularSeason20242025!$B$3:$B$1315, "&lt;=" &amp; $A128, DataRegularSeason20242025!$D$3:$D$1315, W$1)+SUMIFS(DataRegularSeason20242025!$AB$3:$AB$1315,DataRegularSeason20242025!$B$3:$B$1315, "&lt;=" &amp; $A128, DataRegularSeason20242025!$E$3:$E$1315, W$1)</f>
        <v>11</v>
      </c>
      <c r="X128" s="2">
        <f>SUMIFS(DataRegularSeason20242025!$AA$3:$AA$1315,DataRegularSeason20242025!$B$3:$B$1315, "&lt;=" &amp; $A128, DataRegularSeason20242025!$D$3:$D$1315, X$1)+SUMIFS(DataRegularSeason20242025!$AB$3:$AB$1315,DataRegularSeason20242025!$B$3:$B$1315, "&lt;=" &amp; $A128, DataRegularSeason20242025!$E$3:$E$1315, X$1)</f>
        <v>11</v>
      </c>
      <c r="Y128" s="2">
        <f>SUMIFS(DataRegularSeason20242025!$AA$3:$AA$1315,DataRegularSeason20242025!$B$3:$B$1315, "&lt;=" &amp; $A128, DataRegularSeason20242025!$D$3:$D$1315, Y$1)+SUMIFS(DataRegularSeason20242025!$AB$3:$AB$1315,DataRegularSeason20242025!$B$3:$B$1315, "&lt;=" &amp; $A128, DataRegularSeason20242025!$E$3:$E$1315, Y$1)</f>
        <v>8</v>
      </c>
      <c r="Z128" s="2">
        <f>SUMIFS(DataRegularSeason20242025!$AA$3:$AA$1315,DataRegularSeason20242025!$B$3:$B$1315, "&lt;=" &amp; $A128, DataRegularSeason20242025!$D$3:$D$1315, Z$1)+SUMIFS(DataRegularSeason20242025!$AB$3:$AB$1315,DataRegularSeason20242025!$B$3:$B$1315, "&lt;=" &amp; $A128, DataRegularSeason20242025!$E$3:$E$1315, Z$1)</f>
        <v>12</v>
      </c>
      <c r="AA128" s="2">
        <f>SUMIFS(DataRegularSeason20242025!$AA$3:$AA$1315,DataRegularSeason20242025!$B$3:$B$1315, "&lt;=" &amp; $A128, DataRegularSeason20242025!$D$3:$D$1315, AA$1)+SUMIFS(DataRegularSeason20242025!$AB$3:$AB$1315,DataRegularSeason20242025!$B$3:$B$1315, "&lt;=" &amp; $A128, DataRegularSeason20242025!$E$3:$E$1315, AA$1)</f>
        <v>14</v>
      </c>
      <c r="AB128" s="2">
        <f>SUMIFS(DataRegularSeason20242025!$AA$3:$AA$1315,DataRegularSeason20242025!$B$3:$B$1315, "&lt;=" &amp; $A128, DataRegularSeason20242025!$D$3:$D$1315, AB$1)+SUMIFS(DataRegularSeason20242025!$AB$3:$AB$1315,DataRegularSeason20242025!$B$3:$B$1315, "&lt;=" &amp; $A128, DataRegularSeason20242025!$E$3:$E$1315, AB$1)</f>
        <v>14</v>
      </c>
      <c r="AC128" s="2">
        <f>SUMIFS(DataRegularSeason20242025!$AA$3:$AA$1315,DataRegularSeason20242025!$B$3:$B$1315, "&lt;=" &amp; $A128, DataRegularSeason20242025!$D$3:$D$1315, AC$1)+SUMIFS(DataRegularSeason20242025!$AB$3:$AB$1315,DataRegularSeason20242025!$B$3:$B$1315, "&lt;=" &amp; $A128, DataRegularSeason20242025!$E$3:$E$1315, AC$1)</f>
        <v>13</v>
      </c>
      <c r="AD128" s="2">
        <f>SUMIFS(DataRegularSeason20242025!$AA$3:$AA$1315,DataRegularSeason20242025!$B$3:$B$1315, "&lt;=" &amp; $A128, DataRegularSeason20242025!$D$3:$D$1315, AD$1)+SUMIFS(DataRegularSeason20242025!$AB$3:$AB$1315,DataRegularSeason20242025!$B$3:$B$1315, "&lt;=" &amp; $A128, DataRegularSeason20242025!$E$3:$E$1315, AD$1)</f>
        <v>13</v>
      </c>
      <c r="AE128" s="2">
        <f>SUMIFS(DataRegularSeason20242025!$AA$3:$AA$1315,DataRegularSeason20242025!$B$3:$B$1315, "&lt;=" &amp; $A128, DataRegularSeason20242025!$D$3:$D$1315, AE$1)+SUMIFS(DataRegularSeason20242025!$AB$3:$AB$1315,DataRegularSeason20242025!$B$3:$B$1315, "&lt;=" &amp; $A128, DataRegularSeason20242025!$E$3:$E$1315, AE$1)</f>
        <v>17</v>
      </c>
      <c r="AF128" s="2">
        <f>SUMIFS(DataRegularSeason20242025!$AA$3:$AA$1315,DataRegularSeason20242025!$B$3:$B$1315, "&lt;=" &amp; $A128, DataRegularSeason20242025!$D$3:$D$1315, AF$1)+SUMIFS(DataRegularSeason20242025!$AB$3:$AB$1315,DataRegularSeason20242025!$B$3:$B$1315, "&lt;=" &amp; $A128, DataRegularSeason20242025!$E$3:$E$1315, AF$1)</f>
        <v>22</v>
      </c>
      <c r="AG128" s="2">
        <f>SUMIFS(DataRegularSeason20242025!$AA$3:$AA$1315,DataRegularSeason20242025!$B$3:$B$1315, "&lt;=" &amp; $A128, DataRegularSeason20242025!$D$3:$D$1315, AG$1)+SUMIFS(DataRegularSeason20242025!$AB$3:$AB$1315,DataRegularSeason20242025!$B$3:$B$1315, "&lt;=" &amp; $A128, DataRegularSeason20242025!$E$3:$E$1315, AG$1)</f>
        <v>16</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10</v>
      </c>
      <c r="C129" s="2">
        <f>SUMIFS(DataRegularSeason20242025!$AA$3:$AA$1315,DataRegularSeason20242025!$B$3:$B$1315, "&lt;=" &amp; $A129, DataRegularSeason20242025!$D$3:$D$1315, C$1)+SUMIFS(DataRegularSeason20242025!$AB$3:$AB$1315,DataRegularSeason20242025!$B$3:$B$1315, "&lt;=" &amp; $A129, DataRegularSeason20242025!$E$3:$E$1315, C$1)</f>
        <v>13</v>
      </c>
      <c r="D129" s="2">
        <f>SUMIFS(DataRegularSeason20242025!$AA$3:$AA$1315,DataRegularSeason20242025!$B$3:$B$1315, "&lt;=" &amp; $A129, DataRegularSeason20242025!$D$3:$D$1315, D$1)+SUMIFS(DataRegularSeason20242025!$AB$3:$AB$1315,DataRegularSeason20242025!$B$3:$B$1315, "&lt;=" &amp; $A129, DataRegularSeason20242025!$E$3:$E$1315, D$1)</f>
        <v>9</v>
      </c>
      <c r="E129" s="2">
        <f>SUMIFS(DataRegularSeason20242025!$AA$3:$AA$1315,DataRegularSeason20242025!$B$3:$B$1315, "&lt;=" &amp; $A129, DataRegularSeason20242025!$D$3:$D$1315, E$1)+SUMIFS(DataRegularSeason20242025!$AB$3:$AB$1315,DataRegularSeason20242025!$B$3:$B$1315, "&lt;=" &amp; $A129, DataRegularSeason20242025!$E$3:$E$1315, E$1)</f>
        <v>16</v>
      </c>
      <c r="F129" s="2">
        <f>SUMIFS(DataRegularSeason20242025!$AA$3:$AA$1315,DataRegularSeason20242025!$B$3:$B$1315, "&lt;=" &amp; $A129, DataRegularSeason20242025!$D$3:$D$1315, F$1)+SUMIFS(DataRegularSeason20242025!$AB$3:$AB$1315,DataRegularSeason20242025!$B$3:$B$1315, "&lt;=" &amp; $A129, DataRegularSeason20242025!$E$3:$E$1315, F$1)</f>
        <v>11</v>
      </c>
      <c r="G129" s="2">
        <f>SUMIFS(DataRegularSeason20242025!$AA$3:$AA$1315,DataRegularSeason20242025!$B$3:$B$1315, "&lt;=" &amp; $A129, DataRegularSeason20242025!$D$3:$D$1315, G$1)+SUMIFS(DataRegularSeason20242025!$AB$3:$AB$1315,DataRegularSeason20242025!$B$3:$B$1315, "&lt;=" &amp; $A129, DataRegularSeason20242025!$E$3:$E$1315, G$1)</f>
        <v>13</v>
      </c>
      <c r="H129" s="2">
        <f>SUMIFS(DataRegularSeason20242025!$AA$3:$AA$1315,DataRegularSeason20242025!$B$3:$B$1315, "&lt;=" &amp; $A129, DataRegularSeason20242025!$D$3:$D$1315, H$1)+SUMIFS(DataRegularSeason20242025!$AB$3:$AB$1315,DataRegularSeason20242025!$B$3:$B$1315, "&lt;=" &amp; $A129, DataRegularSeason20242025!$E$3:$E$1315, H$1)</f>
        <v>11</v>
      </c>
      <c r="I129" s="2">
        <f>SUMIFS(DataRegularSeason20242025!$AA$3:$AA$1315,DataRegularSeason20242025!$B$3:$B$1315, "&lt;=" &amp; $A129, DataRegularSeason20242025!$D$3:$D$1315, I$1)+SUMIFS(DataRegularSeason20242025!$AB$3:$AB$1315,DataRegularSeason20242025!$B$3:$B$1315, "&lt;=" &amp; $A129, DataRegularSeason20242025!$E$3:$E$1315, I$1)</f>
        <v>10</v>
      </c>
      <c r="J129" s="2">
        <f>SUMIFS(DataRegularSeason20242025!$AA$3:$AA$1315,DataRegularSeason20242025!$B$3:$B$1315, "&lt;=" &amp; $A129, DataRegularSeason20242025!$D$3:$D$1315, J$1)+SUMIFS(DataRegularSeason20242025!$AB$3:$AB$1315,DataRegularSeason20242025!$B$3:$B$1315, "&lt;=" &amp; $A129, DataRegularSeason20242025!$E$3:$E$1315, J$1)</f>
        <v>14</v>
      </c>
      <c r="K129" s="2">
        <f>SUMIFS(DataRegularSeason20242025!$AA$3:$AA$1315,DataRegularSeason20242025!$B$3:$B$1315, "&lt;=" &amp; $A129, DataRegularSeason20242025!$D$3:$D$1315, K$1)+SUMIFS(DataRegularSeason20242025!$AB$3:$AB$1315,DataRegularSeason20242025!$B$3:$B$1315, "&lt;=" &amp; $A129, DataRegularSeason20242025!$E$3:$E$1315, K$1)</f>
        <v>11</v>
      </c>
      <c r="L129" s="2">
        <f>SUMIFS(DataRegularSeason20242025!$AA$3:$AA$1315,DataRegularSeason20242025!$B$3:$B$1315, "&lt;=" &amp; $A129, DataRegularSeason20242025!$D$3:$D$1315, L$1)+SUMIFS(DataRegularSeason20242025!$AB$3:$AB$1315,DataRegularSeason20242025!$B$3:$B$1315, "&lt;=" &amp; $A129, DataRegularSeason20242025!$E$3:$E$1315, L$1)</f>
        <v>13</v>
      </c>
      <c r="M129" s="2">
        <f>SUMIFS(DataRegularSeason20242025!$AA$3:$AA$1315,DataRegularSeason20242025!$B$3:$B$1315, "&lt;=" &amp; $A129, DataRegularSeason20242025!$D$3:$D$1315, M$1)+SUMIFS(DataRegularSeason20242025!$AB$3:$AB$1315,DataRegularSeason20242025!$B$3:$B$1315, "&lt;=" &amp; $A129, DataRegularSeason20242025!$E$3:$E$1315, M$1)</f>
        <v>19</v>
      </c>
      <c r="N129" s="2">
        <f>SUMIFS(DataRegularSeason20242025!$AA$3:$AA$1315,DataRegularSeason20242025!$B$3:$B$1315, "&lt;=" &amp; $A129, DataRegularSeason20242025!$D$3:$D$1315, N$1)+SUMIFS(DataRegularSeason20242025!$AB$3:$AB$1315,DataRegularSeason20242025!$B$3:$B$1315, "&lt;=" &amp; $A129, DataRegularSeason20242025!$E$3:$E$1315, N$1)</f>
        <v>17</v>
      </c>
      <c r="O129" s="2">
        <f>SUMIFS(DataRegularSeason20242025!$AA$3:$AA$1315,DataRegularSeason20242025!$B$3:$B$1315, "&lt;=" &amp; $A129, DataRegularSeason20242025!$D$3:$D$1315, O$1)+SUMIFS(DataRegularSeason20242025!$AB$3:$AB$1315,DataRegularSeason20242025!$B$3:$B$1315, "&lt;=" &amp; $A129, DataRegularSeason20242025!$E$3:$E$1315, O$1)</f>
        <v>18</v>
      </c>
      <c r="P129" s="2">
        <f>SUMIFS(DataRegularSeason20242025!$AA$3:$AA$1315,DataRegularSeason20242025!$B$3:$B$1315, "&lt;=" &amp; $A129, DataRegularSeason20242025!$D$3:$D$1315, P$1)+SUMIFS(DataRegularSeason20242025!$AB$3:$AB$1315,DataRegularSeason20242025!$B$3:$B$1315, "&lt;=" &amp; $A129, DataRegularSeason20242025!$E$3:$E$1315, P$1)</f>
        <v>9</v>
      </c>
      <c r="Q129" s="2">
        <f>SUMIFS(DataRegularSeason20242025!$AA$3:$AA$1315,DataRegularSeason20242025!$B$3:$B$1315, "&lt;=" &amp; $A129, DataRegularSeason20242025!$D$3:$D$1315, Q$1)+SUMIFS(DataRegularSeason20242025!$AB$3:$AB$1315,DataRegularSeason20242025!$B$3:$B$1315, "&lt;=" &amp; $A129, DataRegularSeason20242025!$E$3:$E$1315, Q$1)</f>
        <v>18</v>
      </c>
      <c r="R129" s="2">
        <f>SUMIFS(DataRegularSeason20242025!$AA$3:$AA$1315,DataRegularSeason20242025!$B$3:$B$1315, "&lt;=" &amp; $A129, DataRegularSeason20242025!$D$3:$D$1315, R$1)+SUMIFS(DataRegularSeason20242025!$AB$3:$AB$1315,DataRegularSeason20242025!$B$3:$B$1315, "&lt;=" &amp; $A129, DataRegularSeason20242025!$E$3:$E$1315, R$1)</f>
        <v>9</v>
      </c>
      <c r="S129" s="2">
        <f>SUMIFS(DataRegularSeason20242025!$AA$3:$AA$1315,DataRegularSeason20242025!$B$3:$B$1315, "&lt;=" &amp; $A129, DataRegularSeason20242025!$D$3:$D$1315, S$1)+SUMIFS(DataRegularSeason20242025!$AB$3:$AB$1315,DataRegularSeason20242025!$B$3:$B$1315, "&lt;=" &amp; $A129, DataRegularSeason20242025!$E$3:$E$1315, S$1)</f>
        <v>10</v>
      </c>
      <c r="T129" s="2">
        <f>SUMIFS(DataRegularSeason20242025!$AA$3:$AA$1315,DataRegularSeason20242025!$B$3:$B$1315, "&lt;=" &amp; $A129, DataRegularSeason20242025!$D$3:$D$1315, T$1)+SUMIFS(DataRegularSeason20242025!$AB$3:$AB$1315,DataRegularSeason20242025!$B$3:$B$1315, "&lt;=" &amp; $A129, DataRegularSeason20242025!$E$3:$E$1315, T$1)</f>
        <v>17</v>
      </c>
      <c r="U129" s="2">
        <f>SUMIFS(DataRegularSeason20242025!$AA$3:$AA$1315,DataRegularSeason20242025!$B$3:$B$1315, "&lt;=" &amp; $A129, DataRegularSeason20242025!$D$3:$D$1315, U$1)+SUMIFS(DataRegularSeason20242025!$AB$3:$AB$1315,DataRegularSeason20242025!$B$3:$B$1315, "&lt;=" &amp; $A129, DataRegularSeason20242025!$E$3:$E$1315, U$1)</f>
        <v>12</v>
      </c>
      <c r="V129" s="2">
        <f>SUMIFS(DataRegularSeason20242025!$AA$3:$AA$1315,DataRegularSeason20242025!$B$3:$B$1315, "&lt;=" &amp; $A129, DataRegularSeason20242025!$D$3:$D$1315, V$1)+SUMIFS(DataRegularSeason20242025!$AB$3:$AB$1315,DataRegularSeason20242025!$B$3:$B$1315, "&lt;=" &amp; $A129, DataRegularSeason20242025!$E$3:$E$1315, V$1)</f>
        <v>9</v>
      </c>
      <c r="W129" s="2">
        <f>SUMIFS(DataRegularSeason20242025!$AA$3:$AA$1315,DataRegularSeason20242025!$B$3:$B$1315, "&lt;=" &amp; $A129, DataRegularSeason20242025!$D$3:$D$1315, W$1)+SUMIFS(DataRegularSeason20242025!$AB$3:$AB$1315,DataRegularSeason20242025!$B$3:$B$1315, "&lt;=" &amp; $A129, DataRegularSeason20242025!$E$3:$E$1315, W$1)</f>
        <v>11</v>
      </c>
      <c r="X129" s="2">
        <f>SUMIFS(DataRegularSeason20242025!$AA$3:$AA$1315,DataRegularSeason20242025!$B$3:$B$1315, "&lt;=" &amp; $A129, DataRegularSeason20242025!$D$3:$D$1315, X$1)+SUMIFS(DataRegularSeason20242025!$AB$3:$AB$1315,DataRegularSeason20242025!$B$3:$B$1315, "&lt;=" &amp; $A129, DataRegularSeason20242025!$E$3:$E$1315, X$1)</f>
        <v>11</v>
      </c>
      <c r="Y129" s="2">
        <f>SUMIFS(DataRegularSeason20242025!$AA$3:$AA$1315,DataRegularSeason20242025!$B$3:$B$1315, "&lt;=" &amp; $A129, DataRegularSeason20242025!$D$3:$D$1315, Y$1)+SUMIFS(DataRegularSeason20242025!$AB$3:$AB$1315,DataRegularSeason20242025!$B$3:$B$1315, "&lt;=" &amp; $A129, DataRegularSeason20242025!$E$3:$E$1315, Y$1)</f>
        <v>8</v>
      </c>
      <c r="Z129" s="2">
        <f>SUMIFS(DataRegularSeason20242025!$AA$3:$AA$1315,DataRegularSeason20242025!$B$3:$B$1315, "&lt;=" &amp; $A129, DataRegularSeason20242025!$D$3:$D$1315, Z$1)+SUMIFS(DataRegularSeason20242025!$AB$3:$AB$1315,DataRegularSeason20242025!$B$3:$B$1315, "&lt;=" &amp; $A129, DataRegularSeason20242025!$E$3:$E$1315, Z$1)</f>
        <v>12</v>
      </c>
      <c r="AA129" s="2">
        <f>SUMIFS(DataRegularSeason20242025!$AA$3:$AA$1315,DataRegularSeason20242025!$B$3:$B$1315, "&lt;=" &amp; $A129, DataRegularSeason20242025!$D$3:$D$1315, AA$1)+SUMIFS(DataRegularSeason20242025!$AB$3:$AB$1315,DataRegularSeason20242025!$B$3:$B$1315, "&lt;=" &amp; $A129, DataRegularSeason20242025!$E$3:$E$1315, AA$1)</f>
        <v>14</v>
      </c>
      <c r="AB129" s="2">
        <f>SUMIFS(DataRegularSeason20242025!$AA$3:$AA$1315,DataRegularSeason20242025!$B$3:$B$1315, "&lt;=" &amp; $A129, DataRegularSeason20242025!$D$3:$D$1315, AB$1)+SUMIFS(DataRegularSeason20242025!$AB$3:$AB$1315,DataRegularSeason20242025!$B$3:$B$1315, "&lt;=" &amp; $A129, DataRegularSeason20242025!$E$3:$E$1315, AB$1)</f>
        <v>14</v>
      </c>
      <c r="AC129" s="2">
        <f>SUMIFS(DataRegularSeason20242025!$AA$3:$AA$1315,DataRegularSeason20242025!$B$3:$B$1315, "&lt;=" &amp; $A129, DataRegularSeason20242025!$D$3:$D$1315, AC$1)+SUMIFS(DataRegularSeason20242025!$AB$3:$AB$1315,DataRegularSeason20242025!$B$3:$B$1315, "&lt;=" &amp; $A129, DataRegularSeason20242025!$E$3:$E$1315, AC$1)</f>
        <v>13</v>
      </c>
      <c r="AD129" s="2">
        <f>SUMIFS(DataRegularSeason20242025!$AA$3:$AA$1315,DataRegularSeason20242025!$B$3:$B$1315, "&lt;=" &amp; $A129, DataRegularSeason20242025!$D$3:$D$1315, AD$1)+SUMIFS(DataRegularSeason20242025!$AB$3:$AB$1315,DataRegularSeason20242025!$B$3:$B$1315, "&lt;=" &amp; $A129, DataRegularSeason20242025!$E$3:$E$1315, AD$1)</f>
        <v>13</v>
      </c>
      <c r="AE129" s="2">
        <f>SUMIFS(DataRegularSeason20242025!$AA$3:$AA$1315,DataRegularSeason20242025!$B$3:$B$1315, "&lt;=" &amp; $A129, DataRegularSeason20242025!$D$3:$D$1315, AE$1)+SUMIFS(DataRegularSeason20242025!$AB$3:$AB$1315,DataRegularSeason20242025!$B$3:$B$1315, "&lt;=" &amp; $A129, DataRegularSeason20242025!$E$3:$E$1315, AE$1)</f>
        <v>17</v>
      </c>
      <c r="AF129" s="2">
        <f>SUMIFS(DataRegularSeason20242025!$AA$3:$AA$1315,DataRegularSeason20242025!$B$3:$B$1315, "&lt;=" &amp; $A129, DataRegularSeason20242025!$D$3:$D$1315, AF$1)+SUMIFS(DataRegularSeason20242025!$AB$3:$AB$1315,DataRegularSeason20242025!$B$3:$B$1315, "&lt;=" &amp; $A129, DataRegularSeason20242025!$E$3:$E$1315, AF$1)</f>
        <v>22</v>
      </c>
      <c r="AG129" s="2">
        <f>SUMIFS(DataRegularSeason20242025!$AA$3:$AA$1315,DataRegularSeason20242025!$B$3:$B$1315, "&lt;=" &amp; $A129, DataRegularSeason20242025!$D$3:$D$1315, AG$1)+SUMIFS(DataRegularSeason20242025!$AB$3:$AB$1315,DataRegularSeason20242025!$B$3:$B$1315, "&lt;=" &amp; $A129, DataRegularSeason20242025!$E$3:$E$1315, AG$1)</f>
        <v>16</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10</v>
      </c>
      <c r="C130" s="2">
        <f>SUMIFS(DataRegularSeason20242025!$AA$3:$AA$1315,DataRegularSeason20242025!$B$3:$B$1315, "&lt;=" &amp; $A130, DataRegularSeason20242025!$D$3:$D$1315, C$1)+SUMIFS(DataRegularSeason20242025!$AB$3:$AB$1315,DataRegularSeason20242025!$B$3:$B$1315, "&lt;=" &amp; $A130, DataRegularSeason20242025!$E$3:$E$1315, C$1)</f>
        <v>13</v>
      </c>
      <c r="D130" s="2">
        <f>SUMIFS(DataRegularSeason20242025!$AA$3:$AA$1315,DataRegularSeason20242025!$B$3:$B$1315, "&lt;=" &amp; $A130, DataRegularSeason20242025!$D$3:$D$1315, D$1)+SUMIFS(DataRegularSeason20242025!$AB$3:$AB$1315,DataRegularSeason20242025!$B$3:$B$1315, "&lt;=" &amp; $A130, DataRegularSeason20242025!$E$3:$E$1315, D$1)</f>
        <v>9</v>
      </c>
      <c r="E130" s="2">
        <f>SUMIFS(DataRegularSeason20242025!$AA$3:$AA$1315,DataRegularSeason20242025!$B$3:$B$1315, "&lt;=" &amp; $A130, DataRegularSeason20242025!$D$3:$D$1315, E$1)+SUMIFS(DataRegularSeason20242025!$AB$3:$AB$1315,DataRegularSeason20242025!$B$3:$B$1315, "&lt;=" &amp; $A130, DataRegularSeason20242025!$E$3:$E$1315, E$1)</f>
        <v>16</v>
      </c>
      <c r="F130" s="2">
        <f>SUMIFS(DataRegularSeason20242025!$AA$3:$AA$1315,DataRegularSeason20242025!$B$3:$B$1315, "&lt;=" &amp; $A130, DataRegularSeason20242025!$D$3:$D$1315, F$1)+SUMIFS(DataRegularSeason20242025!$AB$3:$AB$1315,DataRegularSeason20242025!$B$3:$B$1315, "&lt;=" &amp; $A130, DataRegularSeason20242025!$E$3:$E$1315, F$1)</f>
        <v>11</v>
      </c>
      <c r="G130" s="2">
        <f>SUMIFS(DataRegularSeason20242025!$AA$3:$AA$1315,DataRegularSeason20242025!$B$3:$B$1315, "&lt;=" &amp; $A130, DataRegularSeason20242025!$D$3:$D$1315, G$1)+SUMIFS(DataRegularSeason20242025!$AB$3:$AB$1315,DataRegularSeason20242025!$B$3:$B$1315, "&lt;=" &amp; $A130, DataRegularSeason20242025!$E$3:$E$1315, G$1)</f>
        <v>13</v>
      </c>
      <c r="H130" s="2">
        <f>SUMIFS(DataRegularSeason20242025!$AA$3:$AA$1315,DataRegularSeason20242025!$B$3:$B$1315, "&lt;=" &amp; $A130, DataRegularSeason20242025!$D$3:$D$1315, H$1)+SUMIFS(DataRegularSeason20242025!$AB$3:$AB$1315,DataRegularSeason20242025!$B$3:$B$1315, "&lt;=" &amp; $A130, DataRegularSeason20242025!$E$3:$E$1315, H$1)</f>
        <v>11</v>
      </c>
      <c r="I130" s="2">
        <f>SUMIFS(DataRegularSeason20242025!$AA$3:$AA$1315,DataRegularSeason20242025!$B$3:$B$1315, "&lt;=" &amp; $A130, DataRegularSeason20242025!$D$3:$D$1315, I$1)+SUMIFS(DataRegularSeason20242025!$AB$3:$AB$1315,DataRegularSeason20242025!$B$3:$B$1315, "&lt;=" &amp; $A130, DataRegularSeason20242025!$E$3:$E$1315, I$1)</f>
        <v>10</v>
      </c>
      <c r="J130" s="2">
        <f>SUMIFS(DataRegularSeason20242025!$AA$3:$AA$1315,DataRegularSeason20242025!$B$3:$B$1315, "&lt;=" &amp; $A130, DataRegularSeason20242025!$D$3:$D$1315, J$1)+SUMIFS(DataRegularSeason20242025!$AB$3:$AB$1315,DataRegularSeason20242025!$B$3:$B$1315, "&lt;=" &amp; $A130, DataRegularSeason20242025!$E$3:$E$1315, J$1)</f>
        <v>14</v>
      </c>
      <c r="K130" s="2">
        <f>SUMIFS(DataRegularSeason20242025!$AA$3:$AA$1315,DataRegularSeason20242025!$B$3:$B$1315, "&lt;=" &amp; $A130, DataRegularSeason20242025!$D$3:$D$1315, K$1)+SUMIFS(DataRegularSeason20242025!$AB$3:$AB$1315,DataRegularSeason20242025!$B$3:$B$1315, "&lt;=" &amp; $A130, DataRegularSeason20242025!$E$3:$E$1315, K$1)</f>
        <v>11</v>
      </c>
      <c r="L130" s="2">
        <f>SUMIFS(DataRegularSeason20242025!$AA$3:$AA$1315,DataRegularSeason20242025!$B$3:$B$1315, "&lt;=" &amp; $A130, DataRegularSeason20242025!$D$3:$D$1315, L$1)+SUMIFS(DataRegularSeason20242025!$AB$3:$AB$1315,DataRegularSeason20242025!$B$3:$B$1315, "&lt;=" &amp; $A130, DataRegularSeason20242025!$E$3:$E$1315, L$1)</f>
        <v>13</v>
      </c>
      <c r="M130" s="2">
        <f>SUMIFS(DataRegularSeason20242025!$AA$3:$AA$1315,DataRegularSeason20242025!$B$3:$B$1315, "&lt;=" &amp; $A130, DataRegularSeason20242025!$D$3:$D$1315, M$1)+SUMIFS(DataRegularSeason20242025!$AB$3:$AB$1315,DataRegularSeason20242025!$B$3:$B$1315, "&lt;=" &amp; $A130, DataRegularSeason20242025!$E$3:$E$1315, M$1)</f>
        <v>19</v>
      </c>
      <c r="N130" s="2">
        <f>SUMIFS(DataRegularSeason20242025!$AA$3:$AA$1315,DataRegularSeason20242025!$B$3:$B$1315, "&lt;=" &amp; $A130, DataRegularSeason20242025!$D$3:$D$1315, N$1)+SUMIFS(DataRegularSeason20242025!$AB$3:$AB$1315,DataRegularSeason20242025!$B$3:$B$1315, "&lt;=" &amp; $A130, DataRegularSeason20242025!$E$3:$E$1315, N$1)</f>
        <v>17</v>
      </c>
      <c r="O130" s="2">
        <f>SUMIFS(DataRegularSeason20242025!$AA$3:$AA$1315,DataRegularSeason20242025!$B$3:$B$1315, "&lt;=" &amp; $A130, DataRegularSeason20242025!$D$3:$D$1315, O$1)+SUMIFS(DataRegularSeason20242025!$AB$3:$AB$1315,DataRegularSeason20242025!$B$3:$B$1315, "&lt;=" &amp; $A130, DataRegularSeason20242025!$E$3:$E$1315, O$1)</f>
        <v>18</v>
      </c>
      <c r="P130" s="2">
        <f>SUMIFS(DataRegularSeason20242025!$AA$3:$AA$1315,DataRegularSeason20242025!$B$3:$B$1315, "&lt;=" &amp; $A130, DataRegularSeason20242025!$D$3:$D$1315, P$1)+SUMIFS(DataRegularSeason20242025!$AB$3:$AB$1315,DataRegularSeason20242025!$B$3:$B$1315, "&lt;=" &amp; $A130, DataRegularSeason20242025!$E$3:$E$1315, P$1)</f>
        <v>9</v>
      </c>
      <c r="Q130" s="2">
        <f>SUMIFS(DataRegularSeason20242025!$AA$3:$AA$1315,DataRegularSeason20242025!$B$3:$B$1315, "&lt;=" &amp; $A130, DataRegularSeason20242025!$D$3:$D$1315, Q$1)+SUMIFS(DataRegularSeason20242025!$AB$3:$AB$1315,DataRegularSeason20242025!$B$3:$B$1315, "&lt;=" &amp; $A130, DataRegularSeason20242025!$E$3:$E$1315, Q$1)</f>
        <v>18</v>
      </c>
      <c r="R130" s="2">
        <f>SUMIFS(DataRegularSeason20242025!$AA$3:$AA$1315,DataRegularSeason20242025!$B$3:$B$1315, "&lt;=" &amp; $A130, DataRegularSeason20242025!$D$3:$D$1315, R$1)+SUMIFS(DataRegularSeason20242025!$AB$3:$AB$1315,DataRegularSeason20242025!$B$3:$B$1315, "&lt;=" &amp; $A130, DataRegularSeason20242025!$E$3:$E$1315, R$1)</f>
        <v>9</v>
      </c>
      <c r="S130" s="2">
        <f>SUMIFS(DataRegularSeason20242025!$AA$3:$AA$1315,DataRegularSeason20242025!$B$3:$B$1315, "&lt;=" &amp; $A130, DataRegularSeason20242025!$D$3:$D$1315, S$1)+SUMIFS(DataRegularSeason20242025!$AB$3:$AB$1315,DataRegularSeason20242025!$B$3:$B$1315, "&lt;=" &amp; $A130, DataRegularSeason20242025!$E$3:$E$1315, S$1)</f>
        <v>10</v>
      </c>
      <c r="T130" s="2">
        <f>SUMIFS(DataRegularSeason20242025!$AA$3:$AA$1315,DataRegularSeason20242025!$B$3:$B$1315, "&lt;=" &amp; $A130, DataRegularSeason20242025!$D$3:$D$1315, T$1)+SUMIFS(DataRegularSeason20242025!$AB$3:$AB$1315,DataRegularSeason20242025!$B$3:$B$1315, "&lt;=" &amp; $A130, DataRegularSeason20242025!$E$3:$E$1315, T$1)</f>
        <v>17</v>
      </c>
      <c r="U130" s="2">
        <f>SUMIFS(DataRegularSeason20242025!$AA$3:$AA$1315,DataRegularSeason20242025!$B$3:$B$1315, "&lt;=" &amp; $A130, DataRegularSeason20242025!$D$3:$D$1315, U$1)+SUMIFS(DataRegularSeason20242025!$AB$3:$AB$1315,DataRegularSeason20242025!$B$3:$B$1315, "&lt;=" &amp; $A130, DataRegularSeason20242025!$E$3:$E$1315, U$1)</f>
        <v>12</v>
      </c>
      <c r="V130" s="2">
        <f>SUMIFS(DataRegularSeason20242025!$AA$3:$AA$1315,DataRegularSeason20242025!$B$3:$B$1315, "&lt;=" &amp; $A130, DataRegularSeason20242025!$D$3:$D$1315, V$1)+SUMIFS(DataRegularSeason20242025!$AB$3:$AB$1315,DataRegularSeason20242025!$B$3:$B$1315, "&lt;=" &amp; $A130, DataRegularSeason20242025!$E$3:$E$1315, V$1)</f>
        <v>9</v>
      </c>
      <c r="W130" s="2">
        <f>SUMIFS(DataRegularSeason20242025!$AA$3:$AA$1315,DataRegularSeason20242025!$B$3:$B$1315, "&lt;=" &amp; $A130, DataRegularSeason20242025!$D$3:$D$1315, W$1)+SUMIFS(DataRegularSeason20242025!$AB$3:$AB$1315,DataRegularSeason20242025!$B$3:$B$1315, "&lt;=" &amp; $A130, DataRegularSeason20242025!$E$3:$E$1315, W$1)</f>
        <v>11</v>
      </c>
      <c r="X130" s="2">
        <f>SUMIFS(DataRegularSeason20242025!$AA$3:$AA$1315,DataRegularSeason20242025!$B$3:$B$1315, "&lt;=" &amp; $A130, DataRegularSeason20242025!$D$3:$D$1315, X$1)+SUMIFS(DataRegularSeason20242025!$AB$3:$AB$1315,DataRegularSeason20242025!$B$3:$B$1315, "&lt;=" &amp; $A130, DataRegularSeason20242025!$E$3:$E$1315, X$1)</f>
        <v>11</v>
      </c>
      <c r="Y130" s="2">
        <f>SUMIFS(DataRegularSeason20242025!$AA$3:$AA$1315,DataRegularSeason20242025!$B$3:$B$1315, "&lt;=" &amp; $A130, DataRegularSeason20242025!$D$3:$D$1315, Y$1)+SUMIFS(DataRegularSeason20242025!$AB$3:$AB$1315,DataRegularSeason20242025!$B$3:$B$1315, "&lt;=" &amp; $A130, DataRegularSeason20242025!$E$3:$E$1315, Y$1)</f>
        <v>8</v>
      </c>
      <c r="Z130" s="2">
        <f>SUMIFS(DataRegularSeason20242025!$AA$3:$AA$1315,DataRegularSeason20242025!$B$3:$B$1315, "&lt;=" &amp; $A130, DataRegularSeason20242025!$D$3:$D$1315, Z$1)+SUMIFS(DataRegularSeason20242025!$AB$3:$AB$1315,DataRegularSeason20242025!$B$3:$B$1315, "&lt;=" &amp; $A130, DataRegularSeason20242025!$E$3:$E$1315, Z$1)</f>
        <v>12</v>
      </c>
      <c r="AA130" s="2">
        <f>SUMIFS(DataRegularSeason20242025!$AA$3:$AA$1315,DataRegularSeason20242025!$B$3:$B$1315, "&lt;=" &amp; $A130, DataRegularSeason20242025!$D$3:$D$1315, AA$1)+SUMIFS(DataRegularSeason20242025!$AB$3:$AB$1315,DataRegularSeason20242025!$B$3:$B$1315, "&lt;=" &amp; $A130, DataRegularSeason20242025!$E$3:$E$1315, AA$1)</f>
        <v>14</v>
      </c>
      <c r="AB130" s="2">
        <f>SUMIFS(DataRegularSeason20242025!$AA$3:$AA$1315,DataRegularSeason20242025!$B$3:$B$1315, "&lt;=" &amp; $A130, DataRegularSeason20242025!$D$3:$D$1315, AB$1)+SUMIFS(DataRegularSeason20242025!$AB$3:$AB$1315,DataRegularSeason20242025!$B$3:$B$1315, "&lt;=" &amp; $A130, DataRegularSeason20242025!$E$3:$E$1315, AB$1)</f>
        <v>14</v>
      </c>
      <c r="AC130" s="2">
        <f>SUMIFS(DataRegularSeason20242025!$AA$3:$AA$1315,DataRegularSeason20242025!$B$3:$B$1315, "&lt;=" &amp; $A130, DataRegularSeason20242025!$D$3:$D$1315, AC$1)+SUMIFS(DataRegularSeason20242025!$AB$3:$AB$1315,DataRegularSeason20242025!$B$3:$B$1315, "&lt;=" &amp; $A130, DataRegularSeason20242025!$E$3:$E$1315, AC$1)</f>
        <v>13</v>
      </c>
      <c r="AD130" s="2">
        <f>SUMIFS(DataRegularSeason20242025!$AA$3:$AA$1315,DataRegularSeason20242025!$B$3:$B$1315, "&lt;=" &amp; $A130, DataRegularSeason20242025!$D$3:$D$1315, AD$1)+SUMIFS(DataRegularSeason20242025!$AB$3:$AB$1315,DataRegularSeason20242025!$B$3:$B$1315, "&lt;=" &amp; $A130, DataRegularSeason20242025!$E$3:$E$1315, AD$1)</f>
        <v>13</v>
      </c>
      <c r="AE130" s="2">
        <f>SUMIFS(DataRegularSeason20242025!$AA$3:$AA$1315,DataRegularSeason20242025!$B$3:$B$1315, "&lt;=" &amp; $A130, DataRegularSeason20242025!$D$3:$D$1315, AE$1)+SUMIFS(DataRegularSeason20242025!$AB$3:$AB$1315,DataRegularSeason20242025!$B$3:$B$1315, "&lt;=" &amp; $A130, DataRegularSeason20242025!$E$3:$E$1315, AE$1)</f>
        <v>17</v>
      </c>
      <c r="AF130" s="2">
        <f>SUMIFS(DataRegularSeason20242025!$AA$3:$AA$1315,DataRegularSeason20242025!$B$3:$B$1315, "&lt;=" &amp; $A130, DataRegularSeason20242025!$D$3:$D$1315, AF$1)+SUMIFS(DataRegularSeason20242025!$AB$3:$AB$1315,DataRegularSeason20242025!$B$3:$B$1315, "&lt;=" &amp; $A130, DataRegularSeason20242025!$E$3:$E$1315, AF$1)</f>
        <v>22</v>
      </c>
      <c r="AG130" s="2">
        <f>SUMIFS(DataRegularSeason20242025!$AA$3:$AA$1315,DataRegularSeason20242025!$B$3:$B$1315, "&lt;=" &amp; $A130, DataRegularSeason20242025!$D$3:$D$1315, AG$1)+SUMIFS(DataRegularSeason20242025!$AB$3:$AB$1315,DataRegularSeason20242025!$B$3:$B$1315, "&lt;=" &amp; $A130, DataRegularSeason20242025!$E$3:$E$1315, AG$1)</f>
        <v>16</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10</v>
      </c>
      <c r="C131" s="2">
        <f>SUMIFS(DataRegularSeason20242025!$AA$3:$AA$1315,DataRegularSeason20242025!$B$3:$B$1315, "&lt;=" &amp; $A131, DataRegularSeason20242025!$D$3:$D$1315, C$1)+SUMIFS(DataRegularSeason20242025!$AB$3:$AB$1315,DataRegularSeason20242025!$B$3:$B$1315, "&lt;=" &amp; $A131, DataRegularSeason20242025!$E$3:$E$1315, C$1)</f>
        <v>13</v>
      </c>
      <c r="D131" s="2">
        <f>SUMIFS(DataRegularSeason20242025!$AA$3:$AA$1315,DataRegularSeason20242025!$B$3:$B$1315, "&lt;=" &amp; $A131, DataRegularSeason20242025!$D$3:$D$1315, D$1)+SUMIFS(DataRegularSeason20242025!$AB$3:$AB$1315,DataRegularSeason20242025!$B$3:$B$1315, "&lt;=" &amp; $A131, DataRegularSeason20242025!$E$3:$E$1315, D$1)</f>
        <v>9</v>
      </c>
      <c r="E131" s="2">
        <f>SUMIFS(DataRegularSeason20242025!$AA$3:$AA$1315,DataRegularSeason20242025!$B$3:$B$1315, "&lt;=" &amp; $A131, DataRegularSeason20242025!$D$3:$D$1315, E$1)+SUMIFS(DataRegularSeason20242025!$AB$3:$AB$1315,DataRegularSeason20242025!$B$3:$B$1315, "&lt;=" &amp; $A131, DataRegularSeason20242025!$E$3:$E$1315, E$1)</f>
        <v>16</v>
      </c>
      <c r="F131" s="2">
        <f>SUMIFS(DataRegularSeason20242025!$AA$3:$AA$1315,DataRegularSeason20242025!$B$3:$B$1315, "&lt;=" &amp; $A131, DataRegularSeason20242025!$D$3:$D$1315, F$1)+SUMIFS(DataRegularSeason20242025!$AB$3:$AB$1315,DataRegularSeason20242025!$B$3:$B$1315, "&lt;=" &amp; $A131, DataRegularSeason20242025!$E$3:$E$1315, F$1)</f>
        <v>11</v>
      </c>
      <c r="G131" s="2">
        <f>SUMIFS(DataRegularSeason20242025!$AA$3:$AA$1315,DataRegularSeason20242025!$B$3:$B$1315, "&lt;=" &amp; $A131, DataRegularSeason20242025!$D$3:$D$1315, G$1)+SUMIFS(DataRegularSeason20242025!$AB$3:$AB$1315,DataRegularSeason20242025!$B$3:$B$1315, "&lt;=" &amp; $A131, DataRegularSeason20242025!$E$3:$E$1315, G$1)</f>
        <v>13</v>
      </c>
      <c r="H131" s="2">
        <f>SUMIFS(DataRegularSeason20242025!$AA$3:$AA$1315,DataRegularSeason20242025!$B$3:$B$1315, "&lt;=" &amp; $A131, DataRegularSeason20242025!$D$3:$D$1315, H$1)+SUMIFS(DataRegularSeason20242025!$AB$3:$AB$1315,DataRegularSeason20242025!$B$3:$B$1315, "&lt;=" &amp; $A131, DataRegularSeason20242025!$E$3:$E$1315, H$1)</f>
        <v>11</v>
      </c>
      <c r="I131" s="2">
        <f>SUMIFS(DataRegularSeason20242025!$AA$3:$AA$1315,DataRegularSeason20242025!$B$3:$B$1315, "&lt;=" &amp; $A131, DataRegularSeason20242025!$D$3:$D$1315, I$1)+SUMIFS(DataRegularSeason20242025!$AB$3:$AB$1315,DataRegularSeason20242025!$B$3:$B$1315, "&lt;=" &amp; $A131, DataRegularSeason20242025!$E$3:$E$1315, I$1)</f>
        <v>10</v>
      </c>
      <c r="J131" s="2">
        <f>SUMIFS(DataRegularSeason20242025!$AA$3:$AA$1315,DataRegularSeason20242025!$B$3:$B$1315, "&lt;=" &amp; $A131, DataRegularSeason20242025!$D$3:$D$1315, J$1)+SUMIFS(DataRegularSeason20242025!$AB$3:$AB$1315,DataRegularSeason20242025!$B$3:$B$1315, "&lt;=" &amp; $A131, DataRegularSeason20242025!$E$3:$E$1315, J$1)</f>
        <v>14</v>
      </c>
      <c r="K131" s="2">
        <f>SUMIFS(DataRegularSeason20242025!$AA$3:$AA$1315,DataRegularSeason20242025!$B$3:$B$1315, "&lt;=" &amp; $A131, DataRegularSeason20242025!$D$3:$D$1315, K$1)+SUMIFS(DataRegularSeason20242025!$AB$3:$AB$1315,DataRegularSeason20242025!$B$3:$B$1315, "&lt;=" &amp; $A131, DataRegularSeason20242025!$E$3:$E$1315, K$1)</f>
        <v>11</v>
      </c>
      <c r="L131" s="2">
        <f>SUMIFS(DataRegularSeason20242025!$AA$3:$AA$1315,DataRegularSeason20242025!$B$3:$B$1315, "&lt;=" &amp; $A131, DataRegularSeason20242025!$D$3:$D$1315, L$1)+SUMIFS(DataRegularSeason20242025!$AB$3:$AB$1315,DataRegularSeason20242025!$B$3:$B$1315, "&lt;=" &amp; $A131, DataRegularSeason20242025!$E$3:$E$1315, L$1)</f>
        <v>13</v>
      </c>
      <c r="M131" s="2">
        <f>SUMIFS(DataRegularSeason20242025!$AA$3:$AA$1315,DataRegularSeason20242025!$B$3:$B$1315, "&lt;=" &amp; $A131, DataRegularSeason20242025!$D$3:$D$1315, M$1)+SUMIFS(DataRegularSeason20242025!$AB$3:$AB$1315,DataRegularSeason20242025!$B$3:$B$1315, "&lt;=" &amp; $A131, DataRegularSeason20242025!$E$3:$E$1315, M$1)</f>
        <v>19</v>
      </c>
      <c r="N131" s="2">
        <f>SUMIFS(DataRegularSeason20242025!$AA$3:$AA$1315,DataRegularSeason20242025!$B$3:$B$1315, "&lt;=" &amp; $A131, DataRegularSeason20242025!$D$3:$D$1315, N$1)+SUMIFS(DataRegularSeason20242025!$AB$3:$AB$1315,DataRegularSeason20242025!$B$3:$B$1315, "&lt;=" &amp; $A131, DataRegularSeason20242025!$E$3:$E$1315, N$1)</f>
        <v>17</v>
      </c>
      <c r="O131" s="2">
        <f>SUMIFS(DataRegularSeason20242025!$AA$3:$AA$1315,DataRegularSeason20242025!$B$3:$B$1315, "&lt;=" &amp; $A131, DataRegularSeason20242025!$D$3:$D$1315, O$1)+SUMIFS(DataRegularSeason20242025!$AB$3:$AB$1315,DataRegularSeason20242025!$B$3:$B$1315, "&lt;=" &amp; $A131, DataRegularSeason20242025!$E$3:$E$1315, O$1)</f>
        <v>18</v>
      </c>
      <c r="P131" s="2">
        <f>SUMIFS(DataRegularSeason20242025!$AA$3:$AA$1315,DataRegularSeason20242025!$B$3:$B$1315, "&lt;=" &amp; $A131, DataRegularSeason20242025!$D$3:$D$1315, P$1)+SUMIFS(DataRegularSeason20242025!$AB$3:$AB$1315,DataRegularSeason20242025!$B$3:$B$1315, "&lt;=" &amp; $A131, DataRegularSeason20242025!$E$3:$E$1315, P$1)</f>
        <v>9</v>
      </c>
      <c r="Q131" s="2">
        <f>SUMIFS(DataRegularSeason20242025!$AA$3:$AA$1315,DataRegularSeason20242025!$B$3:$B$1315, "&lt;=" &amp; $A131, DataRegularSeason20242025!$D$3:$D$1315, Q$1)+SUMIFS(DataRegularSeason20242025!$AB$3:$AB$1315,DataRegularSeason20242025!$B$3:$B$1315, "&lt;=" &amp; $A131, DataRegularSeason20242025!$E$3:$E$1315, Q$1)</f>
        <v>18</v>
      </c>
      <c r="R131" s="2">
        <f>SUMIFS(DataRegularSeason20242025!$AA$3:$AA$1315,DataRegularSeason20242025!$B$3:$B$1315, "&lt;=" &amp; $A131, DataRegularSeason20242025!$D$3:$D$1315, R$1)+SUMIFS(DataRegularSeason20242025!$AB$3:$AB$1315,DataRegularSeason20242025!$B$3:$B$1315, "&lt;=" &amp; $A131, DataRegularSeason20242025!$E$3:$E$1315, R$1)</f>
        <v>9</v>
      </c>
      <c r="S131" s="2">
        <f>SUMIFS(DataRegularSeason20242025!$AA$3:$AA$1315,DataRegularSeason20242025!$B$3:$B$1315, "&lt;=" &amp; $A131, DataRegularSeason20242025!$D$3:$D$1315, S$1)+SUMIFS(DataRegularSeason20242025!$AB$3:$AB$1315,DataRegularSeason20242025!$B$3:$B$1315, "&lt;=" &amp; $A131, DataRegularSeason20242025!$E$3:$E$1315, S$1)</f>
        <v>10</v>
      </c>
      <c r="T131" s="2">
        <f>SUMIFS(DataRegularSeason20242025!$AA$3:$AA$1315,DataRegularSeason20242025!$B$3:$B$1315, "&lt;=" &amp; $A131, DataRegularSeason20242025!$D$3:$D$1315, T$1)+SUMIFS(DataRegularSeason20242025!$AB$3:$AB$1315,DataRegularSeason20242025!$B$3:$B$1315, "&lt;=" &amp; $A131, DataRegularSeason20242025!$E$3:$E$1315, T$1)</f>
        <v>17</v>
      </c>
      <c r="U131" s="2">
        <f>SUMIFS(DataRegularSeason20242025!$AA$3:$AA$1315,DataRegularSeason20242025!$B$3:$B$1315, "&lt;=" &amp; $A131, DataRegularSeason20242025!$D$3:$D$1315, U$1)+SUMIFS(DataRegularSeason20242025!$AB$3:$AB$1315,DataRegularSeason20242025!$B$3:$B$1315, "&lt;=" &amp; $A131, DataRegularSeason20242025!$E$3:$E$1315, U$1)</f>
        <v>12</v>
      </c>
      <c r="V131" s="2">
        <f>SUMIFS(DataRegularSeason20242025!$AA$3:$AA$1315,DataRegularSeason20242025!$B$3:$B$1315, "&lt;=" &amp; $A131, DataRegularSeason20242025!$D$3:$D$1315, V$1)+SUMIFS(DataRegularSeason20242025!$AB$3:$AB$1315,DataRegularSeason20242025!$B$3:$B$1315, "&lt;=" &amp; $A131, DataRegularSeason20242025!$E$3:$E$1315, V$1)</f>
        <v>9</v>
      </c>
      <c r="W131" s="2">
        <f>SUMIFS(DataRegularSeason20242025!$AA$3:$AA$1315,DataRegularSeason20242025!$B$3:$B$1315, "&lt;=" &amp; $A131, DataRegularSeason20242025!$D$3:$D$1315, W$1)+SUMIFS(DataRegularSeason20242025!$AB$3:$AB$1315,DataRegularSeason20242025!$B$3:$B$1315, "&lt;=" &amp; $A131, DataRegularSeason20242025!$E$3:$E$1315, W$1)</f>
        <v>11</v>
      </c>
      <c r="X131" s="2">
        <f>SUMIFS(DataRegularSeason20242025!$AA$3:$AA$1315,DataRegularSeason20242025!$B$3:$B$1315, "&lt;=" &amp; $A131, DataRegularSeason20242025!$D$3:$D$1315, X$1)+SUMIFS(DataRegularSeason20242025!$AB$3:$AB$1315,DataRegularSeason20242025!$B$3:$B$1315, "&lt;=" &amp; $A131, DataRegularSeason20242025!$E$3:$E$1315, X$1)</f>
        <v>11</v>
      </c>
      <c r="Y131" s="2">
        <f>SUMIFS(DataRegularSeason20242025!$AA$3:$AA$1315,DataRegularSeason20242025!$B$3:$B$1315, "&lt;=" &amp; $A131, DataRegularSeason20242025!$D$3:$D$1315, Y$1)+SUMIFS(DataRegularSeason20242025!$AB$3:$AB$1315,DataRegularSeason20242025!$B$3:$B$1315, "&lt;=" &amp; $A131, DataRegularSeason20242025!$E$3:$E$1315, Y$1)</f>
        <v>8</v>
      </c>
      <c r="Z131" s="2">
        <f>SUMIFS(DataRegularSeason20242025!$AA$3:$AA$1315,DataRegularSeason20242025!$B$3:$B$1315, "&lt;=" &amp; $A131, DataRegularSeason20242025!$D$3:$D$1315, Z$1)+SUMIFS(DataRegularSeason20242025!$AB$3:$AB$1315,DataRegularSeason20242025!$B$3:$B$1315, "&lt;=" &amp; $A131, DataRegularSeason20242025!$E$3:$E$1315, Z$1)</f>
        <v>12</v>
      </c>
      <c r="AA131" s="2">
        <f>SUMIFS(DataRegularSeason20242025!$AA$3:$AA$1315,DataRegularSeason20242025!$B$3:$B$1315, "&lt;=" &amp; $A131, DataRegularSeason20242025!$D$3:$D$1315, AA$1)+SUMIFS(DataRegularSeason20242025!$AB$3:$AB$1315,DataRegularSeason20242025!$B$3:$B$1315, "&lt;=" &amp; $A131, DataRegularSeason20242025!$E$3:$E$1315, AA$1)</f>
        <v>14</v>
      </c>
      <c r="AB131" s="2">
        <f>SUMIFS(DataRegularSeason20242025!$AA$3:$AA$1315,DataRegularSeason20242025!$B$3:$B$1315, "&lt;=" &amp; $A131, DataRegularSeason20242025!$D$3:$D$1315, AB$1)+SUMIFS(DataRegularSeason20242025!$AB$3:$AB$1315,DataRegularSeason20242025!$B$3:$B$1315, "&lt;=" &amp; $A131, DataRegularSeason20242025!$E$3:$E$1315, AB$1)</f>
        <v>14</v>
      </c>
      <c r="AC131" s="2">
        <f>SUMIFS(DataRegularSeason20242025!$AA$3:$AA$1315,DataRegularSeason20242025!$B$3:$B$1315, "&lt;=" &amp; $A131, DataRegularSeason20242025!$D$3:$D$1315, AC$1)+SUMIFS(DataRegularSeason20242025!$AB$3:$AB$1315,DataRegularSeason20242025!$B$3:$B$1315, "&lt;=" &amp; $A131, DataRegularSeason20242025!$E$3:$E$1315, AC$1)</f>
        <v>13</v>
      </c>
      <c r="AD131" s="2">
        <f>SUMIFS(DataRegularSeason20242025!$AA$3:$AA$1315,DataRegularSeason20242025!$B$3:$B$1315, "&lt;=" &amp; $A131, DataRegularSeason20242025!$D$3:$D$1315, AD$1)+SUMIFS(DataRegularSeason20242025!$AB$3:$AB$1315,DataRegularSeason20242025!$B$3:$B$1315, "&lt;=" &amp; $A131, DataRegularSeason20242025!$E$3:$E$1315, AD$1)</f>
        <v>13</v>
      </c>
      <c r="AE131" s="2">
        <f>SUMIFS(DataRegularSeason20242025!$AA$3:$AA$1315,DataRegularSeason20242025!$B$3:$B$1315, "&lt;=" &amp; $A131, DataRegularSeason20242025!$D$3:$D$1315, AE$1)+SUMIFS(DataRegularSeason20242025!$AB$3:$AB$1315,DataRegularSeason20242025!$B$3:$B$1315, "&lt;=" &amp; $A131, DataRegularSeason20242025!$E$3:$E$1315, AE$1)</f>
        <v>17</v>
      </c>
      <c r="AF131" s="2">
        <f>SUMIFS(DataRegularSeason20242025!$AA$3:$AA$1315,DataRegularSeason20242025!$B$3:$B$1315, "&lt;=" &amp; $A131, DataRegularSeason20242025!$D$3:$D$1315, AF$1)+SUMIFS(DataRegularSeason20242025!$AB$3:$AB$1315,DataRegularSeason20242025!$B$3:$B$1315, "&lt;=" &amp; $A131, DataRegularSeason20242025!$E$3:$E$1315, AF$1)</f>
        <v>22</v>
      </c>
      <c r="AG131" s="2">
        <f>SUMIFS(DataRegularSeason20242025!$AA$3:$AA$1315,DataRegularSeason20242025!$B$3:$B$1315, "&lt;=" &amp; $A131, DataRegularSeason20242025!$D$3:$D$1315, AG$1)+SUMIFS(DataRegularSeason20242025!$AB$3:$AB$1315,DataRegularSeason20242025!$B$3:$B$1315, "&lt;=" &amp; $A131, DataRegularSeason20242025!$E$3:$E$1315, AG$1)</f>
        <v>16</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10</v>
      </c>
      <c r="C132" s="2">
        <f>SUMIFS(DataRegularSeason20242025!$AA$3:$AA$1315,DataRegularSeason20242025!$B$3:$B$1315, "&lt;=" &amp; $A132, DataRegularSeason20242025!$D$3:$D$1315, C$1)+SUMIFS(DataRegularSeason20242025!$AB$3:$AB$1315,DataRegularSeason20242025!$B$3:$B$1315, "&lt;=" &amp; $A132, DataRegularSeason20242025!$E$3:$E$1315, C$1)</f>
        <v>13</v>
      </c>
      <c r="D132" s="2">
        <f>SUMIFS(DataRegularSeason20242025!$AA$3:$AA$1315,DataRegularSeason20242025!$B$3:$B$1315, "&lt;=" &amp; $A132, DataRegularSeason20242025!$D$3:$D$1315, D$1)+SUMIFS(DataRegularSeason20242025!$AB$3:$AB$1315,DataRegularSeason20242025!$B$3:$B$1315, "&lt;=" &amp; $A132, DataRegularSeason20242025!$E$3:$E$1315, D$1)</f>
        <v>9</v>
      </c>
      <c r="E132" s="2">
        <f>SUMIFS(DataRegularSeason20242025!$AA$3:$AA$1315,DataRegularSeason20242025!$B$3:$B$1315, "&lt;=" &amp; $A132, DataRegularSeason20242025!$D$3:$D$1315, E$1)+SUMIFS(DataRegularSeason20242025!$AB$3:$AB$1315,DataRegularSeason20242025!$B$3:$B$1315, "&lt;=" &amp; $A132, DataRegularSeason20242025!$E$3:$E$1315, E$1)</f>
        <v>16</v>
      </c>
      <c r="F132" s="2">
        <f>SUMIFS(DataRegularSeason20242025!$AA$3:$AA$1315,DataRegularSeason20242025!$B$3:$B$1315, "&lt;=" &amp; $A132, DataRegularSeason20242025!$D$3:$D$1315, F$1)+SUMIFS(DataRegularSeason20242025!$AB$3:$AB$1315,DataRegularSeason20242025!$B$3:$B$1315, "&lt;=" &amp; $A132, DataRegularSeason20242025!$E$3:$E$1315, F$1)</f>
        <v>11</v>
      </c>
      <c r="G132" s="2">
        <f>SUMIFS(DataRegularSeason20242025!$AA$3:$AA$1315,DataRegularSeason20242025!$B$3:$B$1315, "&lt;=" &amp; $A132, DataRegularSeason20242025!$D$3:$D$1315, G$1)+SUMIFS(DataRegularSeason20242025!$AB$3:$AB$1315,DataRegularSeason20242025!$B$3:$B$1315, "&lt;=" &amp; $A132, DataRegularSeason20242025!$E$3:$E$1315, G$1)</f>
        <v>13</v>
      </c>
      <c r="H132" s="2">
        <f>SUMIFS(DataRegularSeason20242025!$AA$3:$AA$1315,DataRegularSeason20242025!$B$3:$B$1315, "&lt;=" &amp; $A132, DataRegularSeason20242025!$D$3:$D$1315, H$1)+SUMIFS(DataRegularSeason20242025!$AB$3:$AB$1315,DataRegularSeason20242025!$B$3:$B$1315, "&lt;=" &amp; $A132, DataRegularSeason20242025!$E$3:$E$1315, H$1)</f>
        <v>11</v>
      </c>
      <c r="I132" s="2">
        <f>SUMIFS(DataRegularSeason20242025!$AA$3:$AA$1315,DataRegularSeason20242025!$B$3:$B$1315, "&lt;=" &amp; $A132, DataRegularSeason20242025!$D$3:$D$1315, I$1)+SUMIFS(DataRegularSeason20242025!$AB$3:$AB$1315,DataRegularSeason20242025!$B$3:$B$1315, "&lt;=" &amp; $A132, DataRegularSeason20242025!$E$3:$E$1315, I$1)</f>
        <v>10</v>
      </c>
      <c r="J132" s="2">
        <f>SUMIFS(DataRegularSeason20242025!$AA$3:$AA$1315,DataRegularSeason20242025!$B$3:$B$1315, "&lt;=" &amp; $A132, DataRegularSeason20242025!$D$3:$D$1315, J$1)+SUMIFS(DataRegularSeason20242025!$AB$3:$AB$1315,DataRegularSeason20242025!$B$3:$B$1315, "&lt;=" &amp; $A132, DataRegularSeason20242025!$E$3:$E$1315, J$1)</f>
        <v>14</v>
      </c>
      <c r="K132" s="2">
        <f>SUMIFS(DataRegularSeason20242025!$AA$3:$AA$1315,DataRegularSeason20242025!$B$3:$B$1315, "&lt;=" &amp; $A132, DataRegularSeason20242025!$D$3:$D$1315, K$1)+SUMIFS(DataRegularSeason20242025!$AB$3:$AB$1315,DataRegularSeason20242025!$B$3:$B$1315, "&lt;=" &amp; $A132, DataRegularSeason20242025!$E$3:$E$1315, K$1)</f>
        <v>11</v>
      </c>
      <c r="L132" s="2">
        <f>SUMIFS(DataRegularSeason20242025!$AA$3:$AA$1315,DataRegularSeason20242025!$B$3:$B$1315, "&lt;=" &amp; $A132, DataRegularSeason20242025!$D$3:$D$1315, L$1)+SUMIFS(DataRegularSeason20242025!$AB$3:$AB$1315,DataRegularSeason20242025!$B$3:$B$1315, "&lt;=" &amp; $A132, DataRegularSeason20242025!$E$3:$E$1315, L$1)</f>
        <v>13</v>
      </c>
      <c r="M132" s="2">
        <f>SUMIFS(DataRegularSeason20242025!$AA$3:$AA$1315,DataRegularSeason20242025!$B$3:$B$1315, "&lt;=" &amp; $A132, DataRegularSeason20242025!$D$3:$D$1315, M$1)+SUMIFS(DataRegularSeason20242025!$AB$3:$AB$1315,DataRegularSeason20242025!$B$3:$B$1315, "&lt;=" &amp; $A132, DataRegularSeason20242025!$E$3:$E$1315, M$1)</f>
        <v>19</v>
      </c>
      <c r="N132" s="2">
        <f>SUMIFS(DataRegularSeason20242025!$AA$3:$AA$1315,DataRegularSeason20242025!$B$3:$B$1315, "&lt;=" &amp; $A132, DataRegularSeason20242025!$D$3:$D$1315, N$1)+SUMIFS(DataRegularSeason20242025!$AB$3:$AB$1315,DataRegularSeason20242025!$B$3:$B$1315, "&lt;=" &amp; $A132, DataRegularSeason20242025!$E$3:$E$1315, N$1)</f>
        <v>17</v>
      </c>
      <c r="O132" s="2">
        <f>SUMIFS(DataRegularSeason20242025!$AA$3:$AA$1315,DataRegularSeason20242025!$B$3:$B$1315, "&lt;=" &amp; $A132, DataRegularSeason20242025!$D$3:$D$1315, O$1)+SUMIFS(DataRegularSeason20242025!$AB$3:$AB$1315,DataRegularSeason20242025!$B$3:$B$1315, "&lt;=" &amp; $A132, DataRegularSeason20242025!$E$3:$E$1315, O$1)</f>
        <v>18</v>
      </c>
      <c r="P132" s="2">
        <f>SUMIFS(DataRegularSeason20242025!$AA$3:$AA$1315,DataRegularSeason20242025!$B$3:$B$1315, "&lt;=" &amp; $A132, DataRegularSeason20242025!$D$3:$D$1315, P$1)+SUMIFS(DataRegularSeason20242025!$AB$3:$AB$1315,DataRegularSeason20242025!$B$3:$B$1315, "&lt;=" &amp; $A132, DataRegularSeason20242025!$E$3:$E$1315, P$1)</f>
        <v>9</v>
      </c>
      <c r="Q132" s="2">
        <f>SUMIFS(DataRegularSeason20242025!$AA$3:$AA$1315,DataRegularSeason20242025!$B$3:$B$1315, "&lt;=" &amp; $A132, DataRegularSeason20242025!$D$3:$D$1315, Q$1)+SUMIFS(DataRegularSeason20242025!$AB$3:$AB$1315,DataRegularSeason20242025!$B$3:$B$1315, "&lt;=" &amp; $A132, DataRegularSeason20242025!$E$3:$E$1315, Q$1)</f>
        <v>18</v>
      </c>
      <c r="R132" s="2">
        <f>SUMIFS(DataRegularSeason20242025!$AA$3:$AA$1315,DataRegularSeason20242025!$B$3:$B$1315, "&lt;=" &amp; $A132, DataRegularSeason20242025!$D$3:$D$1315, R$1)+SUMIFS(DataRegularSeason20242025!$AB$3:$AB$1315,DataRegularSeason20242025!$B$3:$B$1315, "&lt;=" &amp; $A132, DataRegularSeason20242025!$E$3:$E$1315, R$1)</f>
        <v>9</v>
      </c>
      <c r="S132" s="2">
        <f>SUMIFS(DataRegularSeason20242025!$AA$3:$AA$1315,DataRegularSeason20242025!$B$3:$B$1315, "&lt;=" &amp; $A132, DataRegularSeason20242025!$D$3:$D$1315, S$1)+SUMIFS(DataRegularSeason20242025!$AB$3:$AB$1315,DataRegularSeason20242025!$B$3:$B$1315, "&lt;=" &amp; $A132, DataRegularSeason20242025!$E$3:$E$1315, S$1)</f>
        <v>10</v>
      </c>
      <c r="T132" s="2">
        <f>SUMIFS(DataRegularSeason20242025!$AA$3:$AA$1315,DataRegularSeason20242025!$B$3:$B$1315, "&lt;=" &amp; $A132, DataRegularSeason20242025!$D$3:$D$1315, T$1)+SUMIFS(DataRegularSeason20242025!$AB$3:$AB$1315,DataRegularSeason20242025!$B$3:$B$1315, "&lt;=" &amp; $A132, DataRegularSeason20242025!$E$3:$E$1315, T$1)</f>
        <v>17</v>
      </c>
      <c r="U132" s="2">
        <f>SUMIFS(DataRegularSeason20242025!$AA$3:$AA$1315,DataRegularSeason20242025!$B$3:$B$1315, "&lt;=" &amp; $A132, DataRegularSeason20242025!$D$3:$D$1315, U$1)+SUMIFS(DataRegularSeason20242025!$AB$3:$AB$1315,DataRegularSeason20242025!$B$3:$B$1315, "&lt;=" &amp; $A132, DataRegularSeason20242025!$E$3:$E$1315, U$1)</f>
        <v>12</v>
      </c>
      <c r="V132" s="2">
        <f>SUMIFS(DataRegularSeason20242025!$AA$3:$AA$1315,DataRegularSeason20242025!$B$3:$B$1315, "&lt;=" &amp; $A132, DataRegularSeason20242025!$D$3:$D$1315, V$1)+SUMIFS(DataRegularSeason20242025!$AB$3:$AB$1315,DataRegularSeason20242025!$B$3:$B$1315, "&lt;=" &amp; $A132, DataRegularSeason20242025!$E$3:$E$1315, V$1)</f>
        <v>9</v>
      </c>
      <c r="W132" s="2">
        <f>SUMIFS(DataRegularSeason20242025!$AA$3:$AA$1315,DataRegularSeason20242025!$B$3:$B$1315, "&lt;=" &amp; $A132, DataRegularSeason20242025!$D$3:$D$1315, W$1)+SUMIFS(DataRegularSeason20242025!$AB$3:$AB$1315,DataRegularSeason20242025!$B$3:$B$1315, "&lt;=" &amp; $A132, DataRegularSeason20242025!$E$3:$E$1315, W$1)</f>
        <v>11</v>
      </c>
      <c r="X132" s="2">
        <f>SUMIFS(DataRegularSeason20242025!$AA$3:$AA$1315,DataRegularSeason20242025!$B$3:$B$1315, "&lt;=" &amp; $A132, DataRegularSeason20242025!$D$3:$D$1315, X$1)+SUMIFS(DataRegularSeason20242025!$AB$3:$AB$1315,DataRegularSeason20242025!$B$3:$B$1315, "&lt;=" &amp; $A132, DataRegularSeason20242025!$E$3:$E$1315, X$1)</f>
        <v>11</v>
      </c>
      <c r="Y132" s="2">
        <f>SUMIFS(DataRegularSeason20242025!$AA$3:$AA$1315,DataRegularSeason20242025!$B$3:$B$1315, "&lt;=" &amp; $A132, DataRegularSeason20242025!$D$3:$D$1315, Y$1)+SUMIFS(DataRegularSeason20242025!$AB$3:$AB$1315,DataRegularSeason20242025!$B$3:$B$1315, "&lt;=" &amp; $A132, DataRegularSeason20242025!$E$3:$E$1315, Y$1)</f>
        <v>8</v>
      </c>
      <c r="Z132" s="2">
        <f>SUMIFS(DataRegularSeason20242025!$AA$3:$AA$1315,DataRegularSeason20242025!$B$3:$B$1315, "&lt;=" &amp; $A132, DataRegularSeason20242025!$D$3:$D$1315, Z$1)+SUMIFS(DataRegularSeason20242025!$AB$3:$AB$1315,DataRegularSeason20242025!$B$3:$B$1315, "&lt;=" &amp; $A132, DataRegularSeason20242025!$E$3:$E$1315, Z$1)</f>
        <v>12</v>
      </c>
      <c r="AA132" s="2">
        <f>SUMIFS(DataRegularSeason20242025!$AA$3:$AA$1315,DataRegularSeason20242025!$B$3:$B$1315, "&lt;=" &amp; $A132, DataRegularSeason20242025!$D$3:$D$1315, AA$1)+SUMIFS(DataRegularSeason20242025!$AB$3:$AB$1315,DataRegularSeason20242025!$B$3:$B$1315, "&lt;=" &amp; $A132, DataRegularSeason20242025!$E$3:$E$1315, AA$1)</f>
        <v>14</v>
      </c>
      <c r="AB132" s="2">
        <f>SUMIFS(DataRegularSeason20242025!$AA$3:$AA$1315,DataRegularSeason20242025!$B$3:$B$1315, "&lt;=" &amp; $A132, DataRegularSeason20242025!$D$3:$D$1315, AB$1)+SUMIFS(DataRegularSeason20242025!$AB$3:$AB$1315,DataRegularSeason20242025!$B$3:$B$1315, "&lt;=" &amp; $A132, DataRegularSeason20242025!$E$3:$E$1315, AB$1)</f>
        <v>14</v>
      </c>
      <c r="AC132" s="2">
        <f>SUMIFS(DataRegularSeason20242025!$AA$3:$AA$1315,DataRegularSeason20242025!$B$3:$B$1315, "&lt;=" &amp; $A132, DataRegularSeason20242025!$D$3:$D$1315, AC$1)+SUMIFS(DataRegularSeason20242025!$AB$3:$AB$1315,DataRegularSeason20242025!$B$3:$B$1315, "&lt;=" &amp; $A132, DataRegularSeason20242025!$E$3:$E$1315, AC$1)</f>
        <v>13</v>
      </c>
      <c r="AD132" s="2">
        <f>SUMIFS(DataRegularSeason20242025!$AA$3:$AA$1315,DataRegularSeason20242025!$B$3:$B$1315, "&lt;=" &amp; $A132, DataRegularSeason20242025!$D$3:$D$1315, AD$1)+SUMIFS(DataRegularSeason20242025!$AB$3:$AB$1315,DataRegularSeason20242025!$B$3:$B$1315, "&lt;=" &amp; $A132, DataRegularSeason20242025!$E$3:$E$1315, AD$1)</f>
        <v>13</v>
      </c>
      <c r="AE132" s="2">
        <f>SUMIFS(DataRegularSeason20242025!$AA$3:$AA$1315,DataRegularSeason20242025!$B$3:$B$1315, "&lt;=" &amp; $A132, DataRegularSeason20242025!$D$3:$D$1315, AE$1)+SUMIFS(DataRegularSeason20242025!$AB$3:$AB$1315,DataRegularSeason20242025!$B$3:$B$1315, "&lt;=" &amp; $A132, DataRegularSeason20242025!$E$3:$E$1315, AE$1)</f>
        <v>17</v>
      </c>
      <c r="AF132" s="2">
        <f>SUMIFS(DataRegularSeason20242025!$AA$3:$AA$1315,DataRegularSeason20242025!$B$3:$B$1315, "&lt;=" &amp; $A132, DataRegularSeason20242025!$D$3:$D$1315, AF$1)+SUMIFS(DataRegularSeason20242025!$AB$3:$AB$1315,DataRegularSeason20242025!$B$3:$B$1315, "&lt;=" &amp; $A132, DataRegularSeason20242025!$E$3:$E$1315, AF$1)</f>
        <v>22</v>
      </c>
      <c r="AG132" s="2">
        <f>SUMIFS(DataRegularSeason20242025!$AA$3:$AA$1315,DataRegularSeason20242025!$B$3:$B$1315, "&lt;=" &amp; $A132, DataRegularSeason20242025!$D$3:$D$1315, AG$1)+SUMIFS(DataRegularSeason20242025!$AB$3:$AB$1315,DataRegularSeason20242025!$B$3:$B$1315, "&lt;=" &amp; $A132, DataRegularSeason20242025!$E$3:$E$1315, AG$1)</f>
        <v>16</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10</v>
      </c>
      <c r="C133" s="2">
        <f>SUMIFS(DataRegularSeason20242025!$AA$3:$AA$1315,DataRegularSeason20242025!$B$3:$B$1315, "&lt;=" &amp; $A133, DataRegularSeason20242025!$D$3:$D$1315, C$1)+SUMIFS(DataRegularSeason20242025!$AB$3:$AB$1315,DataRegularSeason20242025!$B$3:$B$1315, "&lt;=" &amp; $A133, DataRegularSeason20242025!$E$3:$E$1315, C$1)</f>
        <v>13</v>
      </c>
      <c r="D133" s="2">
        <f>SUMIFS(DataRegularSeason20242025!$AA$3:$AA$1315,DataRegularSeason20242025!$B$3:$B$1315, "&lt;=" &amp; $A133, DataRegularSeason20242025!$D$3:$D$1315, D$1)+SUMIFS(DataRegularSeason20242025!$AB$3:$AB$1315,DataRegularSeason20242025!$B$3:$B$1315, "&lt;=" &amp; $A133, DataRegularSeason20242025!$E$3:$E$1315, D$1)</f>
        <v>9</v>
      </c>
      <c r="E133" s="2">
        <f>SUMIFS(DataRegularSeason20242025!$AA$3:$AA$1315,DataRegularSeason20242025!$B$3:$B$1315, "&lt;=" &amp; $A133, DataRegularSeason20242025!$D$3:$D$1315, E$1)+SUMIFS(DataRegularSeason20242025!$AB$3:$AB$1315,DataRegularSeason20242025!$B$3:$B$1315, "&lt;=" &amp; $A133, DataRegularSeason20242025!$E$3:$E$1315, E$1)</f>
        <v>16</v>
      </c>
      <c r="F133" s="2">
        <f>SUMIFS(DataRegularSeason20242025!$AA$3:$AA$1315,DataRegularSeason20242025!$B$3:$B$1315, "&lt;=" &amp; $A133, DataRegularSeason20242025!$D$3:$D$1315, F$1)+SUMIFS(DataRegularSeason20242025!$AB$3:$AB$1315,DataRegularSeason20242025!$B$3:$B$1315, "&lt;=" &amp; $A133, DataRegularSeason20242025!$E$3:$E$1315, F$1)</f>
        <v>11</v>
      </c>
      <c r="G133" s="2">
        <f>SUMIFS(DataRegularSeason20242025!$AA$3:$AA$1315,DataRegularSeason20242025!$B$3:$B$1315, "&lt;=" &amp; $A133, DataRegularSeason20242025!$D$3:$D$1315, G$1)+SUMIFS(DataRegularSeason20242025!$AB$3:$AB$1315,DataRegularSeason20242025!$B$3:$B$1315, "&lt;=" &amp; $A133, DataRegularSeason20242025!$E$3:$E$1315, G$1)</f>
        <v>13</v>
      </c>
      <c r="H133" s="2">
        <f>SUMIFS(DataRegularSeason20242025!$AA$3:$AA$1315,DataRegularSeason20242025!$B$3:$B$1315, "&lt;=" &amp; $A133, DataRegularSeason20242025!$D$3:$D$1315, H$1)+SUMIFS(DataRegularSeason20242025!$AB$3:$AB$1315,DataRegularSeason20242025!$B$3:$B$1315, "&lt;=" &amp; $A133, DataRegularSeason20242025!$E$3:$E$1315, H$1)</f>
        <v>11</v>
      </c>
      <c r="I133" s="2">
        <f>SUMIFS(DataRegularSeason20242025!$AA$3:$AA$1315,DataRegularSeason20242025!$B$3:$B$1315, "&lt;=" &amp; $A133, DataRegularSeason20242025!$D$3:$D$1315, I$1)+SUMIFS(DataRegularSeason20242025!$AB$3:$AB$1315,DataRegularSeason20242025!$B$3:$B$1315, "&lt;=" &amp; $A133, DataRegularSeason20242025!$E$3:$E$1315, I$1)</f>
        <v>10</v>
      </c>
      <c r="J133" s="2">
        <f>SUMIFS(DataRegularSeason20242025!$AA$3:$AA$1315,DataRegularSeason20242025!$B$3:$B$1315, "&lt;=" &amp; $A133, DataRegularSeason20242025!$D$3:$D$1315, J$1)+SUMIFS(DataRegularSeason20242025!$AB$3:$AB$1315,DataRegularSeason20242025!$B$3:$B$1315, "&lt;=" &amp; $A133, DataRegularSeason20242025!$E$3:$E$1315, J$1)</f>
        <v>14</v>
      </c>
      <c r="K133" s="2">
        <f>SUMIFS(DataRegularSeason20242025!$AA$3:$AA$1315,DataRegularSeason20242025!$B$3:$B$1315, "&lt;=" &amp; $A133, DataRegularSeason20242025!$D$3:$D$1315, K$1)+SUMIFS(DataRegularSeason20242025!$AB$3:$AB$1315,DataRegularSeason20242025!$B$3:$B$1315, "&lt;=" &amp; $A133, DataRegularSeason20242025!$E$3:$E$1315, K$1)</f>
        <v>11</v>
      </c>
      <c r="L133" s="2">
        <f>SUMIFS(DataRegularSeason20242025!$AA$3:$AA$1315,DataRegularSeason20242025!$B$3:$B$1315, "&lt;=" &amp; $A133, DataRegularSeason20242025!$D$3:$D$1315, L$1)+SUMIFS(DataRegularSeason20242025!$AB$3:$AB$1315,DataRegularSeason20242025!$B$3:$B$1315, "&lt;=" &amp; $A133, DataRegularSeason20242025!$E$3:$E$1315, L$1)</f>
        <v>13</v>
      </c>
      <c r="M133" s="2">
        <f>SUMIFS(DataRegularSeason20242025!$AA$3:$AA$1315,DataRegularSeason20242025!$B$3:$B$1315, "&lt;=" &amp; $A133, DataRegularSeason20242025!$D$3:$D$1315, M$1)+SUMIFS(DataRegularSeason20242025!$AB$3:$AB$1315,DataRegularSeason20242025!$B$3:$B$1315, "&lt;=" &amp; $A133, DataRegularSeason20242025!$E$3:$E$1315, M$1)</f>
        <v>19</v>
      </c>
      <c r="N133" s="2">
        <f>SUMIFS(DataRegularSeason20242025!$AA$3:$AA$1315,DataRegularSeason20242025!$B$3:$B$1315, "&lt;=" &amp; $A133, DataRegularSeason20242025!$D$3:$D$1315, N$1)+SUMIFS(DataRegularSeason20242025!$AB$3:$AB$1315,DataRegularSeason20242025!$B$3:$B$1315, "&lt;=" &amp; $A133, DataRegularSeason20242025!$E$3:$E$1315, N$1)</f>
        <v>17</v>
      </c>
      <c r="O133" s="2">
        <f>SUMIFS(DataRegularSeason20242025!$AA$3:$AA$1315,DataRegularSeason20242025!$B$3:$B$1315, "&lt;=" &amp; $A133, DataRegularSeason20242025!$D$3:$D$1315, O$1)+SUMIFS(DataRegularSeason20242025!$AB$3:$AB$1315,DataRegularSeason20242025!$B$3:$B$1315, "&lt;=" &amp; $A133, DataRegularSeason20242025!$E$3:$E$1315, O$1)</f>
        <v>18</v>
      </c>
      <c r="P133" s="2">
        <f>SUMIFS(DataRegularSeason20242025!$AA$3:$AA$1315,DataRegularSeason20242025!$B$3:$B$1315, "&lt;=" &amp; $A133, DataRegularSeason20242025!$D$3:$D$1315, P$1)+SUMIFS(DataRegularSeason20242025!$AB$3:$AB$1315,DataRegularSeason20242025!$B$3:$B$1315, "&lt;=" &amp; $A133, DataRegularSeason20242025!$E$3:$E$1315, P$1)</f>
        <v>9</v>
      </c>
      <c r="Q133" s="2">
        <f>SUMIFS(DataRegularSeason20242025!$AA$3:$AA$1315,DataRegularSeason20242025!$B$3:$B$1315, "&lt;=" &amp; $A133, DataRegularSeason20242025!$D$3:$D$1315, Q$1)+SUMIFS(DataRegularSeason20242025!$AB$3:$AB$1315,DataRegularSeason20242025!$B$3:$B$1315, "&lt;=" &amp; $A133, DataRegularSeason20242025!$E$3:$E$1315, Q$1)</f>
        <v>18</v>
      </c>
      <c r="R133" s="2">
        <f>SUMIFS(DataRegularSeason20242025!$AA$3:$AA$1315,DataRegularSeason20242025!$B$3:$B$1315, "&lt;=" &amp; $A133, DataRegularSeason20242025!$D$3:$D$1315, R$1)+SUMIFS(DataRegularSeason20242025!$AB$3:$AB$1315,DataRegularSeason20242025!$B$3:$B$1315, "&lt;=" &amp; $A133, DataRegularSeason20242025!$E$3:$E$1315, R$1)</f>
        <v>9</v>
      </c>
      <c r="S133" s="2">
        <f>SUMIFS(DataRegularSeason20242025!$AA$3:$AA$1315,DataRegularSeason20242025!$B$3:$B$1315, "&lt;=" &amp; $A133, DataRegularSeason20242025!$D$3:$D$1315, S$1)+SUMIFS(DataRegularSeason20242025!$AB$3:$AB$1315,DataRegularSeason20242025!$B$3:$B$1315, "&lt;=" &amp; $A133, DataRegularSeason20242025!$E$3:$E$1315, S$1)</f>
        <v>10</v>
      </c>
      <c r="T133" s="2">
        <f>SUMIFS(DataRegularSeason20242025!$AA$3:$AA$1315,DataRegularSeason20242025!$B$3:$B$1315, "&lt;=" &amp; $A133, DataRegularSeason20242025!$D$3:$D$1315, T$1)+SUMIFS(DataRegularSeason20242025!$AB$3:$AB$1315,DataRegularSeason20242025!$B$3:$B$1315, "&lt;=" &amp; $A133, DataRegularSeason20242025!$E$3:$E$1315, T$1)</f>
        <v>17</v>
      </c>
      <c r="U133" s="2">
        <f>SUMIFS(DataRegularSeason20242025!$AA$3:$AA$1315,DataRegularSeason20242025!$B$3:$B$1315, "&lt;=" &amp; $A133, DataRegularSeason20242025!$D$3:$D$1315, U$1)+SUMIFS(DataRegularSeason20242025!$AB$3:$AB$1315,DataRegularSeason20242025!$B$3:$B$1315, "&lt;=" &amp; $A133, DataRegularSeason20242025!$E$3:$E$1315, U$1)</f>
        <v>12</v>
      </c>
      <c r="V133" s="2">
        <f>SUMIFS(DataRegularSeason20242025!$AA$3:$AA$1315,DataRegularSeason20242025!$B$3:$B$1315, "&lt;=" &amp; $A133, DataRegularSeason20242025!$D$3:$D$1315, V$1)+SUMIFS(DataRegularSeason20242025!$AB$3:$AB$1315,DataRegularSeason20242025!$B$3:$B$1315, "&lt;=" &amp; $A133, DataRegularSeason20242025!$E$3:$E$1315, V$1)</f>
        <v>9</v>
      </c>
      <c r="W133" s="2">
        <f>SUMIFS(DataRegularSeason20242025!$AA$3:$AA$1315,DataRegularSeason20242025!$B$3:$B$1315, "&lt;=" &amp; $A133, DataRegularSeason20242025!$D$3:$D$1315, W$1)+SUMIFS(DataRegularSeason20242025!$AB$3:$AB$1315,DataRegularSeason20242025!$B$3:$B$1315, "&lt;=" &amp; $A133, DataRegularSeason20242025!$E$3:$E$1315, W$1)</f>
        <v>11</v>
      </c>
      <c r="X133" s="2">
        <f>SUMIFS(DataRegularSeason20242025!$AA$3:$AA$1315,DataRegularSeason20242025!$B$3:$B$1315, "&lt;=" &amp; $A133, DataRegularSeason20242025!$D$3:$D$1315, X$1)+SUMIFS(DataRegularSeason20242025!$AB$3:$AB$1315,DataRegularSeason20242025!$B$3:$B$1315, "&lt;=" &amp; $A133, DataRegularSeason20242025!$E$3:$E$1315, X$1)</f>
        <v>11</v>
      </c>
      <c r="Y133" s="2">
        <f>SUMIFS(DataRegularSeason20242025!$AA$3:$AA$1315,DataRegularSeason20242025!$B$3:$B$1315, "&lt;=" &amp; $A133, DataRegularSeason20242025!$D$3:$D$1315, Y$1)+SUMIFS(DataRegularSeason20242025!$AB$3:$AB$1315,DataRegularSeason20242025!$B$3:$B$1315, "&lt;=" &amp; $A133, DataRegularSeason20242025!$E$3:$E$1315, Y$1)</f>
        <v>8</v>
      </c>
      <c r="Z133" s="2">
        <f>SUMIFS(DataRegularSeason20242025!$AA$3:$AA$1315,DataRegularSeason20242025!$B$3:$B$1315, "&lt;=" &amp; $A133, DataRegularSeason20242025!$D$3:$D$1315, Z$1)+SUMIFS(DataRegularSeason20242025!$AB$3:$AB$1315,DataRegularSeason20242025!$B$3:$B$1315, "&lt;=" &amp; $A133, DataRegularSeason20242025!$E$3:$E$1315, Z$1)</f>
        <v>12</v>
      </c>
      <c r="AA133" s="2">
        <f>SUMIFS(DataRegularSeason20242025!$AA$3:$AA$1315,DataRegularSeason20242025!$B$3:$B$1315, "&lt;=" &amp; $A133, DataRegularSeason20242025!$D$3:$D$1315, AA$1)+SUMIFS(DataRegularSeason20242025!$AB$3:$AB$1315,DataRegularSeason20242025!$B$3:$B$1315, "&lt;=" &amp; $A133, DataRegularSeason20242025!$E$3:$E$1315, AA$1)</f>
        <v>14</v>
      </c>
      <c r="AB133" s="2">
        <f>SUMIFS(DataRegularSeason20242025!$AA$3:$AA$1315,DataRegularSeason20242025!$B$3:$B$1315, "&lt;=" &amp; $A133, DataRegularSeason20242025!$D$3:$D$1315, AB$1)+SUMIFS(DataRegularSeason20242025!$AB$3:$AB$1315,DataRegularSeason20242025!$B$3:$B$1315, "&lt;=" &amp; $A133, DataRegularSeason20242025!$E$3:$E$1315, AB$1)</f>
        <v>14</v>
      </c>
      <c r="AC133" s="2">
        <f>SUMIFS(DataRegularSeason20242025!$AA$3:$AA$1315,DataRegularSeason20242025!$B$3:$B$1315, "&lt;=" &amp; $A133, DataRegularSeason20242025!$D$3:$D$1315, AC$1)+SUMIFS(DataRegularSeason20242025!$AB$3:$AB$1315,DataRegularSeason20242025!$B$3:$B$1315, "&lt;=" &amp; $A133, DataRegularSeason20242025!$E$3:$E$1315, AC$1)</f>
        <v>13</v>
      </c>
      <c r="AD133" s="2">
        <f>SUMIFS(DataRegularSeason20242025!$AA$3:$AA$1315,DataRegularSeason20242025!$B$3:$B$1315, "&lt;=" &amp; $A133, DataRegularSeason20242025!$D$3:$D$1315, AD$1)+SUMIFS(DataRegularSeason20242025!$AB$3:$AB$1315,DataRegularSeason20242025!$B$3:$B$1315, "&lt;=" &amp; $A133, DataRegularSeason20242025!$E$3:$E$1315, AD$1)</f>
        <v>13</v>
      </c>
      <c r="AE133" s="2">
        <f>SUMIFS(DataRegularSeason20242025!$AA$3:$AA$1315,DataRegularSeason20242025!$B$3:$B$1315, "&lt;=" &amp; $A133, DataRegularSeason20242025!$D$3:$D$1315, AE$1)+SUMIFS(DataRegularSeason20242025!$AB$3:$AB$1315,DataRegularSeason20242025!$B$3:$B$1315, "&lt;=" &amp; $A133, DataRegularSeason20242025!$E$3:$E$1315, AE$1)</f>
        <v>17</v>
      </c>
      <c r="AF133" s="2">
        <f>SUMIFS(DataRegularSeason20242025!$AA$3:$AA$1315,DataRegularSeason20242025!$B$3:$B$1315, "&lt;=" &amp; $A133, DataRegularSeason20242025!$D$3:$D$1315, AF$1)+SUMIFS(DataRegularSeason20242025!$AB$3:$AB$1315,DataRegularSeason20242025!$B$3:$B$1315, "&lt;=" &amp; $A133, DataRegularSeason20242025!$E$3:$E$1315, AF$1)</f>
        <v>22</v>
      </c>
      <c r="AG133" s="2">
        <f>SUMIFS(DataRegularSeason20242025!$AA$3:$AA$1315,DataRegularSeason20242025!$B$3:$B$1315, "&lt;=" &amp; $A133, DataRegularSeason20242025!$D$3:$D$1315, AG$1)+SUMIFS(DataRegularSeason20242025!$AB$3:$AB$1315,DataRegularSeason20242025!$B$3:$B$1315, "&lt;=" &amp; $A133, DataRegularSeason20242025!$E$3:$E$1315, AG$1)</f>
        <v>16</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10</v>
      </c>
      <c r="C134" s="2">
        <f>SUMIFS(DataRegularSeason20242025!$AA$3:$AA$1315,DataRegularSeason20242025!$B$3:$B$1315, "&lt;=" &amp; $A134, DataRegularSeason20242025!$D$3:$D$1315, C$1)+SUMIFS(DataRegularSeason20242025!$AB$3:$AB$1315,DataRegularSeason20242025!$B$3:$B$1315, "&lt;=" &amp; $A134, DataRegularSeason20242025!$E$3:$E$1315, C$1)</f>
        <v>13</v>
      </c>
      <c r="D134" s="2">
        <f>SUMIFS(DataRegularSeason20242025!$AA$3:$AA$1315,DataRegularSeason20242025!$B$3:$B$1315, "&lt;=" &amp; $A134, DataRegularSeason20242025!$D$3:$D$1315, D$1)+SUMIFS(DataRegularSeason20242025!$AB$3:$AB$1315,DataRegularSeason20242025!$B$3:$B$1315, "&lt;=" &amp; $A134, DataRegularSeason20242025!$E$3:$E$1315, D$1)</f>
        <v>9</v>
      </c>
      <c r="E134" s="2">
        <f>SUMIFS(DataRegularSeason20242025!$AA$3:$AA$1315,DataRegularSeason20242025!$B$3:$B$1315, "&lt;=" &amp; $A134, DataRegularSeason20242025!$D$3:$D$1315, E$1)+SUMIFS(DataRegularSeason20242025!$AB$3:$AB$1315,DataRegularSeason20242025!$B$3:$B$1315, "&lt;=" &amp; $A134, DataRegularSeason20242025!$E$3:$E$1315, E$1)</f>
        <v>16</v>
      </c>
      <c r="F134" s="2">
        <f>SUMIFS(DataRegularSeason20242025!$AA$3:$AA$1315,DataRegularSeason20242025!$B$3:$B$1315, "&lt;=" &amp; $A134, DataRegularSeason20242025!$D$3:$D$1315, F$1)+SUMIFS(DataRegularSeason20242025!$AB$3:$AB$1315,DataRegularSeason20242025!$B$3:$B$1315, "&lt;=" &amp; $A134, DataRegularSeason20242025!$E$3:$E$1315, F$1)</f>
        <v>11</v>
      </c>
      <c r="G134" s="2">
        <f>SUMIFS(DataRegularSeason20242025!$AA$3:$AA$1315,DataRegularSeason20242025!$B$3:$B$1315, "&lt;=" &amp; $A134, DataRegularSeason20242025!$D$3:$D$1315, G$1)+SUMIFS(DataRegularSeason20242025!$AB$3:$AB$1315,DataRegularSeason20242025!$B$3:$B$1315, "&lt;=" &amp; $A134, DataRegularSeason20242025!$E$3:$E$1315, G$1)</f>
        <v>13</v>
      </c>
      <c r="H134" s="2">
        <f>SUMIFS(DataRegularSeason20242025!$AA$3:$AA$1315,DataRegularSeason20242025!$B$3:$B$1315, "&lt;=" &amp; $A134, DataRegularSeason20242025!$D$3:$D$1315, H$1)+SUMIFS(DataRegularSeason20242025!$AB$3:$AB$1315,DataRegularSeason20242025!$B$3:$B$1315, "&lt;=" &amp; $A134, DataRegularSeason20242025!$E$3:$E$1315, H$1)</f>
        <v>11</v>
      </c>
      <c r="I134" s="2">
        <f>SUMIFS(DataRegularSeason20242025!$AA$3:$AA$1315,DataRegularSeason20242025!$B$3:$B$1315, "&lt;=" &amp; $A134, DataRegularSeason20242025!$D$3:$D$1315, I$1)+SUMIFS(DataRegularSeason20242025!$AB$3:$AB$1315,DataRegularSeason20242025!$B$3:$B$1315, "&lt;=" &amp; $A134, DataRegularSeason20242025!$E$3:$E$1315, I$1)</f>
        <v>10</v>
      </c>
      <c r="J134" s="2">
        <f>SUMIFS(DataRegularSeason20242025!$AA$3:$AA$1315,DataRegularSeason20242025!$B$3:$B$1315, "&lt;=" &amp; $A134, DataRegularSeason20242025!$D$3:$D$1315, J$1)+SUMIFS(DataRegularSeason20242025!$AB$3:$AB$1315,DataRegularSeason20242025!$B$3:$B$1315, "&lt;=" &amp; $A134, DataRegularSeason20242025!$E$3:$E$1315, J$1)</f>
        <v>14</v>
      </c>
      <c r="K134" s="2">
        <f>SUMIFS(DataRegularSeason20242025!$AA$3:$AA$1315,DataRegularSeason20242025!$B$3:$B$1315, "&lt;=" &amp; $A134, DataRegularSeason20242025!$D$3:$D$1315, K$1)+SUMIFS(DataRegularSeason20242025!$AB$3:$AB$1315,DataRegularSeason20242025!$B$3:$B$1315, "&lt;=" &amp; $A134, DataRegularSeason20242025!$E$3:$E$1315, K$1)</f>
        <v>11</v>
      </c>
      <c r="L134" s="2">
        <f>SUMIFS(DataRegularSeason20242025!$AA$3:$AA$1315,DataRegularSeason20242025!$B$3:$B$1315, "&lt;=" &amp; $A134, DataRegularSeason20242025!$D$3:$D$1315, L$1)+SUMIFS(DataRegularSeason20242025!$AB$3:$AB$1315,DataRegularSeason20242025!$B$3:$B$1315, "&lt;=" &amp; $A134, DataRegularSeason20242025!$E$3:$E$1315, L$1)</f>
        <v>13</v>
      </c>
      <c r="M134" s="2">
        <f>SUMIFS(DataRegularSeason20242025!$AA$3:$AA$1315,DataRegularSeason20242025!$B$3:$B$1315, "&lt;=" &amp; $A134, DataRegularSeason20242025!$D$3:$D$1315, M$1)+SUMIFS(DataRegularSeason20242025!$AB$3:$AB$1315,DataRegularSeason20242025!$B$3:$B$1315, "&lt;=" &amp; $A134, DataRegularSeason20242025!$E$3:$E$1315, M$1)</f>
        <v>19</v>
      </c>
      <c r="N134" s="2">
        <f>SUMIFS(DataRegularSeason20242025!$AA$3:$AA$1315,DataRegularSeason20242025!$B$3:$B$1315, "&lt;=" &amp; $A134, DataRegularSeason20242025!$D$3:$D$1315, N$1)+SUMIFS(DataRegularSeason20242025!$AB$3:$AB$1315,DataRegularSeason20242025!$B$3:$B$1315, "&lt;=" &amp; $A134, DataRegularSeason20242025!$E$3:$E$1315, N$1)</f>
        <v>17</v>
      </c>
      <c r="O134" s="2">
        <f>SUMIFS(DataRegularSeason20242025!$AA$3:$AA$1315,DataRegularSeason20242025!$B$3:$B$1315, "&lt;=" &amp; $A134, DataRegularSeason20242025!$D$3:$D$1315, O$1)+SUMIFS(DataRegularSeason20242025!$AB$3:$AB$1315,DataRegularSeason20242025!$B$3:$B$1315, "&lt;=" &amp; $A134, DataRegularSeason20242025!$E$3:$E$1315, O$1)</f>
        <v>18</v>
      </c>
      <c r="P134" s="2">
        <f>SUMIFS(DataRegularSeason20242025!$AA$3:$AA$1315,DataRegularSeason20242025!$B$3:$B$1315, "&lt;=" &amp; $A134, DataRegularSeason20242025!$D$3:$D$1315, P$1)+SUMIFS(DataRegularSeason20242025!$AB$3:$AB$1315,DataRegularSeason20242025!$B$3:$B$1315, "&lt;=" &amp; $A134, DataRegularSeason20242025!$E$3:$E$1315, P$1)</f>
        <v>9</v>
      </c>
      <c r="Q134" s="2">
        <f>SUMIFS(DataRegularSeason20242025!$AA$3:$AA$1315,DataRegularSeason20242025!$B$3:$B$1315, "&lt;=" &amp; $A134, DataRegularSeason20242025!$D$3:$D$1315, Q$1)+SUMIFS(DataRegularSeason20242025!$AB$3:$AB$1315,DataRegularSeason20242025!$B$3:$B$1315, "&lt;=" &amp; $A134, DataRegularSeason20242025!$E$3:$E$1315, Q$1)</f>
        <v>18</v>
      </c>
      <c r="R134" s="2">
        <f>SUMIFS(DataRegularSeason20242025!$AA$3:$AA$1315,DataRegularSeason20242025!$B$3:$B$1315, "&lt;=" &amp; $A134, DataRegularSeason20242025!$D$3:$D$1315, R$1)+SUMIFS(DataRegularSeason20242025!$AB$3:$AB$1315,DataRegularSeason20242025!$B$3:$B$1315, "&lt;=" &amp; $A134, DataRegularSeason20242025!$E$3:$E$1315, R$1)</f>
        <v>9</v>
      </c>
      <c r="S134" s="2">
        <f>SUMIFS(DataRegularSeason20242025!$AA$3:$AA$1315,DataRegularSeason20242025!$B$3:$B$1315, "&lt;=" &amp; $A134, DataRegularSeason20242025!$D$3:$D$1315, S$1)+SUMIFS(DataRegularSeason20242025!$AB$3:$AB$1315,DataRegularSeason20242025!$B$3:$B$1315, "&lt;=" &amp; $A134, DataRegularSeason20242025!$E$3:$E$1315, S$1)</f>
        <v>10</v>
      </c>
      <c r="T134" s="2">
        <f>SUMIFS(DataRegularSeason20242025!$AA$3:$AA$1315,DataRegularSeason20242025!$B$3:$B$1315, "&lt;=" &amp; $A134, DataRegularSeason20242025!$D$3:$D$1315, T$1)+SUMIFS(DataRegularSeason20242025!$AB$3:$AB$1315,DataRegularSeason20242025!$B$3:$B$1315, "&lt;=" &amp; $A134, DataRegularSeason20242025!$E$3:$E$1315, T$1)</f>
        <v>17</v>
      </c>
      <c r="U134" s="2">
        <f>SUMIFS(DataRegularSeason20242025!$AA$3:$AA$1315,DataRegularSeason20242025!$B$3:$B$1315, "&lt;=" &amp; $A134, DataRegularSeason20242025!$D$3:$D$1315, U$1)+SUMIFS(DataRegularSeason20242025!$AB$3:$AB$1315,DataRegularSeason20242025!$B$3:$B$1315, "&lt;=" &amp; $A134, DataRegularSeason20242025!$E$3:$E$1315, U$1)</f>
        <v>12</v>
      </c>
      <c r="V134" s="2">
        <f>SUMIFS(DataRegularSeason20242025!$AA$3:$AA$1315,DataRegularSeason20242025!$B$3:$B$1315, "&lt;=" &amp; $A134, DataRegularSeason20242025!$D$3:$D$1315, V$1)+SUMIFS(DataRegularSeason20242025!$AB$3:$AB$1315,DataRegularSeason20242025!$B$3:$B$1315, "&lt;=" &amp; $A134, DataRegularSeason20242025!$E$3:$E$1315, V$1)</f>
        <v>9</v>
      </c>
      <c r="W134" s="2">
        <f>SUMIFS(DataRegularSeason20242025!$AA$3:$AA$1315,DataRegularSeason20242025!$B$3:$B$1315, "&lt;=" &amp; $A134, DataRegularSeason20242025!$D$3:$D$1315, W$1)+SUMIFS(DataRegularSeason20242025!$AB$3:$AB$1315,DataRegularSeason20242025!$B$3:$B$1315, "&lt;=" &amp; $A134, DataRegularSeason20242025!$E$3:$E$1315, W$1)</f>
        <v>11</v>
      </c>
      <c r="X134" s="2">
        <f>SUMIFS(DataRegularSeason20242025!$AA$3:$AA$1315,DataRegularSeason20242025!$B$3:$B$1315, "&lt;=" &amp; $A134, DataRegularSeason20242025!$D$3:$D$1315, X$1)+SUMIFS(DataRegularSeason20242025!$AB$3:$AB$1315,DataRegularSeason20242025!$B$3:$B$1315, "&lt;=" &amp; $A134, DataRegularSeason20242025!$E$3:$E$1315, X$1)</f>
        <v>11</v>
      </c>
      <c r="Y134" s="2">
        <f>SUMIFS(DataRegularSeason20242025!$AA$3:$AA$1315,DataRegularSeason20242025!$B$3:$B$1315, "&lt;=" &amp; $A134, DataRegularSeason20242025!$D$3:$D$1315, Y$1)+SUMIFS(DataRegularSeason20242025!$AB$3:$AB$1315,DataRegularSeason20242025!$B$3:$B$1315, "&lt;=" &amp; $A134, DataRegularSeason20242025!$E$3:$E$1315, Y$1)</f>
        <v>8</v>
      </c>
      <c r="Z134" s="2">
        <f>SUMIFS(DataRegularSeason20242025!$AA$3:$AA$1315,DataRegularSeason20242025!$B$3:$B$1315, "&lt;=" &amp; $A134, DataRegularSeason20242025!$D$3:$D$1315, Z$1)+SUMIFS(DataRegularSeason20242025!$AB$3:$AB$1315,DataRegularSeason20242025!$B$3:$B$1315, "&lt;=" &amp; $A134, DataRegularSeason20242025!$E$3:$E$1315, Z$1)</f>
        <v>12</v>
      </c>
      <c r="AA134" s="2">
        <f>SUMIFS(DataRegularSeason20242025!$AA$3:$AA$1315,DataRegularSeason20242025!$B$3:$B$1315, "&lt;=" &amp; $A134, DataRegularSeason20242025!$D$3:$D$1315, AA$1)+SUMIFS(DataRegularSeason20242025!$AB$3:$AB$1315,DataRegularSeason20242025!$B$3:$B$1315, "&lt;=" &amp; $A134, DataRegularSeason20242025!$E$3:$E$1315, AA$1)</f>
        <v>14</v>
      </c>
      <c r="AB134" s="2">
        <f>SUMIFS(DataRegularSeason20242025!$AA$3:$AA$1315,DataRegularSeason20242025!$B$3:$B$1315, "&lt;=" &amp; $A134, DataRegularSeason20242025!$D$3:$D$1315, AB$1)+SUMIFS(DataRegularSeason20242025!$AB$3:$AB$1315,DataRegularSeason20242025!$B$3:$B$1315, "&lt;=" &amp; $A134, DataRegularSeason20242025!$E$3:$E$1315, AB$1)</f>
        <v>14</v>
      </c>
      <c r="AC134" s="2">
        <f>SUMIFS(DataRegularSeason20242025!$AA$3:$AA$1315,DataRegularSeason20242025!$B$3:$B$1315, "&lt;=" &amp; $A134, DataRegularSeason20242025!$D$3:$D$1315, AC$1)+SUMIFS(DataRegularSeason20242025!$AB$3:$AB$1315,DataRegularSeason20242025!$B$3:$B$1315, "&lt;=" &amp; $A134, DataRegularSeason20242025!$E$3:$E$1315, AC$1)</f>
        <v>13</v>
      </c>
      <c r="AD134" s="2">
        <f>SUMIFS(DataRegularSeason20242025!$AA$3:$AA$1315,DataRegularSeason20242025!$B$3:$B$1315, "&lt;=" &amp; $A134, DataRegularSeason20242025!$D$3:$D$1315, AD$1)+SUMIFS(DataRegularSeason20242025!$AB$3:$AB$1315,DataRegularSeason20242025!$B$3:$B$1315, "&lt;=" &amp; $A134, DataRegularSeason20242025!$E$3:$E$1315, AD$1)</f>
        <v>13</v>
      </c>
      <c r="AE134" s="2">
        <f>SUMIFS(DataRegularSeason20242025!$AA$3:$AA$1315,DataRegularSeason20242025!$B$3:$B$1315, "&lt;=" &amp; $A134, DataRegularSeason20242025!$D$3:$D$1315, AE$1)+SUMIFS(DataRegularSeason20242025!$AB$3:$AB$1315,DataRegularSeason20242025!$B$3:$B$1315, "&lt;=" &amp; $A134, DataRegularSeason20242025!$E$3:$E$1315, AE$1)</f>
        <v>17</v>
      </c>
      <c r="AF134" s="2">
        <f>SUMIFS(DataRegularSeason20242025!$AA$3:$AA$1315,DataRegularSeason20242025!$B$3:$B$1315, "&lt;=" &amp; $A134, DataRegularSeason20242025!$D$3:$D$1315, AF$1)+SUMIFS(DataRegularSeason20242025!$AB$3:$AB$1315,DataRegularSeason20242025!$B$3:$B$1315, "&lt;=" &amp; $A134, DataRegularSeason20242025!$E$3:$E$1315, AF$1)</f>
        <v>22</v>
      </c>
      <c r="AG134" s="2">
        <f>SUMIFS(DataRegularSeason20242025!$AA$3:$AA$1315,DataRegularSeason20242025!$B$3:$B$1315, "&lt;=" &amp; $A134, DataRegularSeason20242025!$D$3:$D$1315, AG$1)+SUMIFS(DataRegularSeason20242025!$AB$3:$AB$1315,DataRegularSeason20242025!$B$3:$B$1315, "&lt;=" &amp; $A134, DataRegularSeason20242025!$E$3:$E$1315, AG$1)</f>
        <v>16</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10</v>
      </c>
      <c r="C135" s="2">
        <f>SUMIFS(DataRegularSeason20242025!$AA$3:$AA$1315,DataRegularSeason20242025!$B$3:$B$1315, "&lt;=" &amp; $A135, DataRegularSeason20242025!$D$3:$D$1315, C$1)+SUMIFS(DataRegularSeason20242025!$AB$3:$AB$1315,DataRegularSeason20242025!$B$3:$B$1315, "&lt;=" &amp; $A135, DataRegularSeason20242025!$E$3:$E$1315, C$1)</f>
        <v>13</v>
      </c>
      <c r="D135" s="2">
        <f>SUMIFS(DataRegularSeason20242025!$AA$3:$AA$1315,DataRegularSeason20242025!$B$3:$B$1315, "&lt;=" &amp; $A135, DataRegularSeason20242025!$D$3:$D$1315, D$1)+SUMIFS(DataRegularSeason20242025!$AB$3:$AB$1315,DataRegularSeason20242025!$B$3:$B$1315, "&lt;=" &amp; $A135, DataRegularSeason20242025!$E$3:$E$1315, D$1)</f>
        <v>9</v>
      </c>
      <c r="E135" s="2">
        <f>SUMIFS(DataRegularSeason20242025!$AA$3:$AA$1315,DataRegularSeason20242025!$B$3:$B$1315, "&lt;=" &amp; $A135, DataRegularSeason20242025!$D$3:$D$1315, E$1)+SUMIFS(DataRegularSeason20242025!$AB$3:$AB$1315,DataRegularSeason20242025!$B$3:$B$1315, "&lt;=" &amp; $A135, DataRegularSeason20242025!$E$3:$E$1315, E$1)</f>
        <v>16</v>
      </c>
      <c r="F135" s="2">
        <f>SUMIFS(DataRegularSeason20242025!$AA$3:$AA$1315,DataRegularSeason20242025!$B$3:$B$1315, "&lt;=" &amp; $A135, DataRegularSeason20242025!$D$3:$D$1315, F$1)+SUMIFS(DataRegularSeason20242025!$AB$3:$AB$1315,DataRegularSeason20242025!$B$3:$B$1315, "&lt;=" &amp; $A135, DataRegularSeason20242025!$E$3:$E$1315, F$1)</f>
        <v>11</v>
      </c>
      <c r="G135" s="2">
        <f>SUMIFS(DataRegularSeason20242025!$AA$3:$AA$1315,DataRegularSeason20242025!$B$3:$B$1315, "&lt;=" &amp; $A135, DataRegularSeason20242025!$D$3:$D$1315, G$1)+SUMIFS(DataRegularSeason20242025!$AB$3:$AB$1315,DataRegularSeason20242025!$B$3:$B$1315, "&lt;=" &amp; $A135, DataRegularSeason20242025!$E$3:$E$1315, G$1)</f>
        <v>13</v>
      </c>
      <c r="H135" s="2">
        <f>SUMIFS(DataRegularSeason20242025!$AA$3:$AA$1315,DataRegularSeason20242025!$B$3:$B$1315, "&lt;=" &amp; $A135, DataRegularSeason20242025!$D$3:$D$1315, H$1)+SUMIFS(DataRegularSeason20242025!$AB$3:$AB$1315,DataRegularSeason20242025!$B$3:$B$1315, "&lt;=" &amp; $A135, DataRegularSeason20242025!$E$3:$E$1315, H$1)</f>
        <v>11</v>
      </c>
      <c r="I135" s="2">
        <f>SUMIFS(DataRegularSeason20242025!$AA$3:$AA$1315,DataRegularSeason20242025!$B$3:$B$1315, "&lt;=" &amp; $A135, DataRegularSeason20242025!$D$3:$D$1315, I$1)+SUMIFS(DataRegularSeason20242025!$AB$3:$AB$1315,DataRegularSeason20242025!$B$3:$B$1315, "&lt;=" &amp; $A135, DataRegularSeason20242025!$E$3:$E$1315, I$1)</f>
        <v>10</v>
      </c>
      <c r="J135" s="2">
        <f>SUMIFS(DataRegularSeason20242025!$AA$3:$AA$1315,DataRegularSeason20242025!$B$3:$B$1315, "&lt;=" &amp; $A135, DataRegularSeason20242025!$D$3:$D$1315, J$1)+SUMIFS(DataRegularSeason20242025!$AB$3:$AB$1315,DataRegularSeason20242025!$B$3:$B$1315, "&lt;=" &amp; $A135, DataRegularSeason20242025!$E$3:$E$1315, J$1)</f>
        <v>14</v>
      </c>
      <c r="K135" s="2">
        <f>SUMIFS(DataRegularSeason20242025!$AA$3:$AA$1315,DataRegularSeason20242025!$B$3:$B$1315, "&lt;=" &amp; $A135, DataRegularSeason20242025!$D$3:$D$1315, K$1)+SUMIFS(DataRegularSeason20242025!$AB$3:$AB$1315,DataRegularSeason20242025!$B$3:$B$1315, "&lt;=" &amp; $A135, DataRegularSeason20242025!$E$3:$E$1315, K$1)</f>
        <v>11</v>
      </c>
      <c r="L135" s="2">
        <f>SUMIFS(DataRegularSeason20242025!$AA$3:$AA$1315,DataRegularSeason20242025!$B$3:$B$1315, "&lt;=" &amp; $A135, DataRegularSeason20242025!$D$3:$D$1315, L$1)+SUMIFS(DataRegularSeason20242025!$AB$3:$AB$1315,DataRegularSeason20242025!$B$3:$B$1315, "&lt;=" &amp; $A135, DataRegularSeason20242025!$E$3:$E$1315, L$1)</f>
        <v>13</v>
      </c>
      <c r="M135" s="2">
        <f>SUMIFS(DataRegularSeason20242025!$AA$3:$AA$1315,DataRegularSeason20242025!$B$3:$B$1315, "&lt;=" &amp; $A135, DataRegularSeason20242025!$D$3:$D$1315, M$1)+SUMIFS(DataRegularSeason20242025!$AB$3:$AB$1315,DataRegularSeason20242025!$B$3:$B$1315, "&lt;=" &amp; $A135, DataRegularSeason20242025!$E$3:$E$1315, M$1)</f>
        <v>19</v>
      </c>
      <c r="N135" s="2">
        <f>SUMIFS(DataRegularSeason20242025!$AA$3:$AA$1315,DataRegularSeason20242025!$B$3:$B$1315, "&lt;=" &amp; $A135, DataRegularSeason20242025!$D$3:$D$1315, N$1)+SUMIFS(DataRegularSeason20242025!$AB$3:$AB$1315,DataRegularSeason20242025!$B$3:$B$1315, "&lt;=" &amp; $A135, DataRegularSeason20242025!$E$3:$E$1315, N$1)</f>
        <v>17</v>
      </c>
      <c r="O135" s="2">
        <f>SUMIFS(DataRegularSeason20242025!$AA$3:$AA$1315,DataRegularSeason20242025!$B$3:$B$1315, "&lt;=" &amp; $A135, DataRegularSeason20242025!$D$3:$D$1315, O$1)+SUMIFS(DataRegularSeason20242025!$AB$3:$AB$1315,DataRegularSeason20242025!$B$3:$B$1315, "&lt;=" &amp; $A135, DataRegularSeason20242025!$E$3:$E$1315, O$1)</f>
        <v>18</v>
      </c>
      <c r="P135" s="2">
        <f>SUMIFS(DataRegularSeason20242025!$AA$3:$AA$1315,DataRegularSeason20242025!$B$3:$B$1315, "&lt;=" &amp; $A135, DataRegularSeason20242025!$D$3:$D$1315, P$1)+SUMIFS(DataRegularSeason20242025!$AB$3:$AB$1315,DataRegularSeason20242025!$B$3:$B$1315, "&lt;=" &amp; $A135, DataRegularSeason20242025!$E$3:$E$1315, P$1)</f>
        <v>9</v>
      </c>
      <c r="Q135" s="2">
        <f>SUMIFS(DataRegularSeason20242025!$AA$3:$AA$1315,DataRegularSeason20242025!$B$3:$B$1315, "&lt;=" &amp; $A135, DataRegularSeason20242025!$D$3:$D$1315, Q$1)+SUMIFS(DataRegularSeason20242025!$AB$3:$AB$1315,DataRegularSeason20242025!$B$3:$B$1315, "&lt;=" &amp; $A135, DataRegularSeason20242025!$E$3:$E$1315, Q$1)</f>
        <v>18</v>
      </c>
      <c r="R135" s="2">
        <f>SUMIFS(DataRegularSeason20242025!$AA$3:$AA$1315,DataRegularSeason20242025!$B$3:$B$1315, "&lt;=" &amp; $A135, DataRegularSeason20242025!$D$3:$D$1315, R$1)+SUMIFS(DataRegularSeason20242025!$AB$3:$AB$1315,DataRegularSeason20242025!$B$3:$B$1315, "&lt;=" &amp; $A135, DataRegularSeason20242025!$E$3:$E$1315, R$1)</f>
        <v>9</v>
      </c>
      <c r="S135" s="2">
        <f>SUMIFS(DataRegularSeason20242025!$AA$3:$AA$1315,DataRegularSeason20242025!$B$3:$B$1315, "&lt;=" &amp; $A135, DataRegularSeason20242025!$D$3:$D$1315, S$1)+SUMIFS(DataRegularSeason20242025!$AB$3:$AB$1315,DataRegularSeason20242025!$B$3:$B$1315, "&lt;=" &amp; $A135, DataRegularSeason20242025!$E$3:$E$1315, S$1)</f>
        <v>10</v>
      </c>
      <c r="T135" s="2">
        <f>SUMIFS(DataRegularSeason20242025!$AA$3:$AA$1315,DataRegularSeason20242025!$B$3:$B$1315, "&lt;=" &amp; $A135, DataRegularSeason20242025!$D$3:$D$1315, T$1)+SUMIFS(DataRegularSeason20242025!$AB$3:$AB$1315,DataRegularSeason20242025!$B$3:$B$1315, "&lt;=" &amp; $A135, DataRegularSeason20242025!$E$3:$E$1315, T$1)</f>
        <v>17</v>
      </c>
      <c r="U135" s="2">
        <f>SUMIFS(DataRegularSeason20242025!$AA$3:$AA$1315,DataRegularSeason20242025!$B$3:$B$1315, "&lt;=" &amp; $A135, DataRegularSeason20242025!$D$3:$D$1315, U$1)+SUMIFS(DataRegularSeason20242025!$AB$3:$AB$1315,DataRegularSeason20242025!$B$3:$B$1315, "&lt;=" &amp; $A135, DataRegularSeason20242025!$E$3:$E$1315, U$1)</f>
        <v>12</v>
      </c>
      <c r="V135" s="2">
        <f>SUMIFS(DataRegularSeason20242025!$AA$3:$AA$1315,DataRegularSeason20242025!$B$3:$B$1315, "&lt;=" &amp; $A135, DataRegularSeason20242025!$D$3:$D$1315, V$1)+SUMIFS(DataRegularSeason20242025!$AB$3:$AB$1315,DataRegularSeason20242025!$B$3:$B$1315, "&lt;=" &amp; $A135, DataRegularSeason20242025!$E$3:$E$1315, V$1)</f>
        <v>9</v>
      </c>
      <c r="W135" s="2">
        <f>SUMIFS(DataRegularSeason20242025!$AA$3:$AA$1315,DataRegularSeason20242025!$B$3:$B$1315, "&lt;=" &amp; $A135, DataRegularSeason20242025!$D$3:$D$1315, W$1)+SUMIFS(DataRegularSeason20242025!$AB$3:$AB$1315,DataRegularSeason20242025!$B$3:$B$1315, "&lt;=" &amp; $A135, DataRegularSeason20242025!$E$3:$E$1315, W$1)</f>
        <v>11</v>
      </c>
      <c r="X135" s="2">
        <f>SUMIFS(DataRegularSeason20242025!$AA$3:$AA$1315,DataRegularSeason20242025!$B$3:$B$1315, "&lt;=" &amp; $A135, DataRegularSeason20242025!$D$3:$D$1315, X$1)+SUMIFS(DataRegularSeason20242025!$AB$3:$AB$1315,DataRegularSeason20242025!$B$3:$B$1315, "&lt;=" &amp; $A135, DataRegularSeason20242025!$E$3:$E$1315, X$1)</f>
        <v>11</v>
      </c>
      <c r="Y135" s="2">
        <f>SUMIFS(DataRegularSeason20242025!$AA$3:$AA$1315,DataRegularSeason20242025!$B$3:$B$1315, "&lt;=" &amp; $A135, DataRegularSeason20242025!$D$3:$D$1315, Y$1)+SUMIFS(DataRegularSeason20242025!$AB$3:$AB$1315,DataRegularSeason20242025!$B$3:$B$1315, "&lt;=" &amp; $A135, DataRegularSeason20242025!$E$3:$E$1315, Y$1)</f>
        <v>8</v>
      </c>
      <c r="Z135" s="2">
        <f>SUMIFS(DataRegularSeason20242025!$AA$3:$AA$1315,DataRegularSeason20242025!$B$3:$B$1315, "&lt;=" &amp; $A135, DataRegularSeason20242025!$D$3:$D$1315, Z$1)+SUMIFS(DataRegularSeason20242025!$AB$3:$AB$1315,DataRegularSeason20242025!$B$3:$B$1315, "&lt;=" &amp; $A135, DataRegularSeason20242025!$E$3:$E$1315, Z$1)</f>
        <v>12</v>
      </c>
      <c r="AA135" s="2">
        <f>SUMIFS(DataRegularSeason20242025!$AA$3:$AA$1315,DataRegularSeason20242025!$B$3:$B$1315, "&lt;=" &amp; $A135, DataRegularSeason20242025!$D$3:$D$1315, AA$1)+SUMIFS(DataRegularSeason20242025!$AB$3:$AB$1315,DataRegularSeason20242025!$B$3:$B$1315, "&lt;=" &amp; $A135, DataRegularSeason20242025!$E$3:$E$1315, AA$1)</f>
        <v>14</v>
      </c>
      <c r="AB135" s="2">
        <f>SUMIFS(DataRegularSeason20242025!$AA$3:$AA$1315,DataRegularSeason20242025!$B$3:$B$1315, "&lt;=" &amp; $A135, DataRegularSeason20242025!$D$3:$D$1315, AB$1)+SUMIFS(DataRegularSeason20242025!$AB$3:$AB$1315,DataRegularSeason20242025!$B$3:$B$1315, "&lt;=" &amp; $A135, DataRegularSeason20242025!$E$3:$E$1315, AB$1)</f>
        <v>14</v>
      </c>
      <c r="AC135" s="2">
        <f>SUMIFS(DataRegularSeason20242025!$AA$3:$AA$1315,DataRegularSeason20242025!$B$3:$B$1315, "&lt;=" &amp; $A135, DataRegularSeason20242025!$D$3:$D$1315, AC$1)+SUMIFS(DataRegularSeason20242025!$AB$3:$AB$1315,DataRegularSeason20242025!$B$3:$B$1315, "&lt;=" &amp; $A135, DataRegularSeason20242025!$E$3:$E$1315, AC$1)</f>
        <v>13</v>
      </c>
      <c r="AD135" s="2">
        <f>SUMIFS(DataRegularSeason20242025!$AA$3:$AA$1315,DataRegularSeason20242025!$B$3:$B$1315, "&lt;=" &amp; $A135, DataRegularSeason20242025!$D$3:$D$1315, AD$1)+SUMIFS(DataRegularSeason20242025!$AB$3:$AB$1315,DataRegularSeason20242025!$B$3:$B$1315, "&lt;=" &amp; $A135, DataRegularSeason20242025!$E$3:$E$1315, AD$1)</f>
        <v>13</v>
      </c>
      <c r="AE135" s="2">
        <f>SUMIFS(DataRegularSeason20242025!$AA$3:$AA$1315,DataRegularSeason20242025!$B$3:$B$1315, "&lt;=" &amp; $A135, DataRegularSeason20242025!$D$3:$D$1315, AE$1)+SUMIFS(DataRegularSeason20242025!$AB$3:$AB$1315,DataRegularSeason20242025!$B$3:$B$1315, "&lt;=" &amp; $A135, DataRegularSeason20242025!$E$3:$E$1315, AE$1)</f>
        <v>17</v>
      </c>
      <c r="AF135" s="2">
        <f>SUMIFS(DataRegularSeason20242025!$AA$3:$AA$1315,DataRegularSeason20242025!$B$3:$B$1315, "&lt;=" &amp; $A135, DataRegularSeason20242025!$D$3:$D$1315, AF$1)+SUMIFS(DataRegularSeason20242025!$AB$3:$AB$1315,DataRegularSeason20242025!$B$3:$B$1315, "&lt;=" &amp; $A135, DataRegularSeason20242025!$E$3:$E$1315, AF$1)</f>
        <v>22</v>
      </c>
      <c r="AG135" s="2">
        <f>SUMIFS(DataRegularSeason20242025!$AA$3:$AA$1315,DataRegularSeason20242025!$B$3:$B$1315, "&lt;=" &amp; $A135, DataRegularSeason20242025!$D$3:$D$1315, AG$1)+SUMIFS(DataRegularSeason20242025!$AB$3:$AB$1315,DataRegularSeason20242025!$B$3:$B$1315, "&lt;=" &amp; $A135, DataRegularSeason20242025!$E$3:$E$1315, AG$1)</f>
        <v>16</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10</v>
      </c>
      <c r="C136" s="2">
        <f>SUMIFS(DataRegularSeason20242025!$AA$3:$AA$1315,DataRegularSeason20242025!$B$3:$B$1315, "&lt;=" &amp; $A136, DataRegularSeason20242025!$D$3:$D$1315, C$1)+SUMIFS(DataRegularSeason20242025!$AB$3:$AB$1315,DataRegularSeason20242025!$B$3:$B$1315, "&lt;=" &amp; $A136, DataRegularSeason20242025!$E$3:$E$1315, C$1)</f>
        <v>13</v>
      </c>
      <c r="D136" s="2">
        <f>SUMIFS(DataRegularSeason20242025!$AA$3:$AA$1315,DataRegularSeason20242025!$B$3:$B$1315, "&lt;=" &amp; $A136, DataRegularSeason20242025!$D$3:$D$1315, D$1)+SUMIFS(DataRegularSeason20242025!$AB$3:$AB$1315,DataRegularSeason20242025!$B$3:$B$1315, "&lt;=" &amp; $A136, DataRegularSeason20242025!$E$3:$E$1315, D$1)</f>
        <v>9</v>
      </c>
      <c r="E136" s="2">
        <f>SUMIFS(DataRegularSeason20242025!$AA$3:$AA$1315,DataRegularSeason20242025!$B$3:$B$1315, "&lt;=" &amp; $A136, DataRegularSeason20242025!$D$3:$D$1315, E$1)+SUMIFS(DataRegularSeason20242025!$AB$3:$AB$1315,DataRegularSeason20242025!$B$3:$B$1315, "&lt;=" &amp; $A136, DataRegularSeason20242025!$E$3:$E$1315, E$1)</f>
        <v>16</v>
      </c>
      <c r="F136" s="2">
        <f>SUMIFS(DataRegularSeason20242025!$AA$3:$AA$1315,DataRegularSeason20242025!$B$3:$B$1315, "&lt;=" &amp; $A136, DataRegularSeason20242025!$D$3:$D$1315, F$1)+SUMIFS(DataRegularSeason20242025!$AB$3:$AB$1315,DataRegularSeason20242025!$B$3:$B$1315, "&lt;=" &amp; $A136, DataRegularSeason20242025!$E$3:$E$1315, F$1)</f>
        <v>11</v>
      </c>
      <c r="G136" s="2">
        <f>SUMIFS(DataRegularSeason20242025!$AA$3:$AA$1315,DataRegularSeason20242025!$B$3:$B$1315, "&lt;=" &amp; $A136, DataRegularSeason20242025!$D$3:$D$1315, G$1)+SUMIFS(DataRegularSeason20242025!$AB$3:$AB$1315,DataRegularSeason20242025!$B$3:$B$1315, "&lt;=" &amp; $A136, DataRegularSeason20242025!$E$3:$E$1315, G$1)</f>
        <v>13</v>
      </c>
      <c r="H136" s="2">
        <f>SUMIFS(DataRegularSeason20242025!$AA$3:$AA$1315,DataRegularSeason20242025!$B$3:$B$1315, "&lt;=" &amp; $A136, DataRegularSeason20242025!$D$3:$D$1315, H$1)+SUMIFS(DataRegularSeason20242025!$AB$3:$AB$1315,DataRegularSeason20242025!$B$3:$B$1315, "&lt;=" &amp; $A136, DataRegularSeason20242025!$E$3:$E$1315, H$1)</f>
        <v>11</v>
      </c>
      <c r="I136" s="2">
        <f>SUMIFS(DataRegularSeason20242025!$AA$3:$AA$1315,DataRegularSeason20242025!$B$3:$B$1315, "&lt;=" &amp; $A136, DataRegularSeason20242025!$D$3:$D$1315, I$1)+SUMIFS(DataRegularSeason20242025!$AB$3:$AB$1315,DataRegularSeason20242025!$B$3:$B$1315, "&lt;=" &amp; $A136, DataRegularSeason20242025!$E$3:$E$1315, I$1)</f>
        <v>10</v>
      </c>
      <c r="J136" s="2">
        <f>SUMIFS(DataRegularSeason20242025!$AA$3:$AA$1315,DataRegularSeason20242025!$B$3:$B$1315, "&lt;=" &amp; $A136, DataRegularSeason20242025!$D$3:$D$1315, J$1)+SUMIFS(DataRegularSeason20242025!$AB$3:$AB$1315,DataRegularSeason20242025!$B$3:$B$1315, "&lt;=" &amp; $A136, DataRegularSeason20242025!$E$3:$E$1315, J$1)</f>
        <v>14</v>
      </c>
      <c r="K136" s="2">
        <f>SUMIFS(DataRegularSeason20242025!$AA$3:$AA$1315,DataRegularSeason20242025!$B$3:$B$1315, "&lt;=" &amp; $A136, DataRegularSeason20242025!$D$3:$D$1315, K$1)+SUMIFS(DataRegularSeason20242025!$AB$3:$AB$1315,DataRegularSeason20242025!$B$3:$B$1315, "&lt;=" &amp; $A136, DataRegularSeason20242025!$E$3:$E$1315, K$1)</f>
        <v>11</v>
      </c>
      <c r="L136" s="2">
        <f>SUMIFS(DataRegularSeason20242025!$AA$3:$AA$1315,DataRegularSeason20242025!$B$3:$B$1315, "&lt;=" &amp; $A136, DataRegularSeason20242025!$D$3:$D$1315, L$1)+SUMIFS(DataRegularSeason20242025!$AB$3:$AB$1315,DataRegularSeason20242025!$B$3:$B$1315, "&lt;=" &amp; $A136, DataRegularSeason20242025!$E$3:$E$1315, L$1)</f>
        <v>13</v>
      </c>
      <c r="M136" s="2">
        <f>SUMIFS(DataRegularSeason20242025!$AA$3:$AA$1315,DataRegularSeason20242025!$B$3:$B$1315, "&lt;=" &amp; $A136, DataRegularSeason20242025!$D$3:$D$1315, M$1)+SUMIFS(DataRegularSeason20242025!$AB$3:$AB$1315,DataRegularSeason20242025!$B$3:$B$1315, "&lt;=" &amp; $A136, DataRegularSeason20242025!$E$3:$E$1315, M$1)</f>
        <v>19</v>
      </c>
      <c r="N136" s="2">
        <f>SUMIFS(DataRegularSeason20242025!$AA$3:$AA$1315,DataRegularSeason20242025!$B$3:$B$1315, "&lt;=" &amp; $A136, DataRegularSeason20242025!$D$3:$D$1315, N$1)+SUMIFS(DataRegularSeason20242025!$AB$3:$AB$1315,DataRegularSeason20242025!$B$3:$B$1315, "&lt;=" &amp; $A136, DataRegularSeason20242025!$E$3:$E$1315, N$1)</f>
        <v>17</v>
      </c>
      <c r="O136" s="2">
        <f>SUMIFS(DataRegularSeason20242025!$AA$3:$AA$1315,DataRegularSeason20242025!$B$3:$B$1315, "&lt;=" &amp; $A136, DataRegularSeason20242025!$D$3:$D$1315, O$1)+SUMIFS(DataRegularSeason20242025!$AB$3:$AB$1315,DataRegularSeason20242025!$B$3:$B$1315, "&lt;=" &amp; $A136, DataRegularSeason20242025!$E$3:$E$1315, O$1)</f>
        <v>18</v>
      </c>
      <c r="P136" s="2">
        <f>SUMIFS(DataRegularSeason20242025!$AA$3:$AA$1315,DataRegularSeason20242025!$B$3:$B$1315, "&lt;=" &amp; $A136, DataRegularSeason20242025!$D$3:$D$1315, P$1)+SUMIFS(DataRegularSeason20242025!$AB$3:$AB$1315,DataRegularSeason20242025!$B$3:$B$1315, "&lt;=" &amp; $A136, DataRegularSeason20242025!$E$3:$E$1315, P$1)</f>
        <v>9</v>
      </c>
      <c r="Q136" s="2">
        <f>SUMIFS(DataRegularSeason20242025!$AA$3:$AA$1315,DataRegularSeason20242025!$B$3:$B$1315, "&lt;=" &amp; $A136, DataRegularSeason20242025!$D$3:$D$1315, Q$1)+SUMIFS(DataRegularSeason20242025!$AB$3:$AB$1315,DataRegularSeason20242025!$B$3:$B$1315, "&lt;=" &amp; $A136, DataRegularSeason20242025!$E$3:$E$1315, Q$1)</f>
        <v>18</v>
      </c>
      <c r="R136" s="2">
        <f>SUMIFS(DataRegularSeason20242025!$AA$3:$AA$1315,DataRegularSeason20242025!$B$3:$B$1315, "&lt;=" &amp; $A136, DataRegularSeason20242025!$D$3:$D$1315, R$1)+SUMIFS(DataRegularSeason20242025!$AB$3:$AB$1315,DataRegularSeason20242025!$B$3:$B$1315, "&lt;=" &amp; $A136, DataRegularSeason20242025!$E$3:$E$1315, R$1)</f>
        <v>9</v>
      </c>
      <c r="S136" s="2">
        <f>SUMIFS(DataRegularSeason20242025!$AA$3:$AA$1315,DataRegularSeason20242025!$B$3:$B$1315, "&lt;=" &amp; $A136, DataRegularSeason20242025!$D$3:$D$1315, S$1)+SUMIFS(DataRegularSeason20242025!$AB$3:$AB$1315,DataRegularSeason20242025!$B$3:$B$1315, "&lt;=" &amp; $A136, DataRegularSeason20242025!$E$3:$E$1315, S$1)</f>
        <v>10</v>
      </c>
      <c r="T136" s="2">
        <f>SUMIFS(DataRegularSeason20242025!$AA$3:$AA$1315,DataRegularSeason20242025!$B$3:$B$1315, "&lt;=" &amp; $A136, DataRegularSeason20242025!$D$3:$D$1315, T$1)+SUMIFS(DataRegularSeason20242025!$AB$3:$AB$1315,DataRegularSeason20242025!$B$3:$B$1315, "&lt;=" &amp; $A136, DataRegularSeason20242025!$E$3:$E$1315, T$1)</f>
        <v>17</v>
      </c>
      <c r="U136" s="2">
        <f>SUMIFS(DataRegularSeason20242025!$AA$3:$AA$1315,DataRegularSeason20242025!$B$3:$B$1315, "&lt;=" &amp; $A136, DataRegularSeason20242025!$D$3:$D$1315, U$1)+SUMIFS(DataRegularSeason20242025!$AB$3:$AB$1315,DataRegularSeason20242025!$B$3:$B$1315, "&lt;=" &amp; $A136, DataRegularSeason20242025!$E$3:$E$1315, U$1)</f>
        <v>12</v>
      </c>
      <c r="V136" s="2">
        <f>SUMIFS(DataRegularSeason20242025!$AA$3:$AA$1315,DataRegularSeason20242025!$B$3:$B$1315, "&lt;=" &amp; $A136, DataRegularSeason20242025!$D$3:$D$1315, V$1)+SUMIFS(DataRegularSeason20242025!$AB$3:$AB$1315,DataRegularSeason20242025!$B$3:$B$1315, "&lt;=" &amp; $A136, DataRegularSeason20242025!$E$3:$E$1315, V$1)</f>
        <v>9</v>
      </c>
      <c r="W136" s="2">
        <f>SUMIFS(DataRegularSeason20242025!$AA$3:$AA$1315,DataRegularSeason20242025!$B$3:$B$1315, "&lt;=" &amp; $A136, DataRegularSeason20242025!$D$3:$D$1315, W$1)+SUMIFS(DataRegularSeason20242025!$AB$3:$AB$1315,DataRegularSeason20242025!$B$3:$B$1315, "&lt;=" &amp; $A136, DataRegularSeason20242025!$E$3:$E$1315, W$1)</f>
        <v>11</v>
      </c>
      <c r="X136" s="2">
        <f>SUMIFS(DataRegularSeason20242025!$AA$3:$AA$1315,DataRegularSeason20242025!$B$3:$B$1315, "&lt;=" &amp; $A136, DataRegularSeason20242025!$D$3:$D$1315, X$1)+SUMIFS(DataRegularSeason20242025!$AB$3:$AB$1315,DataRegularSeason20242025!$B$3:$B$1315, "&lt;=" &amp; $A136, DataRegularSeason20242025!$E$3:$E$1315, X$1)</f>
        <v>11</v>
      </c>
      <c r="Y136" s="2">
        <f>SUMIFS(DataRegularSeason20242025!$AA$3:$AA$1315,DataRegularSeason20242025!$B$3:$B$1315, "&lt;=" &amp; $A136, DataRegularSeason20242025!$D$3:$D$1315, Y$1)+SUMIFS(DataRegularSeason20242025!$AB$3:$AB$1315,DataRegularSeason20242025!$B$3:$B$1315, "&lt;=" &amp; $A136, DataRegularSeason20242025!$E$3:$E$1315, Y$1)</f>
        <v>8</v>
      </c>
      <c r="Z136" s="2">
        <f>SUMIFS(DataRegularSeason20242025!$AA$3:$AA$1315,DataRegularSeason20242025!$B$3:$B$1315, "&lt;=" &amp; $A136, DataRegularSeason20242025!$D$3:$D$1315, Z$1)+SUMIFS(DataRegularSeason20242025!$AB$3:$AB$1315,DataRegularSeason20242025!$B$3:$B$1315, "&lt;=" &amp; $A136, DataRegularSeason20242025!$E$3:$E$1315, Z$1)</f>
        <v>12</v>
      </c>
      <c r="AA136" s="2">
        <f>SUMIFS(DataRegularSeason20242025!$AA$3:$AA$1315,DataRegularSeason20242025!$B$3:$B$1315, "&lt;=" &amp; $A136, DataRegularSeason20242025!$D$3:$D$1315, AA$1)+SUMIFS(DataRegularSeason20242025!$AB$3:$AB$1315,DataRegularSeason20242025!$B$3:$B$1315, "&lt;=" &amp; $A136, DataRegularSeason20242025!$E$3:$E$1315, AA$1)</f>
        <v>14</v>
      </c>
      <c r="AB136" s="2">
        <f>SUMIFS(DataRegularSeason20242025!$AA$3:$AA$1315,DataRegularSeason20242025!$B$3:$B$1315, "&lt;=" &amp; $A136, DataRegularSeason20242025!$D$3:$D$1315, AB$1)+SUMIFS(DataRegularSeason20242025!$AB$3:$AB$1315,DataRegularSeason20242025!$B$3:$B$1315, "&lt;=" &amp; $A136, DataRegularSeason20242025!$E$3:$E$1315, AB$1)</f>
        <v>14</v>
      </c>
      <c r="AC136" s="2">
        <f>SUMIFS(DataRegularSeason20242025!$AA$3:$AA$1315,DataRegularSeason20242025!$B$3:$B$1315, "&lt;=" &amp; $A136, DataRegularSeason20242025!$D$3:$D$1315, AC$1)+SUMIFS(DataRegularSeason20242025!$AB$3:$AB$1315,DataRegularSeason20242025!$B$3:$B$1315, "&lt;=" &amp; $A136, DataRegularSeason20242025!$E$3:$E$1315, AC$1)</f>
        <v>13</v>
      </c>
      <c r="AD136" s="2">
        <f>SUMIFS(DataRegularSeason20242025!$AA$3:$AA$1315,DataRegularSeason20242025!$B$3:$B$1315, "&lt;=" &amp; $A136, DataRegularSeason20242025!$D$3:$D$1315, AD$1)+SUMIFS(DataRegularSeason20242025!$AB$3:$AB$1315,DataRegularSeason20242025!$B$3:$B$1315, "&lt;=" &amp; $A136, DataRegularSeason20242025!$E$3:$E$1315, AD$1)</f>
        <v>13</v>
      </c>
      <c r="AE136" s="2">
        <f>SUMIFS(DataRegularSeason20242025!$AA$3:$AA$1315,DataRegularSeason20242025!$B$3:$B$1315, "&lt;=" &amp; $A136, DataRegularSeason20242025!$D$3:$D$1315, AE$1)+SUMIFS(DataRegularSeason20242025!$AB$3:$AB$1315,DataRegularSeason20242025!$B$3:$B$1315, "&lt;=" &amp; $A136, DataRegularSeason20242025!$E$3:$E$1315, AE$1)</f>
        <v>17</v>
      </c>
      <c r="AF136" s="2">
        <f>SUMIFS(DataRegularSeason20242025!$AA$3:$AA$1315,DataRegularSeason20242025!$B$3:$B$1315, "&lt;=" &amp; $A136, DataRegularSeason20242025!$D$3:$D$1315, AF$1)+SUMIFS(DataRegularSeason20242025!$AB$3:$AB$1315,DataRegularSeason20242025!$B$3:$B$1315, "&lt;=" &amp; $A136, DataRegularSeason20242025!$E$3:$E$1315, AF$1)</f>
        <v>22</v>
      </c>
      <c r="AG136" s="2">
        <f>SUMIFS(DataRegularSeason20242025!$AA$3:$AA$1315,DataRegularSeason20242025!$B$3:$B$1315, "&lt;=" &amp; $A136, DataRegularSeason20242025!$D$3:$D$1315, AG$1)+SUMIFS(DataRegularSeason20242025!$AB$3:$AB$1315,DataRegularSeason20242025!$B$3:$B$1315, "&lt;=" &amp; $A136, DataRegularSeason20242025!$E$3:$E$1315, AG$1)</f>
        <v>16</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10</v>
      </c>
      <c r="C137" s="2">
        <f>SUMIFS(DataRegularSeason20242025!$AA$3:$AA$1315,DataRegularSeason20242025!$B$3:$B$1315, "&lt;=" &amp; $A137, DataRegularSeason20242025!$D$3:$D$1315, C$1)+SUMIFS(DataRegularSeason20242025!$AB$3:$AB$1315,DataRegularSeason20242025!$B$3:$B$1315, "&lt;=" &amp; $A137, DataRegularSeason20242025!$E$3:$E$1315, C$1)</f>
        <v>13</v>
      </c>
      <c r="D137" s="2">
        <f>SUMIFS(DataRegularSeason20242025!$AA$3:$AA$1315,DataRegularSeason20242025!$B$3:$B$1315, "&lt;=" &amp; $A137, DataRegularSeason20242025!$D$3:$D$1315, D$1)+SUMIFS(DataRegularSeason20242025!$AB$3:$AB$1315,DataRegularSeason20242025!$B$3:$B$1315, "&lt;=" &amp; $A137, DataRegularSeason20242025!$E$3:$E$1315, D$1)</f>
        <v>9</v>
      </c>
      <c r="E137" s="2">
        <f>SUMIFS(DataRegularSeason20242025!$AA$3:$AA$1315,DataRegularSeason20242025!$B$3:$B$1315, "&lt;=" &amp; $A137, DataRegularSeason20242025!$D$3:$D$1315, E$1)+SUMIFS(DataRegularSeason20242025!$AB$3:$AB$1315,DataRegularSeason20242025!$B$3:$B$1315, "&lt;=" &amp; $A137, DataRegularSeason20242025!$E$3:$E$1315, E$1)</f>
        <v>16</v>
      </c>
      <c r="F137" s="2">
        <f>SUMIFS(DataRegularSeason20242025!$AA$3:$AA$1315,DataRegularSeason20242025!$B$3:$B$1315, "&lt;=" &amp; $A137, DataRegularSeason20242025!$D$3:$D$1315, F$1)+SUMIFS(DataRegularSeason20242025!$AB$3:$AB$1315,DataRegularSeason20242025!$B$3:$B$1315, "&lt;=" &amp; $A137, DataRegularSeason20242025!$E$3:$E$1315, F$1)</f>
        <v>11</v>
      </c>
      <c r="G137" s="2">
        <f>SUMIFS(DataRegularSeason20242025!$AA$3:$AA$1315,DataRegularSeason20242025!$B$3:$B$1315, "&lt;=" &amp; $A137, DataRegularSeason20242025!$D$3:$D$1315, G$1)+SUMIFS(DataRegularSeason20242025!$AB$3:$AB$1315,DataRegularSeason20242025!$B$3:$B$1315, "&lt;=" &amp; $A137, DataRegularSeason20242025!$E$3:$E$1315, G$1)</f>
        <v>13</v>
      </c>
      <c r="H137" s="2">
        <f>SUMIFS(DataRegularSeason20242025!$AA$3:$AA$1315,DataRegularSeason20242025!$B$3:$B$1315, "&lt;=" &amp; $A137, DataRegularSeason20242025!$D$3:$D$1315, H$1)+SUMIFS(DataRegularSeason20242025!$AB$3:$AB$1315,DataRegularSeason20242025!$B$3:$B$1315, "&lt;=" &amp; $A137, DataRegularSeason20242025!$E$3:$E$1315, H$1)</f>
        <v>11</v>
      </c>
      <c r="I137" s="2">
        <f>SUMIFS(DataRegularSeason20242025!$AA$3:$AA$1315,DataRegularSeason20242025!$B$3:$B$1315, "&lt;=" &amp; $A137, DataRegularSeason20242025!$D$3:$D$1315, I$1)+SUMIFS(DataRegularSeason20242025!$AB$3:$AB$1315,DataRegularSeason20242025!$B$3:$B$1315, "&lt;=" &amp; $A137, DataRegularSeason20242025!$E$3:$E$1315, I$1)</f>
        <v>10</v>
      </c>
      <c r="J137" s="2">
        <f>SUMIFS(DataRegularSeason20242025!$AA$3:$AA$1315,DataRegularSeason20242025!$B$3:$B$1315, "&lt;=" &amp; $A137, DataRegularSeason20242025!$D$3:$D$1315, J$1)+SUMIFS(DataRegularSeason20242025!$AB$3:$AB$1315,DataRegularSeason20242025!$B$3:$B$1315, "&lt;=" &amp; $A137, DataRegularSeason20242025!$E$3:$E$1315, J$1)</f>
        <v>14</v>
      </c>
      <c r="K137" s="2">
        <f>SUMIFS(DataRegularSeason20242025!$AA$3:$AA$1315,DataRegularSeason20242025!$B$3:$B$1315, "&lt;=" &amp; $A137, DataRegularSeason20242025!$D$3:$D$1315, K$1)+SUMIFS(DataRegularSeason20242025!$AB$3:$AB$1315,DataRegularSeason20242025!$B$3:$B$1315, "&lt;=" &amp; $A137, DataRegularSeason20242025!$E$3:$E$1315, K$1)</f>
        <v>11</v>
      </c>
      <c r="L137" s="2">
        <f>SUMIFS(DataRegularSeason20242025!$AA$3:$AA$1315,DataRegularSeason20242025!$B$3:$B$1315, "&lt;=" &amp; $A137, DataRegularSeason20242025!$D$3:$D$1315, L$1)+SUMIFS(DataRegularSeason20242025!$AB$3:$AB$1315,DataRegularSeason20242025!$B$3:$B$1315, "&lt;=" &amp; $A137, DataRegularSeason20242025!$E$3:$E$1315, L$1)</f>
        <v>13</v>
      </c>
      <c r="M137" s="2">
        <f>SUMIFS(DataRegularSeason20242025!$AA$3:$AA$1315,DataRegularSeason20242025!$B$3:$B$1315, "&lt;=" &amp; $A137, DataRegularSeason20242025!$D$3:$D$1315, M$1)+SUMIFS(DataRegularSeason20242025!$AB$3:$AB$1315,DataRegularSeason20242025!$B$3:$B$1315, "&lt;=" &amp; $A137, DataRegularSeason20242025!$E$3:$E$1315, M$1)</f>
        <v>19</v>
      </c>
      <c r="N137" s="2">
        <f>SUMIFS(DataRegularSeason20242025!$AA$3:$AA$1315,DataRegularSeason20242025!$B$3:$B$1315, "&lt;=" &amp; $A137, DataRegularSeason20242025!$D$3:$D$1315, N$1)+SUMIFS(DataRegularSeason20242025!$AB$3:$AB$1315,DataRegularSeason20242025!$B$3:$B$1315, "&lt;=" &amp; $A137, DataRegularSeason20242025!$E$3:$E$1315, N$1)</f>
        <v>17</v>
      </c>
      <c r="O137" s="2">
        <f>SUMIFS(DataRegularSeason20242025!$AA$3:$AA$1315,DataRegularSeason20242025!$B$3:$B$1315, "&lt;=" &amp; $A137, DataRegularSeason20242025!$D$3:$D$1315, O$1)+SUMIFS(DataRegularSeason20242025!$AB$3:$AB$1315,DataRegularSeason20242025!$B$3:$B$1315, "&lt;=" &amp; $A137, DataRegularSeason20242025!$E$3:$E$1315, O$1)</f>
        <v>18</v>
      </c>
      <c r="P137" s="2">
        <f>SUMIFS(DataRegularSeason20242025!$AA$3:$AA$1315,DataRegularSeason20242025!$B$3:$B$1315, "&lt;=" &amp; $A137, DataRegularSeason20242025!$D$3:$D$1315, P$1)+SUMIFS(DataRegularSeason20242025!$AB$3:$AB$1315,DataRegularSeason20242025!$B$3:$B$1315, "&lt;=" &amp; $A137, DataRegularSeason20242025!$E$3:$E$1315, P$1)</f>
        <v>9</v>
      </c>
      <c r="Q137" s="2">
        <f>SUMIFS(DataRegularSeason20242025!$AA$3:$AA$1315,DataRegularSeason20242025!$B$3:$B$1315, "&lt;=" &amp; $A137, DataRegularSeason20242025!$D$3:$D$1315, Q$1)+SUMIFS(DataRegularSeason20242025!$AB$3:$AB$1315,DataRegularSeason20242025!$B$3:$B$1315, "&lt;=" &amp; $A137, DataRegularSeason20242025!$E$3:$E$1315, Q$1)</f>
        <v>18</v>
      </c>
      <c r="R137" s="2">
        <f>SUMIFS(DataRegularSeason20242025!$AA$3:$AA$1315,DataRegularSeason20242025!$B$3:$B$1315, "&lt;=" &amp; $A137, DataRegularSeason20242025!$D$3:$D$1315, R$1)+SUMIFS(DataRegularSeason20242025!$AB$3:$AB$1315,DataRegularSeason20242025!$B$3:$B$1315, "&lt;=" &amp; $A137, DataRegularSeason20242025!$E$3:$E$1315, R$1)</f>
        <v>9</v>
      </c>
      <c r="S137" s="2">
        <f>SUMIFS(DataRegularSeason20242025!$AA$3:$AA$1315,DataRegularSeason20242025!$B$3:$B$1315, "&lt;=" &amp; $A137, DataRegularSeason20242025!$D$3:$D$1315, S$1)+SUMIFS(DataRegularSeason20242025!$AB$3:$AB$1315,DataRegularSeason20242025!$B$3:$B$1315, "&lt;=" &amp; $A137, DataRegularSeason20242025!$E$3:$E$1315, S$1)</f>
        <v>10</v>
      </c>
      <c r="T137" s="2">
        <f>SUMIFS(DataRegularSeason20242025!$AA$3:$AA$1315,DataRegularSeason20242025!$B$3:$B$1315, "&lt;=" &amp; $A137, DataRegularSeason20242025!$D$3:$D$1315, T$1)+SUMIFS(DataRegularSeason20242025!$AB$3:$AB$1315,DataRegularSeason20242025!$B$3:$B$1315, "&lt;=" &amp; $A137, DataRegularSeason20242025!$E$3:$E$1315, T$1)</f>
        <v>17</v>
      </c>
      <c r="U137" s="2">
        <f>SUMIFS(DataRegularSeason20242025!$AA$3:$AA$1315,DataRegularSeason20242025!$B$3:$B$1315, "&lt;=" &amp; $A137, DataRegularSeason20242025!$D$3:$D$1315, U$1)+SUMIFS(DataRegularSeason20242025!$AB$3:$AB$1315,DataRegularSeason20242025!$B$3:$B$1315, "&lt;=" &amp; $A137, DataRegularSeason20242025!$E$3:$E$1315, U$1)</f>
        <v>12</v>
      </c>
      <c r="V137" s="2">
        <f>SUMIFS(DataRegularSeason20242025!$AA$3:$AA$1315,DataRegularSeason20242025!$B$3:$B$1315, "&lt;=" &amp; $A137, DataRegularSeason20242025!$D$3:$D$1315, V$1)+SUMIFS(DataRegularSeason20242025!$AB$3:$AB$1315,DataRegularSeason20242025!$B$3:$B$1315, "&lt;=" &amp; $A137, DataRegularSeason20242025!$E$3:$E$1315, V$1)</f>
        <v>9</v>
      </c>
      <c r="W137" s="2">
        <f>SUMIFS(DataRegularSeason20242025!$AA$3:$AA$1315,DataRegularSeason20242025!$B$3:$B$1315, "&lt;=" &amp; $A137, DataRegularSeason20242025!$D$3:$D$1315, W$1)+SUMIFS(DataRegularSeason20242025!$AB$3:$AB$1315,DataRegularSeason20242025!$B$3:$B$1315, "&lt;=" &amp; $A137, DataRegularSeason20242025!$E$3:$E$1315, W$1)</f>
        <v>11</v>
      </c>
      <c r="X137" s="2">
        <f>SUMIFS(DataRegularSeason20242025!$AA$3:$AA$1315,DataRegularSeason20242025!$B$3:$B$1315, "&lt;=" &amp; $A137, DataRegularSeason20242025!$D$3:$D$1315, X$1)+SUMIFS(DataRegularSeason20242025!$AB$3:$AB$1315,DataRegularSeason20242025!$B$3:$B$1315, "&lt;=" &amp; $A137, DataRegularSeason20242025!$E$3:$E$1315, X$1)</f>
        <v>11</v>
      </c>
      <c r="Y137" s="2">
        <f>SUMIFS(DataRegularSeason20242025!$AA$3:$AA$1315,DataRegularSeason20242025!$B$3:$B$1315, "&lt;=" &amp; $A137, DataRegularSeason20242025!$D$3:$D$1315, Y$1)+SUMIFS(DataRegularSeason20242025!$AB$3:$AB$1315,DataRegularSeason20242025!$B$3:$B$1315, "&lt;=" &amp; $A137, DataRegularSeason20242025!$E$3:$E$1315, Y$1)</f>
        <v>8</v>
      </c>
      <c r="Z137" s="2">
        <f>SUMIFS(DataRegularSeason20242025!$AA$3:$AA$1315,DataRegularSeason20242025!$B$3:$B$1315, "&lt;=" &amp; $A137, DataRegularSeason20242025!$D$3:$D$1315, Z$1)+SUMIFS(DataRegularSeason20242025!$AB$3:$AB$1315,DataRegularSeason20242025!$B$3:$B$1315, "&lt;=" &amp; $A137, DataRegularSeason20242025!$E$3:$E$1315, Z$1)</f>
        <v>12</v>
      </c>
      <c r="AA137" s="2">
        <f>SUMIFS(DataRegularSeason20242025!$AA$3:$AA$1315,DataRegularSeason20242025!$B$3:$B$1315, "&lt;=" &amp; $A137, DataRegularSeason20242025!$D$3:$D$1315, AA$1)+SUMIFS(DataRegularSeason20242025!$AB$3:$AB$1315,DataRegularSeason20242025!$B$3:$B$1315, "&lt;=" &amp; $A137, DataRegularSeason20242025!$E$3:$E$1315, AA$1)</f>
        <v>14</v>
      </c>
      <c r="AB137" s="2">
        <f>SUMIFS(DataRegularSeason20242025!$AA$3:$AA$1315,DataRegularSeason20242025!$B$3:$B$1315, "&lt;=" &amp; $A137, DataRegularSeason20242025!$D$3:$D$1315, AB$1)+SUMIFS(DataRegularSeason20242025!$AB$3:$AB$1315,DataRegularSeason20242025!$B$3:$B$1315, "&lt;=" &amp; $A137, DataRegularSeason20242025!$E$3:$E$1315, AB$1)</f>
        <v>14</v>
      </c>
      <c r="AC137" s="2">
        <f>SUMIFS(DataRegularSeason20242025!$AA$3:$AA$1315,DataRegularSeason20242025!$B$3:$B$1315, "&lt;=" &amp; $A137, DataRegularSeason20242025!$D$3:$D$1315, AC$1)+SUMIFS(DataRegularSeason20242025!$AB$3:$AB$1315,DataRegularSeason20242025!$B$3:$B$1315, "&lt;=" &amp; $A137, DataRegularSeason20242025!$E$3:$E$1315, AC$1)</f>
        <v>13</v>
      </c>
      <c r="AD137" s="2">
        <f>SUMIFS(DataRegularSeason20242025!$AA$3:$AA$1315,DataRegularSeason20242025!$B$3:$B$1315, "&lt;=" &amp; $A137, DataRegularSeason20242025!$D$3:$D$1315, AD$1)+SUMIFS(DataRegularSeason20242025!$AB$3:$AB$1315,DataRegularSeason20242025!$B$3:$B$1315, "&lt;=" &amp; $A137, DataRegularSeason20242025!$E$3:$E$1315, AD$1)</f>
        <v>13</v>
      </c>
      <c r="AE137" s="2">
        <f>SUMIFS(DataRegularSeason20242025!$AA$3:$AA$1315,DataRegularSeason20242025!$B$3:$B$1315, "&lt;=" &amp; $A137, DataRegularSeason20242025!$D$3:$D$1315, AE$1)+SUMIFS(DataRegularSeason20242025!$AB$3:$AB$1315,DataRegularSeason20242025!$B$3:$B$1315, "&lt;=" &amp; $A137, DataRegularSeason20242025!$E$3:$E$1315, AE$1)</f>
        <v>17</v>
      </c>
      <c r="AF137" s="2">
        <f>SUMIFS(DataRegularSeason20242025!$AA$3:$AA$1315,DataRegularSeason20242025!$B$3:$B$1315, "&lt;=" &amp; $A137, DataRegularSeason20242025!$D$3:$D$1315, AF$1)+SUMIFS(DataRegularSeason20242025!$AB$3:$AB$1315,DataRegularSeason20242025!$B$3:$B$1315, "&lt;=" &amp; $A137, DataRegularSeason20242025!$E$3:$E$1315, AF$1)</f>
        <v>22</v>
      </c>
      <c r="AG137" s="2">
        <f>SUMIFS(DataRegularSeason20242025!$AA$3:$AA$1315,DataRegularSeason20242025!$B$3:$B$1315, "&lt;=" &amp; $A137, DataRegularSeason20242025!$D$3:$D$1315, AG$1)+SUMIFS(DataRegularSeason20242025!$AB$3:$AB$1315,DataRegularSeason20242025!$B$3:$B$1315, "&lt;=" &amp; $A137, DataRegularSeason20242025!$E$3:$E$1315, AG$1)</f>
        <v>16</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10</v>
      </c>
      <c r="C138" s="2">
        <f>SUMIFS(DataRegularSeason20242025!$AA$3:$AA$1315,DataRegularSeason20242025!$B$3:$B$1315, "&lt;=" &amp; $A138, DataRegularSeason20242025!$D$3:$D$1315, C$1)+SUMIFS(DataRegularSeason20242025!$AB$3:$AB$1315,DataRegularSeason20242025!$B$3:$B$1315, "&lt;=" &amp; $A138, DataRegularSeason20242025!$E$3:$E$1315, C$1)</f>
        <v>13</v>
      </c>
      <c r="D138" s="2">
        <f>SUMIFS(DataRegularSeason20242025!$AA$3:$AA$1315,DataRegularSeason20242025!$B$3:$B$1315, "&lt;=" &amp; $A138, DataRegularSeason20242025!$D$3:$D$1315, D$1)+SUMIFS(DataRegularSeason20242025!$AB$3:$AB$1315,DataRegularSeason20242025!$B$3:$B$1315, "&lt;=" &amp; $A138, DataRegularSeason20242025!$E$3:$E$1315, D$1)</f>
        <v>9</v>
      </c>
      <c r="E138" s="2">
        <f>SUMIFS(DataRegularSeason20242025!$AA$3:$AA$1315,DataRegularSeason20242025!$B$3:$B$1315, "&lt;=" &amp; $A138, DataRegularSeason20242025!$D$3:$D$1315, E$1)+SUMIFS(DataRegularSeason20242025!$AB$3:$AB$1315,DataRegularSeason20242025!$B$3:$B$1315, "&lt;=" &amp; $A138, DataRegularSeason20242025!$E$3:$E$1315, E$1)</f>
        <v>16</v>
      </c>
      <c r="F138" s="2">
        <f>SUMIFS(DataRegularSeason20242025!$AA$3:$AA$1315,DataRegularSeason20242025!$B$3:$B$1315, "&lt;=" &amp; $A138, DataRegularSeason20242025!$D$3:$D$1315, F$1)+SUMIFS(DataRegularSeason20242025!$AB$3:$AB$1315,DataRegularSeason20242025!$B$3:$B$1315, "&lt;=" &amp; $A138, DataRegularSeason20242025!$E$3:$E$1315, F$1)</f>
        <v>11</v>
      </c>
      <c r="G138" s="2">
        <f>SUMIFS(DataRegularSeason20242025!$AA$3:$AA$1315,DataRegularSeason20242025!$B$3:$B$1315, "&lt;=" &amp; $A138, DataRegularSeason20242025!$D$3:$D$1315, G$1)+SUMIFS(DataRegularSeason20242025!$AB$3:$AB$1315,DataRegularSeason20242025!$B$3:$B$1315, "&lt;=" &amp; $A138, DataRegularSeason20242025!$E$3:$E$1315, G$1)</f>
        <v>13</v>
      </c>
      <c r="H138" s="2">
        <f>SUMIFS(DataRegularSeason20242025!$AA$3:$AA$1315,DataRegularSeason20242025!$B$3:$B$1315, "&lt;=" &amp; $A138, DataRegularSeason20242025!$D$3:$D$1315, H$1)+SUMIFS(DataRegularSeason20242025!$AB$3:$AB$1315,DataRegularSeason20242025!$B$3:$B$1315, "&lt;=" &amp; $A138, DataRegularSeason20242025!$E$3:$E$1315, H$1)</f>
        <v>11</v>
      </c>
      <c r="I138" s="2">
        <f>SUMIFS(DataRegularSeason20242025!$AA$3:$AA$1315,DataRegularSeason20242025!$B$3:$B$1315, "&lt;=" &amp; $A138, DataRegularSeason20242025!$D$3:$D$1315, I$1)+SUMIFS(DataRegularSeason20242025!$AB$3:$AB$1315,DataRegularSeason20242025!$B$3:$B$1315, "&lt;=" &amp; $A138, DataRegularSeason20242025!$E$3:$E$1315, I$1)</f>
        <v>10</v>
      </c>
      <c r="J138" s="2">
        <f>SUMIFS(DataRegularSeason20242025!$AA$3:$AA$1315,DataRegularSeason20242025!$B$3:$B$1315, "&lt;=" &amp; $A138, DataRegularSeason20242025!$D$3:$D$1315, J$1)+SUMIFS(DataRegularSeason20242025!$AB$3:$AB$1315,DataRegularSeason20242025!$B$3:$B$1315, "&lt;=" &amp; $A138, DataRegularSeason20242025!$E$3:$E$1315, J$1)</f>
        <v>14</v>
      </c>
      <c r="K138" s="2">
        <f>SUMIFS(DataRegularSeason20242025!$AA$3:$AA$1315,DataRegularSeason20242025!$B$3:$B$1315, "&lt;=" &amp; $A138, DataRegularSeason20242025!$D$3:$D$1315, K$1)+SUMIFS(DataRegularSeason20242025!$AB$3:$AB$1315,DataRegularSeason20242025!$B$3:$B$1315, "&lt;=" &amp; $A138, DataRegularSeason20242025!$E$3:$E$1315, K$1)</f>
        <v>11</v>
      </c>
      <c r="L138" s="2">
        <f>SUMIFS(DataRegularSeason20242025!$AA$3:$AA$1315,DataRegularSeason20242025!$B$3:$B$1315, "&lt;=" &amp; $A138, DataRegularSeason20242025!$D$3:$D$1315, L$1)+SUMIFS(DataRegularSeason20242025!$AB$3:$AB$1315,DataRegularSeason20242025!$B$3:$B$1315, "&lt;=" &amp; $A138, DataRegularSeason20242025!$E$3:$E$1315, L$1)</f>
        <v>13</v>
      </c>
      <c r="M138" s="2">
        <f>SUMIFS(DataRegularSeason20242025!$AA$3:$AA$1315,DataRegularSeason20242025!$B$3:$B$1315, "&lt;=" &amp; $A138, DataRegularSeason20242025!$D$3:$D$1315, M$1)+SUMIFS(DataRegularSeason20242025!$AB$3:$AB$1315,DataRegularSeason20242025!$B$3:$B$1315, "&lt;=" &amp; $A138, DataRegularSeason20242025!$E$3:$E$1315, M$1)</f>
        <v>19</v>
      </c>
      <c r="N138" s="2">
        <f>SUMIFS(DataRegularSeason20242025!$AA$3:$AA$1315,DataRegularSeason20242025!$B$3:$B$1315, "&lt;=" &amp; $A138, DataRegularSeason20242025!$D$3:$D$1315, N$1)+SUMIFS(DataRegularSeason20242025!$AB$3:$AB$1315,DataRegularSeason20242025!$B$3:$B$1315, "&lt;=" &amp; $A138, DataRegularSeason20242025!$E$3:$E$1315, N$1)</f>
        <v>17</v>
      </c>
      <c r="O138" s="2">
        <f>SUMIFS(DataRegularSeason20242025!$AA$3:$AA$1315,DataRegularSeason20242025!$B$3:$B$1315, "&lt;=" &amp; $A138, DataRegularSeason20242025!$D$3:$D$1315, O$1)+SUMIFS(DataRegularSeason20242025!$AB$3:$AB$1315,DataRegularSeason20242025!$B$3:$B$1315, "&lt;=" &amp; $A138, DataRegularSeason20242025!$E$3:$E$1315, O$1)</f>
        <v>18</v>
      </c>
      <c r="P138" s="2">
        <f>SUMIFS(DataRegularSeason20242025!$AA$3:$AA$1315,DataRegularSeason20242025!$B$3:$B$1315, "&lt;=" &amp; $A138, DataRegularSeason20242025!$D$3:$D$1315, P$1)+SUMIFS(DataRegularSeason20242025!$AB$3:$AB$1315,DataRegularSeason20242025!$B$3:$B$1315, "&lt;=" &amp; $A138, DataRegularSeason20242025!$E$3:$E$1315, P$1)</f>
        <v>9</v>
      </c>
      <c r="Q138" s="2">
        <f>SUMIFS(DataRegularSeason20242025!$AA$3:$AA$1315,DataRegularSeason20242025!$B$3:$B$1315, "&lt;=" &amp; $A138, DataRegularSeason20242025!$D$3:$D$1315, Q$1)+SUMIFS(DataRegularSeason20242025!$AB$3:$AB$1315,DataRegularSeason20242025!$B$3:$B$1315, "&lt;=" &amp; $A138, DataRegularSeason20242025!$E$3:$E$1315, Q$1)</f>
        <v>18</v>
      </c>
      <c r="R138" s="2">
        <f>SUMIFS(DataRegularSeason20242025!$AA$3:$AA$1315,DataRegularSeason20242025!$B$3:$B$1315, "&lt;=" &amp; $A138, DataRegularSeason20242025!$D$3:$D$1315, R$1)+SUMIFS(DataRegularSeason20242025!$AB$3:$AB$1315,DataRegularSeason20242025!$B$3:$B$1315, "&lt;=" &amp; $A138, DataRegularSeason20242025!$E$3:$E$1315, R$1)</f>
        <v>9</v>
      </c>
      <c r="S138" s="2">
        <f>SUMIFS(DataRegularSeason20242025!$AA$3:$AA$1315,DataRegularSeason20242025!$B$3:$B$1315, "&lt;=" &amp; $A138, DataRegularSeason20242025!$D$3:$D$1315, S$1)+SUMIFS(DataRegularSeason20242025!$AB$3:$AB$1315,DataRegularSeason20242025!$B$3:$B$1315, "&lt;=" &amp; $A138, DataRegularSeason20242025!$E$3:$E$1315, S$1)</f>
        <v>10</v>
      </c>
      <c r="T138" s="2">
        <f>SUMIFS(DataRegularSeason20242025!$AA$3:$AA$1315,DataRegularSeason20242025!$B$3:$B$1315, "&lt;=" &amp; $A138, DataRegularSeason20242025!$D$3:$D$1315, T$1)+SUMIFS(DataRegularSeason20242025!$AB$3:$AB$1315,DataRegularSeason20242025!$B$3:$B$1315, "&lt;=" &amp; $A138, DataRegularSeason20242025!$E$3:$E$1315, T$1)</f>
        <v>17</v>
      </c>
      <c r="U138" s="2">
        <f>SUMIFS(DataRegularSeason20242025!$AA$3:$AA$1315,DataRegularSeason20242025!$B$3:$B$1315, "&lt;=" &amp; $A138, DataRegularSeason20242025!$D$3:$D$1315, U$1)+SUMIFS(DataRegularSeason20242025!$AB$3:$AB$1315,DataRegularSeason20242025!$B$3:$B$1315, "&lt;=" &amp; $A138, DataRegularSeason20242025!$E$3:$E$1315, U$1)</f>
        <v>12</v>
      </c>
      <c r="V138" s="2">
        <f>SUMIFS(DataRegularSeason20242025!$AA$3:$AA$1315,DataRegularSeason20242025!$B$3:$B$1315, "&lt;=" &amp; $A138, DataRegularSeason20242025!$D$3:$D$1315, V$1)+SUMIFS(DataRegularSeason20242025!$AB$3:$AB$1315,DataRegularSeason20242025!$B$3:$B$1315, "&lt;=" &amp; $A138, DataRegularSeason20242025!$E$3:$E$1315, V$1)</f>
        <v>9</v>
      </c>
      <c r="W138" s="2">
        <f>SUMIFS(DataRegularSeason20242025!$AA$3:$AA$1315,DataRegularSeason20242025!$B$3:$B$1315, "&lt;=" &amp; $A138, DataRegularSeason20242025!$D$3:$D$1315, W$1)+SUMIFS(DataRegularSeason20242025!$AB$3:$AB$1315,DataRegularSeason20242025!$B$3:$B$1315, "&lt;=" &amp; $A138, DataRegularSeason20242025!$E$3:$E$1315, W$1)</f>
        <v>11</v>
      </c>
      <c r="X138" s="2">
        <f>SUMIFS(DataRegularSeason20242025!$AA$3:$AA$1315,DataRegularSeason20242025!$B$3:$B$1315, "&lt;=" &amp; $A138, DataRegularSeason20242025!$D$3:$D$1315, X$1)+SUMIFS(DataRegularSeason20242025!$AB$3:$AB$1315,DataRegularSeason20242025!$B$3:$B$1315, "&lt;=" &amp; $A138, DataRegularSeason20242025!$E$3:$E$1315, X$1)</f>
        <v>11</v>
      </c>
      <c r="Y138" s="2">
        <f>SUMIFS(DataRegularSeason20242025!$AA$3:$AA$1315,DataRegularSeason20242025!$B$3:$B$1315, "&lt;=" &amp; $A138, DataRegularSeason20242025!$D$3:$D$1315, Y$1)+SUMIFS(DataRegularSeason20242025!$AB$3:$AB$1315,DataRegularSeason20242025!$B$3:$B$1315, "&lt;=" &amp; $A138, DataRegularSeason20242025!$E$3:$E$1315, Y$1)</f>
        <v>8</v>
      </c>
      <c r="Z138" s="2">
        <f>SUMIFS(DataRegularSeason20242025!$AA$3:$AA$1315,DataRegularSeason20242025!$B$3:$B$1315, "&lt;=" &amp; $A138, DataRegularSeason20242025!$D$3:$D$1315, Z$1)+SUMIFS(DataRegularSeason20242025!$AB$3:$AB$1315,DataRegularSeason20242025!$B$3:$B$1315, "&lt;=" &amp; $A138, DataRegularSeason20242025!$E$3:$E$1315, Z$1)</f>
        <v>12</v>
      </c>
      <c r="AA138" s="2">
        <f>SUMIFS(DataRegularSeason20242025!$AA$3:$AA$1315,DataRegularSeason20242025!$B$3:$B$1315, "&lt;=" &amp; $A138, DataRegularSeason20242025!$D$3:$D$1315, AA$1)+SUMIFS(DataRegularSeason20242025!$AB$3:$AB$1315,DataRegularSeason20242025!$B$3:$B$1315, "&lt;=" &amp; $A138, DataRegularSeason20242025!$E$3:$E$1315, AA$1)</f>
        <v>14</v>
      </c>
      <c r="AB138" s="2">
        <f>SUMIFS(DataRegularSeason20242025!$AA$3:$AA$1315,DataRegularSeason20242025!$B$3:$B$1315, "&lt;=" &amp; $A138, DataRegularSeason20242025!$D$3:$D$1315, AB$1)+SUMIFS(DataRegularSeason20242025!$AB$3:$AB$1315,DataRegularSeason20242025!$B$3:$B$1315, "&lt;=" &amp; $A138, DataRegularSeason20242025!$E$3:$E$1315, AB$1)</f>
        <v>14</v>
      </c>
      <c r="AC138" s="2">
        <f>SUMIFS(DataRegularSeason20242025!$AA$3:$AA$1315,DataRegularSeason20242025!$B$3:$B$1315, "&lt;=" &amp; $A138, DataRegularSeason20242025!$D$3:$D$1315, AC$1)+SUMIFS(DataRegularSeason20242025!$AB$3:$AB$1315,DataRegularSeason20242025!$B$3:$B$1315, "&lt;=" &amp; $A138, DataRegularSeason20242025!$E$3:$E$1315, AC$1)</f>
        <v>13</v>
      </c>
      <c r="AD138" s="2">
        <f>SUMIFS(DataRegularSeason20242025!$AA$3:$AA$1315,DataRegularSeason20242025!$B$3:$B$1315, "&lt;=" &amp; $A138, DataRegularSeason20242025!$D$3:$D$1315, AD$1)+SUMIFS(DataRegularSeason20242025!$AB$3:$AB$1315,DataRegularSeason20242025!$B$3:$B$1315, "&lt;=" &amp; $A138, DataRegularSeason20242025!$E$3:$E$1315, AD$1)</f>
        <v>13</v>
      </c>
      <c r="AE138" s="2">
        <f>SUMIFS(DataRegularSeason20242025!$AA$3:$AA$1315,DataRegularSeason20242025!$B$3:$B$1315, "&lt;=" &amp; $A138, DataRegularSeason20242025!$D$3:$D$1315, AE$1)+SUMIFS(DataRegularSeason20242025!$AB$3:$AB$1315,DataRegularSeason20242025!$B$3:$B$1315, "&lt;=" &amp; $A138, DataRegularSeason20242025!$E$3:$E$1315, AE$1)</f>
        <v>17</v>
      </c>
      <c r="AF138" s="2">
        <f>SUMIFS(DataRegularSeason20242025!$AA$3:$AA$1315,DataRegularSeason20242025!$B$3:$B$1315, "&lt;=" &amp; $A138, DataRegularSeason20242025!$D$3:$D$1315, AF$1)+SUMIFS(DataRegularSeason20242025!$AB$3:$AB$1315,DataRegularSeason20242025!$B$3:$B$1315, "&lt;=" &amp; $A138, DataRegularSeason20242025!$E$3:$E$1315, AF$1)</f>
        <v>22</v>
      </c>
      <c r="AG138" s="2">
        <f>SUMIFS(DataRegularSeason20242025!$AA$3:$AA$1315,DataRegularSeason20242025!$B$3:$B$1315, "&lt;=" &amp; $A138, DataRegularSeason20242025!$D$3:$D$1315, AG$1)+SUMIFS(DataRegularSeason20242025!$AB$3:$AB$1315,DataRegularSeason20242025!$B$3:$B$1315, "&lt;=" &amp; $A138, DataRegularSeason20242025!$E$3:$E$1315, AG$1)</f>
        <v>16</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10</v>
      </c>
      <c r="C139" s="2">
        <f>SUMIFS(DataRegularSeason20242025!$AA$3:$AA$1315,DataRegularSeason20242025!$B$3:$B$1315, "&lt;=" &amp; $A139, DataRegularSeason20242025!$D$3:$D$1315, C$1)+SUMIFS(DataRegularSeason20242025!$AB$3:$AB$1315,DataRegularSeason20242025!$B$3:$B$1315, "&lt;=" &amp; $A139, DataRegularSeason20242025!$E$3:$E$1315, C$1)</f>
        <v>13</v>
      </c>
      <c r="D139" s="2">
        <f>SUMIFS(DataRegularSeason20242025!$AA$3:$AA$1315,DataRegularSeason20242025!$B$3:$B$1315, "&lt;=" &amp; $A139, DataRegularSeason20242025!$D$3:$D$1315, D$1)+SUMIFS(DataRegularSeason20242025!$AB$3:$AB$1315,DataRegularSeason20242025!$B$3:$B$1315, "&lt;=" &amp; $A139, DataRegularSeason20242025!$E$3:$E$1315, D$1)</f>
        <v>9</v>
      </c>
      <c r="E139" s="2">
        <f>SUMIFS(DataRegularSeason20242025!$AA$3:$AA$1315,DataRegularSeason20242025!$B$3:$B$1315, "&lt;=" &amp; $A139, DataRegularSeason20242025!$D$3:$D$1315, E$1)+SUMIFS(DataRegularSeason20242025!$AB$3:$AB$1315,DataRegularSeason20242025!$B$3:$B$1315, "&lt;=" &amp; $A139, DataRegularSeason20242025!$E$3:$E$1315, E$1)</f>
        <v>16</v>
      </c>
      <c r="F139" s="2">
        <f>SUMIFS(DataRegularSeason20242025!$AA$3:$AA$1315,DataRegularSeason20242025!$B$3:$B$1315, "&lt;=" &amp; $A139, DataRegularSeason20242025!$D$3:$D$1315, F$1)+SUMIFS(DataRegularSeason20242025!$AB$3:$AB$1315,DataRegularSeason20242025!$B$3:$B$1315, "&lt;=" &amp; $A139, DataRegularSeason20242025!$E$3:$E$1315, F$1)</f>
        <v>11</v>
      </c>
      <c r="G139" s="2">
        <f>SUMIFS(DataRegularSeason20242025!$AA$3:$AA$1315,DataRegularSeason20242025!$B$3:$B$1315, "&lt;=" &amp; $A139, DataRegularSeason20242025!$D$3:$D$1315, G$1)+SUMIFS(DataRegularSeason20242025!$AB$3:$AB$1315,DataRegularSeason20242025!$B$3:$B$1315, "&lt;=" &amp; $A139, DataRegularSeason20242025!$E$3:$E$1315, G$1)</f>
        <v>13</v>
      </c>
      <c r="H139" s="2">
        <f>SUMIFS(DataRegularSeason20242025!$AA$3:$AA$1315,DataRegularSeason20242025!$B$3:$B$1315, "&lt;=" &amp; $A139, DataRegularSeason20242025!$D$3:$D$1315, H$1)+SUMIFS(DataRegularSeason20242025!$AB$3:$AB$1315,DataRegularSeason20242025!$B$3:$B$1315, "&lt;=" &amp; $A139, DataRegularSeason20242025!$E$3:$E$1315, H$1)</f>
        <v>11</v>
      </c>
      <c r="I139" s="2">
        <f>SUMIFS(DataRegularSeason20242025!$AA$3:$AA$1315,DataRegularSeason20242025!$B$3:$B$1315, "&lt;=" &amp; $A139, DataRegularSeason20242025!$D$3:$D$1315, I$1)+SUMIFS(DataRegularSeason20242025!$AB$3:$AB$1315,DataRegularSeason20242025!$B$3:$B$1315, "&lt;=" &amp; $A139, DataRegularSeason20242025!$E$3:$E$1315, I$1)</f>
        <v>10</v>
      </c>
      <c r="J139" s="2">
        <f>SUMIFS(DataRegularSeason20242025!$AA$3:$AA$1315,DataRegularSeason20242025!$B$3:$B$1315, "&lt;=" &amp; $A139, DataRegularSeason20242025!$D$3:$D$1315, J$1)+SUMIFS(DataRegularSeason20242025!$AB$3:$AB$1315,DataRegularSeason20242025!$B$3:$B$1315, "&lt;=" &amp; $A139, DataRegularSeason20242025!$E$3:$E$1315, J$1)</f>
        <v>14</v>
      </c>
      <c r="K139" s="2">
        <f>SUMIFS(DataRegularSeason20242025!$AA$3:$AA$1315,DataRegularSeason20242025!$B$3:$B$1315, "&lt;=" &amp; $A139, DataRegularSeason20242025!$D$3:$D$1315, K$1)+SUMIFS(DataRegularSeason20242025!$AB$3:$AB$1315,DataRegularSeason20242025!$B$3:$B$1315, "&lt;=" &amp; $A139, DataRegularSeason20242025!$E$3:$E$1315, K$1)</f>
        <v>11</v>
      </c>
      <c r="L139" s="2">
        <f>SUMIFS(DataRegularSeason20242025!$AA$3:$AA$1315,DataRegularSeason20242025!$B$3:$B$1315, "&lt;=" &amp; $A139, DataRegularSeason20242025!$D$3:$D$1315, L$1)+SUMIFS(DataRegularSeason20242025!$AB$3:$AB$1315,DataRegularSeason20242025!$B$3:$B$1315, "&lt;=" &amp; $A139, DataRegularSeason20242025!$E$3:$E$1315, L$1)</f>
        <v>13</v>
      </c>
      <c r="M139" s="2">
        <f>SUMIFS(DataRegularSeason20242025!$AA$3:$AA$1315,DataRegularSeason20242025!$B$3:$B$1315, "&lt;=" &amp; $A139, DataRegularSeason20242025!$D$3:$D$1315, M$1)+SUMIFS(DataRegularSeason20242025!$AB$3:$AB$1315,DataRegularSeason20242025!$B$3:$B$1315, "&lt;=" &amp; $A139, DataRegularSeason20242025!$E$3:$E$1315, M$1)</f>
        <v>19</v>
      </c>
      <c r="N139" s="2">
        <f>SUMIFS(DataRegularSeason20242025!$AA$3:$AA$1315,DataRegularSeason20242025!$B$3:$B$1315, "&lt;=" &amp; $A139, DataRegularSeason20242025!$D$3:$D$1315, N$1)+SUMIFS(DataRegularSeason20242025!$AB$3:$AB$1315,DataRegularSeason20242025!$B$3:$B$1315, "&lt;=" &amp; $A139, DataRegularSeason20242025!$E$3:$E$1315, N$1)</f>
        <v>17</v>
      </c>
      <c r="O139" s="2">
        <f>SUMIFS(DataRegularSeason20242025!$AA$3:$AA$1315,DataRegularSeason20242025!$B$3:$B$1315, "&lt;=" &amp; $A139, DataRegularSeason20242025!$D$3:$D$1315, O$1)+SUMIFS(DataRegularSeason20242025!$AB$3:$AB$1315,DataRegularSeason20242025!$B$3:$B$1315, "&lt;=" &amp; $A139, DataRegularSeason20242025!$E$3:$E$1315, O$1)</f>
        <v>18</v>
      </c>
      <c r="P139" s="2">
        <f>SUMIFS(DataRegularSeason20242025!$AA$3:$AA$1315,DataRegularSeason20242025!$B$3:$B$1315, "&lt;=" &amp; $A139, DataRegularSeason20242025!$D$3:$D$1315, P$1)+SUMIFS(DataRegularSeason20242025!$AB$3:$AB$1315,DataRegularSeason20242025!$B$3:$B$1315, "&lt;=" &amp; $A139, DataRegularSeason20242025!$E$3:$E$1315, P$1)</f>
        <v>9</v>
      </c>
      <c r="Q139" s="2">
        <f>SUMIFS(DataRegularSeason20242025!$AA$3:$AA$1315,DataRegularSeason20242025!$B$3:$B$1315, "&lt;=" &amp; $A139, DataRegularSeason20242025!$D$3:$D$1315, Q$1)+SUMIFS(DataRegularSeason20242025!$AB$3:$AB$1315,DataRegularSeason20242025!$B$3:$B$1315, "&lt;=" &amp; $A139, DataRegularSeason20242025!$E$3:$E$1315, Q$1)</f>
        <v>18</v>
      </c>
      <c r="R139" s="2">
        <f>SUMIFS(DataRegularSeason20242025!$AA$3:$AA$1315,DataRegularSeason20242025!$B$3:$B$1315, "&lt;=" &amp; $A139, DataRegularSeason20242025!$D$3:$D$1315, R$1)+SUMIFS(DataRegularSeason20242025!$AB$3:$AB$1315,DataRegularSeason20242025!$B$3:$B$1315, "&lt;=" &amp; $A139, DataRegularSeason20242025!$E$3:$E$1315, R$1)</f>
        <v>9</v>
      </c>
      <c r="S139" s="2">
        <f>SUMIFS(DataRegularSeason20242025!$AA$3:$AA$1315,DataRegularSeason20242025!$B$3:$B$1315, "&lt;=" &amp; $A139, DataRegularSeason20242025!$D$3:$D$1315, S$1)+SUMIFS(DataRegularSeason20242025!$AB$3:$AB$1315,DataRegularSeason20242025!$B$3:$B$1315, "&lt;=" &amp; $A139, DataRegularSeason20242025!$E$3:$E$1315, S$1)</f>
        <v>10</v>
      </c>
      <c r="T139" s="2">
        <f>SUMIFS(DataRegularSeason20242025!$AA$3:$AA$1315,DataRegularSeason20242025!$B$3:$B$1315, "&lt;=" &amp; $A139, DataRegularSeason20242025!$D$3:$D$1315, T$1)+SUMIFS(DataRegularSeason20242025!$AB$3:$AB$1315,DataRegularSeason20242025!$B$3:$B$1315, "&lt;=" &amp; $A139, DataRegularSeason20242025!$E$3:$E$1315, T$1)</f>
        <v>17</v>
      </c>
      <c r="U139" s="2">
        <f>SUMIFS(DataRegularSeason20242025!$AA$3:$AA$1315,DataRegularSeason20242025!$B$3:$B$1315, "&lt;=" &amp; $A139, DataRegularSeason20242025!$D$3:$D$1315, U$1)+SUMIFS(DataRegularSeason20242025!$AB$3:$AB$1315,DataRegularSeason20242025!$B$3:$B$1315, "&lt;=" &amp; $A139, DataRegularSeason20242025!$E$3:$E$1315, U$1)</f>
        <v>12</v>
      </c>
      <c r="V139" s="2">
        <f>SUMIFS(DataRegularSeason20242025!$AA$3:$AA$1315,DataRegularSeason20242025!$B$3:$B$1315, "&lt;=" &amp; $A139, DataRegularSeason20242025!$D$3:$D$1315, V$1)+SUMIFS(DataRegularSeason20242025!$AB$3:$AB$1315,DataRegularSeason20242025!$B$3:$B$1315, "&lt;=" &amp; $A139, DataRegularSeason20242025!$E$3:$E$1315, V$1)</f>
        <v>9</v>
      </c>
      <c r="W139" s="2">
        <f>SUMIFS(DataRegularSeason20242025!$AA$3:$AA$1315,DataRegularSeason20242025!$B$3:$B$1315, "&lt;=" &amp; $A139, DataRegularSeason20242025!$D$3:$D$1315, W$1)+SUMIFS(DataRegularSeason20242025!$AB$3:$AB$1315,DataRegularSeason20242025!$B$3:$B$1315, "&lt;=" &amp; $A139, DataRegularSeason20242025!$E$3:$E$1315, W$1)</f>
        <v>11</v>
      </c>
      <c r="X139" s="2">
        <f>SUMIFS(DataRegularSeason20242025!$AA$3:$AA$1315,DataRegularSeason20242025!$B$3:$B$1315, "&lt;=" &amp; $A139, DataRegularSeason20242025!$D$3:$D$1315, X$1)+SUMIFS(DataRegularSeason20242025!$AB$3:$AB$1315,DataRegularSeason20242025!$B$3:$B$1315, "&lt;=" &amp; $A139, DataRegularSeason20242025!$E$3:$E$1315, X$1)</f>
        <v>11</v>
      </c>
      <c r="Y139" s="2">
        <f>SUMIFS(DataRegularSeason20242025!$AA$3:$AA$1315,DataRegularSeason20242025!$B$3:$B$1315, "&lt;=" &amp; $A139, DataRegularSeason20242025!$D$3:$D$1315, Y$1)+SUMIFS(DataRegularSeason20242025!$AB$3:$AB$1315,DataRegularSeason20242025!$B$3:$B$1315, "&lt;=" &amp; $A139, DataRegularSeason20242025!$E$3:$E$1315, Y$1)</f>
        <v>8</v>
      </c>
      <c r="Z139" s="2">
        <f>SUMIFS(DataRegularSeason20242025!$AA$3:$AA$1315,DataRegularSeason20242025!$B$3:$B$1315, "&lt;=" &amp; $A139, DataRegularSeason20242025!$D$3:$D$1315, Z$1)+SUMIFS(DataRegularSeason20242025!$AB$3:$AB$1315,DataRegularSeason20242025!$B$3:$B$1315, "&lt;=" &amp; $A139, DataRegularSeason20242025!$E$3:$E$1315, Z$1)</f>
        <v>12</v>
      </c>
      <c r="AA139" s="2">
        <f>SUMIFS(DataRegularSeason20242025!$AA$3:$AA$1315,DataRegularSeason20242025!$B$3:$B$1315, "&lt;=" &amp; $A139, DataRegularSeason20242025!$D$3:$D$1315, AA$1)+SUMIFS(DataRegularSeason20242025!$AB$3:$AB$1315,DataRegularSeason20242025!$B$3:$B$1315, "&lt;=" &amp; $A139, DataRegularSeason20242025!$E$3:$E$1315, AA$1)</f>
        <v>14</v>
      </c>
      <c r="AB139" s="2">
        <f>SUMIFS(DataRegularSeason20242025!$AA$3:$AA$1315,DataRegularSeason20242025!$B$3:$B$1315, "&lt;=" &amp; $A139, DataRegularSeason20242025!$D$3:$D$1315, AB$1)+SUMIFS(DataRegularSeason20242025!$AB$3:$AB$1315,DataRegularSeason20242025!$B$3:$B$1315, "&lt;=" &amp; $A139, DataRegularSeason20242025!$E$3:$E$1315, AB$1)</f>
        <v>14</v>
      </c>
      <c r="AC139" s="2">
        <f>SUMIFS(DataRegularSeason20242025!$AA$3:$AA$1315,DataRegularSeason20242025!$B$3:$B$1315, "&lt;=" &amp; $A139, DataRegularSeason20242025!$D$3:$D$1315, AC$1)+SUMIFS(DataRegularSeason20242025!$AB$3:$AB$1315,DataRegularSeason20242025!$B$3:$B$1315, "&lt;=" &amp; $A139, DataRegularSeason20242025!$E$3:$E$1315, AC$1)</f>
        <v>13</v>
      </c>
      <c r="AD139" s="2">
        <f>SUMIFS(DataRegularSeason20242025!$AA$3:$AA$1315,DataRegularSeason20242025!$B$3:$B$1315, "&lt;=" &amp; $A139, DataRegularSeason20242025!$D$3:$D$1315, AD$1)+SUMIFS(DataRegularSeason20242025!$AB$3:$AB$1315,DataRegularSeason20242025!$B$3:$B$1315, "&lt;=" &amp; $A139, DataRegularSeason20242025!$E$3:$E$1315, AD$1)</f>
        <v>13</v>
      </c>
      <c r="AE139" s="2">
        <f>SUMIFS(DataRegularSeason20242025!$AA$3:$AA$1315,DataRegularSeason20242025!$B$3:$B$1315, "&lt;=" &amp; $A139, DataRegularSeason20242025!$D$3:$D$1315, AE$1)+SUMIFS(DataRegularSeason20242025!$AB$3:$AB$1315,DataRegularSeason20242025!$B$3:$B$1315, "&lt;=" &amp; $A139, DataRegularSeason20242025!$E$3:$E$1315, AE$1)</f>
        <v>17</v>
      </c>
      <c r="AF139" s="2">
        <f>SUMIFS(DataRegularSeason20242025!$AA$3:$AA$1315,DataRegularSeason20242025!$B$3:$B$1315, "&lt;=" &amp; $A139, DataRegularSeason20242025!$D$3:$D$1315, AF$1)+SUMIFS(DataRegularSeason20242025!$AB$3:$AB$1315,DataRegularSeason20242025!$B$3:$B$1315, "&lt;=" &amp; $A139, DataRegularSeason20242025!$E$3:$E$1315, AF$1)</f>
        <v>22</v>
      </c>
      <c r="AG139" s="2">
        <f>SUMIFS(DataRegularSeason20242025!$AA$3:$AA$1315,DataRegularSeason20242025!$B$3:$B$1315, "&lt;=" &amp; $A139, DataRegularSeason20242025!$D$3:$D$1315, AG$1)+SUMIFS(DataRegularSeason20242025!$AB$3:$AB$1315,DataRegularSeason20242025!$B$3:$B$1315, "&lt;=" &amp; $A139, DataRegularSeason20242025!$E$3:$E$1315, AG$1)</f>
        <v>16</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10</v>
      </c>
      <c r="C140" s="2">
        <f>SUMIFS(DataRegularSeason20242025!$AA$3:$AA$1315,DataRegularSeason20242025!$B$3:$B$1315, "&lt;=" &amp; $A140, DataRegularSeason20242025!$D$3:$D$1315, C$1)+SUMIFS(DataRegularSeason20242025!$AB$3:$AB$1315,DataRegularSeason20242025!$B$3:$B$1315, "&lt;=" &amp; $A140, DataRegularSeason20242025!$E$3:$E$1315, C$1)</f>
        <v>13</v>
      </c>
      <c r="D140" s="2">
        <f>SUMIFS(DataRegularSeason20242025!$AA$3:$AA$1315,DataRegularSeason20242025!$B$3:$B$1315, "&lt;=" &amp; $A140, DataRegularSeason20242025!$D$3:$D$1315, D$1)+SUMIFS(DataRegularSeason20242025!$AB$3:$AB$1315,DataRegularSeason20242025!$B$3:$B$1315, "&lt;=" &amp; $A140, DataRegularSeason20242025!$E$3:$E$1315, D$1)</f>
        <v>9</v>
      </c>
      <c r="E140" s="2">
        <f>SUMIFS(DataRegularSeason20242025!$AA$3:$AA$1315,DataRegularSeason20242025!$B$3:$B$1315, "&lt;=" &amp; $A140, DataRegularSeason20242025!$D$3:$D$1315, E$1)+SUMIFS(DataRegularSeason20242025!$AB$3:$AB$1315,DataRegularSeason20242025!$B$3:$B$1315, "&lt;=" &amp; $A140, DataRegularSeason20242025!$E$3:$E$1315, E$1)</f>
        <v>16</v>
      </c>
      <c r="F140" s="2">
        <f>SUMIFS(DataRegularSeason20242025!$AA$3:$AA$1315,DataRegularSeason20242025!$B$3:$B$1315, "&lt;=" &amp; $A140, DataRegularSeason20242025!$D$3:$D$1315, F$1)+SUMIFS(DataRegularSeason20242025!$AB$3:$AB$1315,DataRegularSeason20242025!$B$3:$B$1315, "&lt;=" &amp; $A140, DataRegularSeason20242025!$E$3:$E$1315, F$1)</f>
        <v>11</v>
      </c>
      <c r="G140" s="2">
        <f>SUMIFS(DataRegularSeason20242025!$AA$3:$AA$1315,DataRegularSeason20242025!$B$3:$B$1315, "&lt;=" &amp; $A140, DataRegularSeason20242025!$D$3:$D$1315, G$1)+SUMIFS(DataRegularSeason20242025!$AB$3:$AB$1315,DataRegularSeason20242025!$B$3:$B$1315, "&lt;=" &amp; $A140, DataRegularSeason20242025!$E$3:$E$1315, G$1)</f>
        <v>13</v>
      </c>
      <c r="H140" s="2">
        <f>SUMIFS(DataRegularSeason20242025!$AA$3:$AA$1315,DataRegularSeason20242025!$B$3:$B$1315, "&lt;=" &amp; $A140, DataRegularSeason20242025!$D$3:$D$1315, H$1)+SUMIFS(DataRegularSeason20242025!$AB$3:$AB$1315,DataRegularSeason20242025!$B$3:$B$1315, "&lt;=" &amp; $A140, DataRegularSeason20242025!$E$3:$E$1315, H$1)</f>
        <v>11</v>
      </c>
      <c r="I140" s="2">
        <f>SUMIFS(DataRegularSeason20242025!$AA$3:$AA$1315,DataRegularSeason20242025!$B$3:$B$1315, "&lt;=" &amp; $A140, DataRegularSeason20242025!$D$3:$D$1315, I$1)+SUMIFS(DataRegularSeason20242025!$AB$3:$AB$1315,DataRegularSeason20242025!$B$3:$B$1315, "&lt;=" &amp; $A140, DataRegularSeason20242025!$E$3:$E$1315, I$1)</f>
        <v>10</v>
      </c>
      <c r="J140" s="2">
        <f>SUMIFS(DataRegularSeason20242025!$AA$3:$AA$1315,DataRegularSeason20242025!$B$3:$B$1315, "&lt;=" &amp; $A140, DataRegularSeason20242025!$D$3:$D$1315, J$1)+SUMIFS(DataRegularSeason20242025!$AB$3:$AB$1315,DataRegularSeason20242025!$B$3:$B$1315, "&lt;=" &amp; $A140, DataRegularSeason20242025!$E$3:$E$1315, J$1)</f>
        <v>14</v>
      </c>
      <c r="K140" s="2">
        <f>SUMIFS(DataRegularSeason20242025!$AA$3:$AA$1315,DataRegularSeason20242025!$B$3:$B$1315, "&lt;=" &amp; $A140, DataRegularSeason20242025!$D$3:$D$1315, K$1)+SUMIFS(DataRegularSeason20242025!$AB$3:$AB$1315,DataRegularSeason20242025!$B$3:$B$1315, "&lt;=" &amp; $A140, DataRegularSeason20242025!$E$3:$E$1315, K$1)</f>
        <v>11</v>
      </c>
      <c r="L140" s="2">
        <f>SUMIFS(DataRegularSeason20242025!$AA$3:$AA$1315,DataRegularSeason20242025!$B$3:$B$1315, "&lt;=" &amp; $A140, DataRegularSeason20242025!$D$3:$D$1315, L$1)+SUMIFS(DataRegularSeason20242025!$AB$3:$AB$1315,DataRegularSeason20242025!$B$3:$B$1315, "&lt;=" &amp; $A140, DataRegularSeason20242025!$E$3:$E$1315, L$1)</f>
        <v>13</v>
      </c>
      <c r="M140" s="2">
        <f>SUMIFS(DataRegularSeason20242025!$AA$3:$AA$1315,DataRegularSeason20242025!$B$3:$B$1315, "&lt;=" &amp; $A140, DataRegularSeason20242025!$D$3:$D$1315, M$1)+SUMIFS(DataRegularSeason20242025!$AB$3:$AB$1315,DataRegularSeason20242025!$B$3:$B$1315, "&lt;=" &amp; $A140, DataRegularSeason20242025!$E$3:$E$1315, M$1)</f>
        <v>19</v>
      </c>
      <c r="N140" s="2">
        <f>SUMIFS(DataRegularSeason20242025!$AA$3:$AA$1315,DataRegularSeason20242025!$B$3:$B$1315, "&lt;=" &amp; $A140, DataRegularSeason20242025!$D$3:$D$1315, N$1)+SUMIFS(DataRegularSeason20242025!$AB$3:$AB$1315,DataRegularSeason20242025!$B$3:$B$1315, "&lt;=" &amp; $A140, DataRegularSeason20242025!$E$3:$E$1315, N$1)</f>
        <v>17</v>
      </c>
      <c r="O140" s="2">
        <f>SUMIFS(DataRegularSeason20242025!$AA$3:$AA$1315,DataRegularSeason20242025!$B$3:$B$1315, "&lt;=" &amp; $A140, DataRegularSeason20242025!$D$3:$D$1315, O$1)+SUMIFS(DataRegularSeason20242025!$AB$3:$AB$1315,DataRegularSeason20242025!$B$3:$B$1315, "&lt;=" &amp; $A140, DataRegularSeason20242025!$E$3:$E$1315, O$1)</f>
        <v>18</v>
      </c>
      <c r="P140" s="2">
        <f>SUMIFS(DataRegularSeason20242025!$AA$3:$AA$1315,DataRegularSeason20242025!$B$3:$B$1315, "&lt;=" &amp; $A140, DataRegularSeason20242025!$D$3:$D$1315, P$1)+SUMIFS(DataRegularSeason20242025!$AB$3:$AB$1315,DataRegularSeason20242025!$B$3:$B$1315, "&lt;=" &amp; $A140, DataRegularSeason20242025!$E$3:$E$1315, P$1)</f>
        <v>9</v>
      </c>
      <c r="Q140" s="2">
        <f>SUMIFS(DataRegularSeason20242025!$AA$3:$AA$1315,DataRegularSeason20242025!$B$3:$B$1315, "&lt;=" &amp; $A140, DataRegularSeason20242025!$D$3:$D$1315, Q$1)+SUMIFS(DataRegularSeason20242025!$AB$3:$AB$1315,DataRegularSeason20242025!$B$3:$B$1315, "&lt;=" &amp; $A140, DataRegularSeason20242025!$E$3:$E$1315, Q$1)</f>
        <v>18</v>
      </c>
      <c r="R140" s="2">
        <f>SUMIFS(DataRegularSeason20242025!$AA$3:$AA$1315,DataRegularSeason20242025!$B$3:$B$1315, "&lt;=" &amp; $A140, DataRegularSeason20242025!$D$3:$D$1315, R$1)+SUMIFS(DataRegularSeason20242025!$AB$3:$AB$1315,DataRegularSeason20242025!$B$3:$B$1315, "&lt;=" &amp; $A140, DataRegularSeason20242025!$E$3:$E$1315, R$1)</f>
        <v>9</v>
      </c>
      <c r="S140" s="2">
        <f>SUMIFS(DataRegularSeason20242025!$AA$3:$AA$1315,DataRegularSeason20242025!$B$3:$B$1315, "&lt;=" &amp; $A140, DataRegularSeason20242025!$D$3:$D$1315, S$1)+SUMIFS(DataRegularSeason20242025!$AB$3:$AB$1315,DataRegularSeason20242025!$B$3:$B$1315, "&lt;=" &amp; $A140, DataRegularSeason20242025!$E$3:$E$1315, S$1)</f>
        <v>10</v>
      </c>
      <c r="T140" s="2">
        <f>SUMIFS(DataRegularSeason20242025!$AA$3:$AA$1315,DataRegularSeason20242025!$B$3:$B$1315, "&lt;=" &amp; $A140, DataRegularSeason20242025!$D$3:$D$1315, T$1)+SUMIFS(DataRegularSeason20242025!$AB$3:$AB$1315,DataRegularSeason20242025!$B$3:$B$1315, "&lt;=" &amp; $A140, DataRegularSeason20242025!$E$3:$E$1315, T$1)</f>
        <v>17</v>
      </c>
      <c r="U140" s="2">
        <f>SUMIFS(DataRegularSeason20242025!$AA$3:$AA$1315,DataRegularSeason20242025!$B$3:$B$1315, "&lt;=" &amp; $A140, DataRegularSeason20242025!$D$3:$D$1315, U$1)+SUMIFS(DataRegularSeason20242025!$AB$3:$AB$1315,DataRegularSeason20242025!$B$3:$B$1315, "&lt;=" &amp; $A140, DataRegularSeason20242025!$E$3:$E$1315, U$1)</f>
        <v>12</v>
      </c>
      <c r="V140" s="2">
        <f>SUMIFS(DataRegularSeason20242025!$AA$3:$AA$1315,DataRegularSeason20242025!$B$3:$B$1315, "&lt;=" &amp; $A140, DataRegularSeason20242025!$D$3:$D$1315, V$1)+SUMIFS(DataRegularSeason20242025!$AB$3:$AB$1315,DataRegularSeason20242025!$B$3:$B$1315, "&lt;=" &amp; $A140, DataRegularSeason20242025!$E$3:$E$1315, V$1)</f>
        <v>9</v>
      </c>
      <c r="W140" s="2">
        <f>SUMIFS(DataRegularSeason20242025!$AA$3:$AA$1315,DataRegularSeason20242025!$B$3:$B$1315, "&lt;=" &amp; $A140, DataRegularSeason20242025!$D$3:$D$1315, W$1)+SUMIFS(DataRegularSeason20242025!$AB$3:$AB$1315,DataRegularSeason20242025!$B$3:$B$1315, "&lt;=" &amp; $A140, DataRegularSeason20242025!$E$3:$E$1315, W$1)</f>
        <v>11</v>
      </c>
      <c r="X140" s="2">
        <f>SUMIFS(DataRegularSeason20242025!$AA$3:$AA$1315,DataRegularSeason20242025!$B$3:$B$1315, "&lt;=" &amp; $A140, DataRegularSeason20242025!$D$3:$D$1315, X$1)+SUMIFS(DataRegularSeason20242025!$AB$3:$AB$1315,DataRegularSeason20242025!$B$3:$B$1315, "&lt;=" &amp; $A140, DataRegularSeason20242025!$E$3:$E$1315, X$1)</f>
        <v>11</v>
      </c>
      <c r="Y140" s="2">
        <f>SUMIFS(DataRegularSeason20242025!$AA$3:$AA$1315,DataRegularSeason20242025!$B$3:$B$1315, "&lt;=" &amp; $A140, DataRegularSeason20242025!$D$3:$D$1315, Y$1)+SUMIFS(DataRegularSeason20242025!$AB$3:$AB$1315,DataRegularSeason20242025!$B$3:$B$1315, "&lt;=" &amp; $A140, DataRegularSeason20242025!$E$3:$E$1315, Y$1)</f>
        <v>8</v>
      </c>
      <c r="Z140" s="2">
        <f>SUMIFS(DataRegularSeason20242025!$AA$3:$AA$1315,DataRegularSeason20242025!$B$3:$B$1315, "&lt;=" &amp; $A140, DataRegularSeason20242025!$D$3:$D$1315, Z$1)+SUMIFS(DataRegularSeason20242025!$AB$3:$AB$1315,DataRegularSeason20242025!$B$3:$B$1315, "&lt;=" &amp; $A140, DataRegularSeason20242025!$E$3:$E$1315, Z$1)</f>
        <v>12</v>
      </c>
      <c r="AA140" s="2">
        <f>SUMIFS(DataRegularSeason20242025!$AA$3:$AA$1315,DataRegularSeason20242025!$B$3:$B$1315, "&lt;=" &amp; $A140, DataRegularSeason20242025!$D$3:$D$1315, AA$1)+SUMIFS(DataRegularSeason20242025!$AB$3:$AB$1315,DataRegularSeason20242025!$B$3:$B$1315, "&lt;=" &amp; $A140, DataRegularSeason20242025!$E$3:$E$1315, AA$1)</f>
        <v>14</v>
      </c>
      <c r="AB140" s="2">
        <f>SUMIFS(DataRegularSeason20242025!$AA$3:$AA$1315,DataRegularSeason20242025!$B$3:$B$1315, "&lt;=" &amp; $A140, DataRegularSeason20242025!$D$3:$D$1315, AB$1)+SUMIFS(DataRegularSeason20242025!$AB$3:$AB$1315,DataRegularSeason20242025!$B$3:$B$1315, "&lt;=" &amp; $A140, DataRegularSeason20242025!$E$3:$E$1315, AB$1)</f>
        <v>14</v>
      </c>
      <c r="AC140" s="2">
        <f>SUMIFS(DataRegularSeason20242025!$AA$3:$AA$1315,DataRegularSeason20242025!$B$3:$B$1315, "&lt;=" &amp; $A140, DataRegularSeason20242025!$D$3:$D$1315, AC$1)+SUMIFS(DataRegularSeason20242025!$AB$3:$AB$1315,DataRegularSeason20242025!$B$3:$B$1315, "&lt;=" &amp; $A140, DataRegularSeason20242025!$E$3:$E$1315, AC$1)</f>
        <v>13</v>
      </c>
      <c r="AD140" s="2">
        <f>SUMIFS(DataRegularSeason20242025!$AA$3:$AA$1315,DataRegularSeason20242025!$B$3:$B$1315, "&lt;=" &amp; $A140, DataRegularSeason20242025!$D$3:$D$1315, AD$1)+SUMIFS(DataRegularSeason20242025!$AB$3:$AB$1315,DataRegularSeason20242025!$B$3:$B$1315, "&lt;=" &amp; $A140, DataRegularSeason20242025!$E$3:$E$1315, AD$1)</f>
        <v>13</v>
      </c>
      <c r="AE140" s="2">
        <f>SUMIFS(DataRegularSeason20242025!$AA$3:$AA$1315,DataRegularSeason20242025!$B$3:$B$1315, "&lt;=" &amp; $A140, DataRegularSeason20242025!$D$3:$D$1315, AE$1)+SUMIFS(DataRegularSeason20242025!$AB$3:$AB$1315,DataRegularSeason20242025!$B$3:$B$1315, "&lt;=" &amp; $A140, DataRegularSeason20242025!$E$3:$E$1315, AE$1)</f>
        <v>17</v>
      </c>
      <c r="AF140" s="2">
        <f>SUMIFS(DataRegularSeason20242025!$AA$3:$AA$1315,DataRegularSeason20242025!$B$3:$B$1315, "&lt;=" &amp; $A140, DataRegularSeason20242025!$D$3:$D$1315, AF$1)+SUMIFS(DataRegularSeason20242025!$AB$3:$AB$1315,DataRegularSeason20242025!$B$3:$B$1315, "&lt;=" &amp; $A140, DataRegularSeason20242025!$E$3:$E$1315, AF$1)</f>
        <v>22</v>
      </c>
      <c r="AG140" s="2">
        <f>SUMIFS(DataRegularSeason20242025!$AA$3:$AA$1315,DataRegularSeason20242025!$B$3:$B$1315, "&lt;=" &amp; $A140, DataRegularSeason20242025!$D$3:$D$1315, AG$1)+SUMIFS(DataRegularSeason20242025!$AB$3:$AB$1315,DataRegularSeason20242025!$B$3:$B$1315, "&lt;=" &amp; $A140, DataRegularSeason20242025!$E$3:$E$1315, AG$1)</f>
        <v>16</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10</v>
      </c>
      <c r="C141" s="2">
        <f>SUMIFS(DataRegularSeason20242025!$AA$3:$AA$1315,DataRegularSeason20242025!$B$3:$B$1315, "&lt;=" &amp; $A141, DataRegularSeason20242025!$D$3:$D$1315, C$1)+SUMIFS(DataRegularSeason20242025!$AB$3:$AB$1315,DataRegularSeason20242025!$B$3:$B$1315, "&lt;=" &amp; $A141, DataRegularSeason20242025!$E$3:$E$1315, C$1)</f>
        <v>13</v>
      </c>
      <c r="D141" s="2">
        <f>SUMIFS(DataRegularSeason20242025!$AA$3:$AA$1315,DataRegularSeason20242025!$B$3:$B$1315, "&lt;=" &amp; $A141, DataRegularSeason20242025!$D$3:$D$1315, D$1)+SUMIFS(DataRegularSeason20242025!$AB$3:$AB$1315,DataRegularSeason20242025!$B$3:$B$1315, "&lt;=" &amp; $A141, DataRegularSeason20242025!$E$3:$E$1315, D$1)</f>
        <v>9</v>
      </c>
      <c r="E141" s="2">
        <f>SUMIFS(DataRegularSeason20242025!$AA$3:$AA$1315,DataRegularSeason20242025!$B$3:$B$1315, "&lt;=" &amp; $A141, DataRegularSeason20242025!$D$3:$D$1315, E$1)+SUMIFS(DataRegularSeason20242025!$AB$3:$AB$1315,DataRegularSeason20242025!$B$3:$B$1315, "&lt;=" &amp; $A141, DataRegularSeason20242025!$E$3:$E$1315, E$1)</f>
        <v>16</v>
      </c>
      <c r="F141" s="2">
        <f>SUMIFS(DataRegularSeason20242025!$AA$3:$AA$1315,DataRegularSeason20242025!$B$3:$B$1315, "&lt;=" &amp; $A141, DataRegularSeason20242025!$D$3:$D$1315, F$1)+SUMIFS(DataRegularSeason20242025!$AB$3:$AB$1315,DataRegularSeason20242025!$B$3:$B$1315, "&lt;=" &amp; $A141, DataRegularSeason20242025!$E$3:$E$1315, F$1)</f>
        <v>11</v>
      </c>
      <c r="G141" s="2">
        <f>SUMIFS(DataRegularSeason20242025!$AA$3:$AA$1315,DataRegularSeason20242025!$B$3:$B$1315, "&lt;=" &amp; $A141, DataRegularSeason20242025!$D$3:$D$1315, G$1)+SUMIFS(DataRegularSeason20242025!$AB$3:$AB$1315,DataRegularSeason20242025!$B$3:$B$1315, "&lt;=" &amp; $A141, DataRegularSeason20242025!$E$3:$E$1315, G$1)</f>
        <v>13</v>
      </c>
      <c r="H141" s="2">
        <f>SUMIFS(DataRegularSeason20242025!$AA$3:$AA$1315,DataRegularSeason20242025!$B$3:$B$1315, "&lt;=" &amp; $A141, DataRegularSeason20242025!$D$3:$D$1315, H$1)+SUMIFS(DataRegularSeason20242025!$AB$3:$AB$1315,DataRegularSeason20242025!$B$3:$B$1315, "&lt;=" &amp; $A141, DataRegularSeason20242025!$E$3:$E$1315, H$1)</f>
        <v>11</v>
      </c>
      <c r="I141" s="2">
        <f>SUMIFS(DataRegularSeason20242025!$AA$3:$AA$1315,DataRegularSeason20242025!$B$3:$B$1315, "&lt;=" &amp; $A141, DataRegularSeason20242025!$D$3:$D$1315, I$1)+SUMIFS(DataRegularSeason20242025!$AB$3:$AB$1315,DataRegularSeason20242025!$B$3:$B$1315, "&lt;=" &amp; $A141, DataRegularSeason20242025!$E$3:$E$1315, I$1)</f>
        <v>10</v>
      </c>
      <c r="J141" s="2">
        <f>SUMIFS(DataRegularSeason20242025!$AA$3:$AA$1315,DataRegularSeason20242025!$B$3:$B$1315, "&lt;=" &amp; $A141, DataRegularSeason20242025!$D$3:$D$1315, J$1)+SUMIFS(DataRegularSeason20242025!$AB$3:$AB$1315,DataRegularSeason20242025!$B$3:$B$1315, "&lt;=" &amp; $A141, DataRegularSeason20242025!$E$3:$E$1315, J$1)</f>
        <v>14</v>
      </c>
      <c r="K141" s="2">
        <f>SUMIFS(DataRegularSeason20242025!$AA$3:$AA$1315,DataRegularSeason20242025!$B$3:$B$1315, "&lt;=" &amp; $A141, DataRegularSeason20242025!$D$3:$D$1315, K$1)+SUMIFS(DataRegularSeason20242025!$AB$3:$AB$1315,DataRegularSeason20242025!$B$3:$B$1315, "&lt;=" &amp; $A141, DataRegularSeason20242025!$E$3:$E$1315, K$1)</f>
        <v>11</v>
      </c>
      <c r="L141" s="2">
        <f>SUMIFS(DataRegularSeason20242025!$AA$3:$AA$1315,DataRegularSeason20242025!$B$3:$B$1315, "&lt;=" &amp; $A141, DataRegularSeason20242025!$D$3:$D$1315, L$1)+SUMIFS(DataRegularSeason20242025!$AB$3:$AB$1315,DataRegularSeason20242025!$B$3:$B$1315, "&lt;=" &amp; $A141, DataRegularSeason20242025!$E$3:$E$1315, L$1)</f>
        <v>13</v>
      </c>
      <c r="M141" s="2">
        <f>SUMIFS(DataRegularSeason20242025!$AA$3:$AA$1315,DataRegularSeason20242025!$B$3:$B$1315, "&lt;=" &amp; $A141, DataRegularSeason20242025!$D$3:$D$1315, M$1)+SUMIFS(DataRegularSeason20242025!$AB$3:$AB$1315,DataRegularSeason20242025!$B$3:$B$1315, "&lt;=" &amp; $A141, DataRegularSeason20242025!$E$3:$E$1315, M$1)</f>
        <v>19</v>
      </c>
      <c r="N141" s="2">
        <f>SUMIFS(DataRegularSeason20242025!$AA$3:$AA$1315,DataRegularSeason20242025!$B$3:$B$1315, "&lt;=" &amp; $A141, DataRegularSeason20242025!$D$3:$D$1315, N$1)+SUMIFS(DataRegularSeason20242025!$AB$3:$AB$1315,DataRegularSeason20242025!$B$3:$B$1315, "&lt;=" &amp; $A141, DataRegularSeason20242025!$E$3:$E$1315, N$1)</f>
        <v>17</v>
      </c>
      <c r="O141" s="2">
        <f>SUMIFS(DataRegularSeason20242025!$AA$3:$AA$1315,DataRegularSeason20242025!$B$3:$B$1315, "&lt;=" &amp; $A141, DataRegularSeason20242025!$D$3:$D$1315, O$1)+SUMIFS(DataRegularSeason20242025!$AB$3:$AB$1315,DataRegularSeason20242025!$B$3:$B$1315, "&lt;=" &amp; $A141, DataRegularSeason20242025!$E$3:$E$1315, O$1)</f>
        <v>18</v>
      </c>
      <c r="P141" s="2">
        <f>SUMIFS(DataRegularSeason20242025!$AA$3:$AA$1315,DataRegularSeason20242025!$B$3:$B$1315, "&lt;=" &amp; $A141, DataRegularSeason20242025!$D$3:$D$1315, P$1)+SUMIFS(DataRegularSeason20242025!$AB$3:$AB$1315,DataRegularSeason20242025!$B$3:$B$1315, "&lt;=" &amp; $A141, DataRegularSeason20242025!$E$3:$E$1315, P$1)</f>
        <v>9</v>
      </c>
      <c r="Q141" s="2">
        <f>SUMIFS(DataRegularSeason20242025!$AA$3:$AA$1315,DataRegularSeason20242025!$B$3:$B$1315, "&lt;=" &amp; $A141, DataRegularSeason20242025!$D$3:$D$1315, Q$1)+SUMIFS(DataRegularSeason20242025!$AB$3:$AB$1315,DataRegularSeason20242025!$B$3:$B$1315, "&lt;=" &amp; $A141, DataRegularSeason20242025!$E$3:$E$1315, Q$1)</f>
        <v>18</v>
      </c>
      <c r="R141" s="2">
        <f>SUMIFS(DataRegularSeason20242025!$AA$3:$AA$1315,DataRegularSeason20242025!$B$3:$B$1315, "&lt;=" &amp; $A141, DataRegularSeason20242025!$D$3:$D$1315, R$1)+SUMIFS(DataRegularSeason20242025!$AB$3:$AB$1315,DataRegularSeason20242025!$B$3:$B$1315, "&lt;=" &amp; $A141, DataRegularSeason20242025!$E$3:$E$1315, R$1)</f>
        <v>9</v>
      </c>
      <c r="S141" s="2">
        <f>SUMIFS(DataRegularSeason20242025!$AA$3:$AA$1315,DataRegularSeason20242025!$B$3:$B$1315, "&lt;=" &amp; $A141, DataRegularSeason20242025!$D$3:$D$1315, S$1)+SUMIFS(DataRegularSeason20242025!$AB$3:$AB$1315,DataRegularSeason20242025!$B$3:$B$1315, "&lt;=" &amp; $A141, DataRegularSeason20242025!$E$3:$E$1315, S$1)</f>
        <v>10</v>
      </c>
      <c r="T141" s="2">
        <f>SUMIFS(DataRegularSeason20242025!$AA$3:$AA$1315,DataRegularSeason20242025!$B$3:$B$1315, "&lt;=" &amp; $A141, DataRegularSeason20242025!$D$3:$D$1315, T$1)+SUMIFS(DataRegularSeason20242025!$AB$3:$AB$1315,DataRegularSeason20242025!$B$3:$B$1315, "&lt;=" &amp; $A141, DataRegularSeason20242025!$E$3:$E$1315, T$1)</f>
        <v>17</v>
      </c>
      <c r="U141" s="2">
        <f>SUMIFS(DataRegularSeason20242025!$AA$3:$AA$1315,DataRegularSeason20242025!$B$3:$B$1315, "&lt;=" &amp; $A141, DataRegularSeason20242025!$D$3:$D$1315, U$1)+SUMIFS(DataRegularSeason20242025!$AB$3:$AB$1315,DataRegularSeason20242025!$B$3:$B$1315, "&lt;=" &amp; $A141, DataRegularSeason20242025!$E$3:$E$1315, U$1)</f>
        <v>12</v>
      </c>
      <c r="V141" s="2">
        <f>SUMIFS(DataRegularSeason20242025!$AA$3:$AA$1315,DataRegularSeason20242025!$B$3:$B$1315, "&lt;=" &amp; $A141, DataRegularSeason20242025!$D$3:$D$1315, V$1)+SUMIFS(DataRegularSeason20242025!$AB$3:$AB$1315,DataRegularSeason20242025!$B$3:$B$1315, "&lt;=" &amp; $A141, DataRegularSeason20242025!$E$3:$E$1315, V$1)</f>
        <v>9</v>
      </c>
      <c r="W141" s="2">
        <f>SUMIFS(DataRegularSeason20242025!$AA$3:$AA$1315,DataRegularSeason20242025!$B$3:$B$1315, "&lt;=" &amp; $A141, DataRegularSeason20242025!$D$3:$D$1315, W$1)+SUMIFS(DataRegularSeason20242025!$AB$3:$AB$1315,DataRegularSeason20242025!$B$3:$B$1315, "&lt;=" &amp; $A141, DataRegularSeason20242025!$E$3:$E$1315, W$1)</f>
        <v>11</v>
      </c>
      <c r="X141" s="2">
        <f>SUMIFS(DataRegularSeason20242025!$AA$3:$AA$1315,DataRegularSeason20242025!$B$3:$B$1315, "&lt;=" &amp; $A141, DataRegularSeason20242025!$D$3:$D$1315, X$1)+SUMIFS(DataRegularSeason20242025!$AB$3:$AB$1315,DataRegularSeason20242025!$B$3:$B$1315, "&lt;=" &amp; $A141, DataRegularSeason20242025!$E$3:$E$1315, X$1)</f>
        <v>11</v>
      </c>
      <c r="Y141" s="2">
        <f>SUMIFS(DataRegularSeason20242025!$AA$3:$AA$1315,DataRegularSeason20242025!$B$3:$B$1315, "&lt;=" &amp; $A141, DataRegularSeason20242025!$D$3:$D$1315, Y$1)+SUMIFS(DataRegularSeason20242025!$AB$3:$AB$1315,DataRegularSeason20242025!$B$3:$B$1315, "&lt;=" &amp; $A141, DataRegularSeason20242025!$E$3:$E$1315, Y$1)</f>
        <v>8</v>
      </c>
      <c r="Z141" s="2">
        <f>SUMIFS(DataRegularSeason20242025!$AA$3:$AA$1315,DataRegularSeason20242025!$B$3:$B$1315, "&lt;=" &amp; $A141, DataRegularSeason20242025!$D$3:$D$1315, Z$1)+SUMIFS(DataRegularSeason20242025!$AB$3:$AB$1315,DataRegularSeason20242025!$B$3:$B$1315, "&lt;=" &amp; $A141, DataRegularSeason20242025!$E$3:$E$1315, Z$1)</f>
        <v>12</v>
      </c>
      <c r="AA141" s="2">
        <f>SUMIFS(DataRegularSeason20242025!$AA$3:$AA$1315,DataRegularSeason20242025!$B$3:$B$1315, "&lt;=" &amp; $A141, DataRegularSeason20242025!$D$3:$D$1315, AA$1)+SUMIFS(DataRegularSeason20242025!$AB$3:$AB$1315,DataRegularSeason20242025!$B$3:$B$1315, "&lt;=" &amp; $A141, DataRegularSeason20242025!$E$3:$E$1315, AA$1)</f>
        <v>14</v>
      </c>
      <c r="AB141" s="2">
        <f>SUMIFS(DataRegularSeason20242025!$AA$3:$AA$1315,DataRegularSeason20242025!$B$3:$B$1315, "&lt;=" &amp; $A141, DataRegularSeason20242025!$D$3:$D$1315, AB$1)+SUMIFS(DataRegularSeason20242025!$AB$3:$AB$1315,DataRegularSeason20242025!$B$3:$B$1315, "&lt;=" &amp; $A141, DataRegularSeason20242025!$E$3:$E$1315, AB$1)</f>
        <v>14</v>
      </c>
      <c r="AC141" s="2">
        <f>SUMIFS(DataRegularSeason20242025!$AA$3:$AA$1315,DataRegularSeason20242025!$B$3:$B$1315, "&lt;=" &amp; $A141, DataRegularSeason20242025!$D$3:$D$1315, AC$1)+SUMIFS(DataRegularSeason20242025!$AB$3:$AB$1315,DataRegularSeason20242025!$B$3:$B$1315, "&lt;=" &amp; $A141, DataRegularSeason20242025!$E$3:$E$1315, AC$1)</f>
        <v>13</v>
      </c>
      <c r="AD141" s="2">
        <f>SUMIFS(DataRegularSeason20242025!$AA$3:$AA$1315,DataRegularSeason20242025!$B$3:$B$1315, "&lt;=" &amp; $A141, DataRegularSeason20242025!$D$3:$D$1315, AD$1)+SUMIFS(DataRegularSeason20242025!$AB$3:$AB$1315,DataRegularSeason20242025!$B$3:$B$1315, "&lt;=" &amp; $A141, DataRegularSeason20242025!$E$3:$E$1315, AD$1)</f>
        <v>13</v>
      </c>
      <c r="AE141" s="2">
        <f>SUMIFS(DataRegularSeason20242025!$AA$3:$AA$1315,DataRegularSeason20242025!$B$3:$B$1315, "&lt;=" &amp; $A141, DataRegularSeason20242025!$D$3:$D$1315, AE$1)+SUMIFS(DataRegularSeason20242025!$AB$3:$AB$1315,DataRegularSeason20242025!$B$3:$B$1315, "&lt;=" &amp; $A141, DataRegularSeason20242025!$E$3:$E$1315, AE$1)</f>
        <v>17</v>
      </c>
      <c r="AF141" s="2">
        <f>SUMIFS(DataRegularSeason20242025!$AA$3:$AA$1315,DataRegularSeason20242025!$B$3:$B$1315, "&lt;=" &amp; $A141, DataRegularSeason20242025!$D$3:$D$1315, AF$1)+SUMIFS(DataRegularSeason20242025!$AB$3:$AB$1315,DataRegularSeason20242025!$B$3:$B$1315, "&lt;=" &amp; $A141, DataRegularSeason20242025!$E$3:$E$1315, AF$1)</f>
        <v>22</v>
      </c>
      <c r="AG141" s="2">
        <f>SUMIFS(DataRegularSeason20242025!$AA$3:$AA$1315,DataRegularSeason20242025!$B$3:$B$1315, "&lt;=" &amp; $A141, DataRegularSeason20242025!$D$3:$D$1315, AG$1)+SUMIFS(DataRegularSeason20242025!$AB$3:$AB$1315,DataRegularSeason20242025!$B$3:$B$1315, "&lt;=" &amp; $A141, DataRegularSeason20242025!$E$3:$E$1315, AG$1)</f>
        <v>16</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10</v>
      </c>
      <c r="C142" s="2">
        <f>SUMIFS(DataRegularSeason20242025!$AA$3:$AA$1315,DataRegularSeason20242025!$B$3:$B$1315, "&lt;=" &amp; $A142, DataRegularSeason20242025!$D$3:$D$1315, C$1)+SUMIFS(DataRegularSeason20242025!$AB$3:$AB$1315,DataRegularSeason20242025!$B$3:$B$1315, "&lt;=" &amp; $A142, DataRegularSeason20242025!$E$3:$E$1315, C$1)</f>
        <v>13</v>
      </c>
      <c r="D142" s="2">
        <f>SUMIFS(DataRegularSeason20242025!$AA$3:$AA$1315,DataRegularSeason20242025!$B$3:$B$1315, "&lt;=" &amp; $A142, DataRegularSeason20242025!$D$3:$D$1315, D$1)+SUMIFS(DataRegularSeason20242025!$AB$3:$AB$1315,DataRegularSeason20242025!$B$3:$B$1315, "&lt;=" &amp; $A142, DataRegularSeason20242025!$E$3:$E$1315, D$1)</f>
        <v>9</v>
      </c>
      <c r="E142" s="2">
        <f>SUMIFS(DataRegularSeason20242025!$AA$3:$AA$1315,DataRegularSeason20242025!$B$3:$B$1315, "&lt;=" &amp; $A142, DataRegularSeason20242025!$D$3:$D$1315, E$1)+SUMIFS(DataRegularSeason20242025!$AB$3:$AB$1315,DataRegularSeason20242025!$B$3:$B$1315, "&lt;=" &amp; $A142, DataRegularSeason20242025!$E$3:$E$1315, E$1)</f>
        <v>16</v>
      </c>
      <c r="F142" s="2">
        <f>SUMIFS(DataRegularSeason20242025!$AA$3:$AA$1315,DataRegularSeason20242025!$B$3:$B$1315, "&lt;=" &amp; $A142, DataRegularSeason20242025!$D$3:$D$1315, F$1)+SUMIFS(DataRegularSeason20242025!$AB$3:$AB$1315,DataRegularSeason20242025!$B$3:$B$1315, "&lt;=" &amp; $A142, DataRegularSeason20242025!$E$3:$E$1315, F$1)</f>
        <v>11</v>
      </c>
      <c r="G142" s="2">
        <f>SUMIFS(DataRegularSeason20242025!$AA$3:$AA$1315,DataRegularSeason20242025!$B$3:$B$1315, "&lt;=" &amp; $A142, DataRegularSeason20242025!$D$3:$D$1315, G$1)+SUMIFS(DataRegularSeason20242025!$AB$3:$AB$1315,DataRegularSeason20242025!$B$3:$B$1315, "&lt;=" &amp; $A142, DataRegularSeason20242025!$E$3:$E$1315, G$1)</f>
        <v>13</v>
      </c>
      <c r="H142" s="2">
        <f>SUMIFS(DataRegularSeason20242025!$AA$3:$AA$1315,DataRegularSeason20242025!$B$3:$B$1315, "&lt;=" &amp; $A142, DataRegularSeason20242025!$D$3:$D$1315, H$1)+SUMIFS(DataRegularSeason20242025!$AB$3:$AB$1315,DataRegularSeason20242025!$B$3:$B$1315, "&lt;=" &amp; $A142, DataRegularSeason20242025!$E$3:$E$1315, H$1)</f>
        <v>11</v>
      </c>
      <c r="I142" s="2">
        <f>SUMIFS(DataRegularSeason20242025!$AA$3:$AA$1315,DataRegularSeason20242025!$B$3:$B$1315, "&lt;=" &amp; $A142, DataRegularSeason20242025!$D$3:$D$1315, I$1)+SUMIFS(DataRegularSeason20242025!$AB$3:$AB$1315,DataRegularSeason20242025!$B$3:$B$1315, "&lt;=" &amp; $A142, DataRegularSeason20242025!$E$3:$E$1315, I$1)</f>
        <v>10</v>
      </c>
      <c r="J142" s="2">
        <f>SUMIFS(DataRegularSeason20242025!$AA$3:$AA$1315,DataRegularSeason20242025!$B$3:$B$1315, "&lt;=" &amp; $A142, DataRegularSeason20242025!$D$3:$D$1315, J$1)+SUMIFS(DataRegularSeason20242025!$AB$3:$AB$1315,DataRegularSeason20242025!$B$3:$B$1315, "&lt;=" &amp; $A142, DataRegularSeason20242025!$E$3:$E$1315, J$1)</f>
        <v>14</v>
      </c>
      <c r="K142" s="2">
        <f>SUMIFS(DataRegularSeason20242025!$AA$3:$AA$1315,DataRegularSeason20242025!$B$3:$B$1315, "&lt;=" &amp; $A142, DataRegularSeason20242025!$D$3:$D$1315, K$1)+SUMIFS(DataRegularSeason20242025!$AB$3:$AB$1315,DataRegularSeason20242025!$B$3:$B$1315, "&lt;=" &amp; $A142, DataRegularSeason20242025!$E$3:$E$1315, K$1)</f>
        <v>11</v>
      </c>
      <c r="L142" s="2">
        <f>SUMIFS(DataRegularSeason20242025!$AA$3:$AA$1315,DataRegularSeason20242025!$B$3:$B$1315, "&lt;=" &amp; $A142, DataRegularSeason20242025!$D$3:$D$1315, L$1)+SUMIFS(DataRegularSeason20242025!$AB$3:$AB$1315,DataRegularSeason20242025!$B$3:$B$1315, "&lt;=" &amp; $A142, DataRegularSeason20242025!$E$3:$E$1315, L$1)</f>
        <v>13</v>
      </c>
      <c r="M142" s="2">
        <f>SUMIFS(DataRegularSeason20242025!$AA$3:$AA$1315,DataRegularSeason20242025!$B$3:$B$1315, "&lt;=" &amp; $A142, DataRegularSeason20242025!$D$3:$D$1315, M$1)+SUMIFS(DataRegularSeason20242025!$AB$3:$AB$1315,DataRegularSeason20242025!$B$3:$B$1315, "&lt;=" &amp; $A142, DataRegularSeason20242025!$E$3:$E$1315, M$1)</f>
        <v>19</v>
      </c>
      <c r="N142" s="2">
        <f>SUMIFS(DataRegularSeason20242025!$AA$3:$AA$1315,DataRegularSeason20242025!$B$3:$B$1315, "&lt;=" &amp; $A142, DataRegularSeason20242025!$D$3:$D$1315, N$1)+SUMIFS(DataRegularSeason20242025!$AB$3:$AB$1315,DataRegularSeason20242025!$B$3:$B$1315, "&lt;=" &amp; $A142, DataRegularSeason20242025!$E$3:$E$1315, N$1)</f>
        <v>17</v>
      </c>
      <c r="O142" s="2">
        <f>SUMIFS(DataRegularSeason20242025!$AA$3:$AA$1315,DataRegularSeason20242025!$B$3:$B$1315, "&lt;=" &amp; $A142, DataRegularSeason20242025!$D$3:$D$1315, O$1)+SUMIFS(DataRegularSeason20242025!$AB$3:$AB$1315,DataRegularSeason20242025!$B$3:$B$1315, "&lt;=" &amp; $A142, DataRegularSeason20242025!$E$3:$E$1315, O$1)</f>
        <v>18</v>
      </c>
      <c r="P142" s="2">
        <f>SUMIFS(DataRegularSeason20242025!$AA$3:$AA$1315,DataRegularSeason20242025!$B$3:$B$1315, "&lt;=" &amp; $A142, DataRegularSeason20242025!$D$3:$D$1315, P$1)+SUMIFS(DataRegularSeason20242025!$AB$3:$AB$1315,DataRegularSeason20242025!$B$3:$B$1315, "&lt;=" &amp; $A142, DataRegularSeason20242025!$E$3:$E$1315, P$1)</f>
        <v>9</v>
      </c>
      <c r="Q142" s="2">
        <f>SUMIFS(DataRegularSeason20242025!$AA$3:$AA$1315,DataRegularSeason20242025!$B$3:$B$1315, "&lt;=" &amp; $A142, DataRegularSeason20242025!$D$3:$D$1315, Q$1)+SUMIFS(DataRegularSeason20242025!$AB$3:$AB$1315,DataRegularSeason20242025!$B$3:$B$1315, "&lt;=" &amp; $A142, DataRegularSeason20242025!$E$3:$E$1315, Q$1)</f>
        <v>18</v>
      </c>
      <c r="R142" s="2">
        <f>SUMIFS(DataRegularSeason20242025!$AA$3:$AA$1315,DataRegularSeason20242025!$B$3:$B$1315, "&lt;=" &amp; $A142, DataRegularSeason20242025!$D$3:$D$1315, R$1)+SUMIFS(DataRegularSeason20242025!$AB$3:$AB$1315,DataRegularSeason20242025!$B$3:$B$1315, "&lt;=" &amp; $A142, DataRegularSeason20242025!$E$3:$E$1315, R$1)</f>
        <v>9</v>
      </c>
      <c r="S142" s="2">
        <f>SUMIFS(DataRegularSeason20242025!$AA$3:$AA$1315,DataRegularSeason20242025!$B$3:$B$1315, "&lt;=" &amp; $A142, DataRegularSeason20242025!$D$3:$D$1315, S$1)+SUMIFS(DataRegularSeason20242025!$AB$3:$AB$1315,DataRegularSeason20242025!$B$3:$B$1315, "&lt;=" &amp; $A142, DataRegularSeason20242025!$E$3:$E$1315, S$1)</f>
        <v>10</v>
      </c>
      <c r="T142" s="2">
        <f>SUMIFS(DataRegularSeason20242025!$AA$3:$AA$1315,DataRegularSeason20242025!$B$3:$B$1315, "&lt;=" &amp; $A142, DataRegularSeason20242025!$D$3:$D$1315, T$1)+SUMIFS(DataRegularSeason20242025!$AB$3:$AB$1315,DataRegularSeason20242025!$B$3:$B$1315, "&lt;=" &amp; $A142, DataRegularSeason20242025!$E$3:$E$1315, T$1)</f>
        <v>17</v>
      </c>
      <c r="U142" s="2">
        <f>SUMIFS(DataRegularSeason20242025!$AA$3:$AA$1315,DataRegularSeason20242025!$B$3:$B$1315, "&lt;=" &amp; $A142, DataRegularSeason20242025!$D$3:$D$1315, U$1)+SUMIFS(DataRegularSeason20242025!$AB$3:$AB$1315,DataRegularSeason20242025!$B$3:$B$1315, "&lt;=" &amp; $A142, DataRegularSeason20242025!$E$3:$E$1315, U$1)</f>
        <v>12</v>
      </c>
      <c r="V142" s="2">
        <f>SUMIFS(DataRegularSeason20242025!$AA$3:$AA$1315,DataRegularSeason20242025!$B$3:$B$1315, "&lt;=" &amp; $A142, DataRegularSeason20242025!$D$3:$D$1315, V$1)+SUMIFS(DataRegularSeason20242025!$AB$3:$AB$1315,DataRegularSeason20242025!$B$3:$B$1315, "&lt;=" &amp; $A142, DataRegularSeason20242025!$E$3:$E$1315, V$1)</f>
        <v>9</v>
      </c>
      <c r="W142" s="2">
        <f>SUMIFS(DataRegularSeason20242025!$AA$3:$AA$1315,DataRegularSeason20242025!$B$3:$B$1315, "&lt;=" &amp; $A142, DataRegularSeason20242025!$D$3:$D$1315, W$1)+SUMIFS(DataRegularSeason20242025!$AB$3:$AB$1315,DataRegularSeason20242025!$B$3:$B$1315, "&lt;=" &amp; $A142, DataRegularSeason20242025!$E$3:$E$1315, W$1)</f>
        <v>11</v>
      </c>
      <c r="X142" s="2">
        <f>SUMIFS(DataRegularSeason20242025!$AA$3:$AA$1315,DataRegularSeason20242025!$B$3:$B$1315, "&lt;=" &amp; $A142, DataRegularSeason20242025!$D$3:$D$1315, X$1)+SUMIFS(DataRegularSeason20242025!$AB$3:$AB$1315,DataRegularSeason20242025!$B$3:$B$1315, "&lt;=" &amp; $A142, DataRegularSeason20242025!$E$3:$E$1315, X$1)</f>
        <v>11</v>
      </c>
      <c r="Y142" s="2">
        <f>SUMIFS(DataRegularSeason20242025!$AA$3:$AA$1315,DataRegularSeason20242025!$B$3:$B$1315, "&lt;=" &amp; $A142, DataRegularSeason20242025!$D$3:$D$1315, Y$1)+SUMIFS(DataRegularSeason20242025!$AB$3:$AB$1315,DataRegularSeason20242025!$B$3:$B$1315, "&lt;=" &amp; $A142, DataRegularSeason20242025!$E$3:$E$1315, Y$1)</f>
        <v>8</v>
      </c>
      <c r="Z142" s="2">
        <f>SUMIFS(DataRegularSeason20242025!$AA$3:$AA$1315,DataRegularSeason20242025!$B$3:$B$1315, "&lt;=" &amp; $A142, DataRegularSeason20242025!$D$3:$D$1315, Z$1)+SUMIFS(DataRegularSeason20242025!$AB$3:$AB$1315,DataRegularSeason20242025!$B$3:$B$1315, "&lt;=" &amp; $A142, DataRegularSeason20242025!$E$3:$E$1315, Z$1)</f>
        <v>12</v>
      </c>
      <c r="AA142" s="2">
        <f>SUMIFS(DataRegularSeason20242025!$AA$3:$AA$1315,DataRegularSeason20242025!$B$3:$B$1315, "&lt;=" &amp; $A142, DataRegularSeason20242025!$D$3:$D$1315, AA$1)+SUMIFS(DataRegularSeason20242025!$AB$3:$AB$1315,DataRegularSeason20242025!$B$3:$B$1315, "&lt;=" &amp; $A142, DataRegularSeason20242025!$E$3:$E$1315, AA$1)</f>
        <v>14</v>
      </c>
      <c r="AB142" s="2">
        <f>SUMIFS(DataRegularSeason20242025!$AA$3:$AA$1315,DataRegularSeason20242025!$B$3:$B$1315, "&lt;=" &amp; $A142, DataRegularSeason20242025!$D$3:$D$1315, AB$1)+SUMIFS(DataRegularSeason20242025!$AB$3:$AB$1315,DataRegularSeason20242025!$B$3:$B$1315, "&lt;=" &amp; $A142, DataRegularSeason20242025!$E$3:$E$1315, AB$1)</f>
        <v>14</v>
      </c>
      <c r="AC142" s="2">
        <f>SUMIFS(DataRegularSeason20242025!$AA$3:$AA$1315,DataRegularSeason20242025!$B$3:$B$1315, "&lt;=" &amp; $A142, DataRegularSeason20242025!$D$3:$D$1315, AC$1)+SUMIFS(DataRegularSeason20242025!$AB$3:$AB$1315,DataRegularSeason20242025!$B$3:$B$1315, "&lt;=" &amp; $A142, DataRegularSeason20242025!$E$3:$E$1315, AC$1)</f>
        <v>13</v>
      </c>
      <c r="AD142" s="2">
        <f>SUMIFS(DataRegularSeason20242025!$AA$3:$AA$1315,DataRegularSeason20242025!$B$3:$B$1315, "&lt;=" &amp; $A142, DataRegularSeason20242025!$D$3:$D$1315, AD$1)+SUMIFS(DataRegularSeason20242025!$AB$3:$AB$1315,DataRegularSeason20242025!$B$3:$B$1315, "&lt;=" &amp; $A142, DataRegularSeason20242025!$E$3:$E$1315, AD$1)</f>
        <v>13</v>
      </c>
      <c r="AE142" s="2">
        <f>SUMIFS(DataRegularSeason20242025!$AA$3:$AA$1315,DataRegularSeason20242025!$B$3:$B$1315, "&lt;=" &amp; $A142, DataRegularSeason20242025!$D$3:$D$1315, AE$1)+SUMIFS(DataRegularSeason20242025!$AB$3:$AB$1315,DataRegularSeason20242025!$B$3:$B$1315, "&lt;=" &amp; $A142, DataRegularSeason20242025!$E$3:$E$1315, AE$1)</f>
        <v>17</v>
      </c>
      <c r="AF142" s="2">
        <f>SUMIFS(DataRegularSeason20242025!$AA$3:$AA$1315,DataRegularSeason20242025!$B$3:$B$1315, "&lt;=" &amp; $A142, DataRegularSeason20242025!$D$3:$D$1315, AF$1)+SUMIFS(DataRegularSeason20242025!$AB$3:$AB$1315,DataRegularSeason20242025!$B$3:$B$1315, "&lt;=" &amp; $A142, DataRegularSeason20242025!$E$3:$E$1315, AF$1)</f>
        <v>22</v>
      </c>
      <c r="AG142" s="2">
        <f>SUMIFS(DataRegularSeason20242025!$AA$3:$AA$1315,DataRegularSeason20242025!$B$3:$B$1315, "&lt;=" &amp; $A142, DataRegularSeason20242025!$D$3:$D$1315, AG$1)+SUMIFS(DataRegularSeason20242025!$AB$3:$AB$1315,DataRegularSeason20242025!$B$3:$B$1315, "&lt;=" &amp; $A142, DataRegularSeason20242025!$E$3:$E$1315, AG$1)</f>
        <v>16</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10</v>
      </c>
      <c r="C143" s="2">
        <f>SUMIFS(DataRegularSeason20242025!$AA$3:$AA$1315,DataRegularSeason20242025!$B$3:$B$1315, "&lt;=" &amp; $A143, DataRegularSeason20242025!$D$3:$D$1315, C$1)+SUMIFS(DataRegularSeason20242025!$AB$3:$AB$1315,DataRegularSeason20242025!$B$3:$B$1315, "&lt;=" &amp; $A143, DataRegularSeason20242025!$E$3:$E$1315, C$1)</f>
        <v>13</v>
      </c>
      <c r="D143" s="2">
        <f>SUMIFS(DataRegularSeason20242025!$AA$3:$AA$1315,DataRegularSeason20242025!$B$3:$B$1315, "&lt;=" &amp; $A143, DataRegularSeason20242025!$D$3:$D$1315, D$1)+SUMIFS(DataRegularSeason20242025!$AB$3:$AB$1315,DataRegularSeason20242025!$B$3:$B$1315, "&lt;=" &amp; $A143, DataRegularSeason20242025!$E$3:$E$1315, D$1)</f>
        <v>9</v>
      </c>
      <c r="E143" s="2">
        <f>SUMIFS(DataRegularSeason20242025!$AA$3:$AA$1315,DataRegularSeason20242025!$B$3:$B$1315, "&lt;=" &amp; $A143, DataRegularSeason20242025!$D$3:$D$1315, E$1)+SUMIFS(DataRegularSeason20242025!$AB$3:$AB$1315,DataRegularSeason20242025!$B$3:$B$1315, "&lt;=" &amp; $A143, DataRegularSeason20242025!$E$3:$E$1315, E$1)</f>
        <v>16</v>
      </c>
      <c r="F143" s="2">
        <f>SUMIFS(DataRegularSeason20242025!$AA$3:$AA$1315,DataRegularSeason20242025!$B$3:$B$1315, "&lt;=" &amp; $A143, DataRegularSeason20242025!$D$3:$D$1315, F$1)+SUMIFS(DataRegularSeason20242025!$AB$3:$AB$1315,DataRegularSeason20242025!$B$3:$B$1315, "&lt;=" &amp; $A143, DataRegularSeason20242025!$E$3:$E$1315, F$1)</f>
        <v>11</v>
      </c>
      <c r="G143" s="2">
        <f>SUMIFS(DataRegularSeason20242025!$AA$3:$AA$1315,DataRegularSeason20242025!$B$3:$B$1315, "&lt;=" &amp; $A143, DataRegularSeason20242025!$D$3:$D$1315, G$1)+SUMIFS(DataRegularSeason20242025!$AB$3:$AB$1315,DataRegularSeason20242025!$B$3:$B$1315, "&lt;=" &amp; $A143, DataRegularSeason20242025!$E$3:$E$1315, G$1)</f>
        <v>13</v>
      </c>
      <c r="H143" s="2">
        <f>SUMIFS(DataRegularSeason20242025!$AA$3:$AA$1315,DataRegularSeason20242025!$B$3:$B$1315, "&lt;=" &amp; $A143, DataRegularSeason20242025!$D$3:$D$1315, H$1)+SUMIFS(DataRegularSeason20242025!$AB$3:$AB$1315,DataRegularSeason20242025!$B$3:$B$1315, "&lt;=" &amp; $A143, DataRegularSeason20242025!$E$3:$E$1315, H$1)</f>
        <v>11</v>
      </c>
      <c r="I143" s="2">
        <f>SUMIFS(DataRegularSeason20242025!$AA$3:$AA$1315,DataRegularSeason20242025!$B$3:$B$1315, "&lt;=" &amp; $A143, DataRegularSeason20242025!$D$3:$D$1315, I$1)+SUMIFS(DataRegularSeason20242025!$AB$3:$AB$1315,DataRegularSeason20242025!$B$3:$B$1315, "&lt;=" &amp; $A143, DataRegularSeason20242025!$E$3:$E$1315, I$1)</f>
        <v>10</v>
      </c>
      <c r="J143" s="2">
        <f>SUMIFS(DataRegularSeason20242025!$AA$3:$AA$1315,DataRegularSeason20242025!$B$3:$B$1315, "&lt;=" &amp; $A143, DataRegularSeason20242025!$D$3:$D$1315, J$1)+SUMIFS(DataRegularSeason20242025!$AB$3:$AB$1315,DataRegularSeason20242025!$B$3:$B$1315, "&lt;=" &amp; $A143, DataRegularSeason20242025!$E$3:$E$1315, J$1)</f>
        <v>14</v>
      </c>
      <c r="K143" s="2">
        <f>SUMIFS(DataRegularSeason20242025!$AA$3:$AA$1315,DataRegularSeason20242025!$B$3:$B$1315, "&lt;=" &amp; $A143, DataRegularSeason20242025!$D$3:$D$1315, K$1)+SUMIFS(DataRegularSeason20242025!$AB$3:$AB$1315,DataRegularSeason20242025!$B$3:$B$1315, "&lt;=" &amp; $A143, DataRegularSeason20242025!$E$3:$E$1315, K$1)</f>
        <v>11</v>
      </c>
      <c r="L143" s="2">
        <f>SUMIFS(DataRegularSeason20242025!$AA$3:$AA$1315,DataRegularSeason20242025!$B$3:$B$1315, "&lt;=" &amp; $A143, DataRegularSeason20242025!$D$3:$D$1315, L$1)+SUMIFS(DataRegularSeason20242025!$AB$3:$AB$1315,DataRegularSeason20242025!$B$3:$B$1315, "&lt;=" &amp; $A143, DataRegularSeason20242025!$E$3:$E$1315, L$1)</f>
        <v>13</v>
      </c>
      <c r="M143" s="2">
        <f>SUMIFS(DataRegularSeason20242025!$AA$3:$AA$1315,DataRegularSeason20242025!$B$3:$B$1315, "&lt;=" &amp; $A143, DataRegularSeason20242025!$D$3:$D$1315, M$1)+SUMIFS(DataRegularSeason20242025!$AB$3:$AB$1315,DataRegularSeason20242025!$B$3:$B$1315, "&lt;=" &amp; $A143, DataRegularSeason20242025!$E$3:$E$1315, M$1)</f>
        <v>19</v>
      </c>
      <c r="N143" s="2">
        <f>SUMIFS(DataRegularSeason20242025!$AA$3:$AA$1315,DataRegularSeason20242025!$B$3:$B$1315, "&lt;=" &amp; $A143, DataRegularSeason20242025!$D$3:$D$1315, N$1)+SUMIFS(DataRegularSeason20242025!$AB$3:$AB$1315,DataRegularSeason20242025!$B$3:$B$1315, "&lt;=" &amp; $A143, DataRegularSeason20242025!$E$3:$E$1315, N$1)</f>
        <v>17</v>
      </c>
      <c r="O143" s="2">
        <f>SUMIFS(DataRegularSeason20242025!$AA$3:$AA$1315,DataRegularSeason20242025!$B$3:$B$1315, "&lt;=" &amp; $A143, DataRegularSeason20242025!$D$3:$D$1315, O$1)+SUMIFS(DataRegularSeason20242025!$AB$3:$AB$1315,DataRegularSeason20242025!$B$3:$B$1315, "&lt;=" &amp; $A143, DataRegularSeason20242025!$E$3:$E$1315, O$1)</f>
        <v>18</v>
      </c>
      <c r="P143" s="2">
        <f>SUMIFS(DataRegularSeason20242025!$AA$3:$AA$1315,DataRegularSeason20242025!$B$3:$B$1315, "&lt;=" &amp; $A143, DataRegularSeason20242025!$D$3:$D$1315, P$1)+SUMIFS(DataRegularSeason20242025!$AB$3:$AB$1315,DataRegularSeason20242025!$B$3:$B$1315, "&lt;=" &amp; $A143, DataRegularSeason20242025!$E$3:$E$1315, P$1)</f>
        <v>9</v>
      </c>
      <c r="Q143" s="2">
        <f>SUMIFS(DataRegularSeason20242025!$AA$3:$AA$1315,DataRegularSeason20242025!$B$3:$B$1315, "&lt;=" &amp; $A143, DataRegularSeason20242025!$D$3:$D$1315, Q$1)+SUMIFS(DataRegularSeason20242025!$AB$3:$AB$1315,DataRegularSeason20242025!$B$3:$B$1315, "&lt;=" &amp; $A143, DataRegularSeason20242025!$E$3:$E$1315, Q$1)</f>
        <v>18</v>
      </c>
      <c r="R143" s="2">
        <f>SUMIFS(DataRegularSeason20242025!$AA$3:$AA$1315,DataRegularSeason20242025!$B$3:$B$1315, "&lt;=" &amp; $A143, DataRegularSeason20242025!$D$3:$D$1315, R$1)+SUMIFS(DataRegularSeason20242025!$AB$3:$AB$1315,DataRegularSeason20242025!$B$3:$B$1315, "&lt;=" &amp; $A143, DataRegularSeason20242025!$E$3:$E$1315, R$1)</f>
        <v>9</v>
      </c>
      <c r="S143" s="2">
        <f>SUMIFS(DataRegularSeason20242025!$AA$3:$AA$1315,DataRegularSeason20242025!$B$3:$B$1315, "&lt;=" &amp; $A143, DataRegularSeason20242025!$D$3:$D$1315, S$1)+SUMIFS(DataRegularSeason20242025!$AB$3:$AB$1315,DataRegularSeason20242025!$B$3:$B$1315, "&lt;=" &amp; $A143, DataRegularSeason20242025!$E$3:$E$1315, S$1)</f>
        <v>10</v>
      </c>
      <c r="T143" s="2">
        <f>SUMIFS(DataRegularSeason20242025!$AA$3:$AA$1315,DataRegularSeason20242025!$B$3:$B$1315, "&lt;=" &amp; $A143, DataRegularSeason20242025!$D$3:$D$1315, T$1)+SUMIFS(DataRegularSeason20242025!$AB$3:$AB$1315,DataRegularSeason20242025!$B$3:$B$1315, "&lt;=" &amp; $A143, DataRegularSeason20242025!$E$3:$E$1315, T$1)</f>
        <v>17</v>
      </c>
      <c r="U143" s="2">
        <f>SUMIFS(DataRegularSeason20242025!$AA$3:$AA$1315,DataRegularSeason20242025!$B$3:$B$1315, "&lt;=" &amp; $A143, DataRegularSeason20242025!$D$3:$D$1315, U$1)+SUMIFS(DataRegularSeason20242025!$AB$3:$AB$1315,DataRegularSeason20242025!$B$3:$B$1315, "&lt;=" &amp; $A143, DataRegularSeason20242025!$E$3:$E$1315, U$1)</f>
        <v>12</v>
      </c>
      <c r="V143" s="2">
        <f>SUMIFS(DataRegularSeason20242025!$AA$3:$AA$1315,DataRegularSeason20242025!$B$3:$B$1315, "&lt;=" &amp; $A143, DataRegularSeason20242025!$D$3:$D$1315, V$1)+SUMIFS(DataRegularSeason20242025!$AB$3:$AB$1315,DataRegularSeason20242025!$B$3:$B$1315, "&lt;=" &amp; $A143, DataRegularSeason20242025!$E$3:$E$1315, V$1)</f>
        <v>9</v>
      </c>
      <c r="W143" s="2">
        <f>SUMIFS(DataRegularSeason20242025!$AA$3:$AA$1315,DataRegularSeason20242025!$B$3:$B$1315, "&lt;=" &amp; $A143, DataRegularSeason20242025!$D$3:$D$1315, W$1)+SUMIFS(DataRegularSeason20242025!$AB$3:$AB$1315,DataRegularSeason20242025!$B$3:$B$1315, "&lt;=" &amp; $A143, DataRegularSeason20242025!$E$3:$E$1315, W$1)</f>
        <v>11</v>
      </c>
      <c r="X143" s="2">
        <f>SUMIFS(DataRegularSeason20242025!$AA$3:$AA$1315,DataRegularSeason20242025!$B$3:$B$1315, "&lt;=" &amp; $A143, DataRegularSeason20242025!$D$3:$D$1315, X$1)+SUMIFS(DataRegularSeason20242025!$AB$3:$AB$1315,DataRegularSeason20242025!$B$3:$B$1315, "&lt;=" &amp; $A143, DataRegularSeason20242025!$E$3:$E$1315, X$1)</f>
        <v>11</v>
      </c>
      <c r="Y143" s="2">
        <f>SUMIFS(DataRegularSeason20242025!$AA$3:$AA$1315,DataRegularSeason20242025!$B$3:$B$1315, "&lt;=" &amp; $A143, DataRegularSeason20242025!$D$3:$D$1315, Y$1)+SUMIFS(DataRegularSeason20242025!$AB$3:$AB$1315,DataRegularSeason20242025!$B$3:$B$1315, "&lt;=" &amp; $A143, DataRegularSeason20242025!$E$3:$E$1315, Y$1)</f>
        <v>8</v>
      </c>
      <c r="Z143" s="2">
        <f>SUMIFS(DataRegularSeason20242025!$AA$3:$AA$1315,DataRegularSeason20242025!$B$3:$B$1315, "&lt;=" &amp; $A143, DataRegularSeason20242025!$D$3:$D$1315, Z$1)+SUMIFS(DataRegularSeason20242025!$AB$3:$AB$1315,DataRegularSeason20242025!$B$3:$B$1315, "&lt;=" &amp; $A143, DataRegularSeason20242025!$E$3:$E$1315, Z$1)</f>
        <v>12</v>
      </c>
      <c r="AA143" s="2">
        <f>SUMIFS(DataRegularSeason20242025!$AA$3:$AA$1315,DataRegularSeason20242025!$B$3:$B$1315, "&lt;=" &amp; $A143, DataRegularSeason20242025!$D$3:$D$1315, AA$1)+SUMIFS(DataRegularSeason20242025!$AB$3:$AB$1315,DataRegularSeason20242025!$B$3:$B$1315, "&lt;=" &amp; $A143, DataRegularSeason20242025!$E$3:$E$1315, AA$1)</f>
        <v>14</v>
      </c>
      <c r="AB143" s="2">
        <f>SUMIFS(DataRegularSeason20242025!$AA$3:$AA$1315,DataRegularSeason20242025!$B$3:$B$1315, "&lt;=" &amp; $A143, DataRegularSeason20242025!$D$3:$D$1315, AB$1)+SUMIFS(DataRegularSeason20242025!$AB$3:$AB$1315,DataRegularSeason20242025!$B$3:$B$1315, "&lt;=" &amp; $A143, DataRegularSeason20242025!$E$3:$E$1315, AB$1)</f>
        <v>14</v>
      </c>
      <c r="AC143" s="2">
        <f>SUMIFS(DataRegularSeason20242025!$AA$3:$AA$1315,DataRegularSeason20242025!$B$3:$B$1315, "&lt;=" &amp; $A143, DataRegularSeason20242025!$D$3:$D$1315, AC$1)+SUMIFS(DataRegularSeason20242025!$AB$3:$AB$1315,DataRegularSeason20242025!$B$3:$B$1315, "&lt;=" &amp; $A143, DataRegularSeason20242025!$E$3:$E$1315, AC$1)</f>
        <v>13</v>
      </c>
      <c r="AD143" s="2">
        <f>SUMIFS(DataRegularSeason20242025!$AA$3:$AA$1315,DataRegularSeason20242025!$B$3:$B$1315, "&lt;=" &amp; $A143, DataRegularSeason20242025!$D$3:$D$1315, AD$1)+SUMIFS(DataRegularSeason20242025!$AB$3:$AB$1315,DataRegularSeason20242025!$B$3:$B$1315, "&lt;=" &amp; $A143, DataRegularSeason20242025!$E$3:$E$1315, AD$1)</f>
        <v>13</v>
      </c>
      <c r="AE143" s="2">
        <f>SUMIFS(DataRegularSeason20242025!$AA$3:$AA$1315,DataRegularSeason20242025!$B$3:$B$1315, "&lt;=" &amp; $A143, DataRegularSeason20242025!$D$3:$D$1315, AE$1)+SUMIFS(DataRegularSeason20242025!$AB$3:$AB$1315,DataRegularSeason20242025!$B$3:$B$1315, "&lt;=" &amp; $A143, DataRegularSeason20242025!$E$3:$E$1315, AE$1)</f>
        <v>17</v>
      </c>
      <c r="AF143" s="2">
        <f>SUMIFS(DataRegularSeason20242025!$AA$3:$AA$1315,DataRegularSeason20242025!$B$3:$B$1315, "&lt;=" &amp; $A143, DataRegularSeason20242025!$D$3:$D$1315, AF$1)+SUMIFS(DataRegularSeason20242025!$AB$3:$AB$1315,DataRegularSeason20242025!$B$3:$B$1315, "&lt;=" &amp; $A143, DataRegularSeason20242025!$E$3:$E$1315, AF$1)</f>
        <v>22</v>
      </c>
      <c r="AG143" s="2">
        <f>SUMIFS(DataRegularSeason20242025!$AA$3:$AA$1315,DataRegularSeason20242025!$B$3:$B$1315, "&lt;=" &amp; $A143, DataRegularSeason20242025!$D$3:$D$1315, AG$1)+SUMIFS(DataRegularSeason20242025!$AB$3:$AB$1315,DataRegularSeason20242025!$B$3:$B$1315, "&lt;=" &amp; $A143, DataRegularSeason20242025!$E$3:$E$1315, AG$1)</f>
        <v>16</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10</v>
      </c>
      <c r="C144" s="2">
        <f>SUMIFS(DataRegularSeason20242025!$AA$3:$AA$1315,DataRegularSeason20242025!$B$3:$B$1315, "&lt;=" &amp; $A144, DataRegularSeason20242025!$D$3:$D$1315, C$1)+SUMIFS(DataRegularSeason20242025!$AB$3:$AB$1315,DataRegularSeason20242025!$B$3:$B$1315, "&lt;=" &amp; $A144, DataRegularSeason20242025!$E$3:$E$1315, C$1)</f>
        <v>13</v>
      </c>
      <c r="D144" s="2">
        <f>SUMIFS(DataRegularSeason20242025!$AA$3:$AA$1315,DataRegularSeason20242025!$B$3:$B$1315, "&lt;=" &amp; $A144, DataRegularSeason20242025!$D$3:$D$1315, D$1)+SUMIFS(DataRegularSeason20242025!$AB$3:$AB$1315,DataRegularSeason20242025!$B$3:$B$1315, "&lt;=" &amp; $A144, DataRegularSeason20242025!$E$3:$E$1315, D$1)</f>
        <v>9</v>
      </c>
      <c r="E144" s="2">
        <f>SUMIFS(DataRegularSeason20242025!$AA$3:$AA$1315,DataRegularSeason20242025!$B$3:$B$1315, "&lt;=" &amp; $A144, DataRegularSeason20242025!$D$3:$D$1315, E$1)+SUMIFS(DataRegularSeason20242025!$AB$3:$AB$1315,DataRegularSeason20242025!$B$3:$B$1315, "&lt;=" &amp; $A144, DataRegularSeason20242025!$E$3:$E$1315, E$1)</f>
        <v>16</v>
      </c>
      <c r="F144" s="2">
        <f>SUMIFS(DataRegularSeason20242025!$AA$3:$AA$1315,DataRegularSeason20242025!$B$3:$B$1315, "&lt;=" &amp; $A144, DataRegularSeason20242025!$D$3:$D$1315, F$1)+SUMIFS(DataRegularSeason20242025!$AB$3:$AB$1315,DataRegularSeason20242025!$B$3:$B$1315, "&lt;=" &amp; $A144, DataRegularSeason20242025!$E$3:$E$1315, F$1)</f>
        <v>11</v>
      </c>
      <c r="G144" s="2">
        <f>SUMIFS(DataRegularSeason20242025!$AA$3:$AA$1315,DataRegularSeason20242025!$B$3:$B$1315, "&lt;=" &amp; $A144, DataRegularSeason20242025!$D$3:$D$1315, G$1)+SUMIFS(DataRegularSeason20242025!$AB$3:$AB$1315,DataRegularSeason20242025!$B$3:$B$1315, "&lt;=" &amp; $A144, DataRegularSeason20242025!$E$3:$E$1315, G$1)</f>
        <v>13</v>
      </c>
      <c r="H144" s="2">
        <f>SUMIFS(DataRegularSeason20242025!$AA$3:$AA$1315,DataRegularSeason20242025!$B$3:$B$1315, "&lt;=" &amp; $A144, DataRegularSeason20242025!$D$3:$D$1315, H$1)+SUMIFS(DataRegularSeason20242025!$AB$3:$AB$1315,DataRegularSeason20242025!$B$3:$B$1315, "&lt;=" &amp; $A144, DataRegularSeason20242025!$E$3:$E$1315, H$1)</f>
        <v>11</v>
      </c>
      <c r="I144" s="2">
        <f>SUMIFS(DataRegularSeason20242025!$AA$3:$AA$1315,DataRegularSeason20242025!$B$3:$B$1315, "&lt;=" &amp; $A144, DataRegularSeason20242025!$D$3:$D$1315, I$1)+SUMIFS(DataRegularSeason20242025!$AB$3:$AB$1315,DataRegularSeason20242025!$B$3:$B$1315, "&lt;=" &amp; $A144, DataRegularSeason20242025!$E$3:$E$1315, I$1)</f>
        <v>10</v>
      </c>
      <c r="J144" s="2">
        <f>SUMIFS(DataRegularSeason20242025!$AA$3:$AA$1315,DataRegularSeason20242025!$B$3:$B$1315, "&lt;=" &amp; $A144, DataRegularSeason20242025!$D$3:$D$1315, J$1)+SUMIFS(DataRegularSeason20242025!$AB$3:$AB$1315,DataRegularSeason20242025!$B$3:$B$1315, "&lt;=" &amp; $A144, DataRegularSeason20242025!$E$3:$E$1315, J$1)</f>
        <v>14</v>
      </c>
      <c r="K144" s="2">
        <f>SUMIFS(DataRegularSeason20242025!$AA$3:$AA$1315,DataRegularSeason20242025!$B$3:$B$1315, "&lt;=" &amp; $A144, DataRegularSeason20242025!$D$3:$D$1315, K$1)+SUMIFS(DataRegularSeason20242025!$AB$3:$AB$1315,DataRegularSeason20242025!$B$3:$B$1315, "&lt;=" &amp; $A144, DataRegularSeason20242025!$E$3:$E$1315, K$1)</f>
        <v>11</v>
      </c>
      <c r="L144" s="2">
        <f>SUMIFS(DataRegularSeason20242025!$AA$3:$AA$1315,DataRegularSeason20242025!$B$3:$B$1315, "&lt;=" &amp; $A144, DataRegularSeason20242025!$D$3:$D$1315, L$1)+SUMIFS(DataRegularSeason20242025!$AB$3:$AB$1315,DataRegularSeason20242025!$B$3:$B$1315, "&lt;=" &amp; $A144, DataRegularSeason20242025!$E$3:$E$1315, L$1)</f>
        <v>13</v>
      </c>
      <c r="M144" s="2">
        <f>SUMIFS(DataRegularSeason20242025!$AA$3:$AA$1315,DataRegularSeason20242025!$B$3:$B$1315, "&lt;=" &amp; $A144, DataRegularSeason20242025!$D$3:$D$1315, M$1)+SUMIFS(DataRegularSeason20242025!$AB$3:$AB$1315,DataRegularSeason20242025!$B$3:$B$1315, "&lt;=" &amp; $A144, DataRegularSeason20242025!$E$3:$E$1315, M$1)</f>
        <v>19</v>
      </c>
      <c r="N144" s="2">
        <f>SUMIFS(DataRegularSeason20242025!$AA$3:$AA$1315,DataRegularSeason20242025!$B$3:$B$1315, "&lt;=" &amp; $A144, DataRegularSeason20242025!$D$3:$D$1315, N$1)+SUMIFS(DataRegularSeason20242025!$AB$3:$AB$1315,DataRegularSeason20242025!$B$3:$B$1315, "&lt;=" &amp; $A144, DataRegularSeason20242025!$E$3:$E$1315, N$1)</f>
        <v>17</v>
      </c>
      <c r="O144" s="2">
        <f>SUMIFS(DataRegularSeason20242025!$AA$3:$AA$1315,DataRegularSeason20242025!$B$3:$B$1315, "&lt;=" &amp; $A144, DataRegularSeason20242025!$D$3:$D$1315, O$1)+SUMIFS(DataRegularSeason20242025!$AB$3:$AB$1315,DataRegularSeason20242025!$B$3:$B$1315, "&lt;=" &amp; $A144, DataRegularSeason20242025!$E$3:$E$1315, O$1)</f>
        <v>18</v>
      </c>
      <c r="P144" s="2">
        <f>SUMIFS(DataRegularSeason20242025!$AA$3:$AA$1315,DataRegularSeason20242025!$B$3:$B$1315, "&lt;=" &amp; $A144, DataRegularSeason20242025!$D$3:$D$1315, P$1)+SUMIFS(DataRegularSeason20242025!$AB$3:$AB$1315,DataRegularSeason20242025!$B$3:$B$1315, "&lt;=" &amp; $A144, DataRegularSeason20242025!$E$3:$E$1315, P$1)</f>
        <v>9</v>
      </c>
      <c r="Q144" s="2">
        <f>SUMIFS(DataRegularSeason20242025!$AA$3:$AA$1315,DataRegularSeason20242025!$B$3:$B$1315, "&lt;=" &amp; $A144, DataRegularSeason20242025!$D$3:$D$1315, Q$1)+SUMIFS(DataRegularSeason20242025!$AB$3:$AB$1315,DataRegularSeason20242025!$B$3:$B$1315, "&lt;=" &amp; $A144, DataRegularSeason20242025!$E$3:$E$1315, Q$1)</f>
        <v>18</v>
      </c>
      <c r="R144" s="2">
        <f>SUMIFS(DataRegularSeason20242025!$AA$3:$AA$1315,DataRegularSeason20242025!$B$3:$B$1315, "&lt;=" &amp; $A144, DataRegularSeason20242025!$D$3:$D$1315, R$1)+SUMIFS(DataRegularSeason20242025!$AB$3:$AB$1315,DataRegularSeason20242025!$B$3:$B$1315, "&lt;=" &amp; $A144, DataRegularSeason20242025!$E$3:$E$1315, R$1)</f>
        <v>9</v>
      </c>
      <c r="S144" s="2">
        <f>SUMIFS(DataRegularSeason20242025!$AA$3:$AA$1315,DataRegularSeason20242025!$B$3:$B$1315, "&lt;=" &amp; $A144, DataRegularSeason20242025!$D$3:$D$1315, S$1)+SUMIFS(DataRegularSeason20242025!$AB$3:$AB$1315,DataRegularSeason20242025!$B$3:$B$1315, "&lt;=" &amp; $A144, DataRegularSeason20242025!$E$3:$E$1315, S$1)</f>
        <v>10</v>
      </c>
      <c r="T144" s="2">
        <f>SUMIFS(DataRegularSeason20242025!$AA$3:$AA$1315,DataRegularSeason20242025!$B$3:$B$1315, "&lt;=" &amp; $A144, DataRegularSeason20242025!$D$3:$D$1315, T$1)+SUMIFS(DataRegularSeason20242025!$AB$3:$AB$1315,DataRegularSeason20242025!$B$3:$B$1315, "&lt;=" &amp; $A144, DataRegularSeason20242025!$E$3:$E$1315, T$1)</f>
        <v>17</v>
      </c>
      <c r="U144" s="2">
        <f>SUMIFS(DataRegularSeason20242025!$AA$3:$AA$1315,DataRegularSeason20242025!$B$3:$B$1315, "&lt;=" &amp; $A144, DataRegularSeason20242025!$D$3:$D$1315, U$1)+SUMIFS(DataRegularSeason20242025!$AB$3:$AB$1315,DataRegularSeason20242025!$B$3:$B$1315, "&lt;=" &amp; $A144, DataRegularSeason20242025!$E$3:$E$1315, U$1)</f>
        <v>12</v>
      </c>
      <c r="V144" s="2">
        <f>SUMIFS(DataRegularSeason20242025!$AA$3:$AA$1315,DataRegularSeason20242025!$B$3:$B$1315, "&lt;=" &amp; $A144, DataRegularSeason20242025!$D$3:$D$1315, V$1)+SUMIFS(DataRegularSeason20242025!$AB$3:$AB$1315,DataRegularSeason20242025!$B$3:$B$1315, "&lt;=" &amp; $A144, DataRegularSeason20242025!$E$3:$E$1315, V$1)</f>
        <v>9</v>
      </c>
      <c r="W144" s="2">
        <f>SUMIFS(DataRegularSeason20242025!$AA$3:$AA$1315,DataRegularSeason20242025!$B$3:$B$1315, "&lt;=" &amp; $A144, DataRegularSeason20242025!$D$3:$D$1315, W$1)+SUMIFS(DataRegularSeason20242025!$AB$3:$AB$1315,DataRegularSeason20242025!$B$3:$B$1315, "&lt;=" &amp; $A144, DataRegularSeason20242025!$E$3:$E$1315, W$1)</f>
        <v>11</v>
      </c>
      <c r="X144" s="2">
        <f>SUMIFS(DataRegularSeason20242025!$AA$3:$AA$1315,DataRegularSeason20242025!$B$3:$B$1315, "&lt;=" &amp; $A144, DataRegularSeason20242025!$D$3:$D$1315, X$1)+SUMIFS(DataRegularSeason20242025!$AB$3:$AB$1315,DataRegularSeason20242025!$B$3:$B$1315, "&lt;=" &amp; $A144, DataRegularSeason20242025!$E$3:$E$1315, X$1)</f>
        <v>11</v>
      </c>
      <c r="Y144" s="2">
        <f>SUMIFS(DataRegularSeason20242025!$AA$3:$AA$1315,DataRegularSeason20242025!$B$3:$B$1315, "&lt;=" &amp; $A144, DataRegularSeason20242025!$D$3:$D$1315, Y$1)+SUMIFS(DataRegularSeason20242025!$AB$3:$AB$1315,DataRegularSeason20242025!$B$3:$B$1315, "&lt;=" &amp; $A144, DataRegularSeason20242025!$E$3:$E$1315, Y$1)</f>
        <v>8</v>
      </c>
      <c r="Z144" s="2">
        <f>SUMIFS(DataRegularSeason20242025!$AA$3:$AA$1315,DataRegularSeason20242025!$B$3:$B$1315, "&lt;=" &amp; $A144, DataRegularSeason20242025!$D$3:$D$1315, Z$1)+SUMIFS(DataRegularSeason20242025!$AB$3:$AB$1315,DataRegularSeason20242025!$B$3:$B$1315, "&lt;=" &amp; $A144, DataRegularSeason20242025!$E$3:$E$1315, Z$1)</f>
        <v>12</v>
      </c>
      <c r="AA144" s="2">
        <f>SUMIFS(DataRegularSeason20242025!$AA$3:$AA$1315,DataRegularSeason20242025!$B$3:$B$1315, "&lt;=" &amp; $A144, DataRegularSeason20242025!$D$3:$D$1315, AA$1)+SUMIFS(DataRegularSeason20242025!$AB$3:$AB$1315,DataRegularSeason20242025!$B$3:$B$1315, "&lt;=" &amp; $A144, DataRegularSeason20242025!$E$3:$E$1315, AA$1)</f>
        <v>14</v>
      </c>
      <c r="AB144" s="2">
        <f>SUMIFS(DataRegularSeason20242025!$AA$3:$AA$1315,DataRegularSeason20242025!$B$3:$B$1315, "&lt;=" &amp; $A144, DataRegularSeason20242025!$D$3:$D$1315, AB$1)+SUMIFS(DataRegularSeason20242025!$AB$3:$AB$1315,DataRegularSeason20242025!$B$3:$B$1315, "&lt;=" &amp; $A144, DataRegularSeason20242025!$E$3:$E$1315, AB$1)</f>
        <v>14</v>
      </c>
      <c r="AC144" s="2">
        <f>SUMIFS(DataRegularSeason20242025!$AA$3:$AA$1315,DataRegularSeason20242025!$B$3:$B$1315, "&lt;=" &amp; $A144, DataRegularSeason20242025!$D$3:$D$1315, AC$1)+SUMIFS(DataRegularSeason20242025!$AB$3:$AB$1315,DataRegularSeason20242025!$B$3:$B$1315, "&lt;=" &amp; $A144, DataRegularSeason20242025!$E$3:$E$1315, AC$1)</f>
        <v>13</v>
      </c>
      <c r="AD144" s="2">
        <f>SUMIFS(DataRegularSeason20242025!$AA$3:$AA$1315,DataRegularSeason20242025!$B$3:$B$1315, "&lt;=" &amp; $A144, DataRegularSeason20242025!$D$3:$D$1315, AD$1)+SUMIFS(DataRegularSeason20242025!$AB$3:$AB$1315,DataRegularSeason20242025!$B$3:$B$1315, "&lt;=" &amp; $A144, DataRegularSeason20242025!$E$3:$E$1315, AD$1)</f>
        <v>13</v>
      </c>
      <c r="AE144" s="2">
        <f>SUMIFS(DataRegularSeason20242025!$AA$3:$AA$1315,DataRegularSeason20242025!$B$3:$B$1315, "&lt;=" &amp; $A144, DataRegularSeason20242025!$D$3:$D$1315, AE$1)+SUMIFS(DataRegularSeason20242025!$AB$3:$AB$1315,DataRegularSeason20242025!$B$3:$B$1315, "&lt;=" &amp; $A144, DataRegularSeason20242025!$E$3:$E$1315, AE$1)</f>
        <v>17</v>
      </c>
      <c r="AF144" s="2">
        <f>SUMIFS(DataRegularSeason20242025!$AA$3:$AA$1315,DataRegularSeason20242025!$B$3:$B$1315, "&lt;=" &amp; $A144, DataRegularSeason20242025!$D$3:$D$1315, AF$1)+SUMIFS(DataRegularSeason20242025!$AB$3:$AB$1315,DataRegularSeason20242025!$B$3:$B$1315, "&lt;=" &amp; $A144, DataRegularSeason20242025!$E$3:$E$1315, AF$1)</f>
        <v>22</v>
      </c>
      <c r="AG144" s="2">
        <f>SUMIFS(DataRegularSeason20242025!$AA$3:$AA$1315,DataRegularSeason20242025!$B$3:$B$1315, "&lt;=" &amp; $A144, DataRegularSeason20242025!$D$3:$D$1315, AG$1)+SUMIFS(DataRegularSeason20242025!$AB$3:$AB$1315,DataRegularSeason20242025!$B$3:$B$1315, "&lt;=" &amp; $A144, DataRegularSeason20242025!$E$3:$E$1315, AG$1)</f>
        <v>16</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10</v>
      </c>
      <c r="C145" s="2">
        <f>SUMIFS(DataRegularSeason20242025!$AA$3:$AA$1315,DataRegularSeason20242025!$B$3:$B$1315, "&lt;=" &amp; $A145, DataRegularSeason20242025!$D$3:$D$1315, C$1)+SUMIFS(DataRegularSeason20242025!$AB$3:$AB$1315,DataRegularSeason20242025!$B$3:$B$1315, "&lt;=" &amp; $A145, DataRegularSeason20242025!$E$3:$E$1315, C$1)</f>
        <v>13</v>
      </c>
      <c r="D145" s="2">
        <f>SUMIFS(DataRegularSeason20242025!$AA$3:$AA$1315,DataRegularSeason20242025!$B$3:$B$1315, "&lt;=" &amp; $A145, DataRegularSeason20242025!$D$3:$D$1315, D$1)+SUMIFS(DataRegularSeason20242025!$AB$3:$AB$1315,DataRegularSeason20242025!$B$3:$B$1315, "&lt;=" &amp; $A145, DataRegularSeason20242025!$E$3:$E$1315, D$1)</f>
        <v>9</v>
      </c>
      <c r="E145" s="2">
        <f>SUMIFS(DataRegularSeason20242025!$AA$3:$AA$1315,DataRegularSeason20242025!$B$3:$B$1315, "&lt;=" &amp; $A145, DataRegularSeason20242025!$D$3:$D$1315, E$1)+SUMIFS(DataRegularSeason20242025!$AB$3:$AB$1315,DataRegularSeason20242025!$B$3:$B$1315, "&lt;=" &amp; $A145, DataRegularSeason20242025!$E$3:$E$1315, E$1)</f>
        <v>16</v>
      </c>
      <c r="F145" s="2">
        <f>SUMIFS(DataRegularSeason20242025!$AA$3:$AA$1315,DataRegularSeason20242025!$B$3:$B$1315, "&lt;=" &amp; $A145, DataRegularSeason20242025!$D$3:$D$1315, F$1)+SUMIFS(DataRegularSeason20242025!$AB$3:$AB$1315,DataRegularSeason20242025!$B$3:$B$1315, "&lt;=" &amp; $A145, DataRegularSeason20242025!$E$3:$E$1315, F$1)</f>
        <v>11</v>
      </c>
      <c r="G145" s="2">
        <f>SUMIFS(DataRegularSeason20242025!$AA$3:$AA$1315,DataRegularSeason20242025!$B$3:$B$1315, "&lt;=" &amp; $A145, DataRegularSeason20242025!$D$3:$D$1315, G$1)+SUMIFS(DataRegularSeason20242025!$AB$3:$AB$1315,DataRegularSeason20242025!$B$3:$B$1315, "&lt;=" &amp; $A145, DataRegularSeason20242025!$E$3:$E$1315, G$1)</f>
        <v>13</v>
      </c>
      <c r="H145" s="2">
        <f>SUMIFS(DataRegularSeason20242025!$AA$3:$AA$1315,DataRegularSeason20242025!$B$3:$B$1315, "&lt;=" &amp; $A145, DataRegularSeason20242025!$D$3:$D$1315, H$1)+SUMIFS(DataRegularSeason20242025!$AB$3:$AB$1315,DataRegularSeason20242025!$B$3:$B$1315, "&lt;=" &amp; $A145, DataRegularSeason20242025!$E$3:$E$1315, H$1)</f>
        <v>11</v>
      </c>
      <c r="I145" s="2">
        <f>SUMIFS(DataRegularSeason20242025!$AA$3:$AA$1315,DataRegularSeason20242025!$B$3:$B$1315, "&lt;=" &amp; $A145, DataRegularSeason20242025!$D$3:$D$1315, I$1)+SUMIFS(DataRegularSeason20242025!$AB$3:$AB$1315,DataRegularSeason20242025!$B$3:$B$1315, "&lt;=" &amp; $A145, DataRegularSeason20242025!$E$3:$E$1315, I$1)</f>
        <v>10</v>
      </c>
      <c r="J145" s="2">
        <f>SUMIFS(DataRegularSeason20242025!$AA$3:$AA$1315,DataRegularSeason20242025!$B$3:$B$1315, "&lt;=" &amp; $A145, DataRegularSeason20242025!$D$3:$D$1315, J$1)+SUMIFS(DataRegularSeason20242025!$AB$3:$AB$1315,DataRegularSeason20242025!$B$3:$B$1315, "&lt;=" &amp; $A145, DataRegularSeason20242025!$E$3:$E$1315, J$1)</f>
        <v>14</v>
      </c>
      <c r="K145" s="2">
        <f>SUMIFS(DataRegularSeason20242025!$AA$3:$AA$1315,DataRegularSeason20242025!$B$3:$B$1315, "&lt;=" &amp; $A145, DataRegularSeason20242025!$D$3:$D$1315, K$1)+SUMIFS(DataRegularSeason20242025!$AB$3:$AB$1315,DataRegularSeason20242025!$B$3:$B$1315, "&lt;=" &amp; $A145, DataRegularSeason20242025!$E$3:$E$1315, K$1)</f>
        <v>11</v>
      </c>
      <c r="L145" s="2">
        <f>SUMIFS(DataRegularSeason20242025!$AA$3:$AA$1315,DataRegularSeason20242025!$B$3:$B$1315, "&lt;=" &amp; $A145, DataRegularSeason20242025!$D$3:$D$1315, L$1)+SUMIFS(DataRegularSeason20242025!$AB$3:$AB$1315,DataRegularSeason20242025!$B$3:$B$1315, "&lt;=" &amp; $A145, DataRegularSeason20242025!$E$3:$E$1315, L$1)</f>
        <v>13</v>
      </c>
      <c r="M145" s="2">
        <f>SUMIFS(DataRegularSeason20242025!$AA$3:$AA$1315,DataRegularSeason20242025!$B$3:$B$1315, "&lt;=" &amp; $A145, DataRegularSeason20242025!$D$3:$D$1315, M$1)+SUMIFS(DataRegularSeason20242025!$AB$3:$AB$1315,DataRegularSeason20242025!$B$3:$B$1315, "&lt;=" &amp; $A145, DataRegularSeason20242025!$E$3:$E$1315, M$1)</f>
        <v>19</v>
      </c>
      <c r="N145" s="2">
        <f>SUMIFS(DataRegularSeason20242025!$AA$3:$AA$1315,DataRegularSeason20242025!$B$3:$B$1315, "&lt;=" &amp; $A145, DataRegularSeason20242025!$D$3:$D$1315, N$1)+SUMIFS(DataRegularSeason20242025!$AB$3:$AB$1315,DataRegularSeason20242025!$B$3:$B$1315, "&lt;=" &amp; $A145, DataRegularSeason20242025!$E$3:$E$1315, N$1)</f>
        <v>17</v>
      </c>
      <c r="O145" s="2">
        <f>SUMIFS(DataRegularSeason20242025!$AA$3:$AA$1315,DataRegularSeason20242025!$B$3:$B$1315, "&lt;=" &amp; $A145, DataRegularSeason20242025!$D$3:$D$1315, O$1)+SUMIFS(DataRegularSeason20242025!$AB$3:$AB$1315,DataRegularSeason20242025!$B$3:$B$1315, "&lt;=" &amp; $A145, DataRegularSeason20242025!$E$3:$E$1315, O$1)</f>
        <v>18</v>
      </c>
      <c r="P145" s="2">
        <f>SUMIFS(DataRegularSeason20242025!$AA$3:$AA$1315,DataRegularSeason20242025!$B$3:$B$1315, "&lt;=" &amp; $A145, DataRegularSeason20242025!$D$3:$D$1315, P$1)+SUMIFS(DataRegularSeason20242025!$AB$3:$AB$1315,DataRegularSeason20242025!$B$3:$B$1315, "&lt;=" &amp; $A145, DataRegularSeason20242025!$E$3:$E$1315, P$1)</f>
        <v>9</v>
      </c>
      <c r="Q145" s="2">
        <f>SUMIFS(DataRegularSeason20242025!$AA$3:$AA$1315,DataRegularSeason20242025!$B$3:$B$1315, "&lt;=" &amp; $A145, DataRegularSeason20242025!$D$3:$D$1315, Q$1)+SUMIFS(DataRegularSeason20242025!$AB$3:$AB$1315,DataRegularSeason20242025!$B$3:$B$1315, "&lt;=" &amp; $A145, DataRegularSeason20242025!$E$3:$E$1315, Q$1)</f>
        <v>18</v>
      </c>
      <c r="R145" s="2">
        <f>SUMIFS(DataRegularSeason20242025!$AA$3:$AA$1315,DataRegularSeason20242025!$B$3:$B$1315, "&lt;=" &amp; $A145, DataRegularSeason20242025!$D$3:$D$1315, R$1)+SUMIFS(DataRegularSeason20242025!$AB$3:$AB$1315,DataRegularSeason20242025!$B$3:$B$1315, "&lt;=" &amp; $A145, DataRegularSeason20242025!$E$3:$E$1315, R$1)</f>
        <v>9</v>
      </c>
      <c r="S145" s="2">
        <f>SUMIFS(DataRegularSeason20242025!$AA$3:$AA$1315,DataRegularSeason20242025!$B$3:$B$1315, "&lt;=" &amp; $A145, DataRegularSeason20242025!$D$3:$D$1315, S$1)+SUMIFS(DataRegularSeason20242025!$AB$3:$AB$1315,DataRegularSeason20242025!$B$3:$B$1315, "&lt;=" &amp; $A145, DataRegularSeason20242025!$E$3:$E$1315, S$1)</f>
        <v>10</v>
      </c>
      <c r="T145" s="2">
        <f>SUMIFS(DataRegularSeason20242025!$AA$3:$AA$1315,DataRegularSeason20242025!$B$3:$B$1315, "&lt;=" &amp; $A145, DataRegularSeason20242025!$D$3:$D$1315, T$1)+SUMIFS(DataRegularSeason20242025!$AB$3:$AB$1315,DataRegularSeason20242025!$B$3:$B$1315, "&lt;=" &amp; $A145, DataRegularSeason20242025!$E$3:$E$1315, T$1)</f>
        <v>17</v>
      </c>
      <c r="U145" s="2">
        <f>SUMIFS(DataRegularSeason20242025!$AA$3:$AA$1315,DataRegularSeason20242025!$B$3:$B$1315, "&lt;=" &amp; $A145, DataRegularSeason20242025!$D$3:$D$1315, U$1)+SUMIFS(DataRegularSeason20242025!$AB$3:$AB$1315,DataRegularSeason20242025!$B$3:$B$1315, "&lt;=" &amp; $A145, DataRegularSeason20242025!$E$3:$E$1315, U$1)</f>
        <v>12</v>
      </c>
      <c r="V145" s="2">
        <f>SUMIFS(DataRegularSeason20242025!$AA$3:$AA$1315,DataRegularSeason20242025!$B$3:$B$1315, "&lt;=" &amp; $A145, DataRegularSeason20242025!$D$3:$D$1315, V$1)+SUMIFS(DataRegularSeason20242025!$AB$3:$AB$1315,DataRegularSeason20242025!$B$3:$B$1315, "&lt;=" &amp; $A145, DataRegularSeason20242025!$E$3:$E$1315, V$1)</f>
        <v>9</v>
      </c>
      <c r="W145" s="2">
        <f>SUMIFS(DataRegularSeason20242025!$AA$3:$AA$1315,DataRegularSeason20242025!$B$3:$B$1315, "&lt;=" &amp; $A145, DataRegularSeason20242025!$D$3:$D$1315, W$1)+SUMIFS(DataRegularSeason20242025!$AB$3:$AB$1315,DataRegularSeason20242025!$B$3:$B$1315, "&lt;=" &amp; $A145, DataRegularSeason20242025!$E$3:$E$1315, W$1)</f>
        <v>11</v>
      </c>
      <c r="X145" s="2">
        <f>SUMIFS(DataRegularSeason20242025!$AA$3:$AA$1315,DataRegularSeason20242025!$B$3:$B$1315, "&lt;=" &amp; $A145, DataRegularSeason20242025!$D$3:$D$1315, X$1)+SUMIFS(DataRegularSeason20242025!$AB$3:$AB$1315,DataRegularSeason20242025!$B$3:$B$1315, "&lt;=" &amp; $A145, DataRegularSeason20242025!$E$3:$E$1315, X$1)</f>
        <v>11</v>
      </c>
      <c r="Y145" s="2">
        <f>SUMIFS(DataRegularSeason20242025!$AA$3:$AA$1315,DataRegularSeason20242025!$B$3:$B$1315, "&lt;=" &amp; $A145, DataRegularSeason20242025!$D$3:$D$1315, Y$1)+SUMIFS(DataRegularSeason20242025!$AB$3:$AB$1315,DataRegularSeason20242025!$B$3:$B$1315, "&lt;=" &amp; $A145, DataRegularSeason20242025!$E$3:$E$1315, Y$1)</f>
        <v>8</v>
      </c>
      <c r="Z145" s="2">
        <f>SUMIFS(DataRegularSeason20242025!$AA$3:$AA$1315,DataRegularSeason20242025!$B$3:$B$1315, "&lt;=" &amp; $A145, DataRegularSeason20242025!$D$3:$D$1315, Z$1)+SUMIFS(DataRegularSeason20242025!$AB$3:$AB$1315,DataRegularSeason20242025!$B$3:$B$1315, "&lt;=" &amp; $A145, DataRegularSeason20242025!$E$3:$E$1315, Z$1)</f>
        <v>12</v>
      </c>
      <c r="AA145" s="2">
        <f>SUMIFS(DataRegularSeason20242025!$AA$3:$AA$1315,DataRegularSeason20242025!$B$3:$B$1315, "&lt;=" &amp; $A145, DataRegularSeason20242025!$D$3:$D$1315, AA$1)+SUMIFS(DataRegularSeason20242025!$AB$3:$AB$1315,DataRegularSeason20242025!$B$3:$B$1315, "&lt;=" &amp; $A145, DataRegularSeason20242025!$E$3:$E$1315, AA$1)</f>
        <v>14</v>
      </c>
      <c r="AB145" s="2">
        <f>SUMIFS(DataRegularSeason20242025!$AA$3:$AA$1315,DataRegularSeason20242025!$B$3:$B$1315, "&lt;=" &amp; $A145, DataRegularSeason20242025!$D$3:$D$1315, AB$1)+SUMIFS(DataRegularSeason20242025!$AB$3:$AB$1315,DataRegularSeason20242025!$B$3:$B$1315, "&lt;=" &amp; $A145, DataRegularSeason20242025!$E$3:$E$1315, AB$1)</f>
        <v>14</v>
      </c>
      <c r="AC145" s="2">
        <f>SUMIFS(DataRegularSeason20242025!$AA$3:$AA$1315,DataRegularSeason20242025!$B$3:$B$1315, "&lt;=" &amp; $A145, DataRegularSeason20242025!$D$3:$D$1315, AC$1)+SUMIFS(DataRegularSeason20242025!$AB$3:$AB$1315,DataRegularSeason20242025!$B$3:$B$1315, "&lt;=" &amp; $A145, DataRegularSeason20242025!$E$3:$E$1315, AC$1)</f>
        <v>13</v>
      </c>
      <c r="AD145" s="2">
        <f>SUMIFS(DataRegularSeason20242025!$AA$3:$AA$1315,DataRegularSeason20242025!$B$3:$B$1315, "&lt;=" &amp; $A145, DataRegularSeason20242025!$D$3:$D$1315, AD$1)+SUMIFS(DataRegularSeason20242025!$AB$3:$AB$1315,DataRegularSeason20242025!$B$3:$B$1315, "&lt;=" &amp; $A145, DataRegularSeason20242025!$E$3:$E$1315, AD$1)</f>
        <v>13</v>
      </c>
      <c r="AE145" s="2">
        <f>SUMIFS(DataRegularSeason20242025!$AA$3:$AA$1315,DataRegularSeason20242025!$B$3:$B$1315, "&lt;=" &amp; $A145, DataRegularSeason20242025!$D$3:$D$1315, AE$1)+SUMIFS(DataRegularSeason20242025!$AB$3:$AB$1315,DataRegularSeason20242025!$B$3:$B$1315, "&lt;=" &amp; $A145, DataRegularSeason20242025!$E$3:$E$1315, AE$1)</f>
        <v>17</v>
      </c>
      <c r="AF145" s="2">
        <f>SUMIFS(DataRegularSeason20242025!$AA$3:$AA$1315,DataRegularSeason20242025!$B$3:$B$1315, "&lt;=" &amp; $A145, DataRegularSeason20242025!$D$3:$D$1315, AF$1)+SUMIFS(DataRegularSeason20242025!$AB$3:$AB$1315,DataRegularSeason20242025!$B$3:$B$1315, "&lt;=" &amp; $A145, DataRegularSeason20242025!$E$3:$E$1315, AF$1)</f>
        <v>22</v>
      </c>
      <c r="AG145" s="2">
        <f>SUMIFS(DataRegularSeason20242025!$AA$3:$AA$1315,DataRegularSeason20242025!$B$3:$B$1315, "&lt;=" &amp; $A145, DataRegularSeason20242025!$D$3:$D$1315, AG$1)+SUMIFS(DataRegularSeason20242025!$AB$3:$AB$1315,DataRegularSeason20242025!$B$3:$B$1315, "&lt;=" &amp; $A145, DataRegularSeason20242025!$E$3:$E$1315, AG$1)</f>
        <v>16</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10</v>
      </c>
      <c r="C146" s="2">
        <f>SUMIFS(DataRegularSeason20242025!$AA$3:$AA$1315,DataRegularSeason20242025!$B$3:$B$1315, "&lt;=" &amp; $A146, DataRegularSeason20242025!$D$3:$D$1315, C$1)+SUMIFS(DataRegularSeason20242025!$AB$3:$AB$1315,DataRegularSeason20242025!$B$3:$B$1315, "&lt;=" &amp; $A146, DataRegularSeason20242025!$E$3:$E$1315, C$1)</f>
        <v>13</v>
      </c>
      <c r="D146" s="2">
        <f>SUMIFS(DataRegularSeason20242025!$AA$3:$AA$1315,DataRegularSeason20242025!$B$3:$B$1315, "&lt;=" &amp; $A146, DataRegularSeason20242025!$D$3:$D$1315, D$1)+SUMIFS(DataRegularSeason20242025!$AB$3:$AB$1315,DataRegularSeason20242025!$B$3:$B$1315, "&lt;=" &amp; $A146, DataRegularSeason20242025!$E$3:$E$1315, D$1)</f>
        <v>9</v>
      </c>
      <c r="E146" s="2">
        <f>SUMIFS(DataRegularSeason20242025!$AA$3:$AA$1315,DataRegularSeason20242025!$B$3:$B$1315, "&lt;=" &amp; $A146, DataRegularSeason20242025!$D$3:$D$1315, E$1)+SUMIFS(DataRegularSeason20242025!$AB$3:$AB$1315,DataRegularSeason20242025!$B$3:$B$1315, "&lt;=" &amp; $A146, DataRegularSeason20242025!$E$3:$E$1315, E$1)</f>
        <v>16</v>
      </c>
      <c r="F146" s="2">
        <f>SUMIFS(DataRegularSeason20242025!$AA$3:$AA$1315,DataRegularSeason20242025!$B$3:$B$1315, "&lt;=" &amp; $A146, DataRegularSeason20242025!$D$3:$D$1315, F$1)+SUMIFS(DataRegularSeason20242025!$AB$3:$AB$1315,DataRegularSeason20242025!$B$3:$B$1315, "&lt;=" &amp; $A146, DataRegularSeason20242025!$E$3:$E$1315, F$1)</f>
        <v>11</v>
      </c>
      <c r="G146" s="2">
        <f>SUMIFS(DataRegularSeason20242025!$AA$3:$AA$1315,DataRegularSeason20242025!$B$3:$B$1315, "&lt;=" &amp; $A146, DataRegularSeason20242025!$D$3:$D$1315, G$1)+SUMIFS(DataRegularSeason20242025!$AB$3:$AB$1315,DataRegularSeason20242025!$B$3:$B$1315, "&lt;=" &amp; $A146, DataRegularSeason20242025!$E$3:$E$1315, G$1)</f>
        <v>13</v>
      </c>
      <c r="H146" s="2">
        <f>SUMIFS(DataRegularSeason20242025!$AA$3:$AA$1315,DataRegularSeason20242025!$B$3:$B$1315, "&lt;=" &amp; $A146, DataRegularSeason20242025!$D$3:$D$1315, H$1)+SUMIFS(DataRegularSeason20242025!$AB$3:$AB$1315,DataRegularSeason20242025!$B$3:$B$1315, "&lt;=" &amp; $A146, DataRegularSeason20242025!$E$3:$E$1315, H$1)</f>
        <v>11</v>
      </c>
      <c r="I146" s="2">
        <f>SUMIFS(DataRegularSeason20242025!$AA$3:$AA$1315,DataRegularSeason20242025!$B$3:$B$1315, "&lt;=" &amp; $A146, DataRegularSeason20242025!$D$3:$D$1315, I$1)+SUMIFS(DataRegularSeason20242025!$AB$3:$AB$1315,DataRegularSeason20242025!$B$3:$B$1315, "&lt;=" &amp; $A146, DataRegularSeason20242025!$E$3:$E$1315, I$1)</f>
        <v>10</v>
      </c>
      <c r="J146" s="2">
        <f>SUMIFS(DataRegularSeason20242025!$AA$3:$AA$1315,DataRegularSeason20242025!$B$3:$B$1315, "&lt;=" &amp; $A146, DataRegularSeason20242025!$D$3:$D$1315, J$1)+SUMIFS(DataRegularSeason20242025!$AB$3:$AB$1315,DataRegularSeason20242025!$B$3:$B$1315, "&lt;=" &amp; $A146, DataRegularSeason20242025!$E$3:$E$1315, J$1)</f>
        <v>14</v>
      </c>
      <c r="K146" s="2">
        <f>SUMIFS(DataRegularSeason20242025!$AA$3:$AA$1315,DataRegularSeason20242025!$B$3:$B$1315, "&lt;=" &amp; $A146, DataRegularSeason20242025!$D$3:$D$1315, K$1)+SUMIFS(DataRegularSeason20242025!$AB$3:$AB$1315,DataRegularSeason20242025!$B$3:$B$1315, "&lt;=" &amp; $A146, DataRegularSeason20242025!$E$3:$E$1315, K$1)</f>
        <v>11</v>
      </c>
      <c r="L146" s="2">
        <f>SUMIFS(DataRegularSeason20242025!$AA$3:$AA$1315,DataRegularSeason20242025!$B$3:$B$1315, "&lt;=" &amp; $A146, DataRegularSeason20242025!$D$3:$D$1315, L$1)+SUMIFS(DataRegularSeason20242025!$AB$3:$AB$1315,DataRegularSeason20242025!$B$3:$B$1315, "&lt;=" &amp; $A146, DataRegularSeason20242025!$E$3:$E$1315, L$1)</f>
        <v>13</v>
      </c>
      <c r="M146" s="2">
        <f>SUMIFS(DataRegularSeason20242025!$AA$3:$AA$1315,DataRegularSeason20242025!$B$3:$B$1315, "&lt;=" &amp; $A146, DataRegularSeason20242025!$D$3:$D$1315, M$1)+SUMIFS(DataRegularSeason20242025!$AB$3:$AB$1315,DataRegularSeason20242025!$B$3:$B$1315, "&lt;=" &amp; $A146, DataRegularSeason20242025!$E$3:$E$1315, M$1)</f>
        <v>19</v>
      </c>
      <c r="N146" s="2">
        <f>SUMIFS(DataRegularSeason20242025!$AA$3:$AA$1315,DataRegularSeason20242025!$B$3:$B$1315, "&lt;=" &amp; $A146, DataRegularSeason20242025!$D$3:$D$1315, N$1)+SUMIFS(DataRegularSeason20242025!$AB$3:$AB$1315,DataRegularSeason20242025!$B$3:$B$1315, "&lt;=" &amp; $A146, DataRegularSeason20242025!$E$3:$E$1315, N$1)</f>
        <v>17</v>
      </c>
      <c r="O146" s="2">
        <f>SUMIFS(DataRegularSeason20242025!$AA$3:$AA$1315,DataRegularSeason20242025!$B$3:$B$1315, "&lt;=" &amp; $A146, DataRegularSeason20242025!$D$3:$D$1315, O$1)+SUMIFS(DataRegularSeason20242025!$AB$3:$AB$1315,DataRegularSeason20242025!$B$3:$B$1315, "&lt;=" &amp; $A146, DataRegularSeason20242025!$E$3:$E$1315, O$1)</f>
        <v>18</v>
      </c>
      <c r="P146" s="2">
        <f>SUMIFS(DataRegularSeason20242025!$AA$3:$AA$1315,DataRegularSeason20242025!$B$3:$B$1315, "&lt;=" &amp; $A146, DataRegularSeason20242025!$D$3:$D$1315, P$1)+SUMIFS(DataRegularSeason20242025!$AB$3:$AB$1315,DataRegularSeason20242025!$B$3:$B$1315, "&lt;=" &amp; $A146, DataRegularSeason20242025!$E$3:$E$1315, P$1)</f>
        <v>9</v>
      </c>
      <c r="Q146" s="2">
        <f>SUMIFS(DataRegularSeason20242025!$AA$3:$AA$1315,DataRegularSeason20242025!$B$3:$B$1315, "&lt;=" &amp; $A146, DataRegularSeason20242025!$D$3:$D$1315, Q$1)+SUMIFS(DataRegularSeason20242025!$AB$3:$AB$1315,DataRegularSeason20242025!$B$3:$B$1315, "&lt;=" &amp; $A146, DataRegularSeason20242025!$E$3:$E$1315, Q$1)</f>
        <v>18</v>
      </c>
      <c r="R146" s="2">
        <f>SUMIFS(DataRegularSeason20242025!$AA$3:$AA$1315,DataRegularSeason20242025!$B$3:$B$1315, "&lt;=" &amp; $A146, DataRegularSeason20242025!$D$3:$D$1315, R$1)+SUMIFS(DataRegularSeason20242025!$AB$3:$AB$1315,DataRegularSeason20242025!$B$3:$B$1315, "&lt;=" &amp; $A146, DataRegularSeason20242025!$E$3:$E$1315, R$1)</f>
        <v>9</v>
      </c>
      <c r="S146" s="2">
        <f>SUMIFS(DataRegularSeason20242025!$AA$3:$AA$1315,DataRegularSeason20242025!$B$3:$B$1315, "&lt;=" &amp; $A146, DataRegularSeason20242025!$D$3:$D$1315, S$1)+SUMIFS(DataRegularSeason20242025!$AB$3:$AB$1315,DataRegularSeason20242025!$B$3:$B$1315, "&lt;=" &amp; $A146, DataRegularSeason20242025!$E$3:$E$1315, S$1)</f>
        <v>10</v>
      </c>
      <c r="T146" s="2">
        <f>SUMIFS(DataRegularSeason20242025!$AA$3:$AA$1315,DataRegularSeason20242025!$B$3:$B$1315, "&lt;=" &amp; $A146, DataRegularSeason20242025!$D$3:$D$1315, T$1)+SUMIFS(DataRegularSeason20242025!$AB$3:$AB$1315,DataRegularSeason20242025!$B$3:$B$1315, "&lt;=" &amp; $A146, DataRegularSeason20242025!$E$3:$E$1315, T$1)</f>
        <v>17</v>
      </c>
      <c r="U146" s="2">
        <f>SUMIFS(DataRegularSeason20242025!$AA$3:$AA$1315,DataRegularSeason20242025!$B$3:$B$1315, "&lt;=" &amp; $A146, DataRegularSeason20242025!$D$3:$D$1315, U$1)+SUMIFS(DataRegularSeason20242025!$AB$3:$AB$1315,DataRegularSeason20242025!$B$3:$B$1315, "&lt;=" &amp; $A146, DataRegularSeason20242025!$E$3:$E$1315, U$1)</f>
        <v>12</v>
      </c>
      <c r="V146" s="2">
        <f>SUMIFS(DataRegularSeason20242025!$AA$3:$AA$1315,DataRegularSeason20242025!$B$3:$B$1315, "&lt;=" &amp; $A146, DataRegularSeason20242025!$D$3:$D$1315, V$1)+SUMIFS(DataRegularSeason20242025!$AB$3:$AB$1315,DataRegularSeason20242025!$B$3:$B$1315, "&lt;=" &amp; $A146, DataRegularSeason20242025!$E$3:$E$1315, V$1)</f>
        <v>9</v>
      </c>
      <c r="W146" s="2">
        <f>SUMIFS(DataRegularSeason20242025!$AA$3:$AA$1315,DataRegularSeason20242025!$B$3:$B$1315, "&lt;=" &amp; $A146, DataRegularSeason20242025!$D$3:$D$1315, W$1)+SUMIFS(DataRegularSeason20242025!$AB$3:$AB$1315,DataRegularSeason20242025!$B$3:$B$1315, "&lt;=" &amp; $A146, DataRegularSeason20242025!$E$3:$E$1315, W$1)</f>
        <v>11</v>
      </c>
      <c r="X146" s="2">
        <f>SUMIFS(DataRegularSeason20242025!$AA$3:$AA$1315,DataRegularSeason20242025!$B$3:$B$1315, "&lt;=" &amp; $A146, DataRegularSeason20242025!$D$3:$D$1315, X$1)+SUMIFS(DataRegularSeason20242025!$AB$3:$AB$1315,DataRegularSeason20242025!$B$3:$B$1315, "&lt;=" &amp; $A146, DataRegularSeason20242025!$E$3:$E$1315, X$1)</f>
        <v>11</v>
      </c>
      <c r="Y146" s="2">
        <f>SUMIFS(DataRegularSeason20242025!$AA$3:$AA$1315,DataRegularSeason20242025!$B$3:$B$1315, "&lt;=" &amp; $A146, DataRegularSeason20242025!$D$3:$D$1315, Y$1)+SUMIFS(DataRegularSeason20242025!$AB$3:$AB$1315,DataRegularSeason20242025!$B$3:$B$1315, "&lt;=" &amp; $A146, DataRegularSeason20242025!$E$3:$E$1315, Y$1)</f>
        <v>8</v>
      </c>
      <c r="Z146" s="2">
        <f>SUMIFS(DataRegularSeason20242025!$AA$3:$AA$1315,DataRegularSeason20242025!$B$3:$B$1315, "&lt;=" &amp; $A146, DataRegularSeason20242025!$D$3:$D$1315, Z$1)+SUMIFS(DataRegularSeason20242025!$AB$3:$AB$1315,DataRegularSeason20242025!$B$3:$B$1315, "&lt;=" &amp; $A146, DataRegularSeason20242025!$E$3:$E$1315, Z$1)</f>
        <v>12</v>
      </c>
      <c r="AA146" s="2">
        <f>SUMIFS(DataRegularSeason20242025!$AA$3:$AA$1315,DataRegularSeason20242025!$B$3:$B$1315, "&lt;=" &amp; $A146, DataRegularSeason20242025!$D$3:$D$1315, AA$1)+SUMIFS(DataRegularSeason20242025!$AB$3:$AB$1315,DataRegularSeason20242025!$B$3:$B$1315, "&lt;=" &amp; $A146, DataRegularSeason20242025!$E$3:$E$1315, AA$1)</f>
        <v>14</v>
      </c>
      <c r="AB146" s="2">
        <f>SUMIFS(DataRegularSeason20242025!$AA$3:$AA$1315,DataRegularSeason20242025!$B$3:$B$1315, "&lt;=" &amp; $A146, DataRegularSeason20242025!$D$3:$D$1315, AB$1)+SUMIFS(DataRegularSeason20242025!$AB$3:$AB$1315,DataRegularSeason20242025!$B$3:$B$1315, "&lt;=" &amp; $A146, DataRegularSeason20242025!$E$3:$E$1315, AB$1)</f>
        <v>14</v>
      </c>
      <c r="AC146" s="2">
        <f>SUMIFS(DataRegularSeason20242025!$AA$3:$AA$1315,DataRegularSeason20242025!$B$3:$B$1315, "&lt;=" &amp; $A146, DataRegularSeason20242025!$D$3:$D$1315, AC$1)+SUMIFS(DataRegularSeason20242025!$AB$3:$AB$1315,DataRegularSeason20242025!$B$3:$B$1315, "&lt;=" &amp; $A146, DataRegularSeason20242025!$E$3:$E$1315, AC$1)</f>
        <v>13</v>
      </c>
      <c r="AD146" s="2">
        <f>SUMIFS(DataRegularSeason20242025!$AA$3:$AA$1315,DataRegularSeason20242025!$B$3:$B$1315, "&lt;=" &amp; $A146, DataRegularSeason20242025!$D$3:$D$1315, AD$1)+SUMIFS(DataRegularSeason20242025!$AB$3:$AB$1315,DataRegularSeason20242025!$B$3:$B$1315, "&lt;=" &amp; $A146, DataRegularSeason20242025!$E$3:$E$1315, AD$1)</f>
        <v>13</v>
      </c>
      <c r="AE146" s="2">
        <f>SUMIFS(DataRegularSeason20242025!$AA$3:$AA$1315,DataRegularSeason20242025!$B$3:$B$1315, "&lt;=" &amp; $A146, DataRegularSeason20242025!$D$3:$D$1315, AE$1)+SUMIFS(DataRegularSeason20242025!$AB$3:$AB$1315,DataRegularSeason20242025!$B$3:$B$1315, "&lt;=" &amp; $A146, DataRegularSeason20242025!$E$3:$E$1315, AE$1)</f>
        <v>17</v>
      </c>
      <c r="AF146" s="2">
        <f>SUMIFS(DataRegularSeason20242025!$AA$3:$AA$1315,DataRegularSeason20242025!$B$3:$B$1315, "&lt;=" &amp; $A146, DataRegularSeason20242025!$D$3:$D$1315, AF$1)+SUMIFS(DataRegularSeason20242025!$AB$3:$AB$1315,DataRegularSeason20242025!$B$3:$B$1315, "&lt;=" &amp; $A146, DataRegularSeason20242025!$E$3:$E$1315, AF$1)</f>
        <v>22</v>
      </c>
      <c r="AG146" s="2">
        <f>SUMIFS(DataRegularSeason20242025!$AA$3:$AA$1315,DataRegularSeason20242025!$B$3:$B$1315, "&lt;=" &amp; $A146, DataRegularSeason20242025!$D$3:$D$1315, AG$1)+SUMIFS(DataRegularSeason20242025!$AB$3:$AB$1315,DataRegularSeason20242025!$B$3:$B$1315, "&lt;=" &amp; $A146, DataRegularSeason20242025!$E$3:$E$1315, AG$1)</f>
        <v>16</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10</v>
      </c>
      <c r="C147" s="2">
        <f>SUMIFS(DataRegularSeason20242025!$AA$3:$AA$1315,DataRegularSeason20242025!$B$3:$B$1315, "&lt;=" &amp; $A147, DataRegularSeason20242025!$D$3:$D$1315, C$1)+SUMIFS(DataRegularSeason20242025!$AB$3:$AB$1315,DataRegularSeason20242025!$B$3:$B$1315, "&lt;=" &amp; $A147, DataRegularSeason20242025!$E$3:$E$1315, C$1)</f>
        <v>13</v>
      </c>
      <c r="D147" s="2">
        <f>SUMIFS(DataRegularSeason20242025!$AA$3:$AA$1315,DataRegularSeason20242025!$B$3:$B$1315, "&lt;=" &amp; $A147, DataRegularSeason20242025!$D$3:$D$1315, D$1)+SUMIFS(DataRegularSeason20242025!$AB$3:$AB$1315,DataRegularSeason20242025!$B$3:$B$1315, "&lt;=" &amp; $A147, DataRegularSeason20242025!$E$3:$E$1315, D$1)</f>
        <v>9</v>
      </c>
      <c r="E147" s="2">
        <f>SUMIFS(DataRegularSeason20242025!$AA$3:$AA$1315,DataRegularSeason20242025!$B$3:$B$1315, "&lt;=" &amp; $A147, DataRegularSeason20242025!$D$3:$D$1315, E$1)+SUMIFS(DataRegularSeason20242025!$AB$3:$AB$1315,DataRegularSeason20242025!$B$3:$B$1315, "&lt;=" &amp; $A147, DataRegularSeason20242025!$E$3:$E$1315, E$1)</f>
        <v>16</v>
      </c>
      <c r="F147" s="2">
        <f>SUMIFS(DataRegularSeason20242025!$AA$3:$AA$1315,DataRegularSeason20242025!$B$3:$B$1315, "&lt;=" &amp; $A147, DataRegularSeason20242025!$D$3:$D$1315, F$1)+SUMIFS(DataRegularSeason20242025!$AB$3:$AB$1315,DataRegularSeason20242025!$B$3:$B$1315, "&lt;=" &amp; $A147, DataRegularSeason20242025!$E$3:$E$1315, F$1)</f>
        <v>11</v>
      </c>
      <c r="G147" s="2">
        <f>SUMIFS(DataRegularSeason20242025!$AA$3:$AA$1315,DataRegularSeason20242025!$B$3:$B$1315, "&lt;=" &amp; $A147, DataRegularSeason20242025!$D$3:$D$1315, G$1)+SUMIFS(DataRegularSeason20242025!$AB$3:$AB$1315,DataRegularSeason20242025!$B$3:$B$1315, "&lt;=" &amp; $A147, DataRegularSeason20242025!$E$3:$E$1315, G$1)</f>
        <v>13</v>
      </c>
      <c r="H147" s="2">
        <f>SUMIFS(DataRegularSeason20242025!$AA$3:$AA$1315,DataRegularSeason20242025!$B$3:$B$1315, "&lt;=" &amp; $A147, DataRegularSeason20242025!$D$3:$D$1315, H$1)+SUMIFS(DataRegularSeason20242025!$AB$3:$AB$1315,DataRegularSeason20242025!$B$3:$B$1315, "&lt;=" &amp; $A147, DataRegularSeason20242025!$E$3:$E$1315, H$1)</f>
        <v>11</v>
      </c>
      <c r="I147" s="2">
        <f>SUMIFS(DataRegularSeason20242025!$AA$3:$AA$1315,DataRegularSeason20242025!$B$3:$B$1315, "&lt;=" &amp; $A147, DataRegularSeason20242025!$D$3:$D$1315, I$1)+SUMIFS(DataRegularSeason20242025!$AB$3:$AB$1315,DataRegularSeason20242025!$B$3:$B$1315, "&lt;=" &amp; $A147, DataRegularSeason20242025!$E$3:$E$1315, I$1)</f>
        <v>10</v>
      </c>
      <c r="J147" s="2">
        <f>SUMIFS(DataRegularSeason20242025!$AA$3:$AA$1315,DataRegularSeason20242025!$B$3:$B$1315, "&lt;=" &amp; $A147, DataRegularSeason20242025!$D$3:$D$1315, J$1)+SUMIFS(DataRegularSeason20242025!$AB$3:$AB$1315,DataRegularSeason20242025!$B$3:$B$1315, "&lt;=" &amp; $A147, DataRegularSeason20242025!$E$3:$E$1315, J$1)</f>
        <v>14</v>
      </c>
      <c r="K147" s="2">
        <f>SUMIFS(DataRegularSeason20242025!$AA$3:$AA$1315,DataRegularSeason20242025!$B$3:$B$1315, "&lt;=" &amp; $A147, DataRegularSeason20242025!$D$3:$D$1315, K$1)+SUMIFS(DataRegularSeason20242025!$AB$3:$AB$1315,DataRegularSeason20242025!$B$3:$B$1315, "&lt;=" &amp; $A147, DataRegularSeason20242025!$E$3:$E$1315, K$1)</f>
        <v>11</v>
      </c>
      <c r="L147" s="2">
        <f>SUMIFS(DataRegularSeason20242025!$AA$3:$AA$1315,DataRegularSeason20242025!$B$3:$B$1315, "&lt;=" &amp; $A147, DataRegularSeason20242025!$D$3:$D$1315, L$1)+SUMIFS(DataRegularSeason20242025!$AB$3:$AB$1315,DataRegularSeason20242025!$B$3:$B$1315, "&lt;=" &amp; $A147, DataRegularSeason20242025!$E$3:$E$1315, L$1)</f>
        <v>13</v>
      </c>
      <c r="M147" s="2">
        <f>SUMIFS(DataRegularSeason20242025!$AA$3:$AA$1315,DataRegularSeason20242025!$B$3:$B$1315, "&lt;=" &amp; $A147, DataRegularSeason20242025!$D$3:$D$1315, M$1)+SUMIFS(DataRegularSeason20242025!$AB$3:$AB$1315,DataRegularSeason20242025!$B$3:$B$1315, "&lt;=" &amp; $A147, DataRegularSeason20242025!$E$3:$E$1315, M$1)</f>
        <v>19</v>
      </c>
      <c r="N147" s="2">
        <f>SUMIFS(DataRegularSeason20242025!$AA$3:$AA$1315,DataRegularSeason20242025!$B$3:$B$1315, "&lt;=" &amp; $A147, DataRegularSeason20242025!$D$3:$D$1315, N$1)+SUMIFS(DataRegularSeason20242025!$AB$3:$AB$1315,DataRegularSeason20242025!$B$3:$B$1315, "&lt;=" &amp; $A147, DataRegularSeason20242025!$E$3:$E$1315, N$1)</f>
        <v>17</v>
      </c>
      <c r="O147" s="2">
        <f>SUMIFS(DataRegularSeason20242025!$AA$3:$AA$1315,DataRegularSeason20242025!$B$3:$B$1315, "&lt;=" &amp; $A147, DataRegularSeason20242025!$D$3:$D$1315, O$1)+SUMIFS(DataRegularSeason20242025!$AB$3:$AB$1315,DataRegularSeason20242025!$B$3:$B$1315, "&lt;=" &amp; $A147, DataRegularSeason20242025!$E$3:$E$1315, O$1)</f>
        <v>18</v>
      </c>
      <c r="P147" s="2">
        <f>SUMIFS(DataRegularSeason20242025!$AA$3:$AA$1315,DataRegularSeason20242025!$B$3:$B$1315, "&lt;=" &amp; $A147, DataRegularSeason20242025!$D$3:$D$1315, P$1)+SUMIFS(DataRegularSeason20242025!$AB$3:$AB$1315,DataRegularSeason20242025!$B$3:$B$1315, "&lt;=" &amp; $A147, DataRegularSeason20242025!$E$3:$E$1315, P$1)</f>
        <v>9</v>
      </c>
      <c r="Q147" s="2">
        <f>SUMIFS(DataRegularSeason20242025!$AA$3:$AA$1315,DataRegularSeason20242025!$B$3:$B$1315, "&lt;=" &amp; $A147, DataRegularSeason20242025!$D$3:$D$1315, Q$1)+SUMIFS(DataRegularSeason20242025!$AB$3:$AB$1315,DataRegularSeason20242025!$B$3:$B$1315, "&lt;=" &amp; $A147, DataRegularSeason20242025!$E$3:$E$1315, Q$1)</f>
        <v>18</v>
      </c>
      <c r="R147" s="2">
        <f>SUMIFS(DataRegularSeason20242025!$AA$3:$AA$1315,DataRegularSeason20242025!$B$3:$B$1315, "&lt;=" &amp; $A147, DataRegularSeason20242025!$D$3:$D$1315, R$1)+SUMIFS(DataRegularSeason20242025!$AB$3:$AB$1315,DataRegularSeason20242025!$B$3:$B$1315, "&lt;=" &amp; $A147, DataRegularSeason20242025!$E$3:$E$1315, R$1)</f>
        <v>9</v>
      </c>
      <c r="S147" s="2">
        <f>SUMIFS(DataRegularSeason20242025!$AA$3:$AA$1315,DataRegularSeason20242025!$B$3:$B$1315, "&lt;=" &amp; $A147, DataRegularSeason20242025!$D$3:$D$1315, S$1)+SUMIFS(DataRegularSeason20242025!$AB$3:$AB$1315,DataRegularSeason20242025!$B$3:$B$1315, "&lt;=" &amp; $A147, DataRegularSeason20242025!$E$3:$E$1315, S$1)</f>
        <v>10</v>
      </c>
      <c r="T147" s="2">
        <f>SUMIFS(DataRegularSeason20242025!$AA$3:$AA$1315,DataRegularSeason20242025!$B$3:$B$1315, "&lt;=" &amp; $A147, DataRegularSeason20242025!$D$3:$D$1315, T$1)+SUMIFS(DataRegularSeason20242025!$AB$3:$AB$1315,DataRegularSeason20242025!$B$3:$B$1315, "&lt;=" &amp; $A147, DataRegularSeason20242025!$E$3:$E$1315, T$1)</f>
        <v>17</v>
      </c>
      <c r="U147" s="2">
        <f>SUMIFS(DataRegularSeason20242025!$AA$3:$AA$1315,DataRegularSeason20242025!$B$3:$B$1315, "&lt;=" &amp; $A147, DataRegularSeason20242025!$D$3:$D$1315, U$1)+SUMIFS(DataRegularSeason20242025!$AB$3:$AB$1315,DataRegularSeason20242025!$B$3:$B$1315, "&lt;=" &amp; $A147, DataRegularSeason20242025!$E$3:$E$1315, U$1)</f>
        <v>12</v>
      </c>
      <c r="V147" s="2">
        <f>SUMIFS(DataRegularSeason20242025!$AA$3:$AA$1315,DataRegularSeason20242025!$B$3:$B$1315, "&lt;=" &amp; $A147, DataRegularSeason20242025!$D$3:$D$1315, V$1)+SUMIFS(DataRegularSeason20242025!$AB$3:$AB$1315,DataRegularSeason20242025!$B$3:$B$1315, "&lt;=" &amp; $A147, DataRegularSeason20242025!$E$3:$E$1315, V$1)</f>
        <v>9</v>
      </c>
      <c r="W147" s="2">
        <f>SUMIFS(DataRegularSeason20242025!$AA$3:$AA$1315,DataRegularSeason20242025!$B$3:$B$1315, "&lt;=" &amp; $A147, DataRegularSeason20242025!$D$3:$D$1315, W$1)+SUMIFS(DataRegularSeason20242025!$AB$3:$AB$1315,DataRegularSeason20242025!$B$3:$B$1315, "&lt;=" &amp; $A147, DataRegularSeason20242025!$E$3:$E$1315, W$1)</f>
        <v>11</v>
      </c>
      <c r="X147" s="2">
        <f>SUMIFS(DataRegularSeason20242025!$AA$3:$AA$1315,DataRegularSeason20242025!$B$3:$B$1315, "&lt;=" &amp; $A147, DataRegularSeason20242025!$D$3:$D$1315, X$1)+SUMIFS(DataRegularSeason20242025!$AB$3:$AB$1315,DataRegularSeason20242025!$B$3:$B$1315, "&lt;=" &amp; $A147, DataRegularSeason20242025!$E$3:$E$1315, X$1)</f>
        <v>11</v>
      </c>
      <c r="Y147" s="2">
        <f>SUMIFS(DataRegularSeason20242025!$AA$3:$AA$1315,DataRegularSeason20242025!$B$3:$B$1315, "&lt;=" &amp; $A147, DataRegularSeason20242025!$D$3:$D$1315, Y$1)+SUMIFS(DataRegularSeason20242025!$AB$3:$AB$1315,DataRegularSeason20242025!$B$3:$B$1315, "&lt;=" &amp; $A147, DataRegularSeason20242025!$E$3:$E$1315, Y$1)</f>
        <v>8</v>
      </c>
      <c r="Z147" s="2">
        <f>SUMIFS(DataRegularSeason20242025!$AA$3:$AA$1315,DataRegularSeason20242025!$B$3:$B$1315, "&lt;=" &amp; $A147, DataRegularSeason20242025!$D$3:$D$1315, Z$1)+SUMIFS(DataRegularSeason20242025!$AB$3:$AB$1315,DataRegularSeason20242025!$B$3:$B$1315, "&lt;=" &amp; $A147, DataRegularSeason20242025!$E$3:$E$1315, Z$1)</f>
        <v>12</v>
      </c>
      <c r="AA147" s="2">
        <f>SUMIFS(DataRegularSeason20242025!$AA$3:$AA$1315,DataRegularSeason20242025!$B$3:$B$1315, "&lt;=" &amp; $A147, DataRegularSeason20242025!$D$3:$D$1315, AA$1)+SUMIFS(DataRegularSeason20242025!$AB$3:$AB$1315,DataRegularSeason20242025!$B$3:$B$1315, "&lt;=" &amp; $A147, DataRegularSeason20242025!$E$3:$E$1315, AA$1)</f>
        <v>14</v>
      </c>
      <c r="AB147" s="2">
        <f>SUMIFS(DataRegularSeason20242025!$AA$3:$AA$1315,DataRegularSeason20242025!$B$3:$B$1315, "&lt;=" &amp; $A147, DataRegularSeason20242025!$D$3:$D$1315, AB$1)+SUMIFS(DataRegularSeason20242025!$AB$3:$AB$1315,DataRegularSeason20242025!$B$3:$B$1315, "&lt;=" &amp; $A147, DataRegularSeason20242025!$E$3:$E$1315, AB$1)</f>
        <v>14</v>
      </c>
      <c r="AC147" s="2">
        <f>SUMIFS(DataRegularSeason20242025!$AA$3:$AA$1315,DataRegularSeason20242025!$B$3:$B$1315, "&lt;=" &amp; $A147, DataRegularSeason20242025!$D$3:$D$1315, AC$1)+SUMIFS(DataRegularSeason20242025!$AB$3:$AB$1315,DataRegularSeason20242025!$B$3:$B$1315, "&lt;=" &amp; $A147, DataRegularSeason20242025!$E$3:$E$1315, AC$1)</f>
        <v>13</v>
      </c>
      <c r="AD147" s="2">
        <f>SUMIFS(DataRegularSeason20242025!$AA$3:$AA$1315,DataRegularSeason20242025!$B$3:$B$1315, "&lt;=" &amp; $A147, DataRegularSeason20242025!$D$3:$D$1315, AD$1)+SUMIFS(DataRegularSeason20242025!$AB$3:$AB$1315,DataRegularSeason20242025!$B$3:$B$1315, "&lt;=" &amp; $A147, DataRegularSeason20242025!$E$3:$E$1315, AD$1)</f>
        <v>13</v>
      </c>
      <c r="AE147" s="2">
        <f>SUMIFS(DataRegularSeason20242025!$AA$3:$AA$1315,DataRegularSeason20242025!$B$3:$B$1315, "&lt;=" &amp; $A147, DataRegularSeason20242025!$D$3:$D$1315, AE$1)+SUMIFS(DataRegularSeason20242025!$AB$3:$AB$1315,DataRegularSeason20242025!$B$3:$B$1315, "&lt;=" &amp; $A147, DataRegularSeason20242025!$E$3:$E$1315, AE$1)</f>
        <v>17</v>
      </c>
      <c r="AF147" s="2">
        <f>SUMIFS(DataRegularSeason20242025!$AA$3:$AA$1315,DataRegularSeason20242025!$B$3:$B$1315, "&lt;=" &amp; $A147, DataRegularSeason20242025!$D$3:$D$1315, AF$1)+SUMIFS(DataRegularSeason20242025!$AB$3:$AB$1315,DataRegularSeason20242025!$B$3:$B$1315, "&lt;=" &amp; $A147, DataRegularSeason20242025!$E$3:$E$1315, AF$1)</f>
        <v>22</v>
      </c>
      <c r="AG147" s="2">
        <f>SUMIFS(DataRegularSeason20242025!$AA$3:$AA$1315,DataRegularSeason20242025!$B$3:$B$1315, "&lt;=" &amp; $A147, DataRegularSeason20242025!$D$3:$D$1315, AG$1)+SUMIFS(DataRegularSeason20242025!$AB$3:$AB$1315,DataRegularSeason20242025!$B$3:$B$1315, "&lt;=" &amp; $A147, DataRegularSeason20242025!$E$3:$E$1315, AG$1)</f>
        <v>16</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10</v>
      </c>
      <c r="C148" s="2">
        <f>SUMIFS(DataRegularSeason20242025!$AA$3:$AA$1315,DataRegularSeason20242025!$B$3:$B$1315, "&lt;=" &amp; $A148, DataRegularSeason20242025!$D$3:$D$1315, C$1)+SUMIFS(DataRegularSeason20242025!$AB$3:$AB$1315,DataRegularSeason20242025!$B$3:$B$1315, "&lt;=" &amp; $A148, DataRegularSeason20242025!$E$3:$E$1315, C$1)</f>
        <v>13</v>
      </c>
      <c r="D148" s="2">
        <f>SUMIFS(DataRegularSeason20242025!$AA$3:$AA$1315,DataRegularSeason20242025!$B$3:$B$1315, "&lt;=" &amp; $A148, DataRegularSeason20242025!$D$3:$D$1315, D$1)+SUMIFS(DataRegularSeason20242025!$AB$3:$AB$1315,DataRegularSeason20242025!$B$3:$B$1315, "&lt;=" &amp; $A148, DataRegularSeason20242025!$E$3:$E$1315, D$1)</f>
        <v>9</v>
      </c>
      <c r="E148" s="2">
        <f>SUMIFS(DataRegularSeason20242025!$AA$3:$AA$1315,DataRegularSeason20242025!$B$3:$B$1315, "&lt;=" &amp; $A148, DataRegularSeason20242025!$D$3:$D$1315, E$1)+SUMIFS(DataRegularSeason20242025!$AB$3:$AB$1315,DataRegularSeason20242025!$B$3:$B$1315, "&lt;=" &amp; $A148, DataRegularSeason20242025!$E$3:$E$1315, E$1)</f>
        <v>16</v>
      </c>
      <c r="F148" s="2">
        <f>SUMIFS(DataRegularSeason20242025!$AA$3:$AA$1315,DataRegularSeason20242025!$B$3:$B$1315, "&lt;=" &amp; $A148, DataRegularSeason20242025!$D$3:$D$1315, F$1)+SUMIFS(DataRegularSeason20242025!$AB$3:$AB$1315,DataRegularSeason20242025!$B$3:$B$1315, "&lt;=" &amp; $A148, DataRegularSeason20242025!$E$3:$E$1315, F$1)</f>
        <v>11</v>
      </c>
      <c r="G148" s="2">
        <f>SUMIFS(DataRegularSeason20242025!$AA$3:$AA$1315,DataRegularSeason20242025!$B$3:$B$1315, "&lt;=" &amp; $A148, DataRegularSeason20242025!$D$3:$D$1315, G$1)+SUMIFS(DataRegularSeason20242025!$AB$3:$AB$1315,DataRegularSeason20242025!$B$3:$B$1315, "&lt;=" &amp; $A148, DataRegularSeason20242025!$E$3:$E$1315, G$1)</f>
        <v>13</v>
      </c>
      <c r="H148" s="2">
        <f>SUMIFS(DataRegularSeason20242025!$AA$3:$AA$1315,DataRegularSeason20242025!$B$3:$B$1315, "&lt;=" &amp; $A148, DataRegularSeason20242025!$D$3:$D$1315, H$1)+SUMIFS(DataRegularSeason20242025!$AB$3:$AB$1315,DataRegularSeason20242025!$B$3:$B$1315, "&lt;=" &amp; $A148, DataRegularSeason20242025!$E$3:$E$1315, H$1)</f>
        <v>11</v>
      </c>
      <c r="I148" s="2">
        <f>SUMIFS(DataRegularSeason20242025!$AA$3:$AA$1315,DataRegularSeason20242025!$B$3:$B$1315, "&lt;=" &amp; $A148, DataRegularSeason20242025!$D$3:$D$1315, I$1)+SUMIFS(DataRegularSeason20242025!$AB$3:$AB$1315,DataRegularSeason20242025!$B$3:$B$1315, "&lt;=" &amp; $A148, DataRegularSeason20242025!$E$3:$E$1315, I$1)</f>
        <v>10</v>
      </c>
      <c r="J148" s="2">
        <f>SUMIFS(DataRegularSeason20242025!$AA$3:$AA$1315,DataRegularSeason20242025!$B$3:$B$1315, "&lt;=" &amp; $A148, DataRegularSeason20242025!$D$3:$D$1315, J$1)+SUMIFS(DataRegularSeason20242025!$AB$3:$AB$1315,DataRegularSeason20242025!$B$3:$B$1315, "&lt;=" &amp; $A148, DataRegularSeason20242025!$E$3:$E$1315, J$1)</f>
        <v>14</v>
      </c>
      <c r="K148" s="2">
        <f>SUMIFS(DataRegularSeason20242025!$AA$3:$AA$1315,DataRegularSeason20242025!$B$3:$B$1315, "&lt;=" &amp; $A148, DataRegularSeason20242025!$D$3:$D$1315, K$1)+SUMIFS(DataRegularSeason20242025!$AB$3:$AB$1315,DataRegularSeason20242025!$B$3:$B$1315, "&lt;=" &amp; $A148, DataRegularSeason20242025!$E$3:$E$1315, K$1)</f>
        <v>11</v>
      </c>
      <c r="L148" s="2">
        <f>SUMIFS(DataRegularSeason20242025!$AA$3:$AA$1315,DataRegularSeason20242025!$B$3:$B$1315, "&lt;=" &amp; $A148, DataRegularSeason20242025!$D$3:$D$1315, L$1)+SUMIFS(DataRegularSeason20242025!$AB$3:$AB$1315,DataRegularSeason20242025!$B$3:$B$1315, "&lt;=" &amp; $A148, DataRegularSeason20242025!$E$3:$E$1315, L$1)</f>
        <v>13</v>
      </c>
      <c r="M148" s="2">
        <f>SUMIFS(DataRegularSeason20242025!$AA$3:$AA$1315,DataRegularSeason20242025!$B$3:$B$1315, "&lt;=" &amp; $A148, DataRegularSeason20242025!$D$3:$D$1315, M$1)+SUMIFS(DataRegularSeason20242025!$AB$3:$AB$1315,DataRegularSeason20242025!$B$3:$B$1315, "&lt;=" &amp; $A148, DataRegularSeason20242025!$E$3:$E$1315, M$1)</f>
        <v>19</v>
      </c>
      <c r="N148" s="2">
        <f>SUMIFS(DataRegularSeason20242025!$AA$3:$AA$1315,DataRegularSeason20242025!$B$3:$B$1315, "&lt;=" &amp; $A148, DataRegularSeason20242025!$D$3:$D$1315, N$1)+SUMIFS(DataRegularSeason20242025!$AB$3:$AB$1315,DataRegularSeason20242025!$B$3:$B$1315, "&lt;=" &amp; $A148, DataRegularSeason20242025!$E$3:$E$1315, N$1)</f>
        <v>17</v>
      </c>
      <c r="O148" s="2">
        <f>SUMIFS(DataRegularSeason20242025!$AA$3:$AA$1315,DataRegularSeason20242025!$B$3:$B$1315, "&lt;=" &amp; $A148, DataRegularSeason20242025!$D$3:$D$1315, O$1)+SUMIFS(DataRegularSeason20242025!$AB$3:$AB$1315,DataRegularSeason20242025!$B$3:$B$1315, "&lt;=" &amp; $A148, DataRegularSeason20242025!$E$3:$E$1315, O$1)</f>
        <v>18</v>
      </c>
      <c r="P148" s="2">
        <f>SUMIFS(DataRegularSeason20242025!$AA$3:$AA$1315,DataRegularSeason20242025!$B$3:$B$1315, "&lt;=" &amp; $A148, DataRegularSeason20242025!$D$3:$D$1315, P$1)+SUMIFS(DataRegularSeason20242025!$AB$3:$AB$1315,DataRegularSeason20242025!$B$3:$B$1315, "&lt;=" &amp; $A148, DataRegularSeason20242025!$E$3:$E$1315, P$1)</f>
        <v>9</v>
      </c>
      <c r="Q148" s="2">
        <f>SUMIFS(DataRegularSeason20242025!$AA$3:$AA$1315,DataRegularSeason20242025!$B$3:$B$1315, "&lt;=" &amp; $A148, DataRegularSeason20242025!$D$3:$D$1315, Q$1)+SUMIFS(DataRegularSeason20242025!$AB$3:$AB$1315,DataRegularSeason20242025!$B$3:$B$1315, "&lt;=" &amp; $A148, DataRegularSeason20242025!$E$3:$E$1315, Q$1)</f>
        <v>18</v>
      </c>
      <c r="R148" s="2">
        <f>SUMIFS(DataRegularSeason20242025!$AA$3:$AA$1315,DataRegularSeason20242025!$B$3:$B$1315, "&lt;=" &amp; $A148, DataRegularSeason20242025!$D$3:$D$1315, R$1)+SUMIFS(DataRegularSeason20242025!$AB$3:$AB$1315,DataRegularSeason20242025!$B$3:$B$1315, "&lt;=" &amp; $A148, DataRegularSeason20242025!$E$3:$E$1315, R$1)</f>
        <v>9</v>
      </c>
      <c r="S148" s="2">
        <f>SUMIFS(DataRegularSeason20242025!$AA$3:$AA$1315,DataRegularSeason20242025!$B$3:$B$1315, "&lt;=" &amp; $A148, DataRegularSeason20242025!$D$3:$D$1315, S$1)+SUMIFS(DataRegularSeason20242025!$AB$3:$AB$1315,DataRegularSeason20242025!$B$3:$B$1315, "&lt;=" &amp; $A148, DataRegularSeason20242025!$E$3:$E$1315, S$1)</f>
        <v>10</v>
      </c>
      <c r="T148" s="2">
        <f>SUMIFS(DataRegularSeason20242025!$AA$3:$AA$1315,DataRegularSeason20242025!$B$3:$B$1315, "&lt;=" &amp; $A148, DataRegularSeason20242025!$D$3:$D$1315, T$1)+SUMIFS(DataRegularSeason20242025!$AB$3:$AB$1315,DataRegularSeason20242025!$B$3:$B$1315, "&lt;=" &amp; $A148, DataRegularSeason20242025!$E$3:$E$1315, T$1)</f>
        <v>17</v>
      </c>
      <c r="U148" s="2">
        <f>SUMIFS(DataRegularSeason20242025!$AA$3:$AA$1315,DataRegularSeason20242025!$B$3:$B$1315, "&lt;=" &amp; $A148, DataRegularSeason20242025!$D$3:$D$1315, U$1)+SUMIFS(DataRegularSeason20242025!$AB$3:$AB$1315,DataRegularSeason20242025!$B$3:$B$1315, "&lt;=" &amp; $A148, DataRegularSeason20242025!$E$3:$E$1315, U$1)</f>
        <v>12</v>
      </c>
      <c r="V148" s="2">
        <f>SUMIFS(DataRegularSeason20242025!$AA$3:$AA$1315,DataRegularSeason20242025!$B$3:$B$1315, "&lt;=" &amp; $A148, DataRegularSeason20242025!$D$3:$D$1315, V$1)+SUMIFS(DataRegularSeason20242025!$AB$3:$AB$1315,DataRegularSeason20242025!$B$3:$B$1315, "&lt;=" &amp; $A148, DataRegularSeason20242025!$E$3:$E$1315, V$1)</f>
        <v>9</v>
      </c>
      <c r="W148" s="2">
        <f>SUMIFS(DataRegularSeason20242025!$AA$3:$AA$1315,DataRegularSeason20242025!$B$3:$B$1315, "&lt;=" &amp; $A148, DataRegularSeason20242025!$D$3:$D$1315, W$1)+SUMIFS(DataRegularSeason20242025!$AB$3:$AB$1315,DataRegularSeason20242025!$B$3:$B$1315, "&lt;=" &amp; $A148, DataRegularSeason20242025!$E$3:$E$1315, W$1)</f>
        <v>11</v>
      </c>
      <c r="X148" s="2">
        <f>SUMIFS(DataRegularSeason20242025!$AA$3:$AA$1315,DataRegularSeason20242025!$B$3:$B$1315, "&lt;=" &amp; $A148, DataRegularSeason20242025!$D$3:$D$1315, X$1)+SUMIFS(DataRegularSeason20242025!$AB$3:$AB$1315,DataRegularSeason20242025!$B$3:$B$1315, "&lt;=" &amp; $A148, DataRegularSeason20242025!$E$3:$E$1315, X$1)</f>
        <v>11</v>
      </c>
      <c r="Y148" s="2">
        <f>SUMIFS(DataRegularSeason20242025!$AA$3:$AA$1315,DataRegularSeason20242025!$B$3:$B$1315, "&lt;=" &amp; $A148, DataRegularSeason20242025!$D$3:$D$1315, Y$1)+SUMIFS(DataRegularSeason20242025!$AB$3:$AB$1315,DataRegularSeason20242025!$B$3:$B$1315, "&lt;=" &amp; $A148, DataRegularSeason20242025!$E$3:$E$1315, Y$1)</f>
        <v>8</v>
      </c>
      <c r="Z148" s="2">
        <f>SUMIFS(DataRegularSeason20242025!$AA$3:$AA$1315,DataRegularSeason20242025!$B$3:$B$1315, "&lt;=" &amp; $A148, DataRegularSeason20242025!$D$3:$D$1315, Z$1)+SUMIFS(DataRegularSeason20242025!$AB$3:$AB$1315,DataRegularSeason20242025!$B$3:$B$1315, "&lt;=" &amp; $A148, DataRegularSeason20242025!$E$3:$E$1315, Z$1)</f>
        <v>12</v>
      </c>
      <c r="AA148" s="2">
        <f>SUMIFS(DataRegularSeason20242025!$AA$3:$AA$1315,DataRegularSeason20242025!$B$3:$B$1315, "&lt;=" &amp; $A148, DataRegularSeason20242025!$D$3:$D$1315, AA$1)+SUMIFS(DataRegularSeason20242025!$AB$3:$AB$1315,DataRegularSeason20242025!$B$3:$B$1315, "&lt;=" &amp; $A148, DataRegularSeason20242025!$E$3:$E$1315, AA$1)</f>
        <v>14</v>
      </c>
      <c r="AB148" s="2">
        <f>SUMIFS(DataRegularSeason20242025!$AA$3:$AA$1315,DataRegularSeason20242025!$B$3:$B$1315, "&lt;=" &amp; $A148, DataRegularSeason20242025!$D$3:$D$1315, AB$1)+SUMIFS(DataRegularSeason20242025!$AB$3:$AB$1315,DataRegularSeason20242025!$B$3:$B$1315, "&lt;=" &amp; $A148, DataRegularSeason20242025!$E$3:$E$1315, AB$1)</f>
        <v>14</v>
      </c>
      <c r="AC148" s="2">
        <f>SUMIFS(DataRegularSeason20242025!$AA$3:$AA$1315,DataRegularSeason20242025!$B$3:$B$1315, "&lt;=" &amp; $A148, DataRegularSeason20242025!$D$3:$D$1315, AC$1)+SUMIFS(DataRegularSeason20242025!$AB$3:$AB$1315,DataRegularSeason20242025!$B$3:$B$1315, "&lt;=" &amp; $A148, DataRegularSeason20242025!$E$3:$E$1315, AC$1)</f>
        <v>13</v>
      </c>
      <c r="AD148" s="2">
        <f>SUMIFS(DataRegularSeason20242025!$AA$3:$AA$1315,DataRegularSeason20242025!$B$3:$B$1315, "&lt;=" &amp; $A148, DataRegularSeason20242025!$D$3:$D$1315, AD$1)+SUMIFS(DataRegularSeason20242025!$AB$3:$AB$1315,DataRegularSeason20242025!$B$3:$B$1315, "&lt;=" &amp; $A148, DataRegularSeason20242025!$E$3:$E$1315, AD$1)</f>
        <v>13</v>
      </c>
      <c r="AE148" s="2">
        <f>SUMIFS(DataRegularSeason20242025!$AA$3:$AA$1315,DataRegularSeason20242025!$B$3:$B$1315, "&lt;=" &amp; $A148, DataRegularSeason20242025!$D$3:$D$1315, AE$1)+SUMIFS(DataRegularSeason20242025!$AB$3:$AB$1315,DataRegularSeason20242025!$B$3:$B$1315, "&lt;=" &amp; $A148, DataRegularSeason20242025!$E$3:$E$1315, AE$1)</f>
        <v>17</v>
      </c>
      <c r="AF148" s="2">
        <f>SUMIFS(DataRegularSeason20242025!$AA$3:$AA$1315,DataRegularSeason20242025!$B$3:$B$1315, "&lt;=" &amp; $A148, DataRegularSeason20242025!$D$3:$D$1315, AF$1)+SUMIFS(DataRegularSeason20242025!$AB$3:$AB$1315,DataRegularSeason20242025!$B$3:$B$1315, "&lt;=" &amp; $A148, DataRegularSeason20242025!$E$3:$E$1315, AF$1)</f>
        <v>22</v>
      </c>
      <c r="AG148" s="2">
        <f>SUMIFS(DataRegularSeason20242025!$AA$3:$AA$1315,DataRegularSeason20242025!$B$3:$B$1315, "&lt;=" &amp; $A148, DataRegularSeason20242025!$D$3:$D$1315, AG$1)+SUMIFS(DataRegularSeason20242025!$AB$3:$AB$1315,DataRegularSeason20242025!$B$3:$B$1315, "&lt;=" &amp; $A148, DataRegularSeason20242025!$E$3:$E$1315, AG$1)</f>
        <v>16</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10</v>
      </c>
      <c r="C149" s="2">
        <f>SUMIFS(DataRegularSeason20242025!$AA$3:$AA$1315,DataRegularSeason20242025!$B$3:$B$1315, "&lt;=" &amp; $A149, DataRegularSeason20242025!$D$3:$D$1315, C$1)+SUMIFS(DataRegularSeason20242025!$AB$3:$AB$1315,DataRegularSeason20242025!$B$3:$B$1315, "&lt;=" &amp; $A149, DataRegularSeason20242025!$E$3:$E$1315, C$1)</f>
        <v>13</v>
      </c>
      <c r="D149" s="2">
        <f>SUMIFS(DataRegularSeason20242025!$AA$3:$AA$1315,DataRegularSeason20242025!$B$3:$B$1315, "&lt;=" &amp; $A149, DataRegularSeason20242025!$D$3:$D$1315, D$1)+SUMIFS(DataRegularSeason20242025!$AB$3:$AB$1315,DataRegularSeason20242025!$B$3:$B$1315, "&lt;=" &amp; $A149, DataRegularSeason20242025!$E$3:$E$1315, D$1)</f>
        <v>9</v>
      </c>
      <c r="E149" s="2">
        <f>SUMIFS(DataRegularSeason20242025!$AA$3:$AA$1315,DataRegularSeason20242025!$B$3:$B$1315, "&lt;=" &amp; $A149, DataRegularSeason20242025!$D$3:$D$1315, E$1)+SUMIFS(DataRegularSeason20242025!$AB$3:$AB$1315,DataRegularSeason20242025!$B$3:$B$1315, "&lt;=" &amp; $A149, DataRegularSeason20242025!$E$3:$E$1315, E$1)</f>
        <v>16</v>
      </c>
      <c r="F149" s="2">
        <f>SUMIFS(DataRegularSeason20242025!$AA$3:$AA$1315,DataRegularSeason20242025!$B$3:$B$1315, "&lt;=" &amp; $A149, DataRegularSeason20242025!$D$3:$D$1315, F$1)+SUMIFS(DataRegularSeason20242025!$AB$3:$AB$1315,DataRegularSeason20242025!$B$3:$B$1315, "&lt;=" &amp; $A149, DataRegularSeason20242025!$E$3:$E$1315, F$1)</f>
        <v>11</v>
      </c>
      <c r="G149" s="2">
        <f>SUMIFS(DataRegularSeason20242025!$AA$3:$AA$1315,DataRegularSeason20242025!$B$3:$B$1315, "&lt;=" &amp; $A149, DataRegularSeason20242025!$D$3:$D$1315, G$1)+SUMIFS(DataRegularSeason20242025!$AB$3:$AB$1315,DataRegularSeason20242025!$B$3:$B$1315, "&lt;=" &amp; $A149, DataRegularSeason20242025!$E$3:$E$1315, G$1)</f>
        <v>13</v>
      </c>
      <c r="H149" s="2">
        <f>SUMIFS(DataRegularSeason20242025!$AA$3:$AA$1315,DataRegularSeason20242025!$B$3:$B$1315, "&lt;=" &amp; $A149, DataRegularSeason20242025!$D$3:$D$1315, H$1)+SUMIFS(DataRegularSeason20242025!$AB$3:$AB$1315,DataRegularSeason20242025!$B$3:$B$1315, "&lt;=" &amp; $A149, DataRegularSeason20242025!$E$3:$E$1315, H$1)</f>
        <v>11</v>
      </c>
      <c r="I149" s="2">
        <f>SUMIFS(DataRegularSeason20242025!$AA$3:$AA$1315,DataRegularSeason20242025!$B$3:$B$1315, "&lt;=" &amp; $A149, DataRegularSeason20242025!$D$3:$D$1315, I$1)+SUMIFS(DataRegularSeason20242025!$AB$3:$AB$1315,DataRegularSeason20242025!$B$3:$B$1315, "&lt;=" &amp; $A149, DataRegularSeason20242025!$E$3:$E$1315, I$1)</f>
        <v>10</v>
      </c>
      <c r="J149" s="2">
        <f>SUMIFS(DataRegularSeason20242025!$AA$3:$AA$1315,DataRegularSeason20242025!$B$3:$B$1315, "&lt;=" &amp; $A149, DataRegularSeason20242025!$D$3:$D$1315, J$1)+SUMIFS(DataRegularSeason20242025!$AB$3:$AB$1315,DataRegularSeason20242025!$B$3:$B$1315, "&lt;=" &amp; $A149, DataRegularSeason20242025!$E$3:$E$1315, J$1)</f>
        <v>14</v>
      </c>
      <c r="K149" s="2">
        <f>SUMIFS(DataRegularSeason20242025!$AA$3:$AA$1315,DataRegularSeason20242025!$B$3:$B$1315, "&lt;=" &amp; $A149, DataRegularSeason20242025!$D$3:$D$1315, K$1)+SUMIFS(DataRegularSeason20242025!$AB$3:$AB$1315,DataRegularSeason20242025!$B$3:$B$1315, "&lt;=" &amp; $A149, DataRegularSeason20242025!$E$3:$E$1315, K$1)</f>
        <v>11</v>
      </c>
      <c r="L149" s="2">
        <f>SUMIFS(DataRegularSeason20242025!$AA$3:$AA$1315,DataRegularSeason20242025!$B$3:$B$1315, "&lt;=" &amp; $A149, DataRegularSeason20242025!$D$3:$D$1315, L$1)+SUMIFS(DataRegularSeason20242025!$AB$3:$AB$1315,DataRegularSeason20242025!$B$3:$B$1315, "&lt;=" &amp; $A149, DataRegularSeason20242025!$E$3:$E$1315, L$1)</f>
        <v>13</v>
      </c>
      <c r="M149" s="2">
        <f>SUMIFS(DataRegularSeason20242025!$AA$3:$AA$1315,DataRegularSeason20242025!$B$3:$B$1315, "&lt;=" &amp; $A149, DataRegularSeason20242025!$D$3:$D$1315, M$1)+SUMIFS(DataRegularSeason20242025!$AB$3:$AB$1315,DataRegularSeason20242025!$B$3:$B$1315, "&lt;=" &amp; $A149, DataRegularSeason20242025!$E$3:$E$1315, M$1)</f>
        <v>19</v>
      </c>
      <c r="N149" s="2">
        <f>SUMIFS(DataRegularSeason20242025!$AA$3:$AA$1315,DataRegularSeason20242025!$B$3:$B$1315, "&lt;=" &amp; $A149, DataRegularSeason20242025!$D$3:$D$1315, N$1)+SUMIFS(DataRegularSeason20242025!$AB$3:$AB$1315,DataRegularSeason20242025!$B$3:$B$1315, "&lt;=" &amp; $A149, DataRegularSeason20242025!$E$3:$E$1315, N$1)</f>
        <v>17</v>
      </c>
      <c r="O149" s="2">
        <f>SUMIFS(DataRegularSeason20242025!$AA$3:$AA$1315,DataRegularSeason20242025!$B$3:$B$1315, "&lt;=" &amp; $A149, DataRegularSeason20242025!$D$3:$D$1315, O$1)+SUMIFS(DataRegularSeason20242025!$AB$3:$AB$1315,DataRegularSeason20242025!$B$3:$B$1315, "&lt;=" &amp; $A149, DataRegularSeason20242025!$E$3:$E$1315, O$1)</f>
        <v>18</v>
      </c>
      <c r="P149" s="2">
        <f>SUMIFS(DataRegularSeason20242025!$AA$3:$AA$1315,DataRegularSeason20242025!$B$3:$B$1315, "&lt;=" &amp; $A149, DataRegularSeason20242025!$D$3:$D$1315, P$1)+SUMIFS(DataRegularSeason20242025!$AB$3:$AB$1315,DataRegularSeason20242025!$B$3:$B$1315, "&lt;=" &amp; $A149, DataRegularSeason20242025!$E$3:$E$1315, P$1)</f>
        <v>9</v>
      </c>
      <c r="Q149" s="2">
        <f>SUMIFS(DataRegularSeason20242025!$AA$3:$AA$1315,DataRegularSeason20242025!$B$3:$B$1315, "&lt;=" &amp; $A149, DataRegularSeason20242025!$D$3:$D$1315, Q$1)+SUMIFS(DataRegularSeason20242025!$AB$3:$AB$1315,DataRegularSeason20242025!$B$3:$B$1315, "&lt;=" &amp; $A149, DataRegularSeason20242025!$E$3:$E$1315, Q$1)</f>
        <v>18</v>
      </c>
      <c r="R149" s="2">
        <f>SUMIFS(DataRegularSeason20242025!$AA$3:$AA$1315,DataRegularSeason20242025!$B$3:$B$1315, "&lt;=" &amp; $A149, DataRegularSeason20242025!$D$3:$D$1315, R$1)+SUMIFS(DataRegularSeason20242025!$AB$3:$AB$1315,DataRegularSeason20242025!$B$3:$B$1315, "&lt;=" &amp; $A149, DataRegularSeason20242025!$E$3:$E$1315, R$1)</f>
        <v>9</v>
      </c>
      <c r="S149" s="2">
        <f>SUMIFS(DataRegularSeason20242025!$AA$3:$AA$1315,DataRegularSeason20242025!$B$3:$B$1315, "&lt;=" &amp; $A149, DataRegularSeason20242025!$D$3:$D$1315, S$1)+SUMIFS(DataRegularSeason20242025!$AB$3:$AB$1315,DataRegularSeason20242025!$B$3:$B$1315, "&lt;=" &amp; $A149, DataRegularSeason20242025!$E$3:$E$1315, S$1)</f>
        <v>10</v>
      </c>
      <c r="T149" s="2">
        <f>SUMIFS(DataRegularSeason20242025!$AA$3:$AA$1315,DataRegularSeason20242025!$B$3:$B$1315, "&lt;=" &amp; $A149, DataRegularSeason20242025!$D$3:$D$1315, T$1)+SUMIFS(DataRegularSeason20242025!$AB$3:$AB$1315,DataRegularSeason20242025!$B$3:$B$1315, "&lt;=" &amp; $A149, DataRegularSeason20242025!$E$3:$E$1315, T$1)</f>
        <v>17</v>
      </c>
      <c r="U149" s="2">
        <f>SUMIFS(DataRegularSeason20242025!$AA$3:$AA$1315,DataRegularSeason20242025!$B$3:$B$1315, "&lt;=" &amp; $A149, DataRegularSeason20242025!$D$3:$D$1315, U$1)+SUMIFS(DataRegularSeason20242025!$AB$3:$AB$1315,DataRegularSeason20242025!$B$3:$B$1315, "&lt;=" &amp; $A149, DataRegularSeason20242025!$E$3:$E$1315, U$1)</f>
        <v>12</v>
      </c>
      <c r="V149" s="2">
        <f>SUMIFS(DataRegularSeason20242025!$AA$3:$AA$1315,DataRegularSeason20242025!$B$3:$B$1315, "&lt;=" &amp; $A149, DataRegularSeason20242025!$D$3:$D$1315, V$1)+SUMIFS(DataRegularSeason20242025!$AB$3:$AB$1315,DataRegularSeason20242025!$B$3:$B$1315, "&lt;=" &amp; $A149, DataRegularSeason20242025!$E$3:$E$1315, V$1)</f>
        <v>9</v>
      </c>
      <c r="W149" s="2">
        <f>SUMIFS(DataRegularSeason20242025!$AA$3:$AA$1315,DataRegularSeason20242025!$B$3:$B$1315, "&lt;=" &amp; $A149, DataRegularSeason20242025!$D$3:$D$1315, W$1)+SUMIFS(DataRegularSeason20242025!$AB$3:$AB$1315,DataRegularSeason20242025!$B$3:$B$1315, "&lt;=" &amp; $A149, DataRegularSeason20242025!$E$3:$E$1315, W$1)</f>
        <v>11</v>
      </c>
      <c r="X149" s="2">
        <f>SUMIFS(DataRegularSeason20242025!$AA$3:$AA$1315,DataRegularSeason20242025!$B$3:$B$1315, "&lt;=" &amp; $A149, DataRegularSeason20242025!$D$3:$D$1315, X$1)+SUMIFS(DataRegularSeason20242025!$AB$3:$AB$1315,DataRegularSeason20242025!$B$3:$B$1315, "&lt;=" &amp; $A149, DataRegularSeason20242025!$E$3:$E$1315, X$1)</f>
        <v>11</v>
      </c>
      <c r="Y149" s="2">
        <f>SUMIFS(DataRegularSeason20242025!$AA$3:$AA$1315,DataRegularSeason20242025!$B$3:$B$1315, "&lt;=" &amp; $A149, DataRegularSeason20242025!$D$3:$D$1315, Y$1)+SUMIFS(DataRegularSeason20242025!$AB$3:$AB$1315,DataRegularSeason20242025!$B$3:$B$1315, "&lt;=" &amp; $A149, DataRegularSeason20242025!$E$3:$E$1315, Y$1)</f>
        <v>8</v>
      </c>
      <c r="Z149" s="2">
        <f>SUMIFS(DataRegularSeason20242025!$AA$3:$AA$1315,DataRegularSeason20242025!$B$3:$B$1315, "&lt;=" &amp; $A149, DataRegularSeason20242025!$D$3:$D$1315, Z$1)+SUMIFS(DataRegularSeason20242025!$AB$3:$AB$1315,DataRegularSeason20242025!$B$3:$B$1315, "&lt;=" &amp; $A149, DataRegularSeason20242025!$E$3:$E$1315, Z$1)</f>
        <v>12</v>
      </c>
      <c r="AA149" s="2">
        <f>SUMIFS(DataRegularSeason20242025!$AA$3:$AA$1315,DataRegularSeason20242025!$B$3:$B$1315, "&lt;=" &amp; $A149, DataRegularSeason20242025!$D$3:$D$1315, AA$1)+SUMIFS(DataRegularSeason20242025!$AB$3:$AB$1315,DataRegularSeason20242025!$B$3:$B$1315, "&lt;=" &amp; $A149, DataRegularSeason20242025!$E$3:$E$1315, AA$1)</f>
        <v>14</v>
      </c>
      <c r="AB149" s="2">
        <f>SUMIFS(DataRegularSeason20242025!$AA$3:$AA$1315,DataRegularSeason20242025!$B$3:$B$1315, "&lt;=" &amp; $A149, DataRegularSeason20242025!$D$3:$D$1315, AB$1)+SUMIFS(DataRegularSeason20242025!$AB$3:$AB$1315,DataRegularSeason20242025!$B$3:$B$1315, "&lt;=" &amp; $A149, DataRegularSeason20242025!$E$3:$E$1315, AB$1)</f>
        <v>14</v>
      </c>
      <c r="AC149" s="2">
        <f>SUMIFS(DataRegularSeason20242025!$AA$3:$AA$1315,DataRegularSeason20242025!$B$3:$B$1315, "&lt;=" &amp; $A149, DataRegularSeason20242025!$D$3:$D$1315, AC$1)+SUMIFS(DataRegularSeason20242025!$AB$3:$AB$1315,DataRegularSeason20242025!$B$3:$B$1315, "&lt;=" &amp; $A149, DataRegularSeason20242025!$E$3:$E$1315, AC$1)</f>
        <v>13</v>
      </c>
      <c r="AD149" s="2">
        <f>SUMIFS(DataRegularSeason20242025!$AA$3:$AA$1315,DataRegularSeason20242025!$B$3:$B$1315, "&lt;=" &amp; $A149, DataRegularSeason20242025!$D$3:$D$1315, AD$1)+SUMIFS(DataRegularSeason20242025!$AB$3:$AB$1315,DataRegularSeason20242025!$B$3:$B$1315, "&lt;=" &amp; $A149, DataRegularSeason20242025!$E$3:$E$1315, AD$1)</f>
        <v>13</v>
      </c>
      <c r="AE149" s="2">
        <f>SUMIFS(DataRegularSeason20242025!$AA$3:$AA$1315,DataRegularSeason20242025!$B$3:$B$1315, "&lt;=" &amp; $A149, DataRegularSeason20242025!$D$3:$D$1315, AE$1)+SUMIFS(DataRegularSeason20242025!$AB$3:$AB$1315,DataRegularSeason20242025!$B$3:$B$1315, "&lt;=" &amp; $A149, DataRegularSeason20242025!$E$3:$E$1315, AE$1)</f>
        <v>17</v>
      </c>
      <c r="AF149" s="2">
        <f>SUMIFS(DataRegularSeason20242025!$AA$3:$AA$1315,DataRegularSeason20242025!$B$3:$B$1315, "&lt;=" &amp; $A149, DataRegularSeason20242025!$D$3:$D$1315, AF$1)+SUMIFS(DataRegularSeason20242025!$AB$3:$AB$1315,DataRegularSeason20242025!$B$3:$B$1315, "&lt;=" &amp; $A149, DataRegularSeason20242025!$E$3:$E$1315, AF$1)</f>
        <v>22</v>
      </c>
      <c r="AG149" s="2">
        <f>SUMIFS(DataRegularSeason20242025!$AA$3:$AA$1315,DataRegularSeason20242025!$B$3:$B$1315, "&lt;=" &amp; $A149, DataRegularSeason20242025!$D$3:$D$1315, AG$1)+SUMIFS(DataRegularSeason20242025!$AB$3:$AB$1315,DataRegularSeason20242025!$B$3:$B$1315, "&lt;=" &amp; $A149, DataRegularSeason20242025!$E$3:$E$1315, AG$1)</f>
        <v>16</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10</v>
      </c>
      <c r="C150" s="2">
        <f>SUMIFS(DataRegularSeason20242025!$AA$3:$AA$1315,DataRegularSeason20242025!$B$3:$B$1315, "&lt;=" &amp; $A150, DataRegularSeason20242025!$D$3:$D$1315, C$1)+SUMIFS(DataRegularSeason20242025!$AB$3:$AB$1315,DataRegularSeason20242025!$B$3:$B$1315, "&lt;=" &amp; $A150, DataRegularSeason20242025!$E$3:$E$1315, C$1)</f>
        <v>13</v>
      </c>
      <c r="D150" s="2">
        <f>SUMIFS(DataRegularSeason20242025!$AA$3:$AA$1315,DataRegularSeason20242025!$B$3:$B$1315, "&lt;=" &amp; $A150, DataRegularSeason20242025!$D$3:$D$1315, D$1)+SUMIFS(DataRegularSeason20242025!$AB$3:$AB$1315,DataRegularSeason20242025!$B$3:$B$1315, "&lt;=" &amp; $A150, DataRegularSeason20242025!$E$3:$E$1315, D$1)</f>
        <v>9</v>
      </c>
      <c r="E150" s="2">
        <f>SUMIFS(DataRegularSeason20242025!$AA$3:$AA$1315,DataRegularSeason20242025!$B$3:$B$1315, "&lt;=" &amp; $A150, DataRegularSeason20242025!$D$3:$D$1315, E$1)+SUMIFS(DataRegularSeason20242025!$AB$3:$AB$1315,DataRegularSeason20242025!$B$3:$B$1315, "&lt;=" &amp; $A150, DataRegularSeason20242025!$E$3:$E$1315, E$1)</f>
        <v>16</v>
      </c>
      <c r="F150" s="2">
        <f>SUMIFS(DataRegularSeason20242025!$AA$3:$AA$1315,DataRegularSeason20242025!$B$3:$B$1315, "&lt;=" &amp; $A150, DataRegularSeason20242025!$D$3:$D$1315, F$1)+SUMIFS(DataRegularSeason20242025!$AB$3:$AB$1315,DataRegularSeason20242025!$B$3:$B$1315, "&lt;=" &amp; $A150, DataRegularSeason20242025!$E$3:$E$1315, F$1)</f>
        <v>11</v>
      </c>
      <c r="G150" s="2">
        <f>SUMIFS(DataRegularSeason20242025!$AA$3:$AA$1315,DataRegularSeason20242025!$B$3:$B$1315, "&lt;=" &amp; $A150, DataRegularSeason20242025!$D$3:$D$1315, G$1)+SUMIFS(DataRegularSeason20242025!$AB$3:$AB$1315,DataRegularSeason20242025!$B$3:$B$1315, "&lt;=" &amp; $A150, DataRegularSeason20242025!$E$3:$E$1315, G$1)</f>
        <v>13</v>
      </c>
      <c r="H150" s="2">
        <f>SUMIFS(DataRegularSeason20242025!$AA$3:$AA$1315,DataRegularSeason20242025!$B$3:$B$1315, "&lt;=" &amp; $A150, DataRegularSeason20242025!$D$3:$D$1315, H$1)+SUMIFS(DataRegularSeason20242025!$AB$3:$AB$1315,DataRegularSeason20242025!$B$3:$B$1315, "&lt;=" &amp; $A150, DataRegularSeason20242025!$E$3:$E$1315, H$1)</f>
        <v>11</v>
      </c>
      <c r="I150" s="2">
        <f>SUMIFS(DataRegularSeason20242025!$AA$3:$AA$1315,DataRegularSeason20242025!$B$3:$B$1315, "&lt;=" &amp; $A150, DataRegularSeason20242025!$D$3:$D$1315, I$1)+SUMIFS(DataRegularSeason20242025!$AB$3:$AB$1315,DataRegularSeason20242025!$B$3:$B$1315, "&lt;=" &amp; $A150, DataRegularSeason20242025!$E$3:$E$1315, I$1)</f>
        <v>10</v>
      </c>
      <c r="J150" s="2">
        <f>SUMIFS(DataRegularSeason20242025!$AA$3:$AA$1315,DataRegularSeason20242025!$B$3:$B$1315, "&lt;=" &amp; $A150, DataRegularSeason20242025!$D$3:$D$1315, J$1)+SUMIFS(DataRegularSeason20242025!$AB$3:$AB$1315,DataRegularSeason20242025!$B$3:$B$1315, "&lt;=" &amp; $A150, DataRegularSeason20242025!$E$3:$E$1315, J$1)</f>
        <v>14</v>
      </c>
      <c r="K150" s="2">
        <f>SUMIFS(DataRegularSeason20242025!$AA$3:$AA$1315,DataRegularSeason20242025!$B$3:$B$1315, "&lt;=" &amp; $A150, DataRegularSeason20242025!$D$3:$D$1315, K$1)+SUMIFS(DataRegularSeason20242025!$AB$3:$AB$1315,DataRegularSeason20242025!$B$3:$B$1315, "&lt;=" &amp; $A150, DataRegularSeason20242025!$E$3:$E$1315, K$1)</f>
        <v>11</v>
      </c>
      <c r="L150" s="2">
        <f>SUMIFS(DataRegularSeason20242025!$AA$3:$AA$1315,DataRegularSeason20242025!$B$3:$B$1315, "&lt;=" &amp; $A150, DataRegularSeason20242025!$D$3:$D$1315, L$1)+SUMIFS(DataRegularSeason20242025!$AB$3:$AB$1315,DataRegularSeason20242025!$B$3:$B$1315, "&lt;=" &amp; $A150, DataRegularSeason20242025!$E$3:$E$1315, L$1)</f>
        <v>13</v>
      </c>
      <c r="M150" s="2">
        <f>SUMIFS(DataRegularSeason20242025!$AA$3:$AA$1315,DataRegularSeason20242025!$B$3:$B$1315, "&lt;=" &amp; $A150, DataRegularSeason20242025!$D$3:$D$1315, M$1)+SUMIFS(DataRegularSeason20242025!$AB$3:$AB$1315,DataRegularSeason20242025!$B$3:$B$1315, "&lt;=" &amp; $A150, DataRegularSeason20242025!$E$3:$E$1315, M$1)</f>
        <v>19</v>
      </c>
      <c r="N150" s="2">
        <f>SUMIFS(DataRegularSeason20242025!$AA$3:$AA$1315,DataRegularSeason20242025!$B$3:$B$1315, "&lt;=" &amp; $A150, DataRegularSeason20242025!$D$3:$D$1315, N$1)+SUMIFS(DataRegularSeason20242025!$AB$3:$AB$1315,DataRegularSeason20242025!$B$3:$B$1315, "&lt;=" &amp; $A150, DataRegularSeason20242025!$E$3:$E$1315, N$1)</f>
        <v>17</v>
      </c>
      <c r="O150" s="2">
        <f>SUMIFS(DataRegularSeason20242025!$AA$3:$AA$1315,DataRegularSeason20242025!$B$3:$B$1315, "&lt;=" &amp; $A150, DataRegularSeason20242025!$D$3:$D$1315, O$1)+SUMIFS(DataRegularSeason20242025!$AB$3:$AB$1315,DataRegularSeason20242025!$B$3:$B$1315, "&lt;=" &amp; $A150, DataRegularSeason20242025!$E$3:$E$1315, O$1)</f>
        <v>18</v>
      </c>
      <c r="P150" s="2">
        <f>SUMIFS(DataRegularSeason20242025!$AA$3:$AA$1315,DataRegularSeason20242025!$B$3:$B$1315, "&lt;=" &amp; $A150, DataRegularSeason20242025!$D$3:$D$1315, P$1)+SUMIFS(DataRegularSeason20242025!$AB$3:$AB$1315,DataRegularSeason20242025!$B$3:$B$1315, "&lt;=" &amp; $A150, DataRegularSeason20242025!$E$3:$E$1315, P$1)</f>
        <v>9</v>
      </c>
      <c r="Q150" s="2">
        <f>SUMIFS(DataRegularSeason20242025!$AA$3:$AA$1315,DataRegularSeason20242025!$B$3:$B$1315, "&lt;=" &amp; $A150, DataRegularSeason20242025!$D$3:$D$1315, Q$1)+SUMIFS(DataRegularSeason20242025!$AB$3:$AB$1315,DataRegularSeason20242025!$B$3:$B$1315, "&lt;=" &amp; $A150, DataRegularSeason20242025!$E$3:$E$1315, Q$1)</f>
        <v>18</v>
      </c>
      <c r="R150" s="2">
        <f>SUMIFS(DataRegularSeason20242025!$AA$3:$AA$1315,DataRegularSeason20242025!$B$3:$B$1315, "&lt;=" &amp; $A150, DataRegularSeason20242025!$D$3:$D$1315, R$1)+SUMIFS(DataRegularSeason20242025!$AB$3:$AB$1315,DataRegularSeason20242025!$B$3:$B$1315, "&lt;=" &amp; $A150, DataRegularSeason20242025!$E$3:$E$1315, R$1)</f>
        <v>9</v>
      </c>
      <c r="S150" s="2">
        <f>SUMIFS(DataRegularSeason20242025!$AA$3:$AA$1315,DataRegularSeason20242025!$B$3:$B$1315, "&lt;=" &amp; $A150, DataRegularSeason20242025!$D$3:$D$1315, S$1)+SUMIFS(DataRegularSeason20242025!$AB$3:$AB$1315,DataRegularSeason20242025!$B$3:$B$1315, "&lt;=" &amp; $A150, DataRegularSeason20242025!$E$3:$E$1315, S$1)</f>
        <v>10</v>
      </c>
      <c r="T150" s="2">
        <f>SUMIFS(DataRegularSeason20242025!$AA$3:$AA$1315,DataRegularSeason20242025!$B$3:$B$1315, "&lt;=" &amp; $A150, DataRegularSeason20242025!$D$3:$D$1315, T$1)+SUMIFS(DataRegularSeason20242025!$AB$3:$AB$1315,DataRegularSeason20242025!$B$3:$B$1315, "&lt;=" &amp; $A150, DataRegularSeason20242025!$E$3:$E$1315, T$1)</f>
        <v>17</v>
      </c>
      <c r="U150" s="2">
        <f>SUMIFS(DataRegularSeason20242025!$AA$3:$AA$1315,DataRegularSeason20242025!$B$3:$B$1315, "&lt;=" &amp; $A150, DataRegularSeason20242025!$D$3:$D$1315, U$1)+SUMIFS(DataRegularSeason20242025!$AB$3:$AB$1315,DataRegularSeason20242025!$B$3:$B$1315, "&lt;=" &amp; $A150, DataRegularSeason20242025!$E$3:$E$1315, U$1)</f>
        <v>12</v>
      </c>
      <c r="V150" s="2">
        <f>SUMIFS(DataRegularSeason20242025!$AA$3:$AA$1315,DataRegularSeason20242025!$B$3:$B$1315, "&lt;=" &amp; $A150, DataRegularSeason20242025!$D$3:$D$1315, V$1)+SUMIFS(DataRegularSeason20242025!$AB$3:$AB$1315,DataRegularSeason20242025!$B$3:$B$1315, "&lt;=" &amp; $A150, DataRegularSeason20242025!$E$3:$E$1315, V$1)</f>
        <v>9</v>
      </c>
      <c r="W150" s="2">
        <f>SUMIFS(DataRegularSeason20242025!$AA$3:$AA$1315,DataRegularSeason20242025!$B$3:$B$1315, "&lt;=" &amp; $A150, DataRegularSeason20242025!$D$3:$D$1315, W$1)+SUMIFS(DataRegularSeason20242025!$AB$3:$AB$1315,DataRegularSeason20242025!$B$3:$B$1315, "&lt;=" &amp; $A150, DataRegularSeason20242025!$E$3:$E$1315, W$1)</f>
        <v>11</v>
      </c>
      <c r="X150" s="2">
        <f>SUMIFS(DataRegularSeason20242025!$AA$3:$AA$1315,DataRegularSeason20242025!$B$3:$B$1315, "&lt;=" &amp; $A150, DataRegularSeason20242025!$D$3:$D$1315, X$1)+SUMIFS(DataRegularSeason20242025!$AB$3:$AB$1315,DataRegularSeason20242025!$B$3:$B$1315, "&lt;=" &amp; $A150, DataRegularSeason20242025!$E$3:$E$1315, X$1)</f>
        <v>11</v>
      </c>
      <c r="Y150" s="2">
        <f>SUMIFS(DataRegularSeason20242025!$AA$3:$AA$1315,DataRegularSeason20242025!$B$3:$B$1315, "&lt;=" &amp; $A150, DataRegularSeason20242025!$D$3:$D$1315, Y$1)+SUMIFS(DataRegularSeason20242025!$AB$3:$AB$1315,DataRegularSeason20242025!$B$3:$B$1315, "&lt;=" &amp; $A150, DataRegularSeason20242025!$E$3:$E$1315, Y$1)</f>
        <v>8</v>
      </c>
      <c r="Z150" s="2">
        <f>SUMIFS(DataRegularSeason20242025!$AA$3:$AA$1315,DataRegularSeason20242025!$B$3:$B$1315, "&lt;=" &amp; $A150, DataRegularSeason20242025!$D$3:$D$1315, Z$1)+SUMIFS(DataRegularSeason20242025!$AB$3:$AB$1315,DataRegularSeason20242025!$B$3:$B$1315, "&lt;=" &amp; $A150, DataRegularSeason20242025!$E$3:$E$1315, Z$1)</f>
        <v>12</v>
      </c>
      <c r="AA150" s="2">
        <f>SUMIFS(DataRegularSeason20242025!$AA$3:$AA$1315,DataRegularSeason20242025!$B$3:$B$1315, "&lt;=" &amp; $A150, DataRegularSeason20242025!$D$3:$D$1315, AA$1)+SUMIFS(DataRegularSeason20242025!$AB$3:$AB$1315,DataRegularSeason20242025!$B$3:$B$1315, "&lt;=" &amp; $A150, DataRegularSeason20242025!$E$3:$E$1315, AA$1)</f>
        <v>14</v>
      </c>
      <c r="AB150" s="2">
        <f>SUMIFS(DataRegularSeason20242025!$AA$3:$AA$1315,DataRegularSeason20242025!$B$3:$B$1315, "&lt;=" &amp; $A150, DataRegularSeason20242025!$D$3:$D$1315, AB$1)+SUMIFS(DataRegularSeason20242025!$AB$3:$AB$1315,DataRegularSeason20242025!$B$3:$B$1315, "&lt;=" &amp; $A150, DataRegularSeason20242025!$E$3:$E$1315, AB$1)</f>
        <v>14</v>
      </c>
      <c r="AC150" s="2">
        <f>SUMIFS(DataRegularSeason20242025!$AA$3:$AA$1315,DataRegularSeason20242025!$B$3:$B$1315, "&lt;=" &amp; $A150, DataRegularSeason20242025!$D$3:$D$1315, AC$1)+SUMIFS(DataRegularSeason20242025!$AB$3:$AB$1315,DataRegularSeason20242025!$B$3:$B$1315, "&lt;=" &amp; $A150, DataRegularSeason20242025!$E$3:$E$1315, AC$1)</f>
        <v>13</v>
      </c>
      <c r="AD150" s="2">
        <f>SUMIFS(DataRegularSeason20242025!$AA$3:$AA$1315,DataRegularSeason20242025!$B$3:$B$1315, "&lt;=" &amp; $A150, DataRegularSeason20242025!$D$3:$D$1315, AD$1)+SUMIFS(DataRegularSeason20242025!$AB$3:$AB$1315,DataRegularSeason20242025!$B$3:$B$1315, "&lt;=" &amp; $A150, DataRegularSeason20242025!$E$3:$E$1315, AD$1)</f>
        <v>13</v>
      </c>
      <c r="AE150" s="2">
        <f>SUMIFS(DataRegularSeason20242025!$AA$3:$AA$1315,DataRegularSeason20242025!$B$3:$B$1315, "&lt;=" &amp; $A150, DataRegularSeason20242025!$D$3:$D$1315, AE$1)+SUMIFS(DataRegularSeason20242025!$AB$3:$AB$1315,DataRegularSeason20242025!$B$3:$B$1315, "&lt;=" &amp; $A150, DataRegularSeason20242025!$E$3:$E$1315, AE$1)</f>
        <v>17</v>
      </c>
      <c r="AF150" s="2">
        <f>SUMIFS(DataRegularSeason20242025!$AA$3:$AA$1315,DataRegularSeason20242025!$B$3:$B$1315, "&lt;=" &amp; $A150, DataRegularSeason20242025!$D$3:$D$1315, AF$1)+SUMIFS(DataRegularSeason20242025!$AB$3:$AB$1315,DataRegularSeason20242025!$B$3:$B$1315, "&lt;=" &amp; $A150, DataRegularSeason20242025!$E$3:$E$1315, AF$1)</f>
        <v>22</v>
      </c>
      <c r="AG150" s="2">
        <f>SUMIFS(DataRegularSeason20242025!$AA$3:$AA$1315,DataRegularSeason20242025!$B$3:$B$1315, "&lt;=" &amp; $A150, DataRegularSeason20242025!$D$3:$D$1315, AG$1)+SUMIFS(DataRegularSeason20242025!$AB$3:$AB$1315,DataRegularSeason20242025!$B$3:$B$1315, "&lt;=" &amp; $A150, DataRegularSeason20242025!$E$3:$E$1315, AG$1)</f>
        <v>16</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10</v>
      </c>
      <c r="C151" s="2">
        <f>SUMIFS(DataRegularSeason20242025!$AA$3:$AA$1315,DataRegularSeason20242025!$B$3:$B$1315, "&lt;=" &amp; $A151, DataRegularSeason20242025!$D$3:$D$1315, C$1)+SUMIFS(DataRegularSeason20242025!$AB$3:$AB$1315,DataRegularSeason20242025!$B$3:$B$1315, "&lt;=" &amp; $A151, DataRegularSeason20242025!$E$3:$E$1315, C$1)</f>
        <v>13</v>
      </c>
      <c r="D151" s="2">
        <f>SUMIFS(DataRegularSeason20242025!$AA$3:$AA$1315,DataRegularSeason20242025!$B$3:$B$1315, "&lt;=" &amp; $A151, DataRegularSeason20242025!$D$3:$D$1315, D$1)+SUMIFS(DataRegularSeason20242025!$AB$3:$AB$1315,DataRegularSeason20242025!$B$3:$B$1315, "&lt;=" &amp; $A151, DataRegularSeason20242025!$E$3:$E$1315, D$1)</f>
        <v>9</v>
      </c>
      <c r="E151" s="2">
        <f>SUMIFS(DataRegularSeason20242025!$AA$3:$AA$1315,DataRegularSeason20242025!$B$3:$B$1315, "&lt;=" &amp; $A151, DataRegularSeason20242025!$D$3:$D$1315, E$1)+SUMIFS(DataRegularSeason20242025!$AB$3:$AB$1315,DataRegularSeason20242025!$B$3:$B$1315, "&lt;=" &amp; $A151, DataRegularSeason20242025!$E$3:$E$1315, E$1)</f>
        <v>16</v>
      </c>
      <c r="F151" s="2">
        <f>SUMIFS(DataRegularSeason20242025!$AA$3:$AA$1315,DataRegularSeason20242025!$B$3:$B$1315, "&lt;=" &amp; $A151, DataRegularSeason20242025!$D$3:$D$1315, F$1)+SUMIFS(DataRegularSeason20242025!$AB$3:$AB$1315,DataRegularSeason20242025!$B$3:$B$1315, "&lt;=" &amp; $A151, DataRegularSeason20242025!$E$3:$E$1315, F$1)</f>
        <v>11</v>
      </c>
      <c r="G151" s="2">
        <f>SUMIFS(DataRegularSeason20242025!$AA$3:$AA$1315,DataRegularSeason20242025!$B$3:$B$1315, "&lt;=" &amp; $A151, DataRegularSeason20242025!$D$3:$D$1315, G$1)+SUMIFS(DataRegularSeason20242025!$AB$3:$AB$1315,DataRegularSeason20242025!$B$3:$B$1315, "&lt;=" &amp; $A151, DataRegularSeason20242025!$E$3:$E$1315, G$1)</f>
        <v>13</v>
      </c>
      <c r="H151" s="2">
        <f>SUMIFS(DataRegularSeason20242025!$AA$3:$AA$1315,DataRegularSeason20242025!$B$3:$B$1315, "&lt;=" &amp; $A151, DataRegularSeason20242025!$D$3:$D$1315, H$1)+SUMIFS(DataRegularSeason20242025!$AB$3:$AB$1315,DataRegularSeason20242025!$B$3:$B$1315, "&lt;=" &amp; $A151, DataRegularSeason20242025!$E$3:$E$1315, H$1)</f>
        <v>11</v>
      </c>
      <c r="I151" s="2">
        <f>SUMIFS(DataRegularSeason20242025!$AA$3:$AA$1315,DataRegularSeason20242025!$B$3:$B$1315, "&lt;=" &amp; $A151, DataRegularSeason20242025!$D$3:$D$1315, I$1)+SUMIFS(DataRegularSeason20242025!$AB$3:$AB$1315,DataRegularSeason20242025!$B$3:$B$1315, "&lt;=" &amp; $A151, DataRegularSeason20242025!$E$3:$E$1315, I$1)</f>
        <v>10</v>
      </c>
      <c r="J151" s="2">
        <f>SUMIFS(DataRegularSeason20242025!$AA$3:$AA$1315,DataRegularSeason20242025!$B$3:$B$1315, "&lt;=" &amp; $A151, DataRegularSeason20242025!$D$3:$D$1315, J$1)+SUMIFS(DataRegularSeason20242025!$AB$3:$AB$1315,DataRegularSeason20242025!$B$3:$B$1315, "&lt;=" &amp; $A151, DataRegularSeason20242025!$E$3:$E$1315, J$1)</f>
        <v>14</v>
      </c>
      <c r="K151" s="2">
        <f>SUMIFS(DataRegularSeason20242025!$AA$3:$AA$1315,DataRegularSeason20242025!$B$3:$B$1315, "&lt;=" &amp; $A151, DataRegularSeason20242025!$D$3:$D$1315, K$1)+SUMIFS(DataRegularSeason20242025!$AB$3:$AB$1315,DataRegularSeason20242025!$B$3:$B$1315, "&lt;=" &amp; $A151, DataRegularSeason20242025!$E$3:$E$1315, K$1)</f>
        <v>11</v>
      </c>
      <c r="L151" s="2">
        <f>SUMIFS(DataRegularSeason20242025!$AA$3:$AA$1315,DataRegularSeason20242025!$B$3:$B$1315, "&lt;=" &amp; $A151, DataRegularSeason20242025!$D$3:$D$1315, L$1)+SUMIFS(DataRegularSeason20242025!$AB$3:$AB$1315,DataRegularSeason20242025!$B$3:$B$1315, "&lt;=" &amp; $A151, DataRegularSeason20242025!$E$3:$E$1315, L$1)</f>
        <v>13</v>
      </c>
      <c r="M151" s="2">
        <f>SUMIFS(DataRegularSeason20242025!$AA$3:$AA$1315,DataRegularSeason20242025!$B$3:$B$1315, "&lt;=" &amp; $A151, DataRegularSeason20242025!$D$3:$D$1315, M$1)+SUMIFS(DataRegularSeason20242025!$AB$3:$AB$1315,DataRegularSeason20242025!$B$3:$B$1315, "&lt;=" &amp; $A151, DataRegularSeason20242025!$E$3:$E$1315, M$1)</f>
        <v>19</v>
      </c>
      <c r="N151" s="2">
        <f>SUMIFS(DataRegularSeason20242025!$AA$3:$AA$1315,DataRegularSeason20242025!$B$3:$B$1315, "&lt;=" &amp; $A151, DataRegularSeason20242025!$D$3:$D$1315, N$1)+SUMIFS(DataRegularSeason20242025!$AB$3:$AB$1315,DataRegularSeason20242025!$B$3:$B$1315, "&lt;=" &amp; $A151, DataRegularSeason20242025!$E$3:$E$1315, N$1)</f>
        <v>17</v>
      </c>
      <c r="O151" s="2">
        <f>SUMIFS(DataRegularSeason20242025!$AA$3:$AA$1315,DataRegularSeason20242025!$B$3:$B$1315, "&lt;=" &amp; $A151, DataRegularSeason20242025!$D$3:$D$1315, O$1)+SUMIFS(DataRegularSeason20242025!$AB$3:$AB$1315,DataRegularSeason20242025!$B$3:$B$1315, "&lt;=" &amp; $A151, DataRegularSeason20242025!$E$3:$E$1315, O$1)</f>
        <v>18</v>
      </c>
      <c r="P151" s="2">
        <f>SUMIFS(DataRegularSeason20242025!$AA$3:$AA$1315,DataRegularSeason20242025!$B$3:$B$1315, "&lt;=" &amp; $A151, DataRegularSeason20242025!$D$3:$D$1315, P$1)+SUMIFS(DataRegularSeason20242025!$AB$3:$AB$1315,DataRegularSeason20242025!$B$3:$B$1315, "&lt;=" &amp; $A151, DataRegularSeason20242025!$E$3:$E$1315, P$1)</f>
        <v>9</v>
      </c>
      <c r="Q151" s="2">
        <f>SUMIFS(DataRegularSeason20242025!$AA$3:$AA$1315,DataRegularSeason20242025!$B$3:$B$1315, "&lt;=" &amp; $A151, DataRegularSeason20242025!$D$3:$D$1315, Q$1)+SUMIFS(DataRegularSeason20242025!$AB$3:$AB$1315,DataRegularSeason20242025!$B$3:$B$1315, "&lt;=" &amp; $A151, DataRegularSeason20242025!$E$3:$E$1315, Q$1)</f>
        <v>18</v>
      </c>
      <c r="R151" s="2">
        <f>SUMIFS(DataRegularSeason20242025!$AA$3:$AA$1315,DataRegularSeason20242025!$B$3:$B$1315, "&lt;=" &amp; $A151, DataRegularSeason20242025!$D$3:$D$1315, R$1)+SUMIFS(DataRegularSeason20242025!$AB$3:$AB$1315,DataRegularSeason20242025!$B$3:$B$1315, "&lt;=" &amp; $A151, DataRegularSeason20242025!$E$3:$E$1315, R$1)</f>
        <v>9</v>
      </c>
      <c r="S151" s="2">
        <f>SUMIFS(DataRegularSeason20242025!$AA$3:$AA$1315,DataRegularSeason20242025!$B$3:$B$1315, "&lt;=" &amp; $A151, DataRegularSeason20242025!$D$3:$D$1315, S$1)+SUMIFS(DataRegularSeason20242025!$AB$3:$AB$1315,DataRegularSeason20242025!$B$3:$B$1315, "&lt;=" &amp; $A151, DataRegularSeason20242025!$E$3:$E$1315, S$1)</f>
        <v>10</v>
      </c>
      <c r="T151" s="2">
        <f>SUMIFS(DataRegularSeason20242025!$AA$3:$AA$1315,DataRegularSeason20242025!$B$3:$B$1315, "&lt;=" &amp; $A151, DataRegularSeason20242025!$D$3:$D$1315, T$1)+SUMIFS(DataRegularSeason20242025!$AB$3:$AB$1315,DataRegularSeason20242025!$B$3:$B$1315, "&lt;=" &amp; $A151, DataRegularSeason20242025!$E$3:$E$1315, T$1)</f>
        <v>17</v>
      </c>
      <c r="U151" s="2">
        <f>SUMIFS(DataRegularSeason20242025!$AA$3:$AA$1315,DataRegularSeason20242025!$B$3:$B$1315, "&lt;=" &amp; $A151, DataRegularSeason20242025!$D$3:$D$1315, U$1)+SUMIFS(DataRegularSeason20242025!$AB$3:$AB$1315,DataRegularSeason20242025!$B$3:$B$1315, "&lt;=" &amp; $A151, DataRegularSeason20242025!$E$3:$E$1315, U$1)</f>
        <v>12</v>
      </c>
      <c r="V151" s="2">
        <f>SUMIFS(DataRegularSeason20242025!$AA$3:$AA$1315,DataRegularSeason20242025!$B$3:$B$1315, "&lt;=" &amp; $A151, DataRegularSeason20242025!$D$3:$D$1315, V$1)+SUMIFS(DataRegularSeason20242025!$AB$3:$AB$1315,DataRegularSeason20242025!$B$3:$B$1315, "&lt;=" &amp; $A151, DataRegularSeason20242025!$E$3:$E$1315, V$1)</f>
        <v>9</v>
      </c>
      <c r="W151" s="2">
        <f>SUMIFS(DataRegularSeason20242025!$AA$3:$AA$1315,DataRegularSeason20242025!$B$3:$B$1315, "&lt;=" &amp; $A151, DataRegularSeason20242025!$D$3:$D$1315, W$1)+SUMIFS(DataRegularSeason20242025!$AB$3:$AB$1315,DataRegularSeason20242025!$B$3:$B$1315, "&lt;=" &amp; $A151, DataRegularSeason20242025!$E$3:$E$1315, W$1)</f>
        <v>11</v>
      </c>
      <c r="X151" s="2">
        <f>SUMIFS(DataRegularSeason20242025!$AA$3:$AA$1315,DataRegularSeason20242025!$B$3:$B$1315, "&lt;=" &amp; $A151, DataRegularSeason20242025!$D$3:$D$1315, X$1)+SUMIFS(DataRegularSeason20242025!$AB$3:$AB$1315,DataRegularSeason20242025!$B$3:$B$1315, "&lt;=" &amp; $A151, DataRegularSeason20242025!$E$3:$E$1315, X$1)</f>
        <v>11</v>
      </c>
      <c r="Y151" s="2">
        <f>SUMIFS(DataRegularSeason20242025!$AA$3:$AA$1315,DataRegularSeason20242025!$B$3:$B$1315, "&lt;=" &amp; $A151, DataRegularSeason20242025!$D$3:$D$1315, Y$1)+SUMIFS(DataRegularSeason20242025!$AB$3:$AB$1315,DataRegularSeason20242025!$B$3:$B$1315, "&lt;=" &amp; $A151, DataRegularSeason20242025!$E$3:$E$1315, Y$1)</f>
        <v>8</v>
      </c>
      <c r="Z151" s="2">
        <f>SUMIFS(DataRegularSeason20242025!$AA$3:$AA$1315,DataRegularSeason20242025!$B$3:$B$1315, "&lt;=" &amp; $A151, DataRegularSeason20242025!$D$3:$D$1315, Z$1)+SUMIFS(DataRegularSeason20242025!$AB$3:$AB$1315,DataRegularSeason20242025!$B$3:$B$1315, "&lt;=" &amp; $A151, DataRegularSeason20242025!$E$3:$E$1315, Z$1)</f>
        <v>12</v>
      </c>
      <c r="AA151" s="2">
        <f>SUMIFS(DataRegularSeason20242025!$AA$3:$AA$1315,DataRegularSeason20242025!$B$3:$B$1315, "&lt;=" &amp; $A151, DataRegularSeason20242025!$D$3:$D$1315, AA$1)+SUMIFS(DataRegularSeason20242025!$AB$3:$AB$1315,DataRegularSeason20242025!$B$3:$B$1315, "&lt;=" &amp; $A151, DataRegularSeason20242025!$E$3:$E$1315, AA$1)</f>
        <v>14</v>
      </c>
      <c r="AB151" s="2">
        <f>SUMIFS(DataRegularSeason20242025!$AA$3:$AA$1315,DataRegularSeason20242025!$B$3:$B$1315, "&lt;=" &amp; $A151, DataRegularSeason20242025!$D$3:$D$1315, AB$1)+SUMIFS(DataRegularSeason20242025!$AB$3:$AB$1315,DataRegularSeason20242025!$B$3:$B$1315, "&lt;=" &amp; $A151, DataRegularSeason20242025!$E$3:$E$1315, AB$1)</f>
        <v>14</v>
      </c>
      <c r="AC151" s="2">
        <f>SUMIFS(DataRegularSeason20242025!$AA$3:$AA$1315,DataRegularSeason20242025!$B$3:$B$1315, "&lt;=" &amp; $A151, DataRegularSeason20242025!$D$3:$D$1315, AC$1)+SUMIFS(DataRegularSeason20242025!$AB$3:$AB$1315,DataRegularSeason20242025!$B$3:$B$1315, "&lt;=" &amp; $A151, DataRegularSeason20242025!$E$3:$E$1315, AC$1)</f>
        <v>13</v>
      </c>
      <c r="AD151" s="2">
        <f>SUMIFS(DataRegularSeason20242025!$AA$3:$AA$1315,DataRegularSeason20242025!$B$3:$B$1315, "&lt;=" &amp; $A151, DataRegularSeason20242025!$D$3:$D$1315, AD$1)+SUMIFS(DataRegularSeason20242025!$AB$3:$AB$1315,DataRegularSeason20242025!$B$3:$B$1315, "&lt;=" &amp; $A151, DataRegularSeason20242025!$E$3:$E$1315, AD$1)</f>
        <v>13</v>
      </c>
      <c r="AE151" s="2">
        <f>SUMIFS(DataRegularSeason20242025!$AA$3:$AA$1315,DataRegularSeason20242025!$B$3:$B$1315, "&lt;=" &amp; $A151, DataRegularSeason20242025!$D$3:$D$1315, AE$1)+SUMIFS(DataRegularSeason20242025!$AB$3:$AB$1315,DataRegularSeason20242025!$B$3:$B$1315, "&lt;=" &amp; $A151, DataRegularSeason20242025!$E$3:$E$1315, AE$1)</f>
        <v>17</v>
      </c>
      <c r="AF151" s="2">
        <f>SUMIFS(DataRegularSeason20242025!$AA$3:$AA$1315,DataRegularSeason20242025!$B$3:$B$1315, "&lt;=" &amp; $A151, DataRegularSeason20242025!$D$3:$D$1315, AF$1)+SUMIFS(DataRegularSeason20242025!$AB$3:$AB$1315,DataRegularSeason20242025!$B$3:$B$1315, "&lt;=" &amp; $A151, DataRegularSeason20242025!$E$3:$E$1315, AF$1)</f>
        <v>22</v>
      </c>
      <c r="AG151" s="2">
        <f>SUMIFS(DataRegularSeason20242025!$AA$3:$AA$1315,DataRegularSeason20242025!$B$3:$B$1315, "&lt;=" &amp; $A151, DataRegularSeason20242025!$D$3:$D$1315, AG$1)+SUMIFS(DataRegularSeason20242025!$AB$3:$AB$1315,DataRegularSeason20242025!$B$3:$B$1315, "&lt;=" &amp; $A151, DataRegularSeason20242025!$E$3:$E$1315, AG$1)</f>
        <v>16</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10</v>
      </c>
      <c r="C152" s="2">
        <f>SUMIFS(DataRegularSeason20242025!$AA$3:$AA$1315,DataRegularSeason20242025!$B$3:$B$1315, "&lt;=" &amp; $A152, DataRegularSeason20242025!$D$3:$D$1315, C$1)+SUMIFS(DataRegularSeason20242025!$AB$3:$AB$1315,DataRegularSeason20242025!$B$3:$B$1315, "&lt;=" &amp; $A152, DataRegularSeason20242025!$E$3:$E$1315, C$1)</f>
        <v>13</v>
      </c>
      <c r="D152" s="2">
        <f>SUMIFS(DataRegularSeason20242025!$AA$3:$AA$1315,DataRegularSeason20242025!$B$3:$B$1315, "&lt;=" &amp; $A152, DataRegularSeason20242025!$D$3:$D$1315, D$1)+SUMIFS(DataRegularSeason20242025!$AB$3:$AB$1315,DataRegularSeason20242025!$B$3:$B$1315, "&lt;=" &amp; $A152, DataRegularSeason20242025!$E$3:$E$1315, D$1)</f>
        <v>9</v>
      </c>
      <c r="E152" s="2">
        <f>SUMIFS(DataRegularSeason20242025!$AA$3:$AA$1315,DataRegularSeason20242025!$B$3:$B$1315, "&lt;=" &amp; $A152, DataRegularSeason20242025!$D$3:$D$1315, E$1)+SUMIFS(DataRegularSeason20242025!$AB$3:$AB$1315,DataRegularSeason20242025!$B$3:$B$1315, "&lt;=" &amp; $A152, DataRegularSeason20242025!$E$3:$E$1315, E$1)</f>
        <v>16</v>
      </c>
      <c r="F152" s="2">
        <f>SUMIFS(DataRegularSeason20242025!$AA$3:$AA$1315,DataRegularSeason20242025!$B$3:$B$1315, "&lt;=" &amp; $A152, DataRegularSeason20242025!$D$3:$D$1315, F$1)+SUMIFS(DataRegularSeason20242025!$AB$3:$AB$1315,DataRegularSeason20242025!$B$3:$B$1315, "&lt;=" &amp; $A152, DataRegularSeason20242025!$E$3:$E$1315, F$1)</f>
        <v>11</v>
      </c>
      <c r="G152" s="2">
        <f>SUMIFS(DataRegularSeason20242025!$AA$3:$AA$1315,DataRegularSeason20242025!$B$3:$B$1315, "&lt;=" &amp; $A152, DataRegularSeason20242025!$D$3:$D$1315, G$1)+SUMIFS(DataRegularSeason20242025!$AB$3:$AB$1315,DataRegularSeason20242025!$B$3:$B$1315, "&lt;=" &amp; $A152, DataRegularSeason20242025!$E$3:$E$1315, G$1)</f>
        <v>13</v>
      </c>
      <c r="H152" s="2">
        <f>SUMIFS(DataRegularSeason20242025!$AA$3:$AA$1315,DataRegularSeason20242025!$B$3:$B$1315, "&lt;=" &amp; $A152, DataRegularSeason20242025!$D$3:$D$1315, H$1)+SUMIFS(DataRegularSeason20242025!$AB$3:$AB$1315,DataRegularSeason20242025!$B$3:$B$1315, "&lt;=" &amp; $A152, DataRegularSeason20242025!$E$3:$E$1315, H$1)</f>
        <v>11</v>
      </c>
      <c r="I152" s="2">
        <f>SUMIFS(DataRegularSeason20242025!$AA$3:$AA$1315,DataRegularSeason20242025!$B$3:$B$1315, "&lt;=" &amp; $A152, DataRegularSeason20242025!$D$3:$D$1315, I$1)+SUMIFS(DataRegularSeason20242025!$AB$3:$AB$1315,DataRegularSeason20242025!$B$3:$B$1315, "&lt;=" &amp; $A152, DataRegularSeason20242025!$E$3:$E$1315, I$1)</f>
        <v>10</v>
      </c>
      <c r="J152" s="2">
        <f>SUMIFS(DataRegularSeason20242025!$AA$3:$AA$1315,DataRegularSeason20242025!$B$3:$B$1315, "&lt;=" &amp; $A152, DataRegularSeason20242025!$D$3:$D$1315, J$1)+SUMIFS(DataRegularSeason20242025!$AB$3:$AB$1315,DataRegularSeason20242025!$B$3:$B$1315, "&lt;=" &amp; $A152, DataRegularSeason20242025!$E$3:$E$1315, J$1)</f>
        <v>14</v>
      </c>
      <c r="K152" s="2">
        <f>SUMIFS(DataRegularSeason20242025!$AA$3:$AA$1315,DataRegularSeason20242025!$B$3:$B$1315, "&lt;=" &amp; $A152, DataRegularSeason20242025!$D$3:$D$1315, K$1)+SUMIFS(DataRegularSeason20242025!$AB$3:$AB$1315,DataRegularSeason20242025!$B$3:$B$1315, "&lt;=" &amp; $A152, DataRegularSeason20242025!$E$3:$E$1315, K$1)</f>
        <v>11</v>
      </c>
      <c r="L152" s="2">
        <f>SUMIFS(DataRegularSeason20242025!$AA$3:$AA$1315,DataRegularSeason20242025!$B$3:$B$1315, "&lt;=" &amp; $A152, DataRegularSeason20242025!$D$3:$D$1315, L$1)+SUMIFS(DataRegularSeason20242025!$AB$3:$AB$1315,DataRegularSeason20242025!$B$3:$B$1315, "&lt;=" &amp; $A152, DataRegularSeason20242025!$E$3:$E$1315, L$1)</f>
        <v>13</v>
      </c>
      <c r="M152" s="2">
        <f>SUMIFS(DataRegularSeason20242025!$AA$3:$AA$1315,DataRegularSeason20242025!$B$3:$B$1315, "&lt;=" &amp; $A152, DataRegularSeason20242025!$D$3:$D$1315, M$1)+SUMIFS(DataRegularSeason20242025!$AB$3:$AB$1315,DataRegularSeason20242025!$B$3:$B$1315, "&lt;=" &amp; $A152, DataRegularSeason20242025!$E$3:$E$1315, M$1)</f>
        <v>19</v>
      </c>
      <c r="N152" s="2">
        <f>SUMIFS(DataRegularSeason20242025!$AA$3:$AA$1315,DataRegularSeason20242025!$B$3:$B$1315, "&lt;=" &amp; $A152, DataRegularSeason20242025!$D$3:$D$1315, N$1)+SUMIFS(DataRegularSeason20242025!$AB$3:$AB$1315,DataRegularSeason20242025!$B$3:$B$1315, "&lt;=" &amp; $A152, DataRegularSeason20242025!$E$3:$E$1315, N$1)</f>
        <v>17</v>
      </c>
      <c r="O152" s="2">
        <f>SUMIFS(DataRegularSeason20242025!$AA$3:$AA$1315,DataRegularSeason20242025!$B$3:$B$1315, "&lt;=" &amp; $A152, DataRegularSeason20242025!$D$3:$D$1315, O$1)+SUMIFS(DataRegularSeason20242025!$AB$3:$AB$1315,DataRegularSeason20242025!$B$3:$B$1315, "&lt;=" &amp; $A152, DataRegularSeason20242025!$E$3:$E$1315, O$1)</f>
        <v>18</v>
      </c>
      <c r="P152" s="2">
        <f>SUMIFS(DataRegularSeason20242025!$AA$3:$AA$1315,DataRegularSeason20242025!$B$3:$B$1315, "&lt;=" &amp; $A152, DataRegularSeason20242025!$D$3:$D$1315, P$1)+SUMIFS(DataRegularSeason20242025!$AB$3:$AB$1315,DataRegularSeason20242025!$B$3:$B$1315, "&lt;=" &amp; $A152, DataRegularSeason20242025!$E$3:$E$1315, P$1)</f>
        <v>9</v>
      </c>
      <c r="Q152" s="2">
        <f>SUMIFS(DataRegularSeason20242025!$AA$3:$AA$1315,DataRegularSeason20242025!$B$3:$B$1315, "&lt;=" &amp; $A152, DataRegularSeason20242025!$D$3:$D$1315, Q$1)+SUMIFS(DataRegularSeason20242025!$AB$3:$AB$1315,DataRegularSeason20242025!$B$3:$B$1315, "&lt;=" &amp; $A152, DataRegularSeason20242025!$E$3:$E$1315, Q$1)</f>
        <v>18</v>
      </c>
      <c r="R152" s="2">
        <f>SUMIFS(DataRegularSeason20242025!$AA$3:$AA$1315,DataRegularSeason20242025!$B$3:$B$1315, "&lt;=" &amp; $A152, DataRegularSeason20242025!$D$3:$D$1315, R$1)+SUMIFS(DataRegularSeason20242025!$AB$3:$AB$1315,DataRegularSeason20242025!$B$3:$B$1315, "&lt;=" &amp; $A152, DataRegularSeason20242025!$E$3:$E$1315, R$1)</f>
        <v>9</v>
      </c>
      <c r="S152" s="2">
        <f>SUMIFS(DataRegularSeason20242025!$AA$3:$AA$1315,DataRegularSeason20242025!$B$3:$B$1315, "&lt;=" &amp; $A152, DataRegularSeason20242025!$D$3:$D$1315, S$1)+SUMIFS(DataRegularSeason20242025!$AB$3:$AB$1315,DataRegularSeason20242025!$B$3:$B$1315, "&lt;=" &amp; $A152, DataRegularSeason20242025!$E$3:$E$1315, S$1)</f>
        <v>10</v>
      </c>
      <c r="T152" s="2">
        <f>SUMIFS(DataRegularSeason20242025!$AA$3:$AA$1315,DataRegularSeason20242025!$B$3:$B$1315, "&lt;=" &amp; $A152, DataRegularSeason20242025!$D$3:$D$1315, T$1)+SUMIFS(DataRegularSeason20242025!$AB$3:$AB$1315,DataRegularSeason20242025!$B$3:$B$1315, "&lt;=" &amp; $A152, DataRegularSeason20242025!$E$3:$E$1315, T$1)</f>
        <v>17</v>
      </c>
      <c r="U152" s="2">
        <f>SUMIFS(DataRegularSeason20242025!$AA$3:$AA$1315,DataRegularSeason20242025!$B$3:$B$1315, "&lt;=" &amp; $A152, DataRegularSeason20242025!$D$3:$D$1315, U$1)+SUMIFS(DataRegularSeason20242025!$AB$3:$AB$1315,DataRegularSeason20242025!$B$3:$B$1315, "&lt;=" &amp; $A152, DataRegularSeason20242025!$E$3:$E$1315, U$1)</f>
        <v>12</v>
      </c>
      <c r="V152" s="2">
        <f>SUMIFS(DataRegularSeason20242025!$AA$3:$AA$1315,DataRegularSeason20242025!$B$3:$B$1315, "&lt;=" &amp; $A152, DataRegularSeason20242025!$D$3:$D$1315, V$1)+SUMIFS(DataRegularSeason20242025!$AB$3:$AB$1315,DataRegularSeason20242025!$B$3:$B$1315, "&lt;=" &amp; $A152, DataRegularSeason20242025!$E$3:$E$1315, V$1)</f>
        <v>9</v>
      </c>
      <c r="W152" s="2">
        <f>SUMIFS(DataRegularSeason20242025!$AA$3:$AA$1315,DataRegularSeason20242025!$B$3:$B$1315, "&lt;=" &amp; $A152, DataRegularSeason20242025!$D$3:$D$1315, W$1)+SUMIFS(DataRegularSeason20242025!$AB$3:$AB$1315,DataRegularSeason20242025!$B$3:$B$1315, "&lt;=" &amp; $A152, DataRegularSeason20242025!$E$3:$E$1315, W$1)</f>
        <v>11</v>
      </c>
      <c r="X152" s="2">
        <f>SUMIFS(DataRegularSeason20242025!$AA$3:$AA$1315,DataRegularSeason20242025!$B$3:$B$1315, "&lt;=" &amp; $A152, DataRegularSeason20242025!$D$3:$D$1315, X$1)+SUMIFS(DataRegularSeason20242025!$AB$3:$AB$1315,DataRegularSeason20242025!$B$3:$B$1315, "&lt;=" &amp; $A152, DataRegularSeason20242025!$E$3:$E$1315, X$1)</f>
        <v>11</v>
      </c>
      <c r="Y152" s="2">
        <f>SUMIFS(DataRegularSeason20242025!$AA$3:$AA$1315,DataRegularSeason20242025!$B$3:$B$1315, "&lt;=" &amp; $A152, DataRegularSeason20242025!$D$3:$D$1315, Y$1)+SUMIFS(DataRegularSeason20242025!$AB$3:$AB$1315,DataRegularSeason20242025!$B$3:$B$1315, "&lt;=" &amp; $A152, DataRegularSeason20242025!$E$3:$E$1315, Y$1)</f>
        <v>8</v>
      </c>
      <c r="Z152" s="2">
        <f>SUMIFS(DataRegularSeason20242025!$AA$3:$AA$1315,DataRegularSeason20242025!$B$3:$B$1315, "&lt;=" &amp; $A152, DataRegularSeason20242025!$D$3:$D$1315, Z$1)+SUMIFS(DataRegularSeason20242025!$AB$3:$AB$1315,DataRegularSeason20242025!$B$3:$B$1315, "&lt;=" &amp; $A152, DataRegularSeason20242025!$E$3:$E$1315, Z$1)</f>
        <v>12</v>
      </c>
      <c r="AA152" s="2">
        <f>SUMIFS(DataRegularSeason20242025!$AA$3:$AA$1315,DataRegularSeason20242025!$B$3:$B$1315, "&lt;=" &amp; $A152, DataRegularSeason20242025!$D$3:$D$1315, AA$1)+SUMIFS(DataRegularSeason20242025!$AB$3:$AB$1315,DataRegularSeason20242025!$B$3:$B$1315, "&lt;=" &amp; $A152, DataRegularSeason20242025!$E$3:$E$1315, AA$1)</f>
        <v>14</v>
      </c>
      <c r="AB152" s="2">
        <f>SUMIFS(DataRegularSeason20242025!$AA$3:$AA$1315,DataRegularSeason20242025!$B$3:$B$1315, "&lt;=" &amp; $A152, DataRegularSeason20242025!$D$3:$D$1315, AB$1)+SUMIFS(DataRegularSeason20242025!$AB$3:$AB$1315,DataRegularSeason20242025!$B$3:$B$1315, "&lt;=" &amp; $A152, DataRegularSeason20242025!$E$3:$E$1315, AB$1)</f>
        <v>14</v>
      </c>
      <c r="AC152" s="2">
        <f>SUMIFS(DataRegularSeason20242025!$AA$3:$AA$1315,DataRegularSeason20242025!$B$3:$B$1315, "&lt;=" &amp; $A152, DataRegularSeason20242025!$D$3:$D$1315, AC$1)+SUMIFS(DataRegularSeason20242025!$AB$3:$AB$1315,DataRegularSeason20242025!$B$3:$B$1315, "&lt;=" &amp; $A152, DataRegularSeason20242025!$E$3:$E$1315, AC$1)</f>
        <v>13</v>
      </c>
      <c r="AD152" s="2">
        <f>SUMIFS(DataRegularSeason20242025!$AA$3:$AA$1315,DataRegularSeason20242025!$B$3:$B$1315, "&lt;=" &amp; $A152, DataRegularSeason20242025!$D$3:$D$1315, AD$1)+SUMIFS(DataRegularSeason20242025!$AB$3:$AB$1315,DataRegularSeason20242025!$B$3:$B$1315, "&lt;=" &amp; $A152, DataRegularSeason20242025!$E$3:$E$1315, AD$1)</f>
        <v>13</v>
      </c>
      <c r="AE152" s="2">
        <f>SUMIFS(DataRegularSeason20242025!$AA$3:$AA$1315,DataRegularSeason20242025!$B$3:$B$1315, "&lt;=" &amp; $A152, DataRegularSeason20242025!$D$3:$D$1315, AE$1)+SUMIFS(DataRegularSeason20242025!$AB$3:$AB$1315,DataRegularSeason20242025!$B$3:$B$1315, "&lt;=" &amp; $A152, DataRegularSeason20242025!$E$3:$E$1315, AE$1)</f>
        <v>17</v>
      </c>
      <c r="AF152" s="2">
        <f>SUMIFS(DataRegularSeason20242025!$AA$3:$AA$1315,DataRegularSeason20242025!$B$3:$B$1315, "&lt;=" &amp; $A152, DataRegularSeason20242025!$D$3:$D$1315, AF$1)+SUMIFS(DataRegularSeason20242025!$AB$3:$AB$1315,DataRegularSeason20242025!$B$3:$B$1315, "&lt;=" &amp; $A152, DataRegularSeason20242025!$E$3:$E$1315, AF$1)</f>
        <v>22</v>
      </c>
      <c r="AG152" s="2">
        <f>SUMIFS(DataRegularSeason20242025!$AA$3:$AA$1315,DataRegularSeason20242025!$B$3:$B$1315, "&lt;=" &amp; $A152, DataRegularSeason20242025!$D$3:$D$1315, AG$1)+SUMIFS(DataRegularSeason20242025!$AB$3:$AB$1315,DataRegularSeason20242025!$B$3:$B$1315, "&lt;=" &amp; $A152, DataRegularSeason20242025!$E$3:$E$1315, AG$1)</f>
        <v>16</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10</v>
      </c>
      <c r="C153" s="2">
        <f>SUMIFS(DataRegularSeason20242025!$AA$3:$AA$1315,DataRegularSeason20242025!$B$3:$B$1315, "&lt;=" &amp; $A153, DataRegularSeason20242025!$D$3:$D$1315, C$1)+SUMIFS(DataRegularSeason20242025!$AB$3:$AB$1315,DataRegularSeason20242025!$B$3:$B$1315, "&lt;=" &amp; $A153, DataRegularSeason20242025!$E$3:$E$1315, C$1)</f>
        <v>13</v>
      </c>
      <c r="D153" s="2">
        <f>SUMIFS(DataRegularSeason20242025!$AA$3:$AA$1315,DataRegularSeason20242025!$B$3:$B$1315, "&lt;=" &amp; $A153, DataRegularSeason20242025!$D$3:$D$1315, D$1)+SUMIFS(DataRegularSeason20242025!$AB$3:$AB$1315,DataRegularSeason20242025!$B$3:$B$1315, "&lt;=" &amp; $A153, DataRegularSeason20242025!$E$3:$E$1315, D$1)</f>
        <v>9</v>
      </c>
      <c r="E153" s="2">
        <f>SUMIFS(DataRegularSeason20242025!$AA$3:$AA$1315,DataRegularSeason20242025!$B$3:$B$1315, "&lt;=" &amp; $A153, DataRegularSeason20242025!$D$3:$D$1315, E$1)+SUMIFS(DataRegularSeason20242025!$AB$3:$AB$1315,DataRegularSeason20242025!$B$3:$B$1315, "&lt;=" &amp; $A153, DataRegularSeason20242025!$E$3:$E$1315, E$1)</f>
        <v>16</v>
      </c>
      <c r="F153" s="2">
        <f>SUMIFS(DataRegularSeason20242025!$AA$3:$AA$1315,DataRegularSeason20242025!$B$3:$B$1315, "&lt;=" &amp; $A153, DataRegularSeason20242025!$D$3:$D$1315, F$1)+SUMIFS(DataRegularSeason20242025!$AB$3:$AB$1315,DataRegularSeason20242025!$B$3:$B$1315, "&lt;=" &amp; $A153, DataRegularSeason20242025!$E$3:$E$1315, F$1)</f>
        <v>11</v>
      </c>
      <c r="G153" s="2">
        <f>SUMIFS(DataRegularSeason20242025!$AA$3:$AA$1315,DataRegularSeason20242025!$B$3:$B$1315, "&lt;=" &amp; $A153, DataRegularSeason20242025!$D$3:$D$1315, G$1)+SUMIFS(DataRegularSeason20242025!$AB$3:$AB$1315,DataRegularSeason20242025!$B$3:$B$1315, "&lt;=" &amp; $A153, DataRegularSeason20242025!$E$3:$E$1315, G$1)</f>
        <v>13</v>
      </c>
      <c r="H153" s="2">
        <f>SUMIFS(DataRegularSeason20242025!$AA$3:$AA$1315,DataRegularSeason20242025!$B$3:$B$1315, "&lt;=" &amp; $A153, DataRegularSeason20242025!$D$3:$D$1315, H$1)+SUMIFS(DataRegularSeason20242025!$AB$3:$AB$1315,DataRegularSeason20242025!$B$3:$B$1315, "&lt;=" &amp; $A153, DataRegularSeason20242025!$E$3:$E$1315, H$1)</f>
        <v>11</v>
      </c>
      <c r="I153" s="2">
        <f>SUMIFS(DataRegularSeason20242025!$AA$3:$AA$1315,DataRegularSeason20242025!$B$3:$B$1315, "&lt;=" &amp; $A153, DataRegularSeason20242025!$D$3:$D$1315, I$1)+SUMIFS(DataRegularSeason20242025!$AB$3:$AB$1315,DataRegularSeason20242025!$B$3:$B$1315, "&lt;=" &amp; $A153, DataRegularSeason20242025!$E$3:$E$1315, I$1)</f>
        <v>10</v>
      </c>
      <c r="J153" s="2">
        <f>SUMIFS(DataRegularSeason20242025!$AA$3:$AA$1315,DataRegularSeason20242025!$B$3:$B$1315, "&lt;=" &amp; $A153, DataRegularSeason20242025!$D$3:$D$1315, J$1)+SUMIFS(DataRegularSeason20242025!$AB$3:$AB$1315,DataRegularSeason20242025!$B$3:$B$1315, "&lt;=" &amp; $A153, DataRegularSeason20242025!$E$3:$E$1315, J$1)</f>
        <v>14</v>
      </c>
      <c r="K153" s="2">
        <f>SUMIFS(DataRegularSeason20242025!$AA$3:$AA$1315,DataRegularSeason20242025!$B$3:$B$1315, "&lt;=" &amp; $A153, DataRegularSeason20242025!$D$3:$D$1315, K$1)+SUMIFS(DataRegularSeason20242025!$AB$3:$AB$1315,DataRegularSeason20242025!$B$3:$B$1315, "&lt;=" &amp; $A153, DataRegularSeason20242025!$E$3:$E$1315, K$1)</f>
        <v>11</v>
      </c>
      <c r="L153" s="2">
        <f>SUMIFS(DataRegularSeason20242025!$AA$3:$AA$1315,DataRegularSeason20242025!$B$3:$B$1315, "&lt;=" &amp; $A153, DataRegularSeason20242025!$D$3:$D$1315, L$1)+SUMIFS(DataRegularSeason20242025!$AB$3:$AB$1315,DataRegularSeason20242025!$B$3:$B$1315, "&lt;=" &amp; $A153, DataRegularSeason20242025!$E$3:$E$1315, L$1)</f>
        <v>13</v>
      </c>
      <c r="M153" s="2">
        <f>SUMIFS(DataRegularSeason20242025!$AA$3:$AA$1315,DataRegularSeason20242025!$B$3:$B$1315, "&lt;=" &amp; $A153, DataRegularSeason20242025!$D$3:$D$1315, M$1)+SUMIFS(DataRegularSeason20242025!$AB$3:$AB$1315,DataRegularSeason20242025!$B$3:$B$1315, "&lt;=" &amp; $A153, DataRegularSeason20242025!$E$3:$E$1315, M$1)</f>
        <v>19</v>
      </c>
      <c r="N153" s="2">
        <f>SUMIFS(DataRegularSeason20242025!$AA$3:$AA$1315,DataRegularSeason20242025!$B$3:$B$1315, "&lt;=" &amp; $A153, DataRegularSeason20242025!$D$3:$D$1315, N$1)+SUMIFS(DataRegularSeason20242025!$AB$3:$AB$1315,DataRegularSeason20242025!$B$3:$B$1315, "&lt;=" &amp; $A153, DataRegularSeason20242025!$E$3:$E$1315, N$1)</f>
        <v>17</v>
      </c>
      <c r="O153" s="2">
        <f>SUMIFS(DataRegularSeason20242025!$AA$3:$AA$1315,DataRegularSeason20242025!$B$3:$B$1315, "&lt;=" &amp; $A153, DataRegularSeason20242025!$D$3:$D$1315, O$1)+SUMIFS(DataRegularSeason20242025!$AB$3:$AB$1315,DataRegularSeason20242025!$B$3:$B$1315, "&lt;=" &amp; $A153, DataRegularSeason20242025!$E$3:$E$1315, O$1)</f>
        <v>18</v>
      </c>
      <c r="P153" s="2">
        <f>SUMIFS(DataRegularSeason20242025!$AA$3:$AA$1315,DataRegularSeason20242025!$B$3:$B$1315, "&lt;=" &amp; $A153, DataRegularSeason20242025!$D$3:$D$1315, P$1)+SUMIFS(DataRegularSeason20242025!$AB$3:$AB$1315,DataRegularSeason20242025!$B$3:$B$1315, "&lt;=" &amp; $A153, DataRegularSeason20242025!$E$3:$E$1315, P$1)</f>
        <v>9</v>
      </c>
      <c r="Q153" s="2">
        <f>SUMIFS(DataRegularSeason20242025!$AA$3:$AA$1315,DataRegularSeason20242025!$B$3:$B$1315, "&lt;=" &amp; $A153, DataRegularSeason20242025!$D$3:$D$1315, Q$1)+SUMIFS(DataRegularSeason20242025!$AB$3:$AB$1315,DataRegularSeason20242025!$B$3:$B$1315, "&lt;=" &amp; $A153, DataRegularSeason20242025!$E$3:$E$1315, Q$1)</f>
        <v>18</v>
      </c>
      <c r="R153" s="2">
        <f>SUMIFS(DataRegularSeason20242025!$AA$3:$AA$1315,DataRegularSeason20242025!$B$3:$B$1315, "&lt;=" &amp; $A153, DataRegularSeason20242025!$D$3:$D$1315, R$1)+SUMIFS(DataRegularSeason20242025!$AB$3:$AB$1315,DataRegularSeason20242025!$B$3:$B$1315, "&lt;=" &amp; $A153, DataRegularSeason20242025!$E$3:$E$1315, R$1)</f>
        <v>9</v>
      </c>
      <c r="S153" s="2">
        <f>SUMIFS(DataRegularSeason20242025!$AA$3:$AA$1315,DataRegularSeason20242025!$B$3:$B$1315, "&lt;=" &amp; $A153, DataRegularSeason20242025!$D$3:$D$1315, S$1)+SUMIFS(DataRegularSeason20242025!$AB$3:$AB$1315,DataRegularSeason20242025!$B$3:$B$1315, "&lt;=" &amp; $A153, DataRegularSeason20242025!$E$3:$E$1315, S$1)</f>
        <v>10</v>
      </c>
      <c r="T153" s="2">
        <f>SUMIFS(DataRegularSeason20242025!$AA$3:$AA$1315,DataRegularSeason20242025!$B$3:$B$1315, "&lt;=" &amp; $A153, DataRegularSeason20242025!$D$3:$D$1315, T$1)+SUMIFS(DataRegularSeason20242025!$AB$3:$AB$1315,DataRegularSeason20242025!$B$3:$B$1315, "&lt;=" &amp; $A153, DataRegularSeason20242025!$E$3:$E$1315, T$1)</f>
        <v>17</v>
      </c>
      <c r="U153" s="2">
        <f>SUMIFS(DataRegularSeason20242025!$AA$3:$AA$1315,DataRegularSeason20242025!$B$3:$B$1315, "&lt;=" &amp; $A153, DataRegularSeason20242025!$D$3:$D$1315, U$1)+SUMIFS(DataRegularSeason20242025!$AB$3:$AB$1315,DataRegularSeason20242025!$B$3:$B$1315, "&lt;=" &amp; $A153, DataRegularSeason20242025!$E$3:$E$1315, U$1)</f>
        <v>12</v>
      </c>
      <c r="V153" s="2">
        <f>SUMIFS(DataRegularSeason20242025!$AA$3:$AA$1315,DataRegularSeason20242025!$B$3:$B$1315, "&lt;=" &amp; $A153, DataRegularSeason20242025!$D$3:$D$1315, V$1)+SUMIFS(DataRegularSeason20242025!$AB$3:$AB$1315,DataRegularSeason20242025!$B$3:$B$1315, "&lt;=" &amp; $A153, DataRegularSeason20242025!$E$3:$E$1315, V$1)</f>
        <v>9</v>
      </c>
      <c r="W153" s="2">
        <f>SUMIFS(DataRegularSeason20242025!$AA$3:$AA$1315,DataRegularSeason20242025!$B$3:$B$1315, "&lt;=" &amp; $A153, DataRegularSeason20242025!$D$3:$D$1315, W$1)+SUMIFS(DataRegularSeason20242025!$AB$3:$AB$1315,DataRegularSeason20242025!$B$3:$B$1315, "&lt;=" &amp; $A153, DataRegularSeason20242025!$E$3:$E$1315, W$1)</f>
        <v>11</v>
      </c>
      <c r="X153" s="2">
        <f>SUMIFS(DataRegularSeason20242025!$AA$3:$AA$1315,DataRegularSeason20242025!$B$3:$B$1315, "&lt;=" &amp; $A153, DataRegularSeason20242025!$D$3:$D$1315, X$1)+SUMIFS(DataRegularSeason20242025!$AB$3:$AB$1315,DataRegularSeason20242025!$B$3:$B$1315, "&lt;=" &amp; $A153, DataRegularSeason20242025!$E$3:$E$1315, X$1)</f>
        <v>11</v>
      </c>
      <c r="Y153" s="2">
        <f>SUMIFS(DataRegularSeason20242025!$AA$3:$AA$1315,DataRegularSeason20242025!$B$3:$B$1315, "&lt;=" &amp; $A153, DataRegularSeason20242025!$D$3:$D$1315, Y$1)+SUMIFS(DataRegularSeason20242025!$AB$3:$AB$1315,DataRegularSeason20242025!$B$3:$B$1315, "&lt;=" &amp; $A153, DataRegularSeason20242025!$E$3:$E$1315, Y$1)</f>
        <v>8</v>
      </c>
      <c r="Z153" s="2">
        <f>SUMIFS(DataRegularSeason20242025!$AA$3:$AA$1315,DataRegularSeason20242025!$B$3:$B$1315, "&lt;=" &amp; $A153, DataRegularSeason20242025!$D$3:$D$1315, Z$1)+SUMIFS(DataRegularSeason20242025!$AB$3:$AB$1315,DataRegularSeason20242025!$B$3:$B$1315, "&lt;=" &amp; $A153, DataRegularSeason20242025!$E$3:$E$1315, Z$1)</f>
        <v>12</v>
      </c>
      <c r="AA153" s="2">
        <f>SUMIFS(DataRegularSeason20242025!$AA$3:$AA$1315,DataRegularSeason20242025!$B$3:$B$1315, "&lt;=" &amp; $A153, DataRegularSeason20242025!$D$3:$D$1315, AA$1)+SUMIFS(DataRegularSeason20242025!$AB$3:$AB$1315,DataRegularSeason20242025!$B$3:$B$1315, "&lt;=" &amp; $A153, DataRegularSeason20242025!$E$3:$E$1315, AA$1)</f>
        <v>14</v>
      </c>
      <c r="AB153" s="2">
        <f>SUMIFS(DataRegularSeason20242025!$AA$3:$AA$1315,DataRegularSeason20242025!$B$3:$B$1315, "&lt;=" &amp; $A153, DataRegularSeason20242025!$D$3:$D$1315, AB$1)+SUMIFS(DataRegularSeason20242025!$AB$3:$AB$1315,DataRegularSeason20242025!$B$3:$B$1315, "&lt;=" &amp; $A153, DataRegularSeason20242025!$E$3:$E$1315, AB$1)</f>
        <v>14</v>
      </c>
      <c r="AC153" s="2">
        <f>SUMIFS(DataRegularSeason20242025!$AA$3:$AA$1315,DataRegularSeason20242025!$B$3:$B$1315, "&lt;=" &amp; $A153, DataRegularSeason20242025!$D$3:$D$1315, AC$1)+SUMIFS(DataRegularSeason20242025!$AB$3:$AB$1315,DataRegularSeason20242025!$B$3:$B$1315, "&lt;=" &amp; $A153, DataRegularSeason20242025!$E$3:$E$1315, AC$1)</f>
        <v>13</v>
      </c>
      <c r="AD153" s="2">
        <f>SUMIFS(DataRegularSeason20242025!$AA$3:$AA$1315,DataRegularSeason20242025!$B$3:$B$1315, "&lt;=" &amp; $A153, DataRegularSeason20242025!$D$3:$D$1315, AD$1)+SUMIFS(DataRegularSeason20242025!$AB$3:$AB$1315,DataRegularSeason20242025!$B$3:$B$1315, "&lt;=" &amp; $A153, DataRegularSeason20242025!$E$3:$E$1315, AD$1)</f>
        <v>13</v>
      </c>
      <c r="AE153" s="2">
        <f>SUMIFS(DataRegularSeason20242025!$AA$3:$AA$1315,DataRegularSeason20242025!$B$3:$B$1315, "&lt;=" &amp; $A153, DataRegularSeason20242025!$D$3:$D$1315, AE$1)+SUMIFS(DataRegularSeason20242025!$AB$3:$AB$1315,DataRegularSeason20242025!$B$3:$B$1315, "&lt;=" &amp; $A153, DataRegularSeason20242025!$E$3:$E$1315, AE$1)</f>
        <v>17</v>
      </c>
      <c r="AF153" s="2">
        <f>SUMIFS(DataRegularSeason20242025!$AA$3:$AA$1315,DataRegularSeason20242025!$B$3:$B$1315, "&lt;=" &amp; $A153, DataRegularSeason20242025!$D$3:$D$1315, AF$1)+SUMIFS(DataRegularSeason20242025!$AB$3:$AB$1315,DataRegularSeason20242025!$B$3:$B$1315, "&lt;=" &amp; $A153, DataRegularSeason20242025!$E$3:$E$1315, AF$1)</f>
        <v>22</v>
      </c>
      <c r="AG153" s="2">
        <f>SUMIFS(DataRegularSeason20242025!$AA$3:$AA$1315,DataRegularSeason20242025!$B$3:$B$1315, "&lt;=" &amp; $A153, DataRegularSeason20242025!$D$3:$D$1315, AG$1)+SUMIFS(DataRegularSeason20242025!$AB$3:$AB$1315,DataRegularSeason20242025!$B$3:$B$1315, "&lt;=" &amp; $A153, DataRegularSeason20242025!$E$3:$E$1315, AG$1)</f>
        <v>16</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10</v>
      </c>
      <c r="C154" s="2">
        <f>SUMIFS(DataRegularSeason20242025!$AA$3:$AA$1315,DataRegularSeason20242025!$B$3:$B$1315, "&lt;=" &amp; $A154, DataRegularSeason20242025!$D$3:$D$1315, C$1)+SUMIFS(DataRegularSeason20242025!$AB$3:$AB$1315,DataRegularSeason20242025!$B$3:$B$1315, "&lt;=" &amp; $A154, DataRegularSeason20242025!$E$3:$E$1315, C$1)</f>
        <v>13</v>
      </c>
      <c r="D154" s="2">
        <f>SUMIFS(DataRegularSeason20242025!$AA$3:$AA$1315,DataRegularSeason20242025!$B$3:$B$1315, "&lt;=" &amp; $A154, DataRegularSeason20242025!$D$3:$D$1315, D$1)+SUMIFS(DataRegularSeason20242025!$AB$3:$AB$1315,DataRegularSeason20242025!$B$3:$B$1315, "&lt;=" &amp; $A154, DataRegularSeason20242025!$E$3:$E$1315, D$1)</f>
        <v>9</v>
      </c>
      <c r="E154" s="2">
        <f>SUMIFS(DataRegularSeason20242025!$AA$3:$AA$1315,DataRegularSeason20242025!$B$3:$B$1315, "&lt;=" &amp; $A154, DataRegularSeason20242025!$D$3:$D$1315, E$1)+SUMIFS(DataRegularSeason20242025!$AB$3:$AB$1315,DataRegularSeason20242025!$B$3:$B$1315, "&lt;=" &amp; $A154, DataRegularSeason20242025!$E$3:$E$1315, E$1)</f>
        <v>16</v>
      </c>
      <c r="F154" s="2">
        <f>SUMIFS(DataRegularSeason20242025!$AA$3:$AA$1315,DataRegularSeason20242025!$B$3:$B$1315, "&lt;=" &amp; $A154, DataRegularSeason20242025!$D$3:$D$1315, F$1)+SUMIFS(DataRegularSeason20242025!$AB$3:$AB$1315,DataRegularSeason20242025!$B$3:$B$1315, "&lt;=" &amp; $A154, DataRegularSeason20242025!$E$3:$E$1315, F$1)</f>
        <v>11</v>
      </c>
      <c r="G154" s="2">
        <f>SUMIFS(DataRegularSeason20242025!$AA$3:$AA$1315,DataRegularSeason20242025!$B$3:$B$1315, "&lt;=" &amp; $A154, DataRegularSeason20242025!$D$3:$D$1315, G$1)+SUMIFS(DataRegularSeason20242025!$AB$3:$AB$1315,DataRegularSeason20242025!$B$3:$B$1315, "&lt;=" &amp; $A154, DataRegularSeason20242025!$E$3:$E$1315, G$1)</f>
        <v>13</v>
      </c>
      <c r="H154" s="2">
        <f>SUMIFS(DataRegularSeason20242025!$AA$3:$AA$1315,DataRegularSeason20242025!$B$3:$B$1315, "&lt;=" &amp; $A154, DataRegularSeason20242025!$D$3:$D$1315, H$1)+SUMIFS(DataRegularSeason20242025!$AB$3:$AB$1315,DataRegularSeason20242025!$B$3:$B$1315, "&lt;=" &amp; $A154, DataRegularSeason20242025!$E$3:$E$1315, H$1)</f>
        <v>11</v>
      </c>
      <c r="I154" s="2">
        <f>SUMIFS(DataRegularSeason20242025!$AA$3:$AA$1315,DataRegularSeason20242025!$B$3:$B$1315, "&lt;=" &amp; $A154, DataRegularSeason20242025!$D$3:$D$1315, I$1)+SUMIFS(DataRegularSeason20242025!$AB$3:$AB$1315,DataRegularSeason20242025!$B$3:$B$1315, "&lt;=" &amp; $A154, DataRegularSeason20242025!$E$3:$E$1315, I$1)</f>
        <v>10</v>
      </c>
      <c r="J154" s="2">
        <f>SUMIFS(DataRegularSeason20242025!$AA$3:$AA$1315,DataRegularSeason20242025!$B$3:$B$1315, "&lt;=" &amp; $A154, DataRegularSeason20242025!$D$3:$D$1315, J$1)+SUMIFS(DataRegularSeason20242025!$AB$3:$AB$1315,DataRegularSeason20242025!$B$3:$B$1315, "&lt;=" &amp; $A154, DataRegularSeason20242025!$E$3:$E$1315, J$1)</f>
        <v>14</v>
      </c>
      <c r="K154" s="2">
        <f>SUMIFS(DataRegularSeason20242025!$AA$3:$AA$1315,DataRegularSeason20242025!$B$3:$B$1315, "&lt;=" &amp; $A154, DataRegularSeason20242025!$D$3:$D$1315, K$1)+SUMIFS(DataRegularSeason20242025!$AB$3:$AB$1315,DataRegularSeason20242025!$B$3:$B$1315, "&lt;=" &amp; $A154, DataRegularSeason20242025!$E$3:$E$1315, K$1)</f>
        <v>11</v>
      </c>
      <c r="L154" s="2">
        <f>SUMIFS(DataRegularSeason20242025!$AA$3:$AA$1315,DataRegularSeason20242025!$B$3:$B$1315, "&lt;=" &amp; $A154, DataRegularSeason20242025!$D$3:$D$1315, L$1)+SUMIFS(DataRegularSeason20242025!$AB$3:$AB$1315,DataRegularSeason20242025!$B$3:$B$1315, "&lt;=" &amp; $A154, DataRegularSeason20242025!$E$3:$E$1315, L$1)</f>
        <v>13</v>
      </c>
      <c r="M154" s="2">
        <f>SUMIFS(DataRegularSeason20242025!$AA$3:$AA$1315,DataRegularSeason20242025!$B$3:$B$1315, "&lt;=" &amp; $A154, DataRegularSeason20242025!$D$3:$D$1315, M$1)+SUMIFS(DataRegularSeason20242025!$AB$3:$AB$1315,DataRegularSeason20242025!$B$3:$B$1315, "&lt;=" &amp; $A154, DataRegularSeason20242025!$E$3:$E$1315, M$1)</f>
        <v>19</v>
      </c>
      <c r="N154" s="2">
        <f>SUMIFS(DataRegularSeason20242025!$AA$3:$AA$1315,DataRegularSeason20242025!$B$3:$B$1315, "&lt;=" &amp; $A154, DataRegularSeason20242025!$D$3:$D$1315, N$1)+SUMIFS(DataRegularSeason20242025!$AB$3:$AB$1315,DataRegularSeason20242025!$B$3:$B$1315, "&lt;=" &amp; $A154, DataRegularSeason20242025!$E$3:$E$1315, N$1)</f>
        <v>17</v>
      </c>
      <c r="O154" s="2">
        <f>SUMIFS(DataRegularSeason20242025!$AA$3:$AA$1315,DataRegularSeason20242025!$B$3:$B$1315, "&lt;=" &amp; $A154, DataRegularSeason20242025!$D$3:$D$1315, O$1)+SUMIFS(DataRegularSeason20242025!$AB$3:$AB$1315,DataRegularSeason20242025!$B$3:$B$1315, "&lt;=" &amp; $A154, DataRegularSeason20242025!$E$3:$E$1315, O$1)</f>
        <v>18</v>
      </c>
      <c r="P154" s="2">
        <f>SUMIFS(DataRegularSeason20242025!$AA$3:$AA$1315,DataRegularSeason20242025!$B$3:$B$1315, "&lt;=" &amp; $A154, DataRegularSeason20242025!$D$3:$D$1315, P$1)+SUMIFS(DataRegularSeason20242025!$AB$3:$AB$1315,DataRegularSeason20242025!$B$3:$B$1315, "&lt;=" &amp; $A154, DataRegularSeason20242025!$E$3:$E$1315, P$1)</f>
        <v>9</v>
      </c>
      <c r="Q154" s="2">
        <f>SUMIFS(DataRegularSeason20242025!$AA$3:$AA$1315,DataRegularSeason20242025!$B$3:$B$1315, "&lt;=" &amp; $A154, DataRegularSeason20242025!$D$3:$D$1315, Q$1)+SUMIFS(DataRegularSeason20242025!$AB$3:$AB$1315,DataRegularSeason20242025!$B$3:$B$1315, "&lt;=" &amp; $A154, DataRegularSeason20242025!$E$3:$E$1315, Q$1)</f>
        <v>18</v>
      </c>
      <c r="R154" s="2">
        <f>SUMIFS(DataRegularSeason20242025!$AA$3:$AA$1315,DataRegularSeason20242025!$B$3:$B$1315, "&lt;=" &amp; $A154, DataRegularSeason20242025!$D$3:$D$1315, R$1)+SUMIFS(DataRegularSeason20242025!$AB$3:$AB$1315,DataRegularSeason20242025!$B$3:$B$1315, "&lt;=" &amp; $A154, DataRegularSeason20242025!$E$3:$E$1315, R$1)</f>
        <v>9</v>
      </c>
      <c r="S154" s="2">
        <f>SUMIFS(DataRegularSeason20242025!$AA$3:$AA$1315,DataRegularSeason20242025!$B$3:$B$1315, "&lt;=" &amp; $A154, DataRegularSeason20242025!$D$3:$D$1315, S$1)+SUMIFS(DataRegularSeason20242025!$AB$3:$AB$1315,DataRegularSeason20242025!$B$3:$B$1315, "&lt;=" &amp; $A154, DataRegularSeason20242025!$E$3:$E$1315, S$1)</f>
        <v>10</v>
      </c>
      <c r="T154" s="2">
        <f>SUMIFS(DataRegularSeason20242025!$AA$3:$AA$1315,DataRegularSeason20242025!$B$3:$B$1315, "&lt;=" &amp; $A154, DataRegularSeason20242025!$D$3:$D$1315, T$1)+SUMIFS(DataRegularSeason20242025!$AB$3:$AB$1315,DataRegularSeason20242025!$B$3:$B$1315, "&lt;=" &amp; $A154, DataRegularSeason20242025!$E$3:$E$1315, T$1)</f>
        <v>17</v>
      </c>
      <c r="U154" s="2">
        <f>SUMIFS(DataRegularSeason20242025!$AA$3:$AA$1315,DataRegularSeason20242025!$B$3:$B$1315, "&lt;=" &amp; $A154, DataRegularSeason20242025!$D$3:$D$1315, U$1)+SUMIFS(DataRegularSeason20242025!$AB$3:$AB$1315,DataRegularSeason20242025!$B$3:$B$1315, "&lt;=" &amp; $A154, DataRegularSeason20242025!$E$3:$E$1315, U$1)</f>
        <v>12</v>
      </c>
      <c r="V154" s="2">
        <f>SUMIFS(DataRegularSeason20242025!$AA$3:$AA$1315,DataRegularSeason20242025!$B$3:$B$1315, "&lt;=" &amp; $A154, DataRegularSeason20242025!$D$3:$D$1315, V$1)+SUMIFS(DataRegularSeason20242025!$AB$3:$AB$1315,DataRegularSeason20242025!$B$3:$B$1315, "&lt;=" &amp; $A154, DataRegularSeason20242025!$E$3:$E$1315, V$1)</f>
        <v>9</v>
      </c>
      <c r="W154" s="2">
        <f>SUMIFS(DataRegularSeason20242025!$AA$3:$AA$1315,DataRegularSeason20242025!$B$3:$B$1315, "&lt;=" &amp; $A154, DataRegularSeason20242025!$D$3:$D$1315, W$1)+SUMIFS(DataRegularSeason20242025!$AB$3:$AB$1315,DataRegularSeason20242025!$B$3:$B$1315, "&lt;=" &amp; $A154, DataRegularSeason20242025!$E$3:$E$1315, W$1)</f>
        <v>11</v>
      </c>
      <c r="X154" s="2">
        <f>SUMIFS(DataRegularSeason20242025!$AA$3:$AA$1315,DataRegularSeason20242025!$B$3:$B$1315, "&lt;=" &amp; $A154, DataRegularSeason20242025!$D$3:$D$1315, X$1)+SUMIFS(DataRegularSeason20242025!$AB$3:$AB$1315,DataRegularSeason20242025!$B$3:$B$1315, "&lt;=" &amp; $A154, DataRegularSeason20242025!$E$3:$E$1315, X$1)</f>
        <v>11</v>
      </c>
      <c r="Y154" s="2">
        <f>SUMIFS(DataRegularSeason20242025!$AA$3:$AA$1315,DataRegularSeason20242025!$B$3:$B$1315, "&lt;=" &amp; $A154, DataRegularSeason20242025!$D$3:$D$1315, Y$1)+SUMIFS(DataRegularSeason20242025!$AB$3:$AB$1315,DataRegularSeason20242025!$B$3:$B$1315, "&lt;=" &amp; $A154, DataRegularSeason20242025!$E$3:$E$1315, Y$1)</f>
        <v>8</v>
      </c>
      <c r="Z154" s="2">
        <f>SUMIFS(DataRegularSeason20242025!$AA$3:$AA$1315,DataRegularSeason20242025!$B$3:$B$1315, "&lt;=" &amp; $A154, DataRegularSeason20242025!$D$3:$D$1315, Z$1)+SUMIFS(DataRegularSeason20242025!$AB$3:$AB$1315,DataRegularSeason20242025!$B$3:$B$1315, "&lt;=" &amp; $A154, DataRegularSeason20242025!$E$3:$E$1315, Z$1)</f>
        <v>12</v>
      </c>
      <c r="AA154" s="2">
        <f>SUMIFS(DataRegularSeason20242025!$AA$3:$AA$1315,DataRegularSeason20242025!$B$3:$B$1315, "&lt;=" &amp; $A154, DataRegularSeason20242025!$D$3:$D$1315, AA$1)+SUMIFS(DataRegularSeason20242025!$AB$3:$AB$1315,DataRegularSeason20242025!$B$3:$B$1315, "&lt;=" &amp; $A154, DataRegularSeason20242025!$E$3:$E$1315, AA$1)</f>
        <v>14</v>
      </c>
      <c r="AB154" s="2">
        <f>SUMIFS(DataRegularSeason20242025!$AA$3:$AA$1315,DataRegularSeason20242025!$B$3:$B$1315, "&lt;=" &amp; $A154, DataRegularSeason20242025!$D$3:$D$1315, AB$1)+SUMIFS(DataRegularSeason20242025!$AB$3:$AB$1315,DataRegularSeason20242025!$B$3:$B$1315, "&lt;=" &amp; $A154, DataRegularSeason20242025!$E$3:$E$1315, AB$1)</f>
        <v>14</v>
      </c>
      <c r="AC154" s="2">
        <f>SUMIFS(DataRegularSeason20242025!$AA$3:$AA$1315,DataRegularSeason20242025!$B$3:$B$1315, "&lt;=" &amp; $A154, DataRegularSeason20242025!$D$3:$D$1315, AC$1)+SUMIFS(DataRegularSeason20242025!$AB$3:$AB$1315,DataRegularSeason20242025!$B$3:$B$1315, "&lt;=" &amp; $A154, DataRegularSeason20242025!$E$3:$E$1315, AC$1)</f>
        <v>13</v>
      </c>
      <c r="AD154" s="2">
        <f>SUMIFS(DataRegularSeason20242025!$AA$3:$AA$1315,DataRegularSeason20242025!$B$3:$B$1315, "&lt;=" &amp; $A154, DataRegularSeason20242025!$D$3:$D$1315, AD$1)+SUMIFS(DataRegularSeason20242025!$AB$3:$AB$1315,DataRegularSeason20242025!$B$3:$B$1315, "&lt;=" &amp; $A154, DataRegularSeason20242025!$E$3:$E$1315, AD$1)</f>
        <v>13</v>
      </c>
      <c r="AE154" s="2">
        <f>SUMIFS(DataRegularSeason20242025!$AA$3:$AA$1315,DataRegularSeason20242025!$B$3:$B$1315, "&lt;=" &amp; $A154, DataRegularSeason20242025!$D$3:$D$1315, AE$1)+SUMIFS(DataRegularSeason20242025!$AB$3:$AB$1315,DataRegularSeason20242025!$B$3:$B$1315, "&lt;=" &amp; $A154, DataRegularSeason20242025!$E$3:$E$1315, AE$1)</f>
        <v>17</v>
      </c>
      <c r="AF154" s="2">
        <f>SUMIFS(DataRegularSeason20242025!$AA$3:$AA$1315,DataRegularSeason20242025!$B$3:$B$1315, "&lt;=" &amp; $A154, DataRegularSeason20242025!$D$3:$D$1315, AF$1)+SUMIFS(DataRegularSeason20242025!$AB$3:$AB$1315,DataRegularSeason20242025!$B$3:$B$1315, "&lt;=" &amp; $A154, DataRegularSeason20242025!$E$3:$E$1315, AF$1)</f>
        <v>22</v>
      </c>
      <c r="AG154" s="2">
        <f>SUMIFS(DataRegularSeason20242025!$AA$3:$AA$1315,DataRegularSeason20242025!$B$3:$B$1315, "&lt;=" &amp; $A154, DataRegularSeason20242025!$D$3:$D$1315, AG$1)+SUMIFS(DataRegularSeason20242025!$AB$3:$AB$1315,DataRegularSeason20242025!$B$3:$B$1315, "&lt;=" &amp; $A154, DataRegularSeason20242025!$E$3:$E$1315, AG$1)</f>
        <v>16</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10</v>
      </c>
      <c r="C155" s="2">
        <f>SUMIFS(DataRegularSeason20242025!$AA$3:$AA$1315,DataRegularSeason20242025!$B$3:$B$1315, "&lt;=" &amp; $A155, DataRegularSeason20242025!$D$3:$D$1315, C$1)+SUMIFS(DataRegularSeason20242025!$AB$3:$AB$1315,DataRegularSeason20242025!$B$3:$B$1315, "&lt;=" &amp; $A155, DataRegularSeason20242025!$E$3:$E$1315, C$1)</f>
        <v>13</v>
      </c>
      <c r="D155" s="2">
        <f>SUMIFS(DataRegularSeason20242025!$AA$3:$AA$1315,DataRegularSeason20242025!$B$3:$B$1315, "&lt;=" &amp; $A155, DataRegularSeason20242025!$D$3:$D$1315, D$1)+SUMIFS(DataRegularSeason20242025!$AB$3:$AB$1315,DataRegularSeason20242025!$B$3:$B$1315, "&lt;=" &amp; $A155, DataRegularSeason20242025!$E$3:$E$1315, D$1)</f>
        <v>9</v>
      </c>
      <c r="E155" s="2">
        <f>SUMIFS(DataRegularSeason20242025!$AA$3:$AA$1315,DataRegularSeason20242025!$B$3:$B$1315, "&lt;=" &amp; $A155, DataRegularSeason20242025!$D$3:$D$1315, E$1)+SUMIFS(DataRegularSeason20242025!$AB$3:$AB$1315,DataRegularSeason20242025!$B$3:$B$1315, "&lt;=" &amp; $A155, DataRegularSeason20242025!$E$3:$E$1315, E$1)</f>
        <v>16</v>
      </c>
      <c r="F155" s="2">
        <f>SUMIFS(DataRegularSeason20242025!$AA$3:$AA$1315,DataRegularSeason20242025!$B$3:$B$1315, "&lt;=" &amp; $A155, DataRegularSeason20242025!$D$3:$D$1315, F$1)+SUMIFS(DataRegularSeason20242025!$AB$3:$AB$1315,DataRegularSeason20242025!$B$3:$B$1315, "&lt;=" &amp; $A155, DataRegularSeason20242025!$E$3:$E$1315, F$1)</f>
        <v>11</v>
      </c>
      <c r="G155" s="2">
        <f>SUMIFS(DataRegularSeason20242025!$AA$3:$AA$1315,DataRegularSeason20242025!$B$3:$B$1315, "&lt;=" &amp; $A155, DataRegularSeason20242025!$D$3:$D$1315, G$1)+SUMIFS(DataRegularSeason20242025!$AB$3:$AB$1315,DataRegularSeason20242025!$B$3:$B$1315, "&lt;=" &amp; $A155, DataRegularSeason20242025!$E$3:$E$1315, G$1)</f>
        <v>13</v>
      </c>
      <c r="H155" s="2">
        <f>SUMIFS(DataRegularSeason20242025!$AA$3:$AA$1315,DataRegularSeason20242025!$B$3:$B$1315, "&lt;=" &amp; $A155, DataRegularSeason20242025!$D$3:$D$1315, H$1)+SUMIFS(DataRegularSeason20242025!$AB$3:$AB$1315,DataRegularSeason20242025!$B$3:$B$1315, "&lt;=" &amp; $A155, DataRegularSeason20242025!$E$3:$E$1315, H$1)</f>
        <v>11</v>
      </c>
      <c r="I155" s="2">
        <f>SUMIFS(DataRegularSeason20242025!$AA$3:$AA$1315,DataRegularSeason20242025!$B$3:$B$1315, "&lt;=" &amp; $A155, DataRegularSeason20242025!$D$3:$D$1315, I$1)+SUMIFS(DataRegularSeason20242025!$AB$3:$AB$1315,DataRegularSeason20242025!$B$3:$B$1315, "&lt;=" &amp; $A155, DataRegularSeason20242025!$E$3:$E$1315, I$1)</f>
        <v>10</v>
      </c>
      <c r="J155" s="2">
        <f>SUMIFS(DataRegularSeason20242025!$AA$3:$AA$1315,DataRegularSeason20242025!$B$3:$B$1315, "&lt;=" &amp; $A155, DataRegularSeason20242025!$D$3:$D$1315, J$1)+SUMIFS(DataRegularSeason20242025!$AB$3:$AB$1315,DataRegularSeason20242025!$B$3:$B$1315, "&lt;=" &amp; $A155, DataRegularSeason20242025!$E$3:$E$1315, J$1)</f>
        <v>14</v>
      </c>
      <c r="K155" s="2">
        <f>SUMIFS(DataRegularSeason20242025!$AA$3:$AA$1315,DataRegularSeason20242025!$B$3:$B$1315, "&lt;=" &amp; $A155, DataRegularSeason20242025!$D$3:$D$1315, K$1)+SUMIFS(DataRegularSeason20242025!$AB$3:$AB$1315,DataRegularSeason20242025!$B$3:$B$1315, "&lt;=" &amp; $A155, DataRegularSeason20242025!$E$3:$E$1315, K$1)</f>
        <v>11</v>
      </c>
      <c r="L155" s="2">
        <f>SUMIFS(DataRegularSeason20242025!$AA$3:$AA$1315,DataRegularSeason20242025!$B$3:$B$1315, "&lt;=" &amp; $A155, DataRegularSeason20242025!$D$3:$D$1315, L$1)+SUMIFS(DataRegularSeason20242025!$AB$3:$AB$1315,DataRegularSeason20242025!$B$3:$B$1315, "&lt;=" &amp; $A155, DataRegularSeason20242025!$E$3:$E$1315, L$1)</f>
        <v>13</v>
      </c>
      <c r="M155" s="2">
        <f>SUMIFS(DataRegularSeason20242025!$AA$3:$AA$1315,DataRegularSeason20242025!$B$3:$B$1315, "&lt;=" &amp; $A155, DataRegularSeason20242025!$D$3:$D$1315, M$1)+SUMIFS(DataRegularSeason20242025!$AB$3:$AB$1315,DataRegularSeason20242025!$B$3:$B$1315, "&lt;=" &amp; $A155, DataRegularSeason20242025!$E$3:$E$1315, M$1)</f>
        <v>19</v>
      </c>
      <c r="N155" s="2">
        <f>SUMIFS(DataRegularSeason20242025!$AA$3:$AA$1315,DataRegularSeason20242025!$B$3:$B$1315, "&lt;=" &amp; $A155, DataRegularSeason20242025!$D$3:$D$1315, N$1)+SUMIFS(DataRegularSeason20242025!$AB$3:$AB$1315,DataRegularSeason20242025!$B$3:$B$1315, "&lt;=" &amp; $A155, DataRegularSeason20242025!$E$3:$E$1315, N$1)</f>
        <v>17</v>
      </c>
      <c r="O155" s="2">
        <f>SUMIFS(DataRegularSeason20242025!$AA$3:$AA$1315,DataRegularSeason20242025!$B$3:$B$1315, "&lt;=" &amp; $A155, DataRegularSeason20242025!$D$3:$D$1315, O$1)+SUMIFS(DataRegularSeason20242025!$AB$3:$AB$1315,DataRegularSeason20242025!$B$3:$B$1315, "&lt;=" &amp; $A155, DataRegularSeason20242025!$E$3:$E$1315, O$1)</f>
        <v>18</v>
      </c>
      <c r="P155" s="2">
        <f>SUMIFS(DataRegularSeason20242025!$AA$3:$AA$1315,DataRegularSeason20242025!$B$3:$B$1315, "&lt;=" &amp; $A155, DataRegularSeason20242025!$D$3:$D$1315, P$1)+SUMIFS(DataRegularSeason20242025!$AB$3:$AB$1315,DataRegularSeason20242025!$B$3:$B$1315, "&lt;=" &amp; $A155, DataRegularSeason20242025!$E$3:$E$1315, P$1)</f>
        <v>9</v>
      </c>
      <c r="Q155" s="2">
        <f>SUMIFS(DataRegularSeason20242025!$AA$3:$AA$1315,DataRegularSeason20242025!$B$3:$B$1315, "&lt;=" &amp; $A155, DataRegularSeason20242025!$D$3:$D$1315, Q$1)+SUMIFS(DataRegularSeason20242025!$AB$3:$AB$1315,DataRegularSeason20242025!$B$3:$B$1315, "&lt;=" &amp; $A155, DataRegularSeason20242025!$E$3:$E$1315, Q$1)</f>
        <v>18</v>
      </c>
      <c r="R155" s="2">
        <f>SUMIFS(DataRegularSeason20242025!$AA$3:$AA$1315,DataRegularSeason20242025!$B$3:$B$1315, "&lt;=" &amp; $A155, DataRegularSeason20242025!$D$3:$D$1315, R$1)+SUMIFS(DataRegularSeason20242025!$AB$3:$AB$1315,DataRegularSeason20242025!$B$3:$B$1315, "&lt;=" &amp; $A155, DataRegularSeason20242025!$E$3:$E$1315, R$1)</f>
        <v>9</v>
      </c>
      <c r="S155" s="2">
        <f>SUMIFS(DataRegularSeason20242025!$AA$3:$AA$1315,DataRegularSeason20242025!$B$3:$B$1315, "&lt;=" &amp; $A155, DataRegularSeason20242025!$D$3:$D$1315, S$1)+SUMIFS(DataRegularSeason20242025!$AB$3:$AB$1315,DataRegularSeason20242025!$B$3:$B$1315, "&lt;=" &amp; $A155, DataRegularSeason20242025!$E$3:$E$1315, S$1)</f>
        <v>10</v>
      </c>
      <c r="T155" s="2">
        <f>SUMIFS(DataRegularSeason20242025!$AA$3:$AA$1315,DataRegularSeason20242025!$B$3:$B$1315, "&lt;=" &amp; $A155, DataRegularSeason20242025!$D$3:$D$1315, T$1)+SUMIFS(DataRegularSeason20242025!$AB$3:$AB$1315,DataRegularSeason20242025!$B$3:$B$1315, "&lt;=" &amp; $A155, DataRegularSeason20242025!$E$3:$E$1315, T$1)</f>
        <v>17</v>
      </c>
      <c r="U155" s="2">
        <f>SUMIFS(DataRegularSeason20242025!$AA$3:$AA$1315,DataRegularSeason20242025!$B$3:$B$1315, "&lt;=" &amp; $A155, DataRegularSeason20242025!$D$3:$D$1315, U$1)+SUMIFS(DataRegularSeason20242025!$AB$3:$AB$1315,DataRegularSeason20242025!$B$3:$B$1315, "&lt;=" &amp; $A155, DataRegularSeason20242025!$E$3:$E$1315, U$1)</f>
        <v>12</v>
      </c>
      <c r="V155" s="2">
        <f>SUMIFS(DataRegularSeason20242025!$AA$3:$AA$1315,DataRegularSeason20242025!$B$3:$B$1315, "&lt;=" &amp; $A155, DataRegularSeason20242025!$D$3:$D$1315, V$1)+SUMIFS(DataRegularSeason20242025!$AB$3:$AB$1315,DataRegularSeason20242025!$B$3:$B$1315, "&lt;=" &amp; $A155, DataRegularSeason20242025!$E$3:$E$1315, V$1)</f>
        <v>9</v>
      </c>
      <c r="W155" s="2">
        <f>SUMIFS(DataRegularSeason20242025!$AA$3:$AA$1315,DataRegularSeason20242025!$B$3:$B$1315, "&lt;=" &amp; $A155, DataRegularSeason20242025!$D$3:$D$1315, W$1)+SUMIFS(DataRegularSeason20242025!$AB$3:$AB$1315,DataRegularSeason20242025!$B$3:$B$1315, "&lt;=" &amp; $A155, DataRegularSeason20242025!$E$3:$E$1315, W$1)</f>
        <v>11</v>
      </c>
      <c r="X155" s="2">
        <f>SUMIFS(DataRegularSeason20242025!$AA$3:$AA$1315,DataRegularSeason20242025!$B$3:$B$1315, "&lt;=" &amp; $A155, DataRegularSeason20242025!$D$3:$D$1315, X$1)+SUMIFS(DataRegularSeason20242025!$AB$3:$AB$1315,DataRegularSeason20242025!$B$3:$B$1315, "&lt;=" &amp; $A155, DataRegularSeason20242025!$E$3:$E$1315, X$1)</f>
        <v>11</v>
      </c>
      <c r="Y155" s="2">
        <f>SUMIFS(DataRegularSeason20242025!$AA$3:$AA$1315,DataRegularSeason20242025!$B$3:$B$1315, "&lt;=" &amp; $A155, DataRegularSeason20242025!$D$3:$D$1315, Y$1)+SUMIFS(DataRegularSeason20242025!$AB$3:$AB$1315,DataRegularSeason20242025!$B$3:$B$1315, "&lt;=" &amp; $A155, DataRegularSeason20242025!$E$3:$E$1315, Y$1)</f>
        <v>8</v>
      </c>
      <c r="Z155" s="2">
        <f>SUMIFS(DataRegularSeason20242025!$AA$3:$AA$1315,DataRegularSeason20242025!$B$3:$B$1315, "&lt;=" &amp; $A155, DataRegularSeason20242025!$D$3:$D$1315, Z$1)+SUMIFS(DataRegularSeason20242025!$AB$3:$AB$1315,DataRegularSeason20242025!$B$3:$B$1315, "&lt;=" &amp; $A155, DataRegularSeason20242025!$E$3:$E$1315, Z$1)</f>
        <v>12</v>
      </c>
      <c r="AA155" s="2">
        <f>SUMIFS(DataRegularSeason20242025!$AA$3:$AA$1315,DataRegularSeason20242025!$B$3:$B$1315, "&lt;=" &amp; $A155, DataRegularSeason20242025!$D$3:$D$1315, AA$1)+SUMIFS(DataRegularSeason20242025!$AB$3:$AB$1315,DataRegularSeason20242025!$B$3:$B$1315, "&lt;=" &amp; $A155, DataRegularSeason20242025!$E$3:$E$1315, AA$1)</f>
        <v>14</v>
      </c>
      <c r="AB155" s="2">
        <f>SUMIFS(DataRegularSeason20242025!$AA$3:$AA$1315,DataRegularSeason20242025!$B$3:$B$1315, "&lt;=" &amp; $A155, DataRegularSeason20242025!$D$3:$D$1315, AB$1)+SUMIFS(DataRegularSeason20242025!$AB$3:$AB$1315,DataRegularSeason20242025!$B$3:$B$1315, "&lt;=" &amp; $A155, DataRegularSeason20242025!$E$3:$E$1315, AB$1)</f>
        <v>14</v>
      </c>
      <c r="AC155" s="2">
        <f>SUMIFS(DataRegularSeason20242025!$AA$3:$AA$1315,DataRegularSeason20242025!$B$3:$B$1315, "&lt;=" &amp; $A155, DataRegularSeason20242025!$D$3:$D$1315, AC$1)+SUMIFS(DataRegularSeason20242025!$AB$3:$AB$1315,DataRegularSeason20242025!$B$3:$B$1315, "&lt;=" &amp; $A155, DataRegularSeason20242025!$E$3:$E$1315, AC$1)</f>
        <v>13</v>
      </c>
      <c r="AD155" s="2">
        <f>SUMIFS(DataRegularSeason20242025!$AA$3:$AA$1315,DataRegularSeason20242025!$B$3:$B$1315, "&lt;=" &amp; $A155, DataRegularSeason20242025!$D$3:$D$1315, AD$1)+SUMIFS(DataRegularSeason20242025!$AB$3:$AB$1315,DataRegularSeason20242025!$B$3:$B$1315, "&lt;=" &amp; $A155, DataRegularSeason20242025!$E$3:$E$1315, AD$1)</f>
        <v>13</v>
      </c>
      <c r="AE155" s="2">
        <f>SUMIFS(DataRegularSeason20242025!$AA$3:$AA$1315,DataRegularSeason20242025!$B$3:$B$1315, "&lt;=" &amp; $A155, DataRegularSeason20242025!$D$3:$D$1315, AE$1)+SUMIFS(DataRegularSeason20242025!$AB$3:$AB$1315,DataRegularSeason20242025!$B$3:$B$1315, "&lt;=" &amp; $A155, DataRegularSeason20242025!$E$3:$E$1315, AE$1)</f>
        <v>17</v>
      </c>
      <c r="AF155" s="2">
        <f>SUMIFS(DataRegularSeason20242025!$AA$3:$AA$1315,DataRegularSeason20242025!$B$3:$B$1315, "&lt;=" &amp; $A155, DataRegularSeason20242025!$D$3:$D$1315, AF$1)+SUMIFS(DataRegularSeason20242025!$AB$3:$AB$1315,DataRegularSeason20242025!$B$3:$B$1315, "&lt;=" &amp; $A155, DataRegularSeason20242025!$E$3:$E$1315, AF$1)</f>
        <v>22</v>
      </c>
      <c r="AG155" s="2">
        <f>SUMIFS(DataRegularSeason20242025!$AA$3:$AA$1315,DataRegularSeason20242025!$B$3:$B$1315, "&lt;=" &amp; $A155, DataRegularSeason20242025!$D$3:$D$1315, AG$1)+SUMIFS(DataRegularSeason20242025!$AB$3:$AB$1315,DataRegularSeason20242025!$B$3:$B$1315, "&lt;=" &amp; $A155, DataRegularSeason20242025!$E$3:$E$1315, AG$1)</f>
        <v>16</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10</v>
      </c>
      <c r="C156" s="2">
        <f>SUMIFS(DataRegularSeason20242025!$AA$3:$AA$1315,DataRegularSeason20242025!$B$3:$B$1315, "&lt;=" &amp; $A156, DataRegularSeason20242025!$D$3:$D$1315, C$1)+SUMIFS(DataRegularSeason20242025!$AB$3:$AB$1315,DataRegularSeason20242025!$B$3:$B$1315, "&lt;=" &amp; $A156, DataRegularSeason20242025!$E$3:$E$1315, C$1)</f>
        <v>13</v>
      </c>
      <c r="D156" s="2">
        <f>SUMIFS(DataRegularSeason20242025!$AA$3:$AA$1315,DataRegularSeason20242025!$B$3:$B$1315, "&lt;=" &amp; $A156, DataRegularSeason20242025!$D$3:$D$1315, D$1)+SUMIFS(DataRegularSeason20242025!$AB$3:$AB$1315,DataRegularSeason20242025!$B$3:$B$1315, "&lt;=" &amp; $A156, DataRegularSeason20242025!$E$3:$E$1315, D$1)</f>
        <v>9</v>
      </c>
      <c r="E156" s="2">
        <f>SUMIFS(DataRegularSeason20242025!$AA$3:$AA$1315,DataRegularSeason20242025!$B$3:$B$1315, "&lt;=" &amp; $A156, DataRegularSeason20242025!$D$3:$D$1315, E$1)+SUMIFS(DataRegularSeason20242025!$AB$3:$AB$1315,DataRegularSeason20242025!$B$3:$B$1315, "&lt;=" &amp; $A156, DataRegularSeason20242025!$E$3:$E$1315, E$1)</f>
        <v>16</v>
      </c>
      <c r="F156" s="2">
        <f>SUMIFS(DataRegularSeason20242025!$AA$3:$AA$1315,DataRegularSeason20242025!$B$3:$B$1315, "&lt;=" &amp; $A156, DataRegularSeason20242025!$D$3:$D$1315, F$1)+SUMIFS(DataRegularSeason20242025!$AB$3:$AB$1315,DataRegularSeason20242025!$B$3:$B$1315, "&lt;=" &amp; $A156, DataRegularSeason20242025!$E$3:$E$1315, F$1)</f>
        <v>11</v>
      </c>
      <c r="G156" s="2">
        <f>SUMIFS(DataRegularSeason20242025!$AA$3:$AA$1315,DataRegularSeason20242025!$B$3:$B$1315, "&lt;=" &amp; $A156, DataRegularSeason20242025!$D$3:$D$1315, G$1)+SUMIFS(DataRegularSeason20242025!$AB$3:$AB$1315,DataRegularSeason20242025!$B$3:$B$1315, "&lt;=" &amp; $A156, DataRegularSeason20242025!$E$3:$E$1315, G$1)</f>
        <v>13</v>
      </c>
      <c r="H156" s="2">
        <f>SUMIFS(DataRegularSeason20242025!$AA$3:$AA$1315,DataRegularSeason20242025!$B$3:$B$1315, "&lt;=" &amp; $A156, DataRegularSeason20242025!$D$3:$D$1315, H$1)+SUMIFS(DataRegularSeason20242025!$AB$3:$AB$1315,DataRegularSeason20242025!$B$3:$B$1315, "&lt;=" &amp; $A156, DataRegularSeason20242025!$E$3:$E$1315, H$1)</f>
        <v>11</v>
      </c>
      <c r="I156" s="2">
        <f>SUMIFS(DataRegularSeason20242025!$AA$3:$AA$1315,DataRegularSeason20242025!$B$3:$B$1315, "&lt;=" &amp; $A156, DataRegularSeason20242025!$D$3:$D$1315, I$1)+SUMIFS(DataRegularSeason20242025!$AB$3:$AB$1315,DataRegularSeason20242025!$B$3:$B$1315, "&lt;=" &amp; $A156, DataRegularSeason20242025!$E$3:$E$1315, I$1)</f>
        <v>10</v>
      </c>
      <c r="J156" s="2">
        <f>SUMIFS(DataRegularSeason20242025!$AA$3:$AA$1315,DataRegularSeason20242025!$B$3:$B$1315, "&lt;=" &amp; $A156, DataRegularSeason20242025!$D$3:$D$1315, J$1)+SUMIFS(DataRegularSeason20242025!$AB$3:$AB$1315,DataRegularSeason20242025!$B$3:$B$1315, "&lt;=" &amp; $A156, DataRegularSeason20242025!$E$3:$E$1315, J$1)</f>
        <v>14</v>
      </c>
      <c r="K156" s="2">
        <f>SUMIFS(DataRegularSeason20242025!$AA$3:$AA$1315,DataRegularSeason20242025!$B$3:$B$1315, "&lt;=" &amp; $A156, DataRegularSeason20242025!$D$3:$D$1315, K$1)+SUMIFS(DataRegularSeason20242025!$AB$3:$AB$1315,DataRegularSeason20242025!$B$3:$B$1315, "&lt;=" &amp; $A156, DataRegularSeason20242025!$E$3:$E$1315, K$1)</f>
        <v>11</v>
      </c>
      <c r="L156" s="2">
        <f>SUMIFS(DataRegularSeason20242025!$AA$3:$AA$1315,DataRegularSeason20242025!$B$3:$B$1315, "&lt;=" &amp; $A156, DataRegularSeason20242025!$D$3:$D$1315, L$1)+SUMIFS(DataRegularSeason20242025!$AB$3:$AB$1315,DataRegularSeason20242025!$B$3:$B$1315, "&lt;=" &amp; $A156, DataRegularSeason20242025!$E$3:$E$1315, L$1)</f>
        <v>13</v>
      </c>
      <c r="M156" s="2">
        <f>SUMIFS(DataRegularSeason20242025!$AA$3:$AA$1315,DataRegularSeason20242025!$B$3:$B$1315, "&lt;=" &amp; $A156, DataRegularSeason20242025!$D$3:$D$1315, M$1)+SUMIFS(DataRegularSeason20242025!$AB$3:$AB$1315,DataRegularSeason20242025!$B$3:$B$1315, "&lt;=" &amp; $A156, DataRegularSeason20242025!$E$3:$E$1315, M$1)</f>
        <v>19</v>
      </c>
      <c r="N156" s="2">
        <f>SUMIFS(DataRegularSeason20242025!$AA$3:$AA$1315,DataRegularSeason20242025!$B$3:$B$1315, "&lt;=" &amp; $A156, DataRegularSeason20242025!$D$3:$D$1315, N$1)+SUMIFS(DataRegularSeason20242025!$AB$3:$AB$1315,DataRegularSeason20242025!$B$3:$B$1315, "&lt;=" &amp; $A156, DataRegularSeason20242025!$E$3:$E$1315, N$1)</f>
        <v>17</v>
      </c>
      <c r="O156" s="2">
        <f>SUMIFS(DataRegularSeason20242025!$AA$3:$AA$1315,DataRegularSeason20242025!$B$3:$B$1315, "&lt;=" &amp; $A156, DataRegularSeason20242025!$D$3:$D$1315, O$1)+SUMIFS(DataRegularSeason20242025!$AB$3:$AB$1315,DataRegularSeason20242025!$B$3:$B$1315, "&lt;=" &amp; $A156, DataRegularSeason20242025!$E$3:$E$1315, O$1)</f>
        <v>18</v>
      </c>
      <c r="P156" s="2">
        <f>SUMIFS(DataRegularSeason20242025!$AA$3:$AA$1315,DataRegularSeason20242025!$B$3:$B$1315, "&lt;=" &amp; $A156, DataRegularSeason20242025!$D$3:$D$1315, P$1)+SUMIFS(DataRegularSeason20242025!$AB$3:$AB$1315,DataRegularSeason20242025!$B$3:$B$1315, "&lt;=" &amp; $A156, DataRegularSeason20242025!$E$3:$E$1315, P$1)</f>
        <v>9</v>
      </c>
      <c r="Q156" s="2">
        <f>SUMIFS(DataRegularSeason20242025!$AA$3:$AA$1315,DataRegularSeason20242025!$B$3:$B$1315, "&lt;=" &amp; $A156, DataRegularSeason20242025!$D$3:$D$1315, Q$1)+SUMIFS(DataRegularSeason20242025!$AB$3:$AB$1315,DataRegularSeason20242025!$B$3:$B$1315, "&lt;=" &amp; $A156, DataRegularSeason20242025!$E$3:$E$1315, Q$1)</f>
        <v>18</v>
      </c>
      <c r="R156" s="2">
        <f>SUMIFS(DataRegularSeason20242025!$AA$3:$AA$1315,DataRegularSeason20242025!$B$3:$B$1315, "&lt;=" &amp; $A156, DataRegularSeason20242025!$D$3:$D$1315, R$1)+SUMIFS(DataRegularSeason20242025!$AB$3:$AB$1315,DataRegularSeason20242025!$B$3:$B$1315, "&lt;=" &amp; $A156, DataRegularSeason20242025!$E$3:$E$1315, R$1)</f>
        <v>9</v>
      </c>
      <c r="S156" s="2">
        <f>SUMIFS(DataRegularSeason20242025!$AA$3:$AA$1315,DataRegularSeason20242025!$B$3:$B$1315, "&lt;=" &amp; $A156, DataRegularSeason20242025!$D$3:$D$1315, S$1)+SUMIFS(DataRegularSeason20242025!$AB$3:$AB$1315,DataRegularSeason20242025!$B$3:$B$1315, "&lt;=" &amp; $A156, DataRegularSeason20242025!$E$3:$E$1315, S$1)</f>
        <v>10</v>
      </c>
      <c r="T156" s="2">
        <f>SUMIFS(DataRegularSeason20242025!$AA$3:$AA$1315,DataRegularSeason20242025!$B$3:$B$1315, "&lt;=" &amp; $A156, DataRegularSeason20242025!$D$3:$D$1315, T$1)+SUMIFS(DataRegularSeason20242025!$AB$3:$AB$1315,DataRegularSeason20242025!$B$3:$B$1315, "&lt;=" &amp; $A156, DataRegularSeason20242025!$E$3:$E$1315, T$1)</f>
        <v>17</v>
      </c>
      <c r="U156" s="2">
        <f>SUMIFS(DataRegularSeason20242025!$AA$3:$AA$1315,DataRegularSeason20242025!$B$3:$B$1315, "&lt;=" &amp; $A156, DataRegularSeason20242025!$D$3:$D$1315, U$1)+SUMIFS(DataRegularSeason20242025!$AB$3:$AB$1315,DataRegularSeason20242025!$B$3:$B$1315, "&lt;=" &amp; $A156, DataRegularSeason20242025!$E$3:$E$1315, U$1)</f>
        <v>12</v>
      </c>
      <c r="V156" s="2">
        <f>SUMIFS(DataRegularSeason20242025!$AA$3:$AA$1315,DataRegularSeason20242025!$B$3:$B$1315, "&lt;=" &amp; $A156, DataRegularSeason20242025!$D$3:$D$1315, V$1)+SUMIFS(DataRegularSeason20242025!$AB$3:$AB$1315,DataRegularSeason20242025!$B$3:$B$1315, "&lt;=" &amp; $A156, DataRegularSeason20242025!$E$3:$E$1315, V$1)</f>
        <v>9</v>
      </c>
      <c r="W156" s="2">
        <f>SUMIFS(DataRegularSeason20242025!$AA$3:$AA$1315,DataRegularSeason20242025!$B$3:$B$1315, "&lt;=" &amp; $A156, DataRegularSeason20242025!$D$3:$D$1315, W$1)+SUMIFS(DataRegularSeason20242025!$AB$3:$AB$1315,DataRegularSeason20242025!$B$3:$B$1315, "&lt;=" &amp; $A156, DataRegularSeason20242025!$E$3:$E$1315, W$1)</f>
        <v>11</v>
      </c>
      <c r="X156" s="2">
        <f>SUMIFS(DataRegularSeason20242025!$AA$3:$AA$1315,DataRegularSeason20242025!$B$3:$B$1315, "&lt;=" &amp; $A156, DataRegularSeason20242025!$D$3:$D$1315, X$1)+SUMIFS(DataRegularSeason20242025!$AB$3:$AB$1315,DataRegularSeason20242025!$B$3:$B$1315, "&lt;=" &amp; $A156, DataRegularSeason20242025!$E$3:$E$1315, X$1)</f>
        <v>11</v>
      </c>
      <c r="Y156" s="2">
        <f>SUMIFS(DataRegularSeason20242025!$AA$3:$AA$1315,DataRegularSeason20242025!$B$3:$B$1315, "&lt;=" &amp; $A156, DataRegularSeason20242025!$D$3:$D$1315, Y$1)+SUMIFS(DataRegularSeason20242025!$AB$3:$AB$1315,DataRegularSeason20242025!$B$3:$B$1315, "&lt;=" &amp; $A156, DataRegularSeason20242025!$E$3:$E$1315, Y$1)</f>
        <v>8</v>
      </c>
      <c r="Z156" s="2">
        <f>SUMIFS(DataRegularSeason20242025!$AA$3:$AA$1315,DataRegularSeason20242025!$B$3:$B$1315, "&lt;=" &amp; $A156, DataRegularSeason20242025!$D$3:$D$1315, Z$1)+SUMIFS(DataRegularSeason20242025!$AB$3:$AB$1315,DataRegularSeason20242025!$B$3:$B$1315, "&lt;=" &amp; $A156, DataRegularSeason20242025!$E$3:$E$1315, Z$1)</f>
        <v>12</v>
      </c>
      <c r="AA156" s="2">
        <f>SUMIFS(DataRegularSeason20242025!$AA$3:$AA$1315,DataRegularSeason20242025!$B$3:$B$1315, "&lt;=" &amp; $A156, DataRegularSeason20242025!$D$3:$D$1315, AA$1)+SUMIFS(DataRegularSeason20242025!$AB$3:$AB$1315,DataRegularSeason20242025!$B$3:$B$1315, "&lt;=" &amp; $A156, DataRegularSeason20242025!$E$3:$E$1315, AA$1)</f>
        <v>14</v>
      </c>
      <c r="AB156" s="2">
        <f>SUMIFS(DataRegularSeason20242025!$AA$3:$AA$1315,DataRegularSeason20242025!$B$3:$B$1315, "&lt;=" &amp; $A156, DataRegularSeason20242025!$D$3:$D$1315, AB$1)+SUMIFS(DataRegularSeason20242025!$AB$3:$AB$1315,DataRegularSeason20242025!$B$3:$B$1315, "&lt;=" &amp; $A156, DataRegularSeason20242025!$E$3:$E$1315, AB$1)</f>
        <v>14</v>
      </c>
      <c r="AC156" s="2">
        <f>SUMIFS(DataRegularSeason20242025!$AA$3:$AA$1315,DataRegularSeason20242025!$B$3:$B$1315, "&lt;=" &amp; $A156, DataRegularSeason20242025!$D$3:$D$1315, AC$1)+SUMIFS(DataRegularSeason20242025!$AB$3:$AB$1315,DataRegularSeason20242025!$B$3:$B$1315, "&lt;=" &amp; $A156, DataRegularSeason20242025!$E$3:$E$1315, AC$1)</f>
        <v>13</v>
      </c>
      <c r="AD156" s="2">
        <f>SUMIFS(DataRegularSeason20242025!$AA$3:$AA$1315,DataRegularSeason20242025!$B$3:$B$1315, "&lt;=" &amp; $A156, DataRegularSeason20242025!$D$3:$D$1315, AD$1)+SUMIFS(DataRegularSeason20242025!$AB$3:$AB$1315,DataRegularSeason20242025!$B$3:$B$1315, "&lt;=" &amp; $A156, DataRegularSeason20242025!$E$3:$E$1315, AD$1)</f>
        <v>13</v>
      </c>
      <c r="AE156" s="2">
        <f>SUMIFS(DataRegularSeason20242025!$AA$3:$AA$1315,DataRegularSeason20242025!$B$3:$B$1315, "&lt;=" &amp; $A156, DataRegularSeason20242025!$D$3:$D$1315, AE$1)+SUMIFS(DataRegularSeason20242025!$AB$3:$AB$1315,DataRegularSeason20242025!$B$3:$B$1315, "&lt;=" &amp; $A156, DataRegularSeason20242025!$E$3:$E$1315, AE$1)</f>
        <v>17</v>
      </c>
      <c r="AF156" s="2">
        <f>SUMIFS(DataRegularSeason20242025!$AA$3:$AA$1315,DataRegularSeason20242025!$B$3:$B$1315, "&lt;=" &amp; $A156, DataRegularSeason20242025!$D$3:$D$1315, AF$1)+SUMIFS(DataRegularSeason20242025!$AB$3:$AB$1315,DataRegularSeason20242025!$B$3:$B$1315, "&lt;=" &amp; $A156, DataRegularSeason20242025!$E$3:$E$1315, AF$1)</f>
        <v>22</v>
      </c>
      <c r="AG156" s="2">
        <f>SUMIFS(DataRegularSeason20242025!$AA$3:$AA$1315,DataRegularSeason20242025!$B$3:$B$1315, "&lt;=" &amp; $A156, DataRegularSeason20242025!$D$3:$D$1315, AG$1)+SUMIFS(DataRegularSeason20242025!$AB$3:$AB$1315,DataRegularSeason20242025!$B$3:$B$1315, "&lt;=" &amp; $A156, DataRegularSeason20242025!$E$3:$E$1315, AG$1)</f>
        <v>16</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10</v>
      </c>
      <c r="C157" s="2">
        <f>SUMIFS(DataRegularSeason20242025!$AA$3:$AA$1315,DataRegularSeason20242025!$B$3:$B$1315, "&lt;=" &amp; $A157, DataRegularSeason20242025!$D$3:$D$1315, C$1)+SUMIFS(DataRegularSeason20242025!$AB$3:$AB$1315,DataRegularSeason20242025!$B$3:$B$1315, "&lt;=" &amp; $A157, DataRegularSeason20242025!$E$3:$E$1315, C$1)</f>
        <v>13</v>
      </c>
      <c r="D157" s="2">
        <f>SUMIFS(DataRegularSeason20242025!$AA$3:$AA$1315,DataRegularSeason20242025!$B$3:$B$1315, "&lt;=" &amp; $A157, DataRegularSeason20242025!$D$3:$D$1315, D$1)+SUMIFS(DataRegularSeason20242025!$AB$3:$AB$1315,DataRegularSeason20242025!$B$3:$B$1315, "&lt;=" &amp; $A157, DataRegularSeason20242025!$E$3:$E$1315, D$1)</f>
        <v>9</v>
      </c>
      <c r="E157" s="2">
        <f>SUMIFS(DataRegularSeason20242025!$AA$3:$AA$1315,DataRegularSeason20242025!$B$3:$B$1315, "&lt;=" &amp; $A157, DataRegularSeason20242025!$D$3:$D$1315, E$1)+SUMIFS(DataRegularSeason20242025!$AB$3:$AB$1315,DataRegularSeason20242025!$B$3:$B$1315, "&lt;=" &amp; $A157, DataRegularSeason20242025!$E$3:$E$1315, E$1)</f>
        <v>16</v>
      </c>
      <c r="F157" s="2">
        <f>SUMIFS(DataRegularSeason20242025!$AA$3:$AA$1315,DataRegularSeason20242025!$B$3:$B$1315, "&lt;=" &amp; $A157, DataRegularSeason20242025!$D$3:$D$1315, F$1)+SUMIFS(DataRegularSeason20242025!$AB$3:$AB$1315,DataRegularSeason20242025!$B$3:$B$1315, "&lt;=" &amp; $A157, DataRegularSeason20242025!$E$3:$E$1315, F$1)</f>
        <v>11</v>
      </c>
      <c r="G157" s="2">
        <f>SUMIFS(DataRegularSeason20242025!$AA$3:$AA$1315,DataRegularSeason20242025!$B$3:$B$1315, "&lt;=" &amp; $A157, DataRegularSeason20242025!$D$3:$D$1315, G$1)+SUMIFS(DataRegularSeason20242025!$AB$3:$AB$1315,DataRegularSeason20242025!$B$3:$B$1315, "&lt;=" &amp; $A157, DataRegularSeason20242025!$E$3:$E$1315, G$1)</f>
        <v>13</v>
      </c>
      <c r="H157" s="2">
        <f>SUMIFS(DataRegularSeason20242025!$AA$3:$AA$1315,DataRegularSeason20242025!$B$3:$B$1315, "&lt;=" &amp; $A157, DataRegularSeason20242025!$D$3:$D$1315, H$1)+SUMIFS(DataRegularSeason20242025!$AB$3:$AB$1315,DataRegularSeason20242025!$B$3:$B$1315, "&lt;=" &amp; $A157, DataRegularSeason20242025!$E$3:$E$1315, H$1)</f>
        <v>11</v>
      </c>
      <c r="I157" s="2">
        <f>SUMIFS(DataRegularSeason20242025!$AA$3:$AA$1315,DataRegularSeason20242025!$B$3:$B$1315, "&lt;=" &amp; $A157, DataRegularSeason20242025!$D$3:$D$1315, I$1)+SUMIFS(DataRegularSeason20242025!$AB$3:$AB$1315,DataRegularSeason20242025!$B$3:$B$1315, "&lt;=" &amp; $A157, DataRegularSeason20242025!$E$3:$E$1315, I$1)</f>
        <v>10</v>
      </c>
      <c r="J157" s="2">
        <f>SUMIFS(DataRegularSeason20242025!$AA$3:$AA$1315,DataRegularSeason20242025!$B$3:$B$1315, "&lt;=" &amp; $A157, DataRegularSeason20242025!$D$3:$D$1315, J$1)+SUMIFS(DataRegularSeason20242025!$AB$3:$AB$1315,DataRegularSeason20242025!$B$3:$B$1315, "&lt;=" &amp; $A157, DataRegularSeason20242025!$E$3:$E$1315, J$1)</f>
        <v>14</v>
      </c>
      <c r="K157" s="2">
        <f>SUMIFS(DataRegularSeason20242025!$AA$3:$AA$1315,DataRegularSeason20242025!$B$3:$B$1315, "&lt;=" &amp; $A157, DataRegularSeason20242025!$D$3:$D$1315, K$1)+SUMIFS(DataRegularSeason20242025!$AB$3:$AB$1315,DataRegularSeason20242025!$B$3:$B$1315, "&lt;=" &amp; $A157, DataRegularSeason20242025!$E$3:$E$1315, K$1)</f>
        <v>11</v>
      </c>
      <c r="L157" s="2">
        <f>SUMIFS(DataRegularSeason20242025!$AA$3:$AA$1315,DataRegularSeason20242025!$B$3:$B$1315, "&lt;=" &amp; $A157, DataRegularSeason20242025!$D$3:$D$1315, L$1)+SUMIFS(DataRegularSeason20242025!$AB$3:$AB$1315,DataRegularSeason20242025!$B$3:$B$1315, "&lt;=" &amp; $A157, DataRegularSeason20242025!$E$3:$E$1315, L$1)</f>
        <v>13</v>
      </c>
      <c r="M157" s="2">
        <f>SUMIFS(DataRegularSeason20242025!$AA$3:$AA$1315,DataRegularSeason20242025!$B$3:$B$1315, "&lt;=" &amp; $A157, DataRegularSeason20242025!$D$3:$D$1315, M$1)+SUMIFS(DataRegularSeason20242025!$AB$3:$AB$1315,DataRegularSeason20242025!$B$3:$B$1315, "&lt;=" &amp; $A157, DataRegularSeason20242025!$E$3:$E$1315, M$1)</f>
        <v>19</v>
      </c>
      <c r="N157" s="2">
        <f>SUMIFS(DataRegularSeason20242025!$AA$3:$AA$1315,DataRegularSeason20242025!$B$3:$B$1315, "&lt;=" &amp; $A157, DataRegularSeason20242025!$D$3:$D$1315, N$1)+SUMIFS(DataRegularSeason20242025!$AB$3:$AB$1315,DataRegularSeason20242025!$B$3:$B$1315, "&lt;=" &amp; $A157, DataRegularSeason20242025!$E$3:$E$1315, N$1)</f>
        <v>17</v>
      </c>
      <c r="O157" s="2">
        <f>SUMIFS(DataRegularSeason20242025!$AA$3:$AA$1315,DataRegularSeason20242025!$B$3:$B$1315, "&lt;=" &amp; $A157, DataRegularSeason20242025!$D$3:$D$1315, O$1)+SUMIFS(DataRegularSeason20242025!$AB$3:$AB$1315,DataRegularSeason20242025!$B$3:$B$1315, "&lt;=" &amp; $A157, DataRegularSeason20242025!$E$3:$E$1315, O$1)</f>
        <v>18</v>
      </c>
      <c r="P157" s="2">
        <f>SUMIFS(DataRegularSeason20242025!$AA$3:$AA$1315,DataRegularSeason20242025!$B$3:$B$1315, "&lt;=" &amp; $A157, DataRegularSeason20242025!$D$3:$D$1315, P$1)+SUMIFS(DataRegularSeason20242025!$AB$3:$AB$1315,DataRegularSeason20242025!$B$3:$B$1315, "&lt;=" &amp; $A157, DataRegularSeason20242025!$E$3:$E$1315, P$1)</f>
        <v>9</v>
      </c>
      <c r="Q157" s="2">
        <f>SUMIFS(DataRegularSeason20242025!$AA$3:$AA$1315,DataRegularSeason20242025!$B$3:$B$1315, "&lt;=" &amp; $A157, DataRegularSeason20242025!$D$3:$D$1315, Q$1)+SUMIFS(DataRegularSeason20242025!$AB$3:$AB$1315,DataRegularSeason20242025!$B$3:$B$1315, "&lt;=" &amp; $A157, DataRegularSeason20242025!$E$3:$E$1315, Q$1)</f>
        <v>18</v>
      </c>
      <c r="R157" s="2">
        <f>SUMIFS(DataRegularSeason20242025!$AA$3:$AA$1315,DataRegularSeason20242025!$B$3:$B$1315, "&lt;=" &amp; $A157, DataRegularSeason20242025!$D$3:$D$1315, R$1)+SUMIFS(DataRegularSeason20242025!$AB$3:$AB$1315,DataRegularSeason20242025!$B$3:$B$1315, "&lt;=" &amp; $A157, DataRegularSeason20242025!$E$3:$E$1315, R$1)</f>
        <v>9</v>
      </c>
      <c r="S157" s="2">
        <f>SUMIFS(DataRegularSeason20242025!$AA$3:$AA$1315,DataRegularSeason20242025!$B$3:$B$1315, "&lt;=" &amp; $A157, DataRegularSeason20242025!$D$3:$D$1315, S$1)+SUMIFS(DataRegularSeason20242025!$AB$3:$AB$1315,DataRegularSeason20242025!$B$3:$B$1315, "&lt;=" &amp; $A157, DataRegularSeason20242025!$E$3:$E$1315, S$1)</f>
        <v>10</v>
      </c>
      <c r="T157" s="2">
        <f>SUMIFS(DataRegularSeason20242025!$AA$3:$AA$1315,DataRegularSeason20242025!$B$3:$B$1315, "&lt;=" &amp; $A157, DataRegularSeason20242025!$D$3:$D$1315, T$1)+SUMIFS(DataRegularSeason20242025!$AB$3:$AB$1315,DataRegularSeason20242025!$B$3:$B$1315, "&lt;=" &amp; $A157, DataRegularSeason20242025!$E$3:$E$1315, T$1)</f>
        <v>17</v>
      </c>
      <c r="U157" s="2">
        <f>SUMIFS(DataRegularSeason20242025!$AA$3:$AA$1315,DataRegularSeason20242025!$B$3:$B$1315, "&lt;=" &amp; $A157, DataRegularSeason20242025!$D$3:$D$1315, U$1)+SUMIFS(DataRegularSeason20242025!$AB$3:$AB$1315,DataRegularSeason20242025!$B$3:$B$1315, "&lt;=" &amp; $A157, DataRegularSeason20242025!$E$3:$E$1315, U$1)</f>
        <v>12</v>
      </c>
      <c r="V157" s="2">
        <f>SUMIFS(DataRegularSeason20242025!$AA$3:$AA$1315,DataRegularSeason20242025!$B$3:$B$1315, "&lt;=" &amp; $A157, DataRegularSeason20242025!$D$3:$D$1315, V$1)+SUMIFS(DataRegularSeason20242025!$AB$3:$AB$1315,DataRegularSeason20242025!$B$3:$B$1315, "&lt;=" &amp; $A157, DataRegularSeason20242025!$E$3:$E$1315, V$1)</f>
        <v>9</v>
      </c>
      <c r="W157" s="2">
        <f>SUMIFS(DataRegularSeason20242025!$AA$3:$AA$1315,DataRegularSeason20242025!$B$3:$B$1315, "&lt;=" &amp; $A157, DataRegularSeason20242025!$D$3:$D$1315, W$1)+SUMIFS(DataRegularSeason20242025!$AB$3:$AB$1315,DataRegularSeason20242025!$B$3:$B$1315, "&lt;=" &amp; $A157, DataRegularSeason20242025!$E$3:$E$1315, W$1)</f>
        <v>11</v>
      </c>
      <c r="X157" s="2">
        <f>SUMIFS(DataRegularSeason20242025!$AA$3:$AA$1315,DataRegularSeason20242025!$B$3:$B$1315, "&lt;=" &amp; $A157, DataRegularSeason20242025!$D$3:$D$1315, X$1)+SUMIFS(DataRegularSeason20242025!$AB$3:$AB$1315,DataRegularSeason20242025!$B$3:$B$1315, "&lt;=" &amp; $A157, DataRegularSeason20242025!$E$3:$E$1315, X$1)</f>
        <v>11</v>
      </c>
      <c r="Y157" s="2">
        <f>SUMIFS(DataRegularSeason20242025!$AA$3:$AA$1315,DataRegularSeason20242025!$B$3:$B$1315, "&lt;=" &amp; $A157, DataRegularSeason20242025!$D$3:$D$1315, Y$1)+SUMIFS(DataRegularSeason20242025!$AB$3:$AB$1315,DataRegularSeason20242025!$B$3:$B$1315, "&lt;=" &amp; $A157, DataRegularSeason20242025!$E$3:$E$1315, Y$1)</f>
        <v>8</v>
      </c>
      <c r="Z157" s="2">
        <f>SUMIFS(DataRegularSeason20242025!$AA$3:$AA$1315,DataRegularSeason20242025!$B$3:$B$1315, "&lt;=" &amp; $A157, DataRegularSeason20242025!$D$3:$D$1315, Z$1)+SUMIFS(DataRegularSeason20242025!$AB$3:$AB$1315,DataRegularSeason20242025!$B$3:$B$1315, "&lt;=" &amp; $A157, DataRegularSeason20242025!$E$3:$E$1315, Z$1)</f>
        <v>12</v>
      </c>
      <c r="AA157" s="2">
        <f>SUMIFS(DataRegularSeason20242025!$AA$3:$AA$1315,DataRegularSeason20242025!$B$3:$B$1315, "&lt;=" &amp; $A157, DataRegularSeason20242025!$D$3:$D$1315, AA$1)+SUMIFS(DataRegularSeason20242025!$AB$3:$AB$1315,DataRegularSeason20242025!$B$3:$B$1315, "&lt;=" &amp; $A157, DataRegularSeason20242025!$E$3:$E$1315, AA$1)</f>
        <v>14</v>
      </c>
      <c r="AB157" s="2">
        <f>SUMIFS(DataRegularSeason20242025!$AA$3:$AA$1315,DataRegularSeason20242025!$B$3:$B$1315, "&lt;=" &amp; $A157, DataRegularSeason20242025!$D$3:$D$1315, AB$1)+SUMIFS(DataRegularSeason20242025!$AB$3:$AB$1315,DataRegularSeason20242025!$B$3:$B$1315, "&lt;=" &amp; $A157, DataRegularSeason20242025!$E$3:$E$1315, AB$1)</f>
        <v>14</v>
      </c>
      <c r="AC157" s="2">
        <f>SUMIFS(DataRegularSeason20242025!$AA$3:$AA$1315,DataRegularSeason20242025!$B$3:$B$1315, "&lt;=" &amp; $A157, DataRegularSeason20242025!$D$3:$D$1315, AC$1)+SUMIFS(DataRegularSeason20242025!$AB$3:$AB$1315,DataRegularSeason20242025!$B$3:$B$1315, "&lt;=" &amp; $A157, DataRegularSeason20242025!$E$3:$E$1315, AC$1)</f>
        <v>13</v>
      </c>
      <c r="AD157" s="2">
        <f>SUMIFS(DataRegularSeason20242025!$AA$3:$AA$1315,DataRegularSeason20242025!$B$3:$B$1315, "&lt;=" &amp; $A157, DataRegularSeason20242025!$D$3:$D$1315, AD$1)+SUMIFS(DataRegularSeason20242025!$AB$3:$AB$1315,DataRegularSeason20242025!$B$3:$B$1315, "&lt;=" &amp; $A157, DataRegularSeason20242025!$E$3:$E$1315, AD$1)</f>
        <v>13</v>
      </c>
      <c r="AE157" s="2">
        <f>SUMIFS(DataRegularSeason20242025!$AA$3:$AA$1315,DataRegularSeason20242025!$B$3:$B$1315, "&lt;=" &amp; $A157, DataRegularSeason20242025!$D$3:$D$1315, AE$1)+SUMIFS(DataRegularSeason20242025!$AB$3:$AB$1315,DataRegularSeason20242025!$B$3:$B$1315, "&lt;=" &amp; $A157, DataRegularSeason20242025!$E$3:$E$1315, AE$1)</f>
        <v>17</v>
      </c>
      <c r="AF157" s="2">
        <f>SUMIFS(DataRegularSeason20242025!$AA$3:$AA$1315,DataRegularSeason20242025!$B$3:$B$1315, "&lt;=" &amp; $A157, DataRegularSeason20242025!$D$3:$D$1315, AF$1)+SUMIFS(DataRegularSeason20242025!$AB$3:$AB$1315,DataRegularSeason20242025!$B$3:$B$1315, "&lt;=" &amp; $A157, DataRegularSeason20242025!$E$3:$E$1315, AF$1)</f>
        <v>22</v>
      </c>
      <c r="AG157" s="2">
        <f>SUMIFS(DataRegularSeason20242025!$AA$3:$AA$1315,DataRegularSeason20242025!$B$3:$B$1315, "&lt;=" &amp; $A157, DataRegularSeason20242025!$D$3:$D$1315, AG$1)+SUMIFS(DataRegularSeason20242025!$AB$3:$AB$1315,DataRegularSeason20242025!$B$3:$B$1315, "&lt;=" &amp; $A157, DataRegularSeason20242025!$E$3:$E$1315, AG$1)</f>
        <v>16</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10</v>
      </c>
      <c r="C158" s="2">
        <f>SUMIFS(DataRegularSeason20242025!$AA$3:$AA$1315,DataRegularSeason20242025!$B$3:$B$1315, "&lt;=" &amp; $A158, DataRegularSeason20242025!$D$3:$D$1315, C$1)+SUMIFS(DataRegularSeason20242025!$AB$3:$AB$1315,DataRegularSeason20242025!$B$3:$B$1315, "&lt;=" &amp; $A158, DataRegularSeason20242025!$E$3:$E$1315, C$1)</f>
        <v>13</v>
      </c>
      <c r="D158" s="2">
        <f>SUMIFS(DataRegularSeason20242025!$AA$3:$AA$1315,DataRegularSeason20242025!$B$3:$B$1315, "&lt;=" &amp; $A158, DataRegularSeason20242025!$D$3:$D$1315, D$1)+SUMIFS(DataRegularSeason20242025!$AB$3:$AB$1315,DataRegularSeason20242025!$B$3:$B$1315, "&lt;=" &amp; $A158, DataRegularSeason20242025!$E$3:$E$1315, D$1)</f>
        <v>9</v>
      </c>
      <c r="E158" s="2">
        <f>SUMIFS(DataRegularSeason20242025!$AA$3:$AA$1315,DataRegularSeason20242025!$B$3:$B$1315, "&lt;=" &amp; $A158, DataRegularSeason20242025!$D$3:$D$1315, E$1)+SUMIFS(DataRegularSeason20242025!$AB$3:$AB$1315,DataRegularSeason20242025!$B$3:$B$1315, "&lt;=" &amp; $A158, DataRegularSeason20242025!$E$3:$E$1315, E$1)</f>
        <v>16</v>
      </c>
      <c r="F158" s="2">
        <f>SUMIFS(DataRegularSeason20242025!$AA$3:$AA$1315,DataRegularSeason20242025!$B$3:$B$1315, "&lt;=" &amp; $A158, DataRegularSeason20242025!$D$3:$D$1315, F$1)+SUMIFS(DataRegularSeason20242025!$AB$3:$AB$1315,DataRegularSeason20242025!$B$3:$B$1315, "&lt;=" &amp; $A158, DataRegularSeason20242025!$E$3:$E$1315, F$1)</f>
        <v>11</v>
      </c>
      <c r="G158" s="2">
        <f>SUMIFS(DataRegularSeason20242025!$AA$3:$AA$1315,DataRegularSeason20242025!$B$3:$B$1315, "&lt;=" &amp; $A158, DataRegularSeason20242025!$D$3:$D$1315, G$1)+SUMIFS(DataRegularSeason20242025!$AB$3:$AB$1315,DataRegularSeason20242025!$B$3:$B$1315, "&lt;=" &amp; $A158, DataRegularSeason20242025!$E$3:$E$1315, G$1)</f>
        <v>13</v>
      </c>
      <c r="H158" s="2">
        <f>SUMIFS(DataRegularSeason20242025!$AA$3:$AA$1315,DataRegularSeason20242025!$B$3:$B$1315, "&lt;=" &amp; $A158, DataRegularSeason20242025!$D$3:$D$1315, H$1)+SUMIFS(DataRegularSeason20242025!$AB$3:$AB$1315,DataRegularSeason20242025!$B$3:$B$1315, "&lt;=" &amp; $A158, DataRegularSeason20242025!$E$3:$E$1315, H$1)</f>
        <v>11</v>
      </c>
      <c r="I158" s="2">
        <f>SUMIFS(DataRegularSeason20242025!$AA$3:$AA$1315,DataRegularSeason20242025!$B$3:$B$1315, "&lt;=" &amp; $A158, DataRegularSeason20242025!$D$3:$D$1315, I$1)+SUMIFS(DataRegularSeason20242025!$AB$3:$AB$1315,DataRegularSeason20242025!$B$3:$B$1315, "&lt;=" &amp; $A158, DataRegularSeason20242025!$E$3:$E$1315, I$1)</f>
        <v>10</v>
      </c>
      <c r="J158" s="2">
        <f>SUMIFS(DataRegularSeason20242025!$AA$3:$AA$1315,DataRegularSeason20242025!$B$3:$B$1315, "&lt;=" &amp; $A158, DataRegularSeason20242025!$D$3:$D$1315, J$1)+SUMIFS(DataRegularSeason20242025!$AB$3:$AB$1315,DataRegularSeason20242025!$B$3:$B$1315, "&lt;=" &amp; $A158, DataRegularSeason20242025!$E$3:$E$1315, J$1)</f>
        <v>14</v>
      </c>
      <c r="K158" s="2">
        <f>SUMIFS(DataRegularSeason20242025!$AA$3:$AA$1315,DataRegularSeason20242025!$B$3:$B$1315, "&lt;=" &amp; $A158, DataRegularSeason20242025!$D$3:$D$1315, K$1)+SUMIFS(DataRegularSeason20242025!$AB$3:$AB$1315,DataRegularSeason20242025!$B$3:$B$1315, "&lt;=" &amp; $A158, DataRegularSeason20242025!$E$3:$E$1315, K$1)</f>
        <v>11</v>
      </c>
      <c r="L158" s="2">
        <f>SUMIFS(DataRegularSeason20242025!$AA$3:$AA$1315,DataRegularSeason20242025!$B$3:$B$1315, "&lt;=" &amp; $A158, DataRegularSeason20242025!$D$3:$D$1315, L$1)+SUMIFS(DataRegularSeason20242025!$AB$3:$AB$1315,DataRegularSeason20242025!$B$3:$B$1315, "&lt;=" &amp; $A158, DataRegularSeason20242025!$E$3:$E$1315, L$1)</f>
        <v>13</v>
      </c>
      <c r="M158" s="2">
        <f>SUMIFS(DataRegularSeason20242025!$AA$3:$AA$1315,DataRegularSeason20242025!$B$3:$B$1315, "&lt;=" &amp; $A158, DataRegularSeason20242025!$D$3:$D$1315, M$1)+SUMIFS(DataRegularSeason20242025!$AB$3:$AB$1315,DataRegularSeason20242025!$B$3:$B$1315, "&lt;=" &amp; $A158, DataRegularSeason20242025!$E$3:$E$1315, M$1)</f>
        <v>19</v>
      </c>
      <c r="N158" s="2">
        <f>SUMIFS(DataRegularSeason20242025!$AA$3:$AA$1315,DataRegularSeason20242025!$B$3:$B$1315, "&lt;=" &amp; $A158, DataRegularSeason20242025!$D$3:$D$1315, N$1)+SUMIFS(DataRegularSeason20242025!$AB$3:$AB$1315,DataRegularSeason20242025!$B$3:$B$1315, "&lt;=" &amp; $A158, DataRegularSeason20242025!$E$3:$E$1315, N$1)</f>
        <v>17</v>
      </c>
      <c r="O158" s="2">
        <f>SUMIFS(DataRegularSeason20242025!$AA$3:$AA$1315,DataRegularSeason20242025!$B$3:$B$1315, "&lt;=" &amp; $A158, DataRegularSeason20242025!$D$3:$D$1315, O$1)+SUMIFS(DataRegularSeason20242025!$AB$3:$AB$1315,DataRegularSeason20242025!$B$3:$B$1315, "&lt;=" &amp; $A158, DataRegularSeason20242025!$E$3:$E$1315, O$1)</f>
        <v>18</v>
      </c>
      <c r="P158" s="2">
        <f>SUMIFS(DataRegularSeason20242025!$AA$3:$AA$1315,DataRegularSeason20242025!$B$3:$B$1315, "&lt;=" &amp; $A158, DataRegularSeason20242025!$D$3:$D$1315, P$1)+SUMIFS(DataRegularSeason20242025!$AB$3:$AB$1315,DataRegularSeason20242025!$B$3:$B$1315, "&lt;=" &amp; $A158, DataRegularSeason20242025!$E$3:$E$1315, P$1)</f>
        <v>9</v>
      </c>
      <c r="Q158" s="2">
        <f>SUMIFS(DataRegularSeason20242025!$AA$3:$AA$1315,DataRegularSeason20242025!$B$3:$B$1315, "&lt;=" &amp; $A158, DataRegularSeason20242025!$D$3:$D$1315, Q$1)+SUMIFS(DataRegularSeason20242025!$AB$3:$AB$1315,DataRegularSeason20242025!$B$3:$B$1315, "&lt;=" &amp; $A158, DataRegularSeason20242025!$E$3:$E$1315, Q$1)</f>
        <v>18</v>
      </c>
      <c r="R158" s="2">
        <f>SUMIFS(DataRegularSeason20242025!$AA$3:$AA$1315,DataRegularSeason20242025!$B$3:$B$1315, "&lt;=" &amp; $A158, DataRegularSeason20242025!$D$3:$D$1315, R$1)+SUMIFS(DataRegularSeason20242025!$AB$3:$AB$1315,DataRegularSeason20242025!$B$3:$B$1315, "&lt;=" &amp; $A158, DataRegularSeason20242025!$E$3:$E$1315, R$1)</f>
        <v>9</v>
      </c>
      <c r="S158" s="2">
        <f>SUMIFS(DataRegularSeason20242025!$AA$3:$AA$1315,DataRegularSeason20242025!$B$3:$B$1315, "&lt;=" &amp; $A158, DataRegularSeason20242025!$D$3:$D$1315, S$1)+SUMIFS(DataRegularSeason20242025!$AB$3:$AB$1315,DataRegularSeason20242025!$B$3:$B$1315, "&lt;=" &amp; $A158, DataRegularSeason20242025!$E$3:$E$1315, S$1)</f>
        <v>10</v>
      </c>
      <c r="T158" s="2">
        <f>SUMIFS(DataRegularSeason20242025!$AA$3:$AA$1315,DataRegularSeason20242025!$B$3:$B$1315, "&lt;=" &amp; $A158, DataRegularSeason20242025!$D$3:$D$1315, T$1)+SUMIFS(DataRegularSeason20242025!$AB$3:$AB$1315,DataRegularSeason20242025!$B$3:$B$1315, "&lt;=" &amp; $A158, DataRegularSeason20242025!$E$3:$E$1315, T$1)</f>
        <v>17</v>
      </c>
      <c r="U158" s="2">
        <f>SUMIFS(DataRegularSeason20242025!$AA$3:$AA$1315,DataRegularSeason20242025!$B$3:$B$1315, "&lt;=" &amp; $A158, DataRegularSeason20242025!$D$3:$D$1315, U$1)+SUMIFS(DataRegularSeason20242025!$AB$3:$AB$1315,DataRegularSeason20242025!$B$3:$B$1315, "&lt;=" &amp; $A158, DataRegularSeason20242025!$E$3:$E$1315, U$1)</f>
        <v>12</v>
      </c>
      <c r="V158" s="2">
        <f>SUMIFS(DataRegularSeason20242025!$AA$3:$AA$1315,DataRegularSeason20242025!$B$3:$B$1315, "&lt;=" &amp; $A158, DataRegularSeason20242025!$D$3:$D$1315, V$1)+SUMIFS(DataRegularSeason20242025!$AB$3:$AB$1315,DataRegularSeason20242025!$B$3:$B$1315, "&lt;=" &amp; $A158, DataRegularSeason20242025!$E$3:$E$1315, V$1)</f>
        <v>9</v>
      </c>
      <c r="W158" s="2">
        <f>SUMIFS(DataRegularSeason20242025!$AA$3:$AA$1315,DataRegularSeason20242025!$B$3:$B$1315, "&lt;=" &amp; $A158, DataRegularSeason20242025!$D$3:$D$1315, W$1)+SUMIFS(DataRegularSeason20242025!$AB$3:$AB$1315,DataRegularSeason20242025!$B$3:$B$1315, "&lt;=" &amp; $A158, DataRegularSeason20242025!$E$3:$E$1315, W$1)</f>
        <v>11</v>
      </c>
      <c r="X158" s="2">
        <f>SUMIFS(DataRegularSeason20242025!$AA$3:$AA$1315,DataRegularSeason20242025!$B$3:$B$1315, "&lt;=" &amp; $A158, DataRegularSeason20242025!$D$3:$D$1315, X$1)+SUMIFS(DataRegularSeason20242025!$AB$3:$AB$1315,DataRegularSeason20242025!$B$3:$B$1315, "&lt;=" &amp; $A158, DataRegularSeason20242025!$E$3:$E$1315, X$1)</f>
        <v>11</v>
      </c>
      <c r="Y158" s="2">
        <f>SUMIFS(DataRegularSeason20242025!$AA$3:$AA$1315,DataRegularSeason20242025!$B$3:$B$1315, "&lt;=" &amp; $A158, DataRegularSeason20242025!$D$3:$D$1315, Y$1)+SUMIFS(DataRegularSeason20242025!$AB$3:$AB$1315,DataRegularSeason20242025!$B$3:$B$1315, "&lt;=" &amp; $A158, DataRegularSeason20242025!$E$3:$E$1315, Y$1)</f>
        <v>8</v>
      </c>
      <c r="Z158" s="2">
        <f>SUMIFS(DataRegularSeason20242025!$AA$3:$AA$1315,DataRegularSeason20242025!$B$3:$B$1315, "&lt;=" &amp; $A158, DataRegularSeason20242025!$D$3:$D$1315, Z$1)+SUMIFS(DataRegularSeason20242025!$AB$3:$AB$1315,DataRegularSeason20242025!$B$3:$B$1315, "&lt;=" &amp; $A158, DataRegularSeason20242025!$E$3:$E$1315, Z$1)</f>
        <v>12</v>
      </c>
      <c r="AA158" s="2">
        <f>SUMIFS(DataRegularSeason20242025!$AA$3:$AA$1315,DataRegularSeason20242025!$B$3:$B$1315, "&lt;=" &amp; $A158, DataRegularSeason20242025!$D$3:$D$1315, AA$1)+SUMIFS(DataRegularSeason20242025!$AB$3:$AB$1315,DataRegularSeason20242025!$B$3:$B$1315, "&lt;=" &amp; $A158, DataRegularSeason20242025!$E$3:$E$1315, AA$1)</f>
        <v>14</v>
      </c>
      <c r="AB158" s="2">
        <f>SUMIFS(DataRegularSeason20242025!$AA$3:$AA$1315,DataRegularSeason20242025!$B$3:$B$1315, "&lt;=" &amp; $A158, DataRegularSeason20242025!$D$3:$D$1315, AB$1)+SUMIFS(DataRegularSeason20242025!$AB$3:$AB$1315,DataRegularSeason20242025!$B$3:$B$1315, "&lt;=" &amp; $A158, DataRegularSeason20242025!$E$3:$E$1315, AB$1)</f>
        <v>14</v>
      </c>
      <c r="AC158" s="2">
        <f>SUMIFS(DataRegularSeason20242025!$AA$3:$AA$1315,DataRegularSeason20242025!$B$3:$B$1315, "&lt;=" &amp; $A158, DataRegularSeason20242025!$D$3:$D$1315, AC$1)+SUMIFS(DataRegularSeason20242025!$AB$3:$AB$1315,DataRegularSeason20242025!$B$3:$B$1315, "&lt;=" &amp; $A158, DataRegularSeason20242025!$E$3:$E$1315, AC$1)</f>
        <v>13</v>
      </c>
      <c r="AD158" s="2">
        <f>SUMIFS(DataRegularSeason20242025!$AA$3:$AA$1315,DataRegularSeason20242025!$B$3:$B$1315, "&lt;=" &amp; $A158, DataRegularSeason20242025!$D$3:$D$1315, AD$1)+SUMIFS(DataRegularSeason20242025!$AB$3:$AB$1315,DataRegularSeason20242025!$B$3:$B$1315, "&lt;=" &amp; $A158, DataRegularSeason20242025!$E$3:$E$1315, AD$1)</f>
        <v>13</v>
      </c>
      <c r="AE158" s="2">
        <f>SUMIFS(DataRegularSeason20242025!$AA$3:$AA$1315,DataRegularSeason20242025!$B$3:$B$1315, "&lt;=" &amp; $A158, DataRegularSeason20242025!$D$3:$D$1315, AE$1)+SUMIFS(DataRegularSeason20242025!$AB$3:$AB$1315,DataRegularSeason20242025!$B$3:$B$1315, "&lt;=" &amp; $A158, DataRegularSeason20242025!$E$3:$E$1315, AE$1)</f>
        <v>17</v>
      </c>
      <c r="AF158" s="2">
        <f>SUMIFS(DataRegularSeason20242025!$AA$3:$AA$1315,DataRegularSeason20242025!$B$3:$B$1315, "&lt;=" &amp; $A158, DataRegularSeason20242025!$D$3:$D$1315, AF$1)+SUMIFS(DataRegularSeason20242025!$AB$3:$AB$1315,DataRegularSeason20242025!$B$3:$B$1315, "&lt;=" &amp; $A158, DataRegularSeason20242025!$E$3:$E$1315, AF$1)</f>
        <v>22</v>
      </c>
      <c r="AG158" s="2">
        <f>SUMIFS(DataRegularSeason20242025!$AA$3:$AA$1315,DataRegularSeason20242025!$B$3:$B$1315, "&lt;=" &amp; $A158, DataRegularSeason20242025!$D$3:$D$1315, AG$1)+SUMIFS(DataRegularSeason20242025!$AB$3:$AB$1315,DataRegularSeason20242025!$B$3:$B$1315, "&lt;=" &amp; $A158, DataRegularSeason20242025!$E$3:$E$1315, AG$1)</f>
        <v>16</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10</v>
      </c>
      <c r="C159" s="2">
        <f>SUMIFS(DataRegularSeason20242025!$AA$3:$AA$1315,DataRegularSeason20242025!$B$3:$B$1315, "&lt;=" &amp; $A159, DataRegularSeason20242025!$D$3:$D$1315, C$1)+SUMIFS(DataRegularSeason20242025!$AB$3:$AB$1315,DataRegularSeason20242025!$B$3:$B$1315, "&lt;=" &amp; $A159, DataRegularSeason20242025!$E$3:$E$1315, C$1)</f>
        <v>13</v>
      </c>
      <c r="D159" s="2">
        <f>SUMIFS(DataRegularSeason20242025!$AA$3:$AA$1315,DataRegularSeason20242025!$B$3:$B$1315, "&lt;=" &amp; $A159, DataRegularSeason20242025!$D$3:$D$1315, D$1)+SUMIFS(DataRegularSeason20242025!$AB$3:$AB$1315,DataRegularSeason20242025!$B$3:$B$1315, "&lt;=" &amp; $A159, DataRegularSeason20242025!$E$3:$E$1315, D$1)</f>
        <v>9</v>
      </c>
      <c r="E159" s="2">
        <f>SUMIFS(DataRegularSeason20242025!$AA$3:$AA$1315,DataRegularSeason20242025!$B$3:$B$1315, "&lt;=" &amp; $A159, DataRegularSeason20242025!$D$3:$D$1315, E$1)+SUMIFS(DataRegularSeason20242025!$AB$3:$AB$1315,DataRegularSeason20242025!$B$3:$B$1315, "&lt;=" &amp; $A159, DataRegularSeason20242025!$E$3:$E$1315, E$1)</f>
        <v>16</v>
      </c>
      <c r="F159" s="2">
        <f>SUMIFS(DataRegularSeason20242025!$AA$3:$AA$1315,DataRegularSeason20242025!$B$3:$B$1315, "&lt;=" &amp; $A159, DataRegularSeason20242025!$D$3:$D$1315, F$1)+SUMIFS(DataRegularSeason20242025!$AB$3:$AB$1315,DataRegularSeason20242025!$B$3:$B$1315, "&lt;=" &amp; $A159, DataRegularSeason20242025!$E$3:$E$1315, F$1)</f>
        <v>11</v>
      </c>
      <c r="G159" s="2">
        <f>SUMIFS(DataRegularSeason20242025!$AA$3:$AA$1315,DataRegularSeason20242025!$B$3:$B$1315, "&lt;=" &amp; $A159, DataRegularSeason20242025!$D$3:$D$1315, G$1)+SUMIFS(DataRegularSeason20242025!$AB$3:$AB$1315,DataRegularSeason20242025!$B$3:$B$1315, "&lt;=" &amp; $A159, DataRegularSeason20242025!$E$3:$E$1315, G$1)</f>
        <v>13</v>
      </c>
      <c r="H159" s="2">
        <f>SUMIFS(DataRegularSeason20242025!$AA$3:$AA$1315,DataRegularSeason20242025!$B$3:$B$1315, "&lt;=" &amp; $A159, DataRegularSeason20242025!$D$3:$D$1315, H$1)+SUMIFS(DataRegularSeason20242025!$AB$3:$AB$1315,DataRegularSeason20242025!$B$3:$B$1315, "&lt;=" &amp; $A159, DataRegularSeason20242025!$E$3:$E$1315, H$1)</f>
        <v>11</v>
      </c>
      <c r="I159" s="2">
        <f>SUMIFS(DataRegularSeason20242025!$AA$3:$AA$1315,DataRegularSeason20242025!$B$3:$B$1315, "&lt;=" &amp; $A159, DataRegularSeason20242025!$D$3:$D$1315, I$1)+SUMIFS(DataRegularSeason20242025!$AB$3:$AB$1315,DataRegularSeason20242025!$B$3:$B$1315, "&lt;=" &amp; $A159, DataRegularSeason20242025!$E$3:$E$1315, I$1)</f>
        <v>10</v>
      </c>
      <c r="J159" s="2">
        <f>SUMIFS(DataRegularSeason20242025!$AA$3:$AA$1315,DataRegularSeason20242025!$B$3:$B$1315, "&lt;=" &amp; $A159, DataRegularSeason20242025!$D$3:$D$1315, J$1)+SUMIFS(DataRegularSeason20242025!$AB$3:$AB$1315,DataRegularSeason20242025!$B$3:$B$1315, "&lt;=" &amp; $A159, DataRegularSeason20242025!$E$3:$E$1315, J$1)</f>
        <v>14</v>
      </c>
      <c r="K159" s="2">
        <f>SUMIFS(DataRegularSeason20242025!$AA$3:$AA$1315,DataRegularSeason20242025!$B$3:$B$1315, "&lt;=" &amp; $A159, DataRegularSeason20242025!$D$3:$D$1315, K$1)+SUMIFS(DataRegularSeason20242025!$AB$3:$AB$1315,DataRegularSeason20242025!$B$3:$B$1315, "&lt;=" &amp; $A159, DataRegularSeason20242025!$E$3:$E$1315, K$1)</f>
        <v>11</v>
      </c>
      <c r="L159" s="2">
        <f>SUMIFS(DataRegularSeason20242025!$AA$3:$AA$1315,DataRegularSeason20242025!$B$3:$B$1315, "&lt;=" &amp; $A159, DataRegularSeason20242025!$D$3:$D$1315, L$1)+SUMIFS(DataRegularSeason20242025!$AB$3:$AB$1315,DataRegularSeason20242025!$B$3:$B$1315, "&lt;=" &amp; $A159, DataRegularSeason20242025!$E$3:$E$1315, L$1)</f>
        <v>13</v>
      </c>
      <c r="M159" s="2">
        <f>SUMIFS(DataRegularSeason20242025!$AA$3:$AA$1315,DataRegularSeason20242025!$B$3:$B$1315, "&lt;=" &amp; $A159, DataRegularSeason20242025!$D$3:$D$1315, M$1)+SUMIFS(DataRegularSeason20242025!$AB$3:$AB$1315,DataRegularSeason20242025!$B$3:$B$1315, "&lt;=" &amp; $A159, DataRegularSeason20242025!$E$3:$E$1315, M$1)</f>
        <v>19</v>
      </c>
      <c r="N159" s="2">
        <f>SUMIFS(DataRegularSeason20242025!$AA$3:$AA$1315,DataRegularSeason20242025!$B$3:$B$1315, "&lt;=" &amp; $A159, DataRegularSeason20242025!$D$3:$D$1315, N$1)+SUMIFS(DataRegularSeason20242025!$AB$3:$AB$1315,DataRegularSeason20242025!$B$3:$B$1315, "&lt;=" &amp; $A159, DataRegularSeason20242025!$E$3:$E$1315, N$1)</f>
        <v>17</v>
      </c>
      <c r="O159" s="2">
        <f>SUMIFS(DataRegularSeason20242025!$AA$3:$AA$1315,DataRegularSeason20242025!$B$3:$B$1315, "&lt;=" &amp; $A159, DataRegularSeason20242025!$D$3:$D$1315, O$1)+SUMIFS(DataRegularSeason20242025!$AB$3:$AB$1315,DataRegularSeason20242025!$B$3:$B$1315, "&lt;=" &amp; $A159, DataRegularSeason20242025!$E$3:$E$1315, O$1)</f>
        <v>18</v>
      </c>
      <c r="P159" s="2">
        <f>SUMIFS(DataRegularSeason20242025!$AA$3:$AA$1315,DataRegularSeason20242025!$B$3:$B$1315, "&lt;=" &amp; $A159, DataRegularSeason20242025!$D$3:$D$1315, P$1)+SUMIFS(DataRegularSeason20242025!$AB$3:$AB$1315,DataRegularSeason20242025!$B$3:$B$1315, "&lt;=" &amp; $A159, DataRegularSeason20242025!$E$3:$E$1315, P$1)</f>
        <v>9</v>
      </c>
      <c r="Q159" s="2">
        <f>SUMIFS(DataRegularSeason20242025!$AA$3:$AA$1315,DataRegularSeason20242025!$B$3:$B$1315, "&lt;=" &amp; $A159, DataRegularSeason20242025!$D$3:$D$1315, Q$1)+SUMIFS(DataRegularSeason20242025!$AB$3:$AB$1315,DataRegularSeason20242025!$B$3:$B$1315, "&lt;=" &amp; $A159, DataRegularSeason20242025!$E$3:$E$1315, Q$1)</f>
        <v>18</v>
      </c>
      <c r="R159" s="2">
        <f>SUMIFS(DataRegularSeason20242025!$AA$3:$AA$1315,DataRegularSeason20242025!$B$3:$B$1315, "&lt;=" &amp; $A159, DataRegularSeason20242025!$D$3:$D$1315, R$1)+SUMIFS(DataRegularSeason20242025!$AB$3:$AB$1315,DataRegularSeason20242025!$B$3:$B$1315, "&lt;=" &amp; $A159, DataRegularSeason20242025!$E$3:$E$1315, R$1)</f>
        <v>9</v>
      </c>
      <c r="S159" s="2">
        <f>SUMIFS(DataRegularSeason20242025!$AA$3:$AA$1315,DataRegularSeason20242025!$B$3:$B$1315, "&lt;=" &amp; $A159, DataRegularSeason20242025!$D$3:$D$1315, S$1)+SUMIFS(DataRegularSeason20242025!$AB$3:$AB$1315,DataRegularSeason20242025!$B$3:$B$1315, "&lt;=" &amp; $A159, DataRegularSeason20242025!$E$3:$E$1315, S$1)</f>
        <v>10</v>
      </c>
      <c r="T159" s="2">
        <f>SUMIFS(DataRegularSeason20242025!$AA$3:$AA$1315,DataRegularSeason20242025!$B$3:$B$1315, "&lt;=" &amp; $A159, DataRegularSeason20242025!$D$3:$D$1315, T$1)+SUMIFS(DataRegularSeason20242025!$AB$3:$AB$1315,DataRegularSeason20242025!$B$3:$B$1315, "&lt;=" &amp; $A159, DataRegularSeason20242025!$E$3:$E$1315, T$1)</f>
        <v>17</v>
      </c>
      <c r="U159" s="2">
        <f>SUMIFS(DataRegularSeason20242025!$AA$3:$AA$1315,DataRegularSeason20242025!$B$3:$B$1315, "&lt;=" &amp; $A159, DataRegularSeason20242025!$D$3:$D$1315, U$1)+SUMIFS(DataRegularSeason20242025!$AB$3:$AB$1315,DataRegularSeason20242025!$B$3:$B$1315, "&lt;=" &amp; $A159, DataRegularSeason20242025!$E$3:$E$1315, U$1)</f>
        <v>12</v>
      </c>
      <c r="V159" s="2">
        <f>SUMIFS(DataRegularSeason20242025!$AA$3:$AA$1315,DataRegularSeason20242025!$B$3:$B$1315, "&lt;=" &amp; $A159, DataRegularSeason20242025!$D$3:$D$1315, V$1)+SUMIFS(DataRegularSeason20242025!$AB$3:$AB$1315,DataRegularSeason20242025!$B$3:$B$1315, "&lt;=" &amp; $A159, DataRegularSeason20242025!$E$3:$E$1315, V$1)</f>
        <v>9</v>
      </c>
      <c r="W159" s="2">
        <f>SUMIFS(DataRegularSeason20242025!$AA$3:$AA$1315,DataRegularSeason20242025!$B$3:$B$1315, "&lt;=" &amp; $A159, DataRegularSeason20242025!$D$3:$D$1315, W$1)+SUMIFS(DataRegularSeason20242025!$AB$3:$AB$1315,DataRegularSeason20242025!$B$3:$B$1315, "&lt;=" &amp; $A159, DataRegularSeason20242025!$E$3:$E$1315, W$1)</f>
        <v>11</v>
      </c>
      <c r="X159" s="2">
        <f>SUMIFS(DataRegularSeason20242025!$AA$3:$AA$1315,DataRegularSeason20242025!$B$3:$B$1315, "&lt;=" &amp; $A159, DataRegularSeason20242025!$D$3:$D$1315, X$1)+SUMIFS(DataRegularSeason20242025!$AB$3:$AB$1315,DataRegularSeason20242025!$B$3:$B$1315, "&lt;=" &amp; $A159, DataRegularSeason20242025!$E$3:$E$1315, X$1)</f>
        <v>11</v>
      </c>
      <c r="Y159" s="2">
        <f>SUMIFS(DataRegularSeason20242025!$AA$3:$AA$1315,DataRegularSeason20242025!$B$3:$B$1315, "&lt;=" &amp; $A159, DataRegularSeason20242025!$D$3:$D$1315, Y$1)+SUMIFS(DataRegularSeason20242025!$AB$3:$AB$1315,DataRegularSeason20242025!$B$3:$B$1315, "&lt;=" &amp; $A159, DataRegularSeason20242025!$E$3:$E$1315, Y$1)</f>
        <v>8</v>
      </c>
      <c r="Z159" s="2">
        <f>SUMIFS(DataRegularSeason20242025!$AA$3:$AA$1315,DataRegularSeason20242025!$B$3:$B$1315, "&lt;=" &amp; $A159, DataRegularSeason20242025!$D$3:$D$1315, Z$1)+SUMIFS(DataRegularSeason20242025!$AB$3:$AB$1315,DataRegularSeason20242025!$B$3:$B$1315, "&lt;=" &amp; $A159, DataRegularSeason20242025!$E$3:$E$1315, Z$1)</f>
        <v>12</v>
      </c>
      <c r="AA159" s="2">
        <f>SUMIFS(DataRegularSeason20242025!$AA$3:$AA$1315,DataRegularSeason20242025!$B$3:$B$1315, "&lt;=" &amp; $A159, DataRegularSeason20242025!$D$3:$D$1315, AA$1)+SUMIFS(DataRegularSeason20242025!$AB$3:$AB$1315,DataRegularSeason20242025!$B$3:$B$1315, "&lt;=" &amp; $A159, DataRegularSeason20242025!$E$3:$E$1315, AA$1)</f>
        <v>14</v>
      </c>
      <c r="AB159" s="2">
        <f>SUMIFS(DataRegularSeason20242025!$AA$3:$AA$1315,DataRegularSeason20242025!$B$3:$B$1315, "&lt;=" &amp; $A159, DataRegularSeason20242025!$D$3:$D$1315, AB$1)+SUMIFS(DataRegularSeason20242025!$AB$3:$AB$1315,DataRegularSeason20242025!$B$3:$B$1315, "&lt;=" &amp; $A159, DataRegularSeason20242025!$E$3:$E$1315, AB$1)</f>
        <v>14</v>
      </c>
      <c r="AC159" s="2">
        <f>SUMIFS(DataRegularSeason20242025!$AA$3:$AA$1315,DataRegularSeason20242025!$B$3:$B$1315, "&lt;=" &amp; $A159, DataRegularSeason20242025!$D$3:$D$1315, AC$1)+SUMIFS(DataRegularSeason20242025!$AB$3:$AB$1315,DataRegularSeason20242025!$B$3:$B$1315, "&lt;=" &amp; $A159, DataRegularSeason20242025!$E$3:$E$1315, AC$1)</f>
        <v>13</v>
      </c>
      <c r="AD159" s="2">
        <f>SUMIFS(DataRegularSeason20242025!$AA$3:$AA$1315,DataRegularSeason20242025!$B$3:$B$1315, "&lt;=" &amp; $A159, DataRegularSeason20242025!$D$3:$D$1315, AD$1)+SUMIFS(DataRegularSeason20242025!$AB$3:$AB$1315,DataRegularSeason20242025!$B$3:$B$1315, "&lt;=" &amp; $A159, DataRegularSeason20242025!$E$3:$E$1315, AD$1)</f>
        <v>13</v>
      </c>
      <c r="AE159" s="2">
        <f>SUMIFS(DataRegularSeason20242025!$AA$3:$AA$1315,DataRegularSeason20242025!$B$3:$B$1315, "&lt;=" &amp; $A159, DataRegularSeason20242025!$D$3:$D$1315, AE$1)+SUMIFS(DataRegularSeason20242025!$AB$3:$AB$1315,DataRegularSeason20242025!$B$3:$B$1315, "&lt;=" &amp; $A159, DataRegularSeason20242025!$E$3:$E$1315, AE$1)</f>
        <v>17</v>
      </c>
      <c r="AF159" s="2">
        <f>SUMIFS(DataRegularSeason20242025!$AA$3:$AA$1315,DataRegularSeason20242025!$B$3:$B$1315, "&lt;=" &amp; $A159, DataRegularSeason20242025!$D$3:$D$1315, AF$1)+SUMIFS(DataRegularSeason20242025!$AB$3:$AB$1315,DataRegularSeason20242025!$B$3:$B$1315, "&lt;=" &amp; $A159, DataRegularSeason20242025!$E$3:$E$1315, AF$1)</f>
        <v>22</v>
      </c>
      <c r="AG159" s="2">
        <f>SUMIFS(DataRegularSeason20242025!$AA$3:$AA$1315,DataRegularSeason20242025!$B$3:$B$1315, "&lt;=" &amp; $A159, DataRegularSeason20242025!$D$3:$D$1315, AG$1)+SUMIFS(DataRegularSeason20242025!$AB$3:$AB$1315,DataRegularSeason20242025!$B$3:$B$1315, "&lt;=" &amp; $A159, DataRegularSeason20242025!$E$3:$E$1315, AG$1)</f>
        <v>16</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10</v>
      </c>
      <c r="C160" s="2">
        <f>SUMIFS(DataRegularSeason20242025!$AA$3:$AA$1315,DataRegularSeason20242025!$B$3:$B$1315, "&lt;=" &amp; $A160, DataRegularSeason20242025!$D$3:$D$1315, C$1)+SUMIFS(DataRegularSeason20242025!$AB$3:$AB$1315,DataRegularSeason20242025!$B$3:$B$1315, "&lt;=" &amp; $A160, DataRegularSeason20242025!$E$3:$E$1315, C$1)</f>
        <v>13</v>
      </c>
      <c r="D160" s="2">
        <f>SUMIFS(DataRegularSeason20242025!$AA$3:$AA$1315,DataRegularSeason20242025!$B$3:$B$1315, "&lt;=" &amp; $A160, DataRegularSeason20242025!$D$3:$D$1315, D$1)+SUMIFS(DataRegularSeason20242025!$AB$3:$AB$1315,DataRegularSeason20242025!$B$3:$B$1315, "&lt;=" &amp; $A160, DataRegularSeason20242025!$E$3:$E$1315, D$1)</f>
        <v>9</v>
      </c>
      <c r="E160" s="2">
        <f>SUMIFS(DataRegularSeason20242025!$AA$3:$AA$1315,DataRegularSeason20242025!$B$3:$B$1315, "&lt;=" &amp; $A160, DataRegularSeason20242025!$D$3:$D$1315, E$1)+SUMIFS(DataRegularSeason20242025!$AB$3:$AB$1315,DataRegularSeason20242025!$B$3:$B$1315, "&lt;=" &amp; $A160, DataRegularSeason20242025!$E$3:$E$1315, E$1)</f>
        <v>16</v>
      </c>
      <c r="F160" s="2">
        <f>SUMIFS(DataRegularSeason20242025!$AA$3:$AA$1315,DataRegularSeason20242025!$B$3:$B$1315, "&lt;=" &amp; $A160, DataRegularSeason20242025!$D$3:$D$1315, F$1)+SUMIFS(DataRegularSeason20242025!$AB$3:$AB$1315,DataRegularSeason20242025!$B$3:$B$1315, "&lt;=" &amp; $A160, DataRegularSeason20242025!$E$3:$E$1315, F$1)</f>
        <v>11</v>
      </c>
      <c r="G160" s="2">
        <f>SUMIFS(DataRegularSeason20242025!$AA$3:$AA$1315,DataRegularSeason20242025!$B$3:$B$1315, "&lt;=" &amp; $A160, DataRegularSeason20242025!$D$3:$D$1315, G$1)+SUMIFS(DataRegularSeason20242025!$AB$3:$AB$1315,DataRegularSeason20242025!$B$3:$B$1315, "&lt;=" &amp; $A160, DataRegularSeason20242025!$E$3:$E$1315, G$1)</f>
        <v>13</v>
      </c>
      <c r="H160" s="2">
        <f>SUMIFS(DataRegularSeason20242025!$AA$3:$AA$1315,DataRegularSeason20242025!$B$3:$B$1315, "&lt;=" &amp; $A160, DataRegularSeason20242025!$D$3:$D$1315, H$1)+SUMIFS(DataRegularSeason20242025!$AB$3:$AB$1315,DataRegularSeason20242025!$B$3:$B$1315, "&lt;=" &amp; $A160, DataRegularSeason20242025!$E$3:$E$1315, H$1)</f>
        <v>11</v>
      </c>
      <c r="I160" s="2">
        <f>SUMIFS(DataRegularSeason20242025!$AA$3:$AA$1315,DataRegularSeason20242025!$B$3:$B$1315, "&lt;=" &amp; $A160, DataRegularSeason20242025!$D$3:$D$1315, I$1)+SUMIFS(DataRegularSeason20242025!$AB$3:$AB$1315,DataRegularSeason20242025!$B$3:$B$1315, "&lt;=" &amp; $A160, DataRegularSeason20242025!$E$3:$E$1315, I$1)</f>
        <v>10</v>
      </c>
      <c r="J160" s="2">
        <f>SUMIFS(DataRegularSeason20242025!$AA$3:$AA$1315,DataRegularSeason20242025!$B$3:$B$1315, "&lt;=" &amp; $A160, DataRegularSeason20242025!$D$3:$D$1315, J$1)+SUMIFS(DataRegularSeason20242025!$AB$3:$AB$1315,DataRegularSeason20242025!$B$3:$B$1315, "&lt;=" &amp; $A160, DataRegularSeason20242025!$E$3:$E$1315, J$1)</f>
        <v>14</v>
      </c>
      <c r="K160" s="2">
        <f>SUMIFS(DataRegularSeason20242025!$AA$3:$AA$1315,DataRegularSeason20242025!$B$3:$B$1315, "&lt;=" &amp; $A160, DataRegularSeason20242025!$D$3:$D$1315, K$1)+SUMIFS(DataRegularSeason20242025!$AB$3:$AB$1315,DataRegularSeason20242025!$B$3:$B$1315, "&lt;=" &amp; $A160, DataRegularSeason20242025!$E$3:$E$1315, K$1)</f>
        <v>11</v>
      </c>
      <c r="L160" s="2">
        <f>SUMIFS(DataRegularSeason20242025!$AA$3:$AA$1315,DataRegularSeason20242025!$B$3:$B$1315, "&lt;=" &amp; $A160, DataRegularSeason20242025!$D$3:$D$1315, L$1)+SUMIFS(DataRegularSeason20242025!$AB$3:$AB$1315,DataRegularSeason20242025!$B$3:$B$1315, "&lt;=" &amp; $A160, DataRegularSeason20242025!$E$3:$E$1315, L$1)</f>
        <v>13</v>
      </c>
      <c r="M160" s="2">
        <f>SUMIFS(DataRegularSeason20242025!$AA$3:$AA$1315,DataRegularSeason20242025!$B$3:$B$1315, "&lt;=" &amp; $A160, DataRegularSeason20242025!$D$3:$D$1315, M$1)+SUMIFS(DataRegularSeason20242025!$AB$3:$AB$1315,DataRegularSeason20242025!$B$3:$B$1315, "&lt;=" &amp; $A160, DataRegularSeason20242025!$E$3:$E$1315, M$1)</f>
        <v>19</v>
      </c>
      <c r="N160" s="2">
        <f>SUMIFS(DataRegularSeason20242025!$AA$3:$AA$1315,DataRegularSeason20242025!$B$3:$B$1315, "&lt;=" &amp; $A160, DataRegularSeason20242025!$D$3:$D$1315, N$1)+SUMIFS(DataRegularSeason20242025!$AB$3:$AB$1315,DataRegularSeason20242025!$B$3:$B$1315, "&lt;=" &amp; $A160, DataRegularSeason20242025!$E$3:$E$1315, N$1)</f>
        <v>17</v>
      </c>
      <c r="O160" s="2">
        <f>SUMIFS(DataRegularSeason20242025!$AA$3:$AA$1315,DataRegularSeason20242025!$B$3:$B$1315, "&lt;=" &amp; $A160, DataRegularSeason20242025!$D$3:$D$1315, O$1)+SUMIFS(DataRegularSeason20242025!$AB$3:$AB$1315,DataRegularSeason20242025!$B$3:$B$1315, "&lt;=" &amp; $A160, DataRegularSeason20242025!$E$3:$E$1315, O$1)</f>
        <v>18</v>
      </c>
      <c r="P160" s="2">
        <f>SUMIFS(DataRegularSeason20242025!$AA$3:$AA$1315,DataRegularSeason20242025!$B$3:$B$1315, "&lt;=" &amp; $A160, DataRegularSeason20242025!$D$3:$D$1315, P$1)+SUMIFS(DataRegularSeason20242025!$AB$3:$AB$1315,DataRegularSeason20242025!$B$3:$B$1315, "&lt;=" &amp; $A160, DataRegularSeason20242025!$E$3:$E$1315, P$1)</f>
        <v>9</v>
      </c>
      <c r="Q160" s="2">
        <f>SUMIFS(DataRegularSeason20242025!$AA$3:$AA$1315,DataRegularSeason20242025!$B$3:$B$1315, "&lt;=" &amp; $A160, DataRegularSeason20242025!$D$3:$D$1315, Q$1)+SUMIFS(DataRegularSeason20242025!$AB$3:$AB$1315,DataRegularSeason20242025!$B$3:$B$1315, "&lt;=" &amp; $A160, DataRegularSeason20242025!$E$3:$E$1315, Q$1)</f>
        <v>18</v>
      </c>
      <c r="R160" s="2">
        <f>SUMIFS(DataRegularSeason20242025!$AA$3:$AA$1315,DataRegularSeason20242025!$B$3:$B$1315, "&lt;=" &amp; $A160, DataRegularSeason20242025!$D$3:$D$1315, R$1)+SUMIFS(DataRegularSeason20242025!$AB$3:$AB$1315,DataRegularSeason20242025!$B$3:$B$1315, "&lt;=" &amp; $A160, DataRegularSeason20242025!$E$3:$E$1315, R$1)</f>
        <v>9</v>
      </c>
      <c r="S160" s="2">
        <f>SUMIFS(DataRegularSeason20242025!$AA$3:$AA$1315,DataRegularSeason20242025!$B$3:$B$1315, "&lt;=" &amp; $A160, DataRegularSeason20242025!$D$3:$D$1315, S$1)+SUMIFS(DataRegularSeason20242025!$AB$3:$AB$1315,DataRegularSeason20242025!$B$3:$B$1315, "&lt;=" &amp; $A160, DataRegularSeason20242025!$E$3:$E$1315, S$1)</f>
        <v>10</v>
      </c>
      <c r="T160" s="2">
        <f>SUMIFS(DataRegularSeason20242025!$AA$3:$AA$1315,DataRegularSeason20242025!$B$3:$B$1315, "&lt;=" &amp; $A160, DataRegularSeason20242025!$D$3:$D$1315, T$1)+SUMIFS(DataRegularSeason20242025!$AB$3:$AB$1315,DataRegularSeason20242025!$B$3:$B$1315, "&lt;=" &amp; $A160, DataRegularSeason20242025!$E$3:$E$1315, T$1)</f>
        <v>17</v>
      </c>
      <c r="U160" s="2">
        <f>SUMIFS(DataRegularSeason20242025!$AA$3:$AA$1315,DataRegularSeason20242025!$B$3:$B$1315, "&lt;=" &amp; $A160, DataRegularSeason20242025!$D$3:$D$1315, U$1)+SUMIFS(DataRegularSeason20242025!$AB$3:$AB$1315,DataRegularSeason20242025!$B$3:$B$1315, "&lt;=" &amp; $A160, DataRegularSeason20242025!$E$3:$E$1315, U$1)</f>
        <v>12</v>
      </c>
      <c r="V160" s="2">
        <f>SUMIFS(DataRegularSeason20242025!$AA$3:$AA$1315,DataRegularSeason20242025!$B$3:$B$1315, "&lt;=" &amp; $A160, DataRegularSeason20242025!$D$3:$D$1315, V$1)+SUMIFS(DataRegularSeason20242025!$AB$3:$AB$1315,DataRegularSeason20242025!$B$3:$B$1315, "&lt;=" &amp; $A160, DataRegularSeason20242025!$E$3:$E$1315, V$1)</f>
        <v>9</v>
      </c>
      <c r="W160" s="2">
        <f>SUMIFS(DataRegularSeason20242025!$AA$3:$AA$1315,DataRegularSeason20242025!$B$3:$B$1315, "&lt;=" &amp; $A160, DataRegularSeason20242025!$D$3:$D$1315, W$1)+SUMIFS(DataRegularSeason20242025!$AB$3:$AB$1315,DataRegularSeason20242025!$B$3:$B$1315, "&lt;=" &amp; $A160, DataRegularSeason20242025!$E$3:$E$1315, W$1)</f>
        <v>11</v>
      </c>
      <c r="X160" s="2">
        <f>SUMIFS(DataRegularSeason20242025!$AA$3:$AA$1315,DataRegularSeason20242025!$B$3:$B$1315, "&lt;=" &amp; $A160, DataRegularSeason20242025!$D$3:$D$1315, X$1)+SUMIFS(DataRegularSeason20242025!$AB$3:$AB$1315,DataRegularSeason20242025!$B$3:$B$1315, "&lt;=" &amp; $A160, DataRegularSeason20242025!$E$3:$E$1315, X$1)</f>
        <v>11</v>
      </c>
      <c r="Y160" s="2">
        <f>SUMIFS(DataRegularSeason20242025!$AA$3:$AA$1315,DataRegularSeason20242025!$B$3:$B$1315, "&lt;=" &amp; $A160, DataRegularSeason20242025!$D$3:$D$1315, Y$1)+SUMIFS(DataRegularSeason20242025!$AB$3:$AB$1315,DataRegularSeason20242025!$B$3:$B$1315, "&lt;=" &amp; $A160, DataRegularSeason20242025!$E$3:$E$1315, Y$1)</f>
        <v>8</v>
      </c>
      <c r="Z160" s="2">
        <f>SUMIFS(DataRegularSeason20242025!$AA$3:$AA$1315,DataRegularSeason20242025!$B$3:$B$1315, "&lt;=" &amp; $A160, DataRegularSeason20242025!$D$3:$D$1315, Z$1)+SUMIFS(DataRegularSeason20242025!$AB$3:$AB$1315,DataRegularSeason20242025!$B$3:$B$1315, "&lt;=" &amp; $A160, DataRegularSeason20242025!$E$3:$E$1315, Z$1)</f>
        <v>12</v>
      </c>
      <c r="AA160" s="2">
        <f>SUMIFS(DataRegularSeason20242025!$AA$3:$AA$1315,DataRegularSeason20242025!$B$3:$B$1315, "&lt;=" &amp; $A160, DataRegularSeason20242025!$D$3:$D$1315, AA$1)+SUMIFS(DataRegularSeason20242025!$AB$3:$AB$1315,DataRegularSeason20242025!$B$3:$B$1315, "&lt;=" &amp; $A160, DataRegularSeason20242025!$E$3:$E$1315, AA$1)</f>
        <v>14</v>
      </c>
      <c r="AB160" s="2">
        <f>SUMIFS(DataRegularSeason20242025!$AA$3:$AA$1315,DataRegularSeason20242025!$B$3:$B$1315, "&lt;=" &amp; $A160, DataRegularSeason20242025!$D$3:$D$1315, AB$1)+SUMIFS(DataRegularSeason20242025!$AB$3:$AB$1315,DataRegularSeason20242025!$B$3:$B$1315, "&lt;=" &amp; $A160, DataRegularSeason20242025!$E$3:$E$1315, AB$1)</f>
        <v>14</v>
      </c>
      <c r="AC160" s="2">
        <f>SUMIFS(DataRegularSeason20242025!$AA$3:$AA$1315,DataRegularSeason20242025!$B$3:$B$1315, "&lt;=" &amp; $A160, DataRegularSeason20242025!$D$3:$D$1315, AC$1)+SUMIFS(DataRegularSeason20242025!$AB$3:$AB$1315,DataRegularSeason20242025!$B$3:$B$1315, "&lt;=" &amp; $A160, DataRegularSeason20242025!$E$3:$E$1315, AC$1)</f>
        <v>13</v>
      </c>
      <c r="AD160" s="2">
        <f>SUMIFS(DataRegularSeason20242025!$AA$3:$AA$1315,DataRegularSeason20242025!$B$3:$B$1315, "&lt;=" &amp; $A160, DataRegularSeason20242025!$D$3:$D$1315, AD$1)+SUMIFS(DataRegularSeason20242025!$AB$3:$AB$1315,DataRegularSeason20242025!$B$3:$B$1315, "&lt;=" &amp; $A160, DataRegularSeason20242025!$E$3:$E$1315, AD$1)</f>
        <v>13</v>
      </c>
      <c r="AE160" s="2">
        <f>SUMIFS(DataRegularSeason20242025!$AA$3:$AA$1315,DataRegularSeason20242025!$B$3:$B$1315, "&lt;=" &amp; $A160, DataRegularSeason20242025!$D$3:$D$1315, AE$1)+SUMIFS(DataRegularSeason20242025!$AB$3:$AB$1315,DataRegularSeason20242025!$B$3:$B$1315, "&lt;=" &amp; $A160, DataRegularSeason20242025!$E$3:$E$1315, AE$1)</f>
        <v>17</v>
      </c>
      <c r="AF160" s="2">
        <f>SUMIFS(DataRegularSeason20242025!$AA$3:$AA$1315,DataRegularSeason20242025!$B$3:$B$1315, "&lt;=" &amp; $A160, DataRegularSeason20242025!$D$3:$D$1315, AF$1)+SUMIFS(DataRegularSeason20242025!$AB$3:$AB$1315,DataRegularSeason20242025!$B$3:$B$1315, "&lt;=" &amp; $A160, DataRegularSeason20242025!$E$3:$E$1315, AF$1)</f>
        <v>22</v>
      </c>
      <c r="AG160" s="2">
        <f>SUMIFS(DataRegularSeason20242025!$AA$3:$AA$1315,DataRegularSeason20242025!$B$3:$B$1315, "&lt;=" &amp; $A160, DataRegularSeason20242025!$D$3:$D$1315, AG$1)+SUMIFS(DataRegularSeason20242025!$AB$3:$AB$1315,DataRegularSeason20242025!$B$3:$B$1315, "&lt;=" &amp; $A160, DataRegularSeason20242025!$E$3:$E$1315, AG$1)</f>
        <v>16</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10</v>
      </c>
      <c r="C161" s="2">
        <f>SUMIFS(DataRegularSeason20242025!$AA$3:$AA$1315,DataRegularSeason20242025!$B$3:$B$1315, "&lt;=" &amp; $A161, DataRegularSeason20242025!$D$3:$D$1315, C$1)+SUMIFS(DataRegularSeason20242025!$AB$3:$AB$1315,DataRegularSeason20242025!$B$3:$B$1315, "&lt;=" &amp; $A161, DataRegularSeason20242025!$E$3:$E$1315, C$1)</f>
        <v>13</v>
      </c>
      <c r="D161" s="2">
        <f>SUMIFS(DataRegularSeason20242025!$AA$3:$AA$1315,DataRegularSeason20242025!$B$3:$B$1315, "&lt;=" &amp; $A161, DataRegularSeason20242025!$D$3:$D$1315, D$1)+SUMIFS(DataRegularSeason20242025!$AB$3:$AB$1315,DataRegularSeason20242025!$B$3:$B$1315, "&lt;=" &amp; $A161, DataRegularSeason20242025!$E$3:$E$1315, D$1)</f>
        <v>9</v>
      </c>
      <c r="E161" s="2">
        <f>SUMIFS(DataRegularSeason20242025!$AA$3:$AA$1315,DataRegularSeason20242025!$B$3:$B$1315, "&lt;=" &amp; $A161, DataRegularSeason20242025!$D$3:$D$1315, E$1)+SUMIFS(DataRegularSeason20242025!$AB$3:$AB$1315,DataRegularSeason20242025!$B$3:$B$1315, "&lt;=" &amp; $A161, DataRegularSeason20242025!$E$3:$E$1315, E$1)</f>
        <v>16</v>
      </c>
      <c r="F161" s="2">
        <f>SUMIFS(DataRegularSeason20242025!$AA$3:$AA$1315,DataRegularSeason20242025!$B$3:$B$1315, "&lt;=" &amp; $A161, DataRegularSeason20242025!$D$3:$D$1315, F$1)+SUMIFS(DataRegularSeason20242025!$AB$3:$AB$1315,DataRegularSeason20242025!$B$3:$B$1315, "&lt;=" &amp; $A161, DataRegularSeason20242025!$E$3:$E$1315, F$1)</f>
        <v>11</v>
      </c>
      <c r="G161" s="2">
        <f>SUMIFS(DataRegularSeason20242025!$AA$3:$AA$1315,DataRegularSeason20242025!$B$3:$B$1315, "&lt;=" &amp; $A161, DataRegularSeason20242025!$D$3:$D$1315, G$1)+SUMIFS(DataRegularSeason20242025!$AB$3:$AB$1315,DataRegularSeason20242025!$B$3:$B$1315, "&lt;=" &amp; $A161, DataRegularSeason20242025!$E$3:$E$1315, G$1)</f>
        <v>13</v>
      </c>
      <c r="H161" s="2">
        <f>SUMIFS(DataRegularSeason20242025!$AA$3:$AA$1315,DataRegularSeason20242025!$B$3:$B$1315, "&lt;=" &amp; $A161, DataRegularSeason20242025!$D$3:$D$1315, H$1)+SUMIFS(DataRegularSeason20242025!$AB$3:$AB$1315,DataRegularSeason20242025!$B$3:$B$1315, "&lt;=" &amp; $A161, DataRegularSeason20242025!$E$3:$E$1315, H$1)</f>
        <v>11</v>
      </c>
      <c r="I161" s="2">
        <f>SUMIFS(DataRegularSeason20242025!$AA$3:$AA$1315,DataRegularSeason20242025!$B$3:$B$1315, "&lt;=" &amp; $A161, DataRegularSeason20242025!$D$3:$D$1315, I$1)+SUMIFS(DataRegularSeason20242025!$AB$3:$AB$1315,DataRegularSeason20242025!$B$3:$B$1315, "&lt;=" &amp; $A161, DataRegularSeason20242025!$E$3:$E$1315, I$1)</f>
        <v>10</v>
      </c>
      <c r="J161" s="2">
        <f>SUMIFS(DataRegularSeason20242025!$AA$3:$AA$1315,DataRegularSeason20242025!$B$3:$B$1315, "&lt;=" &amp; $A161, DataRegularSeason20242025!$D$3:$D$1315, J$1)+SUMIFS(DataRegularSeason20242025!$AB$3:$AB$1315,DataRegularSeason20242025!$B$3:$B$1315, "&lt;=" &amp; $A161, DataRegularSeason20242025!$E$3:$E$1315, J$1)</f>
        <v>14</v>
      </c>
      <c r="K161" s="2">
        <f>SUMIFS(DataRegularSeason20242025!$AA$3:$AA$1315,DataRegularSeason20242025!$B$3:$B$1315, "&lt;=" &amp; $A161, DataRegularSeason20242025!$D$3:$D$1315, K$1)+SUMIFS(DataRegularSeason20242025!$AB$3:$AB$1315,DataRegularSeason20242025!$B$3:$B$1315, "&lt;=" &amp; $A161, DataRegularSeason20242025!$E$3:$E$1315, K$1)</f>
        <v>11</v>
      </c>
      <c r="L161" s="2">
        <f>SUMIFS(DataRegularSeason20242025!$AA$3:$AA$1315,DataRegularSeason20242025!$B$3:$B$1315, "&lt;=" &amp; $A161, DataRegularSeason20242025!$D$3:$D$1315, L$1)+SUMIFS(DataRegularSeason20242025!$AB$3:$AB$1315,DataRegularSeason20242025!$B$3:$B$1315, "&lt;=" &amp; $A161, DataRegularSeason20242025!$E$3:$E$1315, L$1)</f>
        <v>13</v>
      </c>
      <c r="M161" s="2">
        <f>SUMIFS(DataRegularSeason20242025!$AA$3:$AA$1315,DataRegularSeason20242025!$B$3:$B$1315, "&lt;=" &amp; $A161, DataRegularSeason20242025!$D$3:$D$1315, M$1)+SUMIFS(DataRegularSeason20242025!$AB$3:$AB$1315,DataRegularSeason20242025!$B$3:$B$1315, "&lt;=" &amp; $A161, DataRegularSeason20242025!$E$3:$E$1315, M$1)</f>
        <v>19</v>
      </c>
      <c r="N161" s="2">
        <f>SUMIFS(DataRegularSeason20242025!$AA$3:$AA$1315,DataRegularSeason20242025!$B$3:$B$1315, "&lt;=" &amp; $A161, DataRegularSeason20242025!$D$3:$D$1315, N$1)+SUMIFS(DataRegularSeason20242025!$AB$3:$AB$1315,DataRegularSeason20242025!$B$3:$B$1315, "&lt;=" &amp; $A161, DataRegularSeason20242025!$E$3:$E$1315, N$1)</f>
        <v>17</v>
      </c>
      <c r="O161" s="2">
        <f>SUMIFS(DataRegularSeason20242025!$AA$3:$AA$1315,DataRegularSeason20242025!$B$3:$B$1315, "&lt;=" &amp; $A161, DataRegularSeason20242025!$D$3:$D$1315, O$1)+SUMIFS(DataRegularSeason20242025!$AB$3:$AB$1315,DataRegularSeason20242025!$B$3:$B$1315, "&lt;=" &amp; $A161, DataRegularSeason20242025!$E$3:$E$1315, O$1)</f>
        <v>18</v>
      </c>
      <c r="P161" s="2">
        <f>SUMIFS(DataRegularSeason20242025!$AA$3:$AA$1315,DataRegularSeason20242025!$B$3:$B$1315, "&lt;=" &amp; $A161, DataRegularSeason20242025!$D$3:$D$1315, P$1)+SUMIFS(DataRegularSeason20242025!$AB$3:$AB$1315,DataRegularSeason20242025!$B$3:$B$1315, "&lt;=" &amp; $A161, DataRegularSeason20242025!$E$3:$E$1315, P$1)</f>
        <v>9</v>
      </c>
      <c r="Q161" s="2">
        <f>SUMIFS(DataRegularSeason20242025!$AA$3:$AA$1315,DataRegularSeason20242025!$B$3:$B$1315, "&lt;=" &amp; $A161, DataRegularSeason20242025!$D$3:$D$1315, Q$1)+SUMIFS(DataRegularSeason20242025!$AB$3:$AB$1315,DataRegularSeason20242025!$B$3:$B$1315, "&lt;=" &amp; $A161, DataRegularSeason20242025!$E$3:$E$1315, Q$1)</f>
        <v>18</v>
      </c>
      <c r="R161" s="2">
        <f>SUMIFS(DataRegularSeason20242025!$AA$3:$AA$1315,DataRegularSeason20242025!$B$3:$B$1315, "&lt;=" &amp; $A161, DataRegularSeason20242025!$D$3:$D$1315, R$1)+SUMIFS(DataRegularSeason20242025!$AB$3:$AB$1315,DataRegularSeason20242025!$B$3:$B$1315, "&lt;=" &amp; $A161, DataRegularSeason20242025!$E$3:$E$1315, R$1)</f>
        <v>9</v>
      </c>
      <c r="S161" s="2">
        <f>SUMIFS(DataRegularSeason20242025!$AA$3:$AA$1315,DataRegularSeason20242025!$B$3:$B$1315, "&lt;=" &amp; $A161, DataRegularSeason20242025!$D$3:$D$1315, S$1)+SUMIFS(DataRegularSeason20242025!$AB$3:$AB$1315,DataRegularSeason20242025!$B$3:$B$1315, "&lt;=" &amp; $A161, DataRegularSeason20242025!$E$3:$E$1315, S$1)</f>
        <v>10</v>
      </c>
      <c r="T161" s="2">
        <f>SUMIFS(DataRegularSeason20242025!$AA$3:$AA$1315,DataRegularSeason20242025!$B$3:$B$1315, "&lt;=" &amp; $A161, DataRegularSeason20242025!$D$3:$D$1315, T$1)+SUMIFS(DataRegularSeason20242025!$AB$3:$AB$1315,DataRegularSeason20242025!$B$3:$B$1315, "&lt;=" &amp; $A161, DataRegularSeason20242025!$E$3:$E$1315, T$1)</f>
        <v>17</v>
      </c>
      <c r="U161" s="2">
        <f>SUMIFS(DataRegularSeason20242025!$AA$3:$AA$1315,DataRegularSeason20242025!$B$3:$B$1315, "&lt;=" &amp; $A161, DataRegularSeason20242025!$D$3:$D$1315, U$1)+SUMIFS(DataRegularSeason20242025!$AB$3:$AB$1315,DataRegularSeason20242025!$B$3:$B$1315, "&lt;=" &amp; $A161, DataRegularSeason20242025!$E$3:$E$1315, U$1)</f>
        <v>12</v>
      </c>
      <c r="V161" s="2">
        <f>SUMIFS(DataRegularSeason20242025!$AA$3:$AA$1315,DataRegularSeason20242025!$B$3:$B$1315, "&lt;=" &amp; $A161, DataRegularSeason20242025!$D$3:$D$1315, V$1)+SUMIFS(DataRegularSeason20242025!$AB$3:$AB$1315,DataRegularSeason20242025!$B$3:$B$1315, "&lt;=" &amp; $A161, DataRegularSeason20242025!$E$3:$E$1315, V$1)</f>
        <v>9</v>
      </c>
      <c r="W161" s="2">
        <f>SUMIFS(DataRegularSeason20242025!$AA$3:$AA$1315,DataRegularSeason20242025!$B$3:$B$1315, "&lt;=" &amp; $A161, DataRegularSeason20242025!$D$3:$D$1315, W$1)+SUMIFS(DataRegularSeason20242025!$AB$3:$AB$1315,DataRegularSeason20242025!$B$3:$B$1315, "&lt;=" &amp; $A161, DataRegularSeason20242025!$E$3:$E$1315, W$1)</f>
        <v>11</v>
      </c>
      <c r="X161" s="2">
        <f>SUMIFS(DataRegularSeason20242025!$AA$3:$AA$1315,DataRegularSeason20242025!$B$3:$B$1315, "&lt;=" &amp; $A161, DataRegularSeason20242025!$D$3:$D$1315, X$1)+SUMIFS(DataRegularSeason20242025!$AB$3:$AB$1315,DataRegularSeason20242025!$B$3:$B$1315, "&lt;=" &amp; $A161, DataRegularSeason20242025!$E$3:$E$1315, X$1)</f>
        <v>11</v>
      </c>
      <c r="Y161" s="2">
        <f>SUMIFS(DataRegularSeason20242025!$AA$3:$AA$1315,DataRegularSeason20242025!$B$3:$B$1315, "&lt;=" &amp; $A161, DataRegularSeason20242025!$D$3:$D$1315, Y$1)+SUMIFS(DataRegularSeason20242025!$AB$3:$AB$1315,DataRegularSeason20242025!$B$3:$B$1315, "&lt;=" &amp; $A161, DataRegularSeason20242025!$E$3:$E$1315, Y$1)</f>
        <v>8</v>
      </c>
      <c r="Z161" s="2">
        <f>SUMIFS(DataRegularSeason20242025!$AA$3:$AA$1315,DataRegularSeason20242025!$B$3:$B$1315, "&lt;=" &amp; $A161, DataRegularSeason20242025!$D$3:$D$1315, Z$1)+SUMIFS(DataRegularSeason20242025!$AB$3:$AB$1315,DataRegularSeason20242025!$B$3:$B$1315, "&lt;=" &amp; $A161, DataRegularSeason20242025!$E$3:$E$1315, Z$1)</f>
        <v>12</v>
      </c>
      <c r="AA161" s="2">
        <f>SUMIFS(DataRegularSeason20242025!$AA$3:$AA$1315,DataRegularSeason20242025!$B$3:$B$1315, "&lt;=" &amp; $A161, DataRegularSeason20242025!$D$3:$D$1315, AA$1)+SUMIFS(DataRegularSeason20242025!$AB$3:$AB$1315,DataRegularSeason20242025!$B$3:$B$1315, "&lt;=" &amp; $A161, DataRegularSeason20242025!$E$3:$E$1315, AA$1)</f>
        <v>14</v>
      </c>
      <c r="AB161" s="2">
        <f>SUMIFS(DataRegularSeason20242025!$AA$3:$AA$1315,DataRegularSeason20242025!$B$3:$B$1315, "&lt;=" &amp; $A161, DataRegularSeason20242025!$D$3:$D$1315, AB$1)+SUMIFS(DataRegularSeason20242025!$AB$3:$AB$1315,DataRegularSeason20242025!$B$3:$B$1315, "&lt;=" &amp; $A161, DataRegularSeason20242025!$E$3:$E$1315, AB$1)</f>
        <v>14</v>
      </c>
      <c r="AC161" s="2">
        <f>SUMIFS(DataRegularSeason20242025!$AA$3:$AA$1315,DataRegularSeason20242025!$B$3:$B$1315, "&lt;=" &amp; $A161, DataRegularSeason20242025!$D$3:$D$1315, AC$1)+SUMIFS(DataRegularSeason20242025!$AB$3:$AB$1315,DataRegularSeason20242025!$B$3:$B$1315, "&lt;=" &amp; $A161, DataRegularSeason20242025!$E$3:$E$1315, AC$1)</f>
        <v>13</v>
      </c>
      <c r="AD161" s="2">
        <f>SUMIFS(DataRegularSeason20242025!$AA$3:$AA$1315,DataRegularSeason20242025!$B$3:$B$1315, "&lt;=" &amp; $A161, DataRegularSeason20242025!$D$3:$D$1315, AD$1)+SUMIFS(DataRegularSeason20242025!$AB$3:$AB$1315,DataRegularSeason20242025!$B$3:$B$1315, "&lt;=" &amp; $A161, DataRegularSeason20242025!$E$3:$E$1315, AD$1)</f>
        <v>13</v>
      </c>
      <c r="AE161" s="2">
        <f>SUMIFS(DataRegularSeason20242025!$AA$3:$AA$1315,DataRegularSeason20242025!$B$3:$B$1315, "&lt;=" &amp; $A161, DataRegularSeason20242025!$D$3:$D$1315, AE$1)+SUMIFS(DataRegularSeason20242025!$AB$3:$AB$1315,DataRegularSeason20242025!$B$3:$B$1315, "&lt;=" &amp; $A161, DataRegularSeason20242025!$E$3:$E$1315, AE$1)</f>
        <v>17</v>
      </c>
      <c r="AF161" s="2">
        <f>SUMIFS(DataRegularSeason20242025!$AA$3:$AA$1315,DataRegularSeason20242025!$B$3:$B$1315, "&lt;=" &amp; $A161, DataRegularSeason20242025!$D$3:$D$1315, AF$1)+SUMIFS(DataRegularSeason20242025!$AB$3:$AB$1315,DataRegularSeason20242025!$B$3:$B$1315, "&lt;=" &amp; $A161, DataRegularSeason20242025!$E$3:$E$1315, AF$1)</f>
        <v>22</v>
      </c>
      <c r="AG161" s="2">
        <f>SUMIFS(DataRegularSeason20242025!$AA$3:$AA$1315,DataRegularSeason20242025!$B$3:$B$1315, "&lt;=" &amp; $A161, DataRegularSeason20242025!$D$3:$D$1315, AG$1)+SUMIFS(DataRegularSeason20242025!$AB$3:$AB$1315,DataRegularSeason20242025!$B$3:$B$1315, "&lt;=" &amp; $A161, DataRegularSeason20242025!$E$3:$E$1315, AG$1)</f>
        <v>16</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10</v>
      </c>
      <c r="C162" s="2">
        <f>SUMIFS(DataRegularSeason20242025!$AA$3:$AA$1315,DataRegularSeason20242025!$B$3:$B$1315, "&lt;=" &amp; $A162, DataRegularSeason20242025!$D$3:$D$1315, C$1)+SUMIFS(DataRegularSeason20242025!$AB$3:$AB$1315,DataRegularSeason20242025!$B$3:$B$1315, "&lt;=" &amp; $A162, DataRegularSeason20242025!$E$3:$E$1315, C$1)</f>
        <v>13</v>
      </c>
      <c r="D162" s="2">
        <f>SUMIFS(DataRegularSeason20242025!$AA$3:$AA$1315,DataRegularSeason20242025!$B$3:$B$1315, "&lt;=" &amp; $A162, DataRegularSeason20242025!$D$3:$D$1315, D$1)+SUMIFS(DataRegularSeason20242025!$AB$3:$AB$1315,DataRegularSeason20242025!$B$3:$B$1315, "&lt;=" &amp; $A162, DataRegularSeason20242025!$E$3:$E$1315, D$1)</f>
        <v>9</v>
      </c>
      <c r="E162" s="2">
        <f>SUMIFS(DataRegularSeason20242025!$AA$3:$AA$1315,DataRegularSeason20242025!$B$3:$B$1315, "&lt;=" &amp; $A162, DataRegularSeason20242025!$D$3:$D$1315, E$1)+SUMIFS(DataRegularSeason20242025!$AB$3:$AB$1315,DataRegularSeason20242025!$B$3:$B$1315, "&lt;=" &amp; $A162, DataRegularSeason20242025!$E$3:$E$1315, E$1)</f>
        <v>16</v>
      </c>
      <c r="F162" s="2">
        <f>SUMIFS(DataRegularSeason20242025!$AA$3:$AA$1315,DataRegularSeason20242025!$B$3:$B$1315, "&lt;=" &amp; $A162, DataRegularSeason20242025!$D$3:$D$1315, F$1)+SUMIFS(DataRegularSeason20242025!$AB$3:$AB$1315,DataRegularSeason20242025!$B$3:$B$1315, "&lt;=" &amp; $A162, DataRegularSeason20242025!$E$3:$E$1315, F$1)</f>
        <v>11</v>
      </c>
      <c r="G162" s="2">
        <f>SUMIFS(DataRegularSeason20242025!$AA$3:$AA$1315,DataRegularSeason20242025!$B$3:$B$1315, "&lt;=" &amp; $A162, DataRegularSeason20242025!$D$3:$D$1315, G$1)+SUMIFS(DataRegularSeason20242025!$AB$3:$AB$1315,DataRegularSeason20242025!$B$3:$B$1315, "&lt;=" &amp; $A162, DataRegularSeason20242025!$E$3:$E$1315, G$1)</f>
        <v>13</v>
      </c>
      <c r="H162" s="2">
        <f>SUMIFS(DataRegularSeason20242025!$AA$3:$AA$1315,DataRegularSeason20242025!$B$3:$B$1315, "&lt;=" &amp; $A162, DataRegularSeason20242025!$D$3:$D$1315, H$1)+SUMIFS(DataRegularSeason20242025!$AB$3:$AB$1315,DataRegularSeason20242025!$B$3:$B$1315, "&lt;=" &amp; $A162, DataRegularSeason20242025!$E$3:$E$1315, H$1)</f>
        <v>11</v>
      </c>
      <c r="I162" s="2">
        <f>SUMIFS(DataRegularSeason20242025!$AA$3:$AA$1315,DataRegularSeason20242025!$B$3:$B$1315, "&lt;=" &amp; $A162, DataRegularSeason20242025!$D$3:$D$1315, I$1)+SUMIFS(DataRegularSeason20242025!$AB$3:$AB$1315,DataRegularSeason20242025!$B$3:$B$1315, "&lt;=" &amp; $A162, DataRegularSeason20242025!$E$3:$E$1315, I$1)</f>
        <v>10</v>
      </c>
      <c r="J162" s="2">
        <f>SUMIFS(DataRegularSeason20242025!$AA$3:$AA$1315,DataRegularSeason20242025!$B$3:$B$1315, "&lt;=" &amp; $A162, DataRegularSeason20242025!$D$3:$D$1315, J$1)+SUMIFS(DataRegularSeason20242025!$AB$3:$AB$1315,DataRegularSeason20242025!$B$3:$B$1315, "&lt;=" &amp; $A162, DataRegularSeason20242025!$E$3:$E$1315, J$1)</f>
        <v>14</v>
      </c>
      <c r="K162" s="2">
        <f>SUMIFS(DataRegularSeason20242025!$AA$3:$AA$1315,DataRegularSeason20242025!$B$3:$B$1315, "&lt;=" &amp; $A162, DataRegularSeason20242025!$D$3:$D$1315, K$1)+SUMIFS(DataRegularSeason20242025!$AB$3:$AB$1315,DataRegularSeason20242025!$B$3:$B$1315, "&lt;=" &amp; $A162, DataRegularSeason20242025!$E$3:$E$1315, K$1)</f>
        <v>11</v>
      </c>
      <c r="L162" s="2">
        <f>SUMIFS(DataRegularSeason20242025!$AA$3:$AA$1315,DataRegularSeason20242025!$B$3:$B$1315, "&lt;=" &amp; $A162, DataRegularSeason20242025!$D$3:$D$1315, L$1)+SUMIFS(DataRegularSeason20242025!$AB$3:$AB$1315,DataRegularSeason20242025!$B$3:$B$1315, "&lt;=" &amp; $A162, DataRegularSeason20242025!$E$3:$E$1315, L$1)</f>
        <v>13</v>
      </c>
      <c r="M162" s="2">
        <f>SUMIFS(DataRegularSeason20242025!$AA$3:$AA$1315,DataRegularSeason20242025!$B$3:$B$1315, "&lt;=" &amp; $A162, DataRegularSeason20242025!$D$3:$D$1315, M$1)+SUMIFS(DataRegularSeason20242025!$AB$3:$AB$1315,DataRegularSeason20242025!$B$3:$B$1315, "&lt;=" &amp; $A162, DataRegularSeason20242025!$E$3:$E$1315, M$1)</f>
        <v>19</v>
      </c>
      <c r="N162" s="2">
        <f>SUMIFS(DataRegularSeason20242025!$AA$3:$AA$1315,DataRegularSeason20242025!$B$3:$B$1315, "&lt;=" &amp; $A162, DataRegularSeason20242025!$D$3:$D$1315, N$1)+SUMIFS(DataRegularSeason20242025!$AB$3:$AB$1315,DataRegularSeason20242025!$B$3:$B$1315, "&lt;=" &amp; $A162, DataRegularSeason20242025!$E$3:$E$1315, N$1)</f>
        <v>17</v>
      </c>
      <c r="O162" s="2">
        <f>SUMIFS(DataRegularSeason20242025!$AA$3:$AA$1315,DataRegularSeason20242025!$B$3:$B$1315, "&lt;=" &amp; $A162, DataRegularSeason20242025!$D$3:$D$1315, O$1)+SUMIFS(DataRegularSeason20242025!$AB$3:$AB$1315,DataRegularSeason20242025!$B$3:$B$1315, "&lt;=" &amp; $A162, DataRegularSeason20242025!$E$3:$E$1315, O$1)</f>
        <v>18</v>
      </c>
      <c r="P162" s="2">
        <f>SUMIFS(DataRegularSeason20242025!$AA$3:$AA$1315,DataRegularSeason20242025!$B$3:$B$1315, "&lt;=" &amp; $A162, DataRegularSeason20242025!$D$3:$D$1315, P$1)+SUMIFS(DataRegularSeason20242025!$AB$3:$AB$1315,DataRegularSeason20242025!$B$3:$B$1315, "&lt;=" &amp; $A162, DataRegularSeason20242025!$E$3:$E$1315, P$1)</f>
        <v>9</v>
      </c>
      <c r="Q162" s="2">
        <f>SUMIFS(DataRegularSeason20242025!$AA$3:$AA$1315,DataRegularSeason20242025!$B$3:$B$1315, "&lt;=" &amp; $A162, DataRegularSeason20242025!$D$3:$D$1315, Q$1)+SUMIFS(DataRegularSeason20242025!$AB$3:$AB$1315,DataRegularSeason20242025!$B$3:$B$1315, "&lt;=" &amp; $A162, DataRegularSeason20242025!$E$3:$E$1315, Q$1)</f>
        <v>18</v>
      </c>
      <c r="R162" s="2">
        <f>SUMIFS(DataRegularSeason20242025!$AA$3:$AA$1315,DataRegularSeason20242025!$B$3:$B$1315, "&lt;=" &amp; $A162, DataRegularSeason20242025!$D$3:$D$1315, R$1)+SUMIFS(DataRegularSeason20242025!$AB$3:$AB$1315,DataRegularSeason20242025!$B$3:$B$1315, "&lt;=" &amp; $A162, DataRegularSeason20242025!$E$3:$E$1315, R$1)</f>
        <v>9</v>
      </c>
      <c r="S162" s="2">
        <f>SUMIFS(DataRegularSeason20242025!$AA$3:$AA$1315,DataRegularSeason20242025!$B$3:$B$1315, "&lt;=" &amp; $A162, DataRegularSeason20242025!$D$3:$D$1315, S$1)+SUMIFS(DataRegularSeason20242025!$AB$3:$AB$1315,DataRegularSeason20242025!$B$3:$B$1315, "&lt;=" &amp; $A162, DataRegularSeason20242025!$E$3:$E$1315, S$1)</f>
        <v>10</v>
      </c>
      <c r="T162" s="2">
        <f>SUMIFS(DataRegularSeason20242025!$AA$3:$AA$1315,DataRegularSeason20242025!$B$3:$B$1315, "&lt;=" &amp; $A162, DataRegularSeason20242025!$D$3:$D$1315, T$1)+SUMIFS(DataRegularSeason20242025!$AB$3:$AB$1315,DataRegularSeason20242025!$B$3:$B$1315, "&lt;=" &amp; $A162, DataRegularSeason20242025!$E$3:$E$1315, T$1)</f>
        <v>17</v>
      </c>
      <c r="U162" s="2">
        <f>SUMIFS(DataRegularSeason20242025!$AA$3:$AA$1315,DataRegularSeason20242025!$B$3:$B$1315, "&lt;=" &amp; $A162, DataRegularSeason20242025!$D$3:$D$1315, U$1)+SUMIFS(DataRegularSeason20242025!$AB$3:$AB$1315,DataRegularSeason20242025!$B$3:$B$1315, "&lt;=" &amp; $A162, DataRegularSeason20242025!$E$3:$E$1315, U$1)</f>
        <v>12</v>
      </c>
      <c r="V162" s="2">
        <f>SUMIFS(DataRegularSeason20242025!$AA$3:$AA$1315,DataRegularSeason20242025!$B$3:$B$1315, "&lt;=" &amp; $A162, DataRegularSeason20242025!$D$3:$D$1315, V$1)+SUMIFS(DataRegularSeason20242025!$AB$3:$AB$1315,DataRegularSeason20242025!$B$3:$B$1315, "&lt;=" &amp; $A162, DataRegularSeason20242025!$E$3:$E$1315, V$1)</f>
        <v>9</v>
      </c>
      <c r="W162" s="2">
        <f>SUMIFS(DataRegularSeason20242025!$AA$3:$AA$1315,DataRegularSeason20242025!$B$3:$B$1315, "&lt;=" &amp; $A162, DataRegularSeason20242025!$D$3:$D$1315, W$1)+SUMIFS(DataRegularSeason20242025!$AB$3:$AB$1315,DataRegularSeason20242025!$B$3:$B$1315, "&lt;=" &amp; $A162, DataRegularSeason20242025!$E$3:$E$1315, W$1)</f>
        <v>11</v>
      </c>
      <c r="X162" s="2">
        <f>SUMIFS(DataRegularSeason20242025!$AA$3:$AA$1315,DataRegularSeason20242025!$B$3:$B$1315, "&lt;=" &amp; $A162, DataRegularSeason20242025!$D$3:$D$1315, X$1)+SUMIFS(DataRegularSeason20242025!$AB$3:$AB$1315,DataRegularSeason20242025!$B$3:$B$1315, "&lt;=" &amp; $A162, DataRegularSeason20242025!$E$3:$E$1315, X$1)</f>
        <v>11</v>
      </c>
      <c r="Y162" s="2">
        <f>SUMIFS(DataRegularSeason20242025!$AA$3:$AA$1315,DataRegularSeason20242025!$B$3:$B$1315, "&lt;=" &amp; $A162, DataRegularSeason20242025!$D$3:$D$1315, Y$1)+SUMIFS(DataRegularSeason20242025!$AB$3:$AB$1315,DataRegularSeason20242025!$B$3:$B$1315, "&lt;=" &amp; $A162, DataRegularSeason20242025!$E$3:$E$1315, Y$1)</f>
        <v>8</v>
      </c>
      <c r="Z162" s="2">
        <f>SUMIFS(DataRegularSeason20242025!$AA$3:$AA$1315,DataRegularSeason20242025!$B$3:$B$1315, "&lt;=" &amp; $A162, DataRegularSeason20242025!$D$3:$D$1315, Z$1)+SUMIFS(DataRegularSeason20242025!$AB$3:$AB$1315,DataRegularSeason20242025!$B$3:$B$1315, "&lt;=" &amp; $A162, DataRegularSeason20242025!$E$3:$E$1315, Z$1)</f>
        <v>12</v>
      </c>
      <c r="AA162" s="2">
        <f>SUMIFS(DataRegularSeason20242025!$AA$3:$AA$1315,DataRegularSeason20242025!$B$3:$B$1315, "&lt;=" &amp; $A162, DataRegularSeason20242025!$D$3:$D$1315, AA$1)+SUMIFS(DataRegularSeason20242025!$AB$3:$AB$1315,DataRegularSeason20242025!$B$3:$B$1315, "&lt;=" &amp; $A162, DataRegularSeason20242025!$E$3:$E$1315, AA$1)</f>
        <v>14</v>
      </c>
      <c r="AB162" s="2">
        <f>SUMIFS(DataRegularSeason20242025!$AA$3:$AA$1315,DataRegularSeason20242025!$B$3:$B$1315, "&lt;=" &amp; $A162, DataRegularSeason20242025!$D$3:$D$1315, AB$1)+SUMIFS(DataRegularSeason20242025!$AB$3:$AB$1315,DataRegularSeason20242025!$B$3:$B$1315, "&lt;=" &amp; $A162, DataRegularSeason20242025!$E$3:$E$1315, AB$1)</f>
        <v>14</v>
      </c>
      <c r="AC162" s="2">
        <f>SUMIFS(DataRegularSeason20242025!$AA$3:$AA$1315,DataRegularSeason20242025!$B$3:$B$1315, "&lt;=" &amp; $A162, DataRegularSeason20242025!$D$3:$D$1315, AC$1)+SUMIFS(DataRegularSeason20242025!$AB$3:$AB$1315,DataRegularSeason20242025!$B$3:$B$1315, "&lt;=" &amp; $A162, DataRegularSeason20242025!$E$3:$E$1315, AC$1)</f>
        <v>13</v>
      </c>
      <c r="AD162" s="2">
        <f>SUMIFS(DataRegularSeason20242025!$AA$3:$AA$1315,DataRegularSeason20242025!$B$3:$B$1315, "&lt;=" &amp; $A162, DataRegularSeason20242025!$D$3:$D$1315, AD$1)+SUMIFS(DataRegularSeason20242025!$AB$3:$AB$1315,DataRegularSeason20242025!$B$3:$B$1315, "&lt;=" &amp; $A162, DataRegularSeason20242025!$E$3:$E$1315, AD$1)</f>
        <v>13</v>
      </c>
      <c r="AE162" s="2">
        <f>SUMIFS(DataRegularSeason20242025!$AA$3:$AA$1315,DataRegularSeason20242025!$B$3:$B$1315, "&lt;=" &amp; $A162, DataRegularSeason20242025!$D$3:$D$1315, AE$1)+SUMIFS(DataRegularSeason20242025!$AB$3:$AB$1315,DataRegularSeason20242025!$B$3:$B$1315, "&lt;=" &amp; $A162, DataRegularSeason20242025!$E$3:$E$1315, AE$1)</f>
        <v>17</v>
      </c>
      <c r="AF162" s="2">
        <f>SUMIFS(DataRegularSeason20242025!$AA$3:$AA$1315,DataRegularSeason20242025!$B$3:$B$1315, "&lt;=" &amp; $A162, DataRegularSeason20242025!$D$3:$D$1315, AF$1)+SUMIFS(DataRegularSeason20242025!$AB$3:$AB$1315,DataRegularSeason20242025!$B$3:$B$1315, "&lt;=" &amp; $A162, DataRegularSeason20242025!$E$3:$E$1315, AF$1)</f>
        <v>22</v>
      </c>
      <c r="AG162" s="2">
        <f>SUMIFS(DataRegularSeason20242025!$AA$3:$AA$1315,DataRegularSeason20242025!$B$3:$B$1315, "&lt;=" &amp; $A162, DataRegularSeason20242025!$D$3:$D$1315, AG$1)+SUMIFS(DataRegularSeason20242025!$AB$3:$AB$1315,DataRegularSeason20242025!$B$3:$B$1315, "&lt;=" &amp; $A162, DataRegularSeason20242025!$E$3:$E$1315, AG$1)</f>
        <v>16</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10</v>
      </c>
      <c r="C163" s="2">
        <f>SUMIFS(DataRegularSeason20242025!$AA$3:$AA$1315,DataRegularSeason20242025!$B$3:$B$1315, "&lt;=" &amp; $A163, DataRegularSeason20242025!$D$3:$D$1315, C$1)+SUMIFS(DataRegularSeason20242025!$AB$3:$AB$1315,DataRegularSeason20242025!$B$3:$B$1315, "&lt;=" &amp; $A163, DataRegularSeason20242025!$E$3:$E$1315, C$1)</f>
        <v>13</v>
      </c>
      <c r="D163" s="2">
        <f>SUMIFS(DataRegularSeason20242025!$AA$3:$AA$1315,DataRegularSeason20242025!$B$3:$B$1315, "&lt;=" &amp; $A163, DataRegularSeason20242025!$D$3:$D$1315, D$1)+SUMIFS(DataRegularSeason20242025!$AB$3:$AB$1315,DataRegularSeason20242025!$B$3:$B$1315, "&lt;=" &amp; $A163, DataRegularSeason20242025!$E$3:$E$1315, D$1)</f>
        <v>9</v>
      </c>
      <c r="E163" s="2">
        <f>SUMIFS(DataRegularSeason20242025!$AA$3:$AA$1315,DataRegularSeason20242025!$B$3:$B$1315, "&lt;=" &amp; $A163, DataRegularSeason20242025!$D$3:$D$1315, E$1)+SUMIFS(DataRegularSeason20242025!$AB$3:$AB$1315,DataRegularSeason20242025!$B$3:$B$1315, "&lt;=" &amp; $A163, DataRegularSeason20242025!$E$3:$E$1315, E$1)</f>
        <v>16</v>
      </c>
      <c r="F163" s="2">
        <f>SUMIFS(DataRegularSeason20242025!$AA$3:$AA$1315,DataRegularSeason20242025!$B$3:$B$1315, "&lt;=" &amp; $A163, DataRegularSeason20242025!$D$3:$D$1315, F$1)+SUMIFS(DataRegularSeason20242025!$AB$3:$AB$1315,DataRegularSeason20242025!$B$3:$B$1315, "&lt;=" &amp; $A163, DataRegularSeason20242025!$E$3:$E$1315, F$1)</f>
        <v>11</v>
      </c>
      <c r="G163" s="2">
        <f>SUMIFS(DataRegularSeason20242025!$AA$3:$AA$1315,DataRegularSeason20242025!$B$3:$B$1315, "&lt;=" &amp; $A163, DataRegularSeason20242025!$D$3:$D$1315, G$1)+SUMIFS(DataRegularSeason20242025!$AB$3:$AB$1315,DataRegularSeason20242025!$B$3:$B$1315, "&lt;=" &amp; $A163, DataRegularSeason20242025!$E$3:$E$1315, G$1)</f>
        <v>13</v>
      </c>
      <c r="H163" s="2">
        <f>SUMIFS(DataRegularSeason20242025!$AA$3:$AA$1315,DataRegularSeason20242025!$B$3:$B$1315, "&lt;=" &amp; $A163, DataRegularSeason20242025!$D$3:$D$1315, H$1)+SUMIFS(DataRegularSeason20242025!$AB$3:$AB$1315,DataRegularSeason20242025!$B$3:$B$1315, "&lt;=" &amp; $A163, DataRegularSeason20242025!$E$3:$E$1315, H$1)</f>
        <v>11</v>
      </c>
      <c r="I163" s="2">
        <f>SUMIFS(DataRegularSeason20242025!$AA$3:$AA$1315,DataRegularSeason20242025!$B$3:$B$1315, "&lt;=" &amp; $A163, DataRegularSeason20242025!$D$3:$D$1315, I$1)+SUMIFS(DataRegularSeason20242025!$AB$3:$AB$1315,DataRegularSeason20242025!$B$3:$B$1315, "&lt;=" &amp; $A163, DataRegularSeason20242025!$E$3:$E$1315, I$1)</f>
        <v>10</v>
      </c>
      <c r="J163" s="2">
        <f>SUMIFS(DataRegularSeason20242025!$AA$3:$AA$1315,DataRegularSeason20242025!$B$3:$B$1315, "&lt;=" &amp; $A163, DataRegularSeason20242025!$D$3:$D$1315, J$1)+SUMIFS(DataRegularSeason20242025!$AB$3:$AB$1315,DataRegularSeason20242025!$B$3:$B$1315, "&lt;=" &amp; $A163, DataRegularSeason20242025!$E$3:$E$1315, J$1)</f>
        <v>14</v>
      </c>
      <c r="K163" s="2">
        <f>SUMIFS(DataRegularSeason20242025!$AA$3:$AA$1315,DataRegularSeason20242025!$B$3:$B$1315, "&lt;=" &amp; $A163, DataRegularSeason20242025!$D$3:$D$1315, K$1)+SUMIFS(DataRegularSeason20242025!$AB$3:$AB$1315,DataRegularSeason20242025!$B$3:$B$1315, "&lt;=" &amp; $A163, DataRegularSeason20242025!$E$3:$E$1315, K$1)</f>
        <v>11</v>
      </c>
      <c r="L163" s="2">
        <f>SUMIFS(DataRegularSeason20242025!$AA$3:$AA$1315,DataRegularSeason20242025!$B$3:$B$1315, "&lt;=" &amp; $A163, DataRegularSeason20242025!$D$3:$D$1315, L$1)+SUMIFS(DataRegularSeason20242025!$AB$3:$AB$1315,DataRegularSeason20242025!$B$3:$B$1315, "&lt;=" &amp; $A163, DataRegularSeason20242025!$E$3:$E$1315, L$1)</f>
        <v>13</v>
      </c>
      <c r="M163" s="2">
        <f>SUMIFS(DataRegularSeason20242025!$AA$3:$AA$1315,DataRegularSeason20242025!$B$3:$B$1315, "&lt;=" &amp; $A163, DataRegularSeason20242025!$D$3:$D$1315, M$1)+SUMIFS(DataRegularSeason20242025!$AB$3:$AB$1315,DataRegularSeason20242025!$B$3:$B$1315, "&lt;=" &amp; $A163, DataRegularSeason20242025!$E$3:$E$1315, M$1)</f>
        <v>19</v>
      </c>
      <c r="N163" s="2">
        <f>SUMIFS(DataRegularSeason20242025!$AA$3:$AA$1315,DataRegularSeason20242025!$B$3:$B$1315, "&lt;=" &amp; $A163, DataRegularSeason20242025!$D$3:$D$1315, N$1)+SUMIFS(DataRegularSeason20242025!$AB$3:$AB$1315,DataRegularSeason20242025!$B$3:$B$1315, "&lt;=" &amp; $A163, DataRegularSeason20242025!$E$3:$E$1315, N$1)</f>
        <v>17</v>
      </c>
      <c r="O163" s="2">
        <f>SUMIFS(DataRegularSeason20242025!$AA$3:$AA$1315,DataRegularSeason20242025!$B$3:$B$1315, "&lt;=" &amp; $A163, DataRegularSeason20242025!$D$3:$D$1315, O$1)+SUMIFS(DataRegularSeason20242025!$AB$3:$AB$1315,DataRegularSeason20242025!$B$3:$B$1315, "&lt;=" &amp; $A163, DataRegularSeason20242025!$E$3:$E$1315, O$1)</f>
        <v>18</v>
      </c>
      <c r="P163" s="2">
        <f>SUMIFS(DataRegularSeason20242025!$AA$3:$AA$1315,DataRegularSeason20242025!$B$3:$B$1315, "&lt;=" &amp; $A163, DataRegularSeason20242025!$D$3:$D$1315, P$1)+SUMIFS(DataRegularSeason20242025!$AB$3:$AB$1315,DataRegularSeason20242025!$B$3:$B$1315, "&lt;=" &amp; $A163, DataRegularSeason20242025!$E$3:$E$1315, P$1)</f>
        <v>9</v>
      </c>
      <c r="Q163" s="2">
        <f>SUMIFS(DataRegularSeason20242025!$AA$3:$AA$1315,DataRegularSeason20242025!$B$3:$B$1315, "&lt;=" &amp; $A163, DataRegularSeason20242025!$D$3:$D$1315, Q$1)+SUMIFS(DataRegularSeason20242025!$AB$3:$AB$1315,DataRegularSeason20242025!$B$3:$B$1315, "&lt;=" &amp; $A163, DataRegularSeason20242025!$E$3:$E$1315, Q$1)</f>
        <v>18</v>
      </c>
      <c r="R163" s="2">
        <f>SUMIFS(DataRegularSeason20242025!$AA$3:$AA$1315,DataRegularSeason20242025!$B$3:$B$1315, "&lt;=" &amp; $A163, DataRegularSeason20242025!$D$3:$D$1315, R$1)+SUMIFS(DataRegularSeason20242025!$AB$3:$AB$1315,DataRegularSeason20242025!$B$3:$B$1315, "&lt;=" &amp; $A163, DataRegularSeason20242025!$E$3:$E$1315, R$1)</f>
        <v>9</v>
      </c>
      <c r="S163" s="2">
        <f>SUMIFS(DataRegularSeason20242025!$AA$3:$AA$1315,DataRegularSeason20242025!$B$3:$B$1315, "&lt;=" &amp; $A163, DataRegularSeason20242025!$D$3:$D$1315, S$1)+SUMIFS(DataRegularSeason20242025!$AB$3:$AB$1315,DataRegularSeason20242025!$B$3:$B$1315, "&lt;=" &amp; $A163, DataRegularSeason20242025!$E$3:$E$1315, S$1)</f>
        <v>10</v>
      </c>
      <c r="T163" s="2">
        <f>SUMIFS(DataRegularSeason20242025!$AA$3:$AA$1315,DataRegularSeason20242025!$B$3:$B$1315, "&lt;=" &amp; $A163, DataRegularSeason20242025!$D$3:$D$1315, T$1)+SUMIFS(DataRegularSeason20242025!$AB$3:$AB$1315,DataRegularSeason20242025!$B$3:$B$1315, "&lt;=" &amp; $A163, DataRegularSeason20242025!$E$3:$E$1315, T$1)</f>
        <v>17</v>
      </c>
      <c r="U163" s="2">
        <f>SUMIFS(DataRegularSeason20242025!$AA$3:$AA$1315,DataRegularSeason20242025!$B$3:$B$1315, "&lt;=" &amp; $A163, DataRegularSeason20242025!$D$3:$D$1315, U$1)+SUMIFS(DataRegularSeason20242025!$AB$3:$AB$1315,DataRegularSeason20242025!$B$3:$B$1315, "&lt;=" &amp; $A163, DataRegularSeason20242025!$E$3:$E$1315, U$1)</f>
        <v>12</v>
      </c>
      <c r="V163" s="2">
        <f>SUMIFS(DataRegularSeason20242025!$AA$3:$AA$1315,DataRegularSeason20242025!$B$3:$B$1315, "&lt;=" &amp; $A163, DataRegularSeason20242025!$D$3:$D$1315, V$1)+SUMIFS(DataRegularSeason20242025!$AB$3:$AB$1315,DataRegularSeason20242025!$B$3:$B$1315, "&lt;=" &amp; $A163, DataRegularSeason20242025!$E$3:$E$1315, V$1)</f>
        <v>9</v>
      </c>
      <c r="W163" s="2">
        <f>SUMIFS(DataRegularSeason20242025!$AA$3:$AA$1315,DataRegularSeason20242025!$B$3:$B$1315, "&lt;=" &amp; $A163, DataRegularSeason20242025!$D$3:$D$1315, W$1)+SUMIFS(DataRegularSeason20242025!$AB$3:$AB$1315,DataRegularSeason20242025!$B$3:$B$1315, "&lt;=" &amp; $A163, DataRegularSeason20242025!$E$3:$E$1315, W$1)</f>
        <v>11</v>
      </c>
      <c r="X163" s="2">
        <f>SUMIFS(DataRegularSeason20242025!$AA$3:$AA$1315,DataRegularSeason20242025!$B$3:$B$1315, "&lt;=" &amp; $A163, DataRegularSeason20242025!$D$3:$D$1315, X$1)+SUMIFS(DataRegularSeason20242025!$AB$3:$AB$1315,DataRegularSeason20242025!$B$3:$B$1315, "&lt;=" &amp; $A163, DataRegularSeason20242025!$E$3:$E$1315, X$1)</f>
        <v>11</v>
      </c>
      <c r="Y163" s="2">
        <f>SUMIFS(DataRegularSeason20242025!$AA$3:$AA$1315,DataRegularSeason20242025!$B$3:$B$1315, "&lt;=" &amp; $A163, DataRegularSeason20242025!$D$3:$D$1315, Y$1)+SUMIFS(DataRegularSeason20242025!$AB$3:$AB$1315,DataRegularSeason20242025!$B$3:$B$1315, "&lt;=" &amp; $A163, DataRegularSeason20242025!$E$3:$E$1315, Y$1)</f>
        <v>8</v>
      </c>
      <c r="Z163" s="2">
        <f>SUMIFS(DataRegularSeason20242025!$AA$3:$AA$1315,DataRegularSeason20242025!$B$3:$B$1315, "&lt;=" &amp; $A163, DataRegularSeason20242025!$D$3:$D$1315, Z$1)+SUMIFS(DataRegularSeason20242025!$AB$3:$AB$1315,DataRegularSeason20242025!$B$3:$B$1315, "&lt;=" &amp; $A163, DataRegularSeason20242025!$E$3:$E$1315, Z$1)</f>
        <v>12</v>
      </c>
      <c r="AA163" s="2">
        <f>SUMIFS(DataRegularSeason20242025!$AA$3:$AA$1315,DataRegularSeason20242025!$B$3:$B$1315, "&lt;=" &amp; $A163, DataRegularSeason20242025!$D$3:$D$1315, AA$1)+SUMIFS(DataRegularSeason20242025!$AB$3:$AB$1315,DataRegularSeason20242025!$B$3:$B$1315, "&lt;=" &amp; $A163, DataRegularSeason20242025!$E$3:$E$1315, AA$1)</f>
        <v>14</v>
      </c>
      <c r="AB163" s="2">
        <f>SUMIFS(DataRegularSeason20242025!$AA$3:$AA$1315,DataRegularSeason20242025!$B$3:$B$1315, "&lt;=" &amp; $A163, DataRegularSeason20242025!$D$3:$D$1315, AB$1)+SUMIFS(DataRegularSeason20242025!$AB$3:$AB$1315,DataRegularSeason20242025!$B$3:$B$1315, "&lt;=" &amp; $A163, DataRegularSeason20242025!$E$3:$E$1315, AB$1)</f>
        <v>14</v>
      </c>
      <c r="AC163" s="2">
        <f>SUMIFS(DataRegularSeason20242025!$AA$3:$AA$1315,DataRegularSeason20242025!$B$3:$B$1315, "&lt;=" &amp; $A163, DataRegularSeason20242025!$D$3:$D$1315, AC$1)+SUMIFS(DataRegularSeason20242025!$AB$3:$AB$1315,DataRegularSeason20242025!$B$3:$B$1315, "&lt;=" &amp; $A163, DataRegularSeason20242025!$E$3:$E$1315, AC$1)</f>
        <v>13</v>
      </c>
      <c r="AD163" s="2">
        <f>SUMIFS(DataRegularSeason20242025!$AA$3:$AA$1315,DataRegularSeason20242025!$B$3:$B$1315, "&lt;=" &amp; $A163, DataRegularSeason20242025!$D$3:$D$1315, AD$1)+SUMIFS(DataRegularSeason20242025!$AB$3:$AB$1315,DataRegularSeason20242025!$B$3:$B$1315, "&lt;=" &amp; $A163, DataRegularSeason20242025!$E$3:$E$1315, AD$1)</f>
        <v>13</v>
      </c>
      <c r="AE163" s="2">
        <f>SUMIFS(DataRegularSeason20242025!$AA$3:$AA$1315,DataRegularSeason20242025!$B$3:$B$1315, "&lt;=" &amp; $A163, DataRegularSeason20242025!$D$3:$D$1315, AE$1)+SUMIFS(DataRegularSeason20242025!$AB$3:$AB$1315,DataRegularSeason20242025!$B$3:$B$1315, "&lt;=" &amp; $A163, DataRegularSeason20242025!$E$3:$E$1315, AE$1)</f>
        <v>17</v>
      </c>
      <c r="AF163" s="2">
        <f>SUMIFS(DataRegularSeason20242025!$AA$3:$AA$1315,DataRegularSeason20242025!$B$3:$B$1315, "&lt;=" &amp; $A163, DataRegularSeason20242025!$D$3:$D$1315, AF$1)+SUMIFS(DataRegularSeason20242025!$AB$3:$AB$1315,DataRegularSeason20242025!$B$3:$B$1315, "&lt;=" &amp; $A163, DataRegularSeason20242025!$E$3:$E$1315, AF$1)</f>
        <v>22</v>
      </c>
      <c r="AG163" s="2">
        <f>SUMIFS(DataRegularSeason20242025!$AA$3:$AA$1315,DataRegularSeason20242025!$B$3:$B$1315, "&lt;=" &amp; $A163, DataRegularSeason20242025!$D$3:$D$1315, AG$1)+SUMIFS(DataRegularSeason20242025!$AB$3:$AB$1315,DataRegularSeason20242025!$B$3:$B$1315, "&lt;=" &amp; $A163, DataRegularSeason20242025!$E$3:$E$1315, AG$1)</f>
        <v>16</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10</v>
      </c>
      <c r="C164" s="2">
        <f>SUMIFS(DataRegularSeason20242025!$AA$3:$AA$1315,DataRegularSeason20242025!$B$3:$B$1315, "&lt;=" &amp; $A164, DataRegularSeason20242025!$D$3:$D$1315, C$1)+SUMIFS(DataRegularSeason20242025!$AB$3:$AB$1315,DataRegularSeason20242025!$B$3:$B$1315, "&lt;=" &amp; $A164, DataRegularSeason20242025!$E$3:$E$1315, C$1)</f>
        <v>13</v>
      </c>
      <c r="D164" s="2">
        <f>SUMIFS(DataRegularSeason20242025!$AA$3:$AA$1315,DataRegularSeason20242025!$B$3:$B$1315, "&lt;=" &amp; $A164, DataRegularSeason20242025!$D$3:$D$1315, D$1)+SUMIFS(DataRegularSeason20242025!$AB$3:$AB$1315,DataRegularSeason20242025!$B$3:$B$1315, "&lt;=" &amp; $A164, DataRegularSeason20242025!$E$3:$E$1315, D$1)</f>
        <v>9</v>
      </c>
      <c r="E164" s="2">
        <f>SUMIFS(DataRegularSeason20242025!$AA$3:$AA$1315,DataRegularSeason20242025!$B$3:$B$1315, "&lt;=" &amp; $A164, DataRegularSeason20242025!$D$3:$D$1315, E$1)+SUMIFS(DataRegularSeason20242025!$AB$3:$AB$1315,DataRegularSeason20242025!$B$3:$B$1315, "&lt;=" &amp; $A164, DataRegularSeason20242025!$E$3:$E$1315, E$1)</f>
        <v>16</v>
      </c>
      <c r="F164" s="2">
        <f>SUMIFS(DataRegularSeason20242025!$AA$3:$AA$1315,DataRegularSeason20242025!$B$3:$B$1315, "&lt;=" &amp; $A164, DataRegularSeason20242025!$D$3:$D$1315, F$1)+SUMIFS(DataRegularSeason20242025!$AB$3:$AB$1315,DataRegularSeason20242025!$B$3:$B$1315, "&lt;=" &amp; $A164, DataRegularSeason20242025!$E$3:$E$1315, F$1)</f>
        <v>11</v>
      </c>
      <c r="G164" s="2">
        <f>SUMIFS(DataRegularSeason20242025!$AA$3:$AA$1315,DataRegularSeason20242025!$B$3:$B$1315, "&lt;=" &amp; $A164, DataRegularSeason20242025!$D$3:$D$1315, G$1)+SUMIFS(DataRegularSeason20242025!$AB$3:$AB$1315,DataRegularSeason20242025!$B$3:$B$1315, "&lt;=" &amp; $A164, DataRegularSeason20242025!$E$3:$E$1315, G$1)</f>
        <v>13</v>
      </c>
      <c r="H164" s="2">
        <f>SUMIFS(DataRegularSeason20242025!$AA$3:$AA$1315,DataRegularSeason20242025!$B$3:$B$1315, "&lt;=" &amp; $A164, DataRegularSeason20242025!$D$3:$D$1315, H$1)+SUMIFS(DataRegularSeason20242025!$AB$3:$AB$1315,DataRegularSeason20242025!$B$3:$B$1315, "&lt;=" &amp; $A164, DataRegularSeason20242025!$E$3:$E$1315, H$1)</f>
        <v>11</v>
      </c>
      <c r="I164" s="2">
        <f>SUMIFS(DataRegularSeason20242025!$AA$3:$AA$1315,DataRegularSeason20242025!$B$3:$B$1315, "&lt;=" &amp; $A164, DataRegularSeason20242025!$D$3:$D$1315, I$1)+SUMIFS(DataRegularSeason20242025!$AB$3:$AB$1315,DataRegularSeason20242025!$B$3:$B$1315, "&lt;=" &amp; $A164, DataRegularSeason20242025!$E$3:$E$1315, I$1)</f>
        <v>10</v>
      </c>
      <c r="J164" s="2">
        <f>SUMIFS(DataRegularSeason20242025!$AA$3:$AA$1315,DataRegularSeason20242025!$B$3:$B$1315, "&lt;=" &amp; $A164, DataRegularSeason20242025!$D$3:$D$1315, J$1)+SUMIFS(DataRegularSeason20242025!$AB$3:$AB$1315,DataRegularSeason20242025!$B$3:$B$1315, "&lt;=" &amp; $A164, DataRegularSeason20242025!$E$3:$E$1315, J$1)</f>
        <v>14</v>
      </c>
      <c r="K164" s="2">
        <f>SUMIFS(DataRegularSeason20242025!$AA$3:$AA$1315,DataRegularSeason20242025!$B$3:$B$1315, "&lt;=" &amp; $A164, DataRegularSeason20242025!$D$3:$D$1315, K$1)+SUMIFS(DataRegularSeason20242025!$AB$3:$AB$1315,DataRegularSeason20242025!$B$3:$B$1315, "&lt;=" &amp; $A164, DataRegularSeason20242025!$E$3:$E$1315, K$1)</f>
        <v>11</v>
      </c>
      <c r="L164" s="2">
        <f>SUMIFS(DataRegularSeason20242025!$AA$3:$AA$1315,DataRegularSeason20242025!$B$3:$B$1315, "&lt;=" &amp; $A164, DataRegularSeason20242025!$D$3:$D$1315, L$1)+SUMIFS(DataRegularSeason20242025!$AB$3:$AB$1315,DataRegularSeason20242025!$B$3:$B$1315, "&lt;=" &amp; $A164, DataRegularSeason20242025!$E$3:$E$1315, L$1)</f>
        <v>13</v>
      </c>
      <c r="M164" s="2">
        <f>SUMIFS(DataRegularSeason20242025!$AA$3:$AA$1315,DataRegularSeason20242025!$B$3:$B$1315, "&lt;=" &amp; $A164, DataRegularSeason20242025!$D$3:$D$1315, M$1)+SUMIFS(DataRegularSeason20242025!$AB$3:$AB$1315,DataRegularSeason20242025!$B$3:$B$1315, "&lt;=" &amp; $A164, DataRegularSeason20242025!$E$3:$E$1315, M$1)</f>
        <v>19</v>
      </c>
      <c r="N164" s="2">
        <f>SUMIFS(DataRegularSeason20242025!$AA$3:$AA$1315,DataRegularSeason20242025!$B$3:$B$1315, "&lt;=" &amp; $A164, DataRegularSeason20242025!$D$3:$D$1315, N$1)+SUMIFS(DataRegularSeason20242025!$AB$3:$AB$1315,DataRegularSeason20242025!$B$3:$B$1315, "&lt;=" &amp; $A164, DataRegularSeason20242025!$E$3:$E$1315, N$1)</f>
        <v>17</v>
      </c>
      <c r="O164" s="2">
        <f>SUMIFS(DataRegularSeason20242025!$AA$3:$AA$1315,DataRegularSeason20242025!$B$3:$B$1315, "&lt;=" &amp; $A164, DataRegularSeason20242025!$D$3:$D$1315, O$1)+SUMIFS(DataRegularSeason20242025!$AB$3:$AB$1315,DataRegularSeason20242025!$B$3:$B$1315, "&lt;=" &amp; $A164, DataRegularSeason20242025!$E$3:$E$1315, O$1)</f>
        <v>18</v>
      </c>
      <c r="P164" s="2">
        <f>SUMIFS(DataRegularSeason20242025!$AA$3:$AA$1315,DataRegularSeason20242025!$B$3:$B$1315, "&lt;=" &amp; $A164, DataRegularSeason20242025!$D$3:$D$1315, P$1)+SUMIFS(DataRegularSeason20242025!$AB$3:$AB$1315,DataRegularSeason20242025!$B$3:$B$1315, "&lt;=" &amp; $A164, DataRegularSeason20242025!$E$3:$E$1315, P$1)</f>
        <v>9</v>
      </c>
      <c r="Q164" s="2">
        <f>SUMIFS(DataRegularSeason20242025!$AA$3:$AA$1315,DataRegularSeason20242025!$B$3:$B$1315, "&lt;=" &amp; $A164, DataRegularSeason20242025!$D$3:$D$1315, Q$1)+SUMIFS(DataRegularSeason20242025!$AB$3:$AB$1315,DataRegularSeason20242025!$B$3:$B$1315, "&lt;=" &amp; $A164, DataRegularSeason20242025!$E$3:$E$1315, Q$1)</f>
        <v>18</v>
      </c>
      <c r="R164" s="2">
        <f>SUMIFS(DataRegularSeason20242025!$AA$3:$AA$1315,DataRegularSeason20242025!$B$3:$B$1315, "&lt;=" &amp; $A164, DataRegularSeason20242025!$D$3:$D$1315, R$1)+SUMIFS(DataRegularSeason20242025!$AB$3:$AB$1315,DataRegularSeason20242025!$B$3:$B$1315, "&lt;=" &amp; $A164, DataRegularSeason20242025!$E$3:$E$1315, R$1)</f>
        <v>9</v>
      </c>
      <c r="S164" s="2">
        <f>SUMIFS(DataRegularSeason20242025!$AA$3:$AA$1315,DataRegularSeason20242025!$B$3:$B$1315, "&lt;=" &amp; $A164, DataRegularSeason20242025!$D$3:$D$1315, S$1)+SUMIFS(DataRegularSeason20242025!$AB$3:$AB$1315,DataRegularSeason20242025!$B$3:$B$1315, "&lt;=" &amp; $A164, DataRegularSeason20242025!$E$3:$E$1315, S$1)</f>
        <v>10</v>
      </c>
      <c r="T164" s="2">
        <f>SUMIFS(DataRegularSeason20242025!$AA$3:$AA$1315,DataRegularSeason20242025!$B$3:$B$1315, "&lt;=" &amp; $A164, DataRegularSeason20242025!$D$3:$D$1315, T$1)+SUMIFS(DataRegularSeason20242025!$AB$3:$AB$1315,DataRegularSeason20242025!$B$3:$B$1315, "&lt;=" &amp; $A164, DataRegularSeason20242025!$E$3:$E$1315, T$1)</f>
        <v>17</v>
      </c>
      <c r="U164" s="2">
        <f>SUMIFS(DataRegularSeason20242025!$AA$3:$AA$1315,DataRegularSeason20242025!$B$3:$B$1315, "&lt;=" &amp; $A164, DataRegularSeason20242025!$D$3:$D$1315, U$1)+SUMIFS(DataRegularSeason20242025!$AB$3:$AB$1315,DataRegularSeason20242025!$B$3:$B$1315, "&lt;=" &amp; $A164, DataRegularSeason20242025!$E$3:$E$1315, U$1)</f>
        <v>12</v>
      </c>
      <c r="V164" s="2">
        <f>SUMIFS(DataRegularSeason20242025!$AA$3:$AA$1315,DataRegularSeason20242025!$B$3:$B$1315, "&lt;=" &amp; $A164, DataRegularSeason20242025!$D$3:$D$1315, V$1)+SUMIFS(DataRegularSeason20242025!$AB$3:$AB$1315,DataRegularSeason20242025!$B$3:$B$1315, "&lt;=" &amp; $A164, DataRegularSeason20242025!$E$3:$E$1315, V$1)</f>
        <v>9</v>
      </c>
      <c r="W164" s="2">
        <f>SUMIFS(DataRegularSeason20242025!$AA$3:$AA$1315,DataRegularSeason20242025!$B$3:$B$1315, "&lt;=" &amp; $A164, DataRegularSeason20242025!$D$3:$D$1315, W$1)+SUMIFS(DataRegularSeason20242025!$AB$3:$AB$1315,DataRegularSeason20242025!$B$3:$B$1315, "&lt;=" &amp; $A164, DataRegularSeason20242025!$E$3:$E$1315, W$1)</f>
        <v>11</v>
      </c>
      <c r="X164" s="2">
        <f>SUMIFS(DataRegularSeason20242025!$AA$3:$AA$1315,DataRegularSeason20242025!$B$3:$B$1315, "&lt;=" &amp; $A164, DataRegularSeason20242025!$D$3:$D$1315, X$1)+SUMIFS(DataRegularSeason20242025!$AB$3:$AB$1315,DataRegularSeason20242025!$B$3:$B$1315, "&lt;=" &amp; $A164, DataRegularSeason20242025!$E$3:$E$1315, X$1)</f>
        <v>11</v>
      </c>
      <c r="Y164" s="2">
        <f>SUMIFS(DataRegularSeason20242025!$AA$3:$AA$1315,DataRegularSeason20242025!$B$3:$B$1315, "&lt;=" &amp; $A164, DataRegularSeason20242025!$D$3:$D$1315, Y$1)+SUMIFS(DataRegularSeason20242025!$AB$3:$AB$1315,DataRegularSeason20242025!$B$3:$B$1315, "&lt;=" &amp; $A164, DataRegularSeason20242025!$E$3:$E$1315, Y$1)</f>
        <v>8</v>
      </c>
      <c r="Z164" s="2">
        <f>SUMIFS(DataRegularSeason20242025!$AA$3:$AA$1315,DataRegularSeason20242025!$B$3:$B$1315, "&lt;=" &amp; $A164, DataRegularSeason20242025!$D$3:$D$1315, Z$1)+SUMIFS(DataRegularSeason20242025!$AB$3:$AB$1315,DataRegularSeason20242025!$B$3:$B$1315, "&lt;=" &amp; $A164, DataRegularSeason20242025!$E$3:$E$1315, Z$1)</f>
        <v>12</v>
      </c>
      <c r="AA164" s="2">
        <f>SUMIFS(DataRegularSeason20242025!$AA$3:$AA$1315,DataRegularSeason20242025!$B$3:$B$1315, "&lt;=" &amp; $A164, DataRegularSeason20242025!$D$3:$D$1315, AA$1)+SUMIFS(DataRegularSeason20242025!$AB$3:$AB$1315,DataRegularSeason20242025!$B$3:$B$1315, "&lt;=" &amp; $A164, DataRegularSeason20242025!$E$3:$E$1315, AA$1)</f>
        <v>14</v>
      </c>
      <c r="AB164" s="2">
        <f>SUMIFS(DataRegularSeason20242025!$AA$3:$AA$1315,DataRegularSeason20242025!$B$3:$B$1315, "&lt;=" &amp; $A164, DataRegularSeason20242025!$D$3:$D$1315, AB$1)+SUMIFS(DataRegularSeason20242025!$AB$3:$AB$1315,DataRegularSeason20242025!$B$3:$B$1315, "&lt;=" &amp; $A164, DataRegularSeason20242025!$E$3:$E$1315, AB$1)</f>
        <v>14</v>
      </c>
      <c r="AC164" s="2">
        <f>SUMIFS(DataRegularSeason20242025!$AA$3:$AA$1315,DataRegularSeason20242025!$B$3:$B$1315, "&lt;=" &amp; $A164, DataRegularSeason20242025!$D$3:$D$1315, AC$1)+SUMIFS(DataRegularSeason20242025!$AB$3:$AB$1315,DataRegularSeason20242025!$B$3:$B$1315, "&lt;=" &amp; $A164, DataRegularSeason20242025!$E$3:$E$1315, AC$1)</f>
        <v>13</v>
      </c>
      <c r="AD164" s="2">
        <f>SUMIFS(DataRegularSeason20242025!$AA$3:$AA$1315,DataRegularSeason20242025!$B$3:$B$1315, "&lt;=" &amp; $A164, DataRegularSeason20242025!$D$3:$D$1315, AD$1)+SUMIFS(DataRegularSeason20242025!$AB$3:$AB$1315,DataRegularSeason20242025!$B$3:$B$1315, "&lt;=" &amp; $A164, DataRegularSeason20242025!$E$3:$E$1315, AD$1)</f>
        <v>13</v>
      </c>
      <c r="AE164" s="2">
        <f>SUMIFS(DataRegularSeason20242025!$AA$3:$AA$1315,DataRegularSeason20242025!$B$3:$B$1315, "&lt;=" &amp; $A164, DataRegularSeason20242025!$D$3:$D$1315, AE$1)+SUMIFS(DataRegularSeason20242025!$AB$3:$AB$1315,DataRegularSeason20242025!$B$3:$B$1315, "&lt;=" &amp; $A164, DataRegularSeason20242025!$E$3:$E$1315, AE$1)</f>
        <v>17</v>
      </c>
      <c r="AF164" s="2">
        <f>SUMIFS(DataRegularSeason20242025!$AA$3:$AA$1315,DataRegularSeason20242025!$B$3:$B$1315, "&lt;=" &amp; $A164, DataRegularSeason20242025!$D$3:$D$1315, AF$1)+SUMIFS(DataRegularSeason20242025!$AB$3:$AB$1315,DataRegularSeason20242025!$B$3:$B$1315, "&lt;=" &amp; $A164, DataRegularSeason20242025!$E$3:$E$1315, AF$1)</f>
        <v>22</v>
      </c>
      <c r="AG164" s="2">
        <f>SUMIFS(DataRegularSeason20242025!$AA$3:$AA$1315,DataRegularSeason20242025!$B$3:$B$1315, "&lt;=" &amp; $A164, DataRegularSeason20242025!$D$3:$D$1315, AG$1)+SUMIFS(DataRegularSeason20242025!$AB$3:$AB$1315,DataRegularSeason20242025!$B$3:$B$1315, "&lt;=" &amp; $A164, DataRegularSeason20242025!$E$3:$E$1315, AG$1)</f>
        <v>16</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10</v>
      </c>
      <c r="C165" s="2">
        <f>SUMIFS(DataRegularSeason20242025!$AA$3:$AA$1315,DataRegularSeason20242025!$B$3:$B$1315, "&lt;=" &amp; $A165, DataRegularSeason20242025!$D$3:$D$1315, C$1)+SUMIFS(DataRegularSeason20242025!$AB$3:$AB$1315,DataRegularSeason20242025!$B$3:$B$1315, "&lt;=" &amp; $A165, DataRegularSeason20242025!$E$3:$E$1315, C$1)</f>
        <v>13</v>
      </c>
      <c r="D165" s="2">
        <f>SUMIFS(DataRegularSeason20242025!$AA$3:$AA$1315,DataRegularSeason20242025!$B$3:$B$1315, "&lt;=" &amp; $A165, DataRegularSeason20242025!$D$3:$D$1315, D$1)+SUMIFS(DataRegularSeason20242025!$AB$3:$AB$1315,DataRegularSeason20242025!$B$3:$B$1315, "&lt;=" &amp; $A165, DataRegularSeason20242025!$E$3:$E$1315, D$1)</f>
        <v>9</v>
      </c>
      <c r="E165" s="2">
        <f>SUMIFS(DataRegularSeason20242025!$AA$3:$AA$1315,DataRegularSeason20242025!$B$3:$B$1315, "&lt;=" &amp; $A165, DataRegularSeason20242025!$D$3:$D$1315, E$1)+SUMIFS(DataRegularSeason20242025!$AB$3:$AB$1315,DataRegularSeason20242025!$B$3:$B$1315, "&lt;=" &amp; $A165, DataRegularSeason20242025!$E$3:$E$1315, E$1)</f>
        <v>16</v>
      </c>
      <c r="F165" s="2">
        <f>SUMIFS(DataRegularSeason20242025!$AA$3:$AA$1315,DataRegularSeason20242025!$B$3:$B$1315, "&lt;=" &amp; $A165, DataRegularSeason20242025!$D$3:$D$1315, F$1)+SUMIFS(DataRegularSeason20242025!$AB$3:$AB$1315,DataRegularSeason20242025!$B$3:$B$1315, "&lt;=" &amp; $A165, DataRegularSeason20242025!$E$3:$E$1315, F$1)</f>
        <v>11</v>
      </c>
      <c r="G165" s="2">
        <f>SUMIFS(DataRegularSeason20242025!$AA$3:$AA$1315,DataRegularSeason20242025!$B$3:$B$1315, "&lt;=" &amp; $A165, DataRegularSeason20242025!$D$3:$D$1315, G$1)+SUMIFS(DataRegularSeason20242025!$AB$3:$AB$1315,DataRegularSeason20242025!$B$3:$B$1315, "&lt;=" &amp; $A165, DataRegularSeason20242025!$E$3:$E$1315, G$1)</f>
        <v>13</v>
      </c>
      <c r="H165" s="2">
        <f>SUMIFS(DataRegularSeason20242025!$AA$3:$AA$1315,DataRegularSeason20242025!$B$3:$B$1315, "&lt;=" &amp; $A165, DataRegularSeason20242025!$D$3:$D$1315, H$1)+SUMIFS(DataRegularSeason20242025!$AB$3:$AB$1315,DataRegularSeason20242025!$B$3:$B$1315, "&lt;=" &amp; $A165, DataRegularSeason20242025!$E$3:$E$1315, H$1)</f>
        <v>11</v>
      </c>
      <c r="I165" s="2">
        <f>SUMIFS(DataRegularSeason20242025!$AA$3:$AA$1315,DataRegularSeason20242025!$B$3:$B$1315, "&lt;=" &amp; $A165, DataRegularSeason20242025!$D$3:$D$1315, I$1)+SUMIFS(DataRegularSeason20242025!$AB$3:$AB$1315,DataRegularSeason20242025!$B$3:$B$1315, "&lt;=" &amp; $A165, DataRegularSeason20242025!$E$3:$E$1315, I$1)</f>
        <v>10</v>
      </c>
      <c r="J165" s="2">
        <f>SUMIFS(DataRegularSeason20242025!$AA$3:$AA$1315,DataRegularSeason20242025!$B$3:$B$1315, "&lt;=" &amp; $A165, DataRegularSeason20242025!$D$3:$D$1315, J$1)+SUMIFS(DataRegularSeason20242025!$AB$3:$AB$1315,DataRegularSeason20242025!$B$3:$B$1315, "&lt;=" &amp; $A165, DataRegularSeason20242025!$E$3:$E$1315, J$1)</f>
        <v>14</v>
      </c>
      <c r="K165" s="2">
        <f>SUMIFS(DataRegularSeason20242025!$AA$3:$AA$1315,DataRegularSeason20242025!$B$3:$B$1315, "&lt;=" &amp; $A165, DataRegularSeason20242025!$D$3:$D$1315, K$1)+SUMIFS(DataRegularSeason20242025!$AB$3:$AB$1315,DataRegularSeason20242025!$B$3:$B$1315, "&lt;=" &amp; $A165, DataRegularSeason20242025!$E$3:$E$1315, K$1)</f>
        <v>11</v>
      </c>
      <c r="L165" s="2">
        <f>SUMIFS(DataRegularSeason20242025!$AA$3:$AA$1315,DataRegularSeason20242025!$B$3:$B$1315, "&lt;=" &amp; $A165, DataRegularSeason20242025!$D$3:$D$1315, L$1)+SUMIFS(DataRegularSeason20242025!$AB$3:$AB$1315,DataRegularSeason20242025!$B$3:$B$1315, "&lt;=" &amp; $A165, DataRegularSeason20242025!$E$3:$E$1315, L$1)</f>
        <v>13</v>
      </c>
      <c r="M165" s="2">
        <f>SUMIFS(DataRegularSeason20242025!$AA$3:$AA$1315,DataRegularSeason20242025!$B$3:$B$1315, "&lt;=" &amp; $A165, DataRegularSeason20242025!$D$3:$D$1315, M$1)+SUMIFS(DataRegularSeason20242025!$AB$3:$AB$1315,DataRegularSeason20242025!$B$3:$B$1315, "&lt;=" &amp; $A165, DataRegularSeason20242025!$E$3:$E$1315, M$1)</f>
        <v>19</v>
      </c>
      <c r="N165" s="2">
        <f>SUMIFS(DataRegularSeason20242025!$AA$3:$AA$1315,DataRegularSeason20242025!$B$3:$B$1315, "&lt;=" &amp; $A165, DataRegularSeason20242025!$D$3:$D$1315, N$1)+SUMIFS(DataRegularSeason20242025!$AB$3:$AB$1315,DataRegularSeason20242025!$B$3:$B$1315, "&lt;=" &amp; $A165, DataRegularSeason20242025!$E$3:$E$1315, N$1)</f>
        <v>17</v>
      </c>
      <c r="O165" s="2">
        <f>SUMIFS(DataRegularSeason20242025!$AA$3:$AA$1315,DataRegularSeason20242025!$B$3:$B$1315, "&lt;=" &amp; $A165, DataRegularSeason20242025!$D$3:$D$1315, O$1)+SUMIFS(DataRegularSeason20242025!$AB$3:$AB$1315,DataRegularSeason20242025!$B$3:$B$1315, "&lt;=" &amp; $A165, DataRegularSeason20242025!$E$3:$E$1315, O$1)</f>
        <v>18</v>
      </c>
      <c r="P165" s="2">
        <f>SUMIFS(DataRegularSeason20242025!$AA$3:$AA$1315,DataRegularSeason20242025!$B$3:$B$1315, "&lt;=" &amp; $A165, DataRegularSeason20242025!$D$3:$D$1315, P$1)+SUMIFS(DataRegularSeason20242025!$AB$3:$AB$1315,DataRegularSeason20242025!$B$3:$B$1315, "&lt;=" &amp; $A165, DataRegularSeason20242025!$E$3:$E$1315, P$1)</f>
        <v>9</v>
      </c>
      <c r="Q165" s="2">
        <f>SUMIFS(DataRegularSeason20242025!$AA$3:$AA$1315,DataRegularSeason20242025!$B$3:$B$1315, "&lt;=" &amp; $A165, DataRegularSeason20242025!$D$3:$D$1315, Q$1)+SUMIFS(DataRegularSeason20242025!$AB$3:$AB$1315,DataRegularSeason20242025!$B$3:$B$1315, "&lt;=" &amp; $A165, DataRegularSeason20242025!$E$3:$E$1315, Q$1)</f>
        <v>18</v>
      </c>
      <c r="R165" s="2">
        <f>SUMIFS(DataRegularSeason20242025!$AA$3:$AA$1315,DataRegularSeason20242025!$B$3:$B$1315, "&lt;=" &amp; $A165, DataRegularSeason20242025!$D$3:$D$1315, R$1)+SUMIFS(DataRegularSeason20242025!$AB$3:$AB$1315,DataRegularSeason20242025!$B$3:$B$1315, "&lt;=" &amp; $A165, DataRegularSeason20242025!$E$3:$E$1315, R$1)</f>
        <v>9</v>
      </c>
      <c r="S165" s="2">
        <f>SUMIFS(DataRegularSeason20242025!$AA$3:$AA$1315,DataRegularSeason20242025!$B$3:$B$1315, "&lt;=" &amp; $A165, DataRegularSeason20242025!$D$3:$D$1315, S$1)+SUMIFS(DataRegularSeason20242025!$AB$3:$AB$1315,DataRegularSeason20242025!$B$3:$B$1315, "&lt;=" &amp; $A165, DataRegularSeason20242025!$E$3:$E$1315, S$1)</f>
        <v>10</v>
      </c>
      <c r="T165" s="2">
        <f>SUMIFS(DataRegularSeason20242025!$AA$3:$AA$1315,DataRegularSeason20242025!$B$3:$B$1315, "&lt;=" &amp; $A165, DataRegularSeason20242025!$D$3:$D$1315, T$1)+SUMIFS(DataRegularSeason20242025!$AB$3:$AB$1315,DataRegularSeason20242025!$B$3:$B$1315, "&lt;=" &amp; $A165, DataRegularSeason20242025!$E$3:$E$1315, T$1)</f>
        <v>17</v>
      </c>
      <c r="U165" s="2">
        <f>SUMIFS(DataRegularSeason20242025!$AA$3:$AA$1315,DataRegularSeason20242025!$B$3:$B$1315, "&lt;=" &amp; $A165, DataRegularSeason20242025!$D$3:$D$1315, U$1)+SUMIFS(DataRegularSeason20242025!$AB$3:$AB$1315,DataRegularSeason20242025!$B$3:$B$1315, "&lt;=" &amp; $A165, DataRegularSeason20242025!$E$3:$E$1315, U$1)</f>
        <v>12</v>
      </c>
      <c r="V165" s="2">
        <f>SUMIFS(DataRegularSeason20242025!$AA$3:$AA$1315,DataRegularSeason20242025!$B$3:$B$1315, "&lt;=" &amp; $A165, DataRegularSeason20242025!$D$3:$D$1315, V$1)+SUMIFS(DataRegularSeason20242025!$AB$3:$AB$1315,DataRegularSeason20242025!$B$3:$B$1315, "&lt;=" &amp; $A165, DataRegularSeason20242025!$E$3:$E$1315, V$1)</f>
        <v>9</v>
      </c>
      <c r="W165" s="2">
        <f>SUMIFS(DataRegularSeason20242025!$AA$3:$AA$1315,DataRegularSeason20242025!$B$3:$B$1315, "&lt;=" &amp; $A165, DataRegularSeason20242025!$D$3:$D$1315, W$1)+SUMIFS(DataRegularSeason20242025!$AB$3:$AB$1315,DataRegularSeason20242025!$B$3:$B$1315, "&lt;=" &amp; $A165, DataRegularSeason20242025!$E$3:$E$1315, W$1)</f>
        <v>11</v>
      </c>
      <c r="X165" s="2">
        <f>SUMIFS(DataRegularSeason20242025!$AA$3:$AA$1315,DataRegularSeason20242025!$B$3:$B$1315, "&lt;=" &amp; $A165, DataRegularSeason20242025!$D$3:$D$1315, X$1)+SUMIFS(DataRegularSeason20242025!$AB$3:$AB$1315,DataRegularSeason20242025!$B$3:$B$1315, "&lt;=" &amp; $A165, DataRegularSeason20242025!$E$3:$E$1315, X$1)</f>
        <v>11</v>
      </c>
      <c r="Y165" s="2">
        <f>SUMIFS(DataRegularSeason20242025!$AA$3:$AA$1315,DataRegularSeason20242025!$B$3:$B$1315, "&lt;=" &amp; $A165, DataRegularSeason20242025!$D$3:$D$1315, Y$1)+SUMIFS(DataRegularSeason20242025!$AB$3:$AB$1315,DataRegularSeason20242025!$B$3:$B$1315, "&lt;=" &amp; $A165, DataRegularSeason20242025!$E$3:$E$1315, Y$1)</f>
        <v>8</v>
      </c>
      <c r="Z165" s="2">
        <f>SUMIFS(DataRegularSeason20242025!$AA$3:$AA$1315,DataRegularSeason20242025!$B$3:$B$1315, "&lt;=" &amp; $A165, DataRegularSeason20242025!$D$3:$D$1315, Z$1)+SUMIFS(DataRegularSeason20242025!$AB$3:$AB$1315,DataRegularSeason20242025!$B$3:$B$1315, "&lt;=" &amp; $A165, DataRegularSeason20242025!$E$3:$E$1315, Z$1)</f>
        <v>12</v>
      </c>
      <c r="AA165" s="2">
        <f>SUMIFS(DataRegularSeason20242025!$AA$3:$AA$1315,DataRegularSeason20242025!$B$3:$B$1315, "&lt;=" &amp; $A165, DataRegularSeason20242025!$D$3:$D$1315, AA$1)+SUMIFS(DataRegularSeason20242025!$AB$3:$AB$1315,DataRegularSeason20242025!$B$3:$B$1315, "&lt;=" &amp; $A165, DataRegularSeason20242025!$E$3:$E$1315, AA$1)</f>
        <v>14</v>
      </c>
      <c r="AB165" s="2">
        <f>SUMIFS(DataRegularSeason20242025!$AA$3:$AA$1315,DataRegularSeason20242025!$B$3:$B$1315, "&lt;=" &amp; $A165, DataRegularSeason20242025!$D$3:$D$1315, AB$1)+SUMIFS(DataRegularSeason20242025!$AB$3:$AB$1315,DataRegularSeason20242025!$B$3:$B$1315, "&lt;=" &amp; $A165, DataRegularSeason20242025!$E$3:$E$1315, AB$1)</f>
        <v>14</v>
      </c>
      <c r="AC165" s="2">
        <f>SUMIFS(DataRegularSeason20242025!$AA$3:$AA$1315,DataRegularSeason20242025!$B$3:$B$1315, "&lt;=" &amp; $A165, DataRegularSeason20242025!$D$3:$D$1315, AC$1)+SUMIFS(DataRegularSeason20242025!$AB$3:$AB$1315,DataRegularSeason20242025!$B$3:$B$1315, "&lt;=" &amp; $A165, DataRegularSeason20242025!$E$3:$E$1315, AC$1)</f>
        <v>13</v>
      </c>
      <c r="AD165" s="2">
        <f>SUMIFS(DataRegularSeason20242025!$AA$3:$AA$1315,DataRegularSeason20242025!$B$3:$B$1315, "&lt;=" &amp; $A165, DataRegularSeason20242025!$D$3:$D$1315, AD$1)+SUMIFS(DataRegularSeason20242025!$AB$3:$AB$1315,DataRegularSeason20242025!$B$3:$B$1315, "&lt;=" &amp; $A165, DataRegularSeason20242025!$E$3:$E$1315, AD$1)</f>
        <v>13</v>
      </c>
      <c r="AE165" s="2">
        <f>SUMIFS(DataRegularSeason20242025!$AA$3:$AA$1315,DataRegularSeason20242025!$B$3:$B$1315, "&lt;=" &amp; $A165, DataRegularSeason20242025!$D$3:$D$1315, AE$1)+SUMIFS(DataRegularSeason20242025!$AB$3:$AB$1315,DataRegularSeason20242025!$B$3:$B$1315, "&lt;=" &amp; $A165, DataRegularSeason20242025!$E$3:$E$1315, AE$1)</f>
        <v>17</v>
      </c>
      <c r="AF165" s="2">
        <f>SUMIFS(DataRegularSeason20242025!$AA$3:$AA$1315,DataRegularSeason20242025!$B$3:$B$1315, "&lt;=" &amp; $A165, DataRegularSeason20242025!$D$3:$D$1315, AF$1)+SUMIFS(DataRegularSeason20242025!$AB$3:$AB$1315,DataRegularSeason20242025!$B$3:$B$1315, "&lt;=" &amp; $A165, DataRegularSeason20242025!$E$3:$E$1315, AF$1)</f>
        <v>22</v>
      </c>
      <c r="AG165" s="2">
        <f>SUMIFS(DataRegularSeason20242025!$AA$3:$AA$1315,DataRegularSeason20242025!$B$3:$B$1315, "&lt;=" &amp; $A165, DataRegularSeason20242025!$D$3:$D$1315, AG$1)+SUMIFS(DataRegularSeason20242025!$AB$3:$AB$1315,DataRegularSeason20242025!$B$3:$B$1315, "&lt;=" &amp; $A165, DataRegularSeason20242025!$E$3:$E$1315, AG$1)</f>
        <v>16</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10</v>
      </c>
      <c r="C166" s="2">
        <f>SUMIFS(DataRegularSeason20242025!$AA$3:$AA$1315,DataRegularSeason20242025!$B$3:$B$1315, "&lt;=" &amp; $A166, DataRegularSeason20242025!$D$3:$D$1315, C$1)+SUMIFS(DataRegularSeason20242025!$AB$3:$AB$1315,DataRegularSeason20242025!$B$3:$B$1315, "&lt;=" &amp; $A166, DataRegularSeason20242025!$E$3:$E$1315, C$1)</f>
        <v>13</v>
      </c>
      <c r="D166" s="2">
        <f>SUMIFS(DataRegularSeason20242025!$AA$3:$AA$1315,DataRegularSeason20242025!$B$3:$B$1315, "&lt;=" &amp; $A166, DataRegularSeason20242025!$D$3:$D$1315, D$1)+SUMIFS(DataRegularSeason20242025!$AB$3:$AB$1315,DataRegularSeason20242025!$B$3:$B$1315, "&lt;=" &amp; $A166, DataRegularSeason20242025!$E$3:$E$1315, D$1)</f>
        <v>9</v>
      </c>
      <c r="E166" s="2">
        <f>SUMIFS(DataRegularSeason20242025!$AA$3:$AA$1315,DataRegularSeason20242025!$B$3:$B$1315, "&lt;=" &amp; $A166, DataRegularSeason20242025!$D$3:$D$1315, E$1)+SUMIFS(DataRegularSeason20242025!$AB$3:$AB$1315,DataRegularSeason20242025!$B$3:$B$1315, "&lt;=" &amp; $A166, DataRegularSeason20242025!$E$3:$E$1315, E$1)</f>
        <v>16</v>
      </c>
      <c r="F166" s="2">
        <f>SUMIFS(DataRegularSeason20242025!$AA$3:$AA$1315,DataRegularSeason20242025!$B$3:$B$1315, "&lt;=" &amp; $A166, DataRegularSeason20242025!$D$3:$D$1315, F$1)+SUMIFS(DataRegularSeason20242025!$AB$3:$AB$1315,DataRegularSeason20242025!$B$3:$B$1315, "&lt;=" &amp; $A166, DataRegularSeason20242025!$E$3:$E$1315, F$1)</f>
        <v>11</v>
      </c>
      <c r="G166" s="2">
        <f>SUMIFS(DataRegularSeason20242025!$AA$3:$AA$1315,DataRegularSeason20242025!$B$3:$B$1315, "&lt;=" &amp; $A166, DataRegularSeason20242025!$D$3:$D$1315, G$1)+SUMIFS(DataRegularSeason20242025!$AB$3:$AB$1315,DataRegularSeason20242025!$B$3:$B$1315, "&lt;=" &amp; $A166, DataRegularSeason20242025!$E$3:$E$1315, G$1)</f>
        <v>13</v>
      </c>
      <c r="H166" s="2">
        <f>SUMIFS(DataRegularSeason20242025!$AA$3:$AA$1315,DataRegularSeason20242025!$B$3:$B$1315, "&lt;=" &amp; $A166, DataRegularSeason20242025!$D$3:$D$1315, H$1)+SUMIFS(DataRegularSeason20242025!$AB$3:$AB$1315,DataRegularSeason20242025!$B$3:$B$1315, "&lt;=" &amp; $A166, DataRegularSeason20242025!$E$3:$E$1315, H$1)</f>
        <v>11</v>
      </c>
      <c r="I166" s="2">
        <f>SUMIFS(DataRegularSeason20242025!$AA$3:$AA$1315,DataRegularSeason20242025!$B$3:$B$1315, "&lt;=" &amp; $A166, DataRegularSeason20242025!$D$3:$D$1315, I$1)+SUMIFS(DataRegularSeason20242025!$AB$3:$AB$1315,DataRegularSeason20242025!$B$3:$B$1315, "&lt;=" &amp; $A166, DataRegularSeason20242025!$E$3:$E$1315, I$1)</f>
        <v>10</v>
      </c>
      <c r="J166" s="2">
        <f>SUMIFS(DataRegularSeason20242025!$AA$3:$AA$1315,DataRegularSeason20242025!$B$3:$B$1315, "&lt;=" &amp; $A166, DataRegularSeason20242025!$D$3:$D$1315, J$1)+SUMIFS(DataRegularSeason20242025!$AB$3:$AB$1315,DataRegularSeason20242025!$B$3:$B$1315, "&lt;=" &amp; $A166, DataRegularSeason20242025!$E$3:$E$1315, J$1)</f>
        <v>14</v>
      </c>
      <c r="K166" s="2">
        <f>SUMIFS(DataRegularSeason20242025!$AA$3:$AA$1315,DataRegularSeason20242025!$B$3:$B$1315, "&lt;=" &amp; $A166, DataRegularSeason20242025!$D$3:$D$1315, K$1)+SUMIFS(DataRegularSeason20242025!$AB$3:$AB$1315,DataRegularSeason20242025!$B$3:$B$1315, "&lt;=" &amp; $A166, DataRegularSeason20242025!$E$3:$E$1315, K$1)</f>
        <v>11</v>
      </c>
      <c r="L166" s="2">
        <f>SUMIFS(DataRegularSeason20242025!$AA$3:$AA$1315,DataRegularSeason20242025!$B$3:$B$1315, "&lt;=" &amp; $A166, DataRegularSeason20242025!$D$3:$D$1315, L$1)+SUMIFS(DataRegularSeason20242025!$AB$3:$AB$1315,DataRegularSeason20242025!$B$3:$B$1315, "&lt;=" &amp; $A166, DataRegularSeason20242025!$E$3:$E$1315, L$1)</f>
        <v>13</v>
      </c>
      <c r="M166" s="2">
        <f>SUMIFS(DataRegularSeason20242025!$AA$3:$AA$1315,DataRegularSeason20242025!$B$3:$B$1315, "&lt;=" &amp; $A166, DataRegularSeason20242025!$D$3:$D$1315, M$1)+SUMIFS(DataRegularSeason20242025!$AB$3:$AB$1315,DataRegularSeason20242025!$B$3:$B$1315, "&lt;=" &amp; $A166, DataRegularSeason20242025!$E$3:$E$1315, M$1)</f>
        <v>19</v>
      </c>
      <c r="N166" s="2">
        <f>SUMIFS(DataRegularSeason20242025!$AA$3:$AA$1315,DataRegularSeason20242025!$B$3:$B$1315, "&lt;=" &amp; $A166, DataRegularSeason20242025!$D$3:$D$1315, N$1)+SUMIFS(DataRegularSeason20242025!$AB$3:$AB$1315,DataRegularSeason20242025!$B$3:$B$1315, "&lt;=" &amp; $A166, DataRegularSeason20242025!$E$3:$E$1315, N$1)</f>
        <v>17</v>
      </c>
      <c r="O166" s="2">
        <f>SUMIFS(DataRegularSeason20242025!$AA$3:$AA$1315,DataRegularSeason20242025!$B$3:$B$1315, "&lt;=" &amp; $A166, DataRegularSeason20242025!$D$3:$D$1315, O$1)+SUMIFS(DataRegularSeason20242025!$AB$3:$AB$1315,DataRegularSeason20242025!$B$3:$B$1315, "&lt;=" &amp; $A166, DataRegularSeason20242025!$E$3:$E$1315, O$1)</f>
        <v>18</v>
      </c>
      <c r="P166" s="2">
        <f>SUMIFS(DataRegularSeason20242025!$AA$3:$AA$1315,DataRegularSeason20242025!$B$3:$B$1315, "&lt;=" &amp; $A166, DataRegularSeason20242025!$D$3:$D$1315, P$1)+SUMIFS(DataRegularSeason20242025!$AB$3:$AB$1315,DataRegularSeason20242025!$B$3:$B$1315, "&lt;=" &amp; $A166, DataRegularSeason20242025!$E$3:$E$1315, P$1)</f>
        <v>9</v>
      </c>
      <c r="Q166" s="2">
        <f>SUMIFS(DataRegularSeason20242025!$AA$3:$AA$1315,DataRegularSeason20242025!$B$3:$B$1315, "&lt;=" &amp; $A166, DataRegularSeason20242025!$D$3:$D$1315, Q$1)+SUMIFS(DataRegularSeason20242025!$AB$3:$AB$1315,DataRegularSeason20242025!$B$3:$B$1315, "&lt;=" &amp; $A166, DataRegularSeason20242025!$E$3:$E$1315, Q$1)</f>
        <v>18</v>
      </c>
      <c r="R166" s="2">
        <f>SUMIFS(DataRegularSeason20242025!$AA$3:$AA$1315,DataRegularSeason20242025!$B$3:$B$1315, "&lt;=" &amp; $A166, DataRegularSeason20242025!$D$3:$D$1315, R$1)+SUMIFS(DataRegularSeason20242025!$AB$3:$AB$1315,DataRegularSeason20242025!$B$3:$B$1315, "&lt;=" &amp; $A166, DataRegularSeason20242025!$E$3:$E$1315, R$1)</f>
        <v>9</v>
      </c>
      <c r="S166" s="2">
        <f>SUMIFS(DataRegularSeason20242025!$AA$3:$AA$1315,DataRegularSeason20242025!$B$3:$B$1315, "&lt;=" &amp; $A166, DataRegularSeason20242025!$D$3:$D$1315, S$1)+SUMIFS(DataRegularSeason20242025!$AB$3:$AB$1315,DataRegularSeason20242025!$B$3:$B$1315, "&lt;=" &amp; $A166, DataRegularSeason20242025!$E$3:$E$1315, S$1)</f>
        <v>10</v>
      </c>
      <c r="T166" s="2">
        <f>SUMIFS(DataRegularSeason20242025!$AA$3:$AA$1315,DataRegularSeason20242025!$B$3:$B$1315, "&lt;=" &amp; $A166, DataRegularSeason20242025!$D$3:$D$1315, T$1)+SUMIFS(DataRegularSeason20242025!$AB$3:$AB$1315,DataRegularSeason20242025!$B$3:$B$1315, "&lt;=" &amp; $A166, DataRegularSeason20242025!$E$3:$E$1315, T$1)</f>
        <v>17</v>
      </c>
      <c r="U166" s="2">
        <f>SUMIFS(DataRegularSeason20242025!$AA$3:$AA$1315,DataRegularSeason20242025!$B$3:$B$1315, "&lt;=" &amp; $A166, DataRegularSeason20242025!$D$3:$D$1315, U$1)+SUMIFS(DataRegularSeason20242025!$AB$3:$AB$1315,DataRegularSeason20242025!$B$3:$B$1315, "&lt;=" &amp; $A166, DataRegularSeason20242025!$E$3:$E$1315, U$1)</f>
        <v>12</v>
      </c>
      <c r="V166" s="2">
        <f>SUMIFS(DataRegularSeason20242025!$AA$3:$AA$1315,DataRegularSeason20242025!$B$3:$B$1315, "&lt;=" &amp; $A166, DataRegularSeason20242025!$D$3:$D$1315, V$1)+SUMIFS(DataRegularSeason20242025!$AB$3:$AB$1315,DataRegularSeason20242025!$B$3:$B$1315, "&lt;=" &amp; $A166, DataRegularSeason20242025!$E$3:$E$1315, V$1)</f>
        <v>9</v>
      </c>
      <c r="W166" s="2">
        <f>SUMIFS(DataRegularSeason20242025!$AA$3:$AA$1315,DataRegularSeason20242025!$B$3:$B$1315, "&lt;=" &amp; $A166, DataRegularSeason20242025!$D$3:$D$1315, W$1)+SUMIFS(DataRegularSeason20242025!$AB$3:$AB$1315,DataRegularSeason20242025!$B$3:$B$1315, "&lt;=" &amp; $A166, DataRegularSeason20242025!$E$3:$E$1315, W$1)</f>
        <v>11</v>
      </c>
      <c r="X166" s="2">
        <f>SUMIFS(DataRegularSeason20242025!$AA$3:$AA$1315,DataRegularSeason20242025!$B$3:$B$1315, "&lt;=" &amp; $A166, DataRegularSeason20242025!$D$3:$D$1315, X$1)+SUMIFS(DataRegularSeason20242025!$AB$3:$AB$1315,DataRegularSeason20242025!$B$3:$B$1315, "&lt;=" &amp; $A166, DataRegularSeason20242025!$E$3:$E$1315, X$1)</f>
        <v>11</v>
      </c>
      <c r="Y166" s="2">
        <f>SUMIFS(DataRegularSeason20242025!$AA$3:$AA$1315,DataRegularSeason20242025!$B$3:$B$1315, "&lt;=" &amp; $A166, DataRegularSeason20242025!$D$3:$D$1315, Y$1)+SUMIFS(DataRegularSeason20242025!$AB$3:$AB$1315,DataRegularSeason20242025!$B$3:$B$1315, "&lt;=" &amp; $A166, DataRegularSeason20242025!$E$3:$E$1315, Y$1)</f>
        <v>8</v>
      </c>
      <c r="Z166" s="2">
        <f>SUMIFS(DataRegularSeason20242025!$AA$3:$AA$1315,DataRegularSeason20242025!$B$3:$B$1315, "&lt;=" &amp; $A166, DataRegularSeason20242025!$D$3:$D$1315, Z$1)+SUMIFS(DataRegularSeason20242025!$AB$3:$AB$1315,DataRegularSeason20242025!$B$3:$B$1315, "&lt;=" &amp; $A166, DataRegularSeason20242025!$E$3:$E$1315, Z$1)</f>
        <v>12</v>
      </c>
      <c r="AA166" s="2">
        <f>SUMIFS(DataRegularSeason20242025!$AA$3:$AA$1315,DataRegularSeason20242025!$B$3:$B$1315, "&lt;=" &amp; $A166, DataRegularSeason20242025!$D$3:$D$1315, AA$1)+SUMIFS(DataRegularSeason20242025!$AB$3:$AB$1315,DataRegularSeason20242025!$B$3:$B$1315, "&lt;=" &amp; $A166, DataRegularSeason20242025!$E$3:$E$1315, AA$1)</f>
        <v>14</v>
      </c>
      <c r="AB166" s="2">
        <f>SUMIFS(DataRegularSeason20242025!$AA$3:$AA$1315,DataRegularSeason20242025!$B$3:$B$1315, "&lt;=" &amp; $A166, DataRegularSeason20242025!$D$3:$D$1315, AB$1)+SUMIFS(DataRegularSeason20242025!$AB$3:$AB$1315,DataRegularSeason20242025!$B$3:$B$1315, "&lt;=" &amp; $A166, DataRegularSeason20242025!$E$3:$E$1315, AB$1)</f>
        <v>14</v>
      </c>
      <c r="AC166" s="2">
        <f>SUMIFS(DataRegularSeason20242025!$AA$3:$AA$1315,DataRegularSeason20242025!$B$3:$B$1315, "&lt;=" &amp; $A166, DataRegularSeason20242025!$D$3:$D$1315, AC$1)+SUMIFS(DataRegularSeason20242025!$AB$3:$AB$1315,DataRegularSeason20242025!$B$3:$B$1315, "&lt;=" &amp; $A166, DataRegularSeason20242025!$E$3:$E$1315, AC$1)</f>
        <v>13</v>
      </c>
      <c r="AD166" s="2">
        <f>SUMIFS(DataRegularSeason20242025!$AA$3:$AA$1315,DataRegularSeason20242025!$B$3:$B$1315, "&lt;=" &amp; $A166, DataRegularSeason20242025!$D$3:$D$1315, AD$1)+SUMIFS(DataRegularSeason20242025!$AB$3:$AB$1315,DataRegularSeason20242025!$B$3:$B$1315, "&lt;=" &amp; $A166, DataRegularSeason20242025!$E$3:$E$1315, AD$1)</f>
        <v>13</v>
      </c>
      <c r="AE166" s="2">
        <f>SUMIFS(DataRegularSeason20242025!$AA$3:$AA$1315,DataRegularSeason20242025!$B$3:$B$1315, "&lt;=" &amp; $A166, DataRegularSeason20242025!$D$3:$D$1315, AE$1)+SUMIFS(DataRegularSeason20242025!$AB$3:$AB$1315,DataRegularSeason20242025!$B$3:$B$1315, "&lt;=" &amp; $A166, DataRegularSeason20242025!$E$3:$E$1315, AE$1)</f>
        <v>17</v>
      </c>
      <c r="AF166" s="2">
        <f>SUMIFS(DataRegularSeason20242025!$AA$3:$AA$1315,DataRegularSeason20242025!$B$3:$B$1315, "&lt;=" &amp; $A166, DataRegularSeason20242025!$D$3:$D$1315, AF$1)+SUMIFS(DataRegularSeason20242025!$AB$3:$AB$1315,DataRegularSeason20242025!$B$3:$B$1315, "&lt;=" &amp; $A166, DataRegularSeason20242025!$E$3:$E$1315, AF$1)</f>
        <v>22</v>
      </c>
      <c r="AG166" s="2">
        <f>SUMIFS(DataRegularSeason20242025!$AA$3:$AA$1315,DataRegularSeason20242025!$B$3:$B$1315, "&lt;=" &amp; $A166, DataRegularSeason20242025!$D$3:$D$1315, AG$1)+SUMIFS(DataRegularSeason20242025!$AB$3:$AB$1315,DataRegularSeason20242025!$B$3:$B$1315, "&lt;=" &amp; $A166, DataRegularSeason20242025!$E$3:$E$1315, AG$1)</f>
        <v>16</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10</v>
      </c>
      <c r="C167" s="2">
        <f>SUMIFS(DataRegularSeason20242025!$AA$3:$AA$1315,DataRegularSeason20242025!$B$3:$B$1315, "&lt;=" &amp; $A167, DataRegularSeason20242025!$D$3:$D$1315, C$1)+SUMIFS(DataRegularSeason20242025!$AB$3:$AB$1315,DataRegularSeason20242025!$B$3:$B$1315, "&lt;=" &amp; $A167, DataRegularSeason20242025!$E$3:$E$1315, C$1)</f>
        <v>13</v>
      </c>
      <c r="D167" s="2">
        <f>SUMIFS(DataRegularSeason20242025!$AA$3:$AA$1315,DataRegularSeason20242025!$B$3:$B$1315, "&lt;=" &amp; $A167, DataRegularSeason20242025!$D$3:$D$1315, D$1)+SUMIFS(DataRegularSeason20242025!$AB$3:$AB$1315,DataRegularSeason20242025!$B$3:$B$1315, "&lt;=" &amp; $A167, DataRegularSeason20242025!$E$3:$E$1315, D$1)</f>
        <v>9</v>
      </c>
      <c r="E167" s="2">
        <f>SUMIFS(DataRegularSeason20242025!$AA$3:$AA$1315,DataRegularSeason20242025!$B$3:$B$1315, "&lt;=" &amp; $A167, DataRegularSeason20242025!$D$3:$D$1315, E$1)+SUMIFS(DataRegularSeason20242025!$AB$3:$AB$1315,DataRegularSeason20242025!$B$3:$B$1315, "&lt;=" &amp; $A167, DataRegularSeason20242025!$E$3:$E$1315, E$1)</f>
        <v>16</v>
      </c>
      <c r="F167" s="2">
        <f>SUMIFS(DataRegularSeason20242025!$AA$3:$AA$1315,DataRegularSeason20242025!$B$3:$B$1315, "&lt;=" &amp; $A167, DataRegularSeason20242025!$D$3:$D$1315, F$1)+SUMIFS(DataRegularSeason20242025!$AB$3:$AB$1315,DataRegularSeason20242025!$B$3:$B$1315, "&lt;=" &amp; $A167, DataRegularSeason20242025!$E$3:$E$1315, F$1)</f>
        <v>11</v>
      </c>
      <c r="G167" s="2">
        <f>SUMIFS(DataRegularSeason20242025!$AA$3:$AA$1315,DataRegularSeason20242025!$B$3:$B$1315, "&lt;=" &amp; $A167, DataRegularSeason20242025!$D$3:$D$1315, G$1)+SUMIFS(DataRegularSeason20242025!$AB$3:$AB$1315,DataRegularSeason20242025!$B$3:$B$1315, "&lt;=" &amp; $A167, DataRegularSeason20242025!$E$3:$E$1315, G$1)</f>
        <v>13</v>
      </c>
      <c r="H167" s="2">
        <f>SUMIFS(DataRegularSeason20242025!$AA$3:$AA$1315,DataRegularSeason20242025!$B$3:$B$1315, "&lt;=" &amp; $A167, DataRegularSeason20242025!$D$3:$D$1315, H$1)+SUMIFS(DataRegularSeason20242025!$AB$3:$AB$1315,DataRegularSeason20242025!$B$3:$B$1315, "&lt;=" &amp; $A167, DataRegularSeason20242025!$E$3:$E$1315, H$1)</f>
        <v>11</v>
      </c>
      <c r="I167" s="2">
        <f>SUMIFS(DataRegularSeason20242025!$AA$3:$AA$1315,DataRegularSeason20242025!$B$3:$B$1315, "&lt;=" &amp; $A167, DataRegularSeason20242025!$D$3:$D$1315, I$1)+SUMIFS(DataRegularSeason20242025!$AB$3:$AB$1315,DataRegularSeason20242025!$B$3:$B$1315, "&lt;=" &amp; $A167, DataRegularSeason20242025!$E$3:$E$1315, I$1)</f>
        <v>10</v>
      </c>
      <c r="J167" s="2">
        <f>SUMIFS(DataRegularSeason20242025!$AA$3:$AA$1315,DataRegularSeason20242025!$B$3:$B$1315, "&lt;=" &amp; $A167, DataRegularSeason20242025!$D$3:$D$1315, J$1)+SUMIFS(DataRegularSeason20242025!$AB$3:$AB$1315,DataRegularSeason20242025!$B$3:$B$1315, "&lt;=" &amp; $A167, DataRegularSeason20242025!$E$3:$E$1315, J$1)</f>
        <v>14</v>
      </c>
      <c r="K167" s="2">
        <f>SUMIFS(DataRegularSeason20242025!$AA$3:$AA$1315,DataRegularSeason20242025!$B$3:$B$1315, "&lt;=" &amp; $A167, DataRegularSeason20242025!$D$3:$D$1315, K$1)+SUMIFS(DataRegularSeason20242025!$AB$3:$AB$1315,DataRegularSeason20242025!$B$3:$B$1315, "&lt;=" &amp; $A167, DataRegularSeason20242025!$E$3:$E$1315, K$1)</f>
        <v>11</v>
      </c>
      <c r="L167" s="2">
        <f>SUMIFS(DataRegularSeason20242025!$AA$3:$AA$1315,DataRegularSeason20242025!$B$3:$B$1315, "&lt;=" &amp; $A167, DataRegularSeason20242025!$D$3:$D$1315, L$1)+SUMIFS(DataRegularSeason20242025!$AB$3:$AB$1315,DataRegularSeason20242025!$B$3:$B$1315, "&lt;=" &amp; $A167, DataRegularSeason20242025!$E$3:$E$1315, L$1)</f>
        <v>13</v>
      </c>
      <c r="M167" s="2">
        <f>SUMIFS(DataRegularSeason20242025!$AA$3:$AA$1315,DataRegularSeason20242025!$B$3:$B$1315, "&lt;=" &amp; $A167, DataRegularSeason20242025!$D$3:$D$1315, M$1)+SUMIFS(DataRegularSeason20242025!$AB$3:$AB$1315,DataRegularSeason20242025!$B$3:$B$1315, "&lt;=" &amp; $A167, DataRegularSeason20242025!$E$3:$E$1315, M$1)</f>
        <v>19</v>
      </c>
      <c r="N167" s="2">
        <f>SUMIFS(DataRegularSeason20242025!$AA$3:$AA$1315,DataRegularSeason20242025!$B$3:$B$1315, "&lt;=" &amp; $A167, DataRegularSeason20242025!$D$3:$D$1315, N$1)+SUMIFS(DataRegularSeason20242025!$AB$3:$AB$1315,DataRegularSeason20242025!$B$3:$B$1315, "&lt;=" &amp; $A167, DataRegularSeason20242025!$E$3:$E$1315, N$1)</f>
        <v>17</v>
      </c>
      <c r="O167" s="2">
        <f>SUMIFS(DataRegularSeason20242025!$AA$3:$AA$1315,DataRegularSeason20242025!$B$3:$B$1315, "&lt;=" &amp; $A167, DataRegularSeason20242025!$D$3:$D$1315, O$1)+SUMIFS(DataRegularSeason20242025!$AB$3:$AB$1315,DataRegularSeason20242025!$B$3:$B$1315, "&lt;=" &amp; $A167, DataRegularSeason20242025!$E$3:$E$1315, O$1)</f>
        <v>18</v>
      </c>
      <c r="P167" s="2">
        <f>SUMIFS(DataRegularSeason20242025!$AA$3:$AA$1315,DataRegularSeason20242025!$B$3:$B$1315, "&lt;=" &amp; $A167, DataRegularSeason20242025!$D$3:$D$1315, P$1)+SUMIFS(DataRegularSeason20242025!$AB$3:$AB$1315,DataRegularSeason20242025!$B$3:$B$1315, "&lt;=" &amp; $A167, DataRegularSeason20242025!$E$3:$E$1315, P$1)</f>
        <v>9</v>
      </c>
      <c r="Q167" s="2">
        <f>SUMIFS(DataRegularSeason20242025!$AA$3:$AA$1315,DataRegularSeason20242025!$B$3:$B$1315, "&lt;=" &amp; $A167, DataRegularSeason20242025!$D$3:$D$1315, Q$1)+SUMIFS(DataRegularSeason20242025!$AB$3:$AB$1315,DataRegularSeason20242025!$B$3:$B$1315, "&lt;=" &amp; $A167, DataRegularSeason20242025!$E$3:$E$1315, Q$1)</f>
        <v>18</v>
      </c>
      <c r="R167" s="2">
        <f>SUMIFS(DataRegularSeason20242025!$AA$3:$AA$1315,DataRegularSeason20242025!$B$3:$B$1315, "&lt;=" &amp; $A167, DataRegularSeason20242025!$D$3:$D$1315, R$1)+SUMIFS(DataRegularSeason20242025!$AB$3:$AB$1315,DataRegularSeason20242025!$B$3:$B$1315, "&lt;=" &amp; $A167, DataRegularSeason20242025!$E$3:$E$1315, R$1)</f>
        <v>9</v>
      </c>
      <c r="S167" s="2">
        <f>SUMIFS(DataRegularSeason20242025!$AA$3:$AA$1315,DataRegularSeason20242025!$B$3:$B$1315, "&lt;=" &amp; $A167, DataRegularSeason20242025!$D$3:$D$1315, S$1)+SUMIFS(DataRegularSeason20242025!$AB$3:$AB$1315,DataRegularSeason20242025!$B$3:$B$1315, "&lt;=" &amp; $A167, DataRegularSeason20242025!$E$3:$E$1315, S$1)</f>
        <v>10</v>
      </c>
      <c r="T167" s="2">
        <f>SUMIFS(DataRegularSeason20242025!$AA$3:$AA$1315,DataRegularSeason20242025!$B$3:$B$1315, "&lt;=" &amp; $A167, DataRegularSeason20242025!$D$3:$D$1315, T$1)+SUMIFS(DataRegularSeason20242025!$AB$3:$AB$1315,DataRegularSeason20242025!$B$3:$B$1315, "&lt;=" &amp; $A167, DataRegularSeason20242025!$E$3:$E$1315, T$1)</f>
        <v>17</v>
      </c>
      <c r="U167" s="2">
        <f>SUMIFS(DataRegularSeason20242025!$AA$3:$AA$1315,DataRegularSeason20242025!$B$3:$B$1315, "&lt;=" &amp; $A167, DataRegularSeason20242025!$D$3:$D$1315, U$1)+SUMIFS(DataRegularSeason20242025!$AB$3:$AB$1315,DataRegularSeason20242025!$B$3:$B$1315, "&lt;=" &amp; $A167, DataRegularSeason20242025!$E$3:$E$1315, U$1)</f>
        <v>12</v>
      </c>
      <c r="V167" s="2">
        <f>SUMIFS(DataRegularSeason20242025!$AA$3:$AA$1315,DataRegularSeason20242025!$B$3:$B$1315, "&lt;=" &amp; $A167, DataRegularSeason20242025!$D$3:$D$1315, V$1)+SUMIFS(DataRegularSeason20242025!$AB$3:$AB$1315,DataRegularSeason20242025!$B$3:$B$1315, "&lt;=" &amp; $A167, DataRegularSeason20242025!$E$3:$E$1315, V$1)</f>
        <v>9</v>
      </c>
      <c r="W167" s="2">
        <f>SUMIFS(DataRegularSeason20242025!$AA$3:$AA$1315,DataRegularSeason20242025!$B$3:$B$1315, "&lt;=" &amp; $A167, DataRegularSeason20242025!$D$3:$D$1315, W$1)+SUMIFS(DataRegularSeason20242025!$AB$3:$AB$1315,DataRegularSeason20242025!$B$3:$B$1315, "&lt;=" &amp; $A167, DataRegularSeason20242025!$E$3:$E$1315, W$1)</f>
        <v>11</v>
      </c>
      <c r="X167" s="2">
        <f>SUMIFS(DataRegularSeason20242025!$AA$3:$AA$1315,DataRegularSeason20242025!$B$3:$B$1315, "&lt;=" &amp; $A167, DataRegularSeason20242025!$D$3:$D$1315, X$1)+SUMIFS(DataRegularSeason20242025!$AB$3:$AB$1315,DataRegularSeason20242025!$B$3:$B$1315, "&lt;=" &amp; $A167, DataRegularSeason20242025!$E$3:$E$1315, X$1)</f>
        <v>11</v>
      </c>
      <c r="Y167" s="2">
        <f>SUMIFS(DataRegularSeason20242025!$AA$3:$AA$1315,DataRegularSeason20242025!$B$3:$B$1315, "&lt;=" &amp; $A167, DataRegularSeason20242025!$D$3:$D$1315, Y$1)+SUMIFS(DataRegularSeason20242025!$AB$3:$AB$1315,DataRegularSeason20242025!$B$3:$B$1315, "&lt;=" &amp; $A167, DataRegularSeason20242025!$E$3:$E$1315, Y$1)</f>
        <v>8</v>
      </c>
      <c r="Z167" s="2">
        <f>SUMIFS(DataRegularSeason20242025!$AA$3:$AA$1315,DataRegularSeason20242025!$B$3:$B$1315, "&lt;=" &amp; $A167, DataRegularSeason20242025!$D$3:$D$1315, Z$1)+SUMIFS(DataRegularSeason20242025!$AB$3:$AB$1315,DataRegularSeason20242025!$B$3:$B$1315, "&lt;=" &amp; $A167, DataRegularSeason20242025!$E$3:$E$1315, Z$1)</f>
        <v>12</v>
      </c>
      <c r="AA167" s="2">
        <f>SUMIFS(DataRegularSeason20242025!$AA$3:$AA$1315,DataRegularSeason20242025!$B$3:$B$1315, "&lt;=" &amp; $A167, DataRegularSeason20242025!$D$3:$D$1315, AA$1)+SUMIFS(DataRegularSeason20242025!$AB$3:$AB$1315,DataRegularSeason20242025!$B$3:$B$1315, "&lt;=" &amp; $A167, DataRegularSeason20242025!$E$3:$E$1315, AA$1)</f>
        <v>14</v>
      </c>
      <c r="AB167" s="2">
        <f>SUMIFS(DataRegularSeason20242025!$AA$3:$AA$1315,DataRegularSeason20242025!$B$3:$B$1315, "&lt;=" &amp; $A167, DataRegularSeason20242025!$D$3:$D$1315, AB$1)+SUMIFS(DataRegularSeason20242025!$AB$3:$AB$1315,DataRegularSeason20242025!$B$3:$B$1315, "&lt;=" &amp; $A167, DataRegularSeason20242025!$E$3:$E$1315, AB$1)</f>
        <v>14</v>
      </c>
      <c r="AC167" s="2">
        <f>SUMIFS(DataRegularSeason20242025!$AA$3:$AA$1315,DataRegularSeason20242025!$B$3:$B$1315, "&lt;=" &amp; $A167, DataRegularSeason20242025!$D$3:$D$1315, AC$1)+SUMIFS(DataRegularSeason20242025!$AB$3:$AB$1315,DataRegularSeason20242025!$B$3:$B$1315, "&lt;=" &amp; $A167, DataRegularSeason20242025!$E$3:$E$1315, AC$1)</f>
        <v>13</v>
      </c>
      <c r="AD167" s="2">
        <f>SUMIFS(DataRegularSeason20242025!$AA$3:$AA$1315,DataRegularSeason20242025!$B$3:$B$1315, "&lt;=" &amp; $A167, DataRegularSeason20242025!$D$3:$D$1315, AD$1)+SUMIFS(DataRegularSeason20242025!$AB$3:$AB$1315,DataRegularSeason20242025!$B$3:$B$1315, "&lt;=" &amp; $A167, DataRegularSeason20242025!$E$3:$E$1315, AD$1)</f>
        <v>13</v>
      </c>
      <c r="AE167" s="2">
        <f>SUMIFS(DataRegularSeason20242025!$AA$3:$AA$1315,DataRegularSeason20242025!$B$3:$B$1315, "&lt;=" &amp; $A167, DataRegularSeason20242025!$D$3:$D$1315, AE$1)+SUMIFS(DataRegularSeason20242025!$AB$3:$AB$1315,DataRegularSeason20242025!$B$3:$B$1315, "&lt;=" &amp; $A167, DataRegularSeason20242025!$E$3:$E$1315, AE$1)</f>
        <v>17</v>
      </c>
      <c r="AF167" s="2">
        <f>SUMIFS(DataRegularSeason20242025!$AA$3:$AA$1315,DataRegularSeason20242025!$B$3:$B$1315, "&lt;=" &amp; $A167, DataRegularSeason20242025!$D$3:$D$1315, AF$1)+SUMIFS(DataRegularSeason20242025!$AB$3:$AB$1315,DataRegularSeason20242025!$B$3:$B$1315, "&lt;=" &amp; $A167, DataRegularSeason20242025!$E$3:$E$1315, AF$1)</f>
        <v>22</v>
      </c>
      <c r="AG167" s="2">
        <f>SUMIFS(DataRegularSeason20242025!$AA$3:$AA$1315,DataRegularSeason20242025!$B$3:$B$1315, "&lt;=" &amp; $A167, DataRegularSeason20242025!$D$3:$D$1315, AG$1)+SUMIFS(DataRegularSeason20242025!$AB$3:$AB$1315,DataRegularSeason20242025!$B$3:$B$1315, "&lt;=" &amp; $A167, DataRegularSeason20242025!$E$3:$E$1315, AG$1)</f>
        <v>16</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10</v>
      </c>
      <c r="C168" s="2">
        <f>SUMIFS(DataRegularSeason20242025!$AA$3:$AA$1315,DataRegularSeason20242025!$B$3:$B$1315, "&lt;=" &amp; $A168, DataRegularSeason20242025!$D$3:$D$1315, C$1)+SUMIFS(DataRegularSeason20242025!$AB$3:$AB$1315,DataRegularSeason20242025!$B$3:$B$1315, "&lt;=" &amp; $A168, DataRegularSeason20242025!$E$3:$E$1315, C$1)</f>
        <v>13</v>
      </c>
      <c r="D168" s="2">
        <f>SUMIFS(DataRegularSeason20242025!$AA$3:$AA$1315,DataRegularSeason20242025!$B$3:$B$1315, "&lt;=" &amp; $A168, DataRegularSeason20242025!$D$3:$D$1315, D$1)+SUMIFS(DataRegularSeason20242025!$AB$3:$AB$1315,DataRegularSeason20242025!$B$3:$B$1315, "&lt;=" &amp; $A168, DataRegularSeason20242025!$E$3:$E$1315, D$1)</f>
        <v>9</v>
      </c>
      <c r="E168" s="2">
        <f>SUMIFS(DataRegularSeason20242025!$AA$3:$AA$1315,DataRegularSeason20242025!$B$3:$B$1315, "&lt;=" &amp; $A168, DataRegularSeason20242025!$D$3:$D$1315, E$1)+SUMIFS(DataRegularSeason20242025!$AB$3:$AB$1315,DataRegularSeason20242025!$B$3:$B$1315, "&lt;=" &amp; $A168, DataRegularSeason20242025!$E$3:$E$1315, E$1)</f>
        <v>16</v>
      </c>
      <c r="F168" s="2">
        <f>SUMIFS(DataRegularSeason20242025!$AA$3:$AA$1315,DataRegularSeason20242025!$B$3:$B$1315, "&lt;=" &amp; $A168, DataRegularSeason20242025!$D$3:$D$1315, F$1)+SUMIFS(DataRegularSeason20242025!$AB$3:$AB$1315,DataRegularSeason20242025!$B$3:$B$1315, "&lt;=" &amp; $A168, DataRegularSeason20242025!$E$3:$E$1315, F$1)</f>
        <v>11</v>
      </c>
      <c r="G168" s="2">
        <f>SUMIFS(DataRegularSeason20242025!$AA$3:$AA$1315,DataRegularSeason20242025!$B$3:$B$1315, "&lt;=" &amp; $A168, DataRegularSeason20242025!$D$3:$D$1315, G$1)+SUMIFS(DataRegularSeason20242025!$AB$3:$AB$1315,DataRegularSeason20242025!$B$3:$B$1315, "&lt;=" &amp; $A168, DataRegularSeason20242025!$E$3:$E$1315, G$1)</f>
        <v>13</v>
      </c>
      <c r="H168" s="2">
        <f>SUMIFS(DataRegularSeason20242025!$AA$3:$AA$1315,DataRegularSeason20242025!$B$3:$B$1315, "&lt;=" &amp; $A168, DataRegularSeason20242025!$D$3:$D$1315, H$1)+SUMIFS(DataRegularSeason20242025!$AB$3:$AB$1315,DataRegularSeason20242025!$B$3:$B$1315, "&lt;=" &amp; $A168, DataRegularSeason20242025!$E$3:$E$1315, H$1)</f>
        <v>11</v>
      </c>
      <c r="I168" s="2">
        <f>SUMIFS(DataRegularSeason20242025!$AA$3:$AA$1315,DataRegularSeason20242025!$B$3:$B$1315, "&lt;=" &amp; $A168, DataRegularSeason20242025!$D$3:$D$1315, I$1)+SUMIFS(DataRegularSeason20242025!$AB$3:$AB$1315,DataRegularSeason20242025!$B$3:$B$1315, "&lt;=" &amp; $A168, DataRegularSeason20242025!$E$3:$E$1315, I$1)</f>
        <v>10</v>
      </c>
      <c r="J168" s="2">
        <f>SUMIFS(DataRegularSeason20242025!$AA$3:$AA$1315,DataRegularSeason20242025!$B$3:$B$1315, "&lt;=" &amp; $A168, DataRegularSeason20242025!$D$3:$D$1315, J$1)+SUMIFS(DataRegularSeason20242025!$AB$3:$AB$1315,DataRegularSeason20242025!$B$3:$B$1315, "&lt;=" &amp; $A168, DataRegularSeason20242025!$E$3:$E$1315, J$1)</f>
        <v>14</v>
      </c>
      <c r="K168" s="2">
        <f>SUMIFS(DataRegularSeason20242025!$AA$3:$AA$1315,DataRegularSeason20242025!$B$3:$B$1315, "&lt;=" &amp; $A168, DataRegularSeason20242025!$D$3:$D$1315, K$1)+SUMIFS(DataRegularSeason20242025!$AB$3:$AB$1315,DataRegularSeason20242025!$B$3:$B$1315, "&lt;=" &amp; $A168, DataRegularSeason20242025!$E$3:$E$1315, K$1)</f>
        <v>11</v>
      </c>
      <c r="L168" s="2">
        <f>SUMIFS(DataRegularSeason20242025!$AA$3:$AA$1315,DataRegularSeason20242025!$B$3:$B$1315, "&lt;=" &amp; $A168, DataRegularSeason20242025!$D$3:$D$1315, L$1)+SUMIFS(DataRegularSeason20242025!$AB$3:$AB$1315,DataRegularSeason20242025!$B$3:$B$1315, "&lt;=" &amp; $A168, DataRegularSeason20242025!$E$3:$E$1315, L$1)</f>
        <v>13</v>
      </c>
      <c r="M168" s="2">
        <f>SUMIFS(DataRegularSeason20242025!$AA$3:$AA$1315,DataRegularSeason20242025!$B$3:$B$1315, "&lt;=" &amp; $A168, DataRegularSeason20242025!$D$3:$D$1315, M$1)+SUMIFS(DataRegularSeason20242025!$AB$3:$AB$1315,DataRegularSeason20242025!$B$3:$B$1315, "&lt;=" &amp; $A168, DataRegularSeason20242025!$E$3:$E$1315, M$1)</f>
        <v>19</v>
      </c>
      <c r="N168" s="2">
        <f>SUMIFS(DataRegularSeason20242025!$AA$3:$AA$1315,DataRegularSeason20242025!$B$3:$B$1315, "&lt;=" &amp; $A168, DataRegularSeason20242025!$D$3:$D$1315, N$1)+SUMIFS(DataRegularSeason20242025!$AB$3:$AB$1315,DataRegularSeason20242025!$B$3:$B$1315, "&lt;=" &amp; $A168, DataRegularSeason20242025!$E$3:$E$1315, N$1)</f>
        <v>17</v>
      </c>
      <c r="O168" s="2">
        <f>SUMIFS(DataRegularSeason20242025!$AA$3:$AA$1315,DataRegularSeason20242025!$B$3:$B$1315, "&lt;=" &amp; $A168, DataRegularSeason20242025!$D$3:$D$1315, O$1)+SUMIFS(DataRegularSeason20242025!$AB$3:$AB$1315,DataRegularSeason20242025!$B$3:$B$1315, "&lt;=" &amp; $A168, DataRegularSeason20242025!$E$3:$E$1315, O$1)</f>
        <v>18</v>
      </c>
      <c r="P168" s="2">
        <f>SUMIFS(DataRegularSeason20242025!$AA$3:$AA$1315,DataRegularSeason20242025!$B$3:$B$1315, "&lt;=" &amp; $A168, DataRegularSeason20242025!$D$3:$D$1315, P$1)+SUMIFS(DataRegularSeason20242025!$AB$3:$AB$1315,DataRegularSeason20242025!$B$3:$B$1315, "&lt;=" &amp; $A168, DataRegularSeason20242025!$E$3:$E$1315, P$1)</f>
        <v>9</v>
      </c>
      <c r="Q168" s="2">
        <f>SUMIFS(DataRegularSeason20242025!$AA$3:$AA$1315,DataRegularSeason20242025!$B$3:$B$1315, "&lt;=" &amp; $A168, DataRegularSeason20242025!$D$3:$D$1315, Q$1)+SUMIFS(DataRegularSeason20242025!$AB$3:$AB$1315,DataRegularSeason20242025!$B$3:$B$1315, "&lt;=" &amp; $A168, DataRegularSeason20242025!$E$3:$E$1315, Q$1)</f>
        <v>18</v>
      </c>
      <c r="R168" s="2">
        <f>SUMIFS(DataRegularSeason20242025!$AA$3:$AA$1315,DataRegularSeason20242025!$B$3:$B$1315, "&lt;=" &amp; $A168, DataRegularSeason20242025!$D$3:$D$1315, R$1)+SUMIFS(DataRegularSeason20242025!$AB$3:$AB$1315,DataRegularSeason20242025!$B$3:$B$1315, "&lt;=" &amp; $A168, DataRegularSeason20242025!$E$3:$E$1315, R$1)</f>
        <v>9</v>
      </c>
      <c r="S168" s="2">
        <f>SUMIFS(DataRegularSeason20242025!$AA$3:$AA$1315,DataRegularSeason20242025!$B$3:$B$1315, "&lt;=" &amp; $A168, DataRegularSeason20242025!$D$3:$D$1315, S$1)+SUMIFS(DataRegularSeason20242025!$AB$3:$AB$1315,DataRegularSeason20242025!$B$3:$B$1315, "&lt;=" &amp; $A168, DataRegularSeason20242025!$E$3:$E$1315, S$1)</f>
        <v>10</v>
      </c>
      <c r="T168" s="2">
        <f>SUMIFS(DataRegularSeason20242025!$AA$3:$AA$1315,DataRegularSeason20242025!$B$3:$B$1315, "&lt;=" &amp; $A168, DataRegularSeason20242025!$D$3:$D$1315, T$1)+SUMIFS(DataRegularSeason20242025!$AB$3:$AB$1315,DataRegularSeason20242025!$B$3:$B$1315, "&lt;=" &amp; $A168, DataRegularSeason20242025!$E$3:$E$1315, T$1)</f>
        <v>17</v>
      </c>
      <c r="U168" s="2">
        <f>SUMIFS(DataRegularSeason20242025!$AA$3:$AA$1315,DataRegularSeason20242025!$B$3:$B$1315, "&lt;=" &amp; $A168, DataRegularSeason20242025!$D$3:$D$1315, U$1)+SUMIFS(DataRegularSeason20242025!$AB$3:$AB$1315,DataRegularSeason20242025!$B$3:$B$1315, "&lt;=" &amp; $A168, DataRegularSeason20242025!$E$3:$E$1315, U$1)</f>
        <v>12</v>
      </c>
      <c r="V168" s="2">
        <f>SUMIFS(DataRegularSeason20242025!$AA$3:$AA$1315,DataRegularSeason20242025!$B$3:$B$1315, "&lt;=" &amp; $A168, DataRegularSeason20242025!$D$3:$D$1315, V$1)+SUMIFS(DataRegularSeason20242025!$AB$3:$AB$1315,DataRegularSeason20242025!$B$3:$B$1315, "&lt;=" &amp; $A168, DataRegularSeason20242025!$E$3:$E$1315, V$1)</f>
        <v>9</v>
      </c>
      <c r="W168" s="2">
        <f>SUMIFS(DataRegularSeason20242025!$AA$3:$AA$1315,DataRegularSeason20242025!$B$3:$B$1315, "&lt;=" &amp; $A168, DataRegularSeason20242025!$D$3:$D$1315, W$1)+SUMIFS(DataRegularSeason20242025!$AB$3:$AB$1315,DataRegularSeason20242025!$B$3:$B$1315, "&lt;=" &amp; $A168, DataRegularSeason20242025!$E$3:$E$1315, W$1)</f>
        <v>11</v>
      </c>
      <c r="X168" s="2">
        <f>SUMIFS(DataRegularSeason20242025!$AA$3:$AA$1315,DataRegularSeason20242025!$B$3:$B$1315, "&lt;=" &amp; $A168, DataRegularSeason20242025!$D$3:$D$1315, X$1)+SUMIFS(DataRegularSeason20242025!$AB$3:$AB$1315,DataRegularSeason20242025!$B$3:$B$1315, "&lt;=" &amp; $A168, DataRegularSeason20242025!$E$3:$E$1315, X$1)</f>
        <v>11</v>
      </c>
      <c r="Y168" s="2">
        <f>SUMIFS(DataRegularSeason20242025!$AA$3:$AA$1315,DataRegularSeason20242025!$B$3:$B$1315, "&lt;=" &amp; $A168, DataRegularSeason20242025!$D$3:$D$1315, Y$1)+SUMIFS(DataRegularSeason20242025!$AB$3:$AB$1315,DataRegularSeason20242025!$B$3:$B$1315, "&lt;=" &amp; $A168, DataRegularSeason20242025!$E$3:$E$1315, Y$1)</f>
        <v>8</v>
      </c>
      <c r="Z168" s="2">
        <f>SUMIFS(DataRegularSeason20242025!$AA$3:$AA$1315,DataRegularSeason20242025!$B$3:$B$1315, "&lt;=" &amp; $A168, DataRegularSeason20242025!$D$3:$D$1315, Z$1)+SUMIFS(DataRegularSeason20242025!$AB$3:$AB$1315,DataRegularSeason20242025!$B$3:$B$1315, "&lt;=" &amp; $A168, DataRegularSeason20242025!$E$3:$E$1315, Z$1)</f>
        <v>12</v>
      </c>
      <c r="AA168" s="2">
        <f>SUMIFS(DataRegularSeason20242025!$AA$3:$AA$1315,DataRegularSeason20242025!$B$3:$B$1315, "&lt;=" &amp; $A168, DataRegularSeason20242025!$D$3:$D$1315, AA$1)+SUMIFS(DataRegularSeason20242025!$AB$3:$AB$1315,DataRegularSeason20242025!$B$3:$B$1315, "&lt;=" &amp; $A168, DataRegularSeason20242025!$E$3:$E$1315, AA$1)</f>
        <v>14</v>
      </c>
      <c r="AB168" s="2">
        <f>SUMIFS(DataRegularSeason20242025!$AA$3:$AA$1315,DataRegularSeason20242025!$B$3:$B$1315, "&lt;=" &amp; $A168, DataRegularSeason20242025!$D$3:$D$1315, AB$1)+SUMIFS(DataRegularSeason20242025!$AB$3:$AB$1315,DataRegularSeason20242025!$B$3:$B$1315, "&lt;=" &amp; $A168, DataRegularSeason20242025!$E$3:$E$1315, AB$1)</f>
        <v>14</v>
      </c>
      <c r="AC168" s="2">
        <f>SUMIFS(DataRegularSeason20242025!$AA$3:$AA$1315,DataRegularSeason20242025!$B$3:$B$1315, "&lt;=" &amp; $A168, DataRegularSeason20242025!$D$3:$D$1315, AC$1)+SUMIFS(DataRegularSeason20242025!$AB$3:$AB$1315,DataRegularSeason20242025!$B$3:$B$1315, "&lt;=" &amp; $A168, DataRegularSeason20242025!$E$3:$E$1315, AC$1)</f>
        <v>13</v>
      </c>
      <c r="AD168" s="2">
        <f>SUMIFS(DataRegularSeason20242025!$AA$3:$AA$1315,DataRegularSeason20242025!$B$3:$B$1315, "&lt;=" &amp; $A168, DataRegularSeason20242025!$D$3:$D$1315, AD$1)+SUMIFS(DataRegularSeason20242025!$AB$3:$AB$1315,DataRegularSeason20242025!$B$3:$B$1315, "&lt;=" &amp; $A168, DataRegularSeason20242025!$E$3:$E$1315, AD$1)</f>
        <v>13</v>
      </c>
      <c r="AE168" s="2">
        <f>SUMIFS(DataRegularSeason20242025!$AA$3:$AA$1315,DataRegularSeason20242025!$B$3:$B$1315, "&lt;=" &amp; $A168, DataRegularSeason20242025!$D$3:$D$1315, AE$1)+SUMIFS(DataRegularSeason20242025!$AB$3:$AB$1315,DataRegularSeason20242025!$B$3:$B$1315, "&lt;=" &amp; $A168, DataRegularSeason20242025!$E$3:$E$1315, AE$1)</f>
        <v>17</v>
      </c>
      <c r="AF168" s="2">
        <f>SUMIFS(DataRegularSeason20242025!$AA$3:$AA$1315,DataRegularSeason20242025!$B$3:$B$1315, "&lt;=" &amp; $A168, DataRegularSeason20242025!$D$3:$D$1315, AF$1)+SUMIFS(DataRegularSeason20242025!$AB$3:$AB$1315,DataRegularSeason20242025!$B$3:$B$1315, "&lt;=" &amp; $A168, DataRegularSeason20242025!$E$3:$E$1315, AF$1)</f>
        <v>22</v>
      </c>
      <c r="AG168" s="2">
        <f>SUMIFS(DataRegularSeason20242025!$AA$3:$AA$1315,DataRegularSeason20242025!$B$3:$B$1315, "&lt;=" &amp; $A168, DataRegularSeason20242025!$D$3:$D$1315, AG$1)+SUMIFS(DataRegularSeason20242025!$AB$3:$AB$1315,DataRegularSeason20242025!$B$3:$B$1315, "&lt;=" &amp; $A168, DataRegularSeason20242025!$E$3:$E$1315, AG$1)</f>
        <v>16</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10</v>
      </c>
      <c r="C169" s="2">
        <f>SUMIFS(DataRegularSeason20242025!$AA$3:$AA$1315,DataRegularSeason20242025!$B$3:$B$1315, "&lt;=" &amp; $A169, DataRegularSeason20242025!$D$3:$D$1315, C$1)+SUMIFS(DataRegularSeason20242025!$AB$3:$AB$1315,DataRegularSeason20242025!$B$3:$B$1315, "&lt;=" &amp; $A169, DataRegularSeason20242025!$E$3:$E$1315, C$1)</f>
        <v>13</v>
      </c>
      <c r="D169" s="2">
        <f>SUMIFS(DataRegularSeason20242025!$AA$3:$AA$1315,DataRegularSeason20242025!$B$3:$B$1315, "&lt;=" &amp; $A169, DataRegularSeason20242025!$D$3:$D$1315, D$1)+SUMIFS(DataRegularSeason20242025!$AB$3:$AB$1315,DataRegularSeason20242025!$B$3:$B$1315, "&lt;=" &amp; $A169, DataRegularSeason20242025!$E$3:$E$1315, D$1)</f>
        <v>9</v>
      </c>
      <c r="E169" s="2">
        <f>SUMIFS(DataRegularSeason20242025!$AA$3:$AA$1315,DataRegularSeason20242025!$B$3:$B$1315, "&lt;=" &amp; $A169, DataRegularSeason20242025!$D$3:$D$1315, E$1)+SUMIFS(DataRegularSeason20242025!$AB$3:$AB$1315,DataRegularSeason20242025!$B$3:$B$1315, "&lt;=" &amp; $A169, DataRegularSeason20242025!$E$3:$E$1315, E$1)</f>
        <v>16</v>
      </c>
      <c r="F169" s="2">
        <f>SUMIFS(DataRegularSeason20242025!$AA$3:$AA$1315,DataRegularSeason20242025!$B$3:$B$1315, "&lt;=" &amp; $A169, DataRegularSeason20242025!$D$3:$D$1315, F$1)+SUMIFS(DataRegularSeason20242025!$AB$3:$AB$1315,DataRegularSeason20242025!$B$3:$B$1315, "&lt;=" &amp; $A169, DataRegularSeason20242025!$E$3:$E$1315, F$1)</f>
        <v>11</v>
      </c>
      <c r="G169" s="2">
        <f>SUMIFS(DataRegularSeason20242025!$AA$3:$AA$1315,DataRegularSeason20242025!$B$3:$B$1315, "&lt;=" &amp; $A169, DataRegularSeason20242025!$D$3:$D$1315, G$1)+SUMIFS(DataRegularSeason20242025!$AB$3:$AB$1315,DataRegularSeason20242025!$B$3:$B$1315, "&lt;=" &amp; $A169, DataRegularSeason20242025!$E$3:$E$1315, G$1)</f>
        <v>13</v>
      </c>
      <c r="H169" s="2">
        <f>SUMIFS(DataRegularSeason20242025!$AA$3:$AA$1315,DataRegularSeason20242025!$B$3:$B$1315, "&lt;=" &amp; $A169, DataRegularSeason20242025!$D$3:$D$1315, H$1)+SUMIFS(DataRegularSeason20242025!$AB$3:$AB$1315,DataRegularSeason20242025!$B$3:$B$1315, "&lt;=" &amp; $A169, DataRegularSeason20242025!$E$3:$E$1315, H$1)</f>
        <v>11</v>
      </c>
      <c r="I169" s="2">
        <f>SUMIFS(DataRegularSeason20242025!$AA$3:$AA$1315,DataRegularSeason20242025!$B$3:$B$1315, "&lt;=" &amp; $A169, DataRegularSeason20242025!$D$3:$D$1315, I$1)+SUMIFS(DataRegularSeason20242025!$AB$3:$AB$1315,DataRegularSeason20242025!$B$3:$B$1315, "&lt;=" &amp; $A169, DataRegularSeason20242025!$E$3:$E$1315, I$1)</f>
        <v>10</v>
      </c>
      <c r="J169" s="2">
        <f>SUMIFS(DataRegularSeason20242025!$AA$3:$AA$1315,DataRegularSeason20242025!$B$3:$B$1315, "&lt;=" &amp; $A169, DataRegularSeason20242025!$D$3:$D$1315, J$1)+SUMIFS(DataRegularSeason20242025!$AB$3:$AB$1315,DataRegularSeason20242025!$B$3:$B$1315, "&lt;=" &amp; $A169, DataRegularSeason20242025!$E$3:$E$1315, J$1)</f>
        <v>14</v>
      </c>
      <c r="K169" s="2">
        <f>SUMIFS(DataRegularSeason20242025!$AA$3:$AA$1315,DataRegularSeason20242025!$B$3:$B$1315, "&lt;=" &amp; $A169, DataRegularSeason20242025!$D$3:$D$1315, K$1)+SUMIFS(DataRegularSeason20242025!$AB$3:$AB$1315,DataRegularSeason20242025!$B$3:$B$1315, "&lt;=" &amp; $A169, DataRegularSeason20242025!$E$3:$E$1315, K$1)</f>
        <v>11</v>
      </c>
      <c r="L169" s="2">
        <f>SUMIFS(DataRegularSeason20242025!$AA$3:$AA$1315,DataRegularSeason20242025!$B$3:$B$1315, "&lt;=" &amp; $A169, DataRegularSeason20242025!$D$3:$D$1315, L$1)+SUMIFS(DataRegularSeason20242025!$AB$3:$AB$1315,DataRegularSeason20242025!$B$3:$B$1315, "&lt;=" &amp; $A169, DataRegularSeason20242025!$E$3:$E$1315, L$1)</f>
        <v>13</v>
      </c>
      <c r="M169" s="2">
        <f>SUMIFS(DataRegularSeason20242025!$AA$3:$AA$1315,DataRegularSeason20242025!$B$3:$B$1315, "&lt;=" &amp; $A169, DataRegularSeason20242025!$D$3:$D$1315, M$1)+SUMIFS(DataRegularSeason20242025!$AB$3:$AB$1315,DataRegularSeason20242025!$B$3:$B$1315, "&lt;=" &amp; $A169, DataRegularSeason20242025!$E$3:$E$1315, M$1)</f>
        <v>19</v>
      </c>
      <c r="N169" s="2">
        <f>SUMIFS(DataRegularSeason20242025!$AA$3:$AA$1315,DataRegularSeason20242025!$B$3:$B$1315, "&lt;=" &amp; $A169, DataRegularSeason20242025!$D$3:$D$1315, N$1)+SUMIFS(DataRegularSeason20242025!$AB$3:$AB$1315,DataRegularSeason20242025!$B$3:$B$1315, "&lt;=" &amp; $A169, DataRegularSeason20242025!$E$3:$E$1315, N$1)</f>
        <v>17</v>
      </c>
      <c r="O169" s="2">
        <f>SUMIFS(DataRegularSeason20242025!$AA$3:$AA$1315,DataRegularSeason20242025!$B$3:$B$1315, "&lt;=" &amp; $A169, DataRegularSeason20242025!$D$3:$D$1315, O$1)+SUMIFS(DataRegularSeason20242025!$AB$3:$AB$1315,DataRegularSeason20242025!$B$3:$B$1315, "&lt;=" &amp; $A169, DataRegularSeason20242025!$E$3:$E$1315, O$1)</f>
        <v>18</v>
      </c>
      <c r="P169" s="2">
        <f>SUMIFS(DataRegularSeason20242025!$AA$3:$AA$1315,DataRegularSeason20242025!$B$3:$B$1315, "&lt;=" &amp; $A169, DataRegularSeason20242025!$D$3:$D$1315, P$1)+SUMIFS(DataRegularSeason20242025!$AB$3:$AB$1315,DataRegularSeason20242025!$B$3:$B$1315, "&lt;=" &amp; $A169, DataRegularSeason20242025!$E$3:$E$1315, P$1)</f>
        <v>9</v>
      </c>
      <c r="Q169" s="2">
        <f>SUMIFS(DataRegularSeason20242025!$AA$3:$AA$1315,DataRegularSeason20242025!$B$3:$B$1315, "&lt;=" &amp; $A169, DataRegularSeason20242025!$D$3:$D$1315, Q$1)+SUMIFS(DataRegularSeason20242025!$AB$3:$AB$1315,DataRegularSeason20242025!$B$3:$B$1315, "&lt;=" &amp; $A169, DataRegularSeason20242025!$E$3:$E$1315, Q$1)</f>
        <v>18</v>
      </c>
      <c r="R169" s="2">
        <f>SUMIFS(DataRegularSeason20242025!$AA$3:$AA$1315,DataRegularSeason20242025!$B$3:$B$1315, "&lt;=" &amp; $A169, DataRegularSeason20242025!$D$3:$D$1315, R$1)+SUMIFS(DataRegularSeason20242025!$AB$3:$AB$1315,DataRegularSeason20242025!$B$3:$B$1315, "&lt;=" &amp; $A169, DataRegularSeason20242025!$E$3:$E$1315, R$1)</f>
        <v>9</v>
      </c>
      <c r="S169" s="2">
        <f>SUMIFS(DataRegularSeason20242025!$AA$3:$AA$1315,DataRegularSeason20242025!$B$3:$B$1315, "&lt;=" &amp; $A169, DataRegularSeason20242025!$D$3:$D$1315, S$1)+SUMIFS(DataRegularSeason20242025!$AB$3:$AB$1315,DataRegularSeason20242025!$B$3:$B$1315, "&lt;=" &amp; $A169, DataRegularSeason20242025!$E$3:$E$1315, S$1)</f>
        <v>10</v>
      </c>
      <c r="T169" s="2">
        <f>SUMIFS(DataRegularSeason20242025!$AA$3:$AA$1315,DataRegularSeason20242025!$B$3:$B$1315, "&lt;=" &amp; $A169, DataRegularSeason20242025!$D$3:$D$1315, T$1)+SUMIFS(DataRegularSeason20242025!$AB$3:$AB$1315,DataRegularSeason20242025!$B$3:$B$1315, "&lt;=" &amp; $A169, DataRegularSeason20242025!$E$3:$E$1315, T$1)</f>
        <v>17</v>
      </c>
      <c r="U169" s="2">
        <f>SUMIFS(DataRegularSeason20242025!$AA$3:$AA$1315,DataRegularSeason20242025!$B$3:$B$1315, "&lt;=" &amp; $A169, DataRegularSeason20242025!$D$3:$D$1315, U$1)+SUMIFS(DataRegularSeason20242025!$AB$3:$AB$1315,DataRegularSeason20242025!$B$3:$B$1315, "&lt;=" &amp; $A169, DataRegularSeason20242025!$E$3:$E$1315, U$1)</f>
        <v>12</v>
      </c>
      <c r="V169" s="2">
        <f>SUMIFS(DataRegularSeason20242025!$AA$3:$AA$1315,DataRegularSeason20242025!$B$3:$B$1315, "&lt;=" &amp; $A169, DataRegularSeason20242025!$D$3:$D$1315, V$1)+SUMIFS(DataRegularSeason20242025!$AB$3:$AB$1315,DataRegularSeason20242025!$B$3:$B$1315, "&lt;=" &amp; $A169, DataRegularSeason20242025!$E$3:$E$1315, V$1)</f>
        <v>9</v>
      </c>
      <c r="W169" s="2">
        <f>SUMIFS(DataRegularSeason20242025!$AA$3:$AA$1315,DataRegularSeason20242025!$B$3:$B$1315, "&lt;=" &amp; $A169, DataRegularSeason20242025!$D$3:$D$1315, W$1)+SUMIFS(DataRegularSeason20242025!$AB$3:$AB$1315,DataRegularSeason20242025!$B$3:$B$1315, "&lt;=" &amp; $A169, DataRegularSeason20242025!$E$3:$E$1315, W$1)</f>
        <v>11</v>
      </c>
      <c r="X169" s="2">
        <f>SUMIFS(DataRegularSeason20242025!$AA$3:$AA$1315,DataRegularSeason20242025!$B$3:$B$1315, "&lt;=" &amp; $A169, DataRegularSeason20242025!$D$3:$D$1315, X$1)+SUMIFS(DataRegularSeason20242025!$AB$3:$AB$1315,DataRegularSeason20242025!$B$3:$B$1315, "&lt;=" &amp; $A169, DataRegularSeason20242025!$E$3:$E$1315, X$1)</f>
        <v>11</v>
      </c>
      <c r="Y169" s="2">
        <f>SUMIFS(DataRegularSeason20242025!$AA$3:$AA$1315,DataRegularSeason20242025!$B$3:$B$1315, "&lt;=" &amp; $A169, DataRegularSeason20242025!$D$3:$D$1315, Y$1)+SUMIFS(DataRegularSeason20242025!$AB$3:$AB$1315,DataRegularSeason20242025!$B$3:$B$1315, "&lt;=" &amp; $A169, DataRegularSeason20242025!$E$3:$E$1315, Y$1)</f>
        <v>8</v>
      </c>
      <c r="Z169" s="2">
        <f>SUMIFS(DataRegularSeason20242025!$AA$3:$AA$1315,DataRegularSeason20242025!$B$3:$B$1315, "&lt;=" &amp; $A169, DataRegularSeason20242025!$D$3:$D$1315, Z$1)+SUMIFS(DataRegularSeason20242025!$AB$3:$AB$1315,DataRegularSeason20242025!$B$3:$B$1315, "&lt;=" &amp; $A169, DataRegularSeason20242025!$E$3:$E$1315, Z$1)</f>
        <v>12</v>
      </c>
      <c r="AA169" s="2">
        <f>SUMIFS(DataRegularSeason20242025!$AA$3:$AA$1315,DataRegularSeason20242025!$B$3:$B$1315, "&lt;=" &amp; $A169, DataRegularSeason20242025!$D$3:$D$1315, AA$1)+SUMIFS(DataRegularSeason20242025!$AB$3:$AB$1315,DataRegularSeason20242025!$B$3:$B$1315, "&lt;=" &amp; $A169, DataRegularSeason20242025!$E$3:$E$1315, AA$1)</f>
        <v>14</v>
      </c>
      <c r="AB169" s="2">
        <f>SUMIFS(DataRegularSeason20242025!$AA$3:$AA$1315,DataRegularSeason20242025!$B$3:$B$1315, "&lt;=" &amp; $A169, DataRegularSeason20242025!$D$3:$D$1315, AB$1)+SUMIFS(DataRegularSeason20242025!$AB$3:$AB$1315,DataRegularSeason20242025!$B$3:$B$1315, "&lt;=" &amp; $A169, DataRegularSeason20242025!$E$3:$E$1315, AB$1)</f>
        <v>14</v>
      </c>
      <c r="AC169" s="2">
        <f>SUMIFS(DataRegularSeason20242025!$AA$3:$AA$1315,DataRegularSeason20242025!$B$3:$B$1315, "&lt;=" &amp; $A169, DataRegularSeason20242025!$D$3:$D$1315, AC$1)+SUMIFS(DataRegularSeason20242025!$AB$3:$AB$1315,DataRegularSeason20242025!$B$3:$B$1315, "&lt;=" &amp; $A169, DataRegularSeason20242025!$E$3:$E$1315, AC$1)</f>
        <v>13</v>
      </c>
      <c r="AD169" s="2">
        <f>SUMIFS(DataRegularSeason20242025!$AA$3:$AA$1315,DataRegularSeason20242025!$B$3:$B$1315, "&lt;=" &amp; $A169, DataRegularSeason20242025!$D$3:$D$1315, AD$1)+SUMIFS(DataRegularSeason20242025!$AB$3:$AB$1315,DataRegularSeason20242025!$B$3:$B$1315, "&lt;=" &amp; $A169, DataRegularSeason20242025!$E$3:$E$1315, AD$1)</f>
        <v>13</v>
      </c>
      <c r="AE169" s="2">
        <f>SUMIFS(DataRegularSeason20242025!$AA$3:$AA$1315,DataRegularSeason20242025!$B$3:$B$1315, "&lt;=" &amp; $A169, DataRegularSeason20242025!$D$3:$D$1315, AE$1)+SUMIFS(DataRegularSeason20242025!$AB$3:$AB$1315,DataRegularSeason20242025!$B$3:$B$1315, "&lt;=" &amp; $A169, DataRegularSeason20242025!$E$3:$E$1315, AE$1)</f>
        <v>17</v>
      </c>
      <c r="AF169" s="2">
        <f>SUMIFS(DataRegularSeason20242025!$AA$3:$AA$1315,DataRegularSeason20242025!$B$3:$B$1315, "&lt;=" &amp; $A169, DataRegularSeason20242025!$D$3:$D$1315, AF$1)+SUMIFS(DataRegularSeason20242025!$AB$3:$AB$1315,DataRegularSeason20242025!$B$3:$B$1315, "&lt;=" &amp; $A169, DataRegularSeason20242025!$E$3:$E$1315, AF$1)</f>
        <v>22</v>
      </c>
      <c r="AG169" s="2">
        <f>SUMIFS(DataRegularSeason20242025!$AA$3:$AA$1315,DataRegularSeason20242025!$B$3:$B$1315, "&lt;=" &amp; $A169, DataRegularSeason20242025!$D$3:$D$1315, AG$1)+SUMIFS(DataRegularSeason20242025!$AB$3:$AB$1315,DataRegularSeason20242025!$B$3:$B$1315, "&lt;=" &amp; $A169, DataRegularSeason20242025!$E$3:$E$1315, AG$1)</f>
        <v>16</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10</v>
      </c>
      <c r="C170" s="2">
        <f>SUMIFS(DataRegularSeason20242025!$AA$3:$AA$1315,DataRegularSeason20242025!$B$3:$B$1315, "&lt;=" &amp; $A170, DataRegularSeason20242025!$D$3:$D$1315, C$1)+SUMIFS(DataRegularSeason20242025!$AB$3:$AB$1315,DataRegularSeason20242025!$B$3:$B$1315, "&lt;=" &amp; $A170, DataRegularSeason20242025!$E$3:$E$1315, C$1)</f>
        <v>13</v>
      </c>
      <c r="D170" s="2">
        <f>SUMIFS(DataRegularSeason20242025!$AA$3:$AA$1315,DataRegularSeason20242025!$B$3:$B$1315, "&lt;=" &amp; $A170, DataRegularSeason20242025!$D$3:$D$1315, D$1)+SUMIFS(DataRegularSeason20242025!$AB$3:$AB$1315,DataRegularSeason20242025!$B$3:$B$1315, "&lt;=" &amp; $A170, DataRegularSeason20242025!$E$3:$E$1315, D$1)</f>
        <v>9</v>
      </c>
      <c r="E170" s="2">
        <f>SUMIFS(DataRegularSeason20242025!$AA$3:$AA$1315,DataRegularSeason20242025!$B$3:$B$1315, "&lt;=" &amp; $A170, DataRegularSeason20242025!$D$3:$D$1315, E$1)+SUMIFS(DataRegularSeason20242025!$AB$3:$AB$1315,DataRegularSeason20242025!$B$3:$B$1315, "&lt;=" &amp; $A170, DataRegularSeason20242025!$E$3:$E$1315, E$1)</f>
        <v>16</v>
      </c>
      <c r="F170" s="2">
        <f>SUMIFS(DataRegularSeason20242025!$AA$3:$AA$1315,DataRegularSeason20242025!$B$3:$B$1315, "&lt;=" &amp; $A170, DataRegularSeason20242025!$D$3:$D$1315, F$1)+SUMIFS(DataRegularSeason20242025!$AB$3:$AB$1315,DataRegularSeason20242025!$B$3:$B$1315, "&lt;=" &amp; $A170, DataRegularSeason20242025!$E$3:$E$1315, F$1)</f>
        <v>11</v>
      </c>
      <c r="G170" s="2">
        <f>SUMIFS(DataRegularSeason20242025!$AA$3:$AA$1315,DataRegularSeason20242025!$B$3:$B$1315, "&lt;=" &amp; $A170, DataRegularSeason20242025!$D$3:$D$1315, G$1)+SUMIFS(DataRegularSeason20242025!$AB$3:$AB$1315,DataRegularSeason20242025!$B$3:$B$1315, "&lt;=" &amp; $A170, DataRegularSeason20242025!$E$3:$E$1315, G$1)</f>
        <v>13</v>
      </c>
      <c r="H170" s="2">
        <f>SUMIFS(DataRegularSeason20242025!$AA$3:$AA$1315,DataRegularSeason20242025!$B$3:$B$1315, "&lt;=" &amp; $A170, DataRegularSeason20242025!$D$3:$D$1315, H$1)+SUMIFS(DataRegularSeason20242025!$AB$3:$AB$1315,DataRegularSeason20242025!$B$3:$B$1315, "&lt;=" &amp; $A170, DataRegularSeason20242025!$E$3:$E$1315, H$1)</f>
        <v>11</v>
      </c>
      <c r="I170" s="2">
        <f>SUMIFS(DataRegularSeason20242025!$AA$3:$AA$1315,DataRegularSeason20242025!$B$3:$B$1315, "&lt;=" &amp; $A170, DataRegularSeason20242025!$D$3:$D$1315, I$1)+SUMIFS(DataRegularSeason20242025!$AB$3:$AB$1315,DataRegularSeason20242025!$B$3:$B$1315, "&lt;=" &amp; $A170, DataRegularSeason20242025!$E$3:$E$1315, I$1)</f>
        <v>10</v>
      </c>
      <c r="J170" s="2">
        <f>SUMIFS(DataRegularSeason20242025!$AA$3:$AA$1315,DataRegularSeason20242025!$B$3:$B$1315, "&lt;=" &amp; $A170, DataRegularSeason20242025!$D$3:$D$1315, J$1)+SUMIFS(DataRegularSeason20242025!$AB$3:$AB$1315,DataRegularSeason20242025!$B$3:$B$1315, "&lt;=" &amp; $A170, DataRegularSeason20242025!$E$3:$E$1315, J$1)</f>
        <v>14</v>
      </c>
      <c r="K170" s="2">
        <f>SUMIFS(DataRegularSeason20242025!$AA$3:$AA$1315,DataRegularSeason20242025!$B$3:$B$1315, "&lt;=" &amp; $A170, DataRegularSeason20242025!$D$3:$D$1315, K$1)+SUMIFS(DataRegularSeason20242025!$AB$3:$AB$1315,DataRegularSeason20242025!$B$3:$B$1315, "&lt;=" &amp; $A170, DataRegularSeason20242025!$E$3:$E$1315, K$1)</f>
        <v>11</v>
      </c>
      <c r="L170" s="2">
        <f>SUMIFS(DataRegularSeason20242025!$AA$3:$AA$1315,DataRegularSeason20242025!$B$3:$B$1315, "&lt;=" &amp; $A170, DataRegularSeason20242025!$D$3:$D$1315, L$1)+SUMIFS(DataRegularSeason20242025!$AB$3:$AB$1315,DataRegularSeason20242025!$B$3:$B$1315, "&lt;=" &amp; $A170, DataRegularSeason20242025!$E$3:$E$1315, L$1)</f>
        <v>13</v>
      </c>
      <c r="M170" s="2">
        <f>SUMIFS(DataRegularSeason20242025!$AA$3:$AA$1315,DataRegularSeason20242025!$B$3:$B$1315, "&lt;=" &amp; $A170, DataRegularSeason20242025!$D$3:$D$1315, M$1)+SUMIFS(DataRegularSeason20242025!$AB$3:$AB$1315,DataRegularSeason20242025!$B$3:$B$1315, "&lt;=" &amp; $A170, DataRegularSeason20242025!$E$3:$E$1315, M$1)</f>
        <v>19</v>
      </c>
      <c r="N170" s="2">
        <f>SUMIFS(DataRegularSeason20242025!$AA$3:$AA$1315,DataRegularSeason20242025!$B$3:$B$1315, "&lt;=" &amp; $A170, DataRegularSeason20242025!$D$3:$D$1315, N$1)+SUMIFS(DataRegularSeason20242025!$AB$3:$AB$1315,DataRegularSeason20242025!$B$3:$B$1315, "&lt;=" &amp; $A170, DataRegularSeason20242025!$E$3:$E$1315, N$1)</f>
        <v>17</v>
      </c>
      <c r="O170" s="2">
        <f>SUMIFS(DataRegularSeason20242025!$AA$3:$AA$1315,DataRegularSeason20242025!$B$3:$B$1315, "&lt;=" &amp; $A170, DataRegularSeason20242025!$D$3:$D$1315, O$1)+SUMIFS(DataRegularSeason20242025!$AB$3:$AB$1315,DataRegularSeason20242025!$B$3:$B$1315, "&lt;=" &amp; $A170, DataRegularSeason20242025!$E$3:$E$1315, O$1)</f>
        <v>18</v>
      </c>
      <c r="P170" s="2">
        <f>SUMIFS(DataRegularSeason20242025!$AA$3:$AA$1315,DataRegularSeason20242025!$B$3:$B$1315, "&lt;=" &amp; $A170, DataRegularSeason20242025!$D$3:$D$1315, P$1)+SUMIFS(DataRegularSeason20242025!$AB$3:$AB$1315,DataRegularSeason20242025!$B$3:$B$1315, "&lt;=" &amp; $A170, DataRegularSeason20242025!$E$3:$E$1315, P$1)</f>
        <v>9</v>
      </c>
      <c r="Q170" s="2">
        <f>SUMIFS(DataRegularSeason20242025!$AA$3:$AA$1315,DataRegularSeason20242025!$B$3:$B$1315, "&lt;=" &amp; $A170, DataRegularSeason20242025!$D$3:$D$1315, Q$1)+SUMIFS(DataRegularSeason20242025!$AB$3:$AB$1315,DataRegularSeason20242025!$B$3:$B$1315, "&lt;=" &amp; $A170, DataRegularSeason20242025!$E$3:$E$1315, Q$1)</f>
        <v>18</v>
      </c>
      <c r="R170" s="2">
        <f>SUMIFS(DataRegularSeason20242025!$AA$3:$AA$1315,DataRegularSeason20242025!$B$3:$B$1315, "&lt;=" &amp; $A170, DataRegularSeason20242025!$D$3:$D$1315, R$1)+SUMIFS(DataRegularSeason20242025!$AB$3:$AB$1315,DataRegularSeason20242025!$B$3:$B$1315, "&lt;=" &amp; $A170, DataRegularSeason20242025!$E$3:$E$1315, R$1)</f>
        <v>9</v>
      </c>
      <c r="S170" s="2">
        <f>SUMIFS(DataRegularSeason20242025!$AA$3:$AA$1315,DataRegularSeason20242025!$B$3:$B$1315, "&lt;=" &amp; $A170, DataRegularSeason20242025!$D$3:$D$1315, S$1)+SUMIFS(DataRegularSeason20242025!$AB$3:$AB$1315,DataRegularSeason20242025!$B$3:$B$1315, "&lt;=" &amp; $A170, DataRegularSeason20242025!$E$3:$E$1315, S$1)</f>
        <v>10</v>
      </c>
      <c r="T170" s="2">
        <f>SUMIFS(DataRegularSeason20242025!$AA$3:$AA$1315,DataRegularSeason20242025!$B$3:$B$1315, "&lt;=" &amp; $A170, DataRegularSeason20242025!$D$3:$D$1315, T$1)+SUMIFS(DataRegularSeason20242025!$AB$3:$AB$1315,DataRegularSeason20242025!$B$3:$B$1315, "&lt;=" &amp; $A170, DataRegularSeason20242025!$E$3:$E$1315, T$1)</f>
        <v>17</v>
      </c>
      <c r="U170" s="2">
        <f>SUMIFS(DataRegularSeason20242025!$AA$3:$AA$1315,DataRegularSeason20242025!$B$3:$B$1315, "&lt;=" &amp; $A170, DataRegularSeason20242025!$D$3:$D$1315, U$1)+SUMIFS(DataRegularSeason20242025!$AB$3:$AB$1315,DataRegularSeason20242025!$B$3:$B$1315, "&lt;=" &amp; $A170, DataRegularSeason20242025!$E$3:$E$1315, U$1)</f>
        <v>12</v>
      </c>
      <c r="V170" s="2">
        <f>SUMIFS(DataRegularSeason20242025!$AA$3:$AA$1315,DataRegularSeason20242025!$B$3:$B$1315, "&lt;=" &amp; $A170, DataRegularSeason20242025!$D$3:$D$1315, V$1)+SUMIFS(DataRegularSeason20242025!$AB$3:$AB$1315,DataRegularSeason20242025!$B$3:$B$1315, "&lt;=" &amp; $A170, DataRegularSeason20242025!$E$3:$E$1315, V$1)</f>
        <v>9</v>
      </c>
      <c r="W170" s="2">
        <f>SUMIFS(DataRegularSeason20242025!$AA$3:$AA$1315,DataRegularSeason20242025!$B$3:$B$1315, "&lt;=" &amp; $A170, DataRegularSeason20242025!$D$3:$D$1315, W$1)+SUMIFS(DataRegularSeason20242025!$AB$3:$AB$1315,DataRegularSeason20242025!$B$3:$B$1315, "&lt;=" &amp; $A170, DataRegularSeason20242025!$E$3:$E$1315, W$1)</f>
        <v>11</v>
      </c>
      <c r="X170" s="2">
        <f>SUMIFS(DataRegularSeason20242025!$AA$3:$AA$1315,DataRegularSeason20242025!$B$3:$B$1315, "&lt;=" &amp; $A170, DataRegularSeason20242025!$D$3:$D$1315, X$1)+SUMIFS(DataRegularSeason20242025!$AB$3:$AB$1315,DataRegularSeason20242025!$B$3:$B$1315, "&lt;=" &amp; $A170, DataRegularSeason20242025!$E$3:$E$1315, X$1)</f>
        <v>11</v>
      </c>
      <c r="Y170" s="2">
        <f>SUMIFS(DataRegularSeason20242025!$AA$3:$AA$1315,DataRegularSeason20242025!$B$3:$B$1315, "&lt;=" &amp; $A170, DataRegularSeason20242025!$D$3:$D$1315, Y$1)+SUMIFS(DataRegularSeason20242025!$AB$3:$AB$1315,DataRegularSeason20242025!$B$3:$B$1315, "&lt;=" &amp; $A170, DataRegularSeason20242025!$E$3:$E$1315, Y$1)</f>
        <v>8</v>
      </c>
      <c r="Z170" s="2">
        <f>SUMIFS(DataRegularSeason20242025!$AA$3:$AA$1315,DataRegularSeason20242025!$B$3:$B$1315, "&lt;=" &amp; $A170, DataRegularSeason20242025!$D$3:$D$1315, Z$1)+SUMIFS(DataRegularSeason20242025!$AB$3:$AB$1315,DataRegularSeason20242025!$B$3:$B$1315, "&lt;=" &amp; $A170, DataRegularSeason20242025!$E$3:$E$1315, Z$1)</f>
        <v>12</v>
      </c>
      <c r="AA170" s="2">
        <f>SUMIFS(DataRegularSeason20242025!$AA$3:$AA$1315,DataRegularSeason20242025!$B$3:$B$1315, "&lt;=" &amp; $A170, DataRegularSeason20242025!$D$3:$D$1315, AA$1)+SUMIFS(DataRegularSeason20242025!$AB$3:$AB$1315,DataRegularSeason20242025!$B$3:$B$1315, "&lt;=" &amp; $A170, DataRegularSeason20242025!$E$3:$E$1315, AA$1)</f>
        <v>14</v>
      </c>
      <c r="AB170" s="2">
        <f>SUMIFS(DataRegularSeason20242025!$AA$3:$AA$1315,DataRegularSeason20242025!$B$3:$B$1315, "&lt;=" &amp; $A170, DataRegularSeason20242025!$D$3:$D$1315, AB$1)+SUMIFS(DataRegularSeason20242025!$AB$3:$AB$1315,DataRegularSeason20242025!$B$3:$B$1315, "&lt;=" &amp; $A170, DataRegularSeason20242025!$E$3:$E$1315, AB$1)</f>
        <v>14</v>
      </c>
      <c r="AC170" s="2">
        <f>SUMIFS(DataRegularSeason20242025!$AA$3:$AA$1315,DataRegularSeason20242025!$B$3:$B$1315, "&lt;=" &amp; $A170, DataRegularSeason20242025!$D$3:$D$1315, AC$1)+SUMIFS(DataRegularSeason20242025!$AB$3:$AB$1315,DataRegularSeason20242025!$B$3:$B$1315, "&lt;=" &amp; $A170, DataRegularSeason20242025!$E$3:$E$1315, AC$1)</f>
        <v>13</v>
      </c>
      <c r="AD170" s="2">
        <f>SUMIFS(DataRegularSeason20242025!$AA$3:$AA$1315,DataRegularSeason20242025!$B$3:$B$1315, "&lt;=" &amp; $A170, DataRegularSeason20242025!$D$3:$D$1315, AD$1)+SUMIFS(DataRegularSeason20242025!$AB$3:$AB$1315,DataRegularSeason20242025!$B$3:$B$1315, "&lt;=" &amp; $A170, DataRegularSeason20242025!$E$3:$E$1315, AD$1)</f>
        <v>13</v>
      </c>
      <c r="AE170" s="2">
        <f>SUMIFS(DataRegularSeason20242025!$AA$3:$AA$1315,DataRegularSeason20242025!$B$3:$B$1315, "&lt;=" &amp; $A170, DataRegularSeason20242025!$D$3:$D$1315, AE$1)+SUMIFS(DataRegularSeason20242025!$AB$3:$AB$1315,DataRegularSeason20242025!$B$3:$B$1315, "&lt;=" &amp; $A170, DataRegularSeason20242025!$E$3:$E$1315, AE$1)</f>
        <v>17</v>
      </c>
      <c r="AF170" s="2">
        <f>SUMIFS(DataRegularSeason20242025!$AA$3:$AA$1315,DataRegularSeason20242025!$B$3:$B$1315, "&lt;=" &amp; $A170, DataRegularSeason20242025!$D$3:$D$1315, AF$1)+SUMIFS(DataRegularSeason20242025!$AB$3:$AB$1315,DataRegularSeason20242025!$B$3:$B$1315, "&lt;=" &amp; $A170, DataRegularSeason20242025!$E$3:$E$1315, AF$1)</f>
        <v>22</v>
      </c>
      <c r="AG170" s="2">
        <f>SUMIFS(DataRegularSeason20242025!$AA$3:$AA$1315,DataRegularSeason20242025!$B$3:$B$1315, "&lt;=" &amp; $A170, DataRegularSeason20242025!$D$3:$D$1315, AG$1)+SUMIFS(DataRegularSeason20242025!$AB$3:$AB$1315,DataRegularSeason20242025!$B$3:$B$1315, "&lt;=" &amp; $A170, DataRegularSeason20242025!$E$3:$E$1315, AG$1)</f>
        <v>16</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10</v>
      </c>
      <c r="C171" s="2">
        <f>SUMIFS(DataRegularSeason20242025!$AA$3:$AA$1315,DataRegularSeason20242025!$B$3:$B$1315, "&lt;=" &amp; $A171, DataRegularSeason20242025!$D$3:$D$1315, C$1)+SUMIFS(DataRegularSeason20242025!$AB$3:$AB$1315,DataRegularSeason20242025!$B$3:$B$1315, "&lt;=" &amp; $A171, DataRegularSeason20242025!$E$3:$E$1315, C$1)</f>
        <v>13</v>
      </c>
      <c r="D171" s="2">
        <f>SUMIFS(DataRegularSeason20242025!$AA$3:$AA$1315,DataRegularSeason20242025!$B$3:$B$1315, "&lt;=" &amp; $A171, DataRegularSeason20242025!$D$3:$D$1315, D$1)+SUMIFS(DataRegularSeason20242025!$AB$3:$AB$1315,DataRegularSeason20242025!$B$3:$B$1315, "&lt;=" &amp; $A171, DataRegularSeason20242025!$E$3:$E$1315, D$1)</f>
        <v>9</v>
      </c>
      <c r="E171" s="2">
        <f>SUMIFS(DataRegularSeason20242025!$AA$3:$AA$1315,DataRegularSeason20242025!$B$3:$B$1315, "&lt;=" &amp; $A171, DataRegularSeason20242025!$D$3:$D$1315, E$1)+SUMIFS(DataRegularSeason20242025!$AB$3:$AB$1315,DataRegularSeason20242025!$B$3:$B$1315, "&lt;=" &amp; $A171, DataRegularSeason20242025!$E$3:$E$1315, E$1)</f>
        <v>16</v>
      </c>
      <c r="F171" s="2">
        <f>SUMIFS(DataRegularSeason20242025!$AA$3:$AA$1315,DataRegularSeason20242025!$B$3:$B$1315, "&lt;=" &amp; $A171, DataRegularSeason20242025!$D$3:$D$1315, F$1)+SUMIFS(DataRegularSeason20242025!$AB$3:$AB$1315,DataRegularSeason20242025!$B$3:$B$1315, "&lt;=" &amp; $A171, DataRegularSeason20242025!$E$3:$E$1315, F$1)</f>
        <v>11</v>
      </c>
      <c r="G171" s="2">
        <f>SUMIFS(DataRegularSeason20242025!$AA$3:$AA$1315,DataRegularSeason20242025!$B$3:$B$1315, "&lt;=" &amp; $A171, DataRegularSeason20242025!$D$3:$D$1315, G$1)+SUMIFS(DataRegularSeason20242025!$AB$3:$AB$1315,DataRegularSeason20242025!$B$3:$B$1315, "&lt;=" &amp; $A171, DataRegularSeason20242025!$E$3:$E$1315, G$1)</f>
        <v>13</v>
      </c>
      <c r="H171" s="2">
        <f>SUMIFS(DataRegularSeason20242025!$AA$3:$AA$1315,DataRegularSeason20242025!$B$3:$B$1315, "&lt;=" &amp; $A171, DataRegularSeason20242025!$D$3:$D$1315, H$1)+SUMIFS(DataRegularSeason20242025!$AB$3:$AB$1315,DataRegularSeason20242025!$B$3:$B$1315, "&lt;=" &amp; $A171, DataRegularSeason20242025!$E$3:$E$1315, H$1)</f>
        <v>11</v>
      </c>
      <c r="I171" s="2">
        <f>SUMIFS(DataRegularSeason20242025!$AA$3:$AA$1315,DataRegularSeason20242025!$B$3:$B$1315, "&lt;=" &amp; $A171, DataRegularSeason20242025!$D$3:$D$1315, I$1)+SUMIFS(DataRegularSeason20242025!$AB$3:$AB$1315,DataRegularSeason20242025!$B$3:$B$1315, "&lt;=" &amp; $A171, DataRegularSeason20242025!$E$3:$E$1315, I$1)</f>
        <v>10</v>
      </c>
      <c r="J171" s="2">
        <f>SUMIFS(DataRegularSeason20242025!$AA$3:$AA$1315,DataRegularSeason20242025!$B$3:$B$1315, "&lt;=" &amp; $A171, DataRegularSeason20242025!$D$3:$D$1315, J$1)+SUMIFS(DataRegularSeason20242025!$AB$3:$AB$1315,DataRegularSeason20242025!$B$3:$B$1315, "&lt;=" &amp; $A171, DataRegularSeason20242025!$E$3:$E$1315, J$1)</f>
        <v>14</v>
      </c>
      <c r="K171" s="2">
        <f>SUMIFS(DataRegularSeason20242025!$AA$3:$AA$1315,DataRegularSeason20242025!$B$3:$B$1315, "&lt;=" &amp; $A171, DataRegularSeason20242025!$D$3:$D$1315, K$1)+SUMIFS(DataRegularSeason20242025!$AB$3:$AB$1315,DataRegularSeason20242025!$B$3:$B$1315, "&lt;=" &amp; $A171, DataRegularSeason20242025!$E$3:$E$1315, K$1)</f>
        <v>11</v>
      </c>
      <c r="L171" s="2">
        <f>SUMIFS(DataRegularSeason20242025!$AA$3:$AA$1315,DataRegularSeason20242025!$B$3:$B$1315, "&lt;=" &amp; $A171, DataRegularSeason20242025!$D$3:$D$1315, L$1)+SUMIFS(DataRegularSeason20242025!$AB$3:$AB$1315,DataRegularSeason20242025!$B$3:$B$1315, "&lt;=" &amp; $A171, DataRegularSeason20242025!$E$3:$E$1315, L$1)</f>
        <v>13</v>
      </c>
      <c r="M171" s="2">
        <f>SUMIFS(DataRegularSeason20242025!$AA$3:$AA$1315,DataRegularSeason20242025!$B$3:$B$1315, "&lt;=" &amp; $A171, DataRegularSeason20242025!$D$3:$D$1315, M$1)+SUMIFS(DataRegularSeason20242025!$AB$3:$AB$1315,DataRegularSeason20242025!$B$3:$B$1315, "&lt;=" &amp; $A171, DataRegularSeason20242025!$E$3:$E$1315, M$1)</f>
        <v>19</v>
      </c>
      <c r="N171" s="2">
        <f>SUMIFS(DataRegularSeason20242025!$AA$3:$AA$1315,DataRegularSeason20242025!$B$3:$B$1315, "&lt;=" &amp; $A171, DataRegularSeason20242025!$D$3:$D$1315, N$1)+SUMIFS(DataRegularSeason20242025!$AB$3:$AB$1315,DataRegularSeason20242025!$B$3:$B$1315, "&lt;=" &amp; $A171, DataRegularSeason20242025!$E$3:$E$1315, N$1)</f>
        <v>17</v>
      </c>
      <c r="O171" s="2">
        <f>SUMIFS(DataRegularSeason20242025!$AA$3:$AA$1315,DataRegularSeason20242025!$B$3:$B$1315, "&lt;=" &amp; $A171, DataRegularSeason20242025!$D$3:$D$1315, O$1)+SUMIFS(DataRegularSeason20242025!$AB$3:$AB$1315,DataRegularSeason20242025!$B$3:$B$1315, "&lt;=" &amp; $A171, DataRegularSeason20242025!$E$3:$E$1315, O$1)</f>
        <v>18</v>
      </c>
      <c r="P171" s="2">
        <f>SUMIFS(DataRegularSeason20242025!$AA$3:$AA$1315,DataRegularSeason20242025!$B$3:$B$1315, "&lt;=" &amp; $A171, DataRegularSeason20242025!$D$3:$D$1315, P$1)+SUMIFS(DataRegularSeason20242025!$AB$3:$AB$1315,DataRegularSeason20242025!$B$3:$B$1315, "&lt;=" &amp; $A171, DataRegularSeason20242025!$E$3:$E$1315, P$1)</f>
        <v>9</v>
      </c>
      <c r="Q171" s="2">
        <f>SUMIFS(DataRegularSeason20242025!$AA$3:$AA$1315,DataRegularSeason20242025!$B$3:$B$1315, "&lt;=" &amp; $A171, DataRegularSeason20242025!$D$3:$D$1315, Q$1)+SUMIFS(DataRegularSeason20242025!$AB$3:$AB$1315,DataRegularSeason20242025!$B$3:$B$1315, "&lt;=" &amp; $A171, DataRegularSeason20242025!$E$3:$E$1315, Q$1)</f>
        <v>18</v>
      </c>
      <c r="R171" s="2">
        <f>SUMIFS(DataRegularSeason20242025!$AA$3:$AA$1315,DataRegularSeason20242025!$B$3:$B$1315, "&lt;=" &amp; $A171, DataRegularSeason20242025!$D$3:$D$1315, R$1)+SUMIFS(DataRegularSeason20242025!$AB$3:$AB$1315,DataRegularSeason20242025!$B$3:$B$1315, "&lt;=" &amp; $A171, DataRegularSeason20242025!$E$3:$E$1315, R$1)</f>
        <v>9</v>
      </c>
      <c r="S171" s="2">
        <f>SUMIFS(DataRegularSeason20242025!$AA$3:$AA$1315,DataRegularSeason20242025!$B$3:$B$1315, "&lt;=" &amp; $A171, DataRegularSeason20242025!$D$3:$D$1315, S$1)+SUMIFS(DataRegularSeason20242025!$AB$3:$AB$1315,DataRegularSeason20242025!$B$3:$B$1315, "&lt;=" &amp; $A171, DataRegularSeason20242025!$E$3:$E$1315, S$1)</f>
        <v>10</v>
      </c>
      <c r="T171" s="2">
        <f>SUMIFS(DataRegularSeason20242025!$AA$3:$AA$1315,DataRegularSeason20242025!$B$3:$B$1315, "&lt;=" &amp; $A171, DataRegularSeason20242025!$D$3:$D$1315, T$1)+SUMIFS(DataRegularSeason20242025!$AB$3:$AB$1315,DataRegularSeason20242025!$B$3:$B$1315, "&lt;=" &amp; $A171, DataRegularSeason20242025!$E$3:$E$1315, T$1)</f>
        <v>17</v>
      </c>
      <c r="U171" s="2">
        <f>SUMIFS(DataRegularSeason20242025!$AA$3:$AA$1315,DataRegularSeason20242025!$B$3:$B$1315, "&lt;=" &amp; $A171, DataRegularSeason20242025!$D$3:$D$1315, U$1)+SUMIFS(DataRegularSeason20242025!$AB$3:$AB$1315,DataRegularSeason20242025!$B$3:$B$1315, "&lt;=" &amp; $A171, DataRegularSeason20242025!$E$3:$E$1315, U$1)</f>
        <v>12</v>
      </c>
      <c r="V171" s="2">
        <f>SUMIFS(DataRegularSeason20242025!$AA$3:$AA$1315,DataRegularSeason20242025!$B$3:$B$1315, "&lt;=" &amp; $A171, DataRegularSeason20242025!$D$3:$D$1315, V$1)+SUMIFS(DataRegularSeason20242025!$AB$3:$AB$1315,DataRegularSeason20242025!$B$3:$B$1315, "&lt;=" &amp; $A171, DataRegularSeason20242025!$E$3:$E$1315, V$1)</f>
        <v>9</v>
      </c>
      <c r="W171" s="2">
        <f>SUMIFS(DataRegularSeason20242025!$AA$3:$AA$1315,DataRegularSeason20242025!$B$3:$B$1315, "&lt;=" &amp; $A171, DataRegularSeason20242025!$D$3:$D$1315, W$1)+SUMIFS(DataRegularSeason20242025!$AB$3:$AB$1315,DataRegularSeason20242025!$B$3:$B$1315, "&lt;=" &amp; $A171, DataRegularSeason20242025!$E$3:$E$1315, W$1)</f>
        <v>11</v>
      </c>
      <c r="X171" s="2">
        <f>SUMIFS(DataRegularSeason20242025!$AA$3:$AA$1315,DataRegularSeason20242025!$B$3:$B$1315, "&lt;=" &amp; $A171, DataRegularSeason20242025!$D$3:$D$1315, X$1)+SUMIFS(DataRegularSeason20242025!$AB$3:$AB$1315,DataRegularSeason20242025!$B$3:$B$1315, "&lt;=" &amp; $A171, DataRegularSeason20242025!$E$3:$E$1315, X$1)</f>
        <v>11</v>
      </c>
      <c r="Y171" s="2">
        <f>SUMIFS(DataRegularSeason20242025!$AA$3:$AA$1315,DataRegularSeason20242025!$B$3:$B$1315, "&lt;=" &amp; $A171, DataRegularSeason20242025!$D$3:$D$1315, Y$1)+SUMIFS(DataRegularSeason20242025!$AB$3:$AB$1315,DataRegularSeason20242025!$B$3:$B$1315, "&lt;=" &amp; $A171, DataRegularSeason20242025!$E$3:$E$1315, Y$1)</f>
        <v>8</v>
      </c>
      <c r="Z171" s="2">
        <f>SUMIFS(DataRegularSeason20242025!$AA$3:$AA$1315,DataRegularSeason20242025!$B$3:$B$1315, "&lt;=" &amp; $A171, DataRegularSeason20242025!$D$3:$D$1315, Z$1)+SUMIFS(DataRegularSeason20242025!$AB$3:$AB$1315,DataRegularSeason20242025!$B$3:$B$1315, "&lt;=" &amp; $A171, DataRegularSeason20242025!$E$3:$E$1315, Z$1)</f>
        <v>12</v>
      </c>
      <c r="AA171" s="2">
        <f>SUMIFS(DataRegularSeason20242025!$AA$3:$AA$1315,DataRegularSeason20242025!$B$3:$B$1315, "&lt;=" &amp; $A171, DataRegularSeason20242025!$D$3:$D$1315, AA$1)+SUMIFS(DataRegularSeason20242025!$AB$3:$AB$1315,DataRegularSeason20242025!$B$3:$B$1315, "&lt;=" &amp; $A171, DataRegularSeason20242025!$E$3:$E$1315, AA$1)</f>
        <v>14</v>
      </c>
      <c r="AB171" s="2">
        <f>SUMIFS(DataRegularSeason20242025!$AA$3:$AA$1315,DataRegularSeason20242025!$B$3:$B$1315, "&lt;=" &amp; $A171, DataRegularSeason20242025!$D$3:$D$1315, AB$1)+SUMIFS(DataRegularSeason20242025!$AB$3:$AB$1315,DataRegularSeason20242025!$B$3:$B$1315, "&lt;=" &amp; $A171, DataRegularSeason20242025!$E$3:$E$1315, AB$1)</f>
        <v>14</v>
      </c>
      <c r="AC171" s="2">
        <f>SUMIFS(DataRegularSeason20242025!$AA$3:$AA$1315,DataRegularSeason20242025!$B$3:$B$1315, "&lt;=" &amp; $A171, DataRegularSeason20242025!$D$3:$D$1315, AC$1)+SUMIFS(DataRegularSeason20242025!$AB$3:$AB$1315,DataRegularSeason20242025!$B$3:$B$1315, "&lt;=" &amp; $A171, DataRegularSeason20242025!$E$3:$E$1315, AC$1)</f>
        <v>13</v>
      </c>
      <c r="AD171" s="2">
        <f>SUMIFS(DataRegularSeason20242025!$AA$3:$AA$1315,DataRegularSeason20242025!$B$3:$B$1315, "&lt;=" &amp; $A171, DataRegularSeason20242025!$D$3:$D$1315, AD$1)+SUMIFS(DataRegularSeason20242025!$AB$3:$AB$1315,DataRegularSeason20242025!$B$3:$B$1315, "&lt;=" &amp; $A171, DataRegularSeason20242025!$E$3:$E$1315, AD$1)</f>
        <v>13</v>
      </c>
      <c r="AE171" s="2">
        <f>SUMIFS(DataRegularSeason20242025!$AA$3:$AA$1315,DataRegularSeason20242025!$B$3:$B$1315, "&lt;=" &amp; $A171, DataRegularSeason20242025!$D$3:$D$1315, AE$1)+SUMIFS(DataRegularSeason20242025!$AB$3:$AB$1315,DataRegularSeason20242025!$B$3:$B$1315, "&lt;=" &amp; $A171, DataRegularSeason20242025!$E$3:$E$1315, AE$1)</f>
        <v>17</v>
      </c>
      <c r="AF171" s="2">
        <f>SUMIFS(DataRegularSeason20242025!$AA$3:$AA$1315,DataRegularSeason20242025!$B$3:$B$1315, "&lt;=" &amp; $A171, DataRegularSeason20242025!$D$3:$D$1315, AF$1)+SUMIFS(DataRegularSeason20242025!$AB$3:$AB$1315,DataRegularSeason20242025!$B$3:$B$1315, "&lt;=" &amp; $A171, DataRegularSeason20242025!$E$3:$E$1315, AF$1)</f>
        <v>22</v>
      </c>
      <c r="AG171" s="2">
        <f>SUMIFS(DataRegularSeason20242025!$AA$3:$AA$1315,DataRegularSeason20242025!$B$3:$B$1315, "&lt;=" &amp; $A171, DataRegularSeason20242025!$D$3:$D$1315, AG$1)+SUMIFS(DataRegularSeason20242025!$AB$3:$AB$1315,DataRegularSeason20242025!$B$3:$B$1315, "&lt;=" &amp; $A171, DataRegularSeason20242025!$E$3:$E$1315, AG$1)</f>
        <v>16</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10</v>
      </c>
      <c r="C172" s="2">
        <f>SUMIFS(DataRegularSeason20242025!$AA$3:$AA$1315,DataRegularSeason20242025!$B$3:$B$1315, "&lt;=" &amp; $A172, DataRegularSeason20242025!$D$3:$D$1315, C$1)+SUMIFS(DataRegularSeason20242025!$AB$3:$AB$1315,DataRegularSeason20242025!$B$3:$B$1315, "&lt;=" &amp; $A172, DataRegularSeason20242025!$E$3:$E$1315, C$1)</f>
        <v>13</v>
      </c>
      <c r="D172" s="2">
        <f>SUMIFS(DataRegularSeason20242025!$AA$3:$AA$1315,DataRegularSeason20242025!$B$3:$B$1315, "&lt;=" &amp; $A172, DataRegularSeason20242025!$D$3:$D$1315, D$1)+SUMIFS(DataRegularSeason20242025!$AB$3:$AB$1315,DataRegularSeason20242025!$B$3:$B$1315, "&lt;=" &amp; $A172, DataRegularSeason20242025!$E$3:$E$1315, D$1)</f>
        <v>9</v>
      </c>
      <c r="E172" s="2">
        <f>SUMIFS(DataRegularSeason20242025!$AA$3:$AA$1315,DataRegularSeason20242025!$B$3:$B$1315, "&lt;=" &amp; $A172, DataRegularSeason20242025!$D$3:$D$1315, E$1)+SUMIFS(DataRegularSeason20242025!$AB$3:$AB$1315,DataRegularSeason20242025!$B$3:$B$1315, "&lt;=" &amp; $A172, DataRegularSeason20242025!$E$3:$E$1315, E$1)</f>
        <v>16</v>
      </c>
      <c r="F172" s="2">
        <f>SUMIFS(DataRegularSeason20242025!$AA$3:$AA$1315,DataRegularSeason20242025!$B$3:$B$1315, "&lt;=" &amp; $A172, DataRegularSeason20242025!$D$3:$D$1315, F$1)+SUMIFS(DataRegularSeason20242025!$AB$3:$AB$1315,DataRegularSeason20242025!$B$3:$B$1315, "&lt;=" &amp; $A172, DataRegularSeason20242025!$E$3:$E$1315, F$1)</f>
        <v>11</v>
      </c>
      <c r="G172" s="2">
        <f>SUMIFS(DataRegularSeason20242025!$AA$3:$AA$1315,DataRegularSeason20242025!$B$3:$B$1315, "&lt;=" &amp; $A172, DataRegularSeason20242025!$D$3:$D$1315, G$1)+SUMIFS(DataRegularSeason20242025!$AB$3:$AB$1315,DataRegularSeason20242025!$B$3:$B$1315, "&lt;=" &amp; $A172, DataRegularSeason20242025!$E$3:$E$1315, G$1)</f>
        <v>13</v>
      </c>
      <c r="H172" s="2">
        <f>SUMIFS(DataRegularSeason20242025!$AA$3:$AA$1315,DataRegularSeason20242025!$B$3:$B$1315, "&lt;=" &amp; $A172, DataRegularSeason20242025!$D$3:$D$1315, H$1)+SUMIFS(DataRegularSeason20242025!$AB$3:$AB$1315,DataRegularSeason20242025!$B$3:$B$1315, "&lt;=" &amp; $A172, DataRegularSeason20242025!$E$3:$E$1315, H$1)</f>
        <v>11</v>
      </c>
      <c r="I172" s="2">
        <f>SUMIFS(DataRegularSeason20242025!$AA$3:$AA$1315,DataRegularSeason20242025!$B$3:$B$1315, "&lt;=" &amp; $A172, DataRegularSeason20242025!$D$3:$D$1315, I$1)+SUMIFS(DataRegularSeason20242025!$AB$3:$AB$1315,DataRegularSeason20242025!$B$3:$B$1315, "&lt;=" &amp; $A172, DataRegularSeason20242025!$E$3:$E$1315, I$1)</f>
        <v>10</v>
      </c>
      <c r="J172" s="2">
        <f>SUMIFS(DataRegularSeason20242025!$AA$3:$AA$1315,DataRegularSeason20242025!$B$3:$B$1315, "&lt;=" &amp; $A172, DataRegularSeason20242025!$D$3:$D$1315, J$1)+SUMIFS(DataRegularSeason20242025!$AB$3:$AB$1315,DataRegularSeason20242025!$B$3:$B$1315, "&lt;=" &amp; $A172, DataRegularSeason20242025!$E$3:$E$1315, J$1)</f>
        <v>14</v>
      </c>
      <c r="K172" s="2">
        <f>SUMIFS(DataRegularSeason20242025!$AA$3:$AA$1315,DataRegularSeason20242025!$B$3:$B$1315, "&lt;=" &amp; $A172, DataRegularSeason20242025!$D$3:$D$1315, K$1)+SUMIFS(DataRegularSeason20242025!$AB$3:$AB$1315,DataRegularSeason20242025!$B$3:$B$1315, "&lt;=" &amp; $A172, DataRegularSeason20242025!$E$3:$E$1315, K$1)</f>
        <v>11</v>
      </c>
      <c r="L172" s="2">
        <f>SUMIFS(DataRegularSeason20242025!$AA$3:$AA$1315,DataRegularSeason20242025!$B$3:$B$1315, "&lt;=" &amp; $A172, DataRegularSeason20242025!$D$3:$D$1315, L$1)+SUMIFS(DataRegularSeason20242025!$AB$3:$AB$1315,DataRegularSeason20242025!$B$3:$B$1315, "&lt;=" &amp; $A172, DataRegularSeason20242025!$E$3:$E$1315, L$1)</f>
        <v>13</v>
      </c>
      <c r="M172" s="2">
        <f>SUMIFS(DataRegularSeason20242025!$AA$3:$AA$1315,DataRegularSeason20242025!$B$3:$B$1315, "&lt;=" &amp; $A172, DataRegularSeason20242025!$D$3:$D$1315, M$1)+SUMIFS(DataRegularSeason20242025!$AB$3:$AB$1315,DataRegularSeason20242025!$B$3:$B$1315, "&lt;=" &amp; $A172, DataRegularSeason20242025!$E$3:$E$1315, M$1)</f>
        <v>19</v>
      </c>
      <c r="N172" s="2">
        <f>SUMIFS(DataRegularSeason20242025!$AA$3:$AA$1315,DataRegularSeason20242025!$B$3:$B$1315, "&lt;=" &amp; $A172, DataRegularSeason20242025!$D$3:$D$1315, N$1)+SUMIFS(DataRegularSeason20242025!$AB$3:$AB$1315,DataRegularSeason20242025!$B$3:$B$1315, "&lt;=" &amp; $A172, DataRegularSeason20242025!$E$3:$E$1315, N$1)</f>
        <v>17</v>
      </c>
      <c r="O172" s="2">
        <f>SUMIFS(DataRegularSeason20242025!$AA$3:$AA$1315,DataRegularSeason20242025!$B$3:$B$1315, "&lt;=" &amp; $A172, DataRegularSeason20242025!$D$3:$D$1315, O$1)+SUMIFS(DataRegularSeason20242025!$AB$3:$AB$1315,DataRegularSeason20242025!$B$3:$B$1315, "&lt;=" &amp; $A172, DataRegularSeason20242025!$E$3:$E$1315, O$1)</f>
        <v>18</v>
      </c>
      <c r="P172" s="2">
        <f>SUMIFS(DataRegularSeason20242025!$AA$3:$AA$1315,DataRegularSeason20242025!$B$3:$B$1315, "&lt;=" &amp; $A172, DataRegularSeason20242025!$D$3:$D$1315, P$1)+SUMIFS(DataRegularSeason20242025!$AB$3:$AB$1315,DataRegularSeason20242025!$B$3:$B$1315, "&lt;=" &amp; $A172, DataRegularSeason20242025!$E$3:$E$1315, P$1)</f>
        <v>9</v>
      </c>
      <c r="Q172" s="2">
        <f>SUMIFS(DataRegularSeason20242025!$AA$3:$AA$1315,DataRegularSeason20242025!$B$3:$B$1315, "&lt;=" &amp; $A172, DataRegularSeason20242025!$D$3:$D$1315, Q$1)+SUMIFS(DataRegularSeason20242025!$AB$3:$AB$1315,DataRegularSeason20242025!$B$3:$B$1315, "&lt;=" &amp; $A172, DataRegularSeason20242025!$E$3:$E$1315, Q$1)</f>
        <v>18</v>
      </c>
      <c r="R172" s="2">
        <f>SUMIFS(DataRegularSeason20242025!$AA$3:$AA$1315,DataRegularSeason20242025!$B$3:$B$1315, "&lt;=" &amp; $A172, DataRegularSeason20242025!$D$3:$D$1315, R$1)+SUMIFS(DataRegularSeason20242025!$AB$3:$AB$1315,DataRegularSeason20242025!$B$3:$B$1315, "&lt;=" &amp; $A172, DataRegularSeason20242025!$E$3:$E$1315, R$1)</f>
        <v>9</v>
      </c>
      <c r="S172" s="2">
        <f>SUMIFS(DataRegularSeason20242025!$AA$3:$AA$1315,DataRegularSeason20242025!$B$3:$B$1315, "&lt;=" &amp; $A172, DataRegularSeason20242025!$D$3:$D$1315, S$1)+SUMIFS(DataRegularSeason20242025!$AB$3:$AB$1315,DataRegularSeason20242025!$B$3:$B$1315, "&lt;=" &amp; $A172, DataRegularSeason20242025!$E$3:$E$1315, S$1)</f>
        <v>10</v>
      </c>
      <c r="T172" s="2">
        <f>SUMIFS(DataRegularSeason20242025!$AA$3:$AA$1315,DataRegularSeason20242025!$B$3:$B$1315, "&lt;=" &amp; $A172, DataRegularSeason20242025!$D$3:$D$1315, T$1)+SUMIFS(DataRegularSeason20242025!$AB$3:$AB$1315,DataRegularSeason20242025!$B$3:$B$1315, "&lt;=" &amp; $A172, DataRegularSeason20242025!$E$3:$E$1315, T$1)</f>
        <v>17</v>
      </c>
      <c r="U172" s="2">
        <f>SUMIFS(DataRegularSeason20242025!$AA$3:$AA$1315,DataRegularSeason20242025!$B$3:$B$1315, "&lt;=" &amp; $A172, DataRegularSeason20242025!$D$3:$D$1315, U$1)+SUMIFS(DataRegularSeason20242025!$AB$3:$AB$1315,DataRegularSeason20242025!$B$3:$B$1315, "&lt;=" &amp; $A172, DataRegularSeason20242025!$E$3:$E$1315, U$1)</f>
        <v>12</v>
      </c>
      <c r="V172" s="2">
        <f>SUMIFS(DataRegularSeason20242025!$AA$3:$AA$1315,DataRegularSeason20242025!$B$3:$B$1315, "&lt;=" &amp; $A172, DataRegularSeason20242025!$D$3:$D$1315, V$1)+SUMIFS(DataRegularSeason20242025!$AB$3:$AB$1315,DataRegularSeason20242025!$B$3:$B$1315, "&lt;=" &amp; $A172, DataRegularSeason20242025!$E$3:$E$1315, V$1)</f>
        <v>9</v>
      </c>
      <c r="W172" s="2">
        <f>SUMIFS(DataRegularSeason20242025!$AA$3:$AA$1315,DataRegularSeason20242025!$B$3:$B$1315, "&lt;=" &amp; $A172, DataRegularSeason20242025!$D$3:$D$1315, W$1)+SUMIFS(DataRegularSeason20242025!$AB$3:$AB$1315,DataRegularSeason20242025!$B$3:$B$1315, "&lt;=" &amp; $A172, DataRegularSeason20242025!$E$3:$E$1315, W$1)</f>
        <v>11</v>
      </c>
      <c r="X172" s="2">
        <f>SUMIFS(DataRegularSeason20242025!$AA$3:$AA$1315,DataRegularSeason20242025!$B$3:$B$1315, "&lt;=" &amp; $A172, DataRegularSeason20242025!$D$3:$D$1315, X$1)+SUMIFS(DataRegularSeason20242025!$AB$3:$AB$1315,DataRegularSeason20242025!$B$3:$B$1315, "&lt;=" &amp; $A172, DataRegularSeason20242025!$E$3:$E$1315, X$1)</f>
        <v>11</v>
      </c>
      <c r="Y172" s="2">
        <f>SUMIFS(DataRegularSeason20242025!$AA$3:$AA$1315,DataRegularSeason20242025!$B$3:$B$1315, "&lt;=" &amp; $A172, DataRegularSeason20242025!$D$3:$D$1315, Y$1)+SUMIFS(DataRegularSeason20242025!$AB$3:$AB$1315,DataRegularSeason20242025!$B$3:$B$1315, "&lt;=" &amp; $A172, DataRegularSeason20242025!$E$3:$E$1315, Y$1)</f>
        <v>8</v>
      </c>
      <c r="Z172" s="2">
        <f>SUMIFS(DataRegularSeason20242025!$AA$3:$AA$1315,DataRegularSeason20242025!$B$3:$B$1315, "&lt;=" &amp; $A172, DataRegularSeason20242025!$D$3:$D$1315, Z$1)+SUMIFS(DataRegularSeason20242025!$AB$3:$AB$1315,DataRegularSeason20242025!$B$3:$B$1315, "&lt;=" &amp; $A172, DataRegularSeason20242025!$E$3:$E$1315, Z$1)</f>
        <v>12</v>
      </c>
      <c r="AA172" s="2">
        <f>SUMIFS(DataRegularSeason20242025!$AA$3:$AA$1315,DataRegularSeason20242025!$B$3:$B$1315, "&lt;=" &amp; $A172, DataRegularSeason20242025!$D$3:$D$1315, AA$1)+SUMIFS(DataRegularSeason20242025!$AB$3:$AB$1315,DataRegularSeason20242025!$B$3:$B$1315, "&lt;=" &amp; $A172, DataRegularSeason20242025!$E$3:$E$1315, AA$1)</f>
        <v>14</v>
      </c>
      <c r="AB172" s="2">
        <f>SUMIFS(DataRegularSeason20242025!$AA$3:$AA$1315,DataRegularSeason20242025!$B$3:$B$1315, "&lt;=" &amp; $A172, DataRegularSeason20242025!$D$3:$D$1315, AB$1)+SUMIFS(DataRegularSeason20242025!$AB$3:$AB$1315,DataRegularSeason20242025!$B$3:$B$1315, "&lt;=" &amp; $A172, DataRegularSeason20242025!$E$3:$E$1315, AB$1)</f>
        <v>14</v>
      </c>
      <c r="AC172" s="2">
        <f>SUMIFS(DataRegularSeason20242025!$AA$3:$AA$1315,DataRegularSeason20242025!$B$3:$B$1315, "&lt;=" &amp; $A172, DataRegularSeason20242025!$D$3:$D$1315, AC$1)+SUMIFS(DataRegularSeason20242025!$AB$3:$AB$1315,DataRegularSeason20242025!$B$3:$B$1315, "&lt;=" &amp; $A172, DataRegularSeason20242025!$E$3:$E$1315, AC$1)</f>
        <v>13</v>
      </c>
      <c r="AD172" s="2">
        <f>SUMIFS(DataRegularSeason20242025!$AA$3:$AA$1315,DataRegularSeason20242025!$B$3:$B$1315, "&lt;=" &amp; $A172, DataRegularSeason20242025!$D$3:$D$1315, AD$1)+SUMIFS(DataRegularSeason20242025!$AB$3:$AB$1315,DataRegularSeason20242025!$B$3:$B$1315, "&lt;=" &amp; $A172, DataRegularSeason20242025!$E$3:$E$1315, AD$1)</f>
        <v>13</v>
      </c>
      <c r="AE172" s="2">
        <f>SUMIFS(DataRegularSeason20242025!$AA$3:$AA$1315,DataRegularSeason20242025!$B$3:$B$1315, "&lt;=" &amp; $A172, DataRegularSeason20242025!$D$3:$D$1315, AE$1)+SUMIFS(DataRegularSeason20242025!$AB$3:$AB$1315,DataRegularSeason20242025!$B$3:$B$1315, "&lt;=" &amp; $A172, DataRegularSeason20242025!$E$3:$E$1315, AE$1)</f>
        <v>17</v>
      </c>
      <c r="AF172" s="2">
        <f>SUMIFS(DataRegularSeason20242025!$AA$3:$AA$1315,DataRegularSeason20242025!$B$3:$B$1315, "&lt;=" &amp; $A172, DataRegularSeason20242025!$D$3:$D$1315, AF$1)+SUMIFS(DataRegularSeason20242025!$AB$3:$AB$1315,DataRegularSeason20242025!$B$3:$B$1315, "&lt;=" &amp; $A172, DataRegularSeason20242025!$E$3:$E$1315, AF$1)</f>
        <v>22</v>
      </c>
      <c r="AG172" s="2">
        <f>SUMIFS(DataRegularSeason20242025!$AA$3:$AA$1315,DataRegularSeason20242025!$B$3:$B$1315, "&lt;=" &amp; $A172, DataRegularSeason20242025!$D$3:$D$1315, AG$1)+SUMIFS(DataRegularSeason20242025!$AB$3:$AB$1315,DataRegularSeason20242025!$B$3:$B$1315, "&lt;=" &amp; $A172, DataRegularSeason20242025!$E$3:$E$1315, AG$1)</f>
        <v>16</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10</v>
      </c>
      <c r="C173" s="2">
        <f>SUMIFS(DataRegularSeason20242025!$AA$3:$AA$1315,DataRegularSeason20242025!$B$3:$B$1315, "&lt;=" &amp; $A173, DataRegularSeason20242025!$D$3:$D$1315, C$1)+SUMIFS(DataRegularSeason20242025!$AB$3:$AB$1315,DataRegularSeason20242025!$B$3:$B$1315, "&lt;=" &amp; $A173, DataRegularSeason20242025!$E$3:$E$1315, C$1)</f>
        <v>13</v>
      </c>
      <c r="D173" s="2">
        <f>SUMIFS(DataRegularSeason20242025!$AA$3:$AA$1315,DataRegularSeason20242025!$B$3:$B$1315, "&lt;=" &amp; $A173, DataRegularSeason20242025!$D$3:$D$1315, D$1)+SUMIFS(DataRegularSeason20242025!$AB$3:$AB$1315,DataRegularSeason20242025!$B$3:$B$1315, "&lt;=" &amp; $A173, DataRegularSeason20242025!$E$3:$E$1315, D$1)</f>
        <v>9</v>
      </c>
      <c r="E173" s="2">
        <f>SUMIFS(DataRegularSeason20242025!$AA$3:$AA$1315,DataRegularSeason20242025!$B$3:$B$1315, "&lt;=" &amp; $A173, DataRegularSeason20242025!$D$3:$D$1315, E$1)+SUMIFS(DataRegularSeason20242025!$AB$3:$AB$1315,DataRegularSeason20242025!$B$3:$B$1315, "&lt;=" &amp; $A173, DataRegularSeason20242025!$E$3:$E$1315, E$1)</f>
        <v>16</v>
      </c>
      <c r="F173" s="2">
        <f>SUMIFS(DataRegularSeason20242025!$AA$3:$AA$1315,DataRegularSeason20242025!$B$3:$B$1315, "&lt;=" &amp; $A173, DataRegularSeason20242025!$D$3:$D$1315, F$1)+SUMIFS(DataRegularSeason20242025!$AB$3:$AB$1315,DataRegularSeason20242025!$B$3:$B$1315, "&lt;=" &amp; $A173, DataRegularSeason20242025!$E$3:$E$1315, F$1)</f>
        <v>11</v>
      </c>
      <c r="G173" s="2">
        <f>SUMIFS(DataRegularSeason20242025!$AA$3:$AA$1315,DataRegularSeason20242025!$B$3:$B$1315, "&lt;=" &amp; $A173, DataRegularSeason20242025!$D$3:$D$1315, G$1)+SUMIFS(DataRegularSeason20242025!$AB$3:$AB$1315,DataRegularSeason20242025!$B$3:$B$1315, "&lt;=" &amp; $A173, DataRegularSeason20242025!$E$3:$E$1315, G$1)</f>
        <v>13</v>
      </c>
      <c r="H173" s="2">
        <f>SUMIFS(DataRegularSeason20242025!$AA$3:$AA$1315,DataRegularSeason20242025!$B$3:$B$1315, "&lt;=" &amp; $A173, DataRegularSeason20242025!$D$3:$D$1315, H$1)+SUMIFS(DataRegularSeason20242025!$AB$3:$AB$1315,DataRegularSeason20242025!$B$3:$B$1315, "&lt;=" &amp; $A173, DataRegularSeason20242025!$E$3:$E$1315, H$1)</f>
        <v>11</v>
      </c>
      <c r="I173" s="2">
        <f>SUMIFS(DataRegularSeason20242025!$AA$3:$AA$1315,DataRegularSeason20242025!$B$3:$B$1315, "&lt;=" &amp; $A173, DataRegularSeason20242025!$D$3:$D$1315, I$1)+SUMIFS(DataRegularSeason20242025!$AB$3:$AB$1315,DataRegularSeason20242025!$B$3:$B$1315, "&lt;=" &amp; $A173, DataRegularSeason20242025!$E$3:$E$1315, I$1)</f>
        <v>10</v>
      </c>
      <c r="J173" s="2">
        <f>SUMIFS(DataRegularSeason20242025!$AA$3:$AA$1315,DataRegularSeason20242025!$B$3:$B$1315, "&lt;=" &amp; $A173, DataRegularSeason20242025!$D$3:$D$1315, J$1)+SUMIFS(DataRegularSeason20242025!$AB$3:$AB$1315,DataRegularSeason20242025!$B$3:$B$1315, "&lt;=" &amp; $A173, DataRegularSeason20242025!$E$3:$E$1315, J$1)</f>
        <v>14</v>
      </c>
      <c r="K173" s="2">
        <f>SUMIFS(DataRegularSeason20242025!$AA$3:$AA$1315,DataRegularSeason20242025!$B$3:$B$1315, "&lt;=" &amp; $A173, DataRegularSeason20242025!$D$3:$D$1315, K$1)+SUMIFS(DataRegularSeason20242025!$AB$3:$AB$1315,DataRegularSeason20242025!$B$3:$B$1315, "&lt;=" &amp; $A173, DataRegularSeason20242025!$E$3:$E$1315, K$1)</f>
        <v>11</v>
      </c>
      <c r="L173" s="2">
        <f>SUMIFS(DataRegularSeason20242025!$AA$3:$AA$1315,DataRegularSeason20242025!$B$3:$B$1315, "&lt;=" &amp; $A173, DataRegularSeason20242025!$D$3:$D$1315, L$1)+SUMIFS(DataRegularSeason20242025!$AB$3:$AB$1315,DataRegularSeason20242025!$B$3:$B$1315, "&lt;=" &amp; $A173, DataRegularSeason20242025!$E$3:$E$1315, L$1)</f>
        <v>13</v>
      </c>
      <c r="M173" s="2">
        <f>SUMIFS(DataRegularSeason20242025!$AA$3:$AA$1315,DataRegularSeason20242025!$B$3:$B$1315, "&lt;=" &amp; $A173, DataRegularSeason20242025!$D$3:$D$1315, M$1)+SUMIFS(DataRegularSeason20242025!$AB$3:$AB$1315,DataRegularSeason20242025!$B$3:$B$1315, "&lt;=" &amp; $A173, DataRegularSeason20242025!$E$3:$E$1315, M$1)</f>
        <v>19</v>
      </c>
      <c r="N173" s="2">
        <f>SUMIFS(DataRegularSeason20242025!$AA$3:$AA$1315,DataRegularSeason20242025!$B$3:$B$1315, "&lt;=" &amp; $A173, DataRegularSeason20242025!$D$3:$D$1315, N$1)+SUMIFS(DataRegularSeason20242025!$AB$3:$AB$1315,DataRegularSeason20242025!$B$3:$B$1315, "&lt;=" &amp; $A173, DataRegularSeason20242025!$E$3:$E$1315, N$1)</f>
        <v>17</v>
      </c>
      <c r="O173" s="2">
        <f>SUMIFS(DataRegularSeason20242025!$AA$3:$AA$1315,DataRegularSeason20242025!$B$3:$B$1315, "&lt;=" &amp; $A173, DataRegularSeason20242025!$D$3:$D$1315, O$1)+SUMIFS(DataRegularSeason20242025!$AB$3:$AB$1315,DataRegularSeason20242025!$B$3:$B$1315, "&lt;=" &amp; $A173, DataRegularSeason20242025!$E$3:$E$1315, O$1)</f>
        <v>18</v>
      </c>
      <c r="P173" s="2">
        <f>SUMIFS(DataRegularSeason20242025!$AA$3:$AA$1315,DataRegularSeason20242025!$B$3:$B$1315, "&lt;=" &amp; $A173, DataRegularSeason20242025!$D$3:$D$1315, P$1)+SUMIFS(DataRegularSeason20242025!$AB$3:$AB$1315,DataRegularSeason20242025!$B$3:$B$1315, "&lt;=" &amp; $A173, DataRegularSeason20242025!$E$3:$E$1315, P$1)</f>
        <v>9</v>
      </c>
      <c r="Q173" s="2">
        <f>SUMIFS(DataRegularSeason20242025!$AA$3:$AA$1315,DataRegularSeason20242025!$B$3:$B$1315, "&lt;=" &amp; $A173, DataRegularSeason20242025!$D$3:$D$1315, Q$1)+SUMIFS(DataRegularSeason20242025!$AB$3:$AB$1315,DataRegularSeason20242025!$B$3:$B$1315, "&lt;=" &amp; $A173, DataRegularSeason20242025!$E$3:$E$1315, Q$1)</f>
        <v>18</v>
      </c>
      <c r="R173" s="2">
        <f>SUMIFS(DataRegularSeason20242025!$AA$3:$AA$1315,DataRegularSeason20242025!$B$3:$B$1315, "&lt;=" &amp; $A173, DataRegularSeason20242025!$D$3:$D$1315, R$1)+SUMIFS(DataRegularSeason20242025!$AB$3:$AB$1315,DataRegularSeason20242025!$B$3:$B$1315, "&lt;=" &amp; $A173, DataRegularSeason20242025!$E$3:$E$1315, R$1)</f>
        <v>9</v>
      </c>
      <c r="S173" s="2">
        <f>SUMIFS(DataRegularSeason20242025!$AA$3:$AA$1315,DataRegularSeason20242025!$B$3:$B$1315, "&lt;=" &amp; $A173, DataRegularSeason20242025!$D$3:$D$1315, S$1)+SUMIFS(DataRegularSeason20242025!$AB$3:$AB$1315,DataRegularSeason20242025!$B$3:$B$1315, "&lt;=" &amp; $A173, DataRegularSeason20242025!$E$3:$E$1315, S$1)</f>
        <v>10</v>
      </c>
      <c r="T173" s="2">
        <f>SUMIFS(DataRegularSeason20242025!$AA$3:$AA$1315,DataRegularSeason20242025!$B$3:$B$1315, "&lt;=" &amp; $A173, DataRegularSeason20242025!$D$3:$D$1315, T$1)+SUMIFS(DataRegularSeason20242025!$AB$3:$AB$1315,DataRegularSeason20242025!$B$3:$B$1315, "&lt;=" &amp; $A173, DataRegularSeason20242025!$E$3:$E$1315, T$1)</f>
        <v>17</v>
      </c>
      <c r="U173" s="2">
        <f>SUMIFS(DataRegularSeason20242025!$AA$3:$AA$1315,DataRegularSeason20242025!$B$3:$B$1315, "&lt;=" &amp; $A173, DataRegularSeason20242025!$D$3:$D$1315, U$1)+SUMIFS(DataRegularSeason20242025!$AB$3:$AB$1315,DataRegularSeason20242025!$B$3:$B$1315, "&lt;=" &amp; $A173, DataRegularSeason20242025!$E$3:$E$1315, U$1)</f>
        <v>12</v>
      </c>
      <c r="V173" s="2">
        <f>SUMIFS(DataRegularSeason20242025!$AA$3:$AA$1315,DataRegularSeason20242025!$B$3:$B$1315, "&lt;=" &amp; $A173, DataRegularSeason20242025!$D$3:$D$1315, V$1)+SUMIFS(DataRegularSeason20242025!$AB$3:$AB$1315,DataRegularSeason20242025!$B$3:$B$1315, "&lt;=" &amp; $A173, DataRegularSeason20242025!$E$3:$E$1315, V$1)</f>
        <v>9</v>
      </c>
      <c r="W173" s="2">
        <f>SUMIFS(DataRegularSeason20242025!$AA$3:$AA$1315,DataRegularSeason20242025!$B$3:$B$1315, "&lt;=" &amp; $A173, DataRegularSeason20242025!$D$3:$D$1315, W$1)+SUMIFS(DataRegularSeason20242025!$AB$3:$AB$1315,DataRegularSeason20242025!$B$3:$B$1315, "&lt;=" &amp; $A173, DataRegularSeason20242025!$E$3:$E$1315, W$1)</f>
        <v>11</v>
      </c>
      <c r="X173" s="2">
        <f>SUMIFS(DataRegularSeason20242025!$AA$3:$AA$1315,DataRegularSeason20242025!$B$3:$B$1315, "&lt;=" &amp; $A173, DataRegularSeason20242025!$D$3:$D$1315, X$1)+SUMIFS(DataRegularSeason20242025!$AB$3:$AB$1315,DataRegularSeason20242025!$B$3:$B$1315, "&lt;=" &amp; $A173, DataRegularSeason20242025!$E$3:$E$1315, X$1)</f>
        <v>11</v>
      </c>
      <c r="Y173" s="2">
        <f>SUMIFS(DataRegularSeason20242025!$AA$3:$AA$1315,DataRegularSeason20242025!$B$3:$B$1315, "&lt;=" &amp; $A173, DataRegularSeason20242025!$D$3:$D$1315, Y$1)+SUMIFS(DataRegularSeason20242025!$AB$3:$AB$1315,DataRegularSeason20242025!$B$3:$B$1315, "&lt;=" &amp; $A173, DataRegularSeason20242025!$E$3:$E$1315, Y$1)</f>
        <v>8</v>
      </c>
      <c r="Z173" s="2">
        <f>SUMIFS(DataRegularSeason20242025!$AA$3:$AA$1315,DataRegularSeason20242025!$B$3:$B$1315, "&lt;=" &amp; $A173, DataRegularSeason20242025!$D$3:$D$1315, Z$1)+SUMIFS(DataRegularSeason20242025!$AB$3:$AB$1315,DataRegularSeason20242025!$B$3:$B$1315, "&lt;=" &amp; $A173, DataRegularSeason20242025!$E$3:$E$1315, Z$1)</f>
        <v>12</v>
      </c>
      <c r="AA173" s="2">
        <f>SUMIFS(DataRegularSeason20242025!$AA$3:$AA$1315,DataRegularSeason20242025!$B$3:$B$1315, "&lt;=" &amp; $A173, DataRegularSeason20242025!$D$3:$D$1315, AA$1)+SUMIFS(DataRegularSeason20242025!$AB$3:$AB$1315,DataRegularSeason20242025!$B$3:$B$1315, "&lt;=" &amp; $A173, DataRegularSeason20242025!$E$3:$E$1315, AA$1)</f>
        <v>14</v>
      </c>
      <c r="AB173" s="2">
        <f>SUMIFS(DataRegularSeason20242025!$AA$3:$AA$1315,DataRegularSeason20242025!$B$3:$B$1315, "&lt;=" &amp; $A173, DataRegularSeason20242025!$D$3:$D$1315, AB$1)+SUMIFS(DataRegularSeason20242025!$AB$3:$AB$1315,DataRegularSeason20242025!$B$3:$B$1315, "&lt;=" &amp; $A173, DataRegularSeason20242025!$E$3:$E$1315, AB$1)</f>
        <v>14</v>
      </c>
      <c r="AC173" s="2">
        <f>SUMIFS(DataRegularSeason20242025!$AA$3:$AA$1315,DataRegularSeason20242025!$B$3:$B$1315, "&lt;=" &amp; $A173, DataRegularSeason20242025!$D$3:$D$1315, AC$1)+SUMIFS(DataRegularSeason20242025!$AB$3:$AB$1315,DataRegularSeason20242025!$B$3:$B$1315, "&lt;=" &amp; $A173, DataRegularSeason20242025!$E$3:$E$1315, AC$1)</f>
        <v>13</v>
      </c>
      <c r="AD173" s="2">
        <f>SUMIFS(DataRegularSeason20242025!$AA$3:$AA$1315,DataRegularSeason20242025!$B$3:$B$1315, "&lt;=" &amp; $A173, DataRegularSeason20242025!$D$3:$D$1315, AD$1)+SUMIFS(DataRegularSeason20242025!$AB$3:$AB$1315,DataRegularSeason20242025!$B$3:$B$1315, "&lt;=" &amp; $A173, DataRegularSeason20242025!$E$3:$E$1315, AD$1)</f>
        <v>13</v>
      </c>
      <c r="AE173" s="2">
        <f>SUMIFS(DataRegularSeason20242025!$AA$3:$AA$1315,DataRegularSeason20242025!$B$3:$B$1315, "&lt;=" &amp; $A173, DataRegularSeason20242025!$D$3:$D$1315, AE$1)+SUMIFS(DataRegularSeason20242025!$AB$3:$AB$1315,DataRegularSeason20242025!$B$3:$B$1315, "&lt;=" &amp; $A173, DataRegularSeason20242025!$E$3:$E$1315, AE$1)</f>
        <v>17</v>
      </c>
      <c r="AF173" s="2">
        <f>SUMIFS(DataRegularSeason20242025!$AA$3:$AA$1315,DataRegularSeason20242025!$B$3:$B$1315, "&lt;=" &amp; $A173, DataRegularSeason20242025!$D$3:$D$1315, AF$1)+SUMIFS(DataRegularSeason20242025!$AB$3:$AB$1315,DataRegularSeason20242025!$B$3:$B$1315, "&lt;=" &amp; $A173, DataRegularSeason20242025!$E$3:$E$1315, AF$1)</f>
        <v>22</v>
      </c>
      <c r="AG173" s="2">
        <f>SUMIFS(DataRegularSeason20242025!$AA$3:$AA$1315,DataRegularSeason20242025!$B$3:$B$1315, "&lt;=" &amp; $A173, DataRegularSeason20242025!$D$3:$D$1315, AG$1)+SUMIFS(DataRegularSeason20242025!$AB$3:$AB$1315,DataRegularSeason20242025!$B$3:$B$1315, "&lt;=" &amp; $A173, DataRegularSeason20242025!$E$3:$E$1315, AG$1)</f>
        <v>16</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10</v>
      </c>
      <c r="C174" s="2">
        <f>SUMIFS(DataRegularSeason20242025!$AA$3:$AA$1315,DataRegularSeason20242025!$B$3:$B$1315, "&lt;=" &amp; $A174, DataRegularSeason20242025!$D$3:$D$1315, C$1)+SUMIFS(DataRegularSeason20242025!$AB$3:$AB$1315,DataRegularSeason20242025!$B$3:$B$1315, "&lt;=" &amp; $A174, DataRegularSeason20242025!$E$3:$E$1315, C$1)</f>
        <v>13</v>
      </c>
      <c r="D174" s="2">
        <f>SUMIFS(DataRegularSeason20242025!$AA$3:$AA$1315,DataRegularSeason20242025!$B$3:$B$1315, "&lt;=" &amp; $A174, DataRegularSeason20242025!$D$3:$D$1315, D$1)+SUMIFS(DataRegularSeason20242025!$AB$3:$AB$1315,DataRegularSeason20242025!$B$3:$B$1315, "&lt;=" &amp; $A174, DataRegularSeason20242025!$E$3:$E$1315, D$1)</f>
        <v>9</v>
      </c>
      <c r="E174" s="2">
        <f>SUMIFS(DataRegularSeason20242025!$AA$3:$AA$1315,DataRegularSeason20242025!$B$3:$B$1315, "&lt;=" &amp; $A174, DataRegularSeason20242025!$D$3:$D$1315, E$1)+SUMIFS(DataRegularSeason20242025!$AB$3:$AB$1315,DataRegularSeason20242025!$B$3:$B$1315, "&lt;=" &amp; $A174, DataRegularSeason20242025!$E$3:$E$1315, E$1)</f>
        <v>16</v>
      </c>
      <c r="F174" s="2">
        <f>SUMIFS(DataRegularSeason20242025!$AA$3:$AA$1315,DataRegularSeason20242025!$B$3:$B$1315, "&lt;=" &amp; $A174, DataRegularSeason20242025!$D$3:$D$1315, F$1)+SUMIFS(DataRegularSeason20242025!$AB$3:$AB$1315,DataRegularSeason20242025!$B$3:$B$1315, "&lt;=" &amp; $A174, DataRegularSeason20242025!$E$3:$E$1315, F$1)</f>
        <v>11</v>
      </c>
      <c r="G174" s="2">
        <f>SUMIFS(DataRegularSeason20242025!$AA$3:$AA$1315,DataRegularSeason20242025!$B$3:$B$1315, "&lt;=" &amp; $A174, DataRegularSeason20242025!$D$3:$D$1315, G$1)+SUMIFS(DataRegularSeason20242025!$AB$3:$AB$1315,DataRegularSeason20242025!$B$3:$B$1315, "&lt;=" &amp; $A174, DataRegularSeason20242025!$E$3:$E$1315, G$1)</f>
        <v>13</v>
      </c>
      <c r="H174" s="2">
        <f>SUMIFS(DataRegularSeason20242025!$AA$3:$AA$1315,DataRegularSeason20242025!$B$3:$B$1315, "&lt;=" &amp; $A174, DataRegularSeason20242025!$D$3:$D$1315, H$1)+SUMIFS(DataRegularSeason20242025!$AB$3:$AB$1315,DataRegularSeason20242025!$B$3:$B$1315, "&lt;=" &amp; $A174, DataRegularSeason20242025!$E$3:$E$1315, H$1)</f>
        <v>11</v>
      </c>
      <c r="I174" s="2">
        <f>SUMIFS(DataRegularSeason20242025!$AA$3:$AA$1315,DataRegularSeason20242025!$B$3:$B$1315, "&lt;=" &amp; $A174, DataRegularSeason20242025!$D$3:$D$1315, I$1)+SUMIFS(DataRegularSeason20242025!$AB$3:$AB$1315,DataRegularSeason20242025!$B$3:$B$1315, "&lt;=" &amp; $A174, DataRegularSeason20242025!$E$3:$E$1315, I$1)</f>
        <v>10</v>
      </c>
      <c r="J174" s="2">
        <f>SUMIFS(DataRegularSeason20242025!$AA$3:$AA$1315,DataRegularSeason20242025!$B$3:$B$1315, "&lt;=" &amp; $A174, DataRegularSeason20242025!$D$3:$D$1315, J$1)+SUMIFS(DataRegularSeason20242025!$AB$3:$AB$1315,DataRegularSeason20242025!$B$3:$B$1315, "&lt;=" &amp; $A174, DataRegularSeason20242025!$E$3:$E$1315, J$1)</f>
        <v>14</v>
      </c>
      <c r="K174" s="2">
        <f>SUMIFS(DataRegularSeason20242025!$AA$3:$AA$1315,DataRegularSeason20242025!$B$3:$B$1315, "&lt;=" &amp; $A174, DataRegularSeason20242025!$D$3:$D$1315, K$1)+SUMIFS(DataRegularSeason20242025!$AB$3:$AB$1315,DataRegularSeason20242025!$B$3:$B$1315, "&lt;=" &amp; $A174, DataRegularSeason20242025!$E$3:$E$1315, K$1)</f>
        <v>11</v>
      </c>
      <c r="L174" s="2">
        <f>SUMIFS(DataRegularSeason20242025!$AA$3:$AA$1315,DataRegularSeason20242025!$B$3:$B$1315, "&lt;=" &amp; $A174, DataRegularSeason20242025!$D$3:$D$1315, L$1)+SUMIFS(DataRegularSeason20242025!$AB$3:$AB$1315,DataRegularSeason20242025!$B$3:$B$1315, "&lt;=" &amp; $A174, DataRegularSeason20242025!$E$3:$E$1315, L$1)</f>
        <v>13</v>
      </c>
      <c r="M174" s="2">
        <f>SUMIFS(DataRegularSeason20242025!$AA$3:$AA$1315,DataRegularSeason20242025!$B$3:$B$1315, "&lt;=" &amp; $A174, DataRegularSeason20242025!$D$3:$D$1315, M$1)+SUMIFS(DataRegularSeason20242025!$AB$3:$AB$1315,DataRegularSeason20242025!$B$3:$B$1315, "&lt;=" &amp; $A174, DataRegularSeason20242025!$E$3:$E$1315, M$1)</f>
        <v>19</v>
      </c>
      <c r="N174" s="2">
        <f>SUMIFS(DataRegularSeason20242025!$AA$3:$AA$1315,DataRegularSeason20242025!$B$3:$B$1315, "&lt;=" &amp; $A174, DataRegularSeason20242025!$D$3:$D$1315, N$1)+SUMIFS(DataRegularSeason20242025!$AB$3:$AB$1315,DataRegularSeason20242025!$B$3:$B$1315, "&lt;=" &amp; $A174, DataRegularSeason20242025!$E$3:$E$1315, N$1)</f>
        <v>17</v>
      </c>
      <c r="O174" s="2">
        <f>SUMIFS(DataRegularSeason20242025!$AA$3:$AA$1315,DataRegularSeason20242025!$B$3:$B$1315, "&lt;=" &amp; $A174, DataRegularSeason20242025!$D$3:$D$1315, O$1)+SUMIFS(DataRegularSeason20242025!$AB$3:$AB$1315,DataRegularSeason20242025!$B$3:$B$1315, "&lt;=" &amp; $A174, DataRegularSeason20242025!$E$3:$E$1315, O$1)</f>
        <v>18</v>
      </c>
      <c r="P174" s="2">
        <f>SUMIFS(DataRegularSeason20242025!$AA$3:$AA$1315,DataRegularSeason20242025!$B$3:$B$1315, "&lt;=" &amp; $A174, DataRegularSeason20242025!$D$3:$D$1315, P$1)+SUMIFS(DataRegularSeason20242025!$AB$3:$AB$1315,DataRegularSeason20242025!$B$3:$B$1315, "&lt;=" &amp; $A174, DataRegularSeason20242025!$E$3:$E$1315, P$1)</f>
        <v>9</v>
      </c>
      <c r="Q174" s="2">
        <f>SUMIFS(DataRegularSeason20242025!$AA$3:$AA$1315,DataRegularSeason20242025!$B$3:$B$1315, "&lt;=" &amp; $A174, DataRegularSeason20242025!$D$3:$D$1315, Q$1)+SUMIFS(DataRegularSeason20242025!$AB$3:$AB$1315,DataRegularSeason20242025!$B$3:$B$1315, "&lt;=" &amp; $A174, DataRegularSeason20242025!$E$3:$E$1315, Q$1)</f>
        <v>18</v>
      </c>
      <c r="R174" s="2">
        <f>SUMIFS(DataRegularSeason20242025!$AA$3:$AA$1315,DataRegularSeason20242025!$B$3:$B$1315, "&lt;=" &amp; $A174, DataRegularSeason20242025!$D$3:$D$1315, R$1)+SUMIFS(DataRegularSeason20242025!$AB$3:$AB$1315,DataRegularSeason20242025!$B$3:$B$1315, "&lt;=" &amp; $A174, DataRegularSeason20242025!$E$3:$E$1315, R$1)</f>
        <v>9</v>
      </c>
      <c r="S174" s="2">
        <f>SUMIFS(DataRegularSeason20242025!$AA$3:$AA$1315,DataRegularSeason20242025!$B$3:$B$1315, "&lt;=" &amp; $A174, DataRegularSeason20242025!$D$3:$D$1315, S$1)+SUMIFS(DataRegularSeason20242025!$AB$3:$AB$1315,DataRegularSeason20242025!$B$3:$B$1315, "&lt;=" &amp; $A174, DataRegularSeason20242025!$E$3:$E$1315, S$1)</f>
        <v>10</v>
      </c>
      <c r="T174" s="2">
        <f>SUMIFS(DataRegularSeason20242025!$AA$3:$AA$1315,DataRegularSeason20242025!$B$3:$B$1315, "&lt;=" &amp; $A174, DataRegularSeason20242025!$D$3:$D$1315, T$1)+SUMIFS(DataRegularSeason20242025!$AB$3:$AB$1315,DataRegularSeason20242025!$B$3:$B$1315, "&lt;=" &amp; $A174, DataRegularSeason20242025!$E$3:$E$1315, T$1)</f>
        <v>17</v>
      </c>
      <c r="U174" s="2">
        <f>SUMIFS(DataRegularSeason20242025!$AA$3:$AA$1315,DataRegularSeason20242025!$B$3:$B$1315, "&lt;=" &amp; $A174, DataRegularSeason20242025!$D$3:$D$1315, U$1)+SUMIFS(DataRegularSeason20242025!$AB$3:$AB$1315,DataRegularSeason20242025!$B$3:$B$1315, "&lt;=" &amp; $A174, DataRegularSeason20242025!$E$3:$E$1315, U$1)</f>
        <v>12</v>
      </c>
      <c r="V174" s="2">
        <f>SUMIFS(DataRegularSeason20242025!$AA$3:$AA$1315,DataRegularSeason20242025!$B$3:$B$1315, "&lt;=" &amp; $A174, DataRegularSeason20242025!$D$3:$D$1315, V$1)+SUMIFS(DataRegularSeason20242025!$AB$3:$AB$1315,DataRegularSeason20242025!$B$3:$B$1315, "&lt;=" &amp; $A174, DataRegularSeason20242025!$E$3:$E$1315, V$1)</f>
        <v>9</v>
      </c>
      <c r="W174" s="2">
        <f>SUMIFS(DataRegularSeason20242025!$AA$3:$AA$1315,DataRegularSeason20242025!$B$3:$B$1315, "&lt;=" &amp; $A174, DataRegularSeason20242025!$D$3:$D$1315, W$1)+SUMIFS(DataRegularSeason20242025!$AB$3:$AB$1315,DataRegularSeason20242025!$B$3:$B$1315, "&lt;=" &amp; $A174, DataRegularSeason20242025!$E$3:$E$1315, W$1)</f>
        <v>11</v>
      </c>
      <c r="X174" s="2">
        <f>SUMIFS(DataRegularSeason20242025!$AA$3:$AA$1315,DataRegularSeason20242025!$B$3:$B$1315, "&lt;=" &amp; $A174, DataRegularSeason20242025!$D$3:$D$1315, X$1)+SUMIFS(DataRegularSeason20242025!$AB$3:$AB$1315,DataRegularSeason20242025!$B$3:$B$1315, "&lt;=" &amp; $A174, DataRegularSeason20242025!$E$3:$E$1315, X$1)</f>
        <v>11</v>
      </c>
      <c r="Y174" s="2">
        <f>SUMIFS(DataRegularSeason20242025!$AA$3:$AA$1315,DataRegularSeason20242025!$B$3:$B$1315, "&lt;=" &amp; $A174, DataRegularSeason20242025!$D$3:$D$1315, Y$1)+SUMIFS(DataRegularSeason20242025!$AB$3:$AB$1315,DataRegularSeason20242025!$B$3:$B$1315, "&lt;=" &amp; $A174, DataRegularSeason20242025!$E$3:$E$1315, Y$1)</f>
        <v>8</v>
      </c>
      <c r="Z174" s="2">
        <f>SUMIFS(DataRegularSeason20242025!$AA$3:$AA$1315,DataRegularSeason20242025!$B$3:$B$1315, "&lt;=" &amp; $A174, DataRegularSeason20242025!$D$3:$D$1315, Z$1)+SUMIFS(DataRegularSeason20242025!$AB$3:$AB$1315,DataRegularSeason20242025!$B$3:$B$1315, "&lt;=" &amp; $A174, DataRegularSeason20242025!$E$3:$E$1315, Z$1)</f>
        <v>12</v>
      </c>
      <c r="AA174" s="2">
        <f>SUMIFS(DataRegularSeason20242025!$AA$3:$AA$1315,DataRegularSeason20242025!$B$3:$B$1315, "&lt;=" &amp; $A174, DataRegularSeason20242025!$D$3:$D$1315, AA$1)+SUMIFS(DataRegularSeason20242025!$AB$3:$AB$1315,DataRegularSeason20242025!$B$3:$B$1315, "&lt;=" &amp; $A174, DataRegularSeason20242025!$E$3:$E$1315, AA$1)</f>
        <v>14</v>
      </c>
      <c r="AB174" s="2">
        <f>SUMIFS(DataRegularSeason20242025!$AA$3:$AA$1315,DataRegularSeason20242025!$B$3:$B$1315, "&lt;=" &amp; $A174, DataRegularSeason20242025!$D$3:$D$1315, AB$1)+SUMIFS(DataRegularSeason20242025!$AB$3:$AB$1315,DataRegularSeason20242025!$B$3:$B$1315, "&lt;=" &amp; $A174, DataRegularSeason20242025!$E$3:$E$1315, AB$1)</f>
        <v>14</v>
      </c>
      <c r="AC174" s="2">
        <f>SUMIFS(DataRegularSeason20242025!$AA$3:$AA$1315,DataRegularSeason20242025!$B$3:$B$1315, "&lt;=" &amp; $A174, DataRegularSeason20242025!$D$3:$D$1315, AC$1)+SUMIFS(DataRegularSeason20242025!$AB$3:$AB$1315,DataRegularSeason20242025!$B$3:$B$1315, "&lt;=" &amp; $A174, DataRegularSeason20242025!$E$3:$E$1315, AC$1)</f>
        <v>13</v>
      </c>
      <c r="AD174" s="2">
        <f>SUMIFS(DataRegularSeason20242025!$AA$3:$AA$1315,DataRegularSeason20242025!$B$3:$B$1315, "&lt;=" &amp; $A174, DataRegularSeason20242025!$D$3:$D$1315, AD$1)+SUMIFS(DataRegularSeason20242025!$AB$3:$AB$1315,DataRegularSeason20242025!$B$3:$B$1315, "&lt;=" &amp; $A174, DataRegularSeason20242025!$E$3:$E$1315, AD$1)</f>
        <v>13</v>
      </c>
      <c r="AE174" s="2">
        <f>SUMIFS(DataRegularSeason20242025!$AA$3:$AA$1315,DataRegularSeason20242025!$B$3:$B$1315, "&lt;=" &amp; $A174, DataRegularSeason20242025!$D$3:$D$1315, AE$1)+SUMIFS(DataRegularSeason20242025!$AB$3:$AB$1315,DataRegularSeason20242025!$B$3:$B$1315, "&lt;=" &amp; $A174, DataRegularSeason20242025!$E$3:$E$1315, AE$1)</f>
        <v>17</v>
      </c>
      <c r="AF174" s="2">
        <f>SUMIFS(DataRegularSeason20242025!$AA$3:$AA$1315,DataRegularSeason20242025!$B$3:$B$1315, "&lt;=" &amp; $A174, DataRegularSeason20242025!$D$3:$D$1315, AF$1)+SUMIFS(DataRegularSeason20242025!$AB$3:$AB$1315,DataRegularSeason20242025!$B$3:$B$1315, "&lt;=" &amp; $A174, DataRegularSeason20242025!$E$3:$E$1315, AF$1)</f>
        <v>22</v>
      </c>
      <c r="AG174" s="2">
        <f>SUMIFS(DataRegularSeason20242025!$AA$3:$AA$1315,DataRegularSeason20242025!$B$3:$B$1315, "&lt;=" &amp; $A174, DataRegularSeason20242025!$D$3:$D$1315, AG$1)+SUMIFS(DataRegularSeason20242025!$AB$3:$AB$1315,DataRegularSeason20242025!$B$3:$B$1315, "&lt;=" &amp; $A174, DataRegularSeason20242025!$E$3:$E$1315, AG$1)</f>
        <v>16</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10</v>
      </c>
      <c r="C175" s="2">
        <f>SUMIFS(DataRegularSeason20242025!$AA$3:$AA$1315,DataRegularSeason20242025!$B$3:$B$1315, "&lt;=" &amp; $A175, DataRegularSeason20242025!$D$3:$D$1315, C$1)+SUMIFS(DataRegularSeason20242025!$AB$3:$AB$1315,DataRegularSeason20242025!$B$3:$B$1315, "&lt;=" &amp; $A175, DataRegularSeason20242025!$E$3:$E$1315, C$1)</f>
        <v>13</v>
      </c>
      <c r="D175" s="2">
        <f>SUMIFS(DataRegularSeason20242025!$AA$3:$AA$1315,DataRegularSeason20242025!$B$3:$B$1315, "&lt;=" &amp; $A175, DataRegularSeason20242025!$D$3:$D$1315, D$1)+SUMIFS(DataRegularSeason20242025!$AB$3:$AB$1315,DataRegularSeason20242025!$B$3:$B$1315, "&lt;=" &amp; $A175, DataRegularSeason20242025!$E$3:$E$1315, D$1)</f>
        <v>9</v>
      </c>
      <c r="E175" s="2">
        <f>SUMIFS(DataRegularSeason20242025!$AA$3:$AA$1315,DataRegularSeason20242025!$B$3:$B$1315, "&lt;=" &amp; $A175, DataRegularSeason20242025!$D$3:$D$1315, E$1)+SUMIFS(DataRegularSeason20242025!$AB$3:$AB$1315,DataRegularSeason20242025!$B$3:$B$1315, "&lt;=" &amp; $A175, DataRegularSeason20242025!$E$3:$E$1315, E$1)</f>
        <v>16</v>
      </c>
      <c r="F175" s="2">
        <f>SUMIFS(DataRegularSeason20242025!$AA$3:$AA$1315,DataRegularSeason20242025!$B$3:$B$1315, "&lt;=" &amp; $A175, DataRegularSeason20242025!$D$3:$D$1315, F$1)+SUMIFS(DataRegularSeason20242025!$AB$3:$AB$1315,DataRegularSeason20242025!$B$3:$B$1315, "&lt;=" &amp; $A175, DataRegularSeason20242025!$E$3:$E$1315, F$1)</f>
        <v>11</v>
      </c>
      <c r="G175" s="2">
        <f>SUMIFS(DataRegularSeason20242025!$AA$3:$AA$1315,DataRegularSeason20242025!$B$3:$B$1315, "&lt;=" &amp; $A175, DataRegularSeason20242025!$D$3:$D$1315, G$1)+SUMIFS(DataRegularSeason20242025!$AB$3:$AB$1315,DataRegularSeason20242025!$B$3:$B$1315, "&lt;=" &amp; $A175, DataRegularSeason20242025!$E$3:$E$1315, G$1)</f>
        <v>13</v>
      </c>
      <c r="H175" s="2">
        <f>SUMIFS(DataRegularSeason20242025!$AA$3:$AA$1315,DataRegularSeason20242025!$B$3:$B$1315, "&lt;=" &amp; $A175, DataRegularSeason20242025!$D$3:$D$1315, H$1)+SUMIFS(DataRegularSeason20242025!$AB$3:$AB$1315,DataRegularSeason20242025!$B$3:$B$1315, "&lt;=" &amp; $A175, DataRegularSeason20242025!$E$3:$E$1315, H$1)</f>
        <v>11</v>
      </c>
      <c r="I175" s="2">
        <f>SUMIFS(DataRegularSeason20242025!$AA$3:$AA$1315,DataRegularSeason20242025!$B$3:$B$1315, "&lt;=" &amp; $A175, DataRegularSeason20242025!$D$3:$D$1315, I$1)+SUMIFS(DataRegularSeason20242025!$AB$3:$AB$1315,DataRegularSeason20242025!$B$3:$B$1315, "&lt;=" &amp; $A175, DataRegularSeason20242025!$E$3:$E$1315, I$1)</f>
        <v>10</v>
      </c>
      <c r="J175" s="2">
        <f>SUMIFS(DataRegularSeason20242025!$AA$3:$AA$1315,DataRegularSeason20242025!$B$3:$B$1315, "&lt;=" &amp; $A175, DataRegularSeason20242025!$D$3:$D$1315, J$1)+SUMIFS(DataRegularSeason20242025!$AB$3:$AB$1315,DataRegularSeason20242025!$B$3:$B$1315, "&lt;=" &amp; $A175, DataRegularSeason20242025!$E$3:$E$1315, J$1)</f>
        <v>14</v>
      </c>
      <c r="K175" s="2">
        <f>SUMIFS(DataRegularSeason20242025!$AA$3:$AA$1315,DataRegularSeason20242025!$B$3:$B$1315, "&lt;=" &amp; $A175, DataRegularSeason20242025!$D$3:$D$1315, K$1)+SUMIFS(DataRegularSeason20242025!$AB$3:$AB$1315,DataRegularSeason20242025!$B$3:$B$1315, "&lt;=" &amp; $A175, DataRegularSeason20242025!$E$3:$E$1315, K$1)</f>
        <v>11</v>
      </c>
      <c r="L175" s="2">
        <f>SUMIFS(DataRegularSeason20242025!$AA$3:$AA$1315,DataRegularSeason20242025!$B$3:$B$1315, "&lt;=" &amp; $A175, DataRegularSeason20242025!$D$3:$D$1315, L$1)+SUMIFS(DataRegularSeason20242025!$AB$3:$AB$1315,DataRegularSeason20242025!$B$3:$B$1315, "&lt;=" &amp; $A175, DataRegularSeason20242025!$E$3:$E$1315, L$1)</f>
        <v>13</v>
      </c>
      <c r="M175" s="2">
        <f>SUMIFS(DataRegularSeason20242025!$AA$3:$AA$1315,DataRegularSeason20242025!$B$3:$B$1315, "&lt;=" &amp; $A175, DataRegularSeason20242025!$D$3:$D$1315, M$1)+SUMIFS(DataRegularSeason20242025!$AB$3:$AB$1315,DataRegularSeason20242025!$B$3:$B$1315, "&lt;=" &amp; $A175, DataRegularSeason20242025!$E$3:$E$1315, M$1)</f>
        <v>19</v>
      </c>
      <c r="N175" s="2">
        <f>SUMIFS(DataRegularSeason20242025!$AA$3:$AA$1315,DataRegularSeason20242025!$B$3:$B$1315, "&lt;=" &amp; $A175, DataRegularSeason20242025!$D$3:$D$1315, N$1)+SUMIFS(DataRegularSeason20242025!$AB$3:$AB$1315,DataRegularSeason20242025!$B$3:$B$1315, "&lt;=" &amp; $A175, DataRegularSeason20242025!$E$3:$E$1315, N$1)</f>
        <v>17</v>
      </c>
      <c r="O175" s="2">
        <f>SUMIFS(DataRegularSeason20242025!$AA$3:$AA$1315,DataRegularSeason20242025!$B$3:$B$1315, "&lt;=" &amp; $A175, DataRegularSeason20242025!$D$3:$D$1315, O$1)+SUMIFS(DataRegularSeason20242025!$AB$3:$AB$1315,DataRegularSeason20242025!$B$3:$B$1315, "&lt;=" &amp; $A175, DataRegularSeason20242025!$E$3:$E$1315, O$1)</f>
        <v>18</v>
      </c>
      <c r="P175" s="2">
        <f>SUMIFS(DataRegularSeason20242025!$AA$3:$AA$1315,DataRegularSeason20242025!$B$3:$B$1315, "&lt;=" &amp; $A175, DataRegularSeason20242025!$D$3:$D$1315, P$1)+SUMIFS(DataRegularSeason20242025!$AB$3:$AB$1315,DataRegularSeason20242025!$B$3:$B$1315, "&lt;=" &amp; $A175, DataRegularSeason20242025!$E$3:$E$1315, P$1)</f>
        <v>9</v>
      </c>
      <c r="Q175" s="2">
        <f>SUMIFS(DataRegularSeason20242025!$AA$3:$AA$1315,DataRegularSeason20242025!$B$3:$B$1315, "&lt;=" &amp; $A175, DataRegularSeason20242025!$D$3:$D$1315, Q$1)+SUMIFS(DataRegularSeason20242025!$AB$3:$AB$1315,DataRegularSeason20242025!$B$3:$B$1315, "&lt;=" &amp; $A175, DataRegularSeason20242025!$E$3:$E$1315, Q$1)</f>
        <v>18</v>
      </c>
      <c r="R175" s="2">
        <f>SUMIFS(DataRegularSeason20242025!$AA$3:$AA$1315,DataRegularSeason20242025!$B$3:$B$1315, "&lt;=" &amp; $A175, DataRegularSeason20242025!$D$3:$D$1315, R$1)+SUMIFS(DataRegularSeason20242025!$AB$3:$AB$1315,DataRegularSeason20242025!$B$3:$B$1315, "&lt;=" &amp; $A175, DataRegularSeason20242025!$E$3:$E$1315, R$1)</f>
        <v>9</v>
      </c>
      <c r="S175" s="2">
        <f>SUMIFS(DataRegularSeason20242025!$AA$3:$AA$1315,DataRegularSeason20242025!$B$3:$B$1315, "&lt;=" &amp; $A175, DataRegularSeason20242025!$D$3:$D$1315, S$1)+SUMIFS(DataRegularSeason20242025!$AB$3:$AB$1315,DataRegularSeason20242025!$B$3:$B$1315, "&lt;=" &amp; $A175, DataRegularSeason20242025!$E$3:$E$1315, S$1)</f>
        <v>10</v>
      </c>
      <c r="T175" s="2">
        <f>SUMIFS(DataRegularSeason20242025!$AA$3:$AA$1315,DataRegularSeason20242025!$B$3:$B$1315, "&lt;=" &amp; $A175, DataRegularSeason20242025!$D$3:$D$1315, T$1)+SUMIFS(DataRegularSeason20242025!$AB$3:$AB$1315,DataRegularSeason20242025!$B$3:$B$1315, "&lt;=" &amp; $A175, DataRegularSeason20242025!$E$3:$E$1315, T$1)</f>
        <v>17</v>
      </c>
      <c r="U175" s="2">
        <f>SUMIFS(DataRegularSeason20242025!$AA$3:$AA$1315,DataRegularSeason20242025!$B$3:$B$1315, "&lt;=" &amp; $A175, DataRegularSeason20242025!$D$3:$D$1315, U$1)+SUMIFS(DataRegularSeason20242025!$AB$3:$AB$1315,DataRegularSeason20242025!$B$3:$B$1315, "&lt;=" &amp; $A175, DataRegularSeason20242025!$E$3:$E$1315, U$1)</f>
        <v>12</v>
      </c>
      <c r="V175" s="2">
        <f>SUMIFS(DataRegularSeason20242025!$AA$3:$AA$1315,DataRegularSeason20242025!$B$3:$B$1315, "&lt;=" &amp; $A175, DataRegularSeason20242025!$D$3:$D$1315, V$1)+SUMIFS(DataRegularSeason20242025!$AB$3:$AB$1315,DataRegularSeason20242025!$B$3:$B$1315, "&lt;=" &amp; $A175, DataRegularSeason20242025!$E$3:$E$1315, V$1)</f>
        <v>9</v>
      </c>
      <c r="W175" s="2">
        <f>SUMIFS(DataRegularSeason20242025!$AA$3:$AA$1315,DataRegularSeason20242025!$B$3:$B$1315, "&lt;=" &amp; $A175, DataRegularSeason20242025!$D$3:$D$1315, W$1)+SUMIFS(DataRegularSeason20242025!$AB$3:$AB$1315,DataRegularSeason20242025!$B$3:$B$1315, "&lt;=" &amp; $A175, DataRegularSeason20242025!$E$3:$E$1315, W$1)</f>
        <v>11</v>
      </c>
      <c r="X175" s="2">
        <f>SUMIFS(DataRegularSeason20242025!$AA$3:$AA$1315,DataRegularSeason20242025!$B$3:$B$1315, "&lt;=" &amp; $A175, DataRegularSeason20242025!$D$3:$D$1315, X$1)+SUMIFS(DataRegularSeason20242025!$AB$3:$AB$1315,DataRegularSeason20242025!$B$3:$B$1315, "&lt;=" &amp; $A175, DataRegularSeason20242025!$E$3:$E$1315, X$1)</f>
        <v>11</v>
      </c>
      <c r="Y175" s="2">
        <f>SUMIFS(DataRegularSeason20242025!$AA$3:$AA$1315,DataRegularSeason20242025!$B$3:$B$1315, "&lt;=" &amp; $A175, DataRegularSeason20242025!$D$3:$D$1315, Y$1)+SUMIFS(DataRegularSeason20242025!$AB$3:$AB$1315,DataRegularSeason20242025!$B$3:$B$1315, "&lt;=" &amp; $A175, DataRegularSeason20242025!$E$3:$E$1315, Y$1)</f>
        <v>8</v>
      </c>
      <c r="Z175" s="2">
        <f>SUMIFS(DataRegularSeason20242025!$AA$3:$AA$1315,DataRegularSeason20242025!$B$3:$B$1315, "&lt;=" &amp; $A175, DataRegularSeason20242025!$D$3:$D$1315, Z$1)+SUMIFS(DataRegularSeason20242025!$AB$3:$AB$1315,DataRegularSeason20242025!$B$3:$B$1315, "&lt;=" &amp; $A175, DataRegularSeason20242025!$E$3:$E$1315, Z$1)</f>
        <v>12</v>
      </c>
      <c r="AA175" s="2">
        <f>SUMIFS(DataRegularSeason20242025!$AA$3:$AA$1315,DataRegularSeason20242025!$B$3:$B$1315, "&lt;=" &amp; $A175, DataRegularSeason20242025!$D$3:$D$1315, AA$1)+SUMIFS(DataRegularSeason20242025!$AB$3:$AB$1315,DataRegularSeason20242025!$B$3:$B$1315, "&lt;=" &amp; $A175, DataRegularSeason20242025!$E$3:$E$1315, AA$1)</f>
        <v>14</v>
      </c>
      <c r="AB175" s="2">
        <f>SUMIFS(DataRegularSeason20242025!$AA$3:$AA$1315,DataRegularSeason20242025!$B$3:$B$1315, "&lt;=" &amp; $A175, DataRegularSeason20242025!$D$3:$D$1315, AB$1)+SUMIFS(DataRegularSeason20242025!$AB$3:$AB$1315,DataRegularSeason20242025!$B$3:$B$1315, "&lt;=" &amp; $A175, DataRegularSeason20242025!$E$3:$E$1315, AB$1)</f>
        <v>14</v>
      </c>
      <c r="AC175" s="2">
        <f>SUMIFS(DataRegularSeason20242025!$AA$3:$AA$1315,DataRegularSeason20242025!$B$3:$B$1315, "&lt;=" &amp; $A175, DataRegularSeason20242025!$D$3:$D$1315, AC$1)+SUMIFS(DataRegularSeason20242025!$AB$3:$AB$1315,DataRegularSeason20242025!$B$3:$B$1315, "&lt;=" &amp; $A175, DataRegularSeason20242025!$E$3:$E$1315, AC$1)</f>
        <v>13</v>
      </c>
      <c r="AD175" s="2">
        <f>SUMIFS(DataRegularSeason20242025!$AA$3:$AA$1315,DataRegularSeason20242025!$B$3:$B$1315, "&lt;=" &amp; $A175, DataRegularSeason20242025!$D$3:$D$1315, AD$1)+SUMIFS(DataRegularSeason20242025!$AB$3:$AB$1315,DataRegularSeason20242025!$B$3:$B$1315, "&lt;=" &amp; $A175, DataRegularSeason20242025!$E$3:$E$1315, AD$1)</f>
        <v>13</v>
      </c>
      <c r="AE175" s="2">
        <f>SUMIFS(DataRegularSeason20242025!$AA$3:$AA$1315,DataRegularSeason20242025!$B$3:$B$1315, "&lt;=" &amp; $A175, DataRegularSeason20242025!$D$3:$D$1315, AE$1)+SUMIFS(DataRegularSeason20242025!$AB$3:$AB$1315,DataRegularSeason20242025!$B$3:$B$1315, "&lt;=" &amp; $A175, DataRegularSeason20242025!$E$3:$E$1315, AE$1)</f>
        <v>17</v>
      </c>
      <c r="AF175" s="2">
        <f>SUMIFS(DataRegularSeason20242025!$AA$3:$AA$1315,DataRegularSeason20242025!$B$3:$B$1315, "&lt;=" &amp; $A175, DataRegularSeason20242025!$D$3:$D$1315, AF$1)+SUMIFS(DataRegularSeason20242025!$AB$3:$AB$1315,DataRegularSeason20242025!$B$3:$B$1315, "&lt;=" &amp; $A175, DataRegularSeason20242025!$E$3:$E$1315, AF$1)</f>
        <v>22</v>
      </c>
      <c r="AG175" s="2">
        <f>SUMIFS(DataRegularSeason20242025!$AA$3:$AA$1315,DataRegularSeason20242025!$B$3:$B$1315, "&lt;=" &amp; $A175, DataRegularSeason20242025!$D$3:$D$1315, AG$1)+SUMIFS(DataRegularSeason20242025!$AB$3:$AB$1315,DataRegularSeason20242025!$B$3:$B$1315, "&lt;=" &amp; $A175, DataRegularSeason20242025!$E$3:$E$1315, AG$1)</f>
        <v>16</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10</v>
      </c>
      <c r="C176" s="2">
        <f>SUMIFS(DataRegularSeason20242025!$AA$3:$AA$1315,DataRegularSeason20242025!$B$3:$B$1315, "&lt;=" &amp; $A176, DataRegularSeason20242025!$D$3:$D$1315, C$1)+SUMIFS(DataRegularSeason20242025!$AB$3:$AB$1315,DataRegularSeason20242025!$B$3:$B$1315, "&lt;=" &amp; $A176, DataRegularSeason20242025!$E$3:$E$1315, C$1)</f>
        <v>13</v>
      </c>
      <c r="D176" s="2">
        <f>SUMIFS(DataRegularSeason20242025!$AA$3:$AA$1315,DataRegularSeason20242025!$B$3:$B$1315, "&lt;=" &amp; $A176, DataRegularSeason20242025!$D$3:$D$1315, D$1)+SUMIFS(DataRegularSeason20242025!$AB$3:$AB$1315,DataRegularSeason20242025!$B$3:$B$1315, "&lt;=" &amp; $A176, DataRegularSeason20242025!$E$3:$E$1315, D$1)</f>
        <v>9</v>
      </c>
      <c r="E176" s="2">
        <f>SUMIFS(DataRegularSeason20242025!$AA$3:$AA$1315,DataRegularSeason20242025!$B$3:$B$1315, "&lt;=" &amp; $A176, DataRegularSeason20242025!$D$3:$D$1315, E$1)+SUMIFS(DataRegularSeason20242025!$AB$3:$AB$1315,DataRegularSeason20242025!$B$3:$B$1315, "&lt;=" &amp; $A176, DataRegularSeason20242025!$E$3:$E$1315, E$1)</f>
        <v>16</v>
      </c>
      <c r="F176" s="2">
        <f>SUMIFS(DataRegularSeason20242025!$AA$3:$AA$1315,DataRegularSeason20242025!$B$3:$B$1315, "&lt;=" &amp; $A176, DataRegularSeason20242025!$D$3:$D$1315, F$1)+SUMIFS(DataRegularSeason20242025!$AB$3:$AB$1315,DataRegularSeason20242025!$B$3:$B$1315, "&lt;=" &amp; $A176, DataRegularSeason20242025!$E$3:$E$1315, F$1)</f>
        <v>11</v>
      </c>
      <c r="G176" s="2">
        <f>SUMIFS(DataRegularSeason20242025!$AA$3:$AA$1315,DataRegularSeason20242025!$B$3:$B$1315, "&lt;=" &amp; $A176, DataRegularSeason20242025!$D$3:$D$1315, G$1)+SUMIFS(DataRegularSeason20242025!$AB$3:$AB$1315,DataRegularSeason20242025!$B$3:$B$1315, "&lt;=" &amp; $A176, DataRegularSeason20242025!$E$3:$E$1315, G$1)</f>
        <v>13</v>
      </c>
      <c r="H176" s="2">
        <f>SUMIFS(DataRegularSeason20242025!$AA$3:$AA$1315,DataRegularSeason20242025!$B$3:$B$1315, "&lt;=" &amp; $A176, DataRegularSeason20242025!$D$3:$D$1315, H$1)+SUMIFS(DataRegularSeason20242025!$AB$3:$AB$1315,DataRegularSeason20242025!$B$3:$B$1315, "&lt;=" &amp; $A176, DataRegularSeason20242025!$E$3:$E$1315, H$1)</f>
        <v>11</v>
      </c>
      <c r="I176" s="2">
        <f>SUMIFS(DataRegularSeason20242025!$AA$3:$AA$1315,DataRegularSeason20242025!$B$3:$B$1315, "&lt;=" &amp; $A176, DataRegularSeason20242025!$D$3:$D$1315, I$1)+SUMIFS(DataRegularSeason20242025!$AB$3:$AB$1315,DataRegularSeason20242025!$B$3:$B$1315, "&lt;=" &amp; $A176, DataRegularSeason20242025!$E$3:$E$1315, I$1)</f>
        <v>10</v>
      </c>
      <c r="J176" s="2">
        <f>SUMIFS(DataRegularSeason20242025!$AA$3:$AA$1315,DataRegularSeason20242025!$B$3:$B$1315, "&lt;=" &amp; $A176, DataRegularSeason20242025!$D$3:$D$1315, J$1)+SUMIFS(DataRegularSeason20242025!$AB$3:$AB$1315,DataRegularSeason20242025!$B$3:$B$1315, "&lt;=" &amp; $A176, DataRegularSeason20242025!$E$3:$E$1315, J$1)</f>
        <v>14</v>
      </c>
      <c r="K176" s="2">
        <f>SUMIFS(DataRegularSeason20242025!$AA$3:$AA$1315,DataRegularSeason20242025!$B$3:$B$1315, "&lt;=" &amp; $A176, DataRegularSeason20242025!$D$3:$D$1315, K$1)+SUMIFS(DataRegularSeason20242025!$AB$3:$AB$1315,DataRegularSeason20242025!$B$3:$B$1315, "&lt;=" &amp; $A176, DataRegularSeason20242025!$E$3:$E$1315, K$1)</f>
        <v>11</v>
      </c>
      <c r="L176" s="2">
        <f>SUMIFS(DataRegularSeason20242025!$AA$3:$AA$1315,DataRegularSeason20242025!$B$3:$B$1315, "&lt;=" &amp; $A176, DataRegularSeason20242025!$D$3:$D$1315, L$1)+SUMIFS(DataRegularSeason20242025!$AB$3:$AB$1315,DataRegularSeason20242025!$B$3:$B$1315, "&lt;=" &amp; $A176, DataRegularSeason20242025!$E$3:$E$1315, L$1)</f>
        <v>13</v>
      </c>
      <c r="M176" s="2">
        <f>SUMIFS(DataRegularSeason20242025!$AA$3:$AA$1315,DataRegularSeason20242025!$B$3:$B$1315, "&lt;=" &amp; $A176, DataRegularSeason20242025!$D$3:$D$1315, M$1)+SUMIFS(DataRegularSeason20242025!$AB$3:$AB$1315,DataRegularSeason20242025!$B$3:$B$1315, "&lt;=" &amp; $A176, DataRegularSeason20242025!$E$3:$E$1315, M$1)</f>
        <v>19</v>
      </c>
      <c r="N176" s="2">
        <f>SUMIFS(DataRegularSeason20242025!$AA$3:$AA$1315,DataRegularSeason20242025!$B$3:$B$1315, "&lt;=" &amp; $A176, DataRegularSeason20242025!$D$3:$D$1315, N$1)+SUMIFS(DataRegularSeason20242025!$AB$3:$AB$1315,DataRegularSeason20242025!$B$3:$B$1315, "&lt;=" &amp; $A176, DataRegularSeason20242025!$E$3:$E$1315, N$1)</f>
        <v>17</v>
      </c>
      <c r="O176" s="2">
        <f>SUMIFS(DataRegularSeason20242025!$AA$3:$AA$1315,DataRegularSeason20242025!$B$3:$B$1315, "&lt;=" &amp; $A176, DataRegularSeason20242025!$D$3:$D$1315, O$1)+SUMIFS(DataRegularSeason20242025!$AB$3:$AB$1315,DataRegularSeason20242025!$B$3:$B$1315, "&lt;=" &amp; $A176, DataRegularSeason20242025!$E$3:$E$1315, O$1)</f>
        <v>18</v>
      </c>
      <c r="P176" s="2">
        <f>SUMIFS(DataRegularSeason20242025!$AA$3:$AA$1315,DataRegularSeason20242025!$B$3:$B$1315, "&lt;=" &amp; $A176, DataRegularSeason20242025!$D$3:$D$1315, P$1)+SUMIFS(DataRegularSeason20242025!$AB$3:$AB$1315,DataRegularSeason20242025!$B$3:$B$1315, "&lt;=" &amp; $A176, DataRegularSeason20242025!$E$3:$E$1315, P$1)</f>
        <v>9</v>
      </c>
      <c r="Q176" s="2">
        <f>SUMIFS(DataRegularSeason20242025!$AA$3:$AA$1315,DataRegularSeason20242025!$B$3:$B$1315, "&lt;=" &amp; $A176, DataRegularSeason20242025!$D$3:$D$1315, Q$1)+SUMIFS(DataRegularSeason20242025!$AB$3:$AB$1315,DataRegularSeason20242025!$B$3:$B$1315, "&lt;=" &amp; $A176, DataRegularSeason20242025!$E$3:$E$1315, Q$1)</f>
        <v>18</v>
      </c>
      <c r="R176" s="2">
        <f>SUMIFS(DataRegularSeason20242025!$AA$3:$AA$1315,DataRegularSeason20242025!$B$3:$B$1315, "&lt;=" &amp; $A176, DataRegularSeason20242025!$D$3:$D$1315, R$1)+SUMIFS(DataRegularSeason20242025!$AB$3:$AB$1315,DataRegularSeason20242025!$B$3:$B$1315, "&lt;=" &amp; $A176, DataRegularSeason20242025!$E$3:$E$1315, R$1)</f>
        <v>9</v>
      </c>
      <c r="S176" s="2">
        <f>SUMIFS(DataRegularSeason20242025!$AA$3:$AA$1315,DataRegularSeason20242025!$B$3:$B$1315, "&lt;=" &amp; $A176, DataRegularSeason20242025!$D$3:$D$1315, S$1)+SUMIFS(DataRegularSeason20242025!$AB$3:$AB$1315,DataRegularSeason20242025!$B$3:$B$1315, "&lt;=" &amp; $A176, DataRegularSeason20242025!$E$3:$E$1315, S$1)</f>
        <v>10</v>
      </c>
      <c r="T176" s="2">
        <f>SUMIFS(DataRegularSeason20242025!$AA$3:$AA$1315,DataRegularSeason20242025!$B$3:$B$1315, "&lt;=" &amp; $A176, DataRegularSeason20242025!$D$3:$D$1315, T$1)+SUMIFS(DataRegularSeason20242025!$AB$3:$AB$1315,DataRegularSeason20242025!$B$3:$B$1315, "&lt;=" &amp; $A176, DataRegularSeason20242025!$E$3:$E$1315, T$1)</f>
        <v>17</v>
      </c>
      <c r="U176" s="2">
        <f>SUMIFS(DataRegularSeason20242025!$AA$3:$AA$1315,DataRegularSeason20242025!$B$3:$B$1315, "&lt;=" &amp; $A176, DataRegularSeason20242025!$D$3:$D$1315, U$1)+SUMIFS(DataRegularSeason20242025!$AB$3:$AB$1315,DataRegularSeason20242025!$B$3:$B$1315, "&lt;=" &amp; $A176, DataRegularSeason20242025!$E$3:$E$1315, U$1)</f>
        <v>12</v>
      </c>
      <c r="V176" s="2">
        <f>SUMIFS(DataRegularSeason20242025!$AA$3:$AA$1315,DataRegularSeason20242025!$B$3:$B$1315, "&lt;=" &amp; $A176, DataRegularSeason20242025!$D$3:$D$1315, V$1)+SUMIFS(DataRegularSeason20242025!$AB$3:$AB$1315,DataRegularSeason20242025!$B$3:$B$1315, "&lt;=" &amp; $A176, DataRegularSeason20242025!$E$3:$E$1315, V$1)</f>
        <v>9</v>
      </c>
      <c r="W176" s="2">
        <f>SUMIFS(DataRegularSeason20242025!$AA$3:$AA$1315,DataRegularSeason20242025!$B$3:$B$1315, "&lt;=" &amp; $A176, DataRegularSeason20242025!$D$3:$D$1315, W$1)+SUMIFS(DataRegularSeason20242025!$AB$3:$AB$1315,DataRegularSeason20242025!$B$3:$B$1315, "&lt;=" &amp; $A176, DataRegularSeason20242025!$E$3:$E$1315, W$1)</f>
        <v>11</v>
      </c>
      <c r="X176" s="2">
        <f>SUMIFS(DataRegularSeason20242025!$AA$3:$AA$1315,DataRegularSeason20242025!$B$3:$B$1315, "&lt;=" &amp; $A176, DataRegularSeason20242025!$D$3:$D$1315, X$1)+SUMIFS(DataRegularSeason20242025!$AB$3:$AB$1315,DataRegularSeason20242025!$B$3:$B$1315, "&lt;=" &amp; $A176, DataRegularSeason20242025!$E$3:$E$1315, X$1)</f>
        <v>11</v>
      </c>
      <c r="Y176" s="2">
        <f>SUMIFS(DataRegularSeason20242025!$AA$3:$AA$1315,DataRegularSeason20242025!$B$3:$B$1315, "&lt;=" &amp; $A176, DataRegularSeason20242025!$D$3:$D$1315, Y$1)+SUMIFS(DataRegularSeason20242025!$AB$3:$AB$1315,DataRegularSeason20242025!$B$3:$B$1315, "&lt;=" &amp; $A176, DataRegularSeason20242025!$E$3:$E$1315, Y$1)</f>
        <v>8</v>
      </c>
      <c r="Z176" s="2">
        <f>SUMIFS(DataRegularSeason20242025!$AA$3:$AA$1315,DataRegularSeason20242025!$B$3:$B$1315, "&lt;=" &amp; $A176, DataRegularSeason20242025!$D$3:$D$1315, Z$1)+SUMIFS(DataRegularSeason20242025!$AB$3:$AB$1315,DataRegularSeason20242025!$B$3:$B$1315, "&lt;=" &amp; $A176, DataRegularSeason20242025!$E$3:$E$1315, Z$1)</f>
        <v>12</v>
      </c>
      <c r="AA176" s="2">
        <f>SUMIFS(DataRegularSeason20242025!$AA$3:$AA$1315,DataRegularSeason20242025!$B$3:$B$1315, "&lt;=" &amp; $A176, DataRegularSeason20242025!$D$3:$D$1315, AA$1)+SUMIFS(DataRegularSeason20242025!$AB$3:$AB$1315,DataRegularSeason20242025!$B$3:$B$1315, "&lt;=" &amp; $A176, DataRegularSeason20242025!$E$3:$E$1315, AA$1)</f>
        <v>14</v>
      </c>
      <c r="AB176" s="2">
        <f>SUMIFS(DataRegularSeason20242025!$AA$3:$AA$1315,DataRegularSeason20242025!$B$3:$B$1315, "&lt;=" &amp; $A176, DataRegularSeason20242025!$D$3:$D$1315, AB$1)+SUMIFS(DataRegularSeason20242025!$AB$3:$AB$1315,DataRegularSeason20242025!$B$3:$B$1315, "&lt;=" &amp; $A176, DataRegularSeason20242025!$E$3:$E$1315, AB$1)</f>
        <v>14</v>
      </c>
      <c r="AC176" s="2">
        <f>SUMIFS(DataRegularSeason20242025!$AA$3:$AA$1315,DataRegularSeason20242025!$B$3:$B$1315, "&lt;=" &amp; $A176, DataRegularSeason20242025!$D$3:$D$1315, AC$1)+SUMIFS(DataRegularSeason20242025!$AB$3:$AB$1315,DataRegularSeason20242025!$B$3:$B$1315, "&lt;=" &amp; $A176, DataRegularSeason20242025!$E$3:$E$1315, AC$1)</f>
        <v>13</v>
      </c>
      <c r="AD176" s="2">
        <f>SUMIFS(DataRegularSeason20242025!$AA$3:$AA$1315,DataRegularSeason20242025!$B$3:$B$1315, "&lt;=" &amp; $A176, DataRegularSeason20242025!$D$3:$D$1315, AD$1)+SUMIFS(DataRegularSeason20242025!$AB$3:$AB$1315,DataRegularSeason20242025!$B$3:$B$1315, "&lt;=" &amp; $A176, DataRegularSeason20242025!$E$3:$E$1315, AD$1)</f>
        <v>13</v>
      </c>
      <c r="AE176" s="2">
        <f>SUMIFS(DataRegularSeason20242025!$AA$3:$AA$1315,DataRegularSeason20242025!$B$3:$B$1315, "&lt;=" &amp; $A176, DataRegularSeason20242025!$D$3:$D$1315, AE$1)+SUMIFS(DataRegularSeason20242025!$AB$3:$AB$1315,DataRegularSeason20242025!$B$3:$B$1315, "&lt;=" &amp; $A176, DataRegularSeason20242025!$E$3:$E$1315, AE$1)</f>
        <v>17</v>
      </c>
      <c r="AF176" s="2">
        <f>SUMIFS(DataRegularSeason20242025!$AA$3:$AA$1315,DataRegularSeason20242025!$B$3:$B$1315, "&lt;=" &amp; $A176, DataRegularSeason20242025!$D$3:$D$1315, AF$1)+SUMIFS(DataRegularSeason20242025!$AB$3:$AB$1315,DataRegularSeason20242025!$B$3:$B$1315, "&lt;=" &amp; $A176, DataRegularSeason20242025!$E$3:$E$1315, AF$1)</f>
        <v>22</v>
      </c>
      <c r="AG176" s="2">
        <f>SUMIFS(DataRegularSeason20242025!$AA$3:$AA$1315,DataRegularSeason20242025!$B$3:$B$1315, "&lt;=" &amp; $A176, DataRegularSeason20242025!$D$3:$D$1315, AG$1)+SUMIFS(DataRegularSeason20242025!$AB$3:$AB$1315,DataRegularSeason20242025!$B$3:$B$1315, "&lt;=" &amp; $A176, DataRegularSeason20242025!$E$3:$E$1315, AG$1)</f>
        <v>16</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10</v>
      </c>
      <c r="C177" s="2">
        <f>SUMIFS(DataRegularSeason20242025!$AA$3:$AA$1315,DataRegularSeason20242025!$B$3:$B$1315, "&lt;=" &amp; $A177, DataRegularSeason20242025!$D$3:$D$1315, C$1)+SUMIFS(DataRegularSeason20242025!$AB$3:$AB$1315,DataRegularSeason20242025!$B$3:$B$1315, "&lt;=" &amp; $A177, DataRegularSeason20242025!$E$3:$E$1315, C$1)</f>
        <v>13</v>
      </c>
      <c r="D177" s="2">
        <f>SUMIFS(DataRegularSeason20242025!$AA$3:$AA$1315,DataRegularSeason20242025!$B$3:$B$1315, "&lt;=" &amp; $A177, DataRegularSeason20242025!$D$3:$D$1315, D$1)+SUMIFS(DataRegularSeason20242025!$AB$3:$AB$1315,DataRegularSeason20242025!$B$3:$B$1315, "&lt;=" &amp; $A177, DataRegularSeason20242025!$E$3:$E$1315, D$1)</f>
        <v>9</v>
      </c>
      <c r="E177" s="2">
        <f>SUMIFS(DataRegularSeason20242025!$AA$3:$AA$1315,DataRegularSeason20242025!$B$3:$B$1315, "&lt;=" &amp; $A177, DataRegularSeason20242025!$D$3:$D$1315, E$1)+SUMIFS(DataRegularSeason20242025!$AB$3:$AB$1315,DataRegularSeason20242025!$B$3:$B$1315, "&lt;=" &amp; $A177, DataRegularSeason20242025!$E$3:$E$1315, E$1)</f>
        <v>16</v>
      </c>
      <c r="F177" s="2">
        <f>SUMIFS(DataRegularSeason20242025!$AA$3:$AA$1315,DataRegularSeason20242025!$B$3:$B$1315, "&lt;=" &amp; $A177, DataRegularSeason20242025!$D$3:$D$1315, F$1)+SUMIFS(DataRegularSeason20242025!$AB$3:$AB$1315,DataRegularSeason20242025!$B$3:$B$1315, "&lt;=" &amp; $A177, DataRegularSeason20242025!$E$3:$E$1315, F$1)</f>
        <v>11</v>
      </c>
      <c r="G177" s="2">
        <f>SUMIFS(DataRegularSeason20242025!$AA$3:$AA$1315,DataRegularSeason20242025!$B$3:$B$1315, "&lt;=" &amp; $A177, DataRegularSeason20242025!$D$3:$D$1315, G$1)+SUMIFS(DataRegularSeason20242025!$AB$3:$AB$1315,DataRegularSeason20242025!$B$3:$B$1315, "&lt;=" &amp; $A177, DataRegularSeason20242025!$E$3:$E$1315, G$1)</f>
        <v>13</v>
      </c>
      <c r="H177" s="2">
        <f>SUMIFS(DataRegularSeason20242025!$AA$3:$AA$1315,DataRegularSeason20242025!$B$3:$B$1315, "&lt;=" &amp; $A177, DataRegularSeason20242025!$D$3:$D$1315, H$1)+SUMIFS(DataRegularSeason20242025!$AB$3:$AB$1315,DataRegularSeason20242025!$B$3:$B$1315, "&lt;=" &amp; $A177, DataRegularSeason20242025!$E$3:$E$1315, H$1)</f>
        <v>11</v>
      </c>
      <c r="I177" s="2">
        <f>SUMIFS(DataRegularSeason20242025!$AA$3:$AA$1315,DataRegularSeason20242025!$B$3:$B$1315, "&lt;=" &amp; $A177, DataRegularSeason20242025!$D$3:$D$1315, I$1)+SUMIFS(DataRegularSeason20242025!$AB$3:$AB$1315,DataRegularSeason20242025!$B$3:$B$1315, "&lt;=" &amp; $A177, DataRegularSeason20242025!$E$3:$E$1315, I$1)</f>
        <v>10</v>
      </c>
      <c r="J177" s="2">
        <f>SUMIFS(DataRegularSeason20242025!$AA$3:$AA$1315,DataRegularSeason20242025!$B$3:$B$1315, "&lt;=" &amp; $A177, DataRegularSeason20242025!$D$3:$D$1315, J$1)+SUMIFS(DataRegularSeason20242025!$AB$3:$AB$1315,DataRegularSeason20242025!$B$3:$B$1315, "&lt;=" &amp; $A177, DataRegularSeason20242025!$E$3:$E$1315, J$1)</f>
        <v>14</v>
      </c>
      <c r="K177" s="2">
        <f>SUMIFS(DataRegularSeason20242025!$AA$3:$AA$1315,DataRegularSeason20242025!$B$3:$B$1315, "&lt;=" &amp; $A177, DataRegularSeason20242025!$D$3:$D$1315, K$1)+SUMIFS(DataRegularSeason20242025!$AB$3:$AB$1315,DataRegularSeason20242025!$B$3:$B$1315, "&lt;=" &amp; $A177, DataRegularSeason20242025!$E$3:$E$1315, K$1)</f>
        <v>11</v>
      </c>
      <c r="L177" s="2">
        <f>SUMIFS(DataRegularSeason20242025!$AA$3:$AA$1315,DataRegularSeason20242025!$B$3:$B$1315, "&lt;=" &amp; $A177, DataRegularSeason20242025!$D$3:$D$1315, L$1)+SUMIFS(DataRegularSeason20242025!$AB$3:$AB$1315,DataRegularSeason20242025!$B$3:$B$1315, "&lt;=" &amp; $A177, DataRegularSeason20242025!$E$3:$E$1315, L$1)</f>
        <v>13</v>
      </c>
      <c r="M177" s="2">
        <f>SUMIFS(DataRegularSeason20242025!$AA$3:$AA$1315,DataRegularSeason20242025!$B$3:$B$1315, "&lt;=" &amp; $A177, DataRegularSeason20242025!$D$3:$D$1315, M$1)+SUMIFS(DataRegularSeason20242025!$AB$3:$AB$1315,DataRegularSeason20242025!$B$3:$B$1315, "&lt;=" &amp; $A177, DataRegularSeason20242025!$E$3:$E$1315, M$1)</f>
        <v>19</v>
      </c>
      <c r="N177" s="2">
        <f>SUMIFS(DataRegularSeason20242025!$AA$3:$AA$1315,DataRegularSeason20242025!$B$3:$B$1315, "&lt;=" &amp; $A177, DataRegularSeason20242025!$D$3:$D$1315, N$1)+SUMIFS(DataRegularSeason20242025!$AB$3:$AB$1315,DataRegularSeason20242025!$B$3:$B$1315, "&lt;=" &amp; $A177, DataRegularSeason20242025!$E$3:$E$1315, N$1)</f>
        <v>17</v>
      </c>
      <c r="O177" s="2">
        <f>SUMIFS(DataRegularSeason20242025!$AA$3:$AA$1315,DataRegularSeason20242025!$B$3:$B$1315, "&lt;=" &amp; $A177, DataRegularSeason20242025!$D$3:$D$1315, O$1)+SUMIFS(DataRegularSeason20242025!$AB$3:$AB$1315,DataRegularSeason20242025!$B$3:$B$1315, "&lt;=" &amp; $A177, DataRegularSeason20242025!$E$3:$E$1315, O$1)</f>
        <v>18</v>
      </c>
      <c r="P177" s="2">
        <f>SUMIFS(DataRegularSeason20242025!$AA$3:$AA$1315,DataRegularSeason20242025!$B$3:$B$1315, "&lt;=" &amp; $A177, DataRegularSeason20242025!$D$3:$D$1315, P$1)+SUMIFS(DataRegularSeason20242025!$AB$3:$AB$1315,DataRegularSeason20242025!$B$3:$B$1315, "&lt;=" &amp; $A177, DataRegularSeason20242025!$E$3:$E$1315, P$1)</f>
        <v>9</v>
      </c>
      <c r="Q177" s="2">
        <f>SUMIFS(DataRegularSeason20242025!$AA$3:$AA$1315,DataRegularSeason20242025!$B$3:$B$1315, "&lt;=" &amp; $A177, DataRegularSeason20242025!$D$3:$D$1315, Q$1)+SUMIFS(DataRegularSeason20242025!$AB$3:$AB$1315,DataRegularSeason20242025!$B$3:$B$1315, "&lt;=" &amp; $A177, DataRegularSeason20242025!$E$3:$E$1315, Q$1)</f>
        <v>18</v>
      </c>
      <c r="R177" s="2">
        <f>SUMIFS(DataRegularSeason20242025!$AA$3:$AA$1315,DataRegularSeason20242025!$B$3:$B$1315, "&lt;=" &amp; $A177, DataRegularSeason20242025!$D$3:$D$1315, R$1)+SUMIFS(DataRegularSeason20242025!$AB$3:$AB$1315,DataRegularSeason20242025!$B$3:$B$1315, "&lt;=" &amp; $A177, DataRegularSeason20242025!$E$3:$E$1315, R$1)</f>
        <v>9</v>
      </c>
      <c r="S177" s="2">
        <f>SUMIFS(DataRegularSeason20242025!$AA$3:$AA$1315,DataRegularSeason20242025!$B$3:$B$1315, "&lt;=" &amp; $A177, DataRegularSeason20242025!$D$3:$D$1315, S$1)+SUMIFS(DataRegularSeason20242025!$AB$3:$AB$1315,DataRegularSeason20242025!$B$3:$B$1315, "&lt;=" &amp; $A177, DataRegularSeason20242025!$E$3:$E$1315, S$1)</f>
        <v>10</v>
      </c>
      <c r="T177" s="2">
        <f>SUMIFS(DataRegularSeason20242025!$AA$3:$AA$1315,DataRegularSeason20242025!$B$3:$B$1315, "&lt;=" &amp; $A177, DataRegularSeason20242025!$D$3:$D$1315, T$1)+SUMIFS(DataRegularSeason20242025!$AB$3:$AB$1315,DataRegularSeason20242025!$B$3:$B$1315, "&lt;=" &amp; $A177, DataRegularSeason20242025!$E$3:$E$1315, T$1)</f>
        <v>17</v>
      </c>
      <c r="U177" s="2">
        <f>SUMIFS(DataRegularSeason20242025!$AA$3:$AA$1315,DataRegularSeason20242025!$B$3:$B$1315, "&lt;=" &amp; $A177, DataRegularSeason20242025!$D$3:$D$1315, U$1)+SUMIFS(DataRegularSeason20242025!$AB$3:$AB$1315,DataRegularSeason20242025!$B$3:$B$1315, "&lt;=" &amp; $A177, DataRegularSeason20242025!$E$3:$E$1315, U$1)</f>
        <v>12</v>
      </c>
      <c r="V177" s="2">
        <f>SUMIFS(DataRegularSeason20242025!$AA$3:$AA$1315,DataRegularSeason20242025!$B$3:$B$1315, "&lt;=" &amp; $A177, DataRegularSeason20242025!$D$3:$D$1315, V$1)+SUMIFS(DataRegularSeason20242025!$AB$3:$AB$1315,DataRegularSeason20242025!$B$3:$B$1315, "&lt;=" &amp; $A177, DataRegularSeason20242025!$E$3:$E$1315, V$1)</f>
        <v>9</v>
      </c>
      <c r="W177" s="2">
        <f>SUMIFS(DataRegularSeason20242025!$AA$3:$AA$1315,DataRegularSeason20242025!$B$3:$B$1315, "&lt;=" &amp; $A177, DataRegularSeason20242025!$D$3:$D$1315, W$1)+SUMIFS(DataRegularSeason20242025!$AB$3:$AB$1315,DataRegularSeason20242025!$B$3:$B$1315, "&lt;=" &amp; $A177, DataRegularSeason20242025!$E$3:$E$1315, W$1)</f>
        <v>11</v>
      </c>
      <c r="X177" s="2">
        <f>SUMIFS(DataRegularSeason20242025!$AA$3:$AA$1315,DataRegularSeason20242025!$B$3:$B$1315, "&lt;=" &amp; $A177, DataRegularSeason20242025!$D$3:$D$1315, X$1)+SUMIFS(DataRegularSeason20242025!$AB$3:$AB$1315,DataRegularSeason20242025!$B$3:$B$1315, "&lt;=" &amp; $A177, DataRegularSeason20242025!$E$3:$E$1315, X$1)</f>
        <v>11</v>
      </c>
      <c r="Y177" s="2">
        <f>SUMIFS(DataRegularSeason20242025!$AA$3:$AA$1315,DataRegularSeason20242025!$B$3:$B$1315, "&lt;=" &amp; $A177, DataRegularSeason20242025!$D$3:$D$1315, Y$1)+SUMIFS(DataRegularSeason20242025!$AB$3:$AB$1315,DataRegularSeason20242025!$B$3:$B$1315, "&lt;=" &amp; $A177, DataRegularSeason20242025!$E$3:$E$1315, Y$1)</f>
        <v>8</v>
      </c>
      <c r="Z177" s="2">
        <f>SUMIFS(DataRegularSeason20242025!$AA$3:$AA$1315,DataRegularSeason20242025!$B$3:$B$1315, "&lt;=" &amp; $A177, DataRegularSeason20242025!$D$3:$D$1315, Z$1)+SUMIFS(DataRegularSeason20242025!$AB$3:$AB$1315,DataRegularSeason20242025!$B$3:$B$1315, "&lt;=" &amp; $A177, DataRegularSeason20242025!$E$3:$E$1315, Z$1)</f>
        <v>12</v>
      </c>
      <c r="AA177" s="2">
        <f>SUMIFS(DataRegularSeason20242025!$AA$3:$AA$1315,DataRegularSeason20242025!$B$3:$B$1315, "&lt;=" &amp; $A177, DataRegularSeason20242025!$D$3:$D$1315, AA$1)+SUMIFS(DataRegularSeason20242025!$AB$3:$AB$1315,DataRegularSeason20242025!$B$3:$B$1315, "&lt;=" &amp; $A177, DataRegularSeason20242025!$E$3:$E$1315, AA$1)</f>
        <v>14</v>
      </c>
      <c r="AB177" s="2">
        <f>SUMIFS(DataRegularSeason20242025!$AA$3:$AA$1315,DataRegularSeason20242025!$B$3:$B$1315, "&lt;=" &amp; $A177, DataRegularSeason20242025!$D$3:$D$1315, AB$1)+SUMIFS(DataRegularSeason20242025!$AB$3:$AB$1315,DataRegularSeason20242025!$B$3:$B$1315, "&lt;=" &amp; $A177, DataRegularSeason20242025!$E$3:$E$1315, AB$1)</f>
        <v>14</v>
      </c>
      <c r="AC177" s="2">
        <f>SUMIFS(DataRegularSeason20242025!$AA$3:$AA$1315,DataRegularSeason20242025!$B$3:$B$1315, "&lt;=" &amp; $A177, DataRegularSeason20242025!$D$3:$D$1315, AC$1)+SUMIFS(DataRegularSeason20242025!$AB$3:$AB$1315,DataRegularSeason20242025!$B$3:$B$1315, "&lt;=" &amp; $A177, DataRegularSeason20242025!$E$3:$E$1315, AC$1)</f>
        <v>13</v>
      </c>
      <c r="AD177" s="2">
        <f>SUMIFS(DataRegularSeason20242025!$AA$3:$AA$1315,DataRegularSeason20242025!$B$3:$B$1315, "&lt;=" &amp; $A177, DataRegularSeason20242025!$D$3:$D$1315, AD$1)+SUMIFS(DataRegularSeason20242025!$AB$3:$AB$1315,DataRegularSeason20242025!$B$3:$B$1315, "&lt;=" &amp; $A177, DataRegularSeason20242025!$E$3:$E$1315, AD$1)</f>
        <v>13</v>
      </c>
      <c r="AE177" s="2">
        <f>SUMIFS(DataRegularSeason20242025!$AA$3:$AA$1315,DataRegularSeason20242025!$B$3:$B$1315, "&lt;=" &amp; $A177, DataRegularSeason20242025!$D$3:$D$1315, AE$1)+SUMIFS(DataRegularSeason20242025!$AB$3:$AB$1315,DataRegularSeason20242025!$B$3:$B$1315, "&lt;=" &amp; $A177, DataRegularSeason20242025!$E$3:$E$1315, AE$1)</f>
        <v>17</v>
      </c>
      <c r="AF177" s="2">
        <f>SUMIFS(DataRegularSeason20242025!$AA$3:$AA$1315,DataRegularSeason20242025!$B$3:$B$1315, "&lt;=" &amp; $A177, DataRegularSeason20242025!$D$3:$D$1315, AF$1)+SUMIFS(DataRegularSeason20242025!$AB$3:$AB$1315,DataRegularSeason20242025!$B$3:$B$1315, "&lt;=" &amp; $A177, DataRegularSeason20242025!$E$3:$E$1315, AF$1)</f>
        <v>22</v>
      </c>
      <c r="AG177" s="2">
        <f>SUMIFS(DataRegularSeason20242025!$AA$3:$AA$1315,DataRegularSeason20242025!$B$3:$B$1315, "&lt;=" &amp; $A177, DataRegularSeason20242025!$D$3:$D$1315, AG$1)+SUMIFS(DataRegularSeason20242025!$AB$3:$AB$1315,DataRegularSeason20242025!$B$3:$B$1315, "&lt;=" &amp; $A177, DataRegularSeason20242025!$E$3:$E$1315, AG$1)</f>
        <v>16</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10</v>
      </c>
      <c r="C178" s="2">
        <f>SUMIFS(DataRegularSeason20242025!$AA$3:$AA$1315,DataRegularSeason20242025!$B$3:$B$1315, "&lt;=" &amp; $A178, DataRegularSeason20242025!$D$3:$D$1315, C$1)+SUMIFS(DataRegularSeason20242025!$AB$3:$AB$1315,DataRegularSeason20242025!$B$3:$B$1315, "&lt;=" &amp; $A178, DataRegularSeason20242025!$E$3:$E$1315, C$1)</f>
        <v>13</v>
      </c>
      <c r="D178" s="2">
        <f>SUMIFS(DataRegularSeason20242025!$AA$3:$AA$1315,DataRegularSeason20242025!$B$3:$B$1315, "&lt;=" &amp; $A178, DataRegularSeason20242025!$D$3:$D$1315, D$1)+SUMIFS(DataRegularSeason20242025!$AB$3:$AB$1315,DataRegularSeason20242025!$B$3:$B$1315, "&lt;=" &amp; $A178, DataRegularSeason20242025!$E$3:$E$1315, D$1)</f>
        <v>9</v>
      </c>
      <c r="E178" s="2">
        <f>SUMIFS(DataRegularSeason20242025!$AA$3:$AA$1315,DataRegularSeason20242025!$B$3:$B$1315, "&lt;=" &amp; $A178, DataRegularSeason20242025!$D$3:$D$1315, E$1)+SUMIFS(DataRegularSeason20242025!$AB$3:$AB$1315,DataRegularSeason20242025!$B$3:$B$1315, "&lt;=" &amp; $A178, DataRegularSeason20242025!$E$3:$E$1315, E$1)</f>
        <v>16</v>
      </c>
      <c r="F178" s="2">
        <f>SUMIFS(DataRegularSeason20242025!$AA$3:$AA$1315,DataRegularSeason20242025!$B$3:$B$1315, "&lt;=" &amp; $A178, DataRegularSeason20242025!$D$3:$D$1315, F$1)+SUMIFS(DataRegularSeason20242025!$AB$3:$AB$1315,DataRegularSeason20242025!$B$3:$B$1315, "&lt;=" &amp; $A178, DataRegularSeason20242025!$E$3:$E$1315, F$1)</f>
        <v>11</v>
      </c>
      <c r="G178" s="2">
        <f>SUMIFS(DataRegularSeason20242025!$AA$3:$AA$1315,DataRegularSeason20242025!$B$3:$B$1315, "&lt;=" &amp; $A178, DataRegularSeason20242025!$D$3:$D$1315, G$1)+SUMIFS(DataRegularSeason20242025!$AB$3:$AB$1315,DataRegularSeason20242025!$B$3:$B$1315, "&lt;=" &amp; $A178, DataRegularSeason20242025!$E$3:$E$1315, G$1)</f>
        <v>13</v>
      </c>
      <c r="H178" s="2">
        <f>SUMIFS(DataRegularSeason20242025!$AA$3:$AA$1315,DataRegularSeason20242025!$B$3:$B$1315, "&lt;=" &amp; $A178, DataRegularSeason20242025!$D$3:$D$1315, H$1)+SUMIFS(DataRegularSeason20242025!$AB$3:$AB$1315,DataRegularSeason20242025!$B$3:$B$1315, "&lt;=" &amp; $A178, DataRegularSeason20242025!$E$3:$E$1315, H$1)</f>
        <v>11</v>
      </c>
      <c r="I178" s="2">
        <f>SUMIFS(DataRegularSeason20242025!$AA$3:$AA$1315,DataRegularSeason20242025!$B$3:$B$1315, "&lt;=" &amp; $A178, DataRegularSeason20242025!$D$3:$D$1315, I$1)+SUMIFS(DataRegularSeason20242025!$AB$3:$AB$1315,DataRegularSeason20242025!$B$3:$B$1315, "&lt;=" &amp; $A178, DataRegularSeason20242025!$E$3:$E$1315, I$1)</f>
        <v>10</v>
      </c>
      <c r="J178" s="2">
        <f>SUMIFS(DataRegularSeason20242025!$AA$3:$AA$1315,DataRegularSeason20242025!$B$3:$B$1315, "&lt;=" &amp; $A178, DataRegularSeason20242025!$D$3:$D$1315, J$1)+SUMIFS(DataRegularSeason20242025!$AB$3:$AB$1315,DataRegularSeason20242025!$B$3:$B$1315, "&lt;=" &amp; $A178, DataRegularSeason20242025!$E$3:$E$1315, J$1)</f>
        <v>14</v>
      </c>
      <c r="K178" s="2">
        <f>SUMIFS(DataRegularSeason20242025!$AA$3:$AA$1315,DataRegularSeason20242025!$B$3:$B$1315, "&lt;=" &amp; $A178, DataRegularSeason20242025!$D$3:$D$1315, K$1)+SUMIFS(DataRegularSeason20242025!$AB$3:$AB$1315,DataRegularSeason20242025!$B$3:$B$1315, "&lt;=" &amp; $A178, DataRegularSeason20242025!$E$3:$E$1315, K$1)</f>
        <v>11</v>
      </c>
      <c r="L178" s="2">
        <f>SUMIFS(DataRegularSeason20242025!$AA$3:$AA$1315,DataRegularSeason20242025!$B$3:$B$1315, "&lt;=" &amp; $A178, DataRegularSeason20242025!$D$3:$D$1315, L$1)+SUMIFS(DataRegularSeason20242025!$AB$3:$AB$1315,DataRegularSeason20242025!$B$3:$B$1315, "&lt;=" &amp; $A178, DataRegularSeason20242025!$E$3:$E$1315, L$1)</f>
        <v>13</v>
      </c>
      <c r="M178" s="2">
        <f>SUMIFS(DataRegularSeason20242025!$AA$3:$AA$1315,DataRegularSeason20242025!$B$3:$B$1315, "&lt;=" &amp; $A178, DataRegularSeason20242025!$D$3:$D$1315, M$1)+SUMIFS(DataRegularSeason20242025!$AB$3:$AB$1315,DataRegularSeason20242025!$B$3:$B$1315, "&lt;=" &amp; $A178, DataRegularSeason20242025!$E$3:$E$1315, M$1)</f>
        <v>19</v>
      </c>
      <c r="N178" s="2">
        <f>SUMIFS(DataRegularSeason20242025!$AA$3:$AA$1315,DataRegularSeason20242025!$B$3:$B$1315, "&lt;=" &amp; $A178, DataRegularSeason20242025!$D$3:$D$1315, N$1)+SUMIFS(DataRegularSeason20242025!$AB$3:$AB$1315,DataRegularSeason20242025!$B$3:$B$1315, "&lt;=" &amp; $A178, DataRegularSeason20242025!$E$3:$E$1315, N$1)</f>
        <v>17</v>
      </c>
      <c r="O178" s="2">
        <f>SUMIFS(DataRegularSeason20242025!$AA$3:$AA$1315,DataRegularSeason20242025!$B$3:$B$1315, "&lt;=" &amp; $A178, DataRegularSeason20242025!$D$3:$D$1315, O$1)+SUMIFS(DataRegularSeason20242025!$AB$3:$AB$1315,DataRegularSeason20242025!$B$3:$B$1315, "&lt;=" &amp; $A178, DataRegularSeason20242025!$E$3:$E$1315, O$1)</f>
        <v>18</v>
      </c>
      <c r="P178" s="2">
        <f>SUMIFS(DataRegularSeason20242025!$AA$3:$AA$1315,DataRegularSeason20242025!$B$3:$B$1315, "&lt;=" &amp; $A178, DataRegularSeason20242025!$D$3:$D$1315, P$1)+SUMIFS(DataRegularSeason20242025!$AB$3:$AB$1315,DataRegularSeason20242025!$B$3:$B$1315, "&lt;=" &amp; $A178, DataRegularSeason20242025!$E$3:$E$1315, P$1)</f>
        <v>9</v>
      </c>
      <c r="Q178" s="2">
        <f>SUMIFS(DataRegularSeason20242025!$AA$3:$AA$1315,DataRegularSeason20242025!$B$3:$B$1315, "&lt;=" &amp; $A178, DataRegularSeason20242025!$D$3:$D$1315, Q$1)+SUMIFS(DataRegularSeason20242025!$AB$3:$AB$1315,DataRegularSeason20242025!$B$3:$B$1315, "&lt;=" &amp; $A178, DataRegularSeason20242025!$E$3:$E$1315, Q$1)</f>
        <v>18</v>
      </c>
      <c r="R178" s="2">
        <f>SUMIFS(DataRegularSeason20242025!$AA$3:$AA$1315,DataRegularSeason20242025!$B$3:$B$1315, "&lt;=" &amp; $A178, DataRegularSeason20242025!$D$3:$D$1315, R$1)+SUMIFS(DataRegularSeason20242025!$AB$3:$AB$1315,DataRegularSeason20242025!$B$3:$B$1315, "&lt;=" &amp; $A178, DataRegularSeason20242025!$E$3:$E$1315, R$1)</f>
        <v>9</v>
      </c>
      <c r="S178" s="2">
        <f>SUMIFS(DataRegularSeason20242025!$AA$3:$AA$1315,DataRegularSeason20242025!$B$3:$B$1315, "&lt;=" &amp; $A178, DataRegularSeason20242025!$D$3:$D$1315, S$1)+SUMIFS(DataRegularSeason20242025!$AB$3:$AB$1315,DataRegularSeason20242025!$B$3:$B$1315, "&lt;=" &amp; $A178, DataRegularSeason20242025!$E$3:$E$1315, S$1)</f>
        <v>10</v>
      </c>
      <c r="T178" s="2">
        <f>SUMIFS(DataRegularSeason20242025!$AA$3:$AA$1315,DataRegularSeason20242025!$B$3:$B$1315, "&lt;=" &amp; $A178, DataRegularSeason20242025!$D$3:$D$1315, T$1)+SUMIFS(DataRegularSeason20242025!$AB$3:$AB$1315,DataRegularSeason20242025!$B$3:$B$1315, "&lt;=" &amp; $A178, DataRegularSeason20242025!$E$3:$E$1315, T$1)</f>
        <v>17</v>
      </c>
      <c r="U178" s="2">
        <f>SUMIFS(DataRegularSeason20242025!$AA$3:$AA$1315,DataRegularSeason20242025!$B$3:$B$1315, "&lt;=" &amp; $A178, DataRegularSeason20242025!$D$3:$D$1315, U$1)+SUMIFS(DataRegularSeason20242025!$AB$3:$AB$1315,DataRegularSeason20242025!$B$3:$B$1315, "&lt;=" &amp; $A178, DataRegularSeason20242025!$E$3:$E$1315, U$1)</f>
        <v>12</v>
      </c>
      <c r="V178" s="2">
        <f>SUMIFS(DataRegularSeason20242025!$AA$3:$AA$1315,DataRegularSeason20242025!$B$3:$B$1315, "&lt;=" &amp; $A178, DataRegularSeason20242025!$D$3:$D$1315, V$1)+SUMIFS(DataRegularSeason20242025!$AB$3:$AB$1315,DataRegularSeason20242025!$B$3:$B$1315, "&lt;=" &amp; $A178, DataRegularSeason20242025!$E$3:$E$1315, V$1)</f>
        <v>9</v>
      </c>
      <c r="W178" s="2">
        <f>SUMIFS(DataRegularSeason20242025!$AA$3:$AA$1315,DataRegularSeason20242025!$B$3:$B$1315, "&lt;=" &amp; $A178, DataRegularSeason20242025!$D$3:$D$1315, W$1)+SUMIFS(DataRegularSeason20242025!$AB$3:$AB$1315,DataRegularSeason20242025!$B$3:$B$1315, "&lt;=" &amp; $A178, DataRegularSeason20242025!$E$3:$E$1315, W$1)</f>
        <v>11</v>
      </c>
      <c r="X178" s="2">
        <f>SUMIFS(DataRegularSeason20242025!$AA$3:$AA$1315,DataRegularSeason20242025!$B$3:$B$1315, "&lt;=" &amp; $A178, DataRegularSeason20242025!$D$3:$D$1315, X$1)+SUMIFS(DataRegularSeason20242025!$AB$3:$AB$1315,DataRegularSeason20242025!$B$3:$B$1315, "&lt;=" &amp; $A178, DataRegularSeason20242025!$E$3:$E$1315, X$1)</f>
        <v>11</v>
      </c>
      <c r="Y178" s="2">
        <f>SUMIFS(DataRegularSeason20242025!$AA$3:$AA$1315,DataRegularSeason20242025!$B$3:$B$1315, "&lt;=" &amp; $A178, DataRegularSeason20242025!$D$3:$D$1315, Y$1)+SUMIFS(DataRegularSeason20242025!$AB$3:$AB$1315,DataRegularSeason20242025!$B$3:$B$1315, "&lt;=" &amp; $A178, DataRegularSeason20242025!$E$3:$E$1315, Y$1)</f>
        <v>8</v>
      </c>
      <c r="Z178" s="2">
        <f>SUMIFS(DataRegularSeason20242025!$AA$3:$AA$1315,DataRegularSeason20242025!$B$3:$B$1315, "&lt;=" &amp; $A178, DataRegularSeason20242025!$D$3:$D$1315, Z$1)+SUMIFS(DataRegularSeason20242025!$AB$3:$AB$1315,DataRegularSeason20242025!$B$3:$B$1315, "&lt;=" &amp; $A178, DataRegularSeason20242025!$E$3:$E$1315, Z$1)</f>
        <v>12</v>
      </c>
      <c r="AA178" s="2">
        <f>SUMIFS(DataRegularSeason20242025!$AA$3:$AA$1315,DataRegularSeason20242025!$B$3:$B$1315, "&lt;=" &amp; $A178, DataRegularSeason20242025!$D$3:$D$1315, AA$1)+SUMIFS(DataRegularSeason20242025!$AB$3:$AB$1315,DataRegularSeason20242025!$B$3:$B$1315, "&lt;=" &amp; $A178, DataRegularSeason20242025!$E$3:$E$1315, AA$1)</f>
        <v>14</v>
      </c>
      <c r="AB178" s="2">
        <f>SUMIFS(DataRegularSeason20242025!$AA$3:$AA$1315,DataRegularSeason20242025!$B$3:$B$1315, "&lt;=" &amp; $A178, DataRegularSeason20242025!$D$3:$D$1315, AB$1)+SUMIFS(DataRegularSeason20242025!$AB$3:$AB$1315,DataRegularSeason20242025!$B$3:$B$1315, "&lt;=" &amp; $A178, DataRegularSeason20242025!$E$3:$E$1315, AB$1)</f>
        <v>14</v>
      </c>
      <c r="AC178" s="2">
        <f>SUMIFS(DataRegularSeason20242025!$AA$3:$AA$1315,DataRegularSeason20242025!$B$3:$B$1315, "&lt;=" &amp; $A178, DataRegularSeason20242025!$D$3:$D$1315, AC$1)+SUMIFS(DataRegularSeason20242025!$AB$3:$AB$1315,DataRegularSeason20242025!$B$3:$B$1315, "&lt;=" &amp; $A178, DataRegularSeason20242025!$E$3:$E$1315, AC$1)</f>
        <v>13</v>
      </c>
      <c r="AD178" s="2">
        <f>SUMIFS(DataRegularSeason20242025!$AA$3:$AA$1315,DataRegularSeason20242025!$B$3:$B$1315, "&lt;=" &amp; $A178, DataRegularSeason20242025!$D$3:$D$1315, AD$1)+SUMIFS(DataRegularSeason20242025!$AB$3:$AB$1315,DataRegularSeason20242025!$B$3:$B$1315, "&lt;=" &amp; $A178, DataRegularSeason20242025!$E$3:$E$1315, AD$1)</f>
        <v>13</v>
      </c>
      <c r="AE178" s="2">
        <f>SUMIFS(DataRegularSeason20242025!$AA$3:$AA$1315,DataRegularSeason20242025!$B$3:$B$1315, "&lt;=" &amp; $A178, DataRegularSeason20242025!$D$3:$D$1315, AE$1)+SUMIFS(DataRegularSeason20242025!$AB$3:$AB$1315,DataRegularSeason20242025!$B$3:$B$1315, "&lt;=" &amp; $A178, DataRegularSeason20242025!$E$3:$E$1315, AE$1)</f>
        <v>17</v>
      </c>
      <c r="AF178" s="2">
        <f>SUMIFS(DataRegularSeason20242025!$AA$3:$AA$1315,DataRegularSeason20242025!$B$3:$B$1315, "&lt;=" &amp; $A178, DataRegularSeason20242025!$D$3:$D$1315, AF$1)+SUMIFS(DataRegularSeason20242025!$AB$3:$AB$1315,DataRegularSeason20242025!$B$3:$B$1315, "&lt;=" &amp; $A178, DataRegularSeason20242025!$E$3:$E$1315, AF$1)</f>
        <v>22</v>
      </c>
      <c r="AG178" s="2">
        <f>SUMIFS(DataRegularSeason20242025!$AA$3:$AA$1315,DataRegularSeason20242025!$B$3:$B$1315, "&lt;=" &amp; $A178, DataRegularSeason20242025!$D$3:$D$1315, AG$1)+SUMIFS(DataRegularSeason20242025!$AB$3:$AB$1315,DataRegularSeason20242025!$B$3:$B$1315, "&lt;=" &amp; $A178, DataRegularSeason20242025!$E$3:$E$1315, AG$1)</f>
        <v>16</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10</v>
      </c>
      <c r="C179" s="2">
        <f>SUMIFS(DataRegularSeason20242025!$AA$3:$AA$1315,DataRegularSeason20242025!$B$3:$B$1315, "&lt;=" &amp; $A179, DataRegularSeason20242025!$D$3:$D$1315, C$1)+SUMIFS(DataRegularSeason20242025!$AB$3:$AB$1315,DataRegularSeason20242025!$B$3:$B$1315, "&lt;=" &amp; $A179, DataRegularSeason20242025!$E$3:$E$1315, C$1)</f>
        <v>13</v>
      </c>
      <c r="D179" s="2">
        <f>SUMIFS(DataRegularSeason20242025!$AA$3:$AA$1315,DataRegularSeason20242025!$B$3:$B$1315, "&lt;=" &amp; $A179, DataRegularSeason20242025!$D$3:$D$1315, D$1)+SUMIFS(DataRegularSeason20242025!$AB$3:$AB$1315,DataRegularSeason20242025!$B$3:$B$1315, "&lt;=" &amp; $A179, DataRegularSeason20242025!$E$3:$E$1315, D$1)</f>
        <v>9</v>
      </c>
      <c r="E179" s="2">
        <f>SUMIFS(DataRegularSeason20242025!$AA$3:$AA$1315,DataRegularSeason20242025!$B$3:$B$1315, "&lt;=" &amp; $A179, DataRegularSeason20242025!$D$3:$D$1315, E$1)+SUMIFS(DataRegularSeason20242025!$AB$3:$AB$1315,DataRegularSeason20242025!$B$3:$B$1315, "&lt;=" &amp; $A179, DataRegularSeason20242025!$E$3:$E$1315, E$1)</f>
        <v>16</v>
      </c>
      <c r="F179" s="2">
        <f>SUMIFS(DataRegularSeason20242025!$AA$3:$AA$1315,DataRegularSeason20242025!$B$3:$B$1315, "&lt;=" &amp; $A179, DataRegularSeason20242025!$D$3:$D$1315, F$1)+SUMIFS(DataRegularSeason20242025!$AB$3:$AB$1315,DataRegularSeason20242025!$B$3:$B$1315, "&lt;=" &amp; $A179, DataRegularSeason20242025!$E$3:$E$1315, F$1)</f>
        <v>11</v>
      </c>
      <c r="G179" s="2">
        <f>SUMIFS(DataRegularSeason20242025!$AA$3:$AA$1315,DataRegularSeason20242025!$B$3:$B$1315, "&lt;=" &amp; $A179, DataRegularSeason20242025!$D$3:$D$1315, G$1)+SUMIFS(DataRegularSeason20242025!$AB$3:$AB$1315,DataRegularSeason20242025!$B$3:$B$1315, "&lt;=" &amp; $A179, DataRegularSeason20242025!$E$3:$E$1315, G$1)</f>
        <v>13</v>
      </c>
      <c r="H179" s="2">
        <f>SUMIFS(DataRegularSeason20242025!$AA$3:$AA$1315,DataRegularSeason20242025!$B$3:$B$1315, "&lt;=" &amp; $A179, DataRegularSeason20242025!$D$3:$D$1315, H$1)+SUMIFS(DataRegularSeason20242025!$AB$3:$AB$1315,DataRegularSeason20242025!$B$3:$B$1315, "&lt;=" &amp; $A179, DataRegularSeason20242025!$E$3:$E$1315, H$1)</f>
        <v>11</v>
      </c>
      <c r="I179" s="2">
        <f>SUMIFS(DataRegularSeason20242025!$AA$3:$AA$1315,DataRegularSeason20242025!$B$3:$B$1315, "&lt;=" &amp; $A179, DataRegularSeason20242025!$D$3:$D$1315, I$1)+SUMIFS(DataRegularSeason20242025!$AB$3:$AB$1315,DataRegularSeason20242025!$B$3:$B$1315, "&lt;=" &amp; $A179, DataRegularSeason20242025!$E$3:$E$1315, I$1)</f>
        <v>10</v>
      </c>
      <c r="J179" s="2">
        <f>SUMIFS(DataRegularSeason20242025!$AA$3:$AA$1315,DataRegularSeason20242025!$B$3:$B$1315, "&lt;=" &amp; $A179, DataRegularSeason20242025!$D$3:$D$1315, J$1)+SUMIFS(DataRegularSeason20242025!$AB$3:$AB$1315,DataRegularSeason20242025!$B$3:$B$1315, "&lt;=" &amp; $A179, DataRegularSeason20242025!$E$3:$E$1315, J$1)</f>
        <v>14</v>
      </c>
      <c r="K179" s="2">
        <f>SUMIFS(DataRegularSeason20242025!$AA$3:$AA$1315,DataRegularSeason20242025!$B$3:$B$1315, "&lt;=" &amp; $A179, DataRegularSeason20242025!$D$3:$D$1315, K$1)+SUMIFS(DataRegularSeason20242025!$AB$3:$AB$1315,DataRegularSeason20242025!$B$3:$B$1315, "&lt;=" &amp; $A179, DataRegularSeason20242025!$E$3:$E$1315, K$1)</f>
        <v>11</v>
      </c>
      <c r="L179" s="2">
        <f>SUMIFS(DataRegularSeason20242025!$AA$3:$AA$1315,DataRegularSeason20242025!$B$3:$B$1315, "&lt;=" &amp; $A179, DataRegularSeason20242025!$D$3:$D$1315, L$1)+SUMIFS(DataRegularSeason20242025!$AB$3:$AB$1315,DataRegularSeason20242025!$B$3:$B$1315, "&lt;=" &amp; $A179, DataRegularSeason20242025!$E$3:$E$1315, L$1)</f>
        <v>13</v>
      </c>
      <c r="M179" s="2">
        <f>SUMIFS(DataRegularSeason20242025!$AA$3:$AA$1315,DataRegularSeason20242025!$B$3:$B$1315, "&lt;=" &amp; $A179, DataRegularSeason20242025!$D$3:$D$1315, M$1)+SUMIFS(DataRegularSeason20242025!$AB$3:$AB$1315,DataRegularSeason20242025!$B$3:$B$1315, "&lt;=" &amp; $A179, DataRegularSeason20242025!$E$3:$E$1315, M$1)</f>
        <v>19</v>
      </c>
      <c r="N179" s="2">
        <f>SUMIFS(DataRegularSeason20242025!$AA$3:$AA$1315,DataRegularSeason20242025!$B$3:$B$1315, "&lt;=" &amp; $A179, DataRegularSeason20242025!$D$3:$D$1315, N$1)+SUMIFS(DataRegularSeason20242025!$AB$3:$AB$1315,DataRegularSeason20242025!$B$3:$B$1315, "&lt;=" &amp; $A179, DataRegularSeason20242025!$E$3:$E$1315, N$1)</f>
        <v>17</v>
      </c>
      <c r="O179" s="2">
        <f>SUMIFS(DataRegularSeason20242025!$AA$3:$AA$1315,DataRegularSeason20242025!$B$3:$B$1315, "&lt;=" &amp; $A179, DataRegularSeason20242025!$D$3:$D$1315, O$1)+SUMIFS(DataRegularSeason20242025!$AB$3:$AB$1315,DataRegularSeason20242025!$B$3:$B$1315, "&lt;=" &amp; $A179, DataRegularSeason20242025!$E$3:$E$1315, O$1)</f>
        <v>18</v>
      </c>
      <c r="P179" s="2">
        <f>SUMIFS(DataRegularSeason20242025!$AA$3:$AA$1315,DataRegularSeason20242025!$B$3:$B$1315, "&lt;=" &amp; $A179, DataRegularSeason20242025!$D$3:$D$1315, P$1)+SUMIFS(DataRegularSeason20242025!$AB$3:$AB$1315,DataRegularSeason20242025!$B$3:$B$1315, "&lt;=" &amp; $A179, DataRegularSeason20242025!$E$3:$E$1315, P$1)</f>
        <v>9</v>
      </c>
      <c r="Q179" s="2">
        <f>SUMIFS(DataRegularSeason20242025!$AA$3:$AA$1315,DataRegularSeason20242025!$B$3:$B$1315, "&lt;=" &amp; $A179, DataRegularSeason20242025!$D$3:$D$1315, Q$1)+SUMIFS(DataRegularSeason20242025!$AB$3:$AB$1315,DataRegularSeason20242025!$B$3:$B$1315, "&lt;=" &amp; $A179, DataRegularSeason20242025!$E$3:$E$1315, Q$1)</f>
        <v>18</v>
      </c>
      <c r="R179" s="2">
        <f>SUMIFS(DataRegularSeason20242025!$AA$3:$AA$1315,DataRegularSeason20242025!$B$3:$B$1315, "&lt;=" &amp; $A179, DataRegularSeason20242025!$D$3:$D$1315, R$1)+SUMIFS(DataRegularSeason20242025!$AB$3:$AB$1315,DataRegularSeason20242025!$B$3:$B$1315, "&lt;=" &amp; $A179, DataRegularSeason20242025!$E$3:$E$1315, R$1)</f>
        <v>9</v>
      </c>
      <c r="S179" s="2">
        <f>SUMIFS(DataRegularSeason20242025!$AA$3:$AA$1315,DataRegularSeason20242025!$B$3:$B$1315, "&lt;=" &amp; $A179, DataRegularSeason20242025!$D$3:$D$1315, S$1)+SUMIFS(DataRegularSeason20242025!$AB$3:$AB$1315,DataRegularSeason20242025!$B$3:$B$1315, "&lt;=" &amp; $A179, DataRegularSeason20242025!$E$3:$E$1315, S$1)</f>
        <v>10</v>
      </c>
      <c r="T179" s="2">
        <f>SUMIFS(DataRegularSeason20242025!$AA$3:$AA$1315,DataRegularSeason20242025!$B$3:$B$1315, "&lt;=" &amp; $A179, DataRegularSeason20242025!$D$3:$D$1315, T$1)+SUMIFS(DataRegularSeason20242025!$AB$3:$AB$1315,DataRegularSeason20242025!$B$3:$B$1315, "&lt;=" &amp; $A179, DataRegularSeason20242025!$E$3:$E$1315, T$1)</f>
        <v>17</v>
      </c>
      <c r="U179" s="2">
        <f>SUMIFS(DataRegularSeason20242025!$AA$3:$AA$1315,DataRegularSeason20242025!$B$3:$B$1315, "&lt;=" &amp; $A179, DataRegularSeason20242025!$D$3:$D$1315, U$1)+SUMIFS(DataRegularSeason20242025!$AB$3:$AB$1315,DataRegularSeason20242025!$B$3:$B$1315, "&lt;=" &amp; $A179, DataRegularSeason20242025!$E$3:$E$1315, U$1)</f>
        <v>12</v>
      </c>
      <c r="V179" s="2">
        <f>SUMIFS(DataRegularSeason20242025!$AA$3:$AA$1315,DataRegularSeason20242025!$B$3:$B$1315, "&lt;=" &amp; $A179, DataRegularSeason20242025!$D$3:$D$1315, V$1)+SUMIFS(DataRegularSeason20242025!$AB$3:$AB$1315,DataRegularSeason20242025!$B$3:$B$1315, "&lt;=" &amp; $A179, DataRegularSeason20242025!$E$3:$E$1315, V$1)</f>
        <v>9</v>
      </c>
      <c r="W179" s="2">
        <f>SUMIFS(DataRegularSeason20242025!$AA$3:$AA$1315,DataRegularSeason20242025!$B$3:$B$1315, "&lt;=" &amp; $A179, DataRegularSeason20242025!$D$3:$D$1315, W$1)+SUMIFS(DataRegularSeason20242025!$AB$3:$AB$1315,DataRegularSeason20242025!$B$3:$B$1315, "&lt;=" &amp; $A179, DataRegularSeason20242025!$E$3:$E$1315, W$1)</f>
        <v>11</v>
      </c>
      <c r="X179" s="2">
        <f>SUMIFS(DataRegularSeason20242025!$AA$3:$AA$1315,DataRegularSeason20242025!$B$3:$B$1315, "&lt;=" &amp; $A179, DataRegularSeason20242025!$D$3:$D$1315, X$1)+SUMIFS(DataRegularSeason20242025!$AB$3:$AB$1315,DataRegularSeason20242025!$B$3:$B$1315, "&lt;=" &amp; $A179, DataRegularSeason20242025!$E$3:$E$1315, X$1)</f>
        <v>11</v>
      </c>
      <c r="Y179" s="2">
        <f>SUMIFS(DataRegularSeason20242025!$AA$3:$AA$1315,DataRegularSeason20242025!$B$3:$B$1315, "&lt;=" &amp; $A179, DataRegularSeason20242025!$D$3:$D$1315, Y$1)+SUMIFS(DataRegularSeason20242025!$AB$3:$AB$1315,DataRegularSeason20242025!$B$3:$B$1315, "&lt;=" &amp; $A179, DataRegularSeason20242025!$E$3:$E$1315, Y$1)</f>
        <v>8</v>
      </c>
      <c r="Z179" s="2">
        <f>SUMIFS(DataRegularSeason20242025!$AA$3:$AA$1315,DataRegularSeason20242025!$B$3:$B$1315, "&lt;=" &amp; $A179, DataRegularSeason20242025!$D$3:$D$1315, Z$1)+SUMIFS(DataRegularSeason20242025!$AB$3:$AB$1315,DataRegularSeason20242025!$B$3:$B$1315, "&lt;=" &amp; $A179, DataRegularSeason20242025!$E$3:$E$1315, Z$1)</f>
        <v>12</v>
      </c>
      <c r="AA179" s="2">
        <f>SUMIFS(DataRegularSeason20242025!$AA$3:$AA$1315,DataRegularSeason20242025!$B$3:$B$1315, "&lt;=" &amp; $A179, DataRegularSeason20242025!$D$3:$D$1315, AA$1)+SUMIFS(DataRegularSeason20242025!$AB$3:$AB$1315,DataRegularSeason20242025!$B$3:$B$1315, "&lt;=" &amp; $A179, DataRegularSeason20242025!$E$3:$E$1315, AA$1)</f>
        <v>14</v>
      </c>
      <c r="AB179" s="2">
        <f>SUMIFS(DataRegularSeason20242025!$AA$3:$AA$1315,DataRegularSeason20242025!$B$3:$B$1315, "&lt;=" &amp; $A179, DataRegularSeason20242025!$D$3:$D$1315, AB$1)+SUMIFS(DataRegularSeason20242025!$AB$3:$AB$1315,DataRegularSeason20242025!$B$3:$B$1315, "&lt;=" &amp; $A179, DataRegularSeason20242025!$E$3:$E$1315, AB$1)</f>
        <v>14</v>
      </c>
      <c r="AC179" s="2">
        <f>SUMIFS(DataRegularSeason20242025!$AA$3:$AA$1315,DataRegularSeason20242025!$B$3:$B$1315, "&lt;=" &amp; $A179, DataRegularSeason20242025!$D$3:$D$1315, AC$1)+SUMIFS(DataRegularSeason20242025!$AB$3:$AB$1315,DataRegularSeason20242025!$B$3:$B$1315, "&lt;=" &amp; $A179, DataRegularSeason20242025!$E$3:$E$1315, AC$1)</f>
        <v>13</v>
      </c>
      <c r="AD179" s="2">
        <f>SUMIFS(DataRegularSeason20242025!$AA$3:$AA$1315,DataRegularSeason20242025!$B$3:$B$1315, "&lt;=" &amp; $A179, DataRegularSeason20242025!$D$3:$D$1315, AD$1)+SUMIFS(DataRegularSeason20242025!$AB$3:$AB$1315,DataRegularSeason20242025!$B$3:$B$1315, "&lt;=" &amp; $A179, DataRegularSeason20242025!$E$3:$E$1315, AD$1)</f>
        <v>13</v>
      </c>
      <c r="AE179" s="2">
        <f>SUMIFS(DataRegularSeason20242025!$AA$3:$AA$1315,DataRegularSeason20242025!$B$3:$B$1315, "&lt;=" &amp; $A179, DataRegularSeason20242025!$D$3:$D$1315, AE$1)+SUMIFS(DataRegularSeason20242025!$AB$3:$AB$1315,DataRegularSeason20242025!$B$3:$B$1315, "&lt;=" &amp; $A179, DataRegularSeason20242025!$E$3:$E$1315, AE$1)</f>
        <v>17</v>
      </c>
      <c r="AF179" s="2">
        <f>SUMIFS(DataRegularSeason20242025!$AA$3:$AA$1315,DataRegularSeason20242025!$B$3:$B$1315, "&lt;=" &amp; $A179, DataRegularSeason20242025!$D$3:$D$1315, AF$1)+SUMIFS(DataRegularSeason20242025!$AB$3:$AB$1315,DataRegularSeason20242025!$B$3:$B$1315, "&lt;=" &amp; $A179, DataRegularSeason20242025!$E$3:$E$1315, AF$1)</f>
        <v>22</v>
      </c>
      <c r="AG179" s="2">
        <f>SUMIFS(DataRegularSeason20242025!$AA$3:$AA$1315,DataRegularSeason20242025!$B$3:$B$1315, "&lt;=" &amp; $A179, DataRegularSeason20242025!$D$3:$D$1315, AG$1)+SUMIFS(DataRegularSeason20242025!$AB$3:$AB$1315,DataRegularSeason20242025!$B$3:$B$1315, "&lt;=" &amp; $A179, DataRegularSeason20242025!$E$3:$E$1315, AG$1)</f>
        <v>16</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10</v>
      </c>
      <c r="C180" s="2">
        <f>SUMIFS(DataRegularSeason20242025!$AA$3:$AA$1315,DataRegularSeason20242025!$B$3:$B$1315, "&lt;=" &amp; $A180, DataRegularSeason20242025!$D$3:$D$1315, C$1)+SUMIFS(DataRegularSeason20242025!$AB$3:$AB$1315,DataRegularSeason20242025!$B$3:$B$1315, "&lt;=" &amp; $A180, DataRegularSeason20242025!$E$3:$E$1315, C$1)</f>
        <v>13</v>
      </c>
      <c r="D180" s="2">
        <f>SUMIFS(DataRegularSeason20242025!$AA$3:$AA$1315,DataRegularSeason20242025!$B$3:$B$1315, "&lt;=" &amp; $A180, DataRegularSeason20242025!$D$3:$D$1315, D$1)+SUMIFS(DataRegularSeason20242025!$AB$3:$AB$1315,DataRegularSeason20242025!$B$3:$B$1315, "&lt;=" &amp; $A180, DataRegularSeason20242025!$E$3:$E$1315, D$1)</f>
        <v>9</v>
      </c>
      <c r="E180" s="2">
        <f>SUMIFS(DataRegularSeason20242025!$AA$3:$AA$1315,DataRegularSeason20242025!$B$3:$B$1315, "&lt;=" &amp; $A180, DataRegularSeason20242025!$D$3:$D$1315, E$1)+SUMIFS(DataRegularSeason20242025!$AB$3:$AB$1315,DataRegularSeason20242025!$B$3:$B$1315, "&lt;=" &amp; $A180, DataRegularSeason20242025!$E$3:$E$1315, E$1)</f>
        <v>16</v>
      </c>
      <c r="F180" s="2">
        <f>SUMIFS(DataRegularSeason20242025!$AA$3:$AA$1315,DataRegularSeason20242025!$B$3:$B$1315, "&lt;=" &amp; $A180, DataRegularSeason20242025!$D$3:$D$1315, F$1)+SUMIFS(DataRegularSeason20242025!$AB$3:$AB$1315,DataRegularSeason20242025!$B$3:$B$1315, "&lt;=" &amp; $A180, DataRegularSeason20242025!$E$3:$E$1315, F$1)</f>
        <v>11</v>
      </c>
      <c r="G180" s="2">
        <f>SUMIFS(DataRegularSeason20242025!$AA$3:$AA$1315,DataRegularSeason20242025!$B$3:$B$1315, "&lt;=" &amp; $A180, DataRegularSeason20242025!$D$3:$D$1315, G$1)+SUMIFS(DataRegularSeason20242025!$AB$3:$AB$1315,DataRegularSeason20242025!$B$3:$B$1315, "&lt;=" &amp; $A180, DataRegularSeason20242025!$E$3:$E$1315, G$1)</f>
        <v>13</v>
      </c>
      <c r="H180" s="2">
        <f>SUMIFS(DataRegularSeason20242025!$AA$3:$AA$1315,DataRegularSeason20242025!$B$3:$B$1315, "&lt;=" &amp; $A180, DataRegularSeason20242025!$D$3:$D$1315, H$1)+SUMIFS(DataRegularSeason20242025!$AB$3:$AB$1315,DataRegularSeason20242025!$B$3:$B$1315, "&lt;=" &amp; $A180, DataRegularSeason20242025!$E$3:$E$1315, H$1)</f>
        <v>11</v>
      </c>
      <c r="I180" s="2">
        <f>SUMIFS(DataRegularSeason20242025!$AA$3:$AA$1315,DataRegularSeason20242025!$B$3:$B$1315, "&lt;=" &amp; $A180, DataRegularSeason20242025!$D$3:$D$1315, I$1)+SUMIFS(DataRegularSeason20242025!$AB$3:$AB$1315,DataRegularSeason20242025!$B$3:$B$1315, "&lt;=" &amp; $A180, DataRegularSeason20242025!$E$3:$E$1315, I$1)</f>
        <v>10</v>
      </c>
      <c r="J180" s="2">
        <f>SUMIFS(DataRegularSeason20242025!$AA$3:$AA$1315,DataRegularSeason20242025!$B$3:$B$1315, "&lt;=" &amp; $A180, DataRegularSeason20242025!$D$3:$D$1315, J$1)+SUMIFS(DataRegularSeason20242025!$AB$3:$AB$1315,DataRegularSeason20242025!$B$3:$B$1315, "&lt;=" &amp; $A180, DataRegularSeason20242025!$E$3:$E$1315, J$1)</f>
        <v>14</v>
      </c>
      <c r="K180" s="2">
        <f>SUMIFS(DataRegularSeason20242025!$AA$3:$AA$1315,DataRegularSeason20242025!$B$3:$B$1315, "&lt;=" &amp; $A180, DataRegularSeason20242025!$D$3:$D$1315, K$1)+SUMIFS(DataRegularSeason20242025!$AB$3:$AB$1315,DataRegularSeason20242025!$B$3:$B$1315, "&lt;=" &amp; $A180, DataRegularSeason20242025!$E$3:$E$1315, K$1)</f>
        <v>11</v>
      </c>
      <c r="L180" s="2">
        <f>SUMIFS(DataRegularSeason20242025!$AA$3:$AA$1315,DataRegularSeason20242025!$B$3:$B$1315, "&lt;=" &amp; $A180, DataRegularSeason20242025!$D$3:$D$1315, L$1)+SUMIFS(DataRegularSeason20242025!$AB$3:$AB$1315,DataRegularSeason20242025!$B$3:$B$1315, "&lt;=" &amp; $A180, DataRegularSeason20242025!$E$3:$E$1315, L$1)</f>
        <v>13</v>
      </c>
      <c r="M180" s="2">
        <f>SUMIFS(DataRegularSeason20242025!$AA$3:$AA$1315,DataRegularSeason20242025!$B$3:$B$1315, "&lt;=" &amp; $A180, DataRegularSeason20242025!$D$3:$D$1315, M$1)+SUMIFS(DataRegularSeason20242025!$AB$3:$AB$1315,DataRegularSeason20242025!$B$3:$B$1315, "&lt;=" &amp; $A180, DataRegularSeason20242025!$E$3:$E$1315, M$1)</f>
        <v>19</v>
      </c>
      <c r="N180" s="2">
        <f>SUMIFS(DataRegularSeason20242025!$AA$3:$AA$1315,DataRegularSeason20242025!$B$3:$B$1315, "&lt;=" &amp; $A180, DataRegularSeason20242025!$D$3:$D$1315, N$1)+SUMIFS(DataRegularSeason20242025!$AB$3:$AB$1315,DataRegularSeason20242025!$B$3:$B$1315, "&lt;=" &amp; $A180, DataRegularSeason20242025!$E$3:$E$1315, N$1)</f>
        <v>17</v>
      </c>
      <c r="O180" s="2">
        <f>SUMIFS(DataRegularSeason20242025!$AA$3:$AA$1315,DataRegularSeason20242025!$B$3:$B$1315, "&lt;=" &amp; $A180, DataRegularSeason20242025!$D$3:$D$1315, O$1)+SUMIFS(DataRegularSeason20242025!$AB$3:$AB$1315,DataRegularSeason20242025!$B$3:$B$1315, "&lt;=" &amp; $A180, DataRegularSeason20242025!$E$3:$E$1315, O$1)</f>
        <v>18</v>
      </c>
      <c r="P180" s="2">
        <f>SUMIFS(DataRegularSeason20242025!$AA$3:$AA$1315,DataRegularSeason20242025!$B$3:$B$1315, "&lt;=" &amp; $A180, DataRegularSeason20242025!$D$3:$D$1315, P$1)+SUMIFS(DataRegularSeason20242025!$AB$3:$AB$1315,DataRegularSeason20242025!$B$3:$B$1315, "&lt;=" &amp; $A180, DataRegularSeason20242025!$E$3:$E$1315, P$1)</f>
        <v>9</v>
      </c>
      <c r="Q180" s="2">
        <f>SUMIFS(DataRegularSeason20242025!$AA$3:$AA$1315,DataRegularSeason20242025!$B$3:$B$1315, "&lt;=" &amp; $A180, DataRegularSeason20242025!$D$3:$D$1315, Q$1)+SUMIFS(DataRegularSeason20242025!$AB$3:$AB$1315,DataRegularSeason20242025!$B$3:$B$1315, "&lt;=" &amp; $A180, DataRegularSeason20242025!$E$3:$E$1315, Q$1)</f>
        <v>18</v>
      </c>
      <c r="R180" s="2">
        <f>SUMIFS(DataRegularSeason20242025!$AA$3:$AA$1315,DataRegularSeason20242025!$B$3:$B$1315, "&lt;=" &amp; $A180, DataRegularSeason20242025!$D$3:$D$1315, R$1)+SUMIFS(DataRegularSeason20242025!$AB$3:$AB$1315,DataRegularSeason20242025!$B$3:$B$1315, "&lt;=" &amp; $A180, DataRegularSeason20242025!$E$3:$E$1315, R$1)</f>
        <v>9</v>
      </c>
      <c r="S180" s="2">
        <f>SUMIFS(DataRegularSeason20242025!$AA$3:$AA$1315,DataRegularSeason20242025!$B$3:$B$1315, "&lt;=" &amp; $A180, DataRegularSeason20242025!$D$3:$D$1315, S$1)+SUMIFS(DataRegularSeason20242025!$AB$3:$AB$1315,DataRegularSeason20242025!$B$3:$B$1315, "&lt;=" &amp; $A180, DataRegularSeason20242025!$E$3:$E$1315, S$1)</f>
        <v>10</v>
      </c>
      <c r="T180" s="2">
        <f>SUMIFS(DataRegularSeason20242025!$AA$3:$AA$1315,DataRegularSeason20242025!$B$3:$B$1315, "&lt;=" &amp; $A180, DataRegularSeason20242025!$D$3:$D$1315, T$1)+SUMIFS(DataRegularSeason20242025!$AB$3:$AB$1315,DataRegularSeason20242025!$B$3:$B$1315, "&lt;=" &amp; $A180, DataRegularSeason20242025!$E$3:$E$1315, T$1)</f>
        <v>17</v>
      </c>
      <c r="U180" s="2">
        <f>SUMIFS(DataRegularSeason20242025!$AA$3:$AA$1315,DataRegularSeason20242025!$B$3:$B$1315, "&lt;=" &amp; $A180, DataRegularSeason20242025!$D$3:$D$1315, U$1)+SUMIFS(DataRegularSeason20242025!$AB$3:$AB$1315,DataRegularSeason20242025!$B$3:$B$1315, "&lt;=" &amp; $A180, DataRegularSeason20242025!$E$3:$E$1315, U$1)</f>
        <v>12</v>
      </c>
      <c r="V180" s="2">
        <f>SUMIFS(DataRegularSeason20242025!$AA$3:$AA$1315,DataRegularSeason20242025!$B$3:$B$1315, "&lt;=" &amp; $A180, DataRegularSeason20242025!$D$3:$D$1315, V$1)+SUMIFS(DataRegularSeason20242025!$AB$3:$AB$1315,DataRegularSeason20242025!$B$3:$B$1315, "&lt;=" &amp; $A180, DataRegularSeason20242025!$E$3:$E$1315, V$1)</f>
        <v>9</v>
      </c>
      <c r="W180" s="2">
        <f>SUMIFS(DataRegularSeason20242025!$AA$3:$AA$1315,DataRegularSeason20242025!$B$3:$B$1315, "&lt;=" &amp; $A180, DataRegularSeason20242025!$D$3:$D$1315, W$1)+SUMIFS(DataRegularSeason20242025!$AB$3:$AB$1315,DataRegularSeason20242025!$B$3:$B$1315, "&lt;=" &amp; $A180, DataRegularSeason20242025!$E$3:$E$1315, W$1)</f>
        <v>11</v>
      </c>
      <c r="X180" s="2">
        <f>SUMIFS(DataRegularSeason20242025!$AA$3:$AA$1315,DataRegularSeason20242025!$B$3:$B$1315, "&lt;=" &amp; $A180, DataRegularSeason20242025!$D$3:$D$1315, X$1)+SUMIFS(DataRegularSeason20242025!$AB$3:$AB$1315,DataRegularSeason20242025!$B$3:$B$1315, "&lt;=" &amp; $A180, DataRegularSeason20242025!$E$3:$E$1315, X$1)</f>
        <v>11</v>
      </c>
      <c r="Y180" s="2">
        <f>SUMIFS(DataRegularSeason20242025!$AA$3:$AA$1315,DataRegularSeason20242025!$B$3:$B$1315, "&lt;=" &amp; $A180, DataRegularSeason20242025!$D$3:$D$1315, Y$1)+SUMIFS(DataRegularSeason20242025!$AB$3:$AB$1315,DataRegularSeason20242025!$B$3:$B$1315, "&lt;=" &amp; $A180, DataRegularSeason20242025!$E$3:$E$1315, Y$1)</f>
        <v>8</v>
      </c>
      <c r="Z180" s="2">
        <f>SUMIFS(DataRegularSeason20242025!$AA$3:$AA$1315,DataRegularSeason20242025!$B$3:$B$1315, "&lt;=" &amp; $A180, DataRegularSeason20242025!$D$3:$D$1315, Z$1)+SUMIFS(DataRegularSeason20242025!$AB$3:$AB$1315,DataRegularSeason20242025!$B$3:$B$1315, "&lt;=" &amp; $A180, DataRegularSeason20242025!$E$3:$E$1315, Z$1)</f>
        <v>12</v>
      </c>
      <c r="AA180" s="2">
        <f>SUMIFS(DataRegularSeason20242025!$AA$3:$AA$1315,DataRegularSeason20242025!$B$3:$B$1315, "&lt;=" &amp; $A180, DataRegularSeason20242025!$D$3:$D$1315, AA$1)+SUMIFS(DataRegularSeason20242025!$AB$3:$AB$1315,DataRegularSeason20242025!$B$3:$B$1315, "&lt;=" &amp; $A180, DataRegularSeason20242025!$E$3:$E$1315, AA$1)</f>
        <v>14</v>
      </c>
      <c r="AB180" s="2">
        <f>SUMIFS(DataRegularSeason20242025!$AA$3:$AA$1315,DataRegularSeason20242025!$B$3:$B$1315, "&lt;=" &amp; $A180, DataRegularSeason20242025!$D$3:$D$1315, AB$1)+SUMIFS(DataRegularSeason20242025!$AB$3:$AB$1315,DataRegularSeason20242025!$B$3:$B$1315, "&lt;=" &amp; $A180, DataRegularSeason20242025!$E$3:$E$1315, AB$1)</f>
        <v>14</v>
      </c>
      <c r="AC180" s="2">
        <f>SUMIFS(DataRegularSeason20242025!$AA$3:$AA$1315,DataRegularSeason20242025!$B$3:$B$1315, "&lt;=" &amp; $A180, DataRegularSeason20242025!$D$3:$D$1315, AC$1)+SUMIFS(DataRegularSeason20242025!$AB$3:$AB$1315,DataRegularSeason20242025!$B$3:$B$1315, "&lt;=" &amp; $A180, DataRegularSeason20242025!$E$3:$E$1315, AC$1)</f>
        <v>13</v>
      </c>
      <c r="AD180" s="2">
        <f>SUMIFS(DataRegularSeason20242025!$AA$3:$AA$1315,DataRegularSeason20242025!$B$3:$B$1315, "&lt;=" &amp; $A180, DataRegularSeason20242025!$D$3:$D$1315, AD$1)+SUMIFS(DataRegularSeason20242025!$AB$3:$AB$1315,DataRegularSeason20242025!$B$3:$B$1315, "&lt;=" &amp; $A180, DataRegularSeason20242025!$E$3:$E$1315, AD$1)</f>
        <v>13</v>
      </c>
      <c r="AE180" s="2">
        <f>SUMIFS(DataRegularSeason20242025!$AA$3:$AA$1315,DataRegularSeason20242025!$B$3:$B$1315, "&lt;=" &amp; $A180, DataRegularSeason20242025!$D$3:$D$1315, AE$1)+SUMIFS(DataRegularSeason20242025!$AB$3:$AB$1315,DataRegularSeason20242025!$B$3:$B$1315, "&lt;=" &amp; $A180, DataRegularSeason20242025!$E$3:$E$1315, AE$1)</f>
        <v>17</v>
      </c>
      <c r="AF180" s="2">
        <f>SUMIFS(DataRegularSeason20242025!$AA$3:$AA$1315,DataRegularSeason20242025!$B$3:$B$1315, "&lt;=" &amp; $A180, DataRegularSeason20242025!$D$3:$D$1315, AF$1)+SUMIFS(DataRegularSeason20242025!$AB$3:$AB$1315,DataRegularSeason20242025!$B$3:$B$1315, "&lt;=" &amp; $A180, DataRegularSeason20242025!$E$3:$E$1315, AF$1)</f>
        <v>22</v>
      </c>
      <c r="AG180" s="2">
        <f>SUMIFS(DataRegularSeason20242025!$AA$3:$AA$1315,DataRegularSeason20242025!$B$3:$B$1315, "&lt;=" &amp; $A180, DataRegularSeason20242025!$D$3:$D$1315, AG$1)+SUMIFS(DataRegularSeason20242025!$AB$3:$AB$1315,DataRegularSeason20242025!$B$3:$B$1315, "&lt;=" &amp; $A180, DataRegularSeason20242025!$E$3:$E$1315, AG$1)</f>
        <v>16</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10</v>
      </c>
      <c r="C181" s="2">
        <f>SUMIFS(DataRegularSeason20242025!$AA$3:$AA$1315,DataRegularSeason20242025!$B$3:$B$1315, "&lt;=" &amp; $A181, DataRegularSeason20242025!$D$3:$D$1315, C$1)+SUMIFS(DataRegularSeason20242025!$AB$3:$AB$1315,DataRegularSeason20242025!$B$3:$B$1315, "&lt;=" &amp; $A181, DataRegularSeason20242025!$E$3:$E$1315, C$1)</f>
        <v>13</v>
      </c>
      <c r="D181" s="2">
        <f>SUMIFS(DataRegularSeason20242025!$AA$3:$AA$1315,DataRegularSeason20242025!$B$3:$B$1315, "&lt;=" &amp; $A181, DataRegularSeason20242025!$D$3:$D$1315, D$1)+SUMIFS(DataRegularSeason20242025!$AB$3:$AB$1315,DataRegularSeason20242025!$B$3:$B$1315, "&lt;=" &amp; $A181, DataRegularSeason20242025!$E$3:$E$1315, D$1)</f>
        <v>9</v>
      </c>
      <c r="E181" s="2">
        <f>SUMIFS(DataRegularSeason20242025!$AA$3:$AA$1315,DataRegularSeason20242025!$B$3:$B$1315, "&lt;=" &amp; $A181, DataRegularSeason20242025!$D$3:$D$1315, E$1)+SUMIFS(DataRegularSeason20242025!$AB$3:$AB$1315,DataRegularSeason20242025!$B$3:$B$1315, "&lt;=" &amp; $A181, DataRegularSeason20242025!$E$3:$E$1315, E$1)</f>
        <v>16</v>
      </c>
      <c r="F181" s="2">
        <f>SUMIFS(DataRegularSeason20242025!$AA$3:$AA$1315,DataRegularSeason20242025!$B$3:$B$1315, "&lt;=" &amp; $A181, DataRegularSeason20242025!$D$3:$D$1315, F$1)+SUMIFS(DataRegularSeason20242025!$AB$3:$AB$1315,DataRegularSeason20242025!$B$3:$B$1315, "&lt;=" &amp; $A181, DataRegularSeason20242025!$E$3:$E$1315, F$1)</f>
        <v>11</v>
      </c>
      <c r="G181" s="2">
        <f>SUMIFS(DataRegularSeason20242025!$AA$3:$AA$1315,DataRegularSeason20242025!$B$3:$B$1315, "&lt;=" &amp; $A181, DataRegularSeason20242025!$D$3:$D$1315, G$1)+SUMIFS(DataRegularSeason20242025!$AB$3:$AB$1315,DataRegularSeason20242025!$B$3:$B$1315, "&lt;=" &amp; $A181, DataRegularSeason20242025!$E$3:$E$1315, G$1)</f>
        <v>13</v>
      </c>
      <c r="H181" s="2">
        <f>SUMIFS(DataRegularSeason20242025!$AA$3:$AA$1315,DataRegularSeason20242025!$B$3:$B$1315, "&lt;=" &amp; $A181, DataRegularSeason20242025!$D$3:$D$1315, H$1)+SUMIFS(DataRegularSeason20242025!$AB$3:$AB$1315,DataRegularSeason20242025!$B$3:$B$1315, "&lt;=" &amp; $A181, DataRegularSeason20242025!$E$3:$E$1315, H$1)</f>
        <v>11</v>
      </c>
      <c r="I181" s="2">
        <f>SUMIFS(DataRegularSeason20242025!$AA$3:$AA$1315,DataRegularSeason20242025!$B$3:$B$1315, "&lt;=" &amp; $A181, DataRegularSeason20242025!$D$3:$D$1315, I$1)+SUMIFS(DataRegularSeason20242025!$AB$3:$AB$1315,DataRegularSeason20242025!$B$3:$B$1315, "&lt;=" &amp; $A181, DataRegularSeason20242025!$E$3:$E$1315, I$1)</f>
        <v>10</v>
      </c>
      <c r="J181" s="2">
        <f>SUMIFS(DataRegularSeason20242025!$AA$3:$AA$1315,DataRegularSeason20242025!$B$3:$B$1315, "&lt;=" &amp; $A181, DataRegularSeason20242025!$D$3:$D$1315, J$1)+SUMIFS(DataRegularSeason20242025!$AB$3:$AB$1315,DataRegularSeason20242025!$B$3:$B$1315, "&lt;=" &amp; $A181, DataRegularSeason20242025!$E$3:$E$1315, J$1)</f>
        <v>14</v>
      </c>
      <c r="K181" s="2">
        <f>SUMIFS(DataRegularSeason20242025!$AA$3:$AA$1315,DataRegularSeason20242025!$B$3:$B$1315, "&lt;=" &amp; $A181, DataRegularSeason20242025!$D$3:$D$1315, K$1)+SUMIFS(DataRegularSeason20242025!$AB$3:$AB$1315,DataRegularSeason20242025!$B$3:$B$1315, "&lt;=" &amp; $A181, DataRegularSeason20242025!$E$3:$E$1315, K$1)</f>
        <v>11</v>
      </c>
      <c r="L181" s="2">
        <f>SUMIFS(DataRegularSeason20242025!$AA$3:$AA$1315,DataRegularSeason20242025!$B$3:$B$1315, "&lt;=" &amp; $A181, DataRegularSeason20242025!$D$3:$D$1315, L$1)+SUMIFS(DataRegularSeason20242025!$AB$3:$AB$1315,DataRegularSeason20242025!$B$3:$B$1315, "&lt;=" &amp; $A181, DataRegularSeason20242025!$E$3:$E$1315, L$1)</f>
        <v>13</v>
      </c>
      <c r="M181" s="2">
        <f>SUMIFS(DataRegularSeason20242025!$AA$3:$AA$1315,DataRegularSeason20242025!$B$3:$B$1315, "&lt;=" &amp; $A181, DataRegularSeason20242025!$D$3:$D$1315, M$1)+SUMIFS(DataRegularSeason20242025!$AB$3:$AB$1315,DataRegularSeason20242025!$B$3:$B$1315, "&lt;=" &amp; $A181, DataRegularSeason20242025!$E$3:$E$1315, M$1)</f>
        <v>19</v>
      </c>
      <c r="N181" s="2">
        <f>SUMIFS(DataRegularSeason20242025!$AA$3:$AA$1315,DataRegularSeason20242025!$B$3:$B$1315, "&lt;=" &amp; $A181, DataRegularSeason20242025!$D$3:$D$1315, N$1)+SUMIFS(DataRegularSeason20242025!$AB$3:$AB$1315,DataRegularSeason20242025!$B$3:$B$1315, "&lt;=" &amp; $A181, DataRegularSeason20242025!$E$3:$E$1315, N$1)</f>
        <v>17</v>
      </c>
      <c r="O181" s="2">
        <f>SUMIFS(DataRegularSeason20242025!$AA$3:$AA$1315,DataRegularSeason20242025!$B$3:$B$1315, "&lt;=" &amp; $A181, DataRegularSeason20242025!$D$3:$D$1315, O$1)+SUMIFS(DataRegularSeason20242025!$AB$3:$AB$1315,DataRegularSeason20242025!$B$3:$B$1315, "&lt;=" &amp; $A181, DataRegularSeason20242025!$E$3:$E$1315, O$1)</f>
        <v>18</v>
      </c>
      <c r="P181" s="2">
        <f>SUMIFS(DataRegularSeason20242025!$AA$3:$AA$1315,DataRegularSeason20242025!$B$3:$B$1315, "&lt;=" &amp; $A181, DataRegularSeason20242025!$D$3:$D$1315, P$1)+SUMIFS(DataRegularSeason20242025!$AB$3:$AB$1315,DataRegularSeason20242025!$B$3:$B$1315, "&lt;=" &amp; $A181, DataRegularSeason20242025!$E$3:$E$1315, P$1)</f>
        <v>9</v>
      </c>
      <c r="Q181" s="2">
        <f>SUMIFS(DataRegularSeason20242025!$AA$3:$AA$1315,DataRegularSeason20242025!$B$3:$B$1315, "&lt;=" &amp; $A181, DataRegularSeason20242025!$D$3:$D$1315, Q$1)+SUMIFS(DataRegularSeason20242025!$AB$3:$AB$1315,DataRegularSeason20242025!$B$3:$B$1315, "&lt;=" &amp; $A181, DataRegularSeason20242025!$E$3:$E$1315, Q$1)</f>
        <v>18</v>
      </c>
      <c r="R181" s="2">
        <f>SUMIFS(DataRegularSeason20242025!$AA$3:$AA$1315,DataRegularSeason20242025!$B$3:$B$1315, "&lt;=" &amp; $A181, DataRegularSeason20242025!$D$3:$D$1315, R$1)+SUMIFS(DataRegularSeason20242025!$AB$3:$AB$1315,DataRegularSeason20242025!$B$3:$B$1315, "&lt;=" &amp; $A181, DataRegularSeason20242025!$E$3:$E$1315, R$1)</f>
        <v>9</v>
      </c>
      <c r="S181" s="2">
        <f>SUMIFS(DataRegularSeason20242025!$AA$3:$AA$1315,DataRegularSeason20242025!$B$3:$B$1315, "&lt;=" &amp; $A181, DataRegularSeason20242025!$D$3:$D$1315, S$1)+SUMIFS(DataRegularSeason20242025!$AB$3:$AB$1315,DataRegularSeason20242025!$B$3:$B$1315, "&lt;=" &amp; $A181, DataRegularSeason20242025!$E$3:$E$1315, S$1)</f>
        <v>10</v>
      </c>
      <c r="T181" s="2">
        <f>SUMIFS(DataRegularSeason20242025!$AA$3:$AA$1315,DataRegularSeason20242025!$B$3:$B$1315, "&lt;=" &amp; $A181, DataRegularSeason20242025!$D$3:$D$1315, T$1)+SUMIFS(DataRegularSeason20242025!$AB$3:$AB$1315,DataRegularSeason20242025!$B$3:$B$1315, "&lt;=" &amp; $A181, DataRegularSeason20242025!$E$3:$E$1315, T$1)</f>
        <v>17</v>
      </c>
      <c r="U181" s="2">
        <f>SUMIFS(DataRegularSeason20242025!$AA$3:$AA$1315,DataRegularSeason20242025!$B$3:$B$1315, "&lt;=" &amp; $A181, DataRegularSeason20242025!$D$3:$D$1315, U$1)+SUMIFS(DataRegularSeason20242025!$AB$3:$AB$1315,DataRegularSeason20242025!$B$3:$B$1315, "&lt;=" &amp; $A181, DataRegularSeason20242025!$E$3:$E$1315, U$1)</f>
        <v>12</v>
      </c>
      <c r="V181" s="2">
        <f>SUMIFS(DataRegularSeason20242025!$AA$3:$AA$1315,DataRegularSeason20242025!$B$3:$B$1315, "&lt;=" &amp; $A181, DataRegularSeason20242025!$D$3:$D$1315, V$1)+SUMIFS(DataRegularSeason20242025!$AB$3:$AB$1315,DataRegularSeason20242025!$B$3:$B$1315, "&lt;=" &amp; $A181, DataRegularSeason20242025!$E$3:$E$1315, V$1)</f>
        <v>9</v>
      </c>
      <c r="W181" s="2">
        <f>SUMIFS(DataRegularSeason20242025!$AA$3:$AA$1315,DataRegularSeason20242025!$B$3:$B$1315, "&lt;=" &amp; $A181, DataRegularSeason20242025!$D$3:$D$1315, W$1)+SUMIFS(DataRegularSeason20242025!$AB$3:$AB$1315,DataRegularSeason20242025!$B$3:$B$1315, "&lt;=" &amp; $A181, DataRegularSeason20242025!$E$3:$E$1315, W$1)</f>
        <v>11</v>
      </c>
      <c r="X181" s="2">
        <f>SUMIFS(DataRegularSeason20242025!$AA$3:$AA$1315,DataRegularSeason20242025!$B$3:$B$1315, "&lt;=" &amp; $A181, DataRegularSeason20242025!$D$3:$D$1315, X$1)+SUMIFS(DataRegularSeason20242025!$AB$3:$AB$1315,DataRegularSeason20242025!$B$3:$B$1315, "&lt;=" &amp; $A181, DataRegularSeason20242025!$E$3:$E$1315, X$1)</f>
        <v>11</v>
      </c>
      <c r="Y181" s="2">
        <f>SUMIFS(DataRegularSeason20242025!$AA$3:$AA$1315,DataRegularSeason20242025!$B$3:$B$1315, "&lt;=" &amp; $A181, DataRegularSeason20242025!$D$3:$D$1315, Y$1)+SUMIFS(DataRegularSeason20242025!$AB$3:$AB$1315,DataRegularSeason20242025!$B$3:$B$1315, "&lt;=" &amp; $A181, DataRegularSeason20242025!$E$3:$E$1315, Y$1)</f>
        <v>8</v>
      </c>
      <c r="Z181" s="2">
        <f>SUMIFS(DataRegularSeason20242025!$AA$3:$AA$1315,DataRegularSeason20242025!$B$3:$B$1315, "&lt;=" &amp; $A181, DataRegularSeason20242025!$D$3:$D$1315, Z$1)+SUMIFS(DataRegularSeason20242025!$AB$3:$AB$1315,DataRegularSeason20242025!$B$3:$B$1315, "&lt;=" &amp; $A181, DataRegularSeason20242025!$E$3:$E$1315, Z$1)</f>
        <v>12</v>
      </c>
      <c r="AA181" s="2">
        <f>SUMIFS(DataRegularSeason20242025!$AA$3:$AA$1315,DataRegularSeason20242025!$B$3:$B$1315, "&lt;=" &amp; $A181, DataRegularSeason20242025!$D$3:$D$1315, AA$1)+SUMIFS(DataRegularSeason20242025!$AB$3:$AB$1315,DataRegularSeason20242025!$B$3:$B$1315, "&lt;=" &amp; $A181, DataRegularSeason20242025!$E$3:$E$1315, AA$1)</f>
        <v>14</v>
      </c>
      <c r="AB181" s="2">
        <f>SUMIFS(DataRegularSeason20242025!$AA$3:$AA$1315,DataRegularSeason20242025!$B$3:$B$1315, "&lt;=" &amp; $A181, DataRegularSeason20242025!$D$3:$D$1315, AB$1)+SUMIFS(DataRegularSeason20242025!$AB$3:$AB$1315,DataRegularSeason20242025!$B$3:$B$1315, "&lt;=" &amp; $A181, DataRegularSeason20242025!$E$3:$E$1315, AB$1)</f>
        <v>14</v>
      </c>
      <c r="AC181" s="2">
        <f>SUMIFS(DataRegularSeason20242025!$AA$3:$AA$1315,DataRegularSeason20242025!$B$3:$B$1315, "&lt;=" &amp; $A181, DataRegularSeason20242025!$D$3:$D$1315, AC$1)+SUMIFS(DataRegularSeason20242025!$AB$3:$AB$1315,DataRegularSeason20242025!$B$3:$B$1315, "&lt;=" &amp; $A181, DataRegularSeason20242025!$E$3:$E$1315, AC$1)</f>
        <v>13</v>
      </c>
      <c r="AD181" s="2">
        <f>SUMIFS(DataRegularSeason20242025!$AA$3:$AA$1315,DataRegularSeason20242025!$B$3:$B$1315, "&lt;=" &amp; $A181, DataRegularSeason20242025!$D$3:$D$1315, AD$1)+SUMIFS(DataRegularSeason20242025!$AB$3:$AB$1315,DataRegularSeason20242025!$B$3:$B$1315, "&lt;=" &amp; $A181, DataRegularSeason20242025!$E$3:$E$1315, AD$1)</f>
        <v>13</v>
      </c>
      <c r="AE181" s="2">
        <f>SUMIFS(DataRegularSeason20242025!$AA$3:$AA$1315,DataRegularSeason20242025!$B$3:$B$1315, "&lt;=" &amp; $A181, DataRegularSeason20242025!$D$3:$D$1315, AE$1)+SUMIFS(DataRegularSeason20242025!$AB$3:$AB$1315,DataRegularSeason20242025!$B$3:$B$1315, "&lt;=" &amp; $A181, DataRegularSeason20242025!$E$3:$E$1315, AE$1)</f>
        <v>17</v>
      </c>
      <c r="AF181" s="2">
        <f>SUMIFS(DataRegularSeason20242025!$AA$3:$AA$1315,DataRegularSeason20242025!$B$3:$B$1315, "&lt;=" &amp; $A181, DataRegularSeason20242025!$D$3:$D$1315, AF$1)+SUMIFS(DataRegularSeason20242025!$AB$3:$AB$1315,DataRegularSeason20242025!$B$3:$B$1315, "&lt;=" &amp; $A181, DataRegularSeason20242025!$E$3:$E$1315, AF$1)</f>
        <v>22</v>
      </c>
      <c r="AG181" s="2">
        <f>SUMIFS(DataRegularSeason20242025!$AA$3:$AA$1315,DataRegularSeason20242025!$B$3:$B$1315, "&lt;=" &amp; $A181, DataRegularSeason20242025!$D$3:$D$1315, AG$1)+SUMIFS(DataRegularSeason20242025!$AB$3:$AB$1315,DataRegularSeason20242025!$B$3:$B$1315, "&lt;=" &amp; $A181, DataRegularSeason20242025!$E$3:$E$1315, AG$1)</f>
        <v>16</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10</v>
      </c>
      <c r="C182" s="2">
        <f>SUMIFS(DataRegularSeason20242025!$AA$3:$AA$1315,DataRegularSeason20242025!$B$3:$B$1315, "&lt;=" &amp; $A182, DataRegularSeason20242025!$D$3:$D$1315, C$1)+SUMIFS(DataRegularSeason20242025!$AB$3:$AB$1315,DataRegularSeason20242025!$B$3:$B$1315, "&lt;=" &amp; $A182, DataRegularSeason20242025!$E$3:$E$1315, C$1)</f>
        <v>13</v>
      </c>
      <c r="D182" s="2">
        <f>SUMIFS(DataRegularSeason20242025!$AA$3:$AA$1315,DataRegularSeason20242025!$B$3:$B$1315, "&lt;=" &amp; $A182, DataRegularSeason20242025!$D$3:$D$1315, D$1)+SUMIFS(DataRegularSeason20242025!$AB$3:$AB$1315,DataRegularSeason20242025!$B$3:$B$1315, "&lt;=" &amp; $A182, DataRegularSeason20242025!$E$3:$E$1315, D$1)</f>
        <v>9</v>
      </c>
      <c r="E182" s="2">
        <f>SUMIFS(DataRegularSeason20242025!$AA$3:$AA$1315,DataRegularSeason20242025!$B$3:$B$1315, "&lt;=" &amp; $A182, DataRegularSeason20242025!$D$3:$D$1315, E$1)+SUMIFS(DataRegularSeason20242025!$AB$3:$AB$1315,DataRegularSeason20242025!$B$3:$B$1315, "&lt;=" &amp; $A182, DataRegularSeason20242025!$E$3:$E$1315, E$1)</f>
        <v>16</v>
      </c>
      <c r="F182" s="2">
        <f>SUMIFS(DataRegularSeason20242025!$AA$3:$AA$1315,DataRegularSeason20242025!$B$3:$B$1315, "&lt;=" &amp; $A182, DataRegularSeason20242025!$D$3:$D$1315, F$1)+SUMIFS(DataRegularSeason20242025!$AB$3:$AB$1315,DataRegularSeason20242025!$B$3:$B$1315, "&lt;=" &amp; $A182, DataRegularSeason20242025!$E$3:$E$1315, F$1)</f>
        <v>11</v>
      </c>
      <c r="G182" s="2">
        <f>SUMIFS(DataRegularSeason20242025!$AA$3:$AA$1315,DataRegularSeason20242025!$B$3:$B$1315, "&lt;=" &amp; $A182, DataRegularSeason20242025!$D$3:$D$1315, G$1)+SUMIFS(DataRegularSeason20242025!$AB$3:$AB$1315,DataRegularSeason20242025!$B$3:$B$1315, "&lt;=" &amp; $A182, DataRegularSeason20242025!$E$3:$E$1315, G$1)</f>
        <v>13</v>
      </c>
      <c r="H182" s="2">
        <f>SUMIFS(DataRegularSeason20242025!$AA$3:$AA$1315,DataRegularSeason20242025!$B$3:$B$1315, "&lt;=" &amp; $A182, DataRegularSeason20242025!$D$3:$D$1315, H$1)+SUMIFS(DataRegularSeason20242025!$AB$3:$AB$1315,DataRegularSeason20242025!$B$3:$B$1315, "&lt;=" &amp; $A182, DataRegularSeason20242025!$E$3:$E$1315, H$1)</f>
        <v>11</v>
      </c>
      <c r="I182" s="2">
        <f>SUMIFS(DataRegularSeason20242025!$AA$3:$AA$1315,DataRegularSeason20242025!$B$3:$B$1315, "&lt;=" &amp; $A182, DataRegularSeason20242025!$D$3:$D$1315, I$1)+SUMIFS(DataRegularSeason20242025!$AB$3:$AB$1315,DataRegularSeason20242025!$B$3:$B$1315, "&lt;=" &amp; $A182, DataRegularSeason20242025!$E$3:$E$1315, I$1)</f>
        <v>10</v>
      </c>
      <c r="J182" s="2">
        <f>SUMIFS(DataRegularSeason20242025!$AA$3:$AA$1315,DataRegularSeason20242025!$B$3:$B$1315, "&lt;=" &amp; $A182, DataRegularSeason20242025!$D$3:$D$1315, J$1)+SUMIFS(DataRegularSeason20242025!$AB$3:$AB$1315,DataRegularSeason20242025!$B$3:$B$1315, "&lt;=" &amp; $A182, DataRegularSeason20242025!$E$3:$E$1315, J$1)</f>
        <v>14</v>
      </c>
      <c r="K182" s="2">
        <f>SUMIFS(DataRegularSeason20242025!$AA$3:$AA$1315,DataRegularSeason20242025!$B$3:$B$1315, "&lt;=" &amp; $A182, DataRegularSeason20242025!$D$3:$D$1315, K$1)+SUMIFS(DataRegularSeason20242025!$AB$3:$AB$1315,DataRegularSeason20242025!$B$3:$B$1315, "&lt;=" &amp; $A182, DataRegularSeason20242025!$E$3:$E$1315, K$1)</f>
        <v>11</v>
      </c>
      <c r="L182" s="2">
        <f>SUMIFS(DataRegularSeason20242025!$AA$3:$AA$1315,DataRegularSeason20242025!$B$3:$B$1315, "&lt;=" &amp; $A182, DataRegularSeason20242025!$D$3:$D$1315, L$1)+SUMIFS(DataRegularSeason20242025!$AB$3:$AB$1315,DataRegularSeason20242025!$B$3:$B$1315, "&lt;=" &amp; $A182, DataRegularSeason20242025!$E$3:$E$1315, L$1)</f>
        <v>13</v>
      </c>
      <c r="M182" s="2">
        <f>SUMIFS(DataRegularSeason20242025!$AA$3:$AA$1315,DataRegularSeason20242025!$B$3:$B$1315, "&lt;=" &amp; $A182, DataRegularSeason20242025!$D$3:$D$1315, M$1)+SUMIFS(DataRegularSeason20242025!$AB$3:$AB$1315,DataRegularSeason20242025!$B$3:$B$1315, "&lt;=" &amp; $A182, DataRegularSeason20242025!$E$3:$E$1315, M$1)</f>
        <v>19</v>
      </c>
      <c r="N182" s="2">
        <f>SUMIFS(DataRegularSeason20242025!$AA$3:$AA$1315,DataRegularSeason20242025!$B$3:$B$1315, "&lt;=" &amp; $A182, DataRegularSeason20242025!$D$3:$D$1315, N$1)+SUMIFS(DataRegularSeason20242025!$AB$3:$AB$1315,DataRegularSeason20242025!$B$3:$B$1315, "&lt;=" &amp; $A182, DataRegularSeason20242025!$E$3:$E$1315, N$1)</f>
        <v>17</v>
      </c>
      <c r="O182" s="2">
        <f>SUMIFS(DataRegularSeason20242025!$AA$3:$AA$1315,DataRegularSeason20242025!$B$3:$B$1315, "&lt;=" &amp; $A182, DataRegularSeason20242025!$D$3:$D$1315, O$1)+SUMIFS(DataRegularSeason20242025!$AB$3:$AB$1315,DataRegularSeason20242025!$B$3:$B$1315, "&lt;=" &amp; $A182, DataRegularSeason20242025!$E$3:$E$1315, O$1)</f>
        <v>18</v>
      </c>
      <c r="P182" s="2">
        <f>SUMIFS(DataRegularSeason20242025!$AA$3:$AA$1315,DataRegularSeason20242025!$B$3:$B$1315, "&lt;=" &amp; $A182, DataRegularSeason20242025!$D$3:$D$1315, P$1)+SUMIFS(DataRegularSeason20242025!$AB$3:$AB$1315,DataRegularSeason20242025!$B$3:$B$1315, "&lt;=" &amp; $A182, DataRegularSeason20242025!$E$3:$E$1315, P$1)</f>
        <v>9</v>
      </c>
      <c r="Q182" s="2">
        <f>SUMIFS(DataRegularSeason20242025!$AA$3:$AA$1315,DataRegularSeason20242025!$B$3:$B$1315, "&lt;=" &amp; $A182, DataRegularSeason20242025!$D$3:$D$1315, Q$1)+SUMIFS(DataRegularSeason20242025!$AB$3:$AB$1315,DataRegularSeason20242025!$B$3:$B$1315, "&lt;=" &amp; $A182, DataRegularSeason20242025!$E$3:$E$1315, Q$1)</f>
        <v>18</v>
      </c>
      <c r="R182" s="2">
        <f>SUMIFS(DataRegularSeason20242025!$AA$3:$AA$1315,DataRegularSeason20242025!$B$3:$B$1315, "&lt;=" &amp; $A182, DataRegularSeason20242025!$D$3:$D$1315, R$1)+SUMIFS(DataRegularSeason20242025!$AB$3:$AB$1315,DataRegularSeason20242025!$B$3:$B$1315, "&lt;=" &amp; $A182, DataRegularSeason20242025!$E$3:$E$1315, R$1)</f>
        <v>9</v>
      </c>
      <c r="S182" s="2">
        <f>SUMIFS(DataRegularSeason20242025!$AA$3:$AA$1315,DataRegularSeason20242025!$B$3:$B$1315, "&lt;=" &amp; $A182, DataRegularSeason20242025!$D$3:$D$1315, S$1)+SUMIFS(DataRegularSeason20242025!$AB$3:$AB$1315,DataRegularSeason20242025!$B$3:$B$1315, "&lt;=" &amp; $A182, DataRegularSeason20242025!$E$3:$E$1315, S$1)</f>
        <v>10</v>
      </c>
      <c r="T182" s="2">
        <f>SUMIFS(DataRegularSeason20242025!$AA$3:$AA$1315,DataRegularSeason20242025!$B$3:$B$1315, "&lt;=" &amp; $A182, DataRegularSeason20242025!$D$3:$D$1315, T$1)+SUMIFS(DataRegularSeason20242025!$AB$3:$AB$1315,DataRegularSeason20242025!$B$3:$B$1315, "&lt;=" &amp; $A182, DataRegularSeason20242025!$E$3:$E$1315, T$1)</f>
        <v>17</v>
      </c>
      <c r="U182" s="2">
        <f>SUMIFS(DataRegularSeason20242025!$AA$3:$AA$1315,DataRegularSeason20242025!$B$3:$B$1315, "&lt;=" &amp; $A182, DataRegularSeason20242025!$D$3:$D$1315, U$1)+SUMIFS(DataRegularSeason20242025!$AB$3:$AB$1315,DataRegularSeason20242025!$B$3:$B$1315, "&lt;=" &amp; $A182, DataRegularSeason20242025!$E$3:$E$1315, U$1)</f>
        <v>12</v>
      </c>
      <c r="V182" s="2">
        <f>SUMIFS(DataRegularSeason20242025!$AA$3:$AA$1315,DataRegularSeason20242025!$B$3:$B$1315, "&lt;=" &amp; $A182, DataRegularSeason20242025!$D$3:$D$1315, V$1)+SUMIFS(DataRegularSeason20242025!$AB$3:$AB$1315,DataRegularSeason20242025!$B$3:$B$1315, "&lt;=" &amp; $A182, DataRegularSeason20242025!$E$3:$E$1315, V$1)</f>
        <v>9</v>
      </c>
      <c r="W182" s="2">
        <f>SUMIFS(DataRegularSeason20242025!$AA$3:$AA$1315,DataRegularSeason20242025!$B$3:$B$1315, "&lt;=" &amp; $A182, DataRegularSeason20242025!$D$3:$D$1315, W$1)+SUMIFS(DataRegularSeason20242025!$AB$3:$AB$1315,DataRegularSeason20242025!$B$3:$B$1315, "&lt;=" &amp; $A182, DataRegularSeason20242025!$E$3:$E$1315, W$1)</f>
        <v>11</v>
      </c>
      <c r="X182" s="2">
        <f>SUMIFS(DataRegularSeason20242025!$AA$3:$AA$1315,DataRegularSeason20242025!$B$3:$B$1315, "&lt;=" &amp; $A182, DataRegularSeason20242025!$D$3:$D$1315, X$1)+SUMIFS(DataRegularSeason20242025!$AB$3:$AB$1315,DataRegularSeason20242025!$B$3:$B$1315, "&lt;=" &amp; $A182, DataRegularSeason20242025!$E$3:$E$1315, X$1)</f>
        <v>11</v>
      </c>
      <c r="Y182" s="2">
        <f>SUMIFS(DataRegularSeason20242025!$AA$3:$AA$1315,DataRegularSeason20242025!$B$3:$B$1315, "&lt;=" &amp; $A182, DataRegularSeason20242025!$D$3:$D$1315, Y$1)+SUMIFS(DataRegularSeason20242025!$AB$3:$AB$1315,DataRegularSeason20242025!$B$3:$B$1315, "&lt;=" &amp; $A182, DataRegularSeason20242025!$E$3:$E$1315, Y$1)</f>
        <v>8</v>
      </c>
      <c r="Z182" s="2">
        <f>SUMIFS(DataRegularSeason20242025!$AA$3:$AA$1315,DataRegularSeason20242025!$B$3:$B$1315, "&lt;=" &amp; $A182, DataRegularSeason20242025!$D$3:$D$1315, Z$1)+SUMIFS(DataRegularSeason20242025!$AB$3:$AB$1315,DataRegularSeason20242025!$B$3:$B$1315, "&lt;=" &amp; $A182, DataRegularSeason20242025!$E$3:$E$1315, Z$1)</f>
        <v>12</v>
      </c>
      <c r="AA182" s="2">
        <f>SUMIFS(DataRegularSeason20242025!$AA$3:$AA$1315,DataRegularSeason20242025!$B$3:$B$1315, "&lt;=" &amp; $A182, DataRegularSeason20242025!$D$3:$D$1315, AA$1)+SUMIFS(DataRegularSeason20242025!$AB$3:$AB$1315,DataRegularSeason20242025!$B$3:$B$1315, "&lt;=" &amp; $A182, DataRegularSeason20242025!$E$3:$E$1315, AA$1)</f>
        <v>14</v>
      </c>
      <c r="AB182" s="2">
        <f>SUMIFS(DataRegularSeason20242025!$AA$3:$AA$1315,DataRegularSeason20242025!$B$3:$B$1315, "&lt;=" &amp; $A182, DataRegularSeason20242025!$D$3:$D$1315, AB$1)+SUMIFS(DataRegularSeason20242025!$AB$3:$AB$1315,DataRegularSeason20242025!$B$3:$B$1315, "&lt;=" &amp; $A182, DataRegularSeason20242025!$E$3:$E$1315, AB$1)</f>
        <v>14</v>
      </c>
      <c r="AC182" s="2">
        <f>SUMIFS(DataRegularSeason20242025!$AA$3:$AA$1315,DataRegularSeason20242025!$B$3:$B$1315, "&lt;=" &amp; $A182, DataRegularSeason20242025!$D$3:$D$1315, AC$1)+SUMIFS(DataRegularSeason20242025!$AB$3:$AB$1315,DataRegularSeason20242025!$B$3:$B$1315, "&lt;=" &amp; $A182, DataRegularSeason20242025!$E$3:$E$1315, AC$1)</f>
        <v>13</v>
      </c>
      <c r="AD182" s="2">
        <f>SUMIFS(DataRegularSeason20242025!$AA$3:$AA$1315,DataRegularSeason20242025!$B$3:$B$1315, "&lt;=" &amp; $A182, DataRegularSeason20242025!$D$3:$D$1315, AD$1)+SUMIFS(DataRegularSeason20242025!$AB$3:$AB$1315,DataRegularSeason20242025!$B$3:$B$1315, "&lt;=" &amp; $A182, DataRegularSeason20242025!$E$3:$E$1315, AD$1)</f>
        <v>13</v>
      </c>
      <c r="AE182" s="2">
        <f>SUMIFS(DataRegularSeason20242025!$AA$3:$AA$1315,DataRegularSeason20242025!$B$3:$B$1315, "&lt;=" &amp; $A182, DataRegularSeason20242025!$D$3:$D$1315, AE$1)+SUMIFS(DataRegularSeason20242025!$AB$3:$AB$1315,DataRegularSeason20242025!$B$3:$B$1315, "&lt;=" &amp; $A182, DataRegularSeason20242025!$E$3:$E$1315, AE$1)</f>
        <v>17</v>
      </c>
      <c r="AF182" s="2">
        <f>SUMIFS(DataRegularSeason20242025!$AA$3:$AA$1315,DataRegularSeason20242025!$B$3:$B$1315, "&lt;=" &amp; $A182, DataRegularSeason20242025!$D$3:$D$1315, AF$1)+SUMIFS(DataRegularSeason20242025!$AB$3:$AB$1315,DataRegularSeason20242025!$B$3:$B$1315, "&lt;=" &amp; $A182, DataRegularSeason20242025!$E$3:$E$1315, AF$1)</f>
        <v>22</v>
      </c>
      <c r="AG182" s="2">
        <f>SUMIFS(DataRegularSeason20242025!$AA$3:$AA$1315,DataRegularSeason20242025!$B$3:$B$1315, "&lt;=" &amp; $A182, DataRegularSeason20242025!$D$3:$D$1315, AG$1)+SUMIFS(DataRegularSeason20242025!$AB$3:$AB$1315,DataRegularSeason20242025!$B$3:$B$1315, "&lt;=" &amp; $A182, DataRegularSeason20242025!$E$3:$E$1315, AG$1)</f>
        <v>16</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10</v>
      </c>
      <c r="C183" s="2">
        <f>SUMIFS(DataRegularSeason20242025!$AA$3:$AA$1315,DataRegularSeason20242025!$B$3:$B$1315, "&lt;=" &amp; $A183, DataRegularSeason20242025!$D$3:$D$1315, C$1)+SUMIFS(DataRegularSeason20242025!$AB$3:$AB$1315,DataRegularSeason20242025!$B$3:$B$1315, "&lt;=" &amp; $A183, DataRegularSeason20242025!$E$3:$E$1315, C$1)</f>
        <v>13</v>
      </c>
      <c r="D183" s="2">
        <f>SUMIFS(DataRegularSeason20242025!$AA$3:$AA$1315,DataRegularSeason20242025!$B$3:$B$1315, "&lt;=" &amp; $A183, DataRegularSeason20242025!$D$3:$D$1315, D$1)+SUMIFS(DataRegularSeason20242025!$AB$3:$AB$1315,DataRegularSeason20242025!$B$3:$B$1315, "&lt;=" &amp; $A183, DataRegularSeason20242025!$E$3:$E$1315, D$1)</f>
        <v>9</v>
      </c>
      <c r="E183" s="2">
        <f>SUMIFS(DataRegularSeason20242025!$AA$3:$AA$1315,DataRegularSeason20242025!$B$3:$B$1315, "&lt;=" &amp; $A183, DataRegularSeason20242025!$D$3:$D$1315, E$1)+SUMIFS(DataRegularSeason20242025!$AB$3:$AB$1315,DataRegularSeason20242025!$B$3:$B$1315, "&lt;=" &amp; $A183, DataRegularSeason20242025!$E$3:$E$1315, E$1)</f>
        <v>16</v>
      </c>
      <c r="F183" s="2">
        <f>SUMIFS(DataRegularSeason20242025!$AA$3:$AA$1315,DataRegularSeason20242025!$B$3:$B$1315, "&lt;=" &amp; $A183, DataRegularSeason20242025!$D$3:$D$1315, F$1)+SUMIFS(DataRegularSeason20242025!$AB$3:$AB$1315,DataRegularSeason20242025!$B$3:$B$1315, "&lt;=" &amp; $A183, DataRegularSeason20242025!$E$3:$E$1315, F$1)</f>
        <v>11</v>
      </c>
      <c r="G183" s="2">
        <f>SUMIFS(DataRegularSeason20242025!$AA$3:$AA$1315,DataRegularSeason20242025!$B$3:$B$1315, "&lt;=" &amp; $A183, DataRegularSeason20242025!$D$3:$D$1315, G$1)+SUMIFS(DataRegularSeason20242025!$AB$3:$AB$1315,DataRegularSeason20242025!$B$3:$B$1315, "&lt;=" &amp; $A183, DataRegularSeason20242025!$E$3:$E$1315, G$1)</f>
        <v>13</v>
      </c>
      <c r="H183" s="2">
        <f>SUMIFS(DataRegularSeason20242025!$AA$3:$AA$1315,DataRegularSeason20242025!$B$3:$B$1315, "&lt;=" &amp; $A183, DataRegularSeason20242025!$D$3:$D$1315, H$1)+SUMIFS(DataRegularSeason20242025!$AB$3:$AB$1315,DataRegularSeason20242025!$B$3:$B$1315, "&lt;=" &amp; $A183, DataRegularSeason20242025!$E$3:$E$1315, H$1)</f>
        <v>11</v>
      </c>
      <c r="I183" s="2">
        <f>SUMIFS(DataRegularSeason20242025!$AA$3:$AA$1315,DataRegularSeason20242025!$B$3:$B$1315, "&lt;=" &amp; $A183, DataRegularSeason20242025!$D$3:$D$1315, I$1)+SUMIFS(DataRegularSeason20242025!$AB$3:$AB$1315,DataRegularSeason20242025!$B$3:$B$1315, "&lt;=" &amp; $A183, DataRegularSeason20242025!$E$3:$E$1315, I$1)</f>
        <v>10</v>
      </c>
      <c r="J183" s="2">
        <f>SUMIFS(DataRegularSeason20242025!$AA$3:$AA$1315,DataRegularSeason20242025!$B$3:$B$1315, "&lt;=" &amp; $A183, DataRegularSeason20242025!$D$3:$D$1315, J$1)+SUMIFS(DataRegularSeason20242025!$AB$3:$AB$1315,DataRegularSeason20242025!$B$3:$B$1315, "&lt;=" &amp; $A183, DataRegularSeason20242025!$E$3:$E$1315, J$1)</f>
        <v>14</v>
      </c>
      <c r="K183" s="2">
        <f>SUMIFS(DataRegularSeason20242025!$AA$3:$AA$1315,DataRegularSeason20242025!$B$3:$B$1315, "&lt;=" &amp; $A183, DataRegularSeason20242025!$D$3:$D$1315, K$1)+SUMIFS(DataRegularSeason20242025!$AB$3:$AB$1315,DataRegularSeason20242025!$B$3:$B$1315, "&lt;=" &amp; $A183, DataRegularSeason20242025!$E$3:$E$1315, K$1)</f>
        <v>11</v>
      </c>
      <c r="L183" s="2">
        <f>SUMIFS(DataRegularSeason20242025!$AA$3:$AA$1315,DataRegularSeason20242025!$B$3:$B$1315, "&lt;=" &amp; $A183, DataRegularSeason20242025!$D$3:$D$1315, L$1)+SUMIFS(DataRegularSeason20242025!$AB$3:$AB$1315,DataRegularSeason20242025!$B$3:$B$1315, "&lt;=" &amp; $A183, DataRegularSeason20242025!$E$3:$E$1315, L$1)</f>
        <v>13</v>
      </c>
      <c r="M183" s="2">
        <f>SUMIFS(DataRegularSeason20242025!$AA$3:$AA$1315,DataRegularSeason20242025!$B$3:$B$1315, "&lt;=" &amp; $A183, DataRegularSeason20242025!$D$3:$D$1315, M$1)+SUMIFS(DataRegularSeason20242025!$AB$3:$AB$1315,DataRegularSeason20242025!$B$3:$B$1315, "&lt;=" &amp; $A183, DataRegularSeason20242025!$E$3:$E$1315, M$1)</f>
        <v>19</v>
      </c>
      <c r="N183" s="2">
        <f>SUMIFS(DataRegularSeason20242025!$AA$3:$AA$1315,DataRegularSeason20242025!$B$3:$B$1315, "&lt;=" &amp; $A183, DataRegularSeason20242025!$D$3:$D$1315, N$1)+SUMIFS(DataRegularSeason20242025!$AB$3:$AB$1315,DataRegularSeason20242025!$B$3:$B$1315, "&lt;=" &amp; $A183, DataRegularSeason20242025!$E$3:$E$1315, N$1)</f>
        <v>17</v>
      </c>
      <c r="O183" s="2">
        <f>SUMIFS(DataRegularSeason20242025!$AA$3:$AA$1315,DataRegularSeason20242025!$B$3:$B$1315, "&lt;=" &amp; $A183, DataRegularSeason20242025!$D$3:$D$1315, O$1)+SUMIFS(DataRegularSeason20242025!$AB$3:$AB$1315,DataRegularSeason20242025!$B$3:$B$1315, "&lt;=" &amp; $A183, DataRegularSeason20242025!$E$3:$E$1315, O$1)</f>
        <v>18</v>
      </c>
      <c r="P183" s="2">
        <f>SUMIFS(DataRegularSeason20242025!$AA$3:$AA$1315,DataRegularSeason20242025!$B$3:$B$1315, "&lt;=" &amp; $A183, DataRegularSeason20242025!$D$3:$D$1315, P$1)+SUMIFS(DataRegularSeason20242025!$AB$3:$AB$1315,DataRegularSeason20242025!$B$3:$B$1315, "&lt;=" &amp; $A183, DataRegularSeason20242025!$E$3:$E$1315, P$1)</f>
        <v>9</v>
      </c>
      <c r="Q183" s="2">
        <f>SUMIFS(DataRegularSeason20242025!$AA$3:$AA$1315,DataRegularSeason20242025!$B$3:$B$1315, "&lt;=" &amp; $A183, DataRegularSeason20242025!$D$3:$D$1315, Q$1)+SUMIFS(DataRegularSeason20242025!$AB$3:$AB$1315,DataRegularSeason20242025!$B$3:$B$1315, "&lt;=" &amp; $A183, DataRegularSeason20242025!$E$3:$E$1315, Q$1)</f>
        <v>18</v>
      </c>
      <c r="R183" s="2">
        <f>SUMIFS(DataRegularSeason20242025!$AA$3:$AA$1315,DataRegularSeason20242025!$B$3:$B$1315, "&lt;=" &amp; $A183, DataRegularSeason20242025!$D$3:$D$1315, R$1)+SUMIFS(DataRegularSeason20242025!$AB$3:$AB$1315,DataRegularSeason20242025!$B$3:$B$1315, "&lt;=" &amp; $A183, DataRegularSeason20242025!$E$3:$E$1315, R$1)</f>
        <v>9</v>
      </c>
      <c r="S183" s="2">
        <f>SUMIFS(DataRegularSeason20242025!$AA$3:$AA$1315,DataRegularSeason20242025!$B$3:$B$1315, "&lt;=" &amp; $A183, DataRegularSeason20242025!$D$3:$D$1315, S$1)+SUMIFS(DataRegularSeason20242025!$AB$3:$AB$1315,DataRegularSeason20242025!$B$3:$B$1315, "&lt;=" &amp; $A183, DataRegularSeason20242025!$E$3:$E$1315, S$1)</f>
        <v>10</v>
      </c>
      <c r="T183" s="2">
        <f>SUMIFS(DataRegularSeason20242025!$AA$3:$AA$1315,DataRegularSeason20242025!$B$3:$B$1315, "&lt;=" &amp; $A183, DataRegularSeason20242025!$D$3:$D$1315, T$1)+SUMIFS(DataRegularSeason20242025!$AB$3:$AB$1315,DataRegularSeason20242025!$B$3:$B$1315, "&lt;=" &amp; $A183, DataRegularSeason20242025!$E$3:$E$1315, T$1)</f>
        <v>17</v>
      </c>
      <c r="U183" s="2">
        <f>SUMIFS(DataRegularSeason20242025!$AA$3:$AA$1315,DataRegularSeason20242025!$B$3:$B$1315, "&lt;=" &amp; $A183, DataRegularSeason20242025!$D$3:$D$1315, U$1)+SUMIFS(DataRegularSeason20242025!$AB$3:$AB$1315,DataRegularSeason20242025!$B$3:$B$1315, "&lt;=" &amp; $A183, DataRegularSeason20242025!$E$3:$E$1315, U$1)</f>
        <v>12</v>
      </c>
      <c r="V183" s="2">
        <f>SUMIFS(DataRegularSeason20242025!$AA$3:$AA$1315,DataRegularSeason20242025!$B$3:$B$1315, "&lt;=" &amp; $A183, DataRegularSeason20242025!$D$3:$D$1315, V$1)+SUMIFS(DataRegularSeason20242025!$AB$3:$AB$1315,DataRegularSeason20242025!$B$3:$B$1315, "&lt;=" &amp; $A183, DataRegularSeason20242025!$E$3:$E$1315, V$1)</f>
        <v>9</v>
      </c>
      <c r="W183" s="2">
        <f>SUMIFS(DataRegularSeason20242025!$AA$3:$AA$1315,DataRegularSeason20242025!$B$3:$B$1315, "&lt;=" &amp; $A183, DataRegularSeason20242025!$D$3:$D$1315, W$1)+SUMIFS(DataRegularSeason20242025!$AB$3:$AB$1315,DataRegularSeason20242025!$B$3:$B$1315, "&lt;=" &amp; $A183, DataRegularSeason20242025!$E$3:$E$1315, W$1)</f>
        <v>11</v>
      </c>
      <c r="X183" s="2">
        <f>SUMIFS(DataRegularSeason20242025!$AA$3:$AA$1315,DataRegularSeason20242025!$B$3:$B$1315, "&lt;=" &amp; $A183, DataRegularSeason20242025!$D$3:$D$1315, X$1)+SUMIFS(DataRegularSeason20242025!$AB$3:$AB$1315,DataRegularSeason20242025!$B$3:$B$1315, "&lt;=" &amp; $A183, DataRegularSeason20242025!$E$3:$E$1315, X$1)</f>
        <v>11</v>
      </c>
      <c r="Y183" s="2">
        <f>SUMIFS(DataRegularSeason20242025!$AA$3:$AA$1315,DataRegularSeason20242025!$B$3:$B$1315, "&lt;=" &amp; $A183, DataRegularSeason20242025!$D$3:$D$1315, Y$1)+SUMIFS(DataRegularSeason20242025!$AB$3:$AB$1315,DataRegularSeason20242025!$B$3:$B$1315, "&lt;=" &amp; $A183, DataRegularSeason20242025!$E$3:$E$1315, Y$1)</f>
        <v>8</v>
      </c>
      <c r="Z183" s="2">
        <f>SUMIFS(DataRegularSeason20242025!$AA$3:$AA$1315,DataRegularSeason20242025!$B$3:$B$1315, "&lt;=" &amp; $A183, DataRegularSeason20242025!$D$3:$D$1315, Z$1)+SUMIFS(DataRegularSeason20242025!$AB$3:$AB$1315,DataRegularSeason20242025!$B$3:$B$1315, "&lt;=" &amp; $A183, DataRegularSeason20242025!$E$3:$E$1315, Z$1)</f>
        <v>12</v>
      </c>
      <c r="AA183" s="2">
        <f>SUMIFS(DataRegularSeason20242025!$AA$3:$AA$1315,DataRegularSeason20242025!$B$3:$B$1315, "&lt;=" &amp; $A183, DataRegularSeason20242025!$D$3:$D$1315, AA$1)+SUMIFS(DataRegularSeason20242025!$AB$3:$AB$1315,DataRegularSeason20242025!$B$3:$B$1315, "&lt;=" &amp; $A183, DataRegularSeason20242025!$E$3:$E$1315, AA$1)</f>
        <v>14</v>
      </c>
      <c r="AB183" s="2">
        <f>SUMIFS(DataRegularSeason20242025!$AA$3:$AA$1315,DataRegularSeason20242025!$B$3:$B$1315, "&lt;=" &amp; $A183, DataRegularSeason20242025!$D$3:$D$1315, AB$1)+SUMIFS(DataRegularSeason20242025!$AB$3:$AB$1315,DataRegularSeason20242025!$B$3:$B$1315, "&lt;=" &amp; $A183, DataRegularSeason20242025!$E$3:$E$1315, AB$1)</f>
        <v>14</v>
      </c>
      <c r="AC183" s="2">
        <f>SUMIFS(DataRegularSeason20242025!$AA$3:$AA$1315,DataRegularSeason20242025!$B$3:$B$1315, "&lt;=" &amp; $A183, DataRegularSeason20242025!$D$3:$D$1315, AC$1)+SUMIFS(DataRegularSeason20242025!$AB$3:$AB$1315,DataRegularSeason20242025!$B$3:$B$1315, "&lt;=" &amp; $A183, DataRegularSeason20242025!$E$3:$E$1315, AC$1)</f>
        <v>13</v>
      </c>
      <c r="AD183" s="2">
        <f>SUMIFS(DataRegularSeason20242025!$AA$3:$AA$1315,DataRegularSeason20242025!$B$3:$B$1315, "&lt;=" &amp; $A183, DataRegularSeason20242025!$D$3:$D$1315, AD$1)+SUMIFS(DataRegularSeason20242025!$AB$3:$AB$1315,DataRegularSeason20242025!$B$3:$B$1315, "&lt;=" &amp; $A183, DataRegularSeason20242025!$E$3:$E$1315, AD$1)</f>
        <v>13</v>
      </c>
      <c r="AE183" s="2">
        <f>SUMIFS(DataRegularSeason20242025!$AA$3:$AA$1315,DataRegularSeason20242025!$B$3:$B$1315, "&lt;=" &amp; $A183, DataRegularSeason20242025!$D$3:$D$1315, AE$1)+SUMIFS(DataRegularSeason20242025!$AB$3:$AB$1315,DataRegularSeason20242025!$B$3:$B$1315, "&lt;=" &amp; $A183, DataRegularSeason20242025!$E$3:$E$1315, AE$1)</f>
        <v>17</v>
      </c>
      <c r="AF183" s="2">
        <f>SUMIFS(DataRegularSeason20242025!$AA$3:$AA$1315,DataRegularSeason20242025!$B$3:$B$1315, "&lt;=" &amp; $A183, DataRegularSeason20242025!$D$3:$D$1315, AF$1)+SUMIFS(DataRegularSeason20242025!$AB$3:$AB$1315,DataRegularSeason20242025!$B$3:$B$1315, "&lt;=" &amp; $A183, DataRegularSeason20242025!$E$3:$E$1315, AF$1)</f>
        <v>22</v>
      </c>
      <c r="AG183" s="2">
        <f>SUMIFS(DataRegularSeason20242025!$AA$3:$AA$1315,DataRegularSeason20242025!$B$3:$B$1315, "&lt;=" &amp; $A183, DataRegularSeason20242025!$D$3:$D$1315, AG$1)+SUMIFS(DataRegularSeason20242025!$AB$3:$AB$1315,DataRegularSeason20242025!$B$3:$B$1315, "&lt;=" &amp; $A183, DataRegularSeason20242025!$E$3:$E$1315, AG$1)</f>
        <v>16</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10</v>
      </c>
      <c r="C184" s="2">
        <f>SUMIFS(DataRegularSeason20242025!$AA$3:$AA$1315,DataRegularSeason20242025!$B$3:$B$1315, "&lt;=" &amp; $A184, DataRegularSeason20242025!$D$3:$D$1315, C$1)+SUMIFS(DataRegularSeason20242025!$AB$3:$AB$1315,DataRegularSeason20242025!$B$3:$B$1315, "&lt;=" &amp; $A184, DataRegularSeason20242025!$E$3:$E$1315, C$1)</f>
        <v>13</v>
      </c>
      <c r="D184" s="2">
        <f>SUMIFS(DataRegularSeason20242025!$AA$3:$AA$1315,DataRegularSeason20242025!$B$3:$B$1315, "&lt;=" &amp; $A184, DataRegularSeason20242025!$D$3:$D$1315, D$1)+SUMIFS(DataRegularSeason20242025!$AB$3:$AB$1315,DataRegularSeason20242025!$B$3:$B$1315, "&lt;=" &amp; $A184, DataRegularSeason20242025!$E$3:$E$1315, D$1)</f>
        <v>9</v>
      </c>
      <c r="E184" s="2">
        <f>SUMIFS(DataRegularSeason20242025!$AA$3:$AA$1315,DataRegularSeason20242025!$B$3:$B$1315, "&lt;=" &amp; $A184, DataRegularSeason20242025!$D$3:$D$1315, E$1)+SUMIFS(DataRegularSeason20242025!$AB$3:$AB$1315,DataRegularSeason20242025!$B$3:$B$1315, "&lt;=" &amp; $A184, DataRegularSeason20242025!$E$3:$E$1315, E$1)</f>
        <v>16</v>
      </c>
      <c r="F184" s="2">
        <f>SUMIFS(DataRegularSeason20242025!$AA$3:$AA$1315,DataRegularSeason20242025!$B$3:$B$1315, "&lt;=" &amp; $A184, DataRegularSeason20242025!$D$3:$D$1315, F$1)+SUMIFS(DataRegularSeason20242025!$AB$3:$AB$1315,DataRegularSeason20242025!$B$3:$B$1315, "&lt;=" &amp; $A184, DataRegularSeason20242025!$E$3:$E$1315, F$1)</f>
        <v>11</v>
      </c>
      <c r="G184" s="2">
        <f>SUMIFS(DataRegularSeason20242025!$AA$3:$AA$1315,DataRegularSeason20242025!$B$3:$B$1315, "&lt;=" &amp; $A184, DataRegularSeason20242025!$D$3:$D$1315, G$1)+SUMIFS(DataRegularSeason20242025!$AB$3:$AB$1315,DataRegularSeason20242025!$B$3:$B$1315, "&lt;=" &amp; $A184, DataRegularSeason20242025!$E$3:$E$1315, G$1)</f>
        <v>13</v>
      </c>
      <c r="H184" s="2">
        <f>SUMIFS(DataRegularSeason20242025!$AA$3:$AA$1315,DataRegularSeason20242025!$B$3:$B$1315, "&lt;=" &amp; $A184, DataRegularSeason20242025!$D$3:$D$1315, H$1)+SUMIFS(DataRegularSeason20242025!$AB$3:$AB$1315,DataRegularSeason20242025!$B$3:$B$1315, "&lt;=" &amp; $A184, DataRegularSeason20242025!$E$3:$E$1315, H$1)</f>
        <v>11</v>
      </c>
      <c r="I184" s="2">
        <f>SUMIFS(DataRegularSeason20242025!$AA$3:$AA$1315,DataRegularSeason20242025!$B$3:$B$1315, "&lt;=" &amp; $A184, DataRegularSeason20242025!$D$3:$D$1315, I$1)+SUMIFS(DataRegularSeason20242025!$AB$3:$AB$1315,DataRegularSeason20242025!$B$3:$B$1315, "&lt;=" &amp; $A184, DataRegularSeason20242025!$E$3:$E$1315, I$1)</f>
        <v>10</v>
      </c>
      <c r="J184" s="2">
        <f>SUMIFS(DataRegularSeason20242025!$AA$3:$AA$1315,DataRegularSeason20242025!$B$3:$B$1315, "&lt;=" &amp; $A184, DataRegularSeason20242025!$D$3:$D$1315, J$1)+SUMIFS(DataRegularSeason20242025!$AB$3:$AB$1315,DataRegularSeason20242025!$B$3:$B$1315, "&lt;=" &amp; $A184, DataRegularSeason20242025!$E$3:$E$1315, J$1)</f>
        <v>14</v>
      </c>
      <c r="K184" s="2">
        <f>SUMIFS(DataRegularSeason20242025!$AA$3:$AA$1315,DataRegularSeason20242025!$B$3:$B$1315, "&lt;=" &amp; $A184, DataRegularSeason20242025!$D$3:$D$1315, K$1)+SUMIFS(DataRegularSeason20242025!$AB$3:$AB$1315,DataRegularSeason20242025!$B$3:$B$1315, "&lt;=" &amp; $A184, DataRegularSeason20242025!$E$3:$E$1315, K$1)</f>
        <v>11</v>
      </c>
      <c r="L184" s="2">
        <f>SUMIFS(DataRegularSeason20242025!$AA$3:$AA$1315,DataRegularSeason20242025!$B$3:$B$1315, "&lt;=" &amp; $A184, DataRegularSeason20242025!$D$3:$D$1315, L$1)+SUMIFS(DataRegularSeason20242025!$AB$3:$AB$1315,DataRegularSeason20242025!$B$3:$B$1315, "&lt;=" &amp; $A184, DataRegularSeason20242025!$E$3:$E$1315, L$1)</f>
        <v>13</v>
      </c>
      <c r="M184" s="2">
        <f>SUMIFS(DataRegularSeason20242025!$AA$3:$AA$1315,DataRegularSeason20242025!$B$3:$B$1315, "&lt;=" &amp; $A184, DataRegularSeason20242025!$D$3:$D$1315, M$1)+SUMIFS(DataRegularSeason20242025!$AB$3:$AB$1315,DataRegularSeason20242025!$B$3:$B$1315, "&lt;=" &amp; $A184, DataRegularSeason20242025!$E$3:$E$1315, M$1)</f>
        <v>19</v>
      </c>
      <c r="N184" s="2">
        <f>SUMIFS(DataRegularSeason20242025!$AA$3:$AA$1315,DataRegularSeason20242025!$B$3:$B$1315, "&lt;=" &amp; $A184, DataRegularSeason20242025!$D$3:$D$1315, N$1)+SUMIFS(DataRegularSeason20242025!$AB$3:$AB$1315,DataRegularSeason20242025!$B$3:$B$1315, "&lt;=" &amp; $A184, DataRegularSeason20242025!$E$3:$E$1315, N$1)</f>
        <v>17</v>
      </c>
      <c r="O184" s="2">
        <f>SUMIFS(DataRegularSeason20242025!$AA$3:$AA$1315,DataRegularSeason20242025!$B$3:$B$1315, "&lt;=" &amp; $A184, DataRegularSeason20242025!$D$3:$D$1315, O$1)+SUMIFS(DataRegularSeason20242025!$AB$3:$AB$1315,DataRegularSeason20242025!$B$3:$B$1315, "&lt;=" &amp; $A184, DataRegularSeason20242025!$E$3:$E$1315, O$1)</f>
        <v>18</v>
      </c>
      <c r="P184" s="2">
        <f>SUMIFS(DataRegularSeason20242025!$AA$3:$AA$1315,DataRegularSeason20242025!$B$3:$B$1315, "&lt;=" &amp; $A184, DataRegularSeason20242025!$D$3:$D$1315, P$1)+SUMIFS(DataRegularSeason20242025!$AB$3:$AB$1315,DataRegularSeason20242025!$B$3:$B$1315, "&lt;=" &amp; $A184, DataRegularSeason20242025!$E$3:$E$1315, P$1)</f>
        <v>9</v>
      </c>
      <c r="Q184" s="2">
        <f>SUMIFS(DataRegularSeason20242025!$AA$3:$AA$1315,DataRegularSeason20242025!$B$3:$B$1315, "&lt;=" &amp; $A184, DataRegularSeason20242025!$D$3:$D$1315, Q$1)+SUMIFS(DataRegularSeason20242025!$AB$3:$AB$1315,DataRegularSeason20242025!$B$3:$B$1315, "&lt;=" &amp; $A184, DataRegularSeason20242025!$E$3:$E$1315, Q$1)</f>
        <v>18</v>
      </c>
      <c r="R184" s="2">
        <f>SUMIFS(DataRegularSeason20242025!$AA$3:$AA$1315,DataRegularSeason20242025!$B$3:$B$1315, "&lt;=" &amp; $A184, DataRegularSeason20242025!$D$3:$D$1315, R$1)+SUMIFS(DataRegularSeason20242025!$AB$3:$AB$1315,DataRegularSeason20242025!$B$3:$B$1315, "&lt;=" &amp; $A184, DataRegularSeason20242025!$E$3:$E$1315, R$1)</f>
        <v>9</v>
      </c>
      <c r="S184" s="2">
        <f>SUMIFS(DataRegularSeason20242025!$AA$3:$AA$1315,DataRegularSeason20242025!$B$3:$B$1315, "&lt;=" &amp; $A184, DataRegularSeason20242025!$D$3:$D$1315, S$1)+SUMIFS(DataRegularSeason20242025!$AB$3:$AB$1315,DataRegularSeason20242025!$B$3:$B$1315, "&lt;=" &amp; $A184, DataRegularSeason20242025!$E$3:$E$1315, S$1)</f>
        <v>10</v>
      </c>
      <c r="T184" s="2">
        <f>SUMIFS(DataRegularSeason20242025!$AA$3:$AA$1315,DataRegularSeason20242025!$B$3:$B$1315, "&lt;=" &amp; $A184, DataRegularSeason20242025!$D$3:$D$1315, T$1)+SUMIFS(DataRegularSeason20242025!$AB$3:$AB$1315,DataRegularSeason20242025!$B$3:$B$1315, "&lt;=" &amp; $A184, DataRegularSeason20242025!$E$3:$E$1315, T$1)</f>
        <v>17</v>
      </c>
      <c r="U184" s="2">
        <f>SUMIFS(DataRegularSeason20242025!$AA$3:$AA$1315,DataRegularSeason20242025!$B$3:$B$1315, "&lt;=" &amp; $A184, DataRegularSeason20242025!$D$3:$D$1315, U$1)+SUMIFS(DataRegularSeason20242025!$AB$3:$AB$1315,DataRegularSeason20242025!$B$3:$B$1315, "&lt;=" &amp; $A184, DataRegularSeason20242025!$E$3:$E$1315, U$1)</f>
        <v>12</v>
      </c>
      <c r="V184" s="2">
        <f>SUMIFS(DataRegularSeason20242025!$AA$3:$AA$1315,DataRegularSeason20242025!$B$3:$B$1315, "&lt;=" &amp; $A184, DataRegularSeason20242025!$D$3:$D$1315, V$1)+SUMIFS(DataRegularSeason20242025!$AB$3:$AB$1315,DataRegularSeason20242025!$B$3:$B$1315, "&lt;=" &amp; $A184, DataRegularSeason20242025!$E$3:$E$1315, V$1)</f>
        <v>9</v>
      </c>
      <c r="W184" s="2">
        <f>SUMIFS(DataRegularSeason20242025!$AA$3:$AA$1315,DataRegularSeason20242025!$B$3:$B$1315, "&lt;=" &amp; $A184, DataRegularSeason20242025!$D$3:$D$1315, W$1)+SUMIFS(DataRegularSeason20242025!$AB$3:$AB$1315,DataRegularSeason20242025!$B$3:$B$1315, "&lt;=" &amp; $A184, DataRegularSeason20242025!$E$3:$E$1315, W$1)</f>
        <v>11</v>
      </c>
      <c r="X184" s="2">
        <f>SUMIFS(DataRegularSeason20242025!$AA$3:$AA$1315,DataRegularSeason20242025!$B$3:$B$1315, "&lt;=" &amp; $A184, DataRegularSeason20242025!$D$3:$D$1315, X$1)+SUMIFS(DataRegularSeason20242025!$AB$3:$AB$1315,DataRegularSeason20242025!$B$3:$B$1315, "&lt;=" &amp; $A184, DataRegularSeason20242025!$E$3:$E$1315, X$1)</f>
        <v>11</v>
      </c>
      <c r="Y184" s="2">
        <f>SUMIFS(DataRegularSeason20242025!$AA$3:$AA$1315,DataRegularSeason20242025!$B$3:$B$1315, "&lt;=" &amp; $A184, DataRegularSeason20242025!$D$3:$D$1315, Y$1)+SUMIFS(DataRegularSeason20242025!$AB$3:$AB$1315,DataRegularSeason20242025!$B$3:$B$1315, "&lt;=" &amp; $A184, DataRegularSeason20242025!$E$3:$E$1315, Y$1)</f>
        <v>8</v>
      </c>
      <c r="Z184" s="2">
        <f>SUMIFS(DataRegularSeason20242025!$AA$3:$AA$1315,DataRegularSeason20242025!$B$3:$B$1315, "&lt;=" &amp; $A184, DataRegularSeason20242025!$D$3:$D$1315, Z$1)+SUMIFS(DataRegularSeason20242025!$AB$3:$AB$1315,DataRegularSeason20242025!$B$3:$B$1315, "&lt;=" &amp; $A184, DataRegularSeason20242025!$E$3:$E$1315, Z$1)</f>
        <v>12</v>
      </c>
      <c r="AA184" s="2">
        <f>SUMIFS(DataRegularSeason20242025!$AA$3:$AA$1315,DataRegularSeason20242025!$B$3:$B$1315, "&lt;=" &amp; $A184, DataRegularSeason20242025!$D$3:$D$1315, AA$1)+SUMIFS(DataRegularSeason20242025!$AB$3:$AB$1315,DataRegularSeason20242025!$B$3:$B$1315, "&lt;=" &amp; $A184, DataRegularSeason20242025!$E$3:$E$1315, AA$1)</f>
        <v>14</v>
      </c>
      <c r="AB184" s="2">
        <f>SUMIFS(DataRegularSeason20242025!$AA$3:$AA$1315,DataRegularSeason20242025!$B$3:$B$1315, "&lt;=" &amp; $A184, DataRegularSeason20242025!$D$3:$D$1315, AB$1)+SUMIFS(DataRegularSeason20242025!$AB$3:$AB$1315,DataRegularSeason20242025!$B$3:$B$1315, "&lt;=" &amp; $A184, DataRegularSeason20242025!$E$3:$E$1315, AB$1)</f>
        <v>14</v>
      </c>
      <c r="AC184" s="2">
        <f>SUMIFS(DataRegularSeason20242025!$AA$3:$AA$1315,DataRegularSeason20242025!$B$3:$B$1315, "&lt;=" &amp; $A184, DataRegularSeason20242025!$D$3:$D$1315, AC$1)+SUMIFS(DataRegularSeason20242025!$AB$3:$AB$1315,DataRegularSeason20242025!$B$3:$B$1315, "&lt;=" &amp; $A184, DataRegularSeason20242025!$E$3:$E$1315, AC$1)</f>
        <v>13</v>
      </c>
      <c r="AD184" s="2">
        <f>SUMIFS(DataRegularSeason20242025!$AA$3:$AA$1315,DataRegularSeason20242025!$B$3:$B$1315, "&lt;=" &amp; $A184, DataRegularSeason20242025!$D$3:$D$1315, AD$1)+SUMIFS(DataRegularSeason20242025!$AB$3:$AB$1315,DataRegularSeason20242025!$B$3:$B$1315, "&lt;=" &amp; $A184, DataRegularSeason20242025!$E$3:$E$1315, AD$1)</f>
        <v>13</v>
      </c>
      <c r="AE184" s="2">
        <f>SUMIFS(DataRegularSeason20242025!$AA$3:$AA$1315,DataRegularSeason20242025!$B$3:$B$1315, "&lt;=" &amp; $A184, DataRegularSeason20242025!$D$3:$D$1315, AE$1)+SUMIFS(DataRegularSeason20242025!$AB$3:$AB$1315,DataRegularSeason20242025!$B$3:$B$1315, "&lt;=" &amp; $A184, DataRegularSeason20242025!$E$3:$E$1315, AE$1)</f>
        <v>17</v>
      </c>
      <c r="AF184" s="2">
        <f>SUMIFS(DataRegularSeason20242025!$AA$3:$AA$1315,DataRegularSeason20242025!$B$3:$B$1315, "&lt;=" &amp; $A184, DataRegularSeason20242025!$D$3:$D$1315, AF$1)+SUMIFS(DataRegularSeason20242025!$AB$3:$AB$1315,DataRegularSeason20242025!$B$3:$B$1315, "&lt;=" &amp; $A184, DataRegularSeason20242025!$E$3:$E$1315, AF$1)</f>
        <v>22</v>
      </c>
      <c r="AG184" s="2">
        <f>SUMIFS(DataRegularSeason20242025!$AA$3:$AA$1315,DataRegularSeason20242025!$B$3:$B$1315, "&lt;=" &amp; $A184, DataRegularSeason20242025!$D$3:$D$1315, AG$1)+SUMIFS(DataRegularSeason20242025!$AB$3:$AB$1315,DataRegularSeason20242025!$B$3:$B$1315, "&lt;=" &amp; $A184, DataRegularSeason20242025!$E$3:$E$1315, AG$1)</f>
        <v>16</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10</v>
      </c>
      <c r="C185" s="2">
        <f>SUMIFS(DataRegularSeason20242025!$AA$3:$AA$1315,DataRegularSeason20242025!$B$3:$B$1315, "&lt;=" &amp; $A185, DataRegularSeason20242025!$D$3:$D$1315, C$1)+SUMIFS(DataRegularSeason20242025!$AB$3:$AB$1315,DataRegularSeason20242025!$B$3:$B$1315, "&lt;=" &amp; $A185, DataRegularSeason20242025!$E$3:$E$1315, C$1)</f>
        <v>13</v>
      </c>
      <c r="D185" s="2">
        <f>SUMIFS(DataRegularSeason20242025!$AA$3:$AA$1315,DataRegularSeason20242025!$B$3:$B$1315, "&lt;=" &amp; $A185, DataRegularSeason20242025!$D$3:$D$1315, D$1)+SUMIFS(DataRegularSeason20242025!$AB$3:$AB$1315,DataRegularSeason20242025!$B$3:$B$1315, "&lt;=" &amp; $A185, DataRegularSeason20242025!$E$3:$E$1315, D$1)</f>
        <v>9</v>
      </c>
      <c r="E185" s="2">
        <f>SUMIFS(DataRegularSeason20242025!$AA$3:$AA$1315,DataRegularSeason20242025!$B$3:$B$1315, "&lt;=" &amp; $A185, DataRegularSeason20242025!$D$3:$D$1315, E$1)+SUMIFS(DataRegularSeason20242025!$AB$3:$AB$1315,DataRegularSeason20242025!$B$3:$B$1315, "&lt;=" &amp; $A185, DataRegularSeason20242025!$E$3:$E$1315, E$1)</f>
        <v>16</v>
      </c>
      <c r="F185" s="2">
        <f>SUMIFS(DataRegularSeason20242025!$AA$3:$AA$1315,DataRegularSeason20242025!$B$3:$B$1315, "&lt;=" &amp; $A185, DataRegularSeason20242025!$D$3:$D$1315, F$1)+SUMIFS(DataRegularSeason20242025!$AB$3:$AB$1315,DataRegularSeason20242025!$B$3:$B$1315, "&lt;=" &amp; $A185, DataRegularSeason20242025!$E$3:$E$1315, F$1)</f>
        <v>11</v>
      </c>
      <c r="G185" s="2">
        <f>SUMIFS(DataRegularSeason20242025!$AA$3:$AA$1315,DataRegularSeason20242025!$B$3:$B$1315, "&lt;=" &amp; $A185, DataRegularSeason20242025!$D$3:$D$1315, G$1)+SUMIFS(DataRegularSeason20242025!$AB$3:$AB$1315,DataRegularSeason20242025!$B$3:$B$1315, "&lt;=" &amp; $A185, DataRegularSeason20242025!$E$3:$E$1315, G$1)</f>
        <v>13</v>
      </c>
      <c r="H185" s="2">
        <f>SUMIFS(DataRegularSeason20242025!$AA$3:$AA$1315,DataRegularSeason20242025!$B$3:$B$1315, "&lt;=" &amp; $A185, DataRegularSeason20242025!$D$3:$D$1315, H$1)+SUMIFS(DataRegularSeason20242025!$AB$3:$AB$1315,DataRegularSeason20242025!$B$3:$B$1315, "&lt;=" &amp; $A185, DataRegularSeason20242025!$E$3:$E$1315, H$1)</f>
        <v>11</v>
      </c>
      <c r="I185" s="2">
        <f>SUMIFS(DataRegularSeason20242025!$AA$3:$AA$1315,DataRegularSeason20242025!$B$3:$B$1315, "&lt;=" &amp; $A185, DataRegularSeason20242025!$D$3:$D$1315, I$1)+SUMIFS(DataRegularSeason20242025!$AB$3:$AB$1315,DataRegularSeason20242025!$B$3:$B$1315, "&lt;=" &amp; $A185, DataRegularSeason20242025!$E$3:$E$1315, I$1)</f>
        <v>10</v>
      </c>
      <c r="J185" s="2">
        <f>SUMIFS(DataRegularSeason20242025!$AA$3:$AA$1315,DataRegularSeason20242025!$B$3:$B$1315, "&lt;=" &amp; $A185, DataRegularSeason20242025!$D$3:$D$1315, J$1)+SUMIFS(DataRegularSeason20242025!$AB$3:$AB$1315,DataRegularSeason20242025!$B$3:$B$1315, "&lt;=" &amp; $A185, DataRegularSeason20242025!$E$3:$E$1315, J$1)</f>
        <v>14</v>
      </c>
      <c r="K185" s="2">
        <f>SUMIFS(DataRegularSeason20242025!$AA$3:$AA$1315,DataRegularSeason20242025!$B$3:$B$1315, "&lt;=" &amp; $A185, DataRegularSeason20242025!$D$3:$D$1315, K$1)+SUMIFS(DataRegularSeason20242025!$AB$3:$AB$1315,DataRegularSeason20242025!$B$3:$B$1315, "&lt;=" &amp; $A185, DataRegularSeason20242025!$E$3:$E$1315, K$1)</f>
        <v>11</v>
      </c>
      <c r="L185" s="2">
        <f>SUMIFS(DataRegularSeason20242025!$AA$3:$AA$1315,DataRegularSeason20242025!$B$3:$B$1315, "&lt;=" &amp; $A185, DataRegularSeason20242025!$D$3:$D$1315, L$1)+SUMIFS(DataRegularSeason20242025!$AB$3:$AB$1315,DataRegularSeason20242025!$B$3:$B$1315, "&lt;=" &amp; $A185, DataRegularSeason20242025!$E$3:$E$1315, L$1)</f>
        <v>13</v>
      </c>
      <c r="M185" s="2">
        <f>SUMIFS(DataRegularSeason20242025!$AA$3:$AA$1315,DataRegularSeason20242025!$B$3:$B$1315, "&lt;=" &amp; $A185, DataRegularSeason20242025!$D$3:$D$1315, M$1)+SUMIFS(DataRegularSeason20242025!$AB$3:$AB$1315,DataRegularSeason20242025!$B$3:$B$1315, "&lt;=" &amp; $A185, DataRegularSeason20242025!$E$3:$E$1315, M$1)</f>
        <v>19</v>
      </c>
      <c r="N185" s="2">
        <f>SUMIFS(DataRegularSeason20242025!$AA$3:$AA$1315,DataRegularSeason20242025!$B$3:$B$1315, "&lt;=" &amp; $A185, DataRegularSeason20242025!$D$3:$D$1315, N$1)+SUMIFS(DataRegularSeason20242025!$AB$3:$AB$1315,DataRegularSeason20242025!$B$3:$B$1315, "&lt;=" &amp; $A185, DataRegularSeason20242025!$E$3:$E$1315, N$1)</f>
        <v>17</v>
      </c>
      <c r="O185" s="2">
        <f>SUMIFS(DataRegularSeason20242025!$AA$3:$AA$1315,DataRegularSeason20242025!$B$3:$B$1315, "&lt;=" &amp; $A185, DataRegularSeason20242025!$D$3:$D$1315, O$1)+SUMIFS(DataRegularSeason20242025!$AB$3:$AB$1315,DataRegularSeason20242025!$B$3:$B$1315, "&lt;=" &amp; $A185, DataRegularSeason20242025!$E$3:$E$1315, O$1)</f>
        <v>18</v>
      </c>
      <c r="P185" s="2">
        <f>SUMIFS(DataRegularSeason20242025!$AA$3:$AA$1315,DataRegularSeason20242025!$B$3:$B$1315, "&lt;=" &amp; $A185, DataRegularSeason20242025!$D$3:$D$1315, P$1)+SUMIFS(DataRegularSeason20242025!$AB$3:$AB$1315,DataRegularSeason20242025!$B$3:$B$1315, "&lt;=" &amp; $A185, DataRegularSeason20242025!$E$3:$E$1315, P$1)</f>
        <v>9</v>
      </c>
      <c r="Q185" s="2">
        <f>SUMIFS(DataRegularSeason20242025!$AA$3:$AA$1315,DataRegularSeason20242025!$B$3:$B$1315, "&lt;=" &amp; $A185, DataRegularSeason20242025!$D$3:$D$1315, Q$1)+SUMIFS(DataRegularSeason20242025!$AB$3:$AB$1315,DataRegularSeason20242025!$B$3:$B$1315, "&lt;=" &amp; $A185, DataRegularSeason20242025!$E$3:$E$1315, Q$1)</f>
        <v>18</v>
      </c>
      <c r="R185" s="2">
        <f>SUMIFS(DataRegularSeason20242025!$AA$3:$AA$1315,DataRegularSeason20242025!$B$3:$B$1315, "&lt;=" &amp; $A185, DataRegularSeason20242025!$D$3:$D$1315, R$1)+SUMIFS(DataRegularSeason20242025!$AB$3:$AB$1315,DataRegularSeason20242025!$B$3:$B$1315, "&lt;=" &amp; $A185, DataRegularSeason20242025!$E$3:$E$1315, R$1)</f>
        <v>9</v>
      </c>
      <c r="S185" s="2">
        <f>SUMIFS(DataRegularSeason20242025!$AA$3:$AA$1315,DataRegularSeason20242025!$B$3:$B$1315, "&lt;=" &amp; $A185, DataRegularSeason20242025!$D$3:$D$1315, S$1)+SUMIFS(DataRegularSeason20242025!$AB$3:$AB$1315,DataRegularSeason20242025!$B$3:$B$1315, "&lt;=" &amp; $A185, DataRegularSeason20242025!$E$3:$E$1315, S$1)</f>
        <v>10</v>
      </c>
      <c r="T185" s="2">
        <f>SUMIFS(DataRegularSeason20242025!$AA$3:$AA$1315,DataRegularSeason20242025!$B$3:$B$1315, "&lt;=" &amp; $A185, DataRegularSeason20242025!$D$3:$D$1315, T$1)+SUMIFS(DataRegularSeason20242025!$AB$3:$AB$1315,DataRegularSeason20242025!$B$3:$B$1315, "&lt;=" &amp; $A185, DataRegularSeason20242025!$E$3:$E$1315, T$1)</f>
        <v>17</v>
      </c>
      <c r="U185" s="2">
        <f>SUMIFS(DataRegularSeason20242025!$AA$3:$AA$1315,DataRegularSeason20242025!$B$3:$B$1315, "&lt;=" &amp; $A185, DataRegularSeason20242025!$D$3:$D$1315, U$1)+SUMIFS(DataRegularSeason20242025!$AB$3:$AB$1315,DataRegularSeason20242025!$B$3:$B$1315, "&lt;=" &amp; $A185, DataRegularSeason20242025!$E$3:$E$1315, U$1)</f>
        <v>12</v>
      </c>
      <c r="V185" s="2">
        <f>SUMIFS(DataRegularSeason20242025!$AA$3:$AA$1315,DataRegularSeason20242025!$B$3:$B$1315, "&lt;=" &amp; $A185, DataRegularSeason20242025!$D$3:$D$1315, V$1)+SUMIFS(DataRegularSeason20242025!$AB$3:$AB$1315,DataRegularSeason20242025!$B$3:$B$1315, "&lt;=" &amp; $A185, DataRegularSeason20242025!$E$3:$E$1315, V$1)</f>
        <v>9</v>
      </c>
      <c r="W185" s="2">
        <f>SUMIFS(DataRegularSeason20242025!$AA$3:$AA$1315,DataRegularSeason20242025!$B$3:$B$1315, "&lt;=" &amp; $A185, DataRegularSeason20242025!$D$3:$D$1315, W$1)+SUMIFS(DataRegularSeason20242025!$AB$3:$AB$1315,DataRegularSeason20242025!$B$3:$B$1315, "&lt;=" &amp; $A185, DataRegularSeason20242025!$E$3:$E$1315, W$1)</f>
        <v>11</v>
      </c>
      <c r="X185" s="2">
        <f>SUMIFS(DataRegularSeason20242025!$AA$3:$AA$1315,DataRegularSeason20242025!$B$3:$B$1315, "&lt;=" &amp; $A185, DataRegularSeason20242025!$D$3:$D$1315, X$1)+SUMIFS(DataRegularSeason20242025!$AB$3:$AB$1315,DataRegularSeason20242025!$B$3:$B$1315, "&lt;=" &amp; $A185, DataRegularSeason20242025!$E$3:$E$1315, X$1)</f>
        <v>11</v>
      </c>
      <c r="Y185" s="2">
        <f>SUMIFS(DataRegularSeason20242025!$AA$3:$AA$1315,DataRegularSeason20242025!$B$3:$B$1315, "&lt;=" &amp; $A185, DataRegularSeason20242025!$D$3:$D$1315, Y$1)+SUMIFS(DataRegularSeason20242025!$AB$3:$AB$1315,DataRegularSeason20242025!$B$3:$B$1315, "&lt;=" &amp; $A185, DataRegularSeason20242025!$E$3:$E$1315, Y$1)</f>
        <v>8</v>
      </c>
      <c r="Z185" s="2">
        <f>SUMIFS(DataRegularSeason20242025!$AA$3:$AA$1315,DataRegularSeason20242025!$B$3:$B$1315, "&lt;=" &amp; $A185, DataRegularSeason20242025!$D$3:$D$1315, Z$1)+SUMIFS(DataRegularSeason20242025!$AB$3:$AB$1315,DataRegularSeason20242025!$B$3:$B$1315, "&lt;=" &amp; $A185, DataRegularSeason20242025!$E$3:$E$1315, Z$1)</f>
        <v>12</v>
      </c>
      <c r="AA185" s="2">
        <f>SUMIFS(DataRegularSeason20242025!$AA$3:$AA$1315,DataRegularSeason20242025!$B$3:$B$1315, "&lt;=" &amp; $A185, DataRegularSeason20242025!$D$3:$D$1315, AA$1)+SUMIFS(DataRegularSeason20242025!$AB$3:$AB$1315,DataRegularSeason20242025!$B$3:$B$1315, "&lt;=" &amp; $A185, DataRegularSeason20242025!$E$3:$E$1315, AA$1)</f>
        <v>14</v>
      </c>
      <c r="AB185" s="2">
        <f>SUMIFS(DataRegularSeason20242025!$AA$3:$AA$1315,DataRegularSeason20242025!$B$3:$B$1315, "&lt;=" &amp; $A185, DataRegularSeason20242025!$D$3:$D$1315, AB$1)+SUMIFS(DataRegularSeason20242025!$AB$3:$AB$1315,DataRegularSeason20242025!$B$3:$B$1315, "&lt;=" &amp; $A185, DataRegularSeason20242025!$E$3:$E$1315, AB$1)</f>
        <v>14</v>
      </c>
      <c r="AC185" s="2">
        <f>SUMIFS(DataRegularSeason20242025!$AA$3:$AA$1315,DataRegularSeason20242025!$B$3:$B$1315, "&lt;=" &amp; $A185, DataRegularSeason20242025!$D$3:$D$1315, AC$1)+SUMIFS(DataRegularSeason20242025!$AB$3:$AB$1315,DataRegularSeason20242025!$B$3:$B$1315, "&lt;=" &amp; $A185, DataRegularSeason20242025!$E$3:$E$1315, AC$1)</f>
        <v>13</v>
      </c>
      <c r="AD185" s="2">
        <f>SUMIFS(DataRegularSeason20242025!$AA$3:$AA$1315,DataRegularSeason20242025!$B$3:$B$1315, "&lt;=" &amp; $A185, DataRegularSeason20242025!$D$3:$D$1315, AD$1)+SUMIFS(DataRegularSeason20242025!$AB$3:$AB$1315,DataRegularSeason20242025!$B$3:$B$1315, "&lt;=" &amp; $A185, DataRegularSeason20242025!$E$3:$E$1315, AD$1)</f>
        <v>13</v>
      </c>
      <c r="AE185" s="2">
        <f>SUMIFS(DataRegularSeason20242025!$AA$3:$AA$1315,DataRegularSeason20242025!$B$3:$B$1315, "&lt;=" &amp; $A185, DataRegularSeason20242025!$D$3:$D$1315, AE$1)+SUMIFS(DataRegularSeason20242025!$AB$3:$AB$1315,DataRegularSeason20242025!$B$3:$B$1315, "&lt;=" &amp; $A185, DataRegularSeason20242025!$E$3:$E$1315, AE$1)</f>
        <v>17</v>
      </c>
      <c r="AF185" s="2">
        <f>SUMIFS(DataRegularSeason20242025!$AA$3:$AA$1315,DataRegularSeason20242025!$B$3:$B$1315, "&lt;=" &amp; $A185, DataRegularSeason20242025!$D$3:$D$1315, AF$1)+SUMIFS(DataRegularSeason20242025!$AB$3:$AB$1315,DataRegularSeason20242025!$B$3:$B$1315, "&lt;=" &amp; $A185, DataRegularSeason20242025!$E$3:$E$1315, AF$1)</f>
        <v>22</v>
      </c>
      <c r="AG185" s="2">
        <f>SUMIFS(DataRegularSeason20242025!$AA$3:$AA$1315,DataRegularSeason20242025!$B$3:$B$1315, "&lt;=" &amp; $A185, DataRegularSeason20242025!$D$3:$D$1315, AG$1)+SUMIFS(DataRegularSeason20242025!$AB$3:$AB$1315,DataRegularSeason20242025!$B$3:$B$1315, "&lt;=" &amp; $A185, DataRegularSeason20242025!$E$3:$E$1315, AG$1)</f>
        <v>16</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10</v>
      </c>
      <c r="C186" s="2">
        <f>SUMIFS(DataRegularSeason20242025!$AA$3:$AA$1315,DataRegularSeason20242025!$B$3:$B$1315, "&lt;=" &amp; $A186, DataRegularSeason20242025!$D$3:$D$1315, C$1)+SUMIFS(DataRegularSeason20242025!$AB$3:$AB$1315,DataRegularSeason20242025!$B$3:$B$1315, "&lt;=" &amp; $A186, DataRegularSeason20242025!$E$3:$E$1315, C$1)</f>
        <v>13</v>
      </c>
      <c r="D186" s="2">
        <f>SUMIFS(DataRegularSeason20242025!$AA$3:$AA$1315,DataRegularSeason20242025!$B$3:$B$1315, "&lt;=" &amp; $A186, DataRegularSeason20242025!$D$3:$D$1315, D$1)+SUMIFS(DataRegularSeason20242025!$AB$3:$AB$1315,DataRegularSeason20242025!$B$3:$B$1315, "&lt;=" &amp; $A186, DataRegularSeason20242025!$E$3:$E$1315, D$1)</f>
        <v>9</v>
      </c>
      <c r="E186" s="2">
        <f>SUMIFS(DataRegularSeason20242025!$AA$3:$AA$1315,DataRegularSeason20242025!$B$3:$B$1315, "&lt;=" &amp; $A186, DataRegularSeason20242025!$D$3:$D$1315, E$1)+SUMIFS(DataRegularSeason20242025!$AB$3:$AB$1315,DataRegularSeason20242025!$B$3:$B$1315, "&lt;=" &amp; $A186, DataRegularSeason20242025!$E$3:$E$1315, E$1)</f>
        <v>16</v>
      </c>
      <c r="F186" s="2">
        <f>SUMIFS(DataRegularSeason20242025!$AA$3:$AA$1315,DataRegularSeason20242025!$B$3:$B$1315, "&lt;=" &amp; $A186, DataRegularSeason20242025!$D$3:$D$1315, F$1)+SUMIFS(DataRegularSeason20242025!$AB$3:$AB$1315,DataRegularSeason20242025!$B$3:$B$1315, "&lt;=" &amp; $A186, DataRegularSeason20242025!$E$3:$E$1315, F$1)</f>
        <v>11</v>
      </c>
      <c r="G186" s="2">
        <f>SUMIFS(DataRegularSeason20242025!$AA$3:$AA$1315,DataRegularSeason20242025!$B$3:$B$1315, "&lt;=" &amp; $A186, DataRegularSeason20242025!$D$3:$D$1315, G$1)+SUMIFS(DataRegularSeason20242025!$AB$3:$AB$1315,DataRegularSeason20242025!$B$3:$B$1315, "&lt;=" &amp; $A186, DataRegularSeason20242025!$E$3:$E$1315, G$1)</f>
        <v>13</v>
      </c>
      <c r="H186" s="2">
        <f>SUMIFS(DataRegularSeason20242025!$AA$3:$AA$1315,DataRegularSeason20242025!$B$3:$B$1315, "&lt;=" &amp; $A186, DataRegularSeason20242025!$D$3:$D$1315, H$1)+SUMIFS(DataRegularSeason20242025!$AB$3:$AB$1315,DataRegularSeason20242025!$B$3:$B$1315, "&lt;=" &amp; $A186, DataRegularSeason20242025!$E$3:$E$1315, H$1)</f>
        <v>11</v>
      </c>
      <c r="I186" s="2">
        <f>SUMIFS(DataRegularSeason20242025!$AA$3:$AA$1315,DataRegularSeason20242025!$B$3:$B$1315, "&lt;=" &amp; $A186, DataRegularSeason20242025!$D$3:$D$1315, I$1)+SUMIFS(DataRegularSeason20242025!$AB$3:$AB$1315,DataRegularSeason20242025!$B$3:$B$1315, "&lt;=" &amp; $A186, DataRegularSeason20242025!$E$3:$E$1315, I$1)</f>
        <v>10</v>
      </c>
      <c r="J186" s="2">
        <f>SUMIFS(DataRegularSeason20242025!$AA$3:$AA$1315,DataRegularSeason20242025!$B$3:$B$1315, "&lt;=" &amp; $A186, DataRegularSeason20242025!$D$3:$D$1315, J$1)+SUMIFS(DataRegularSeason20242025!$AB$3:$AB$1315,DataRegularSeason20242025!$B$3:$B$1315, "&lt;=" &amp; $A186, DataRegularSeason20242025!$E$3:$E$1315, J$1)</f>
        <v>14</v>
      </c>
      <c r="K186" s="2">
        <f>SUMIFS(DataRegularSeason20242025!$AA$3:$AA$1315,DataRegularSeason20242025!$B$3:$B$1315, "&lt;=" &amp; $A186, DataRegularSeason20242025!$D$3:$D$1315, K$1)+SUMIFS(DataRegularSeason20242025!$AB$3:$AB$1315,DataRegularSeason20242025!$B$3:$B$1315, "&lt;=" &amp; $A186, DataRegularSeason20242025!$E$3:$E$1315, K$1)</f>
        <v>11</v>
      </c>
      <c r="L186" s="2">
        <f>SUMIFS(DataRegularSeason20242025!$AA$3:$AA$1315,DataRegularSeason20242025!$B$3:$B$1315, "&lt;=" &amp; $A186, DataRegularSeason20242025!$D$3:$D$1315, L$1)+SUMIFS(DataRegularSeason20242025!$AB$3:$AB$1315,DataRegularSeason20242025!$B$3:$B$1315, "&lt;=" &amp; $A186, DataRegularSeason20242025!$E$3:$E$1315, L$1)</f>
        <v>13</v>
      </c>
      <c r="M186" s="2">
        <f>SUMIFS(DataRegularSeason20242025!$AA$3:$AA$1315,DataRegularSeason20242025!$B$3:$B$1315, "&lt;=" &amp; $A186, DataRegularSeason20242025!$D$3:$D$1315, M$1)+SUMIFS(DataRegularSeason20242025!$AB$3:$AB$1315,DataRegularSeason20242025!$B$3:$B$1315, "&lt;=" &amp; $A186, DataRegularSeason20242025!$E$3:$E$1315, M$1)</f>
        <v>19</v>
      </c>
      <c r="N186" s="2">
        <f>SUMIFS(DataRegularSeason20242025!$AA$3:$AA$1315,DataRegularSeason20242025!$B$3:$B$1315, "&lt;=" &amp; $A186, DataRegularSeason20242025!$D$3:$D$1315, N$1)+SUMIFS(DataRegularSeason20242025!$AB$3:$AB$1315,DataRegularSeason20242025!$B$3:$B$1315, "&lt;=" &amp; $A186, DataRegularSeason20242025!$E$3:$E$1315, N$1)</f>
        <v>17</v>
      </c>
      <c r="O186" s="2">
        <f>SUMIFS(DataRegularSeason20242025!$AA$3:$AA$1315,DataRegularSeason20242025!$B$3:$B$1315, "&lt;=" &amp; $A186, DataRegularSeason20242025!$D$3:$D$1315, O$1)+SUMIFS(DataRegularSeason20242025!$AB$3:$AB$1315,DataRegularSeason20242025!$B$3:$B$1315, "&lt;=" &amp; $A186, DataRegularSeason20242025!$E$3:$E$1315, O$1)</f>
        <v>18</v>
      </c>
      <c r="P186" s="2">
        <f>SUMIFS(DataRegularSeason20242025!$AA$3:$AA$1315,DataRegularSeason20242025!$B$3:$B$1315, "&lt;=" &amp; $A186, DataRegularSeason20242025!$D$3:$D$1315, P$1)+SUMIFS(DataRegularSeason20242025!$AB$3:$AB$1315,DataRegularSeason20242025!$B$3:$B$1315, "&lt;=" &amp; $A186, DataRegularSeason20242025!$E$3:$E$1315, P$1)</f>
        <v>9</v>
      </c>
      <c r="Q186" s="2">
        <f>SUMIFS(DataRegularSeason20242025!$AA$3:$AA$1315,DataRegularSeason20242025!$B$3:$B$1315, "&lt;=" &amp; $A186, DataRegularSeason20242025!$D$3:$D$1315, Q$1)+SUMIFS(DataRegularSeason20242025!$AB$3:$AB$1315,DataRegularSeason20242025!$B$3:$B$1315, "&lt;=" &amp; $A186, DataRegularSeason20242025!$E$3:$E$1315, Q$1)</f>
        <v>18</v>
      </c>
      <c r="R186" s="2">
        <f>SUMIFS(DataRegularSeason20242025!$AA$3:$AA$1315,DataRegularSeason20242025!$B$3:$B$1315, "&lt;=" &amp; $A186, DataRegularSeason20242025!$D$3:$D$1315, R$1)+SUMIFS(DataRegularSeason20242025!$AB$3:$AB$1315,DataRegularSeason20242025!$B$3:$B$1315, "&lt;=" &amp; $A186, DataRegularSeason20242025!$E$3:$E$1315, R$1)</f>
        <v>9</v>
      </c>
      <c r="S186" s="2">
        <f>SUMIFS(DataRegularSeason20242025!$AA$3:$AA$1315,DataRegularSeason20242025!$B$3:$B$1315, "&lt;=" &amp; $A186, DataRegularSeason20242025!$D$3:$D$1315, S$1)+SUMIFS(DataRegularSeason20242025!$AB$3:$AB$1315,DataRegularSeason20242025!$B$3:$B$1315, "&lt;=" &amp; $A186, DataRegularSeason20242025!$E$3:$E$1315, S$1)</f>
        <v>10</v>
      </c>
      <c r="T186" s="2">
        <f>SUMIFS(DataRegularSeason20242025!$AA$3:$AA$1315,DataRegularSeason20242025!$B$3:$B$1315, "&lt;=" &amp; $A186, DataRegularSeason20242025!$D$3:$D$1315, T$1)+SUMIFS(DataRegularSeason20242025!$AB$3:$AB$1315,DataRegularSeason20242025!$B$3:$B$1315, "&lt;=" &amp; $A186, DataRegularSeason20242025!$E$3:$E$1315, T$1)</f>
        <v>17</v>
      </c>
      <c r="U186" s="2">
        <f>SUMIFS(DataRegularSeason20242025!$AA$3:$AA$1315,DataRegularSeason20242025!$B$3:$B$1315, "&lt;=" &amp; $A186, DataRegularSeason20242025!$D$3:$D$1315, U$1)+SUMIFS(DataRegularSeason20242025!$AB$3:$AB$1315,DataRegularSeason20242025!$B$3:$B$1315, "&lt;=" &amp; $A186, DataRegularSeason20242025!$E$3:$E$1315, U$1)</f>
        <v>12</v>
      </c>
      <c r="V186" s="2">
        <f>SUMIFS(DataRegularSeason20242025!$AA$3:$AA$1315,DataRegularSeason20242025!$B$3:$B$1315, "&lt;=" &amp; $A186, DataRegularSeason20242025!$D$3:$D$1315, V$1)+SUMIFS(DataRegularSeason20242025!$AB$3:$AB$1315,DataRegularSeason20242025!$B$3:$B$1315, "&lt;=" &amp; $A186, DataRegularSeason20242025!$E$3:$E$1315, V$1)</f>
        <v>9</v>
      </c>
      <c r="W186" s="2">
        <f>SUMIFS(DataRegularSeason20242025!$AA$3:$AA$1315,DataRegularSeason20242025!$B$3:$B$1315, "&lt;=" &amp; $A186, DataRegularSeason20242025!$D$3:$D$1315, W$1)+SUMIFS(DataRegularSeason20242025!$AB$3:$AB$1315,DataRegularSeason20242025!$B$3:$B$1315, "&lt;=" &amp; $A186, DataRegularSeason20242025!$E$3:$E$1315, W$1)</f>
        <v>11</v>
      </c>
      <c r="X186" s="2">
        <f>SUMIFS(DataRegularSeason20242025!$AA$3:$AA$1315,DataRegularSeason20242025!$B$3:$B$1315, "&lt;=" &amp; $A186, DataRegularSeason20242025!$D$3:$D$1315, X$1)+SUMIFS(DataRegularSeason20242025!$AB$3:$AB$1315,DataRegularSeason20242025!$B$3:$B$1315, "&lt;=" &amp; $A186, DataRegularSeason20242025!$E$3:$E$1315, X$1)</f>
        <v>11</v>
      </c>
      <c r="Y186" s="2">
        <f>SUMIFS(DataRegularSeason20242025!$AA$3:$AA$1315,DataRegularSeason20242025!$B$3:$B$1315, "&lt;=" &amp; $A186, DataRegularSeason20242025!$D$3:$D$1315, Y$1)+SUMIFS(DataRegularSeason20242025!$AB$3:$AB$1315,DataRegularSeason20242025!$B$3:$B$1315, "&lt;=" &amp; $A186, DataRegularSeason20242025!$E$3:$E$1315, Y$1)</f>
        <v>8</v>
      </c>
      <c r="Z186" s="2">
        <f>SUMIFS(DataRegularSeason20242025!$AA$3:$AA$1315,DataRegularSeason20242025!$B$3:$B$1315, "&lt;=" &amp; $A186, DataRegularSeason20242025!$D$3:$D$1315, Z$1)+SUMIFS(DataRegularSeason20242025!$AB$3:$AB$1315,DataRegularSeason20242025!$B$3:$B$1315, "&lt;=" &amp; $A186, DataRegularSeason20242025!$E$3:$E$1315, Z$1)</f>
        <v>12</v>
      </c>
      <c r="AA186" s="2">
        <f>SUMIFS(DataRegularSeason20242025!$AA$3:$AA$1315,DataRegularSeason20242025!$B$3:$B$1315, "&lt;=" &amp; $A186, DataRegularSeason20242025!$D$3:$D$1315, AA$1)+SUMIFS(DataRegularSeason20242025!$AB$3:$AB$1315,DataRegularSeason20242025!$B$3:$B$1315, "&lt;=" &amp; $A186, DataRegularSeason20242025!$E$3:$E$1315, AA$1)</f>
        <v>14</v>
      </c>
      <c r="AB186" s="2">
        <f>SUMIFS(DataRegularSeason20242025!$AA$3:$AA$1315,DataRegularSeason20242025!$B$3:$B$1315, "&lt;=" &amp; $A186, DataRegularSeason20242025!$D$3:$D$1315, AB$1)+SUMIFS(DataRegularSeason20242025!$AB$3:$AB$1315,DataRegularSeason20242025!$B$3:$B$1315, "&lt;=" &amp; $A186, DataRegularSeason20242025!$E$3:$E$1315, AB$1)</f>
        <v>14</v>
      </c>
      <c r="AC186" s="2">
        <f>SUMIFS(DataRegularSeason20242025!$AA$3:$AA$1315,DataRegularSeason20242025!$B$3:$B$1315, "&lt;=" &amp; $A186, DataRegularSeason20242025!$D$3:$D$1315, AC$1)+SUMIFS(DataRegularSeason20242025!$AB$3:$AB$1315,DataRegularSeason20242025!$B$3:$B$1315, "&lt;=" &amp; $A186, DataRegularSeason20242025!$E$3:$E$1315, AC$1)</f>
        <v>13</v>
      </c>
      <c r="AD186" s="2">
        <f>SUMIFS(DataRegularSeason20242025!$AA$3:$AA$1315,DataRegularSeason20242025!$B$3:$B$1315, "&lt;=" &amp; $A186, DataRegularSeason20242025!$D$3:$D$1315, AD$1)+SUMIFS(DataRegularSeason20242025!$AB$3:$AB$1315,DataRegularSeason20242025!$B$3:$B$1315, "&lt;=" &amp; $A186, DataRegularSeason20242025!$E$3:$E$1315, AD$1)</f>
        <v>13</v>
      </c>
      <c r="AE186" s="2">
        <f>SUMIFS(DataRegularSeason20242025!$AA$3:$AA$1315,DataRegularSeason20242025!$B$3:$B$1315, "&lt;=" &amp; $A186, DataRegularSeason20242025!$D$3:$D$1315, AE$1)+SUMIFS(DataRegularSeason20242025!$AB$3:$AB$1315,DataRegularSeason20242025!$B$3:$B$1315, "&lt;=" &amp; $A186, DataRegularSeason20242025!$E$3:$E$1315, AE$1)</f>
        <v>17</v>
      </c>
      <c r="AF186" s="2">
        <f>SUMIFS(DataRegularSeason20242025!$AA$3:$AA$1315,DataRegularSeason20242025!$B$3:$B$1315, "&lt;=" &amp; $A186, DataRegularSeason20242025!$D$3:$D$1315, AF$1)+SUMIFS(DataRegularSeason20242025!$AB$3:$AB$1315,DataRegularSeason20242025!$B$3:$B$1315, "&lt;=" &amp; $A186, DataRegularSeason20242025!$E$3:$E$1315, AF$1)</f>
        <v>22</v>
      </c>
      <c r="AG186" s="2">
        <f>SUMIFS(DataRegularSeason20242025!$AA$3:$AA$1315,DataRegularSeason20242025!$B$3:$B$1315, "&lt;=" &amp; $A186, DataRegularSeason20242025!$D$3:$D$1315, AG$1)+SUMIFS(DataRegularSeason20242025!$AB$3:$AB$1315,DataRegularSeason20242025!$B$3:$B$1315, "&lt;=" &amp; $A186, DataRegularSeason20242025!$E$3:$E$1315, AG$1)</f>
        <v>16</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10</v>
      </c>
      <c r="C187" s="2">
        <f>SUMIFS(DataRegularSeason20242025!$AA$3:$AA$1315,DataRegularSeason20242025!$B$3:$B$1315, "&lt;=" &amp; $A187, DataRegularSeason20242025!$D$3:$D$1315, C$1)+SUMIFS(DataRegularSeason20242025!$AB$3:$AB$1315,DataRegularSeason20242025!$B$3:$B$1315, "&lt;=" &amp; $A187, DataRegularSeason20242025!$E$3:$E$1315, C$1)</f>
        <v>13</v>
      </c>
      <c r="D187" s="2">
        <f>SUMIFS(DataRegularSeason20242025!$AA$3:$AA$1315,DataRegularSeason20242025!$B$3:$B$1315, "&lt;=" &amp; $A187, DataRegularSeason20242025!$D$3:$D$1315, D$1)+SUMIFS(DataRegularSeason20242025!$AB$3:$AB$1315,DataRegularSeason20242025!$B$3:$B$1315, "&lt;=" &amp; $A187, DataRegularSeason20242025!$E$3:$E$1315, D$1)</f>
        <v>9</v>
      </c>
      <c r="E187" s="2">
        <f>SUMIFS(DataRegularSeason20242025!$AA$3:$AA$1315,DataRegularSeason20242025!$B$3:$B$1315, "&lt;=" &amp; $A187, DataRegularSeason20242025!$D$3:$D$1315, E$1)+SUMIFS(DataRegularSeason20242025!$AB$3:$AB$1315,DataRegularSeason20242025!$B$3:$B$1315, "&lt;=" &amp; $A187, DataRegularSeason20242025!$E$3:$E$1315, E$1)</f>
        <v>16</v>
      </c>
      <c r="F187" s="2">
        <f>SUMIFS(DataRegularSeason20242025!$AA$3:$AA$1315,DataRegularSeason20242025!$B$3:$B$1315, "&lt;=" &amp; $A187, DataRegularSeason20242025!$D$3:$D$1315, F$1)+SUMIFS(DataRegularSeason20242025!$AB$3:$AB$1315,DataRegularSeason20242025!$B$3:$B$1315, "&lt;=" &amp; $A187, DataRegularSeason20242025!$E$3:$E$1315, F$1)</f>
        <v>11</v>
      </c>
      <c r="G187" s="2">
        <f>SUMIFS(DataRegularSeason20242025!$AA$3:$AA$1315,DataRegularSeason20242025!$B$3:$B$1315, "&lt;=" &amp; $A187, DataRegularSeason20242025!$D$3:$D$1315, G$1)+SUMIFS(DataRegularSeason20242025!$AB$3:$AB$1315,DataRegularSeason20242025!$B$3:$B$1315, "&lt;=" &amp; $A187, DataRegularSeason20242025!$E$3:$E$1315, G$1)</f>
        <v>13</v>
      </c>
      <c r="H187" s="2">
        <f>SUMIFS(DataRegularSeason20242025!$AA$3:$AA$1315,DataRegularSeason20242025!$B$3:$B$1315, "&lt;=" &amp; $A187, DataRegularSeason20242025!$D$3:$D$1315, H$1)+SUMIFS(DataRegularSeason20242025!$AB$3:$AB$1315,DataRegularSeason20242025!$B$3:$B$1315, "&lt;=" &amp; $A187, DataRegularSeason20242025!$E$3:$E$1315, H$1)</f>
        <v>11</v>
      </c>
      <c r="I187" s="2">
        <f>SUMIFS(DataRegularSeason20242025!$AA$3:$AA$1315,DataRegularSeason20242025!$B$3:$B$1315, "&lt;=" &amp; $A187, DataRegularSeason20242025!$D$3:$D$1315, I$1)+SUMIFS(DataRegularSeason20242025!$AB$3:$AB$1315,DataRegularSeason20242025!$B$3:$B$1315, "&lt;=" &amp; $A187, DataRegularSeason20242025!$E$3:$E$1315, I$1)</f>
        <v>10</v>
      </c>
      <c r="J187" s="2">
        <f>SUMIFS(DataRegularSeason20242025!$AA$3:$AA$1315,DataRegularSeason20242025!$B$3:$B$1315, "&lt;=" &amp; $A187, DataRegularSeason20242025!$D$3:$D$1315, J$1)+SUMIFS(DataRegularSeason20242025!$AB$3:$AB$1315,DataRegularSeason20242025!$B$3:$B$1315, "&lt;=" &amp; $A187, DataRegularSeason20242025!$E$3:$E$1315, J$1)</f>
        <v>14</v>
      </c>
      <c r="K187" s="2">
        <f>SUMIFS(DataRegularSeason20242025!$AA$3:$AA$1315,DataRegularSeason20242025!$B$3:$B$1315, "&lt;=" &amp; $A187, DataRegularSeason20242025!$D$3:$D$1315, K$1)+SUMIFS(DataRegularSeason20242025!$AB$3:$AB$1315,DataRegularSeason20242025!$B$3:$B$1315, "&lt;=" &amp; $A187, DataRegularSeason20242025!$E$3:$E$1315, K$1)</f>
        <v>11</v>
      </c>
      <c r="L187" s="2">
        <f>SUMIFS(DataRegularSeason20242025!$AA$3:$AA$1315,DataRegularSeason20242025!$B$3:$B$1315, "&lt;=" &amp; $A187, DataRegularSeason20242025!$D$3:$D$1315, L$1)+SUMIFS(DataRegularSeason20242025!$AB$3:$AB$1315,DataRegularSeason20242025!$B$3:$B$1315, "&lt;=" &amp; $A187, DataRegularSeason20242025!$E$3:$E$1315, L$1)</f>
        <v>13</v>
      </c>
      <c r="M187" s="2">
        <f>SUMIFS(DataRegularSeason20242025!$AA$3:$AA$1315,DataRegularSeason20242025!$B$3:$B$1315, "&lt;=" &amp; $A187, DataRegularSeason20242025!$D$3:$D$1315, M$1)+SUMIFS(DataRegularSeason20242025!$AB$3:$AB$1315,DataRegularSeason20242025!$B$3:$B$1315, "&lt;=" &amp; $A187, DataRegularSeason20242025!$E$3:$E$1315, M$1)</f>
        <v>19</v>
      </c>
      <c r="N187" s="2">
        <f>SUMIFS(DataRegularSeason20242025!$AA$3:$AA$1315,DataRegularSeason20242025!$B$3:$B$1315, "&lt;=" &amp; $A187, DataRegularSeason20242025!$D$3:$D$1315, N$1)+SUMIFS(DataRegularSeason20242025!$AB$3:$AB$1315,DataRegularSeason20242025!$B$3:$B$1315, "&lt;=" &amp; $A187, DataRegularSeason20242025!$E$3:$E$1315, N$1)</f>
        <v>17</v>
      </c>
      <c r="O187" s="2">
        <f>SUMIFS(DataRegularSeason20242025!$AA$3:$AA$1315,DataRegularSeason20242025!$B$3:$B$1315, "&lt;=" &amp; $A187, DataRegularSeason20242025!$D$3:$D$1315, O$1)+SUMIFS(DataRegularSeason20242025!$AB$3:$AB$1315,DataRegularSeason20242025!$B$3:$B$1315, "&lt;=" &amp; $A187, DataRegularSeason20242025!$E$3:$E$1315, O$1)</f>
        <v>18</v>
      </c>
      <c r="P187" s="2">
        <f>SUMIFS(DataRegularSeason20242025!$AA$3:$AA$1315,DataRegularSeason20242025!$B$3:$B$1315, "&lt;=" &amp; $A187, DataRegularSeason20242025!$D$3:$D$1315, P$1)+SUMIFS(DataRegularSeason20242025!$AB$3:$AB$1315,DataRegularSeason20242025!$B$3:$B$1315, "&lt;=" &amp; $A187, DataRegularSeason20242025!$E$3:$E$1315, P$1)</f>
        <v>9</v>
      </c>
      <c r="Q187" s="2">
        <f>SUMIFS(DataRegularSeason20242025!$AA$3:$AA$1315,DataRegularSeason20242025!$B$3:$B$1315, "&lt;=" &amp; $A187, DataRegularSeason20242025!$D$3:$D$1315, Q$1)+SUMIFS(DataRegularSeason20242025!$AB$3:$AB$1315,DataRegularSeason20242025!$B$3:$B$1315, "&lt;=" &amp; $A187, DataRegularSeason20242025!$E$3:$E$1315, Q$1)</f>
        <v>18</v>
      </c>
      <c r="R187" s="2">
        <f>SUMIFS(DataRegularSeason20242025!$AA$3:$AA$1315,DataRegularSeason20242025!$B$3:$B$1315, "&lt;=" &amp; $A187, DataRegularSeason20242025!$D$3:$D$1315, R$1)+SUMIFS(DataRegularSeason20242025!$AB$3:$AB$1315,DataRegularSeason20242025!$B$3:$B$1315, "&lt;=" &amp; $A187, DataRegularSeason20242025!$E$3:$E$1315, R$1)</f>
        <v>9</v>
      </c>
      <c r="S187" s="2">
        <f>SUMIFS(DataRegularSeason20242025!$AA$3:$AA$1315,DataRegularSeason20242025!$B$3:$B$1315, "&lt;=" &amp; $A187, DataRegularSeason20242025!$D$3:$D$1315, S$1)+SUMIFS(DataRegularSeason20242025!$AB$3:$AB$1315,DataRegularSeason20242025!$B$3:$B$1315, "&lt;=" &amp; $A187, DataRegularSeason20242025!$E$3:$E$1315, S$1)</f>
        <v>10</v>
      </c>
      <c r="T187" s="2">
        <f>SUMIFS(DataRegularSeason20242025!$AA$3:$AA$1315,DataRegularSeason20242025!$B$3:$B$1315, "&lt;=" &amp; $A187, DataRegularSeason20242025!$D$3:$D$1315, T$1)+SUMIFS(DataRegularSeason20242025!$AB$3:$AB$1315,DataRegularSeason20242025!$B$3:$B$1315, "&lt;=" &amp; $A187, DataRegularSeason20242025!$E$3:$E$1315, T$1)</f>
        <v>17</v>
      </c>
      <c r="U187" s="2">
        <f>SUMIFS(DataRegularSeason20242025!$AA$3:$AA$1315,DataRegularSeason20242025!$B$3:$B$1315, "&lt;=" &amp; $A187, DataRegularSeason20242025!$D$3:$D$1315, U$1)+SUMIFS(DataRegularSeason20242025!$AB$3:$AB$1315,DataRegularSeason20242025!$B$3:$B$1315, "&lt;=" &amp; $A187, DataRegularSeason20242025!$E$3:$E$1315, U$1)</f>
        <v>12</v>
      </c>
      <c r="V187" s="2">
        <f>SUMIFS(DataRegularSeason20242025!$AA$3:$AA$1315,DataRegularSeason20242025!$B$3:$B$1315, "&lt;=" &amp; $A187, DataRegularSeason20242025!$D$3:$D$1315, V$1)+SUMIFS(DataRegularSeason20242025!$AB$3:$AB$1315,DataRegularSeason20242025!$B$3:$B$1315, "&lt;=" &amp; $A187, DataRegularSeason20242025!$E$3:$E$1315, V$1)</f>
        <v>9</v>
      </c>
      <c r="W187" s="2">
        <f>SUMIFS(DataRegularSeason20242025!$AA$3:$AA$1315,DataRegularSeason20242025!$B$3:$B$1315, "&lt;=" &amp; $A187, DataRegularSeason20242025!$D$3:$D$1315, W$1)+SUMIFS(DataRegularSeason20242025!$AB$3:$AB$1315,DataRegularSeason20242025!$B$3:$B$1315, "&lt;=" &amp; $A187, DataRegularSeason20242025!$E$3:$E$1315, W$1)</f>
        <v>11</v>
      </c>
      <c r="X187" s="2">
        <f>SUMIFS(DataRegularSeason20242025!$AA$3:$AA$1315,DataRegularSeason20242025!$B$3:$B$1315, "&lt;=" &amp; $A187, DataRegularSeason20242025!$D$3:$D$1315, X$1)+SUMIFS(DataRegularSeason20242025!$AB$3:$AB$1315,DataRegularSeason20242025!$B$3:$B$1315, "&lt;=" &amp; $A187, DataRegularSeason20242025!$E$3:$E$1315, X$1)</f>
        <v>11</v>
      </c>
      <c r="Y187" s="2">
        <f>SUMIFS(DataRegularSeason20242025!$AA$3:$AA$1315,DataRegularSeason20242025!$B$3:$B$1315, "&lt;=" &amp; $A187, DataRegularSeason20242025!$D$3:$D$1315, Y$1)+SUMIFS(DataRegularSeason20242025!$AB$3:$AB$1315,DataRegularSeason20242025!$B$3:$B$1315, "&lt;=" &amp; $A187, DataRegularSeason20242025!$E$3:$E$1315, Y$1)</f>
        <v>8</v>
      </c>
      <c r="Z187" s="2">
        <f>SUMIFS(DataRegularSeason20242025!$AA$3:$AA$1315,DataRegularSeason20242025!$B$3:$B$1315, "&lt;=" &amp; $A187, DataRegularSeason20242025!$D$3:$D$1315, Z$1)+SUMIFS(DataRegularSeason20242025!$AB$3:$AB$1315,DataRegularSeason20242025!$B$3:$B$1315, "&lt;=" &amp; $A187, DataRegularSeason20242025!$E$3:$E$1315, Z$1)</f>
        <v>12</v>
      </c>
      <c r="AA187" s="2">
        <f>SUMIFS(DataRegularSeason20242025!$AA$3:$AA$1315,DataRegularSeason20242025!$B$3:$B$1315, "&lt;=" &amp; $A187, DataRegularSeason20242025!$D$3:$D$1315, AA$1)+SUMIFS(DataRegularSeason20242025!$AB$3:$AB$1315,DataRegularSeason20242025!$B$3:$B$1315, "&lt;=" &amp; $A187, DataRegularSeason20242025!$E$3:$E$1315, AA$1)</f>
        <v>14</v>
      </c>
      <c r="AB187" s="2">
        <f>SUMIFS(DataRegularSeason20242025!$AA$3:$AA$1315,DataRegularSeason20242025!$B$3:$B$1315, "&lt;=" &amp; $A187, DataRegularSeason20242025!$D$3:$D$1315, AB$1)+SUMIFS(DataRegularSeason20242025!$AB$3:$AB$1315,DataRegularSeason20242025!$B$3:$B$1315, "&lt;=" &amp; $A187, DataRegularSeason20242025!$E$3:$E$1315, AB$1)</f>
        <v>14</v>
      </c>
      <c r="AC187" s="2">
        <f>SUMIFS(DataRegularSeason20242025!$AA$3:$AA$1315,DataRegularSeason20242025!$B$3:$B$1315, "&lt;=" &amp; $A187, DataRegularSeason20242025!$D$3:$D$1315, AC$1)+SUMIFS(DataRegularSeason20242025!$AB$3:$AB$1315,DataRegularSeason20242025!$B$3:$B$1315, "&lt;=" &amp; $A187, DataRegularSeason20242025!$E$3:$E$1315, AC$1)</f>
        <v>13</v>
      </c>
      <c r="AD187" s="2">
        <f>SUMIFS(DataRegularSeason20242025!$AA$3:$AA$1315,DataRegularSeason20242025!$B$3:$B$1315, "&lt;=" &amp; $A187, DataRegularSeason20242025!$D$3:$D$1315, AD$1)+SUMIFS(DataRegularSeason20242025!$AB$3:$AB$1315,DataRegularSeason20242025!$B$3:$B$1315, "&lt;=" &amp; $A187, DataRegularSeason20242025!$E$3:$E$1315, AD$1)</f>
        <v>13</v>
      </c>
      <c r="AE187" s="2">
        <f>SUMIFS(DataRegularSeason20242025!$AA$3:$AA$1315,DataRegularSeason20242025!$B$3:$B$1315, "&lt;=" &amp; $A187, DataRegularSeason20242025!$D$3:$D$1315, AE$1)+SUMIFS(DataRegularSeason20242025!$AB$3:$AB$1315,DataRegularSeason20242025!$B$3:$B$1315, "&lt;=" &amp; $A187, DataRegularSeason20242025!$E$3:$E$1315, AE$1)</f>
        <v>17</v>
      </c>
      <c r="AF187" s="2">
        <f>SUMIFS(DataRegularSeason20242025!$AA$3:$AA$1315,DataRegularSeason20242025!$B$3:$B$1315, "&lt;=" &amp; $A187, DataRegularSeason20242025!$D$3:$D$1315, AF$1)+SUMIFS(DataRegularSeason20242025!$AB$3:$AB$1315,DataRegularSeason20242025!$B$3:$B$1315, "&lt;=" &amp; $A187, DataRegularSeason20242025!$E$3:$E$1315, AF$1)</f>
        <v>22</v>
      </c>
      <c r="AG187" s="2">
        <f>SUMIFS(DataRegularSeason20242025!$AA$3:$AA$1315,DataRegularSeason20242025!$B$3:$B$1315, "&lt;=" &amp; $A187, DataRegularSeason20242025!$D$3:$D$1315, AG$1)+SUMIFS(DataRegularSeason20242025!$AB$3:$AB$1315,DataRegularSeason20242025!$B$3:$B$1315, "&lt;=" &amp; $A187, DataRegularSeason20242025!$E$3:$E$1315, AG$1)</f>
        <v>16</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10</v>
      </c>
      <c r="C188" s="2">
        <f>SUMIFS(DataRegularSeason20242025!$AA$3:$AA$1315,DataRegularSeason20242025!$B$3:$B$1315, "&lt;=" &amp; $A188, DataRegularSeason20242025!$D$3:$D$1315, C$1)+SUMIFS(DataRegularSeason20242025!$AB$3:$AB$1315,DataRegularSeason20242025!$B$3:$B$1315, "&lt;=" &amp; $A188, DataRegularSeason20242025!$E$3:$E$1315, C$1)</f>
        <v>13</v>
      </c>
      <c r="D188" s="2">
        <f>SUMIFS(DataRegularSeason20242025!$AA$3:$AA$1315,DataRegularSeason20242025!$B$3:$B$1315, "&lt;=" &amp; $A188, DataRegularSeason20242025!$D$3:$D$1315, D$1)+SUMIFS(DataRegularSeason20242025!$AB$3:$AB$1315,DataRegularSeason20242025!$B$3:$B$1315, "&lt;=" &amp; $A188, DataRegularSeason20242025!$E$3:$E$1315, D$1)</f>
        <v>9</v>
      </c>
      <c r="E188" s="2">
        <f>SUMIFS(DataRegularSeason20242025!$AA$3:$AA$1315,DataRegularSeason20242025!$B$3:$B$1315, "&lt;=" &amp; $A188, DataRegularSeason20242025!$D$3:$D$1315, E$1)+SUMIFS(DataRegularSeason20242025!$AB$3:$AB$1315,DataRegularSeason20242025!$B$3:$B$1315, "&lt;=" &amp; $A188, DataRegularSeason20242025!$E$3:$E$1315, E$1)</f>
        <v>16</v>
      </c>
      <c r="F188" s="2">
        <f>SUMIFS(DataRegularSeason20242025!$AA$3:$AA$1315,DataRegularSeason20242025!$B$3:$B$1315, "&lt;=" &amp; $A188, DataRegularSeason20242025!$D$3:$D$1315, F$1)+SUMIFS(DataRegularSeason20242025!$AB$3:$AB$1315,DataRegularSeason20242025!$B$3:$B$1315, "&lt;=" &amp; $A188, DataRegularSeason20242025!$E$3:$E$1315, F$1)</f>
        <v>11</v>
      </c>
      <c r="G188" s="2">
        <f>SUMIFS(DataRegularSeason20242025!$AA$3:$AA$1315,DataRegularSeason20242025!$B$3:$B$1315, "&lt;=" &amp; $A188, DataRegularSeason20242025!$D$3:$D$1315, G$1)+SUMIFS(DataRegularSeason20242025!$AB$3:$AB$1315,DataRegularSeason20242025!$B$3:$B$1315, "&lt;=" &amp; $A188, DataRegularSeason20242025!$E$3:$E$1315, G$1)</f>
        <v>13</v>
      </c>
      <c r="H188" s="2">
        <f>SUMIFS(DataRegularSeason20242025!$AA$3:$AA$1315,DataRegularSeason20242025!$B$3:$B$1315, "&lt;=" &amp; $A188, DataRegularSeason20242025!$D$3:$D$1315, H$1)+SUMIFS(DataRegularSeason20242025!$AB$3:$AB$1315,DataRegularSeason20242025!$B$3:$B$1315, "&lt;=" &amp; $A188, DataRegularSeason20242025!$E$3:$E$1315, H$1)</f>
        <v>11</v>
      </c>
      <c r="I188" s="2">
        <f>SUMIFS(DataRegularSeason20242025!$AA$3:$AA$1315,DataRegularSeason20242025!$B$3:$B$1315, "&lt;=" &amp; $A188, DataRegularSeason20242025!$D$3:$D$1315, I$1)+SUMIFS(DataRegularSeason20242025!$AB$3:$AB$1315,DataRegularSeason20242025!$B$3:$B$1315, "&lt;=" &amp; $A188, DataRegularSeason20242025!$E$3:$E$1315, I$1)</f>
        <v>10</v>
      </c>
      <c r="J188" s="2">
        <f>SUMIFS(DataRegularSeason20242025!$AA$3:$AA$1315,DataRegularSeason20242025!$B$3:$B$1315, "&lt;=" &amp; $A188, DataRegularSeason20242025!$D$3:$D$1315, J$1)+SUMIFS(DataRegularSeason20242025!$AB$3:$AB$1315,DataRegularSeason20242025!$B$3:$B$1315, "&lt;=" &amp; $A188, DataRegularSeason20242025!$E$3:$E$1315, J$1)</f>
        <v>14</v>
      </c>
      <c r="K188" s="2">
        <f>SUMIFS(DataRegularSeason20242025!$AA$3:$AA$1315,DataRegularSeason20242025!$B$3:$B$1315, "&lt;=" &amp; $A188, DataRegularSeason20242025!$D$3:$D$1315, K$1)+SUMIFS(DataRegularSeason20242025!$AB$3:$AB$1315,DataRegularSeason20242025!$B$3:$B$1315, "&lt;=" &amp; $A188, DataRegularSeason20242025!$E$3:$E$1315, K$1)</f>
        <v>11</v>
      </c>
      <c r="L188" s="2">
        <f>SUMIFS(DataRegularSeason20242025!$AA$3:$AA$1315,DataRegularSeason20242025!$B$3:$B$1315, "&lt;=" &amp; $A188, DataRegularSeason20242025!$D$3:$D$1315, L$1)+SUMIFS(DataRegularSeason20242025!$AB$3:$AB$1315,DataRegularSeason20242025!$B$3:$B$1315, "&lt;=" &amp; $A188, DataRegularSeason20242025!$E$3:$E$1315, L$1)</f>
        <v>13</v>
      </c>
      <c r="M188" s="2">
        <f>SUMIFS(DataRegularSeason20242025!$AA$3:$AA$1315,DataRegularSeason20242025!$B$3:$B$1315, "&lt;=" &amp; $A188, DataRegularSeason20242025!$D$3:$D$1315, M$1)+SUMIFS(DataRegularSeason20242025!$AB$3:$AB$1315,DataRegularSeason20242025!$B$3:$B$1315, "&lt;=" &amp; $A188, DataRegularSeason20242025!$E$3:$E$1315, M$1)</f>
        <v>19</v>
      </c>
      <c r="N188" s="2">
        <f>SUMIFS(DataRegularSeason20242025!$AA$3:$AA$1315,DataRegularSeason20242025!$B$3:$B$1315, "&lt;=" &amp; $A188, DataRegularSeason20242025!$D$3:$D$1315, N$1)+SUMIFS(DataRegularSeason20242025!$AB$3:$AB$1315,DataRegularSeason20242025!$B$3:$B$1315, "&lt;=" &amp; $A188, DataRegularSeason20242025!$E$3:$E$1315, N$1)</f>
        <v>17</v>
      </c>
      <c r="O188" s="2">
        <f>SUMIFS(DataRegularSeason20242025!$AA$3:$AA$1315,DataRegularSeason20242025!$B$3:$B$1315, "&lt;=" &amp; $A188, DataRegularSeason20242025!$D$3:$D$1315, O$1)+SUMIFS(DataRegularSeason20242025!$AB$3:$AB$1315,DataRegularSeason20242025!$B$3:$B$1315, "&lt;=" &amp; $A188, DataRegularSeason20242025!$E$3:$E$1315, O$1)</f>
        <v>18</v>
      </c>
      <c r="P188" s="2">
        <f>SUMIFS(DataRegularSeason20242025!$AA$3:$AA$1315,DataRegularSeason20242025!$B$3:$B$1315, "&lt;=" &amp; $A188, DataRegularSeason20242025!$D$3:$D$1315, P$1)+SUMIFS(DataRegularSeason20242025!$AB$3:$AB$1315,DataRegularSeason20242025!$B$3:$B$1315, "&lt;=" &amp; $A188, DataRegularSeason20242025!$E$3:$E$1315, P$1)</f>
        <v>9</v>
      </c>
      <c r="Q188" s="2">
        <f>SUMIFS(DataRegularSeason20242025!$AA$3:$AA$1315,DataRegularSeason20242025!$B$3:$B$1315, "&lt;=" &amp; $A188, DataRegularSeason20242025!$D$3:$D$1315, Q$1)+SUMIFS(DataRegularSeason20242025!$AB$3:$AB$1315,DataRegularSeason20242025!$B$3:$B$1315, "&lt;=" &amp; $A188, DataRegularSeason20242025!$E$3:$E$1315, Q$1)</f>
        <v>18</v>
      </c>
      <c r="R188" s="2">
        <f>SUMIFS(DataRegularSeason20242025!$AA$3:$AA$1315,DataRegularSeason20242025!$B$3:$B$1315, "&lt;=" &amp; $A188, DataRegularSeason20242025!$D$3:$D$1315, R$1)+SUMIFS(DataRegularSeason20242025!$AB$3:$AB$1315,DataRegularSeason20242025!$B$3:$B$1315, "&lt;=" &amp; $A188, DataRegularSeason20242025!$E$3:$E$1315, R$1)</f>
        <v>9</v>
      </c>
      <c r="S188" s="2">
        <f>SUMIFS(DataRegularSeason20242025!$AA$3:$AA$1315,DataRegularSeason20242025!$B$3:$B$1315, "&lt;=" &amp; $A188, DataRegularSeason20242025!$D$3:$D$1315, S$1)+SUMIFS(DataRegularSeason20242025!$AB$3:$AB$1315,DataRegularSeason20242025!$B$3:$B$1315, "&lt;=" &amp; $A188, DataRegularSeason20242025!$E$3:$E$1315, S$1)</f>
        <v>10</v>
      </c>
      <c r="T188" s="2">
        <f>SUMIFS(DataRegularSeason20242025!$AA$3:$AA$1315,DataRegularSeason20242025!$B$3:$B$1315, "&lt;=" &amp; $A188, DataRegularSeason20242025!$D$3:$D$1315, T$1)+SUMIFS(DataRegularSeason20242025!$AB$3:$AB$1315,DataRegularSeason20242025!$B$3:$B$1315, "&lt;=" &amp; $A188, DataRegularSeason20242025!$E$3:$E$1315, T$1)</f>
        <v>17</v>
      </c>
      <c r="U188" s="2">
        <f>SUMIFS(DataRegularSeason20242025!$AA$3:$AA$1315,DataRegularSeason20242025!$B$3:$B$1315, "&lt;=" &amp; $A188, DataRegularSeason20242025!$D$3:$D$1315, U$1)+SUMIFS(DataRegularSeason20242025!$AB$3:$AB$1315,DataRegularSeason20242025!$B$3:$B$1315, "&lt;=" &amp; $A188, DataRegularSeason20242025!$E$3:$E$1315, U$1)</f>
        <v>12</v>
      </c>
      <c r="V188" s="2">
        <f>SUMIFS(DataRegularSeason20242025!$AA$3:$AA$1315,DataRegularSeason20242025!$B$3:$B$1315, "&lt;=" &amp; $A188, DataRegularSeason20242025!$D$3:$D$1315, V$1)+SUMIFS(DataRegularSeason20242025!$AB$3:$AB$1315,DataRegularSeason20242025!$B$3:$B$1315, "&lt;=" &amp; $A188, DataRegularSeason20242025!$E$3:$E$1315, V$1)</f>
        <v>9</v>
      </c>
      <c r="W188" s="2">
        <f>SUMIFS(DataRegularSeason20242025!$AA$3:$AA$1315,DataRegularSeason20242025!$B$3:$B$1315, "&lt;=" &amp; $A188, DataRegularSeason20242025!$D$3:$D$1315, W$1)+SUMIFS(DataRegularSeason20242025!$AB$3:$AB$1315,DataRegularSeason20242025!$B$3:$B$1315, "&lt;=" &amp; $A188, DataRegularSeason20242025!$E$3:$E$1315, W$1)</f>
        <v>11</v>
      </c>
      <c r="X188" s="2">
        <f>SUMIFS(DataRegularSeason20242025!$AA$3:$AA$1315,DataRegularSeason20242025!$B$3:$B$1315, "&lt;=" &amp; $A188, DataRegularSeason20242025!$D$3:$D$1315, X$1)+SUMIFS(DataRegularSeason20242025!$AB$3:$AB$1315,DataRegularSeason20242025!$B$3:$B$1315, "&lt;=" &amp; $A188, DataRegularSeason20242025!$E$3:$E$1315, X$1)</f>
        <v>11</v>
      </c>
      <c r="Y188" s="2">
        <f>SUMIFS(DataRegularSeason20242025!$AA$3:$AA$1315,DataRegularSeason20242025!$B$3:$B$1315, "&lt;=" &amp; $A188, DataRegularSeason20242025!$D$3:$D$1315, Y$1)+SUMIFS(DataRegularSeason20242025!$AB$3:$AB$1315,DataRegularSeason20242025!$B$3:$B$1315, "&lt;=" &amp; $A188, DataRegularSeason20242025!$E$3:$E$1315, Y$1)</f>
        <v>8</v>
      </c>
      <c r="Z188" s="2">
        <f>SUMIFS(DataRegularSeason20242025!$AA$3:$AA$1315,DataRegularSeason20242025!$B$3:$B$1315, "&lt;=" &amp; $A188, DataRegularSeason20242025!$D$3:$D$1315, Z$1)+SUMIFS(DataRegularSeason20242025!$AB$3:$AB$1315,DataRegularSeason20242025!$B$3:$B$1315, "&lt;=" &amp; $A188, DataRegularSeason20242025!$E$3:$E$1315, Z$1)</f>
        <v>12</v>
      </c>
      <c r="AA188" s="2">
        <f>SUMIFS(DataRegularSeason20242025!$AA$3:$AA$1315,DataRegularSeason20242025!$B$3:$B$1315, "&lt;=" &amp; $A188, DataRegularSeason20242025!$D$3:$D$1315, AA$1)+SUMIFS(DataRegularSeason20242025!$AB$3:$AB$1315,DataRegularSeason20242025!$B$3:$B$1315, "&lt;=" &amp; $A188, DataRegularSeason20242025!$E$3:$E$1315, AA$1)</f>
        <v>14</v>
      </c>
      <c r="AB188" s="2">
        <f>SUMIFS(DataRegularSeason20242025!$AA$3:$AA$1315,DataRegularSeason20242025!$B$3:$B$1315, "&lt;=" &amp; $A188, DataRegularSeason20242025!$D$3:$D$1315, AB$1)+SUMIFS(DataRegularSeason20242025!$AB$3:$AB$1315,DataRegularSeason20242025!$B$3:$B$1315, "&lt;=" &amp; $A188, DataRegularSeason20242025!$E$3:$E$1315, AB$1)</f>
        <v>14</v>
      </c>
      <c r="AC188" s="2">
        <f>SUMIFS(DataRegularSeason20242025!$AA$3:$AA$1315,DataRegularSeason20242025!$B$3:$B$1315, "&lt;=" &amp; $A188, DataRegularSeason20242025!$D$3:$D$1315, AC$1)+SUMIFS(DataRegularSeason20242025!$AB$3:$AB$1315,DataRegularSeason20242025!$B$3:$B$1315, "&lt;=" &amp; $A188, DataRegularSeason20242025!$E$3:$E$1315, AC$1)</f>
        <v>13</v>
      </c>
      <c r="AD188" s="2">
        <f>SUMIFS(DataRegularSeason20242025!$AA$3:$AA$1315,DataRegularSeason20242025!$B$3:$B$1315, "&lt;=" &amp; $A188, DataRegularSeason20242025!$D$3:$D$1315, AD$1)+SUMIFS(DataRegularSeason20242025!$AB$3:$AB$1315,DataRegularSeason20242025!$B$3:$B$1315, "&lt;=" &amp; $A188, DataRegularSeason20242025!$E$3:$E$1315, AD$1)</f>
        <v>13</v>
      </c>
      <c r="AE188" s="2">
        <f>SUMIFS(DataRegularSeason20242025!$AA$3:$AA$1315,DataRegularSeason20242025!$B$3:$B$1315, "&lt;=" &amp; $A188, DataRegularSeason20242025!$D$3:$D$1315, AE$1)+SUMIFS(DataRegularSeason20242025!$AB$3:$AB$1315,DataRegularSeason20242025!$B$3:$B$1315, "&lt;=" &amp; $A188, DataRegularSeason20242025!$E$3:$E$1315, AE$1)</f>
        <v>17</v>
      </c>
      <c r="AF188" s="2">
        <f>SUMIFS(DataRegularSeason20242025!$AA$3:$AA$1315,DataRegularSeason20242025!$B$3:$B$1315, "&lt;=" &amp; $A188, DataRegularSeason20242025!$D$3:$D$1315, AF$1)+SUMIFS(DataRegularSeason20242025!$AB$3:$AB$1315,DataRegularSeason20242025!$B$3:$B$1315, "&lt;=" &amp; $A188, DataRegularSeason20242025!$E$3:$E$1315, AF$1)</f>
        <v>22</v>
      </c>
      <c r="AG188" s="2">
        <f>SUMIFS(DataRegularSeason20242025!$AA$3:$AA$1315,DataRegularSeason20242025!$B$3:$B$1315, "&lt;=" &amp; $A188, DataRegularSeason20242025!$D$3:$D$1315, AG$1)+SUMIFS(DataRegularSeason20242025!$AB$3:$AB$1315,DataRegularSeason20242025!$B$3:$B$1315, "&lt;=" &amp; $A188, DataRegularSeason20242025!$E$3:$E$1315, AG$1)</f>
        <v>16</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10</v>
      </c>
      <c r="C189" s="2">
        <f>SUMIFS(DataRegularSeason20242025!$AA$3:$AA$1315,DataRegularSeason20242025!$B$3:$B$1315, "&lt;=" &amp; $A189, DataRegularSeason20242025!$D$3:$D$1315, C$1)+SUMIFS(DataRegularSeason20242025!$AB$3:$AB$1315,DataRegularSeason20242025!$B$3:$B$1315, "&lt;=" &amp; $A189, DataRegularSeason20242025!$E$3:$E$1315, C$1)</f>
        <v>13</v>
      </c>
      <c r="D189" s="2">
        <f>SUMIFS(DataRegularSeason20242025!$AA$3:$AA$1315,DataRegularSeason20242025!$B$3:$B$1315, "&lt;=" &amp; $A189, DataRegularSeason20242025!$D$3:$D$1315, D$1)+SUMIFS(DataRegularSeason20242025!$AB$3:$AB$1315,DataRegularSeason20242025!$B$3:$B$1315, "&lt;=" &amp; $A189, DataRegularSeason20242025!$E$3:$E$1315, D$1)</f>
        <v>9</v>
      </c>
      <c r="E189" s="2">
        <f>SUMIFS(DataRegularSeason20242025!$AA$3:$AA$1315,DataRegularSeason20242025!$B$3:$B$1315, "&lt;=" &amp; $A189, DataRegularSeason20242025!$D$3:$D$1315, E$1)+SUMIFS(DataRegularSeason20242025!$AB$3:$AB$1315,DataRegularSeason20242025!$B$3:$B$1315, "&lt;=" &amp; $A189, DataRegularSeason20242025!$E$3:$E$1315, E$1)</f>
        <v>16</v>
      </c>
      <c r="F189" s="2">
        <f>SUMIFS(DataRegularSeason20242025!$AA$3:$AA$1315,DataRegularSeason20242025!$B$3:$B$1315, "&lt;=" &amp; $A189, DataRegularSeason20242025!$D$3:$D$1315, F$1)+SUMIFS(DataRegularSeason20242025!$AB$3:$AB$1315,DataRegularSeason20242025!$B$3:$B$1315, "&lt;=" &amp; $A189, DataRegularSeason20242025!$E$3:$E$1315, F$1)</f>
        <v>11</v>
      </c>
      <c r="G189" s="2">
        <f>SUMIFS(DataRegularSeason20242025!$AA$3:$AA$1315,DataRegularSeason20242025!$B$3:$B$1315, "&lt;=" &amp; $A189, DataRegularSeason20242025!$D$3:$D$1315, G$1)+SUMIFS(DataRegularSeason20242025!$AB$3:$AB$1315,DataRegularSeason20242025!$B$3:$B$1315, "&lt;=" &amp; $A189, DataRegularSeason20242025!$E$3:$E$1315, G$1)</f>
        <v>13</v>
      </c>
      <c r="H189" s="2">
        <f>SUMIFS(DataRegularSeason20242025!$AA$3:$AA$1315,DataRegularSeason20242025!$B$3:$B$1315, "&lt;=" &amp; $A189, DataRegularSeason20242025!$D$3:$D$1315, H$1)+SUMIFS(DataRegularSeason20242025!$AB$3:$AB$1315,DataRegularSeason20242025!$B$3:$B$1315, "&lt;=" &amp; $A189, DataRegularSeason20242025!$E$3:$E$1315, H$1)</f>
        <v>11</v>
      </c>
      <c r="I189" s="2">
        <f>SUMIFS(DataRegularSeason20242025!$AA$3:$AA$1315,DataRegularSeason20242025!$B$3:$B$1315, "&lt;=" &amp; $A189, DataRegularSeason20242025!$D$3:$D$1315, I$1)+SUMIFS(DataRegularSeason20242025!$AB$3:$AB$1315,DataRegularSeason20242025!$B$3:$B$1315, "&lt;=" &amp; $A189, DataRegularSeason20242025!$E$3:$E$1315, I$1)</f>
        <v>10</v>
      </c>
      <c r="J189" s="2">
        <f>SUMIFS(DataRegularSeason20242025!$AA$3:$AA$1315,DataRegularSeason20242025!$B$3:$B$1315, "&lt;=" &amp; $A189, DataRegularSeason20242025!$D$3:$D$1315, J$1)+SUMIFS(DataRegularSeason20242025!$AB$3:$AB$1315,DataRegularSeason20242025!$B$3:$B$1315, "&lt;=" &amp; $A189, DataRegularSeason20242025!$E$3:$E$1315, J$1)</f>
        <v>14</v>
      </c>
      <c r="K189" s="2">
        <f>SUMIFS(DataRegularSeason20242025!$AA$3:$AA$1315,DataRegularSeason20242025!$B$3:$B$1315, "&lt;=" &amp; $A189, DataRegularSeason20242025!$D$3:$D$1315, K$1)+SUMIFS(DataRegularSeason20242025!$AB$3:$AB$1315,DataRegularSeason20242025!$B$3:$B$1315, "&lt;=" &amp; $A189, DataRegularSeason20242025!$E$3:$E$1315, K$1)</f>
        <v>11</v>
      </c>
      <c r="L189" s="2">
        <f>SUMIFS(DataRegularSeason20242025!$AA$3:$AA$1315,DataRegularSeason20242025!$B$3:$B$1315, "&lt;=" &amp; $A189, DataRegularSeason20242025!$D$3:$D$1315, L$1)+SUMIFS(DataRegularSeason20242025!$AB$3:$AB$1315,DataRegularSeason20242025!$B$3:$B$1315, "&lt;=" &amp; $A189, DataRegularSeason20242025!$E$3:$E$1315, L$1)</f>
        <v>13</v>
      </c>
      <c r="M189" s="2">
        <f>SUMIFS(DataRegularSeason20242025!$AA$3:$AA$1315,DataRegularSeason20242025!$B$3:$B$1315, "&lt;=" &amp; $A189, DataRegularSeason20242025!$D$3:$D$1315, M$1)+SUMIFS(DataRegularSeason20242025!$AB$3:$AB$1315,DataRegularSeason20242025!$B$3:$B$1315, "&lt;=" &amp; $A189, DataRegularSeason20242025!$E$3:$E$1315, M$1)</f>
        <v>19</v>
      </c>
      <c r="N189" s="2">
        <f>SUMIFS(DataRegularSeason20242025!$AA$3:$AA$1315,DataRegularSeason20242025!$B$3:$B$1315, "&lt;=" &amp; $A189, DataRegularSeason20242025!$D$3:$D$1315, N$1)+SUMIFS(DataRegularSeason20242025!$AB$3:$AB$1315,DataRegularSeason20242025!$B$3:$B$1315, "&lt;=" &amp; $A189, DataRegularSeason20242025!$E$3:$E$1315, N$1)</f>
        <v>17</v>
      </c>
      <c r="O189" s="2">
        <f>SUMIFS(DataRegularSeason20242025!$AA$3:$AA$1315,DataRegularSeason20242025!$B$3:$B$1315, "&lt;=" &amp; $A189, DataRegularSeason20242025!$D$3:$D$1315, O$1)+SUMIFS(DataRegularSeason20242025!$AB$3:$AB$1315,DataRegularSeason20242025!$B$3:$B$1315, "&lt;=" &amp; $A189, DataRegularSeason20242025!$E$3:$E$1315, O$1)</f>
        <v>18</v>
      </c>
      <c r="P189" s="2">
        <f>SUMIFS(DataRegularSeason20242025!$AA$3:$AA$1315,DataRegularSeason20242025!$B$3:$B$1315, "&lt;=" &amp; $A189, DataRegularSeason20242025!$D$3:$D$1315, P$1)+SUMIFS(DataRegularSeason20242025!$AB$3:$AB$1315,DataRegularSeason20242025!$B$3:$B$1315, "&lt;=" &amp; $A189, DataRegularSeason20242025!$E$3:$E$1315, P$1)</f>
        <v>9</v>
      </c>
      <c r="Q189" s="2">
        <f>SUMIFS(DataRegularSeason20242025!$AA$3:$AA$1315,DataRegularSeason20242025!$B$3:$B$1315, "&lt;=" &amp; $A189, DataRegularSeason20242025!$D$3:$D$1315, Q$1)+SUMIFS(DataRegularSeason20242025!$AB$3:$AB$1315,DataRegularSeason20242025!$B$3:$B$1315, "&lt;=" &amp; $A189, DataRegularSeason20242025!$E$3:$E$1315, Q$1)</f>
        <v>18</v>
      </c>
      <c r="R189" s="2">
        <f>SUMIFS(DataRegularSeason20242025!$AA$3:$AA$1315,DataRegularSeason20242025!$B$3:$B$1315, "&lt;=" &amp; $A189, DataRegularSeason20242025!$D$3:$D$1315, R$1)+SUMIFS(DataRegularSeason20242025!$AB$3:$AB$1315,DataRegularSeason20242025!$B$3:$B$1315, "&lt;=" &amp; $A189, DataRegularSeason20242025!$E$3:$E$1315, R$1)</f>
        <v>9</v>
      </c>
      <c r="S189" s="2">
        <f>SUMIFS(DataRegularSeason20242025!$AA$3:$AA$1315,DataRegularSeason20242025!$B$3:$B$1315, "&lt;=" &amp; $A189, DataRegularSeason20242025!$D$3:$D$1315, S$1)+SUMIFS(DataRegularSeason20242025!$AB$3:$AB$1315,DataRegularSeason20242025!$B$3:$B$1315, "&lt;=" &amp; $A189, DataRegularSeason20242025!$E$3:$E$1315, S$1)</f>
        <v>10</v>
      </c>
      <c r="T189" s="2">
        <f>SUMIFS(DataRegularSeason20242025!$AA$3:$AA$1315,DataRegularSeason20242025!$B$3:$B$1315, "&lt;=" &amp; $A189, DataRegularSeason20242025!$D$3:$D$1315, T$1)+SUMIFS(DataRegularSeason20242025!$AB$3:$AB$1315,DataRegularSeason20242025!$B$3:$B$1315, "&lt;=" &amp; $A189, DataRegularSeason20242025!$E$3:$E$1315, T$1)</f>
        <v>17</v>
      </c>
      <c r="U189" s="2">
        <f>SUMIFS(DataRegularSeason20242025!$AA$3:$AA$1315,DataRegularSeason20242025!$B$3:$B$1315, "&lt;=" &amp; $A189, DataRegularSeason20242025!$D$3:$D$1315, U$1)+SUMIFS(DataRegularSeason20242025!$AB$3:$AB$1315,DataRegularSeason20242025!$B$3:$B$1315, "&lt;=" &amp; $A189, DataRegularSeason20242025!$E$3:$E$1315, U$1)</f>
        <v>12</v>
      </c>
      <c r="V189" s="2">
        <f>SUMIFS(DataRegularSeason20242025!$AA$3:$AA$1315,DataRegularSeason20242025!$B$3:$B$1315, "&lt;=" &amp; $A189, DataRegularSeason20242025!$D$3:$D$1315, V$1)+SUMIFS(DataRegularSeason20242025!$AB$3:$AB$1315,DataRegularSeason20242025!$B$3:$B$1315, "&lt;=" &amp; $A189, DataRegularSeason20242025!$E$3:$E$1315, V$1)</f>
        <v>9</v>
      </c>
      <c r="W189" s="2">
        <f>SUMIFS(DataRegularSeason20242025!$AA$3:$AA$1315,DataRegularSeason20242025!$B$3:$B$1315, "&lt;=" &amp; $A189, DataRegularSeason20242025!$D$3:$D$1315, W$1)+SUMIFS(DataRegularSeason20242025!$AB$3:$AB$1315,DataRegularSeason20242025!$B$3:$B$1315, "&lt;=" &amp; $A189, DataRegularSeason20242025!$E$3:$E$1315, W$1)</f>
        <v>11</v>
      </c>
      <c r="X189" s="2">
        <f>SUMIFS(DataRegularSeason20242025!$AA$3:$AA$1315,DataRegularSeason20242025!$B$3:$B$1315, "&lt;=" &amp; $A189, DataRegularSeason20242025!$D$3:$D$1315, X$1)+SUMIFS(DataRegularSeason20242025!$AB$3:$AB$1315,DataRegularSeason20242025!$B$3:$B$1315, "&lt;=" &amp; $A189, DataRegularSeason20242025!$E$3:$E$1315, X$1)</f>
        <v>11</v>
      </c>
      <c r="Y189" s="2">
        <f>SUMIFS(DataRegularSeason20242025!$AA$3:$AA$1315,DataRegularSeason20242025!$B$3:$B$1315, "&lt;=" &amp; $A189, DataRegularSeason20242025!$D$3:$D$1315, Y$1)+SUMIFS(DataRegularSeason20242025!$AB$3:$AB$1315,DataRegularSeason20242025!$B$3:$B$1315, "&lt;=" &amp; $A189, DataRegularSeason20242025!$E$3:$E$1315, Y$1)</f>
        <v>8</v>
      </c>
      <c r="Z189" s="2">
        <f>SUMIFS(DataRegularSeason20242025!$AA$3:$AA$1315,DataRegularSeason20242025!$B$3:$B$1315, "&lt;=" &amp; $A189, DataRegularSeason20242025!$D$3:$D$1315, Z$1)+SUMIFS(DataRegularSeason20242025!$AB$3:$AB$1315,DataRegularSeason20242025!$B$3:$B$1315, "&lt;=" &amp; $A189, DataRegularSeason20242025!$E$3:$E$1315, Z$1)</f>
        <v>12</v>
      </c>
      <c r="AA189" s="2">
        <f>SUMIFS(DataRegularSeason20242025!$AA$3:$AA$1315,DataRegularSeason20242025!$B$3:$B$1315, "&lt;=" &amp; $A189, DataRegularSeason20242025!$D$3:$D$1315, AA$1)+SUMIFS(DataRegularSeason20242025!$AB$3:$AB$1315,DataRegularSeason20242025!$B$3:$B$1315, "&lt;=" &amp; $A189, DataRegularSeason20242025!$E$3:$E$1315, AA$1)</f>
        <v>14</v>
      </c>
      <c r="AB189" s="2">
        <f>SUMIFS(DataRegularSeason20242025!$AA$3:$AA$1315,DataRegularSeason20242025!$B$3:$B$1315, "&lt;=" &amp; $A189, DataRegularSeason20242025!$D$3:$D$1315, AB$1)+SUMIFS(DataRegularSeason20242025!$AB$3:$AB$1315,DataRegularSeason20242025!$B$3:$B$1315, "&lt;=" &amp; $A189, DataRegularSeason20242025!$E$3:$E$1315, AB$1)</f>
        <v>14</v>
      </c>
      <c r="AC189" s="2">
        <f>SUMIFS(DataRegularSeason20242025!$AA$3:$AA$1315,DataRegularSeason20242025!$B$3:$B$1315, "&lt;=" &amp; $A189, DataRegularSeason20242025!$D$3:$D$1315, AC$1)+SUMIFS(DataRegularSeason20242025!$AB$3:$AB$1315,DataRegularSeason20242025!$B$3:$B$1315, "&lt;=" &amp; $A189, DataRegularSeason20242025!$E$3:$E$1315, AC$1)</f>
        <v>13</v>
      </c>
      <c r="AD189" s="2">
        <f>SUMIFS(DataRegularSeason20242025!$AA$3:$AA$1315,DataRegularSeason20242025!$B$3:$B$1315, "&lt;=" &amp; $A189, DataRegularSeason20242025!$D$3:$D$1315, AD$1)+SUMIFS(DataRegularSeason20242025!$AB$3:$AB$1315,DataRegularSeason20242025!$B$3:$B$1315, "&lt;=" &amp; $A189, DataRegularSeason20242025!$E$3:$E$1315, AD$1)</f>
        <v>13</v>
      </c>
      <c r="AE189" s="2">
        <f>SUMIFS(DataRegularSeason20242025!$AA$3:$AA$1315,DataRegularSeason20242025!$B$3:$B$1315, "&lt;=" &amp; $A189, DataRegularSeason20242025!$D$3:$D$1315, AE$1)+SUMIFS(DataRegularSeason20242025!$AB$3:$AB$1315,DataRegularSeason20242025!$B$3:$B$1315, "&lt;=" &amp; $A189, DataRegularSeason20242025!$E$3:$E$1315, AE$1)</f>
        <v>17</v>
      </c>
      <c r="AF189" s="2">
        <f>SUMIFS(DataRegularSeason20242025!$AA$3:$AA$1315,DataRegularSeason20242025!$B$3:$B$1315, "&lt;=" &amp; $A189, DataRegularSeason20242025!$D$3:$D$1315, AF$1)+SUMIFS(DataRegularSeason20242025!$AB$3:$AB$1315,DataRegularSeason20242025!$B$3:$B$1315, "&lt;=" &amp; $A189, DataRegularSeason20242025!$E$3:$E$1315, AF$1)</f>
        <v>22</v>
      </c>
      <c r="AG189" s="2">
        <f>SUMIFS(DataRegularSeason20242025!$AA$3:$AA$1315,DataRegularSeason20242025!$B$3:$B$1315, "&lt;=" &amp; $A189, DataRegularSeason20242025!$D$3:$D$1315, AG$1)+SUMIFS(DataRegularSeason20242025!$AB$3:$AB$1315,DataRegularSeason20242025!$B$3:$B$1315, "&lt;=" &amp; $A189, DataRegularSeason20242025!$E$3:$E$1315, AG$1)</f>
        <v>16</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10</v>
      </c>
      <c r="C190" s="2">
        <f>SUMIFS(DataRegularSeason20242025!$AA$3:$AA$1315,DataRegularSeason20242025!$B$3:$B$1315, "&lt;=" &amp; $A190, DataRegularSeason20242025!$D$3:$D$1315, C$1)+SUMIFS(DataRegularSeason20242025!$AB$3:$AB$1315,DataRegularSeason20242025!$B$3:$B$1315, "&lt;=" &amp; $A190, DataRegularSeason20242025!$E$3:$E$1315, C$1)</f>
        <v>13</v>
      </c>
      <c r="D190" s="2">
        <f>SUMIFS(DataRegularSeason20242025!$AA$3:$AA$1315,DataRegularSeason20242025!$B$3:$B$1315, "&lt;=" &amp; $A190, DataRegularSeason20242025!$D$3:$D$1315, D$1)+SUMIFS(DataRegularSeason20242025!$AB$3:$AB$1315,DataRegularSeason20242025!$B$3:$B$1315, "&lt;=" &amp; $A190, DataRegularSeason20242025!$E$3:$E$1315, D$1)</f>
        <v>9</v>
      </c>
      <c r="E190" s="2">
        <f>SUMIFS(DataRegularSeason20242025!$AA$3:$AA$1315,DataRegularSeason20242025!$B$3:$B$1315, "&lt;=" &amp; $A190, DataRegularSeason20242025!$D$3:$D$1315, E$1)+SUMIFS(DataRegularSeason20242025!$AB$3:$AB$1315,DataRegularSeason20242025!$B$3:$B$1315, "&lt;=" &amp; $A190, DataRegularSeason20242025!$E$3:$E$1315, E$1)</f>
        <v>16</v>
      </c>
      <c r="F190" s="2">
        <f>SUMIFS(DataRegularSeason20242025!$AA$3:$AA$1315,DataRegularSeason20242025!$B$3:$B$1315, "&lt;=" &amp; $A190, DataRegularSeason20242025!$D$3:$D$1315, F$1)+SUMIFS(DataRegularSeason20242025!$AB$3:$AB$1315,DataRegularSeason20242025!$B$3:$B$1315, "&lt;=" &amp; $A190, DataRegularSeason20242025!$E$3:$E$1315, F$1)</f>
        <v>11</v>
      </c>
      <c r="G190" s="2">
        <f>SUMIFS(DataRegularSeason20242025!$AA$3:$AA$1315,DataRegularSeason20242025!$B$3:$B$1315, "&lt;=" &amp; $A190, DataRegularSeason20242025!$D$3:$D$1315, G$1)+SUMIFS(DataRegularSeason20242025!$AB$3:$AB$1315,DataRegularSeason20242025!$B$3:$B$1315, "&lt;=" &amp; $A190, DataRegularSeason20242025!$E$3:$E$1315, G$1)</f>
        <v>13</v>
      </c>
      <c r="H190" s="2">
        <f>SUMIFS(DataRegularSeason20242025!$AA$3:$AA$1315,DataRegularSeason20242025!$B$3:$B$1315, "&lt;=" &amp; $A190, DataRegularSeason20242025!$D$3:$D$1315, H$1)+SUMIFS(DataRegularSeason20242025!$AB$3:$AB$1315,DataRegularSeason20242025!$B$3:$B$1315, "&lt;=" &amp; $A190, DataRegularSeason20242025!$E$3:$E$1315, H$1)</f>
        <v>11</v>
      </c>
      <c r="I190" s="2">
        <f>SUMIFS(DataRegularSeason20242025!$AA$3:$AA$1315,DataRegularSeason20242025!$B$3:$B$1315, "&lt;=" &amp; $A190, DataRegularSeason20242025!$D$3:$D$1315, I$1)+SUMIFS(DataRegularSeason20242025!$AB$3:$AB$1315,DataRegularSeason20242025!$B$3:$B$1315, "&lt;=" &amp; $A190, DataRegularSeason20242025!$E$3:$E$1315, I$1)</f>
        <v>10</v>
      </c>
      <c r="J190" s="2">
        <f>SUMIFS(DataRegularSeason20242025!$AA$3:$AA$1315,DataRegularSeason20242025!$B$3:$B$1315, "&lt;=" &amp; $A190, DataRegularSeason20242025!$D$3:$D$1315, J$1)+SUMIFS(DataRegularSeason20242025!$AB$3:$AB$1315,DataRegularSeason20242025!$B$3:$B$1315, "&lt;=" &amp; $A190, DataRegularSeason20242025!$E$3:$E$1315, J$1)</f>
        <v>14</v>
      </c>
      <c r="K190" s="2">
        <f>SUMIFS(DataRegularSeason20242025!$AA$3:$AA$1315,DataRegularSeason20242025!$B$3:$B$1315, "&lt;=" &amp; $A190, DataRegularSeason20242025!$D$3:$D$1315, K$1)+SUMIFS(DataRegularSeason20242025!$AB$3:$AB$1315,DataRegularSeason20242025!$B$3:$B$1315, "&lt;=" &amp; $A190, DataRegularSeason20242025!$E$3:$E$1315, K$1)</f>
        <v>11</v>
      </c>
      <c r="L190" s="2">
        <f>SUMIFS(DataRegularSeason20242025!$AA$3:$AA$1315,DataRegularSeason20242025!$B$3:$B$1315, "&lt;=" &amp; $A190, DataRegularSeason20242025!$D$3:$D$1315, L$1)+SUMIFS(DataRegularSeason20242025!$AB$3:$AB$1315,DataRegularSeason20242025!$B$3:$B$1315, "&lt;=" &amp; $A190, DataRegularSeason20242025!$E$3:$E$1315, L$1)</f>
        <v>13</v>
      </c>
      <c r="M190" s="2">
        <f>SUMIFS(DataRegularSeason20242025!$AA$3:$AA$1315,DataRegularSeason20242025!$B$3:$B$1315, "&lt;=" &amp; $A190, DataRegularSeason20242025!$D$3:$D$1315, M$1)+SUMIFS(DataRegularSeason20242025!$AB$3:$AB$1315,DataRegularSeason20242025!$B$3:$B$1315, "&lt;=" &amp; $A190, DataRegularSeason20242025!$E$3:$E$1315, M$1)</f>
        <v>19</v>
      </c>
      <c r="N190" s="2">
        <f>SUMIFS(DataRegularSeason20242025!$AA$3:$AA$1315,DataRegularSeason20242025!$B$3:$B$1315, "&lt;=" &amp; $A190, DataRegularSeason20242025!$D$3:$D$1315, N$1)+SUMIFS(DataRegularSeason20242025!$AB$3:$AB$1315,DataRegularSeason20242025!$B$3:$B$1315, "&lt;=" &amp; $A190, DataRegularSeason20242025!$E$3:$E$1315, N$1)</f>
        <v>17</v>
      </c>
      <c r="O190" s="2">
        <f>SUMIFS(DataRegularSeason20242025!$AA$3:$AA$1315,DataRegularSeason20242025!$B$3:$B$1315, "&lt;=" &amp; $A190, DataRegularSeason20242025!$D$3:$D$1315, O$1)+SUMIFS(DataRegularSeason20242025!$AB$3:$AB$1315,DataRegularSeason20242025!$B$3:$B$1315, "&lt;=" &amp; $A190, DataRegularSeason20242025!$E$3:$E$1315, O$1)</f>
        <v>18</v>
      </c>
      <c r="P190" s="2">
        <f>SUMIFS(DataRegularSeason20242025!$AA$3:$AA$1315,DataRegularSeason20242025!$B$3:$B$1315, "&lt;=" &amp; $A190, DataRegularSeason20242025!$D$3:$D$1315, P$1)+SUMIFS(DataRegularSeason20242025!$AB$3:$AB$1315,DataRegularSeason20242025!$B$3:$B$1315, "&lt;=" &amp; $A190, DataRegularSeason20242025!$E$3:$E$1315, P$1)</f>
        <v>9</v>
      </c>
      <c r="Q190" s="2">
        <f>SUMIFS(DataRegularSeason20242025!$AA$3:$AA$1315,DataRegularSeason20242025!$B$3:$B$1315, "&lt;=" &amp; $A190, DataRegularSeason20242025!$D$3:$D$1315, Q$1)+SUMIFS(DataRegularSeason20242025!$AB$3:$AB$1315,DataRegularSeason20242025!$B$3:$B$1315, "&lt;=" &amp; $A190, DataRegularSeason20242025!$E$3:$E$1315, Q$1)</f>
        <v>18</v>
      </c>
      <c r="R190" s="2">
        <f>SUMIFS(DataRegularSeason20242025!$AA$3:$AA$1315,DataRegularSeason20242025!$B$3:$B$1315, "&lt;=" &amp; $A190, DataRegularSeason20242025!$D$3:$D$1315, R$1)+SUMIFS(DataRegularSeason20242025!$AB$3:$AB$1315,DataRegularSeason20242025!$B$3:$B$1315, "&lt;=" &amp; $A190, DataRegularSeason20242025!$E$3:$E$1315, R$1)</f>
        <v>9</v>
      </c>
      <c r="S190" s="2">
        <f>SUMIFS(DataRegularSeason20242025!$AA$3:$AA$1315,DataRegularSeason20242025!$B$3:$B$1315, "&lt;=" &amp; $A190, DataRegularSeason20242025!$D$3:$D$1315, S$1)+SUMIFS(DataRegularSeason20242025!$AB$3:$AB$1315,DataRegularSeason20242025!$B$3:$B$1315, "&lt;=" &amp; $A190, DataRegularSeason20242025!$E$3:$E$1315, S$1)</f>
        <v>10</v>
      </c>
      <c r="T190" s="2">
        <f>SUMIFS(DataRegularSeason20242025!$AA$3:$AA$1315,DataRegularSeason20242025!$B$3:$B$1315, "&lt;=" &amp; $A190, DataRegularSeason20242025!$D$3:$D$1315, T$1)+SUMIFS(DataRegularSeason20242025!$AB$3:$AB$1315,DataRegularSeason20242025!$B$3:$B$1315, "&lt;=" &amp; $A190, DataRegularSeason20242025!$E$3:$E$1315, T$1)</f>
        <v>17</v>
      </c>
      <c r="U190" s="2">
        <f>SUMIFS(DataRegularSeason20242025!$AA$3:$AA$1315,DataRegularSeason20242025!$B$3:$B$1315, "&lt;=" &amp; $A190, DataRegularSeason20242025!$D$3:$D$1315, U$1)+SUMIFS(DataRegularSeason20242025!$AB$3:$AB$1315,DataRegularSeason20242025!$B$3:$B$1315, "&lt;=" &amp; $A190, DataRegularSeason20242025!$E$3:$E$1315, U$1)</f>
        <v>12</v>
      </c>
      <c r="V190" s="2">
        <f>SUMIFS(DataRegularSeason20242025!$AA$3:$AA$1315,DataRegularSeason20242025!$B$3:$B$1315, "&lt;=" &amp; $A190, DataRegularSeason20242025!$D$3:$D$1315, V$1)+SUMIFS(DataRegularSeason20242025!$AB$3:$AB$1315,DataRegularSeason20242025!$B$3:$B$1315, "&lt;=" &amp; $A190, DataRegularSeason20242025!$E$3:$E$1315, V$1)</f>
        <v>9</v>
      </c>
      <c r="W190" s="2">
        <f>SUMIFS(DataRegularSeason20242025!$AA$3:$AA$1315,DataRegularSeason20242025!$B$3:$B$1315, "&lt;=" &amp; $A190, DataRegularSeason20242025!$D$3:$D$1315, W$1)+SUMIFS(DataRegularSeason20242025!$AB$3:$AB$1315,DataRegularSeason20242025!$B$3:$B$1315, "&lt;=" &amp; $A190, DataRegularSeason20242025!$E$3:$E$1315, W$1)</f>
        <v>11</v>
      </c>
      <c r="X190" s="2">
        <f>SUMIFS(DataRegularSeason20242025!$AA$3:$AA$1315,DataRegularSeason20242025!$B$3:$B$1315, "&lt;=" &amp; $A190, DataRegularSeason20242025!$D$3:$D$1315, X$1)+SUMIFS(DataRegularSeason20242025!$AB$3:$AB$1315,DataRegularSeason20242025!$B$3:$B$1315, "&lt;=" &amp; $A190, DataRegularSeason20242025!$E$3:$E$1315, X$1)</f>
        <v>11</v>
      </c>
      <c r="Y190" s="2">
        <f>SUMIFS(DataRegularSeason20242025!$AA$3:$AA$1315,DataRegularSeason20242025!$B$3:$B$1315, "&lt;=" &amp; $A190, DataRegularSeason20242025!$D$3:$D$1315, Y$1)+SUMIFS(DataRegularSeason20242025!$AB$3:$AB$1315,DataRegularSeason20242025!$B$3:$B$1315, "&lt;=" &amp; $A190, DataRegularSeason20242025!$E$3:$E$1315, Y$1)</f>
        <v>8</v>
      </c>
      <c r="Z190" s="2">
        <f>SUMIFS(DataRegularSeason20242025!$AA$3:$AA$1315,DataRegularSeason20242025!$B$3:$B$1315, "&lt;=" &amp; $A190, DataRegularSeason20242025!$D$3:$D$1315, Z$1)+SUMIFS(DataRegularSeason20242025!$AB$3:$AB$1315,DataRegularSeason20242025!$B$3:$B$1315, "&lt;=" &amp; $A190, DataRegularSeason20242025!$E$3:$E$1315, Z$1)</f>
        <v>12</v>
      </c>
      <c r="AA190" s="2">
        <f>SUMIFS(DataRegularSeason20242025!$AA$3:$AA$1315,DataRegularSeason20242025!$B$3:$B$1315, "&lt;=" &amp; $A190, DataRegularSeason20242025!$D$3:$D$1315, AA$1)+SUMIFS(DataRegularSeason20242025!$AB$3:$AB$1315,DataRegularSeason20242025!$B$3:$B$1315, "&lt;=" &amp; $A190, DataRegularSeason20242025!$E$3:$E$1315, AA$1)</f>
        <v>14</v>
      </c>
      <c r="AB190" s="2">
        <f>SUMIFS(DataRegularSeason20242025!$AA$3:$AA$1315,DataRegularSeason20242025!$B$3:$B$1315, "&lt;=" &amp; $A190, DataRegularSeason20242025!$D$3:$D$1315, AB$1)+SUMIFS(DataRegularSeason20242025!$AB$3:$AB$1315,DataRegularSeason20242025!$B$3:$B$1315, "&lt;=" &amp; $A190, DataRegularSeason20242025!$E$3:$E$1315, AB$1)</f>
        <v>14</v>
      </c>
      <c r="AC190" s="2">
        <f>SUMIFS(DataRegularSeason20242025!$AA$3:$AA$1315,DataRegularSeason20242025!$B$3:$B$1315, "&lt;=" &amp; $A190, DataRegularSeason20242025!$D$3:$D$1315, AC$1)+SUMIFS(DataRegularSeason20242025!$AB$3:$AB$1315,DataRegularSeason20242025!$B$3:$B$1315, "&lt;=" &amp; $A190, DataRegularSeason20242025!$E$3:$E$1315, AC$1)</f>
        <v>13</v>
      </c>
      <c r="AD190" s="2">
        <f>SUMIFS(DataRegularSeason20242025!$AA$3:$AA$1315,DataRegularSeason20242025!$B$3:$B$1315, "&lt;=" &amp; $A190, DataRegularSeason20242025!$D$3:$D$1315, AD$1)+SUMIFS(DataRegularSeason20242025!$AB$3:$AB$1315,DataRegularSeason20242025!$B$3:$B$1315, "&lt;=" &amp; $A190, DataRegularSeason20242025!$E$3:$E$1315, AD$1)</f>
        <v>13</v>
      </c>
      <c r="AE190" s="2">
        <f>SUMIFS(DataRegularSeason20242025!$AA$3:$AA$1315,DataRegularSeason20242025!$B$3:$B$1315, "&lt;=" &amp; $A190, DataRegularSeason20242025!$D$3:$D$1315, AE$1)+SUMIFS(DataRegularSeason20242025!$AB$3:$AB$1315,DataRegularSeason20242025!$B$3:$B$1315, "&lt;=" &amp; $A190, DataRegularSeason20242025!$E$3:$E$1315, AE$1)</f>
        <v>17</v>
      </c>
      <c r="AF190" s="2">
        <f>SUMIFS(DataRegularSeason20242025!$AA$3:$AA$1315,DataRegularSeason20242025!$B$3:$B$1315, "&lt;=" &amp; $A190, DataRegularSeason20242025!$D$3:$D$1315, AF$1)+SUMIFS(DataRegularSeason20242025!$AB$3:$AB$1315,DataRegularSeason20242025!$B$3:$B$1315, "&lt;=" &amp; $A190, DataRegularSeason20242025!$E$3:$E$1315, AF$1)</f>
        <v>22</v>
      </c>
      <c r="AG190" s="2">
        <f>SUMIFS(DataRegularSeason20242025!$AA$3:$AA$1315,DataRegularSeason20242025!$B$3:$B$1315, "&lt;=" &amp; $A190, DataRegularSeason20242025!$D$3:$D$1315, AG$1)+SUMIFS(DataRegularSeason20242025!$AB$3:$AB$1315,DataRegularSeason20242025!$B$3:$B$1315, "&lt;=" &amp; $A190, DataRegularSeason20242025!$E$3:$E$1315, AG$1)</f>
        <v>16</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10</v>
      </c>
      <c r="C191" s="2">
        <f>SUMIFS(DataRegularSeason20242025!$AA$3:$AA$1315,DataRegularSeason20242025!$B$3:$B$1315, "&lt;=" &amp; $A191, DataRegularSeason20242025!$D$3:$D$1315, C$1)+SUMIFS(DataRegularSeason20242025!$AB$3:$AB$1315,DataRegularSeason20242025!$B$3:$B$1315, "&lt;=" &amp; $A191, DataRegularSeason20242025!$E$3:$E$1315, C$1)</f>
        <v>13</v>
      </c>
      <c r="D191" s="2">
        <f>SUMIFS(DataRegularSeason20242025!$AA$3:$AA$1315,DataRegularSeason20242025!$B$3:$B$1315, "&lt;=" &amp; $A191, DataRegularSeason20242025!$D$3:$D$1315, D$1)+SUMIFS(DataRegularSeason20242025!$AB$3:$AB$1315,DataRegularSeason20242025!$B$3:$B$1315, "&lt;=" &amp; $A191, DataRegularSeason20242025!$E$3:$E$1315, D$1)</f>
        <v>9</v>
      </c>
      <c r="E191" s="2">
        <f>SUMIFS(DataRegularSeason20242025!$AA$3:$AA$1315,DataRegularSeason20242025!$B$3:$B$1315, "&lt;=" &amp; $A191, DataRegularSeason20242025!$D$3:$D$1315, E$1)+SUMIFS(DataRegularSeason20242025!$AB$3:$AB$1315,DataRegularSeason20242025!$B$3:$B$1315, "&lt;=" &amp; $A191, DataRegularSeason20242025!$E$3:$E$1315, E$1)</f>
        <v>16</v>
      </c>
      <c r="F191" s="2">
        <f>SUMIFS(DataRegularSeason20242025!$AA$3:$AA$1315,DataRegularSeason20242025!$B$3:$B$1315, "&lt;=" &amp; $A191, DataRegularSeason20242025!$D$3:$D$1315, F$1)+SUMIFS(DataRegularSeason20242025!$AB$3:$AB$1315,DataRegularSeason20242025!$B$3:$B$1315, "&lt;=" &amp; $A191, DataRegularSeason20242025!$E$3:$E$1315, F$1)</f>
        <v>11</v>
      </c>
      <c r="G191" s="2">
        <f>SUMIFS(DataRegularSeason20242025!$AA$3:$AA$1315,DataRegularSeason20242025!$B$3:$B$1315, "&lt;=" &amp; $A191, DataRegularSeason20242025!$D$3:$D$1315, G$1)+SUMIFS(DataRegularSeason20242025!$AB$3:$AB$1315,DataRegularSeason20242025!$B$3:$B$1315, "&lt;=" &amp; $A191, DataRegularSeason20242025!$E$3:$E$1315, G$1)</f>
        <v>13</v>
      </c>
      <c r="H191" s="2">
        <f>SUMIFS(DataRegularSeason20242025!$AA$3:$AA$1315,DataRegularSeason20242025!$B$3:$B$1315, "&lt;=" &amp; $A191, DataRegularSeason20242025!$D$3:$D$1315, H$1)+SUMIFS(DataRegularSeason20242025!$AB$3:$AB$1315,DataRegularSeason20242025!$B$3:$B$1315, "&lt;=" &amp; $A191, DataRegularSeason20242025!$E$3:$E$1315, H$1)</f>
        <v>11</v>
      </c>
      <c r="I191" s="2">
        <f>SUMIFS(DataRegularSeason20242025!$AA$3:$AA$1315,DataRegularSeason20242025!$B$3:$B$1315, "&lt;=" &amp; $A191, DataRegularSeason20242025!$D$3:$D$1315, I$1)+SUMIFS(DataRegularSeason20242025!$AB$3:$AB$1315,DataRegularSeason20242025!$B$3:$B$1315, "&lt;=" &amp; $A191, DataRegularSeason20242025!$E$3:$E$1315, I$1)</f>
        <v>10</v>
      </c>
      <c r="J191" s="2">
        <f>SUMIFS(DataRegularSeason20242025!$AA$3:$AA$1315,DataRegularSeason20242025!$B$3:$B$1315, "&lt;=" &amp; $A191, DataRegularSeason20242025!$D$3:$D$1315, J$1)+SUMIFS(DataRegularSeason20242025!$AB$3:$AB$1315,DataRegularSeason20242025!$B$3:$B$1315, "&lt;=" &amp; $A191, DataRegularSeason20242025!$E$3:$E$1315, J$1)</f>
        <v>14</v>
      </c>
      <c r="K191" s="2">
        <f>SUMIFS(DataRegularSeason20242025!$AA$3:$AA$1315,DataRegularSeason20242025!$B$3:$B$1315, "&lt;=" &amp; $A191, DataRegularSeason20242025!$D$3:$D$1315, K$1)+SUMIFS(DataRegularSeason20242025!$AB$3:$AB$1315,DataRegularSeason20242025!$B$3:$B$1315, "&lt;=" &amp; $A191, DataRegularSeason20242025!$E$3:$E$1315, K$1)</f>
        <v>11</v>
      </c>
      <c r="L191" s="2">
        <f>SUMIFS(DataRegularSeason20242025!$AA$3:$AA$1315,DataRegularSeason20242025!$B$3:$B$1315, "&lt;=" &amp; $A191, DataRegularSeason20242025!$D$3:$D$1315, L$1)+SUMIFS(DataRegularSeason20242025!$AB$3:$AB$1315,DataRegularSeason20242025!$B$3:$B$1315, "&lt;=" &amp; $A191, DataRegularSeason20242025!$E$3:$E$1315, L$1)</f>
        <v>13</v>
      </c>
      <c r="M191" s="2">
        <f>SUMIFS(DataRegularSeason20242025!$AA$3:$AA$1315,DataRegularSeason20242025!$B$3:$B$1315, "&lt;=" &amp; $A191, DataRegularSeason20242025!$D$3:$D$1315, M$1)+SUMIFS(DataRegularSeason20242025!$AB$3:$AB$1315,DataRegularSeason20242025!$B$3:$B$1315, "&lt;=" &amp; $A191, DataRegularSeason20242025!$E$3:$E$1315, M$1)</f>
        <v>19</v>
      </c>
      <c r="N191" s="2">
        <f>SUMIFS(DataRegularSeason20242025!$AA$3:$AA$1315,DataRegularSeason20242025!$B$3:$B$1315, "&lt;=" &amp; $A191, DataRegularSeason20242025!$D$3:$D$1315, N$1)+SUMIFS(DataRegularSeason20242025!$AB$3:$AB$1315,DataRegularSeason20242025!$B$3:$B$1315, "&lt;=" &amp; $A191, DataRegularSeason20242025!$E$3:$E$1315, N$1)</f>
        <v>17</v>
      </c>
      <c r="O191" s="2">
        <f>SUMIFS(DataRegularSeason20242025!$AA$3:$AA$1315,DataRegularSeason20242025!$B$3:$B$1315, "&lt;=" &amp; $A191, DataRegularSeason20242025!$D$3:$D$1315, O$1)+SUMIFS(DataRegularSeason20242025!$AB$3:$AB$1315,DataRegularSeason20242025!$B$3:$B$1315, "&lt;=" &amp; $A191, DataRegularSeason20242025!$E$3:$E$1315, O$1)</f>
        <v>18</v>
      </c>
      <c r="P191" s="2">
        <f>SUMIFS(DataRegularSeason20242025!$AA$3:$AA$1315,DataRegularSeason20242025!$B$3:$B$1315, "&lt;=" &amp; $A191, DataRegularSeason20242025!$D$3:$D$1315, P$1)+SUMIFS(DataRegularSeason20242025!$AB$3:$AB$1315,DataRegularSeason20242025!$B$3:$B$1315, "&lt;=" &amp; $A191, DataRegularSeason20242025!$E$3:$E$1315, P$1)</f>
        <v>9</v>
      </c>
      <c r="Q191" s="2">
        <f>SUMIFS(DataRegularSeason20242025!$AA$3:$AA$1315,DataRegularSeason20242025!$B$3:$B$1315, "&lt;=" &amp; $A191, DataRegularSeason20242025!$D$3:$D$1315, Q$1)+SUMIFS(DataRegularSeason20242025!$AB$3:$AB$1315,DataRegularSeason20242025!$B$3:$B$1315, "&lt;=" &amp; $A191, DataRegularSeason20242025!$E$3:$E$1315, Q$1)</f>
        <v>18</v>
      </c>
      <c r="R191" s="2">
        <f>SUMIFS(DataRegularSeason20242025!$AA$3:$AA$1315,DataRegularSeason20242025!$B$3:$B$1315, "&lt;=" &amp; $A191, DataRegularSeason20242025!$D$3:$D$1315, R$1)+SUMIFS(DataRegularSeason20242025!$AB$3:$AB$1315,DataRegularSeason20242025!$B$3:$B$1315, "&lt;=" &amp; $A191, DataRegularSeason20242025!$E$3:$E$1315, R$1)</f>
        <v>9</v>
      </c>
      <c r="S191" s="2">
        <f>SUMIFS(DataRegularSeason20242025!$AA$3:$AA$1315,DataRegularSeason20242025!$B$3:$B$1315, "&lt;=" &amp; $A191, DataRegularSeason20242025!$D$3:$D$1315, S$1)+SUMIFS(DataRegularSeason20242025!$AB$3:$AB$1315,DataRegularSeason20242025!$B$3:$B$1315, "&lt;=" &amp; $A191, DataRegularSeason20242025!$E$3:$E$1315, S$1)</f>
        <v>10</v>
      </c>
      <c r="T191" s="2">
        <f>SUMIFS(DataRegularSeason20242025!$AA$3:$AA$1315,DataRegularSeason20242025!$B$3:$B$1315, "&lt;=" &amp; $A191, DataRegularSeason20242025!$D$3:$D$1315, T$1)+SUMIFS(DataRegularSeason20242025!$AB$3:$AB$1315,DataRegularSeason20242025!$B$3:$B$1315, "&lt;=" &amp; $A191, DataRegularSeason20242025!$E$3:$E$1315, T$1)</f>
        <v>17</v>
      </c>
      <c r="U191" s="2">
        <f>SUMIFS(DataRegularSeason20242025!$AA$3:$AA$1315,DataRegularSeason20242025!$B$3:$B$1315, "&lt;=" &amp; $A191, DataRegularSeason20242025!$D$3:$D$1315, U$1)+SUMIFS(DataRegularSeason20242025!$AB$3:$AB$1315,DataRegularSeason20242025!$B$3:$B$1315, "&lt;=" &amp; $A191, DataRegularSeason20242025!$E$3:$E$1315, U$1)</f>
        <v>12</v>
      </c>
      <c r="V191" s="2">
        <f>SUMIFS(DataRegularSeason20242025!$AA$3:$AA$1315,DataRegularSeason20242025!$B$3:$B$1315, "&lt;=" &amp; $A191, DataRegularSeason20242025!$D$3:$D$1315, V$1)+SUMIFS(DataRegularSeason20242025!$AB$3:$AB$1315,DataRegularSeason20242025!$B$3:$B$1315, "&lt;=" &amp; $A191, DataRegularSeason20242025!$E$3:$E$1315, V$1)</f>
        <v>9</v>
      </c>
      <c r="W191" s="2">
        <f>SUMIFS(DataRegularSeason20242025!$AA$3:$AA$1315,DataRegularSeason20242025!$B$3:$B$1315, "&lt;=" &amp; $A191, DataRegularSeason20242025!$D$3:$D$1315, W$1)+SUMIFS(DataRegularSeason20242025!$AB$3:$AB$1315,DataRegularSeason20242025!$B$3:$B$1315, "&lt;=" &amp; $A191, DataRegularSeason20242025!$E$3:$E$1315, W$1)</f>
        <v>11</v>
      </c>
      <c r="X191" s="2">
        <f>SUMIFS(DataRegularSeason20242025!$AA$3:$AA$1315,DataRegularSeason20242025!$B$3:$B$1315, "&lt;=" &amp; $A191, DataRegularSeason20242025!$D$3:$D$1315, X$1)+SUMIFS(DataRegularSeason20242025!$AB$3:$AB$1315,DataRegularSeason20242025!$B$3:$B$1315, "&lt;=" &amp; $A191, DataRegularSeason20242025!$E$3:$E$1315, X$1)</f>
        <v>11</v>
      </c>
      <c r="Y191" s="2">
        <f>SUMIFS(DataRegularSeason20242025!$AA$3:$AA$1315,DataRegularSeason20242025!$B$3:$B$1315, "&lt;=" &amp; $A191, DataRegularSeason20242025!$D$3:$D$1315, Y$1)+SUMIFS(DataRegularSeason20242025!$AB$3:$AB$1315,DataRegularSeason20242025!$B$3:$B$1315, "&lt;=" &amp; $A191, DataRegularSeason20242025!$E$3:$E$1315, Y$1)</f>
        <v>8</v>
      </c>
      <c r="Z191" s="2">
        <f>SUMIFS(DataRegularSeason20242025!$AA$3:$AA$1315,DataRegularSeason20242025!$B$3:$B$1315, "&lt;=" &amp; $A191, DataRegularSeason20242025!$D$3:$D$1315, Z$1)+SUMIFS(DataRegularSeason20242025!$AB$3:$AB$1315,DataRegularSeason20242025!$B$3:$B$1315, "&lt;=" &amp; $A191, DataRegularSeason20242025!$E$3:$E$1315, Z$1)</f>
        <v>12</v>
      </c>
      <c r="AA191" s="2">
        <f>SUMIFS(DataRegularSeason20242025!$AA$3:$AA$1315,DataRegularSeason20242025!$B$3:$B$1315, "&lt;=" &amp; $A191, DataRegularSeason20242025!$D$3:$D$1315, AA$1)+SUMIFS(DataRegularSeason20242025!$AB$3:$AB$1315,DataRegularSeason20242025!$B$3:$B$1315, "&lt;=" &amp; $A191, DataRegularSeason20242025!$E$3:$E$1315, AA$1)</f>
        <v>14</v>
      </c>
      <c r="AB191" s="2">
        <f>SUMIFS(DataRegularSeason20242025!$AA$3:$AA$1315,DataRegularSeason20242025!$B$3:$B$1315, "&lt;=" &amp; $A191, DataRegularSeason20242025!$D$3:$D$1315, AB$1)+SUMIFS(DataRegularSeason20242025!$AB$3:$AB$1315,DataRegularSeason20242025!$B$3:$B$1315, "&lt;=" &amp; $A191, DataRegularSeason20242025!$E$3:$E$1315, AB$1)</f>
        <v>14</v>
      </c>
      <c r="AC191" s="2">
        <f>SUMIFS(DataRegularSeason20242025!$AA$3:$AA$1315,DataRegularSeason20242025!$B$3:$B$1315, "&lt;=" &amp; $A191, DataRegularSeason20242025!$D$3:$D$1315, AC$1)+SUMIFS(DataRegularSeason20242025!$AB$3:$AB$1315,DataRegularSeason20242025!$B$3:$B$1315, "&lt;=" &amp; $A191, DataRegularSeason20242025!$E$3:$E$1315, AC$1)</f>
        <v>13</v>
      </c>
      <c r="AD191" s="2">
        <f>SUMIFS(DataRegularSeason20242025!$AA$3:$AA$1315,DataRegularSeason20242025!$B$3:$B$1315, "&lt;=" &amp; $A191, DataRegularSeason20242025!$D$3:$D$1315, AD$1)+SUMIFS(DataRegularSeason20242025!$AB$3:$AB$1315,DataRegularSeason20242025!$B$3:$B$1315, "&lt;=" &amp; $A191, DataRegularSeason20242025!$E$3:$E$1315, AD$1)</f>
        <v>13</v>
      </c>
      <c r="AE191" s="2">
        <f>SUMIFS(DataRegularSeason20242025!$AA$3:$AA$1315,DataRegularSeason20242025!$B$3:$B$1315, "&lt;=" &amp; $A191, DataRegularSeason20242025!$D$3:$D$1315, AE$1)+SUMIFS(DataRegularSeason20242025!$AB$3:$AB$1315,DataRegularSeason20242025!$B$3:$B$1315, "&lt;=" &amp; $A191, DataRegularSeason20242025!$E$3:$E$1315, AE$1)</f>
        <v>17</v>
      </c>
      <c r="AF191" s="2">
        <f>SUMIFS(DataRegularSeason20242025!$AA$3:$AA$1315,DataRegularSeason20242025!$B$3:$B$1315, "&lt;=" &amp; $A191, DataRegularSeason20242025!$D$3:$D$1315, AF$1)+SUMIFS(DataRegularSeason20242025!$AB$3:$AB$1315,DataRegularSeason20242025!$B$3:$B$1315, "&lt;=" &amp; $A191, DataRegularSeason20242025!$E$3:$E$1315, AF$1)</f>
        <v>22</v>
      </c>
      <c r="AG191" s="2">
        <f>SUMIFS(DataRegularSeason20242025!$AA$3:$AA$1315,DataRegularSeason20242025!$B$3:$B$1315, "&lt;=" &amp; $A191, DataRegularSeason20242025!$D$3:$D$1315, AG$1)+SUMIFS(DataRegularSeason20242025!$AB$3:$AB$1315,DataRegularSeason20242025!$B$3:$B$1315, "&lt;=" &amp; $A191, DataRegularSeason20242025!$E$3:$E$1315, AG$1)</f>
        <v>16</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10</v>
      </c>
      <c r="C192" s="2">
        <f>SUMIFS(DataRegularSeason20242025!$AA$3:$AA$1315,DataRegularSeason20242025!$B$3:$B$1315, "&lt;=" &amp; $A192, DataRegularSeason20242025!$D$3:$D$1315, C$1)+SUMIFS(DataRegularSeason20242025!$AB$3:$AB$1315,DataRegularSeason20242025!$B$3:$B$1315, "&lt;=" &amp; $A192, DataRegularSeason20242025!$E$3:$E$1315, C$1)</f>
        <v>13</v>
      </c>
      <c r="D192" s="2">
        <f>SUMIFS(DataRegularSeason20242025!$AA$3:$AA$1315,DataRegularSeason20242025!$B$3:$B$1315, "&lt;=" &amp; $A192, DataRegularSeason20242025!$D$3:$D$1315, D$1)+SUMIFS(DataRegularSeason20242025!$AB$3:$AB$1315,DataRegularSeason20242025!$B$3:$B$1315, "&lt;=" &amp; $A192, DataRegularSeason20242025!$E$3:$E$1315, D$1)</f>
        <v>9</v>
      </c>
      <c r="E192" s="2">
        <f>SUMIFS(DataRegularSeason20242025!$AA$3:$AA$1315,DataRegularSeason20242025!$B$3:$B$1315, "&lt;=" &amp; $A192, DataRegularSeason20242025!$D$3:$D$1315, E$1)+SUMIFS(DataRegularSeason20242025!$AB$3:$AB$1315,DataRegularSeason20242025!$B$3:$B$1315, "&lt;=" &amp; $A192, DataRegularSeason20242025!$E$3:$E$1315, E$1)</f>
        <v>16</v>
      </c>
      <c r="F192" s="2">
        <f>SUMIFS(DataRegularSeason20242025!$AA$3:$AA$1315,DataRegularSeason20242025!$B$3:$B$1315, "&lt;=" &amp; $A192, DataRegularSeason20242025!$D$3:$D$1315, F$1)+SUMIFS(DataRegularSeason20242025!$AB$3:$AB$1315,DataRegularSeason20242025!$B$3:$B$1315, "&lt;=" &amp; $A192, DataRegularSeason20242025!$E$3:$E$1315, F$1)</f>
        <v>11</v>
      </c>
      <c r="G192" s="2">
        <f>SUMIFS(DataRegularSeason20242025!$AA$3:$AA$1315,DataRegularSeason20242025!$B$3:$B$1315, "&lt;=" &amp; $A192, DataRegularSeason20242025!$D$3:$D$1315, G$1)+SUMIFS(DataRegularSeason20242025!$AB$3:$AB$1315,DataRegularSeason20242025!$B$3:$B$1315, "&lt;=" &amp; $A192, DataRegularSeason20242025!$E$3:$E$1315, G$1)</f>
        <v>13</v>
      </c>
      <c r="H192" s="2">
        <f>SUMIFS(DataRegularSeason20242025!$AA$3:$AA$1315,DataRegularSeason20242025!$B$3:$B$1315, "&lt;=" &amp; $A192, DataRegularSeason20242025!$D$3:$D$1315, H$1)+SUMIFS(DataRegularSeason20242025!$AB$3:$AB$1315,DataRegularSeason20242025!$B$3:$B$1315, "&lt;=" &amp; $A192, DataRegularSeason20242025!$E$3:$E$1315, H$1)</f>
        <v>11</v>
      </c>
      <c r="I192" s="2">
        <f>SUMIFS(DataRegularSeason20242025!$AA$3:$AA$1315,DataRegularSeason20242025!$B$3:$B$1315, "&lt;=" &amp; $A192, DataRegularSeason20242025!$D$3:$D$1315, I$1)+SUMIFS(DataRegularSeason20242025!$AB$3:$AB$1315,DataRegularSeason20242025!$B$3:$B$1315, "&lt;=" &amp; $A192, DataRegularSeason20242025!$E$3:$E$1315, I$1)</f>
        <v>10</v>
      </c>
      <c r="J192" s="2">
        <f>SUMIFS(DataRegularSeason20242025!$AA$3:$AA$1315,DataRegularSeason20242025!$B$3:$B$1315, "&lt;=" &amp; $A192, DataRegularSeason20242025!$D$3:$D$1315, J$1)+SUMIFS(DataRegularSeason20242025!$AB$3:$AB$1315,DataRegularSeason20242025!$B$3:$B$1315, "&lt;=" &amp; $A192, DataRegularSeason20242025!$E$3:$E$1315, J$1)</f>
        <v>14</v>
      </c>
      <c r="K192" s="2">
        <f>SUMIFS(DataRegularSeason20242025!$AA$3:$AA$1315,DataRegularSeason20242025!$B$3:$B$1315, "&lt;=" &amp; $A192, DataRegularSeason20242025!$D$3:$D$1315, K$1)+SUMIFS(DataRegularSeason20242025!$AB$3:$AB$1315,DataRegularSeason20242025!$B$3:$B$1315, "&lt;=" &amp; $A192, DataRegularSeason20242025!$E$3:$E$1315, K$1)</f>
        <v>11</v>
      </c>
      <c r="L192" s="2">
        <f>SUMIFS(DataRegularSeason20242025!$AA$3:$AA$1315,DataRegularSeason20242025!$B$3:$B$1315, "&lt;=" &amp; $A192, DataRegularSeason20242025!$D$3:$D$1315, L$1)+SUMIFS(DataRegularSeason20242025!$AB$3:$AB$1315,DataRegularSeason20242025!$B$3:$B$1315, "&lt;=" &amp; $A192, DataRegularSeason20242025!$E$3:$E$1315, L$1)</f>
        <v>13</v>
      </c>
      <c r="M192" s="2">
        <f>SUMIFS(DataRegularSeason20242025!$AA$3:$AA$1315,DataRegularSeason20242025!$B$3:$B$1315, "&lt;=" &amp; $A192, DataRegularSeason20242025!$D$3:$D$1315, M$1)+SUMIFS(DataRegularSeason20242025!$AB$3:$AB$1315,DataRegularSeason20242025!$B$3:$B$1315, "&lt;=" &amp; $A192, DataRegularSeason20242025!$E$3:$E$1315, M$1)</f>
        <v>19</v>
      </c>
      <c r="N192" s="2">
        <f>SUMIFS(DataRegularSeason20242025!$AA$3:$AA$1315,DataRegularSeason20242025!$B$3:$B$1315, "&lt;=" &amp; $A192, DataRegularSeason20242025!$D$3:$D$1315, N$1)+SUMIFS(DataRegularSeason20242025!$AB$3:$AB$1315,DataRegularSeason20242025!$B$3:$B$1315, "&lt;=" &amp; $A192, DataRegularSeason20242025!$E$3:$E$1315, N$1)</f>
        <v>17</v>
      </c>
      <c r="O192" s="2">
        <f>SUMIFS(DataRegularSeason20242025!$AA$3:$AA$1315,DataRegularSeason20242025!$B$3:$B$1315, "&lt;=" &amp; $A192, DataRegularSeason20242025!$D$3:$D$1315, O$1)+SUMIFS(DataRegularSeason20242025!$AB$3:$AB$1315,DataRegularSeason20242025!$B$3:$B$1315, "&lt;=" &amp; $A192, DataRegularSeason20242025!$E$3:$E$1315, O$1)</f>
        <v>18</v>
      </c>
      <c r="P192" s="2">
        <f>SUMIFS(DataRegularSeason20242025!$AA$3:$AA$1315,DataRegularSeason20242025!$B$3:$B$1315, "&lt;=" &amp; $A192, DataRegularSeason20242025!$D$3:$D$1315, P$1)+SUMIFS(DataRegularSeason20242025!$AB$3:$AB$1315,DataRegularSeason20242025!$B$3:$B$1315, "&lt;=" &amp; $A192, DataRegularSeason20242025!$E$3:$E$1315, P$1)</f>
        <v>9</v>
      </c>
      <c r="Q192" s="2">
        <f>SUMIFS(DataRegularSeason20242025!$AA$3:$AA$1315,DataRegularSeason20242025!$B$3:$B$1315, "&lt;=" &amp; $A192, DataRegularSeason20242025!$D$3:$D$1315, Q$1)+SUMIFS(DataRegularSeason20242025!$AB$3:$AB$1315,DataRegularSeason20242025!$B$3:$B$1315, "&lt;=" &amp; $A192, DataRegularSeason20242025!$E$3:$E$1315, Q$1)</f>
        <v>18</v>
      </c>
      <c r="R192" s="2">
        <f>SUMIFS(DataRegularSeason20242025!$AA$3:$AA$1315,DataRegularSeason20242025!$B$3:$B$1315, "&lt;=" &amp; $A192, DataRegularSeason20242025!$D$3:$D$1315, R$1)+SUMIFS(DataRegularSeason20242025!$AB$3:$AB$1315,DataRegularSeason20242025!$B$3:$B$1315, "&lt;=" &amp; $A192, DataRegularSeason20242025!$E$3:$E$1315, R$1)</f>
        <v>9</v>
      </c>
      <c r="S192" s="2">
        <f>SUMIFS(DataRegularSeason20242025!$AA$3:$AA$1315,DataRegularSeason20242025!$B$3:$B$1315, "&lt;=" &amp; $A192, DataRegularSeason20242025!$D$3:$D$1315, S$1)+SUMIFS(DataRegularSeason20242025!$AB$3:$AB$1315,DataRegularSeason20242025!$B$3:$B$1315, "&lt;=" &amp; $A192, DataRegularSeason20242025!$E$3:$E$1315, S$1)</f>
        <v>10</v>
      </c>
      <c r="T192" s="2">
        <f>SUMIFS(DataRegularSeason20242025!$AA$3:$AA$1315,DataRegularSeason20242025!$B$3:$B$1315, "&lt;=" &amp; $A192, DataRegularSeason20242025!$D$3:$D$1315, T$1)+SUMIFS(DataRegularSeason20242025!$AB$3:$AB$1315,DataRegularSeason20242025!$B$3:$B$1315, "&lt;=" &amp; $A192, DataRegularSeason20242025!$E$3:$E$1315, T$1)</f>
        <v>17</v>
      </c>
      <c r="U192" s="2">
        <f>SUMIFS(DataRegularSeason20242025!$AA$3:$AA$1315,DataRegularSeason20242025!$B$3:$B$1315, "&lt;=" &amp; $A192, DataRegularSeason20242025!$D$3:$D$1315, U$1)+SUMIFS(DataRegularSeason20242025!$AB$3:$AB$1315,DataRegularSeason20242025!$B$3:$B$1315, "&lt;=" &amp; $A192, DataRegularSeason20242025!$E$3:$E$1315, U$1)</f>
        <v>12</v>
      </c>
      <c r="V192" s="2">
        <f>SUMIFS(DataRegularSeason20242025!$AA$3:$AA$1315,DataRegularSeason20242025!$B$3:$B$1315, "&lt;=" &amp; $A192, DataRegularSeason20242025!$D$3:$D$1315, V$1)+SUMIFS(DataRegularSeason20242025!$AB$3:$AB$1315,DataRegularSeason20242025!$B$3:$B$1315, "&lt;=" &amp; $A192, DataRegularSeason20242025!$E$3:$E$1315, V$1)</f>
        <v>9</v>
      </c>
      <c r="W192" s="2">
        <f>SUMIFS(DataRegularSeason20242025!$AA$3:$AA$1315,DataRegularSeason20242025!$B$3:$B$1315, "&lt;=" &amp; $A192, DataRegularSeason20242025!$D$3:$D$1315, W$1)+SUMIFS(DataRegularSeason20242025!$AB$3:$AB$1315,DataRegularSeason20242025!$B$3:$B$1315, "&lt;=" &amp; $A192, DataRegularSeason20242025!$E$3:$E$1315, W$1)</f>
        <v>11</v>
      </c>
      <c r="X192" s="2">
        <f>SUMIFS(DataRegularSeason20242025!$AA$3:$AA$1315,DataRegularSeason20242025!$B$3:$B$1315, "&lt;=" &amp; $A192, DataRegularSeason20242025!$D$3:$D$1315, X$1)+SUMIFS(DataRegularSeason20242025!$AB$3:$AB$1315,DataRegularSeason20242025!$B$3:$B$1315, "&lt;=" &amp; $A192, DataRegularSeason20242025!$E$3:$E$1315, X$1)</f>
        <v>11</v>
      </c>
      <c r="Y192" s="2">
        <f>SUMIFS(DataRegularSeason20242025!$AA$3:$AA$1315,DataRegularSeason20242025!$B$3:$B$1315, "&lt;=" &amp; $A192, DataRegularSeason20242025!$D$3:$D$1315, Y$1)+SUMIFS(DataRegularSeason20242025!$AB$3:$AB$1315,DataRegularSeason20242025!$B$3:$B$1315, "&lt;=" &amp; $A192, DataRegularSeason20242025!$E$3:$E$1315, Y$1)</f>
        <v>8</v>
      </c>
      <c r="Z192" s="2">
        <f>SUMIFS(DataRegularSeason20242025!$AA$3:$AA$1315,DataRegularSeason20242025!$B$3:$B$1315, "&lt;=" &amp; $A192, DataRegularSeason20242025!$D$3:$D$1315, Z$1)+SUMIFS(DataRegularSeason20242025!$AB$3:$AB$1315,DataRegularSeason20242025!$B$3:$B$1315, "&lt;=" &amp; $A192, DataRegularSeason20242025!$E$3:$E$1315, Z$1)</f>
        <v>12</v>
      </c>
      <c r="AA192" s="2">
        <f>SUMIFS(DataRegularSeason20242025!$AA$3:$AA$1315,DataRegularSeason20242025!$B$3:$B$1315, "&lt;=" &amp; $A192, DataRegularSeason20242025!$D$3:$D$1315, AA$1)+SUMIFS(DataRegularSeason20242025!$AB$3:$AB$1315,DataRegularSeason20242025!$B$3:$B$1315, "&lt;=" &amp; $A192, DataRegularSeason20242025!$E$3:$E$1315, AA$1)</f>
        <v>14</v>
      </c>
      <c r="AB192" s="2">
        <f>SUMIFS(DataRegularSeason20242025!$AA$3:$AA$1315,DataRegularSeason20242025!$B$3:$B$1315, "&lt;=" &amp; $A192, DataRegularSeason20242025!$D$3:$D$1315, AB$1)+SUMIFS(DataRegularSeason20242025!$AB$3:$AB$1315,DataRegularSeason20242025!$B$3:$B$1315, "&lt;=" &amp; $A192, DataRegularSeason20242025!$E$3:$E$1315, AB$1)</f>
        <v>14</v>
      </c>
      <c r="AC192" s="2">
        <f>SUMIFS(DataRegularSeason20242025!$AA$3:$AA$1315,DataRegularSeason20242025!$B$3:$B$1315, "&lt;=" &amp; $A192, DataRegularSeason20242025!$D$3:$D$1315, AC$1)+SUMIFS(DataRegularSeason20242025!$AB$3:$AB$1315,DataRegularSeason20242025!$B$3:$B$1315, "&lt;=" &amp; $A192, DataRegularSeason20242025!$E$3:$E$1315, AC$1)</f>
        <v>13</v>
      </c>
      <c r="AD192" s="2">
        <f>SUMIFS(DataRegularSeason20242025!$AA$3:$AA$1315,DataRegularSeason20242025!$B$3:$B$1315, "&lt;=" &amp; $A192, DataRegularSeason20242025!$D$3:$D$1315, AD$1)+SUMIFS(DataRegularSeason20242025!$AB$3:$AB$1315,DataRegularSeason20242025!$B$3:$B$1315, "&lt;=" &amp; $A192, DataRegularSeason20242025!$E$3:$E$1315, AD$1)</f>
        <v>13</v>
      </c>
      <c r="AE192" s="2">
        <f>SUMIFS(DataRegularSeason20242025!$AA$3:$AA$1315,DataRegularSeason20242025!$B$3:$B$1315, "&lt;=" &amp; $A192, DataRegularSeason20242025!$D$3:$D$1315, AE$1)+SUMIFS(DataRegularSeason20242025!$AB$3:$AB$1315,DataRegularSeason20242025!$B$3:$B$1315, "&lt;=" &amp; $A192, DataRegularSeason20242025!$E$3:$E$1315, AE$1)</f>
        <v>17</v>
      </c>
      <c r="AF192" s="2">
        <f>SUMIFS(DataRegularSeason20242025!$AA$3:$AA$1315,DataRegularSeason20242025!$B$3:$B$1315, "&lt;=" &amp; $A192, DataRegularSeason20242025!$D$3:$D$1315, AF$1)+SUMIFS(DataRegularSeason20242025!$AB$3:$AB$1315,DataRegularSeason20242025!$B$3:$B$1315, "&lt;=" &amp; $A192, DataRegularSeason20242025!$E$3:$E$1315, AF$1)</f>
        <v>22</v>
      </c>
      <c r="AG192" s="2">
        <f>SUMIFS(DataRegularSeason20242025!$AA$3:$AA$1315,DataRegularSeason20242025!$B$3:$B$1315, "&lt;=" &amp; $A192, DataRegularSeason20242025!$D$3:$D$1315, AG$1)+SUMIFS(DataRegularSeason20242025!$AB$3:$AB$1315,DataRegularSeason20242025!$B$3:$B$1315, "&lt;=" &amp; $A192, DataRegularSeason20242025!$E$3:$E$1315, AG$1)</f>
        <v>16</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10</v>
      </c>
      <c r="C193" s="2">
        <f>SUMIFS(DataRegularSeason20242025!$AA$3:$AA$1315,DataRegularSeason20242025!$B$3:$B$1315, "&lt;=" &amp; $A193, DataRegularSeason20242025!$D$3:$D$1315, C$1)+SUMIFS(DataRegularSeason20242025!$AB$3:$AB$1315,DataRegularSeason20242025!$B$3:$B$1315, "&lt;=" &amp; $A193, DataRegularSeason20242025!$E$3:$E$1315, C$1)</f>
        <v>13</v>
      </c>
      <c r="D193" s="2">
        <f>SUMIFS(DataRegularSeason20242025!$AA$3:$AA$1315,DataRegularSeason20242025!$B$3:$B$1315, "&lt;=" &amp; $A193, DataRegularSeason20242025!$D$3:$D$1315, D$1)+SUMIFS(DataRegularSeason20242025!$AB$3:$AB$1315,DataRegularSeason20242025!$B$3:$B$1315, "&lt;=" &amp; $A193, DataRegularSeason20242025!$E$3:$E$1315, D$1)</f>
        <v>9</v>
      </c>
      <c r="E193" s="2">
        <f>SUMIFS(DataRegularSeason20242025!$AA$3:$AA$1315,DataRegularSeason20242025!$B$3:$B$1315, "&lt;=" &amp; $A193, DataRegularSeason20242025!$D$3:$D$1315, E$1)+SUMIFS(DataRegularSeason20242025!$AB$3:$AB$1315,DataRegularSeason20242025!$B$3:$B$1315, "&lt;=" &amp; $A193, DataRegularSeason20242025!$E$3:$E$1315, E$1)</f>
        <v>16</v>
      </c>
      <c r="F193" s="2">
        <f>SUMIFS(DataRegularSeason20242025!$AA$3:$AA$1315,DataRegularSeason20242025!$B$3:$B$1315, "&lt;=" &amp; $A193, DataRegularSeason20242025!$D$3:$D$1315, F$1)+SUMIFS(DataRegularSeason20242025!$AB$3:$AB$1315,DataRegularSeason20242025!$B$3:$B$1315, "&lt;=" &amp; $A193, DataRegularSeason20242025!$E$3:$E$1315, F$1)</f>
        <v>11</v>
      </c>
      <c r="G193" s="2">
        <f>SUMIFS(DataRegularSeason20242025!$AA$3:$AA$1315,DataRegularSeason20242025!$B$3:$B$1315, "&lt;=" &amp; $A193, DataRegularSeason20242025!$D$3:$D$1315, G$1)+SUMIFS(DataRegularSeason20242025!$AB$3:$AB$1315,DataRegularSeason20242025!$B$3:$B$1315, "&lt;=" &amp; $A193, DataRegularSeason20242025!$E$3:$E$1315, G$1)</f>
        <v>13</v>
      </c>
      <c r="H193" s="2">
        <f>SUMIFS(DataRegularSeason20242025!$AA$3:$AA$1315,DataRegularSeason20242025!$B$3:$B$1315, "&lt;=" &amp; $A193, DataRegularSeason20242025!$D$3:$D$1315, H$1)+SUMIFS(DataRegularSeason20242025!$AB$3:$AB$1315,DataRegularSeason20242025!$B$3:$B$1315, "&lt;=" &amp; $A193, DataRegularSeason20242025!$E$3:$E$1315, H$1)</f>
        <v>11</v>
      </c>
      <c r="I193" s="2">
        <f>SUMIFS(DataRegularSeason20242025!$AA$3:$AA$1315,DataRegularSeason20242025!$B$3:$B$1315, "&lt;=" &amp; $A193, DataRegularSeason20242025!$D$3:$D$1315, I$1)+SUMIFS(DataRegularSeason20242025!$AB$3:$AB$1315,DataRegularSeason20242025!$B$3:$B$1315, "&lt;=" &amp; $A193, DataRegularSeason20242025!$E$3:$E$1315, I$1)</f>
        <v>10</v>
      </c>
      <c r="J193" s="2">
        <f>SUMIFS(DataRegularSeason20242025!$AA$3:$AA$1315,DataRegularSeason20242025!$B$3:$B$1315, "&lt;=" &amp; $A193, DataRegularSeason20242025!$D$3:$D$1315, J$1)+SUMIFS(DataRegularSeason20242025!$AB$3:$AB$1315,DataRegularSeason20242025!$B$3:$B$1315, "&lt;=" &amp; $A193, DataRegularSeason20242025!$E$3:$E$1315, J$1)</f>
        <v>14</v>
      </c>
      <c r="K193" s="2">
        <f>SUMIFS(DataRegularSeason20242025!$AA$3:$AA$1315,DataRegularSeason20242025!$B$3:$B$1315, "&lt;=" &amp; $A193, DataRegularSeason20242025!$D$3:$D$1315, K$1)+SUMIFS(DataRegularSeason20242025!$AB$3:$AB$1315,DataRegularSeason20242025!$B$3:$B$1315, "&lt;=" &amp; $A193, DataRegularSeason20242025!$E$3:$E$1315, K$1)</f>
        <v>11</v>
      </c>
      <c r="L193" s="2">
        <f>SUMIFS(DataRegularSeason20242025!$AA$3:$AA$1315,DataRegularSeason20242025!$B$3:$B$1315, "&lt;=" &amp; $A193, DataRegularSeason20242025!$D$3:$D$1315, L$1)+SUMIFS(DataRegularSeason20242025!$AB$3:$AB$1315,DataRegularSeason20242025!$B$3:$B$1315, "&lt;=" &amp; $A193, DataRegularSeason20242025!$E$3:$E$1315, L$1)</f>
        <v>13</v>
      </c>
      <c r="M193" s="2">
        <f>SUMIFS(DataRegularSeason20242025!$AA$3:$AA$1315,DataRegularSeason20242025!$B$3:$B$1315, "&lt;=" &amp; $A193, DataRegularSeason20242025!$D$3:$D$1315, M$1)+SUMIFS(DataRegularSeason20242025!$AB$3:$AB$1315,DataRegularSeason20242025!$B$3:$B$1315, "&lt;=" &amp; $A193, DataRegularSeason20242025!$E$3:$E$1315, M$1)</f>
        <v>19</v>
      </c>
      <c r="N193" s="2">
        <f>SUMIFS(DataRegularSeason20242025!$AA$3:$AA$1315,DataRegularSeason20242025!$B$3:$B$1315, "&lt;=" &amp; $A193, DataRegularSeason20242025!$D$3:$D$1315, N$1)+SUMIFS(DataRegularSeason20242025!$AB$3:$AB$1315,DataRegularSeason20242025!$B$3:$B$1315, "&lt;=" &amp; $A193, DataRegularSeason20242025!$E$3:$E$1315, N$1)</f>
        <v>17</v>
      </c>
      <c r="O193" s="2">
        <f>SUMIFS(DataRegularSeason20242025!$AA$3:$AA$1315,DataRegularSeason20242025!$B$3:$B$1315, "&lt;=" &amp; $A193, DataRegularSeason20242025!$D$3:$D$1315, O$1)+SUMIFS(DataRegularSeason20242025!$AB$3:$AB$1315,DataRegularSeason20242025!$B$3:$B$1315, "&lt;=" &amp; $A193, DataRegularSeason20242025!$E$3:$E$1315, O$1)</f>
        <v>18</v>
      </c>
      <c r="P193" s="2">
        <f>SUMIFS(DataRegularSeason20242025!$AA$3:$AA$1315,DataRegularSeason20242025!$B$3:$B$1315, "&lt;=" &amp; $A193, DataRegularSeason20242025!$D$3:$D$1315, P$1)+SUMIFS(DataRegularSeason20242025!$AB$3:$AB$1315,DataRegularSeason20242025!$B$3:$B$1315, "&lt;=" &amp; $A193, DataRegularSeason20242025!$E$3:$E$1315, P$1)</f>
        <v>9</v>
      </c>
      <c r="Q193" s="2">
        <f>SUMIFS(DataRegularSeason20242025!$AA$3:$AA$1315,DataRegularSeason20242025!$B$3:$B$1315, "&lt;=" &amp; $A193, DataRegularSeason20242025!$D$3:$D$1315, Q$1)+SUMIFS(DataRegularSeason20242025!$AB$3:$AB$1315,DataRegularSeason20242025!$B$3:$B$1315, "&lt;=" &amp; $A193, DataRegularSeason20242025!$E$3:$E$1315, Q$1)</f>
        <v>18</v>
      </c>
      <c r="R193" s="2">
        <f>SUMIFS(DataRegularSeason20242025!$AA$3:$AA$1315,DataRegularSeason20242025!$B$3:$B$1315, "&lt;=" &amp; $A193, DataRegularSeason20242025!$D$3:$D$1315, R$1)+SUMIFS(DataRegularSeason20242025!$AB$3:$AB$1315,DataRegularSeason20242025!$B$3:$B$1315, "&lt;=" &amp; $A193, DataRegularSeason20242025!$E$3:$E$1315, R$1)</f>
        <v>9</v>
      </c>
      <c r="S193" s="2">
        <f>SUMIFS(DataRegularSeason20242025!$AA$3:$AA$1315,DataRegularSeason20242025!$B$3:$B$1315, "&lt;=" &amp; $A193, DataRegularSeason20242025!$D$3:$D$1315, S$1)+SUMIFS(DataRegularSeason20242025!$AB$3:$AB$1315,DataRegularSeason20242025!$B$3:$B$1315, "&lt;=" &amp; $A193, DataRegularSeason20242025!$E$3:$E$1315, S$1)</f>
        <v>10</v>
      </c>
      <c r="T193" s="2">
        <f>SUMIFS(DataRegularSeason20242025!$AA$3:$AA$1315,DataRegularSeason20242025!$B$3:$B$1315, "&lt;=" &amp; $A193, DataRegularSeason20242025!$D$3:$D$1315, T$1)+SUMIFS(DataRegularSeason20242025!$AB$3:$AB$1315,DataRegularSeason20242025!$B$3:$B$1315, "&lt;=" &amp; $A193, DataRegularSeason20242025!$E$3:$E$1315, T$1)</f>
        <v>17</v>
      </c>
      <c r="U193" s="2">
        <f>SUMIFS(DataRegularSeason20242025!$AA$3:$AA$1315,DataRegularSeason20242025!$B$3:$B$1315, "&lt;=" &amp; $A193, DataRegularSeason20242025!$D$3:$D$1315, U$1)+SUMIFS(DataRegularSeason20242025!$AB$3:$AB$1315,DataRegularSeason20242025!$B$3:$B$1315, "&lt;=" &amp; $A193, DataRegularSeason20242025!$E$3:$E$1315, U$1)</f>
        <v>12</v>
      </c>
      <c r="V193" s="2">
        <f>SUMIFS(DataRegularSeason20242025!$AA$3:$AA$1315,DataRegularSeason20242025!$B$3:$B$1315, "&lt;=" &amp; $A193, DataRegularSeason20242025!$D$3:$D$1315, V$1)+SUMIFS(DataRegularSeason20242025!$AB$3:$AB$1315,DataRegularSeason20242025!$B$3:$B$1315, "&lt;=" &amp; $A193, DataRegularSeason20242025!$E$3:$E$1315, V$1)</f>
        <v>9</v>
      </c>
      <c r="W193" s="2">
        <f>SUMIFS(DataRegularSeason20242025!$AA$3:$AA$1315,DataRegularSeason20242025!$B$3:$B$1315, "&lt;=" &amp; $A193, DataRegularSeason20242025!$D$3:$D$1315, W$1)+SUMIFS(DataRegularSeason20242025!$AB$3:$AB$1315,DataRegularSeason20242025!$B$3:$B$1315, "&lt;=" &amp; $A193, DataRegularSeason20242025!$E$3:$E$1315, W$1)</f>
        <v>11</v>
      </c>
      <c r="X193" s="2">
        <f>SUMIFS(DataRegularSeason20242025!$AA$3:$AA$1315,DataRegularSeason20242025!$B$3:$B$1315, "&lt;=" &amp; $A193, DataRegularSeason20242025!$D$3:$D$1315, X$1)+SUMIFS(DataRegularSeason20242025!$AB$3:$AB$1315,DataRegularSeason20242025!$B$3:$B$1315, "&lt;=" &amp; $A193, DataRegularSeason20242025!$E$3:$E$1315, X$1)</f>
        <v>11</v>
      </c>
      <c r="Y193" s="2">
        <f>SUMIFS(DataRegularSeason20242025!$AA$3:$AA$1315,DataRegularSeason20242025!$B$3:$B$1315, "&lt;=" &amp; $A193, DataRegularSeason20242025!$D$3:$D$1315, Y$1)+SUMIFS(DataRegularSeason20242025!$AB$3:$AB$1315,DataRegularSeason20242025!$B$3:$B$1315, "&lt;=" &amp; $A193, DataRegularSeason20242025!$E$3:$E$1315, Y$1)</f>
        <v>8</v>
      </c>
      <c r="Z193" s="2">
        <f>SUMIFS(DataRegularSeason20242025!$AA$3:$AA$1315,DataRegularSeason20242025!$B$3:$B$1315, "&lt;=" &amp; $A193, DataRegularSeason20242025!$D$3:$D$1315, Z$1)+SUMIFS(DataRegularSeason20242025!$AB$3:$AB$1315,DataRegularSeason20242025!$B$3:$B$1315, "&lt;=" &amp; $A193, DataRegularSeason20242025!$E$3:$E$1315, Z$1)</f>
        <v>12</v>
      </c>
      <c r="AA193" s="2">
        <f>SUMIFS(DataRegularSeason20242025!$AA$3:$AA$1315,DataRegularSeason20242025!$B$3:$B$1315, "&lt;=" &amp; $A193, DataRegularSeason20242025!$D$3:$D$1315, AA$1)+SUMIFS(DataRegularSeason20242025!$AB$3:$AB$1315,DataRegularSeason20242025!$B$3:$B$1315, "&lt;=" &amp; $A193, DataRegularSeason20242025!$E$3:$E$1315, AA$1)</f>
        <v>14</v>
      </c>
      <c r="AB193" s="2">
        <f>SUMIFS(DataRegularSeason20242025!$AA$3:$AA$1315,DataRegularSeason20242025!$B$3:$B$1315, "&lt;=" &amp; $A193, DataRegularSeason20242025!$D$3:$D$1315, AB$1)+SUMIFS(DataRegularSeason20242025!$AB$3:$AB$1315,DataRegularSeason20242025!$B$3:$B$1315, "&lt;=" &amp; $A193, DataRegularSeason20242025!$E$3:$E$1315, AB$1)</f>
        <v>14</v>
      </c>
      <c r="AC193" s="2">
        <f>SUMIFS(DataRegularSeason20242025!$AA$3:$AA$1315,DataRegularSeason20242025!$B$3:$B$1315, "&lt;=" &amp; $A193, DataRegularSeason20242025!$D$3:$D$1315, AC$1)+SUMIFS(DataRegularSeason20242025!$AB$3:$AB$1315,DataRegularSeason20242025!$B$3:$B$1315, "&lt;=" &amp; $A193, DataRegularSeason20242025!$E$3:$E$1315, AC$1)</f>
        <v>13</v>
      </c>
      <c r="AD193" s="2">
        <f>SUMIFS(DataRegularSeason20242025!$AA$3:$AA$1315,DataRegularSeason20242025!$B$3:$B$1315, "&lt;=" &amp; $A193, DataRegularSeason20242025!$D$3:$D$1315, AD$1)+SUMIFS(DataRegularSeason20242025!$AB$3:$AB$1315,DataRegularSeason20242025!$B$3:$B$1315, "&lt;=" &amp; $A193, DataRegularSeason20242025!$E$3:$E$1315, AD$1)</f>
        <v>13</v>
      </c>
      <c r="AE193" s="2">
        <f>SUMIFS(DataRegularSeason20242025!$AA$3:$AA$1315,DataRegularSeason20242025!$B$3:$B$1315, "&lt;=" &amp; $A193, DataRegularSeason20242025!$D$3:$D$1315, AE$1)+SUMIFS(DataRegularSeason20242025!$AB$3:$AB$1315,DataRegularSeason20242025!$B$3:$B$1315, "&lt;=" &amp; $A193, DataRegularSeason20242025!$E$3:$E$1315, AE$1)</f>
        <v>17</v>
      </c>
      <c r="AF193" s="2">
        <f>SUMIFS(DataRegularSeason20242025!$AA$3:$AA$1315,DataRegularSeason20242025!$B$3:$B$1315, "&lt;=" &amp; $A193, DataRegularSeason20242025!$D$3:$D$1315, AF$1)+SUMIFS(DataRegularSeason20242025!$AB$3:$AB$1315,DataRegularSeason20242025!$B$3:$B$1315, "&lt;=" &amp; $A193, DataRegularSeason20242025!$E$3:$E$1315, AF$1)</f>
        <v>22</v>
      </c>
      <c r="AG193" s="2">
        <f>SUMIFS(DataRegularSeason20242025!$AA$3:$AA$1315,DataRegularSeason20242025!$B$3:$B$1315, "&lt;=" &amp; $A193, DataRegularSeason20242025!$D$3:$D$1315, AG$1)+SUMIFS(DataRegularSeason20242025!$AB$3:$AB$1315,DataRegularSeason20242025!$B$3:$B$1315, "&lt;=" &amp; $A193, DataRegularSeason20242025!$E$3:$E$1315, AG$1)</f>
        <v>16</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10</v>
      </c>
      <c r="C194" s="2">
        <f>SUMIFS(DataRegularSeason20242025!$AA$3:$AA$1315,DataRegularSeason20242025!$B$3:$B$1315, "&lt;=" &amp; $A194, DataRegularSeason20242025!$D$3:$D$1315, C$1)+SUMIFS(DataRegularSeason20242025!$AB$3:$AB$1315,DataRegularSeason20242025!$B$3:$B$1315, "&lt;=" &amp; $A194, DataRegularSeason20242025!$E$3:$E$1315, C$1)</f>
        <v>13</v>
      </c>
      <c r="D194" s="2">
        <f>SUMIFS(DataRegularSeason20242025!$AA$3:$AA$1315,DataRegularSeason20242025!$B$3:$B$1315, "&lt;=" &amp; $A194, DataRegularSeason20242025!$D$3:$D$1315, D$1)+SUMIFS(DataRegularSeason20242025!$AB$3:$AB$1315,DataRegularSeason20242025!$B$3:$B$1315, "&lt;=" &amp; $A194, DataRegularSeason20242025!$E$3:$E$1315, D$1)</f>
        <v>9</v>
      </c>
      <c r="E194" s="2">
        <f>SUMIFS(DataRegularSeason20242025!$AA$3:$AA$1315,DataRegularSeason20242025!$B$3:$B$1315, "&lt;=" &amp; $A194, DataRegularSeason20242025!$D$3:$D$1315, E$1)+SUMIFS(DataRegularSeason20242025!$AB$3:$AB$1315,DataRegularSeason20242025!$B$3:$B$1315, "&lt;=" &amp; $A194, DataRegularSeason20242025!$E$3:$E$1315, E$1)</f>
        <v>16</v>
      </c>
      <c r="F194" s="2">
        <f>SUMIFS(DataRegularSeason20242025!$AA$3:$AA$1315,DataRegularSeason20242025!$B$3:$B$1315, "&lt;=" &amp; $A194, DataRegularSeason20242025!$D$3:$D$1315, F$1)+SUMIFS(DataRegularSeason20242025!$AB$3:$AB$1315,DataRegularSeason20242025!$B$3:$B$1315, "&lt;=" &amp; $A194, DataRegularSeason20242025!$E$3:$E$1315, F$1)</f>
        <v>11</v>
      </c>
      <c r="G194" s="2">
        <f>SUMIFS(DataRegularSeason20242025!$AA$3:$AA$1315,DataRegularSeason20242025!$B$3:$B$1315, "&lt;=" &amp; $A194, DataRegularSeason20242025!$D$3:$D$1315, G$1)+SUMIFS(DataRegularSeason20242025!$AB$3:$AB$1315,DataRegularSeason20242025!$B$3:$B$1315, "&lt;=" &amp; $A194, DataRegularSeason20242025!$E$3:$E$1315, G$1)</f>
        <v>13</v>
      </c>
      <c r="H194" s="2">
        <f>SUMIFS(DataRegularSeason20242025!$AA$3:$AA$1315,DataRegularSeason20242025!$B$3:$B$1315, "&lt;=" &amp; $A194, DataRegularSeason20242025!$D$3:$D$1315, H$1)+SUMIFS(DataRegularSeason20242025!$AB$3:$AB$1315,DataRegularSeason20242025!$B$3:$B$1315, "&lt;=" &amp; $A194, DataRegularSeason20242025!$E$3:$E$1315, H$1)</f>
        <v>11</v>
      </c>
      <c r="I194" s="2">
        <f>SUMIFS(DataRegularSeason20242025!$AA$3:$AA$1315,DataRegularSeason20242025!$B$3:$B$1315, "&lt;=" &amp; $A194, DataRegularSeason20242025!$D$3:$D$1315, I$1)+SUMIFS(DataRegularSeason20242025!$AB$3:$AB$1315,DataRegularSeason20242025!$B$3:$B$1315, "&lt;=" &amp; $A194, DataRegularSeason20242025!$E$3:$E$1315, I$1)</f>
        <v>10</v>
      </c>
      <c r="J194" s="2">
        <f>SUMIFS(DataRegularSeason20242025!$AA$3:$AA$1315,DataRegularSeason20242025!$B$3:$B$1315, "&lt;=" &amp; $A194, DataRegularSeason20242025!$D$3:$D$1315, J$1)+SUMIFS(DataRegularSeason20242025!$AB$3:$AB$1315,DataRegularSeason20242025!$B$3:$B$1315, "&lt;=" &amp; $A194, DataRegularSeason20242025!$E$3:$E$1315, J$1)</f>
        <v>14</v>
      </c>
      <c r="K194" s="2">
        <f>SUMIFS(DataRegularSeason20242025!$AA$3:$AA$1315,DataRegularSeason20242025!$B$3:$B$1315, "&lt;=" &amp; $A194, DataRegularSeason20242025!$D$3:$D$1315, K$1)+SUMIFS(DataRegularSeason20242025!$AB$3:$AB$1315,DataRegularSeason20242025!$B$3:$B$1315, "&lt;=" &amp; $A194, DataRegularSeason20242025!$E$3:$E$1315, K$1)</f>
        <v>11</v>
      </c>
      <c r="L194" s="2">
        <f>SUMIFS(DataRegularSeason20242025!$AA$3:$AA$1315,DataRegularSeason20242025!$B$3:$B$1315, "&lt;=" &amp; $A194, DataRegularSeason20242025!$D$3:$D$1315, L$1)+SUMIFS(DataRegularSeason20242025!$AB$3:$AB$1315,DataRegularSeason20242025!$B$3:$B$1315, "&lt;=" &amp; $A194, DataRegularSeason20242025!$E$3:$E$1315, L$1)</f>
        <v>13</v>
      </c>
      <c r="M194" s="2">
        <f>SUMIFS(DataRegularSeason20242025!$AA$3:$AA$1315,DataRegularSeason20242025!$B$3:$B$1315, "&lt;=" &amp; $A194, DataRegularSeason20242025!$D$3:$D$1315, M$1)+SUMIFS(DataRegularSeason20242025!$AB$3:$AB$1315,DataRegularSeason20242025!$B$3:$B$1315, "&lt;=" &amp; $A194, DataRegularSeason20242025!$E$3:$E$1315, M$1)</f>
        <v>19</v>
      </c>
      <c r="N194" s="2">
        <f>SUMIFS(DataRegularSeason20242025!$AA$3:$AA$1315,DataRegularSeason20242025!$B$3:$B$1315, "&lt;=" &amp; $A194, DataRegularSeason20242025!$D$3:$D$1315, N$1)+SUMIFS(DataRegularSeason20242025!$AB$3:$AB$1315,DataRegularSeason20242025!$B$3:$B$1315, "&lt;=" &amp; $A194, DataRegularSeason20242025!$E$3:$E$1315, N$1)</f>
        <v>17</v>
      </c>
      <c r="O194" s="2">
        <f>SUMIFS(DataRegularSeason20242025!$AA$3:$AA$1315,DataRegularSeason20242025!$B$3:$B$1315, "&lt;=" &amp; $A194, DataRegularSeason20242025!$D$3:$D$1315, O$1)+SUMIFS(DataRegularSeason20242025!$AB$3:$AB$1315,DataRegularSeason20242025!$B$3:$B$1315, "&lt;=" &amp; $A194, DataRegularSeason20242025!$E$3:$E$1315, O$1)</f>
        <v>18</v>
      </c>
      <c r="P194" s="2">
        <f>SUMIFS(DataRegularSeason20242025!$AA$3:$AA$1315,DataRegularSeason20242025!$B$3:$B$1315, "&lt;=" &amp; $A194, DataRegularSeason20242025!$D$3:$D$1315, P$1)+SUMIFS(DataRegularSeason20242025!$AB$3:$AB$1315,DataRegularSeason20242025!$B$3:$B$1315, "&lt;=" &amp; $A194, DataRegularSeason20242025!$E$3:$E$1315, P$1)</f>
        <v>9</v>
      </c>
      <c r="Q194" s="2">
        <f>SUMIFS(DataRegularSeason20242025!$AA$3:$AA$1315,DataRegularSeason20242025!$B$3:$B$1315, "&lt;=" &amp; $A194, DataRegularSeason20242025!$D$3:$D$1315, Q$1)+SUMIFS(DataRegularSeason20242025!$AB$3:$AB$1315,DataRegularSeason20242025!$B$3:$B$1315, "&lt;=" &amp; $A194, DataRegularSeason20242025!$E$3:$E$1315, Q$1)</f>
        <v>18</v>
      </c>
      <c r="R194" s="2">
        <f>SUMIFS(DataRegularSeason20242025!$AA$3:$AA$1315,DataRegularSeason20242025!$B$3:$B$1315, "&lt;=" &amp; $A194, DataRegularSeason20242025!$D$3:$D$1315, R$1)+SUMIFS(DataRegularSeason20242025!$AB$3:$AB$1315,DataRegularSeason20242025!$B$3:$B$1315, "&lt;=" &amp; $A194, DataRegularSeason20242025!$E$3:$E$1315, R$1)</f>
        <v>9</v>
      </c>
      <c r="S194" s="2">
        <f>SUMIFS(DataRegularSeason20242025!$AA$3:$AA$1315,DataRegularSeason20242025!$B$3:$B$1315, "&lt;=" &amp; $A194, DataRegularSeason20242025!$D$3:$D$1315, S$1)+SUMIFS(DataRegularSeason20242025!$AB$3:$AB$1315,DataRegularSeason20242025!$B$3:$B$1315, "&lt;=" &amp; $A194, DataRegularSeason20242025!$E$3:$E$1315, S$1)</f>
        <v>10</v>
      </c>
      <c r="T194" s="2">
        <f>SUMIFS(DataRegularSeason20242025!$AA$3:$AA$1315,DataRegularSeason20242025!$B$3:$B$1315, "&lt;=" &amp; $A194, DataRegularSeason20242025!$D$3:$D$1315, T$1)+SUMIFS(DataRegularSeason20242025!$AB$3:$AB$1315,DataRegularSeason20242025!$B$3:$B$1315, "&lt;=" &amp; $A194, DataRegularSeason20242025!$E$3:$E$1315, T$1)</f>
        <v>17</v>
      </c>
      <c r="U194" s="2">
        <f>SUMIFS(DataRegularSeason20242025!$AA$3:$AA$1315,DataRegularSeason20242025!$B$3:$B$1315, "&lt;=" &amp; $A194, DataRegularSeason20242025!$D$3:$D$1315, U$1)+SUMIFS(DataRegularSeason20242025!$AB$3:$AB$1315,DataRegularSeason20242025!$B$3:$B$1315, "&lt;=" &amp; $A194, DataRegularSeason20242025!$E$3:$E$1315, U$1)</f>
        <v>12</v>
      </c>
      <c r="V194" s="2">
        <f>SUMIFS(DataRegularSeason20242025!$AA$3:$AA$1315,DataRegularSeason20242025!$B$3:$B$1315, "&lt;=" &amp; $A194, DataRegularSeason20242025!$D$3:$D$1315, V$1)+SUMIFS(DataRegularSeason20242025!$AB$3:$AB$1315,DataRegularSeason20242025!$B$3:$B$1315, "&lt;=" &amp; $A194, DataRegularSeason20242025!$E$3:$E$1315, V$1)</f>
        <v>9</v>
      </c>
      <c r="W194" s="2">
        <f>SUMIFS(DataRegularSeason20242025!$AA$3:$AA$1315,DataRegularSeason20242025!$B$3:$B$1315, "&lt;=" &amp; $A194, DataRegularSeason20242025!$D$3:$D$1315, W$1)+SUMIFS(DataRegularSeason20242025!$AB$3:$AB$1315,DataRegularSeason20242025!$B$3:$B$1315, "&lt;=" &amp; $A194, DataRegularSeason20242025!$E$3:$E$1315, W$1)</f>
        <v>11</v>
      </c>
      <c r="X194" s="2">
        <f>SUMIFS(DataRegularSeason20242025!$AA$3:$AA$1315,DataRegularSeason20242025!$B$3:$B$1315, "&lt;=" &amp; $A194, DataRegularSeason20242025!$D$3:$D$1315, X$1)+SUMIFS(DataRegularSeason20242025!$AB$3:$AB$1315,DataRegularSeason20242025!$B$3:$B$1315, "&lt;=" &amp; $A194, DataRegularSeason20242025!$E$3:$E$1315, X$1)</f>
        <v>11</v>
      </c>
      <c r="Y194" s="2">
        <f>SUMIFS(DataRegularSeason20242025!$AA$3:$AA$1315,DataRegularSeason20242025!$B$3:$B$1315, "&lt;=" &amp; $A194, DataRegularSeason20242025!$D$3:$D$1315, Y$1)+SUMIFS(DataRegularSeason20242025!$AB$3:$AB$1315,DataRegularSeason20242025!$B$3:$B$1315, "&lt;=" &amp; $A194, DataRegularSeason20242025!$E$3:$E$1315, Y$1)</f>
        <v>8</v>
      </c>
      <c r="Z194" s="2">
        <f>SUMIFS(DataRegularSeason20242025!$AA$3:$AA$1315,DataRegularSeason20242025!$B$3:$B$1315, "&lt;=" &amp; $A194, DataRegularSeason20242025!$D$3:$D$1315, Z$1)+SUMIFS(DataRegularSeason20242025!$AB$3:$AB$1315,DataRegularSeason20242025!$B$3:$B$1315, "&lt;=" &amp; $A194, DataRegularSeason20242025!$E$3:$E$1315, Z$1)</f>
        <v>12</v>
      </c>
      <c r="AA194" s="2">
        <f>SUMIFS(DataRegularSeason20242025!$AA$3:$AA$1315,DataRegularSeason20242025!$B$3:$B$1315, "&lt;=" &amp; $A194, DataRegularSeason20242025!$D$3:$D$1315, AA$1)+SUMIFS(DataRegularSeason20242025!$AB$3:$AB$1315,DataRegularSeason20242025!$B$3:$B$1315, "&lt;=" &amp; $A194, DataRegularSeason20242025!$E$3:$E$1315, AA$1)</f>
        <v>14</v>
      </c>
      <c r="AB194" s="2">
        <f>SUMIFS(DataRegularSeason20242025!$AA$3:$AA$1315,DataRegularSeason20242025!$B$3:$B$1315, "&lt;=" &amp; $A194, DataRegularSeason20242025!$D$3:$D$1315, AB$1)+SUMIFS(DataRegularSeason20242025!$AB$3:$AB$1315,DataRegularSeason20242025!$B$3:$B$1315, "&lt;=" &amp; $A194, DataRegularSeason20242025!$E$3:$E$1315, AB$1)</f>
        <v>14</v>
      </c>
      <c r="AC194" s="2">
        <f>SUMIFS(DataRegularSeason20242025!$AA$3:$AA$1315,DataRegularSeason20242025!$B$3:$B$1315, "&lt;=" &amp; $A194, DataRegularSeason20242025!$D$3:$D$1315, AC$1)+SUMIFS(DataRegularSeason20242025!$AB$3:$AB$1315,DataRegularSeason20242025!$B$3:$B$1315, "&lt;=" &amp; $A194, DataRegularSeason20242025!$E$3:$E$1315, AC$1)</f>
        <v>13</v>
      </c>
      <c r="AD194" s="2">
        <f>SUMIFS(DataRegularSeason20242025!$AA$3:$AA$1315,DataRegularSeason20242025!$B$3:$B$1315, "&lt;=" &amp; $A194, DataRegularSeason20242025!$D$3:$D$1315, AD$1)+SUMIFS(DataRegularSeason20242025!$AB$3:$AB$1315,DataRegularSeason20242025!$B$3:$B$1315, "&lt;=" &amp; $A194, DataRegularSeason20242025!$E$3:$E$1315, AD$1)</f>
        <v>13</v>
      </c>
      <c r="AE194" s="2">
        <f>SUMIFS(DataRegularSeason20242025!$AA$3:$AA$1315,DataRegularSeason20242025!$B$3:$B$1315, "&lt;=" &amp; $A194, DataRegularSeason20242025!$D$3:$D$1315, AE$1)+SUMIFS(DataRegularSeason20242025!$AB$3:$AB$1315,DataRegularSeason20242025!$B$3:$B$1315, "&lt;=" &amp; $A194, DataRegularSeason20242025!$E$3:$E$1315, AE$1)</f>
        <v>17</v>
      </c>
      <c r="AF194" s="2">
        <f>SUMIFS(DataRegularSeason20242025!$AA$3:$AA$1315,DataRegularSeason20242025!$B$3:$B$1315, "&lt;=" &amp; $A194, DataRegularSeason20242025!$D$3:$D$1315, AF$1)+SUMIFS(DataRegularSeason20242025!$AB$3:$AB$1315,DataRegularSeason20242025!$B$3:$B$1315, "&lt;=" &amp; $A194, DataRegularSeason20242025!$E$3:$E$1315, AF$1)</f>
        <v>22</v>
      </c>
      <c r="AG194" s="2">
        <f>SUMIFS(DataRegularSeason20242025!$AA$3:$AA$1315,DataRegularSeason20242025!$B$3:$B$1315, "&lt;=" &amp; $A194, DataRegularSeason20242025!$D$3:$D$1315, AG$1)+SUMIFS(DataRegularSeason20242025!$AB$3:$AB$1315,DataRegularSeason20242025!$B$3:$B$1315, "&lt;=" &amp; $A194, DataRegularSeason20242025!$E$3:$E$1315, AG$1)</f>
        <v>16</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10</v>
      </c>
      <c r="C195" s="2">
        <f>SUMIFS(DataRegularSeason20242025!$AA$3:$AA$1315,DataRegularSeason20242025!$B$3:$B$1315, "&lt;=" &amp; $A195, DataRegularSeason20242025!$D$3:$D$1315, C$1)+SUMIFS(DataRegularSeason20242025!$AB$3:$AB$1315,DataRegularSeason20242025!$B$3:$B$1315, "&lt;=" &amp; $A195, DataRegularSeason20242025!$E$3:$E$1315, C$1)</f>
        <v>13</v>
      </c>
      <c r="D195" s="2">
        <f>SUMIFS(DataRegularSeason20242025!$AA$3:$AA$1315,DataRegularSeason20242025!$B$3:$B$1315, "&lt;=" &amp; $A195, DataRegularSeason20242025!$D$3:$D$1315, D$1)+SUMIFS(DataRegularSeason20242025!$AB$3:$AB$1315,DataRegularSeason20242025!$B$3:$B$1315, "&lt;=" &amp; $A195, DataRegularSeason20242025!$E$3:$E$1315, D$1)</f>
        <v>9</v>
      </c>
      <c r="E195" s="2">
        <f>SUMIFS(DataRegularSeason20242025!$AA$3:$AA$1315,DataRegularSeason20242025!$B$3:$B$1315, "&lt;=" &amp; $A195, DataRegularSeason20242025!$D$3:$D$1315, E$1)+SUMIFS(DataRegularSeason20242025!$AB$3:$AB$1315,DataRegularSeason20242025!$B$3:$B$1315, "&lt;=" &amp; $A195, DataRegularSeason20242025!$E$3:$E$1315, E$1)</f>
        <v>16</v>
      </c>
      <c r="F195" s="2">
        <f>SUMIFS(DataRegularSeason20242025!$AA$3:$AA$1315,DataRegularSeason20242025!$B$3:$B$1315, "&lt;=" &amp; $A195, DataRegularSeason20242025!$D$3:$D$1315, F$1)+SUMIFS(DataRegularSeason20242025!$AB$3:$AB$1315,DataRegularSeason20242025!$B$3:$B$1315, "&lt;=" &amp; $A195, DataRegularSeason20242025!$E$3:$E$1315, F$1)</f>
        <v>11</v>
      </c>
      <c r="G195" s="2">
        <f>SUMIFS(DataRegularSeason20242025!$AA$3:$AA$1315,DataRegularSeason20242025!$B$3:$B$1315, "&lt;=" &amp; $A195, DataRegularSeason20242025!$D$3:$D$1315, G$1)+SUMIFS(DataRegularSeason20242025!$AB$3:$AB$1315,DataRegularSeason20242025!$B$3:$B$1315, "&lt;=" &amp; $A195, DataRegularSeason20242025!$E$3:$E$1315, G$1)</f>
        <v>13</v>
      </c>
      <c r="H195" s="2">
        <f>SUMIFS(DataRegularSeason20242025!$AA$3:$AA$1315,DataRegularSeason20242025!$B$3:$B$1315, "&lt;=" &amp; $A195, DataRegularSeason20242025!$D$3:$D$1315, H$1)+SUMIFS(DataRegularSeason20242025!$AB$3:$AB$1315,DataRegularSeason20242025!$B$3:$B$1315, "&lt;=" &amp; $A195, DataRegularSeason20242025!$E$3:$E$1315, H$1)</f>
        <v>11</v>
      </c>
      <c r="I195" s="2">
        <f>SUMIFS(DataRegularSeason20242025!$AA$3:$AA$1315,DataRegularSeason20242025!$B$3:$B$1315, "&lt;=" &amp; $A195, DataRegularSeason20242025!$D$3:$D$1315, I$1)+SUMIFS(DataRegularSeason20242025!$AB$3:$AB$1315,DataRegularSeason20242025!$B$3:$B$1315, "&lt;=" &amp; $A195, DataRegularSeason20242025!$E$3:$E$1315, I$1)</f>
        <v>10</v>
      </c>
      <c r="J195" s="2">
        <f>SUMIFS(DataRegularSeason20242025!$AA$3:$AA$1315,DataRegularSeason20242025!$B$3:$B$1315, "&lt;=" &amp; $A195, DataRegularSeason20242025!$D$3:$D$1315, J$1)+SUMIFS(DataRegularSeason20242025!$AB$3:$AB$1315,DataRegularSeason20242025!$B$3:$B$1315, "&lt;=" &amp; $A195, DataRegularSeason20242025!$E$3:$E$1315, J$1)</f>
        <v>14</v>
      </c>
      <c r="K195" s="2">
        <f>SUMIFS(DataRegularSeason20242025!$AA$3:$AA$1315,DataRegularSeason20242025!$B$3:$B$1315, "&lt;=" &amp; $A195, DataRegularSeason20242025!$D$3:$D$1315, K$1)+SUMIFS(DataRegularSeason20242025!$AB$3:$AB$1315,DataRegularSeason20242025!$B$3:$B$1315, "&lt;=" &amp; $A195, DataRegularSeason20242025!$E$3:$E$1315, K$1)</f>
        <v>11</v>
      </c>
      <c r="L195" s="2">
        <f>SUMIFS(DataRegularSeason20242025!$AA$3:$AA$1315,DataRegularSeason20242025!$B$3:$B$1315, "&lt;=" &amp; $A195, DataRegularSeason20242025!$D$3:$D$1315, L$1)+SUMIFS(DataRegularSeason20242025!$AB$3:$AB$1315,DataRegularSeason20242025!$B$3:$B$1315, "&lt;=" &amp; $A195, DataRegularSeason20242025!$E$3:$E$1315, L$1)</f>
        <v>13</v>
      </c>
      <c r="M195" s="2">
        <f>SUMIFS(DataRegularSeason20242025!$AA$3:$AA$1315,DataRegularSeason20242025!$B$3:$B$1315, "&lt;=" &amp; $A195, DataRegularSeason20242025!$D$3:$D$1315, M$1)+SUMIFS(DataRegularSeason20242025!$AB$3:$AB$1315,DataRegularSeason20242025!$B$3:$B$1315, "&lt;=" &amp; $A195, DataRegularSeason20242025!$E$3:$E$1315, M$1)</f>
        <v>19</v>
      </c>
      <c r="N195" s="2">
        <f>SUMIFS(DataRegularSeason20242025!$AA$3:$AA$1315,DataRegularSeason20242025!$B$3:$B$1315, "&lt;=" &amp; $A195, DataRegularSeason20242025!$D$3:$D$1315, N$1)+SUMIFS(DataRegularSeason20242025!$AB$3:$AB$1315,DataRegularSeason20242025!$B$3:$B$1315, "&lt;=" &amp; $A195, DataRegularSeason20242025!$E$3:$E$1315, N$1)</f>
        <v>17</v>
      </c>
      <c r="O195" s="2">
        <f>SUMIFS(DataRegularSeason20242025!$AA$3:$AA$1315,DataRegularSeason20242025!$B$3:$B$1315, "&lt;=" &amp; $A195, DataRegularSeason20242025!$D$3:$D$1315, O$1)+SUMIFS(DataRegularSeason20242025!$AB$3:$AB$1315,DataRegularSeason20242025!$B$3:$B$1315, "&lt;=" &amp; $A195, DataRegularSeason20242025!$E$3:$E$1315, O$1)</f>
        <v>18</v>
      </c>
      <c r="P195" s="2">
        <f>SUMIFS(DataRegularSeason20242025!$AA$3:$AA$1315,DataRegularSeason20242025!$B$3:$B$1315, "&lt;=" &amp; $A195, DataRegularSeason20242025!$D$3:$D$1315, P$1)+SUMIFS(DataRegularSeason20242025!$AB$3:$AB$1315,DataRegularSeason20242025!$B$3:$B$1315, "&lt;=" &amp; $A195, DataRegularSeason20242025!$E$3:$E$1315, P$1)</f>
        <v>9</v>
      </c>
      <c r="Q195" s="2">
        <f>SUMIFS(DataRegularSeason20242025!$AA$3:$AA$1315,DataRegularSeason20242025!$B$3:$B$1315, "&lt;=" &amp; $A195, DataRegularSeason20242025!$D$3:$D$1315, Q$1)+SUMIFS(DataRegularSeason20242025!$AB$3:$AB$1315,DataRegularSeason20242025!$B$3:$B$1315, "&lt;=" &amp; $A195, DataRegularSeason20242025!$E$3:$E$1315, Q$1)</f>
        <v>18</v>
      </c>
      <c r="R195" s="2">
        <f>SUMIFS(DataRegularSeason20242025!$AA$3:$AA$1315,DataRegularSeason20242025!$B$3:$B$1315, "&lt;=" &amp; $A195, DataRegularSeason20242025!$D$3:$D$1315, R$1)+SUMIFS(DataRegularSeason20242025!$AB$3:$AB$1315,DataRegularSeason20242025!$B$3:$B$1315, "&lt;=" &amp; $A195, DataRegularSeason20242025!$E$3:$E$1315, R$1)</f>
        <v>9</v>
      </c>
      <c r="S195" s="2">
        <f>SUMIFS(DataRegularSeason20242025!$AA$3:$AA$1315,DataRegularSeason20242025!$B$3:$B$1315, "&lt;=" &amp; $A195, DataRegularSeason20242025!$D$3:$D$1315, S$1)+SUMIFS(DataRegularSeason20242025!$AB$3:$AB$1315,DataRegularSeason20242025!$B$3:$B$1315, "&lt;=" &amp; $A195, DataRegularSeason20242025!$E$3:$E$1315, S$1)</f>
        <v>10</v>
      </c>
      <c r="T195" s="2">
        <f>SUMIFS(DataRegularSeason20242025!$AA$3:$AA$1315,DataRegularSeason20242025!$B$3:$B$1315, "&lt;=" &amp; $A195, DataRegularSeason20242025!$D$3:$D$1315, T$1)+SUMIFS(DataRegularSeason20242025!$AB$3:$AB$1315,DataRegularSeason20242025!$B$3:$B$1315, "&lt;=" &amp; $A195, DataRegularSeason20242025!$E$3:$E$1315, T$1)</f>
        <v>17</v>
      </c>
      <c r="U195" s="2">
        <f>SUMIFS(DataRegularSeason20242025!$AA$3:$AA$1315,DataRegularSeason20242025!$B$3:$B$1315, "&lt;=" &amp; $A195, DataRegularSeason20242025!$D$3:$D$1315, U$1)+SUMIFS(DataRegularSeason20242025!$AB$3:$AB$1315,DataRegularSeason20242025!$B$3:$B$1315, "&lt;=" &amp; $A195, DataRegularSeason20242025!$E$3:$E$1315, U$1)</f>
        <v>12</v>
      </c>
      <c r="V195" s="2">
        <f>SUMIFS(DataRegularSeason20242025!$AA$3:$AA$1315,DataRegularSeason20242025!$B$3:$B$1315, "&lt;=" &amp; $A195, DataRegularSeason20242025!$D$3:$D$1315, V$1)+SUMIFS(DataRegularSeason20242025!$AB$3:$AB$1315,DataRegularSeason20242025!$B$3:$B$1315, "&lt;=" &amp; $A195, DataRegularSeason20242025!$E$3:$E$1315, V$1)</f>
        <v>9</v>
      </c>
      <c r="W195" s="2">
        <f>SUMIFS(DataRegularSeason20242025!$AA$3:$AA$1315,DataRegularSeason20242025!$B$3:$B$1315, "&lt;=" &amp; $A195, DataRegularSeason20242025!$D$3:$D$1315, W$1)+SUMIFS(DataRegularSeason20242025!$AB$3:$AB$1315,DataRegularSeason20242025!$B$3:$B$1315, "&lt;=" &amp; $A195, DataRegularSeason20242025!$E$3:$E$1315, W$1)</f>
        <v>11</v>
      </c>
      <c r="X195" s="2">
        <f>SUMIFS(DataRegularSeason20242025!$AA$3:$AA$1315,DataRegularSeason20242025!$B$3:$B$1315, "&lt;=" &amp; $A195, DataRegularSeason20242025!$D$3:$D$1315, X$1)+SUMIFS(DataRegularSeason20242025!$AB$3:$AB$1315,DataRegularSeason20242025!$B$3:$B$1315, "&lt;=" &amp; $A195, DataRegularSeason20242025!$E$3:$E$1315, X$1)</f>
        <v>11</v>
      </c>
      <c r="Y195" s="2">
        <f>SUMIFS(DataRegularSeason20242025!$AA$3:$AA$1315,DataRegularSeason20242025!$B$3:$B$1315, "&lt;=" &amp; $A195, DataRegularSeason20242025!$D$3:$D$1315, Y$1)+SUMIFS(DataRegularSeason20242025!$AB$3:$AB$1315,DataRegularSeason20242025!$B$3:$B$1315, "&lt;=" &amp; $A195, DataRegularSeason20242025!$E$3:$E$1315, Y$1)</f>
        <v>8</v>
      </c>
      <c r="Z195" s="2">
        <f>SUMIFS(DataRegularSeason20242025!$AA$3:$AA$1315,DataRegularSeason20242025!$B$3:$B$1315, "&lt;=" &amp; $A195, DataRegularSeason20242025!$D$3:$D$1315, Z$1)+SUMIFS(DataRegularSeason20242025!$AB$3:$AB$1315,DataRegularSeason20242025!$B$3:$B$1315, "&lt;=" &amp; $A195, DataRegularSeason20242025!$E$3:$E$1315, Z$1)</f>
        <v>12</v>
      </c>
      <c r="AA195" s="2">
        <f>SUMIFS(DataRegularSeason20242025!$AA$3:$AA$1315,DataRegularSeason20242025!$B$3:$B$1315, "&lt;=" &amp; $A195, DataRegularSeason20242025!$D$3:$D$1315, AA$1)+SUMIFS(DataRegularSeason20242025!$AB$3:$AB$1315,DataRegularSeason20242025!$B$3:$B$1315, "&lt;=" &amp; $A195, DataRegularSeason20242025!$E$3:$E$1315, AA$1)</f>
        <v>14</v>
      </c>
      <c r="AB195" s="2">
        <f>SUMIFS(DataRegularSeason20242025!$AA$3:$AA$1315,DataRegularSeason20242025!$B$3:$B$1315, "&lt;=" &amp; $A195, DataRegularSeason20242025!$D$3:$D$1315, AB$1)+SUMIFS(DataRegularSeason20242025!$AB$3:$AB$1315,DataRegularSeason20242025!$B$3:$B$1315, "&lt;=" &amp; $A195, DataRegularSeason20242025!$E$3:$E$1315, AB$1)</f>
        <v>14</v>
      </c>
      <c r="AC195" s="2">
        <f>SUMIFS(DataRegularSeason20242025!$AA$3:$AA$1315,DataRegularSeason20242025!$B$3:$B$1315, "&lt;=" &amp; $A195, DataRegularSeason20242025!$D$3:$D$1315, AC$1)+SUMIFS(DataRegularSeason20242025!$AB$3:$AB$1315,DataRegularSeason20242025!$B$3:$B$1315, "&lt;=" &amp; $A195, DataRegularSeason20242025!$E$3:$E$1315, AC$1)</f>
        <v>13</v>
      </c>
      <c r="AD195" s="2">
        <f>SUMIFS(DataRegularSeason20242025!$AA$3:$AA$1315,DataRegularSeason20242025!$B$3:$B$1315, "&lt;=" &amp; $A195, DataRegularSeason20242025!$D$3:$D$1315, AD$1)+SUMIFS(DataRegularSeason20242025!$AB$3:$AB$1315,DataRegularSeason20242025!$B$3:$B$1315, "&lt;=" &amp; $A195, DataRegularSeason20242025!$E$3:$E$1315, AD$1)</f>
        <v>13</v>
      </c>
      <c r="AE195" s="2">
        <f>SUMIFS(DataRegularSeason20242025!$AA$3:$AA$1315,DataRegularSeason20242025!$B$3:$B$1315, "&lt;=" &amp; $A195, DataRegularSeason20242025!$D$3:$D$1315, AE$1)+SUMIFS(DataRegularSeason20242025!$AB$3:$AB$1315,DataRegularSeason20242025!$B$3:$B$1315, "&lt;=" &amp; $A195, DataRegularSeason20242025!$E$3:$E$1315, AE$1)</f>
        <v>17</v>
      </c>
      <c r="AF195" s="2">
        <f>SUMIFS(DataRegularSeason20242025!$AA$3:$AA$1315,DataRegularSeason20242025!$B$3:$B$1315, "&lt;=" &amp; $A195, DataRegularSeason20242025!$D$3:$D$1315, AF$1)+SUMIFS(DataRegularSeason20242025!$AB$3:$AB$1315,DataRegularSeason20242025!$B$3:$B$1315, "&lt;=" &amp; $A195, DataRegularSeason20242025!$E$3:$E$1315, AF$1)</f>
        <v>22</v>
      </c>
      <c r="AG195" s="2">
        <f>SUMIFS(DataRegularSeason20242025!$AA$3:$AA$1315,DataRegularSeason20242025!$B$3:$B$1315, "&lt;=" &amp; $A195, DataRegularSeason20242025!$D$3:$D$1315, AG$1)+SUMIFS(DataRegularSeason20242025!$AB$3:$AB$1315,DataRegularSeason20242025!$B$3:$B$1315, "&lt;=" &amp; $A195, DataRegularSeason20242025!$E$3:$E$1315, AG$1)</f>
        <v>16</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10</v>
      </c>
      <c r="C196" s="2">
        <f>SUMIFS(DataRegularSeason20242025!$AA$3:$AA$1315,DataRegularSeason20242025!$B$3:$B$1315, "&lt;=" &amp; $A196, DataRegularSeason20242025!$D$3:$D$1315, C$1)+SUMIFS(DataRegularSeason20242025!$AB$3:$AB$1315,DataRegularSeason20242025!$B$3:$B$1315, "&lt;=" &amp; $A196, DataRegularSeason20242025!$E$3:$E$1315, C$1)</f>
        <v>13</v>
      </c>
      <c r="D196" s="2">
        <f>SUMIFS(DataRegularSeason20242025!$AA$3:$AA$1315,DataRegularSeason20242025!$B$3:$B$1315, "&lt;=" &amp; $A196, DataRegularSeason20242025!$D$3:$D$1315, D$1)+SUMIFS(DataRegularSeason20242025!$AB$3:$AB$1315,DataRegularSeason20242025!$B$3:$B$1315, "&lt;=" &amp; $A196, DataRegularSeason20242025!$E$3:$E$1315, D$1)</f>
        <v>9</v>
      </c>
      <c r="E196" s="2">
        <f>SUMIFS(DataRegularSeason20242025!$AA$3:$AA$1315,DataRegularSeason20242025!$B$3:$B$1315, "&lt;=" &amp; $A196, DataRegularSeason20242025!$D$3:$D$1315, E$1)+SUMIFS(DataRegularSeason20242025!$AB$3:$AB$1315,DataRegularSeason20242025!$B$3:$B$1315, "&lt;=" &amp; $A196, DataRegularSeason20242025!$E$3:$E$1315, E$1)</f>
        <v>16</v>
      </c>
      <c r="F196" s="2">
        <f>SUMIFS(DataRegularSeason20242025!$AA$3:$AA$1315,DataRegularSeason20242025!$B$3:$B$1315, "&lt;=" &amp; $A196, DataRegularSeason20242025!$D$3:$D$1315, F$1)+SUMIFS(DataRegularSeason20242025!$AB$3:$AB$1315,DataRegularSeason20242025!$B$3:$B$1315, "&lt;=" &amp; $A196, DataRegularSeason20242025!$E$3:$E$1315, F$1)</f>
        <v>11</v>
      </c>
      <c r="G196" s="2">
        <f>SUMIFS(DataRegularSeason20242025!$AA$3:$AA$1315,DataRegularSeason20242025!$B$3:$B$1315, "&lt;=" &amp; $A196, DataRegularSeason20242025!$D$3:$D$1315, G$1)+SUMIFS(DataRegularSeason20242025!$AB$3:$AB$1315,DataRegularSeason20242025!$B$3:$B$1315, "&lt;=" &amp; $A196, DataRegularSeason20242025!$E$3:$E$1315, G$1)</f>
        <v>13</v>
      </c>
      <c r="H196" s="2">
        <f>SUMIFS(DataRegularSeason20242025!$AA$3:$AA$1315,DataRegularSeason20242025!$B$3:$B$1315, "&lt;=" &amp; $A196, DataRegularSeason20242025!$D$3:$D$1315, H$1)+SUMIFS(DataRegularSeason20242025!$AB$3:$AB$1315,DataRegularSeason20242025!$B$3:$B$1315, "&lt;=" &amp; $A196, DataRegularSeason20242025!$E$3:$E$1315, H$1)</f>
        <v>11</v>
      </c>
      <c r="I196" s="2">
        <f>SUMIFS(DataRegularSeason20242025!$AA$3:$AA$1315,DataRegularSeason20242025!$B$3:$B$1315, "&lt;=" &amp; $A196, DataRegularSeason20242025!$D$3:$D$1315, I$1)+SUMIFS(DataRegularSeason20242025!$AB$3:$AB$1315,DataRegularSeason20242025!$B$3:$B$1315, "&lt;=" &amp; $A196, DataRegularSeason20242025!$E$3:$E$1315, I$1)</f>
        <v>10</v>
      </c>
      <c r="J196" s="2">
        <f>SUMIFS(DataRegularSeason20242025!$AA$3:$AA$1315,DataRegularSeason20242025!$B$3:$B$1315, "&lt;=" &amp; $A196, DataRegularSeason20242025!$D$3:$D$1315, J$1)+SUMIFS(DataRegularSeason20242025!$AB$3:$AB$1315,DataRegularSeason20242025!$B$3:$B$1315, "&lt;=" &amp; $A196, DataRegularSeason20242025!$E$3:$E$1315, J$1)</f>
        <v>14</v>
      </c>
      <c r="K196" s="2">
        <f>SUMIFS(DataRegularSeason20242025!$AA$3:$AA$1315,DataRegularSeason20242025!$B$3:$B$1315, "&lt;=" &amp; $A196, DataRegularSeason20242025!$D$3:$D$1315, K$1)+SUMIFS(DataRegularSeason20242025!$AB$3:$AB$1315,DataRegularSeason20242025!$B$3:$B$1315, "&lt;=" &amp; $A196, DataRegularSeason20242025!$E$3:$E$1315, K$1)</f>
        <v>11</v>
      </c>
      <c r="L196" s="2">
        <f>SUMIFS(DataRegularSeason20242025!$AA$3:$AA$1315,DataRegularSeason20242025!$B$3:$B$1315, "&lt;=" &amp; $A196, DataRegularSeason20242025!$D$3:$D$1315, L$1)+SUMIFS(DataRegularSeason20242025!$AB$3:$AB$1315,DataRegularSeason20242025!$B$3:$B$1315, "&lt;=" &amp; $A196, DataRegularSeason20242025!$E$3:$E$1315, L$1)</f>
        <v>13</v>
      </c>
      <c r="M196" s="2">
        <f>SUMIFS(DataRegularSeason20242025!$AA$3:$AA$1315,DataRegularSeason20242025!$B$3:$B$1315, "&lt;=" &amp; $A196, DataRegularSeason20242025!$D$3:$D$1315, M$1)+SUMIFS(DataRegularSeason20242025!$AB$3:$AB$1315,DataRegularSeason20242025!$B$3:$B$1315, "&lt;=" &amp; $A196, DataRegularSeason20242025!$E$3:$E$1315, M$1)</f>
        <v>19</v>
      </c>
      <c r="N196" s="2">
        <f>SUMIFS(DataRegularSeason20242025!$AA$3:$AA$1315,DataRegularSeason20242025!$B$3:$B$1315, "&lt;=" &amp; $A196, DataRegularSeason20242025!$D$3:$D$1315, N$1)+SUMIFS(DataRegularSeason20242025!$AB$3:$AB$1315,DataRegularSeason20242025!$B$3:$B$1315, "&lt;=" &amp; $A196, DataRegularSeason20242025!$E$3:$E$1315, N$1)</f>
        <v>17</v>
      </c>
      <c r="O196" s="2">
        <f>SUMIFS(DataRegularSeason20242025!$AA$3:$AA$1315,DataRegularSeason20242025!$B$3:$B$1315, "&lt;=" &amp; $A196, DataRegularSeason20242025!$D$3:$D$1315, O$1)+SUMIFS(DataRegularSeason20242025!$AB$3:$AB$1315,DataRegularSeason20242025!$B$3:$B$1315, "&lt;=" &amp; $A196, DataRegularSeason20242025!$E$3:$E$1315, O$1)</f>
        <v>18</v>
      </c>
      <c r="P196" s="2">
        <f>SUMIFS(DataRegularSeason20242025!$AA$3:$AA$1315,DataRegularSeason20242025!$B$3:$B$1315, "&lt;=" &amp; $A196, DataRegularSeason20242025!$D$3:$D$1315, P$1)+SUMIFS(DataRegularSeason20242025!$AB$3:$AB$1315,DataRegularSeason20242025!$B$3:$B$1315, "&lt;=" &amp; $A196, DataRegularSeason20242025!$E$3:$E$1315, P$1)</f>
        <v>9</v>
      </c>
      <c r="Q196" s="2">
        <f>SUMIFS(DataRegularSeason20242025!$AA$3:$AA$1315,DataRegularSeason20242025!$B$3:$B$1315, "&lt;=" &amp; $A196, DataRegularSeason20242025!$D$3:$D$1315, Q$1)+SUMIFS(DataRegularSeason20242025!$AB$3:$AB$1315,DataRegularSeason20242025!$B$3:$B$1315, "&lt;=" &amp; $A196, DataRegularSeason20242025!$E$3:$E$1315, Q$1)</f>
        <v>18</v>
      </c>
      <c r="R196" s="2">
        <f>SUMIFS(DataRegularSeason20242025!$AA$3:$AA$1315,DataRegularSeason20242025!$B$3:$B$1315, "&lt;=" &amp; $A196, DataRegularSeason20242025!$D$3:$D$1315, R$1)+SUMIFS(DataRegularSeason20242025!$AB$3:$AB$1315,DataRegularSeason20242025!$B$3:$B$1315, "&lt;=" &amp; $A196, DataRegularSeason20242025!$E$3:$E$1315, R$1)</f>
        <v>9</v>
      </c>
      <c r="S196" s="2">
        <f>SUMIFS(DataRegularSeason20242025!$AA$3:$AA$1315,DataRegularSeason20242025!$B$3:$B$1315, "&lt;=" &amp; $A196, DataRegularSeason20242025!$D$3:$D$1315, S$1)+SUMIFS(DataRegularSeason20242025!$AB$3:$AB$1315,DataRegularSeason20242025!$B$3:$B$1315, "&lt;=" &amp; $A196, DataRegularSeason20242025!$E$3:$E$1315, S$1)</f>
        <v>10</v>
      </c>
      <c r="T196" s="2">
        <f>SUMIFS(DataRegularSeason20242025!$AA$3:$AA$1315,DataRegularSeason20242025!$B$3:$B$1315, "&lt;=" &amp; $A196, DataRegularSeason20242025!$D$3:$D$1315, T$1)+SUMIFS(DataRegularSeason20242025!$AB$3:$AB$1315,DataRegularSeason20242025!$B$3:$B$1315, "&lt;=" &amp; $A196, DataRegularSeason20242025!$E$3:$E$1315, T$1)</f>
        <v>17</v>
      </c>
      <c r="U196" s="2">
        <f>SUMIFS(DataRegularSeason20242025!$AA$3:$AA$1315,DataRegularSeason20242025!$B$3:$B$1315, "&lt;=" &amp; $A196, DataRegularSeason20242025!$D$3:$D$1315, U$1)+SUMIFS(DataRegularSeason20242025!$AB$3:$AB$1315,DataRegularSeason20242025!$B$3:$B$1315, "&lt;=" &amp; $A196, DataRegularSeason20242025!$E$3:$E$1315, U$1)</f>
        <v>12</v>
      </c>
      <c r="V196" s="2">
        <f>SUMIFS(DataRegularSeason20242025!$AA$3:$AA$1315,DataRegularSeason20242025!$B$3:$B$1315, "&lt;=" &amp; $A196, DataRegularSeason20242025!$D$3:$D$1315, V$1)+SUMIFS(DataRegularSeason20242025!$AB$3:$AB$1315,DataRegularSeason20242025!$B$3:$B$1315, "&lt;=" &amp; $A196, DataRegularSeason20242025!$E$3:$E$1315, V$1)</f>
        <v>9</v>
      </c>
      <c r="W196" s="2">
        <f>SUMIFS(DataRegularSeason20242025!$AA$3:$AA$1315,DataRegularSeason20242025!$B$3:$B$1315, "&lt;=" &amp; $A196, DataRegularSeason20242025!$D$3:$D$1315, W$1)+SUMIFS(DataRegularSeason20242025!$AB$3:$AB$1315,DataRegularSeason20242025!$B$3:$B$1315, "&lt;=" &amp; $A196, DataRegularSeason20242025!$E$3:$E$1315, W$1)</f>
        <v>11</v>
      </c>
      <c r="X196" s="2">
        <f>SUMIFS(DataRegularSeason20242025!$AA$3:$AA$1315,DataRegularSeason20242025!$B$3:$B$1315, "&lt;=" &amp; $A196, DataRegularSeason20242025!$D$3:$D$1315, X$1)+SUMIFS(DataRegularSeason20242025!$AB$3:$AB$1315,DataRegularSeason20242025!$B$3:$B$1315, "&lt;=" &amp; $A196, DataRegularSeason20242025!$E$3:$E$1315, X$1)</f>
        <v>11</v>
      </c>
      <c r="Y196" s="2">
        <f>SUMIFS(DataRegularSeason20242025!$AA$3:$AA$1315,DataRegularSeason20242025!$B$3:$B$1315, "&lt;=" &amp; $A196, DataRegularSeason20242025!$D$3:$D$1315, Y$1)+SUMIFS(DataRegularSeason20242025!$AB$3:$AB$1315,DataRegularSeason20242025!$B$3:$B$1315, "&lt;=" &amp; $A196, DataRegularSeason20242025!$E$3:$E$1315, Y$1)</f>
        <v>8</v>
      </c>
      <c r="Z196" s="2">
        <f>SUMIFS(DataRegularSeason20242025!$AA$3:$AA$1315,DataRegularSeason20242025!$B$3:$B$1315, "&lt;=" &amp; $A196, DataRegularSeason20242025!$D$3:$D$1315, Z$1)+SUMIFS(DataRegularSeason20242025!$AB$3:$AB$1315,DataRegularSeason20242025!$B$3:$B$1315, "&lt;=" &amp; $A196, DataRegularSeason20242025!$E$3:$E$1315, Z$1)</f>
        <v>12</v>
      </c>
      <c r="AA196" s="2">
        <f>SUMIFS(DataRegularSeason20242025!$AA$3:$AA$1315,DataRegularSeason20242025!$B$3:$B$1315, "&lt;=" &amp; $A196, DataRegularSeason20242025!$D$3:$D$1315, AA$1)+SUMIFS(DataRegularSeason20242025!$AB$3:$AB$1315,DataRegularSeason20242025!$B$3:$B$1315, "&lt;=" &amp; $A196, DataRegularSeason20242025!$E$3:$E$1315, AA$1)</f>
        <v>14</v>
      </c>
      <c r="AB196" s="2">
        <f>SUMIFS(DataRegularSeason20242025!$AA$3:$AA$1315,DataRegularSeason20242025!$B$3:$B$1315, "&lt;=" &amp; $A196, DataRegularSeason20242025!$D$3:$D$1315, AB$1)+SUMIFS(DataRegularSeason20242025!$AB$3:$AB$1315,DataRegularSeason20242025!$B$3:$B$1315, "&lt;=" &amp; $A196, DataRegularSeason20242025!$E$3:$E$1315, AB$1)</f>
        <v>14</v>
      </c>
      <c r="AC196" s="2">
        <f>SUMIFS(DataRegularSeason20242025!$AA$3:$AA$1315,DataRegularSeason20242025!$B$3:$B$1315, "&lt;=" &amp; $A196, DataRegularSeason20242025!$D$3:$D$1315, AC$1)+SUMIFS(DataRegularSeason20242025!$AB$3:$AB$1315,DataRegularSeason20242025!$B$3:$B$1315, "&lt;=" &amp; $A196, DataRegularSeason20242025!$E$3:$E$1315, AC$1)</f>
        <v>13</v>
      </c>
      <c r="AD196" s="2">
        <f>SUMIFS(DataRegularSeason20242025!$AA$3:$AA$1315,DataRegularSeason20242025!$B$3:$B$1315, "&lt;=" &amp; $A196, DataRegularSeason20242025!$D$3:$D$1315, AD$1)+SUMIFS(DataRegularSeason20242025!$AB$3:$AB$1315,DataRegularSeason20242025!$B$3:$B$1315, "&lt;=" &amp; $A196, DataRegularSeason20242025!$E$3:$E$1315, AD$1)</f>
        <v>13</v>
      </c>
      <c r="AE196" s="2">
        <f>SUMIFS(DataRegularSeason20242025!$AA$3:$AA$1315,DataRegularSeason20242025!$B$3:$B$1315, "&lt;=" &amp; $A196, DataRegularSeason20242025!$D$3:$D$1315, AE$1)+SUMIFS(DataRegularSeason20242025!$AB$3:$AB$1315,DataRegularSeason20242025!$B$3:$B$1315, "&lt;=" &amp; $A196, DataRegularSeason20242025!$E$3:$E$1315, AE$1)</f>
        <v>17</v>
      </c>
      <c r="AF196" s="2">
        <f>SUMIFS(DataRegularSeason20242025!$AA$3:$AA$1315,DataRegularSeason20242025!$B$3:$B$1315, "&lt;=" &amp; $A196, DataRegularSeason20242025!$D$3:$D$1315, AF$1)+SUMIFS(DataRegularSeason20242025!$AB$3:$AB$1315,DataRegularSeason20242025!$B$3:$B$1315, "&lt;=" &amp; $A196, DataRegularSeason20242025!$E$3:$E$1315, AF$1)</f>
        <v>22</v>
      </c>
      <c r="AG196" s="2">
        <f>SUMIFS(DataRegularSeason20242025!$AA$3:$AA$1315,DataRegularSeason20242025!$B$3:$B$1315, "&lt;=" &amp; $A196, DataRegularSeason20242025!$D$3:$D$1315, AG$1)+SUMIFS(DataRegularSeason20242025!$AB$3:$AB$1315,DataRegularSeason20242025!$B$3:$B$1315, "&lt;=" &amp; $A196, DataRegularSeason20242025!$E$3:$E$1315, AG$1)</f>
        <v>16</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10</v>
      </c>
      <c r="C197" s="2">
        <f>SUMIFS(DataRegularSeason20242025!$AA$3:$AA$1315,DataRegularSeason20242025!$B$3:$B$1315, "&lt;=" &amp; $A197, DataRegularSeason20242025!$D$3:$D$1315, C$1)+SUMIFS(DataRegularSeason20242025!$AB$3:$AB$1315,DataRegularSeason20242025!$B$3:$B$1315, "&lt;=" &amp; $A197, DataRegularSeason20242025!$E$3:$E$1315, C$1)</f>
        <v>13</v>
      </c>
      <c r="D197" s="2">
        <f>SUMIFS(DataRegularSeason20242025!$AA$3:$AA$1315,DataRegularSeason20242025!$B$3:$B$1315, "&lt;=" &amp; $A197, DataRegularSeason20242025!$D$3:$D$1315, D$1)+SUMIFS(DataRegularSeason20242025!$AB$3:$AB$1315,DataRegularSeason20242025!$B$3:$B$1315, "&lt;=" &amp; $A197, DataRegularSeason20242025!$E$3:$E$1315, D$1)</f>
        <v>9</v>
      </c>
      <c r="E197" s="2">
        <f>SUMIFS(DataRegularSeason20242025!$AA$3:$AA$1315,DataRegularSeason20242025!$B$3:$B$1315, "&lt;=" &amp; $A197, DataRegularSeason20242025!$D$3:$D$1315, E$1)+SUMIFS(DataRegularSeason20242025!$AB$3:$AB$1315,DataRegularSeason20242025!$B$3:$B$1315, "&lt;=" &amp; $A197, DataRegularSeason20242025!$E$3:$E$1315, E$1)</f>
        <v>16</v>
      </c>
      <c r="F197" s="2">
        <f>SUMIFS(DataRegularSeason20242025!$AA$3:$AA$1315,DataRegularSeason20242025!$B$3:$B$1315, "&lt;=" &amp; $A197, DataRegularSeason20242025!$D$3:$D$1315, F$1)+SUMIFS(DataRegularSeason20242025!$AB$3:$AB$1315,DataRegularSeason20242025!$B$3:$B$1315, "&lt;=" &amp; $A197, DataRegularSeason20242025!$E$3:$E$1315, F$1)</f>
        <v>11</v>
      </c>
      <c r="G197" s="2">
        <f>SUMIFS(DataRegularSeason20242025!$AA$3:$AA$1315,DataRegularSeason20242025!$B$3:$B$1315, "&lt;=" &amp; $A197, DataRegularSeason20242025!$D$3:$D$1315, G$1)+SUMIFS(DataRegularSeason20242025!$AB$3:$AB$1315,DataRegularSeason20242025!$B$3:$B$1315, "&lt;=" &amp; $A197, DataRegularSeason20242025!$E$3:$E$1315, G$1)</f>
        <v>13</v>
      </c>
      <c r="H197" s="2">
        <f>SUMIFS(DataRegularSeason20242025!$AA$3:$AA$1315,DataRegularSeason20242025!$B$3:$B$1315, "&lt;=" &amp; $A197, DataRegularSeason20242025!$D$3:$D$1315, H$1)+SUMIFS(DataRegularSeason20242025!$AB$3:$AB$1315,DataRegularSeason20242025!$B$3:$B$1315, "&lt;=" &amp; $A197, DataRegularSeason20242025!$E$3:$E$1315, H$1)</f>
        <v>11</v>
      </c>
      <c r="I197" s="2">
        <f>SUMIFS(DataRegularSeason20242025!$AA$3:$AA$1315,DataRegularSeason20242025!$B$3:$B$1315, "&lt;=" &amp; $A197, DataRegularSeason20242025!$D$3:$D$1315, I$1)+SUMIFS(DataRegularSeason20242025!$AB$3:$AB$1315,DataRegularSeason20242025!$B$3:$B$1315, "&lt;=" &amp; $A197, DataRegularSeason20242025!$E$3:$E$1315, I$1)</f>
        <v>10</v>
      </c>
      <c r="J197" s="2">
        <f>SUMIFS(DataRegularSeason20242025!$AA$3:$AA$1315,DataRegularSeason20242025!$B$3:$B$1315, "&lt;=" &amp; $A197, DataRegularSeason20242025!$D$3:$D$1315, J$1)+SUMIFS(DataRegularSeason20242025!$AB$3:$AB$1315,DataRegularSeason20242025!$B$3:$B$1315, "&lt;=" &amp; $A197, DataRegularSeason20242025!$E$3:$E$1315, J$1)</f>
        <v>14</v>
      </c>
      <c r="K197" s="2">
        <f>SUMIFS(DataRegularSeason20242025!$AA$3:$AA$1315,DataRegularSeason20242025!$B$3:$B$1315, "&lt;=" &amp; $A197, DataRegularSeason20242025!$D$3:$D$1315, K$1)+SUMIFS(DataRegularSeason20242025!$AB$3:$AB$1315,DataRegularSeason20242025!$B$3:$B$1315, "&lt;=" &amp; $A197, DataRegularSeason20242025!$E$3:$E$1315, K$1)</f>
        <v>11</v>
      </c>
      <c r="L197" s="2">
        <f>SUMIFS(DataRegularSeason20242025!$AA$3:$AA$1315,DataRegularSeason20242025!$B$3:$B$1315, "&lt;=" &amp; $A197, DataRegularSeason20242025!$D$3:$D$1315, L$1)+SUMIFS(DataRegularSeason20242025!$AB$3:$AB$1315,DataRegularSeason20242025!$B$3:$B$1315, "&lt;=" &amp; $A197, DataRegularSeason20242025!$E$3:$E$1315, L$1)</f>
        <v>13</v>
      </c>
      <c r="M197" s="2">
        <f>SUMIFS(DataRegularSeason20242025!$AA$3:$AA$1315,DataRegularSeason20242025!$B$3:$B$1315, "&lt;=" &amp; $A197, DataRegularSeason20242025!$D$3:$D$1315, M$1)+SUMIFS(DataRegularSeason20242025!$AB$3:$AB$1315,DataRegularSeason20242025!$B$3:$B$1315, "&lt;=" &amp; $A197, DataRegularSeason20242025!$E$3:$E$1315, M$1)</f>
        <v>19</v>
      </c>
      <c r="N197" s="2">
        <f>SUMIFS(DataRegularSeason20242025!$AA$3:$AA$1315,DataRegularSeason20242025!$B$3:$B$1315, "&lt;=" &amp; $A197, DataRegularSeason20242025!$D$3:$D$1315, N$1)+SUMIFS(DataRegularSeason20242025!$AB$3:$AB$1315,DataRegularSeason20242025!$B$3:$B$1315, "&lt;=" &amp; $A197, DataRegularSeason20242025!$E$3:$E$1315, N$1)</f>
        <v>17</v>
      </c>
      <c r="O197" s="2">
        <f>SUMIFS(DataRegularSeason20242025!$AA$3:$AA$1315,DataRegularSeason20242025!$B$3:$B$1315, "&lt;=" &amp; $A197, DataRegularSeason20242025!$D$3:$D$1315, O$1)+SUMIFS(DataRegularSeason20242025!$AB$3:$AB$1315,DataRegularSeason20242025!$B$3:$B$1315, "&lt;=" &amp; $A197, DataRegularSeason20242025!$E$3:$E$1315, O$1)</f>
        <v>18</v>
      </c>
      <c r="P197" s="2">
        <f>SUMIFS(DataRegularSeason20242025!$AA$3:$AA$1315,DataRegularSeason20242025!$B$3:$B$1315, "&lt;=" &amp; $A197, DataRegularSeason20242025!$D$3:$D$1315, P$1)+SUMIFS(DataRegularSeason20242025!$AB$3:$AB$1315,DataRegularSeason20242025!$B$3:$B$1315, "&lt;=" &amp; $A197, DataRegularSeason20242025!$E$3:$E$1315, P$1)</f>
        <v>9</v>
      </c>
      <c r="Q197" s="2">
        <f>SUMIFS(DataRegularSeason20242025!$AA$3:$AA$1315,DataRegularSeason20242025!$B$3:$B$1315, "&lt;=" &amp; $A197, DataRegularSeason20242025!$D$3:$D$1315, Q$1)+SUMIFS(DataRegularSeason20242025!$AB$3:$AB$1315,DataRegularSeason20242025!$B$3:$B$1315, "&lt;=" &amp; $A197, DataRegularSeason20242025!$E$3:$E$1315, Q$1)</f>
        <v>18</v>
      </c>
      <c r="R197" s="2">
        <f>SUMIFS(DataRegularSeason20242025!$AA$3:$AA$1315,DataRegularSeason20242025!$B$3:$B$1315, "&lt;=" &amp; $A197, DataRegularSeason20242025!$D$3:$D$1315, R$1)+SUMIFS(DataRegularSeason20242025!$AB$3:$AB$1315,DataRegularSeason20242025!$B$3:$B$1315, "&lt;=" &amp; $A197, DataRegularSeason20242025!$E$3:$E$1315, R$1)</f>
        <v>9</v>
      </c>
      <c r="S197" s="2">
        <f>SUMIFS(DataRegularSeason20242025!$AA$3:$AA$1315,DataRegularSeason20242025!$B$3:$B$1315, "&lt;=" &amp; $A197, DataRegularSeason20242025!$D$3:$D$1315, S$1)+SUMIFS(DataRegularSeason20242025!$AB$3:$AB$1315,DataRegularSeason20242025!$B$3:$B$1315, "&lt;=" &amp; $A197, DataRegularSeason20242025!$E$3:$E$1315, S$1)</f>
        <v>10</v>
      </c>
      <c r="T197" s="2">
        <f>SUMIFS(DataRegularSeason20242025!$AA$3:$AA$1315,DataRegularSeason20242025!$B$3:$B$1315, "&lt;=" &amp; $A197, DataRegularSeason20242025!$D$3:$D$1315, T$1)+SUMIFS(DataRegularSeason20242025!$AB$3:$AB$1315,DataRegularSeason20242025!$B$3:$B$1315, "&lt;=" &amp; $A197, DataRegularSeason20242025!$E$3:$E$1315, T$1)</f>
        <v>17</v>
      </c>
      <c r="U197" s="2">
        <f>SUMIFS(DataRegularSeason20242025!$AA$3:$AA$1315,DataRegularSeason20242025!$B$3:$B$1315, "&lt;=" &amp; $A197, DataRegularSeason20242025!$D$3:$D$1315, U$1)+SUMIFS(DataRegularSeason20242025!$AB$3:$AB$1315,DataRegularSeason20242025!$B$3:$B$1315, "&lt;=" &amp; $A197, DataRegularSeason20242025!$E$3:$E$1315, U$1)</f>
        <v>12</v>
      </c>
      <c r="V197" s="2">
        <f>SUMIFS(DataRegularSeason20242025!$AA$3:$AA$1315,DataRegularSeason20242025!$B$3:$B$1315, "&lt;=" &amp; $A197, DataRegularSeason20242025!$D$3:$D$1315, V$1)+SUMIFS(DataRegularSeason20242025!$AB$3:$AB$1315,DataRegularSeason20242025!$B$3:$B$1315, "&lt;=" &amp; $A197, DataRegularSeason20242025!$E$3:$E$1315, V$1)</f>
        <v>9</v>
      </c>
      <c r="W197" s="2">
        <f>SUMIFS(DataRegularSeason20242025!$AA$3:$AA$1315,DataRegularSeason20242025!$B$3:$B$1315, "&lt;=" &amp; $A197, DataRegularSeason20242025!$D$3:$D$1315, W$1)+SUMIFS(DataRegularSeason20242025!$AB$3:$AB$1315,DataRegularSeason20242025!$B$3:$B$1315, "&lt;=" &amp; $A197, DataRegularSeason20242025!$E$3:$E$1315, W$1)</f>
        <v>11</v>
      </c>
      <c r="X197" s="2">
        <f>SUMIFS(DataRegularSeason20242025!$AA$3:$AA$1315,DataRegularSeason20242025!$B$3:$B$1315, "&lt;=" &amp; $A197, DataRegularSeason20242025!$D$3:$D$1315, X$1)+SUMIFS(DataRegularSeason20242025!$AB$3:$AB$1315,DataRegularSeason20242025!$B$3:$B$1315, "&lt;=" &amp; $A197, DataRegularSeason20242025!$E$3:$E$1315, X$1)</f>
        <v>11</v>
      </c>
      <c r="Y197" s="2">
        <f>SUMIFS(DataRegularSeason20242025!$AA$3:$AA$1315,DataRegularSeason20242025!$B$3:$B$1315, "&lt;=" &amp; $A197, DataRegularSeason20242025!$D$3:$D$1315, Y$1)+SUMIFS(DataRegularSeason20242025!$AB$3:$AB$1315,DataRegularSeason20242025!$B$3:$B$1315, "&lt;=" &amp; $A197, DataRegularSeason20242025!$E$3:$E$1315, Y$1)</f>
        <v>8</v>
      </c>
      <c r="Z197" s="2">
        <f>SUMIFS(DataRegularSeason20242025!$AA$3:$AA$1315,DataRegularSeason20242025!$B$3:$B$1315, "&lt;=" &amp; $A197, DataRegularSeason20242025!$D$3:$D$1315, Z$1)+SUMIFS(DataRegularSeason20242025!$AB$3:$AB$1315,DataRegularSeason20242025!$B$3:$B$1315, "&lt;=" &amp; $A197, DataRegularSeason20242025!$E$3:$E$1315, Z$1)</f>
        <v>12</v>
      </c>
      <c r="AA197" s="2">
        <f>SUMIFS(DataRegularSeason20242025!$AA$3:$AA$1315,DataRegularSeason20242025!$B$3:$B$1315, "&lt;=" &amp; $A197, DataRegularSeason20242025!$D$3:$D$1315, AA$1)+SUMIFS(DataRegularSeason20242025!$AB$3:$AB$1315,DataRegularSeason20242025!$B$3:$B$1315, "&lt;=" &amp; $A197, DataRegularSeason20242025!$E$3:$E$1315, AA$1)</f>
        <v>14</v>
      </c>
      <c r="AB197" s="2">
        <f>SUMIFS(DataRegularSeason20242025!$AA$3:$AA$1315,DataRegularSeason20242025!$B$3:$B$1315, "&lt;=" &amp; $A197, DataRegularSeason20242025!$D$3:$D$1315, AB$1)+SUMIFS(DataRegularSeason20242025!$AB$3:$AB$1315,DataRegularSeason20242025!$B$3:$B$1315, "&lt;=" &amp; $A197, DataRegularSeason20242025!$E$3:$E$1315, AB$1)</f>
        <v>14</v>
      </c>
      <c r="AC197" s="2">
        <f>SUMIFS(DataRegularSeason20242025!$AA$3:$AA$1315,DataRegularSeason20242025!$B$3:$B$1315, "&lt;=" &amp; $A197, DataRegularSeason20242025!$D$3:$D$1315, AC$1)+SUMIFS(DataRegularSeason20242025!$AB$3:$AB$1315,DataRegularSeason20242025!$B$3:$B$1315, "&lt;=" &amp; $A197, DataRegularSeason20242025!$E$3:$E$1315, AC$1)</f>
        <v>13</v>
      </c>
      <c r="AD197" s="2">
        <f>SUMIFS(DataRegularSeason20242025!$AA$3:$AA$1315,DataRegularSeason20242025!$B$3:$B$1315, "&lt;=" &amp; $A197, DataRegularSeason20242025!$D$3:$D$1315, AD$1)+SUMIFS(DataRegularSeason20242025!$AB$3:$AB$1315,DataRegularSeason20242025!$B$3:$B$1315, "&lt;=" &amp; $A197, DataRegularSeason20242025!$E$3:$E$1315, AD$1)</f>
        <v>13</v>
      </c>
      <c r="AE197" s="2">
        <f>SUMIFS(DataRegularSeason20242025!$AA$3:$AA$1315,DataRegularSeason20242025!$B$3:$B$1315, "&lt;=" &amp; $A197, DataRegularSeason20242025!$D$3:$D$1315, AE$1)+SUMIFS(DataRegularSeason20242025!$AB$3:$AB$1315,DataRegularSeason20242025!$B$3:$B$1315, "&lt;=" &amp; $A197, DataRegularSeason20242025!$E$3:$E$1315, AE$1)</f>
        <v>17</v>
      </c>
      <c r="AF197" s="2">
        <f>SUMIFS(DataRegularSeason20242025!$AA$3:$AA$1315,DataRegularSeason20242025!$B$3:$B$1315, "&lt;=" &amp; $A197, DataRegularSeason20242025!$D$3:$D$1315, AF$1)+SUMIFS(DataRegularSeason20242025!$AB$3:$AB$1315,DataRegularSeason20242025!$B$3:$B$1315, "&lt;=" &amp; $A197, DataRegularSeason20242025!$E$3:$E$1315, AF$1)</f>
        <v>22</v>
      </c>
      <c r="AG197" s="2">
        <f>SUMIFS(DataRegularSeason20242025!$AA$3:$AA$1315,DataRegularSeason20242025!$B$3:$B$1315, "&lt;=" &amp; $A197, DataRegularSeason20242025!$D$3:$D$1315, AG$1)+SUMIFS(DataRegularSeason20242025!$AB$3:$AB$1315,DataRegularSeason20242025!$B$3:$B$1315, "&lt;=" &amp; $A197, DataRegularSeason20242025!$E$3:$E$1315, AG$1)</f>
        <v>16</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10</v>
      </c>
      <c r="C198" s="2">
        <f>SUMIFS(DataRegularSeason20242025!$AA$3:$AA$1315,DataRegularSeason20242025!$B$3:$B$1315, "&lt;=" &amp; $A198, DataRegularSeason20242025!$D$3:$D$1315, C$1)+SUMIFS(DataRegularSeason20242025!$AB$3:$AB$1315,DataRegularSeason20242025!$B$3:$B$1315, "&lt;=" &amp; $A198, DataRegularSeason20242025!$E$3:$E$1315, C$1)</f>
        <v>13</v>
      </c>
      <c r="D198" s="2">
        <f>SUMIFS(DataRegularSeason20242025!$AA$3:$AA$1315,DataRegularSeason20242025!$B$3:$B$1315, "&lt;=" &amp; $A198, DataRegularSeason20242025!$D$3:$D$1315, D$1)+SUMIFS(DataRegularSeason20242025!$AB$3:$AB$1315,DataRegularSeason20242025!$B$3:$B$1315, "&lt;=" &amp; $A198, DataRegularSeason20242025!$E$3:$E$1315, D$1)</f>
        <v>9</v>
      </c>
      <c r="E198" s="2">
        <f>SUMIFS(DataRegularSeason20242025!$AA$3:$AA$1315,DataRegularSeason20242025!$B$3:$B$1315, "&lt;=" &amp; $A198, DataRegularSeason20242025!$D$3:$D$1315, E$1)+SUMIFS(DataRegularSeason20242025!$AB$3:$AB$1315,DataRegularSeason20242025!$B$3:$B$1315, "&lt;=" &amp; $A198, DataRegularSeason20242025!$E$3:$E$1315, E$1)</f>
        <v>16</v>
      </c>
      <c r="F198" s="2">
        <f>SUMIFS(DataRegularSeason20242025!$AA$3:$AA$1315,DataRegularSeason20242025!$B$3:$B$1315, "&lt;=" &amp; $A198, DataRegularSeason20242025!$D$3:$D$1315, F$1)+SUMIFS(DataRegularSeason20242025!$AB$3:$AB$1315,DataRegularSeason20242025!$B$3:$B$1315, "&lt;=" &amp; $A198, DataRegularSeason20242025!$E$3:$E$1315, F$1)</f>
        <v>11</v>
      </c>
      <c r="G198" s="2">
        <f>SUMIFS(DataRegularSeason20242025!$AA$3:$AA$1315,DataRegularSeason20242025!$B$3:$B$1315, "&lt;=" &amp; $A198, DataRegularSeason20242025!$D$3:$D$1315, G$1)+SUMIFS(DataRegularSeason20242025!$AB$3:$AB$1315,DataRegularSeason20242025!$B$3:$B$1315, "&lt;=" &amp; $A198, DataRegularSeason20242025!$E$3:$E$1315, G$1)</f>
        <v>13</v>
      </c>
      <c r="H198" s="2">
        <f>SUMIFS(DataRegularSeason20242025!$AA$3:$AA$1315,DataRegularSeason20242025!$B$3:$B$1315, "&lt;=" &amp; $A198, DataRegularSeason20242025!$D$3:$D$1315, H$1)+SUMIFS(DataRegularSeason20242025!$AB$3:$AB$1315,DataRegularSeason20242025!$B$3:$B$1315, "&lt;=" &amp; $A198, DataRegularSeason20242025!$E$3:$E$1315, H$1)</f>
        <v>11</v>
      </c>
      <c r="I198" s="2">
        <f>SUMIFS(DataRegularSeason20242025!$AA$3:$AA$1315,DataRegularSeason20242025!$B$3:$B$1315, "&lt;=" &amp; $A198, DataRegularSeason20242025!$D$3:$D$1315, I$1)+SUMIFS(DataRegularSeason20242025!$AB$3:$AB$1315,DataRegularSeason20242025!$B$3:$B$1315, "&lt;=" &amp; $A198, DataRegularSeason20242025!$E$3:$E$1315, I$1)</f>
        <v>10</v>
      </c>
      <c r="J198" s="2">
        <f>SUMIFS(DataRegularSeason20242025!$AA$3:$AA$1315,DataRegularSeason20242025!$B$3:$B$1315, "&lt;=" &amp; $A198, DataRegularSeason20242025!$D$3:$D$1315, J$1)+SUMIFS(DataRegularSeason20242025!$AB$3:$AB$1315,DataRegularSeason20242025!$B$3:$B$1315, "&lt;=" &amp; $A198, DataRegularSeason20242025!$E$3:$E$1315, J$1)</f>
        <v>14</v>
      </c>
      <c r="K198" s="2">
        <f>SUMIFS(DataRegularSeason20242025!$AA$3:$AA$1315,DataRegularSeason20242025!$B$3:$B$1315, "&lt;=" &amp; $A198, DataRegularSeason20242025!$D$3:$D$1315, K$1)+SUMIFS(DataRegularSeason20242025!$AB$3:$AB$1315,DataRegularSeason20242025!$B$3:$B$1315, "&lt;=" &amp; $A198, DataRegularSeason20242025!$E$3:$E$1315, K$1)</f>
        <v>11</v>
      </c>
      <c r="L198" s="2">
        <f>SUMIFS(DataRegularSeason20242025!$AA$3:$AA$1315,DataRegularSeason20242025!$B$3:$B$1315, "&lt;=" &amp; $A198, DataRegularSeason20242025!$D$3:$D$1315, L$1)+SUMIFS(DataRegularSeason20242025!$AB$3:$AB$1315,DataRegularSeason20242025!$B$3:$B$1315, "&lt;=" &amp; $A198, DataRegularSeason20242025!$E$3:$E$1315, L$1)</f>
        <v>13</v>
      </c>
      <c r="M198" s="2">
        <f>SUMIFS(DataRegularSeason20242025!$AA$3:$AA$1315,DataRegularSeason20242025!$B$3:$B$1315, "&lt;=" &amp; $A198, DataRegularSeason20242025!$D$3:$D$1315, M$1)+SUMIFS(DataRegularSeason20242025!$AB$3:$AB$1315,DataRegularSeason20242025!$B$3:$B$1315, "&lt;=" &amp; $A198, DataRegularSeason20242025!$E$3:$E$1315, M$1)</f>
        <v>19</v>
      </c>
      <c r="N198" s="2">
        <f>SUMIFS(DataRegularSeason20242025!$AA$3:$AA$1315,DataRegularSeason20242025!$B$3:$B$1315, "&lt;=" &amp; $A198, DataRegularSeason20242025!$D$3:$D$1315, N$1)+SUMIFS(DataRegularSeason20242025!$AB$3:$AB$1315,DataRegularSeason20242025!$B$3:$B$1315, "&lt;=" &amp; $A198, DataRegularSeason20242025!$E$3:$E$1315, N$1)</f>
        <v>17</v>
      </c>
      <c r="O198" s="2">
        <f>SUMIFS(DataRegularSeason20242025!$AA$3:$AA$1315,DataRegularSeason20242025!$B$3:$B$1315, "&lt;=" &amp; $A198, DataRegularSeason20242025!$D$3:$D$1315, O$1)+SUMIFS(DataRegularSeason20242025!$AB$3:$AB$1315,DataRegularSeason20242025!$B$3:$B$1315, "&lt;=" &amp; $A198, DataRegularSeason20242025!$E$3:$E$1315, O$1)</f>
        <v>18</v>
      </c>
      <c r="P198" s="2">
        <f>SUMIFS(DataRegularSeason20242025!$AA$3:$AA$1315,DataRegularSeason20242025!$B$3:$B$1315, "&lt;=" &amp; $A198, DataRegularSeason20242025!$D$3:$D$1315, P$1)+SUMIFS(DataRegularSeason20242025!$AB$3:$AB$1315,DataRegularSeason20242025!$B$3:$B$1315, "&lt;=" &amp; $A198, DataRegularSeason20242025!$E$3:$E$1315, P$1)</f>
        <v>9</v>
      </c>
      <c r="Q198" s="2">
        <f>SUMIFS(DataRegularSeason20242025!$AA$3:$AA$1315,DataRegularSeason20242025!$B$3:$B$1315, "&lt;=" &amp; $A198, DataRegularSeason20242025!$D$3:$D$1315, Q$1)+SUMIFS(DataRegularSeason20242025!$AB$3:$AB$1315,DataRegularSeason20242025!$B$3:$B$1315, "&lt;=" &amp; $A198, DataRegularSeason20242025!$E$3:$E$1315, Q$1)</f>
        <v>18</v>
      </c>
      <c r="R198" s="2">
        <f>SUMIFS(DataRegularSeason20242025!$AA$3:$AA$1315,DataRegularSeason20242025!$B$3:$B$1315, "&lt;=" &amp; $A198, DataRegularSeason20242025!$D$3:$D$1315, R$1)+SUMIFS(DataRegularSeason20242025!$AB$3:$AB$1315,DataRegularSeason20242025!$B$3:$B$1315, "&lt;=" &amp; $A198, DataRegularSeason20242025!$E$3:$E$1315, R$1)</f>
        <v>9</v>
      </c>
      <c r="S198" s="2">
        <f>SUMIFS(DataRegularSeason20242025!$AA$3:$AA$1315,DataRegularSeason20242025!$B$3:$B$1315, "&lt;=" &amp; $A198, DataRegularSeason20242025!$D$3:$D$1315, S$1)+SUMIFS(DataRegularSeason20242025!$AB$3:$AB$1315,DataRegularSeason20242025!$B$3:$B$1315, "&lt;=" &amp; $A198, DataRegularSeason20242025!$E$3:$E$1315, S$1)</f>
        <v>10</v>
      </c>
      <c r="T198" s="2">
        <f>SUMIFS(DataRegularSeason20242025!$AA$3:$AA$1315,DataRegularSeason20242025!$B$3:$B$1315, "&lt;=" &amp; $A198, DataRegularSeason20242025!$D$3:$D$1315, T$1)+SUMIFS(DataRegularSeason20242025!$AB$3:$AB$1315,DataRegularSeason20242025!$B$3:$B$1315, "&lt;=" &amp; $A198, DataRegularSeason20242025!$E$3:$E$1315, T$1)</f>
        <v>17</v>
      </c>
      <c r="U198" s="2">
        <f>SUMIFS(DataRegularSeason20242025!$AA$3:$AA$1315,DataRegularSeason20242025!$B$3:$B$1315, "&lt;=" &amp; $A198, DataRegularSeason20242025!$D$3:$D$1315, U$1)+SUMIFS(DataRegularSeason20242025!$AB$3:$AB$1315,DataRegularSeason20242025!$B$3:$B$1315, "&lt;=" &amp; $A198, DataRegularSeason20242025!$E$3:$E$1315, U$1)</f>
        <v>12</v>
      </c>
      <c r="V198" s="2">
        <f>SUMIFS(DataRegularSeason20242025!$AA$3:$AA$1315,DataRegularSeason20242025!$B$3:$B$1315, "&lt;=" &amp; $A198, DataRegularSeason20242025!$D$3:$D$1315, V$1)+SUMIFS(DataRegularSeason20242025!$AB$3:$AB$1315,DataRegularSeason20242025!$B$3:$B$1315, "&lt;=" &amp; $A198, DataRegularSeason20242025!$E$3:$E$1315, V$1)</f>
        <v>9</v>
      </c>
      <c r="W198" s="2">
        <f>SUMIFS(DataRegularSeason20242025!$AA$3:$AA$1315,DataRegularSeason20242025!$B$3:$B$1315, "&lt;=" &amp; $A198, DataRegularSeason20242025!$D$3:$D$1315, W$1)+SUMIFS(DataRegularSeason20242025!$AB$3:$AB$1315,DataRegularSeason20242025!$B$3:$B$1315, "&lt;=" &amp; $A198, DataRegularSeason20242025!$E$3:$E$1315, W$1)</f>
        <v>11</v>
      </c>
      <c r="X198" s="2">
        <f>SUMIFS(DataRegularSeason20242025!$AA$3:$AA$1315,DataRegularSeason20242025!$B$3:$B$1315, "&lt;=" &amp; $A198, DataRegularSeason20242025!$D$3:$D$1315, X$1)+SUMIFS(DataRegularSeason20242025!$AB$3:$AB$1315,DataRegularSeason20242025!$B$3:$B$1315, "&lt;=" &amp; $A198, DataRegularSeason20242025!$E$3:$E$1315, X$1)</f>
        <v>11</v>
      </c>
      <c r="Y198" s="2">
        <f>SUMIFS(DataRegularSeason20242025!$AA$3:$AA$1315,DataRegularSeason20242025!$B$3:$B$1315, "&lt;=" &amp; $A198, DataRegularSeason20242025!$D$3:$D$1315, Y$1)+SUMIFS(DataRegularSeason20242025!$AB$3:$AB$1315,DataRegularSeason20242025!$B$3:$B$1315, "&lt;=" &amp; $A198, DataRegularSeason20242025!$E$3:$E$1315, Y$1)</f>
        <v>8</v>
      </c>
      <c r="Z198" s="2">
        <f>SUMIFS(DataRegularSeason20242025!$AA$3:$AA$1315,DataRegularSeason20242025!$B$3:$B$1315, "&lt;=" &amp; $A198, DataRegularSeason20242025!$D$3:$D$1315, Z$1)+SUMIFS(DataRegularSeason20242025!$AB$3:$AB$1315,DataRegularSeason20242025!$B$3:$B$1315, "&lt;=" &amp; $A198, DataRegularSeason20242025!$E$3:$E$1315, Z$1)</f>
        <v>12</v>
      </c>
      <c r="AA198" s="2">
        <f>SUMIFS(DataRegularSeason20242025!$AA$3:$AA$1315,DataRegularSeason20242025!$B$3:$B$1315, "&lt;=" &amp; $A198, DataRegularSeason20242025!$D$3:$D$1315, AA$1)+SUMIFS(DataRegularSeason20242025!$AB$3:$AB$1315,DataRegularSeason20242025!$B$3:$B$1315, "&lt;=" &amp; $A198, DataRegularSeason20242025!$E$3:$E$1315, AA$1)</f>
        <v>14</v>
      </c>
      <c r="AB198" s="2">
        <f>SUMIFS(DataRegularSeason20242025!$AA$3:$AA$1315,DataRegularSeason20242025!$B$3:$B$1315, "&lt;=" &amp; $A198, DataRegularSeason20242025!$D$3:$D$1315, AB$1)+SUMIFS(DataRegularSeason20242025!$AB$3:$AB$1315,DataRegularSeason20242025!$B$3:$B$1315, "&lt;=" &amp; $A198, DataRegularSeason20242025!$E$3:$E$1315, AB$1)</f>
        <v>14</v>
      </c>
      <c r="AC198" s="2">
        <f>SUMIFS(DataRegularSeason20242025!$AA$3:$AA$1315,DataRegularSeason20242025!$B$3:$B$1315, "&lt;=" &amp; $A198, DataRegularSeason20242025!$D$3:$D$1315, AC$1)+SUMIFS(DataRegularSeason20242025!$AB$3:$AB$1315,DataRegularSeason20242025!$B$3:$B$1315, "&lt;=" &amp; $A198, DataRegularSeason20242025!$E$3:$E$1315, AC$1)</f>
        <v>13</v>
      </c>
      <c r="AD198" s="2">
        <f>SUMIFS(DataRegularSeason20242025!$AA$3:$AA$1315,DataRegularSeason20242025!$B$3:$B$1315, "&lt;=" &amp; $A198, DataRegularSeason20242025!$D$3:$D$1315, AD$1)+SUMIFS(DataRegularSeason20242025!$AB$3:$AB$1315,DataRegularSeason20242025!$B$3:$B$1315, "&lt;=" &amp; $A198, DataRegularSeason20242025!$E$3:$E$1315, AD$1)</f>
        <v>13</v>
      </c>
      <c r="AE198" s="2">
        <f>SUMIFS(DataRegularSeason20242025!$AA$3:$AA$1315,DataRegularSeason20242025!$B$3:$B$1315, "&lt;=" &amp; $A198, DataRegularSeason20242025!$D$3:$D$1315, AE$1)+SUMIFS(DataRegularSeason20242025!$AB$3:$AB$1315,DataRegularSeason20242025!$B$3:$B$1315, "&lt;=" &amp; $A198, DataRegularSeason20242025!$E$3:$E$1315, AE$1)</f>
        <v>17</v>
      </c>
      <c r="AF198" s="2">
        <f>SUMIFS(DataRegularSeason20242025!$AA$3:$AA$1315,DataRegularSeason20242025!$B$3:$B$1315, "&lt;=" &amp; $A198, DataRegularSeason20242025!$D$3:$D$1315, AF$1)+SUMIFS(DataRegularSeason20242025!$AB$3:$AB$1315,DataRegularSeason20242025!$B$3:$B$1315, "&lt;=" &amp; $A198, DataRegularSeason20242025!$E$3:$E$1315, AF$1)</f>
        <v>22</v>
      </c>
      <c r="AG198" s="2">
        <f>SUMIFS(DataRegularSeason20242025!$AA$3:$AA$1315,DataRegularSeason20242025!$B$3:$B$1315, "&lt;=" &amp; $A198, DataRegularSeason20242025!$D$3:$D$1315, AG$1)+SUMIFS(DataRegularSeason20242025!$AB$3:$AB$1315,DataRegularSeason20242025!$B$3:$B$1315, "&lt;=" &amp; $A198, DataRegularSeason20242025!$E$3:$E$1315, AG$1)</f>
        <v>16</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10</v>
      </c>
      <c r="C199" s="2">
        <f>SUMIFS(DataRegularSeason20242025!$AA$3:$AA$1315,DataRegularSeason20242025!$B$3:$B$1315, "&lt;=" &amp; $A199, DataRegularSeason20242025!$D$3:$D$1315, C$1)+SUMIFS(DataRegularSeason20242025!$AB$3:$AB$1315,DataRegularSeason20242025!$B$3:$B$1315, "&lt;=" &amp; $A199, DataRegularSeason20242025!$E$3:$E$1315, C$1)</f>
        <v>13</v>
      </c>
      <c r="D199" s="2">
        <f>SUMIFS(DataRegularSeason20242025!$AA$3:$AA$1315,DataRegularSeason20242025!$B$3:$B$1315, "&lt;=" &amp; $A199, DataRegularSeason20242025!$D$3:$D$1315, D$1)+SUMIFS(DataRegularSeason20242025!$AB$3:$AB$1315,DataRegularSeason20242025!$B$3:$B$1315, "&lt;=" &amp; $A199, DataRegularSeason20242025!$E$3:$E$1315, D$1)</f>
        <v>9</v>
      </c>
      <c r="E199" s="2">
        <f>SUMIFS(DataRegularSeason20242025!$AA$3:$AA$1315,DataRegularSeason20242025!$B$3:$B$1315, "&lt;=" &amp; $A199, DataRegularSeason20242025!$D$3:$D$1315, E$1)+SUMIFS(DataRegularSeason20242025!$AB$3:$AB$1315,DataRegularSeason20242025!$B$3:$B$1315, "&lt;=" &amp; $A199, DataRegularSeason20242025!$E$3:$E$1315, E$1)</f>
        <v>16</v>
      </c>
      <c r="F199" s="2">
        <f>SUMIFS(DataRegularSeason20242025!$AA$3:$AA$1315,DataRegularSeason20242025!$B$3:$B$1315, "&lt;=" &amp; $A199, DataRegularSeason20242025!$D$3:$D$1315, F$1)+SUMIFS(DataRegularSeason20242025!$AB$3:$AB$1315,DataRegularSeason20242025!$B$3:$B$1315, "&lt;=" &amp; $A199, DataRegularSeason20242025!$E$3:$E$1315, F$1)</f>
        <v>11</v>
      </c>
      <c r="G199" s="2">
        <f>SUMIFS(DataRegularSeason20242025!$AA$3:$AA$1315,DataRegularSeason20242025!$B$3:$B$1315, "&lt;=" &amp; $A199, DataRegularSeason20242025!$D$3:$D$1315, G$1)+SUMIFS(DataRegularSeason20242025!$AB$3:$AB$1315,DataRegularSeason20242025!$B$3:$B$1315, "&lt;=" &amp; $A199, DataRegularSeason20242025!$E$3:$E$1315, G$1)</f>
        <v>13</v>
      </c>
      <c r="H199" s="2">
        <f>SUMIFS(DataRegularSeason20242025!$AA$3:$AA$1315,DataRegularSeason20242025!$B$3:$B$1315, "&lt;=" &amp; $A199, DataRegularSeason20242025!$D$3:$D$1315, H$1)+SUMIFS(DataRegularSeason20242025!$AB$3:$AB$1315,DataRegularSeason20242025!$B$3:$B$1315, "&lt;=" &amp; $A199, DataRegularSeason20242025!$E$3:$E$1315, H$1)</f>
        <v>11</v>
      </c>
      <c r="I199" s="2">
        <f>SUMIFS(DataRegularSeason20242025!$AA$3:$AA$1315,DataRegularSeason20242025!$B$3:$B$1315, "&lt;=" &amp; $A199, DataRegularSeason20242025!$D$3:$D$1315, I$1)+SUMIFS(DataRegularSeason20242025!$AB$3:$AB$1315,DataRegularSeason20242025!$B$3:$B$1315, "&lt;=" &amp; $A199, DataRegularSeason20242025!$E$3:$E$1315, I$1)</f>
        <v>10</v>
      </c>
      <c r="J199" s="2">
        <f>SUMIFS(DataRegularSeason20242025!$AA$3:$AA$1315,DataRegularSeason20242025!$B$3:$B$1315, "&lt;=" &amp; $A199, DataRegularSeason20242025!$D$3:$D$1315, J$1)+SUMIFS(DataRegularSeason20242025!$AB$3:$AB$1315,DataRegularSeason20242025!$B$3:$B$1315, "&lt;=" &amp; $A199, DataRegularSeason20242025!$E$3:$E$1315, J$1)</f>
        <v>14</v>
      </c>
      <c r="K199" s="2">
        <f>SUMIFS(DataRegularSeason20242025!$AA$3:$AA$1315,DataRegularSeason20242025!$B$3:$B$1315, "&lt;=" &amp; $A199, DataRegularSeason20242025!$D$3:$D$1315, K$1)+SUMIFS(DataRegularSeason20242025!$AB$3:$AB$1315,DataRegularSeason20242025!$B$3:$B$1315, "&lt;=" &amp; $A199, DataRegularSeason20242025!$E$3:$E$1315, K$1)</f>
        <v>11</v>
      </c>
      <c r="L199" s="2">
        <f>SUMIFS(DataRegularSeason20242025!$AA$3:$AA$1315,DataRegularSeason20242025!$B$3:$B$1315, "&lt;=" &amp; $A199, DataRegularSeason20242025!$D$3:$D$1315, L$1)+SUMIFS(DataRegularSeason20242025!$AB$3:$AB$1315,DataRegularSeason20242025!$B$3:$B$1315, "&lt;=" &amp; $A199, DataRegularSeason20242025!$E$3:$E$1315, L$1)</f>
        <v>13</v>
      </c>
      <c r="M199" s="2">
        <f>SUMIFS(DataRegularSeason20242025!$AA$3:$AA$1315,DataRegularSeason20242025!$B$3:$B$1315, "&lt;=" &amp; $A199, DataRegularSeason20242025!$D$3:$D$1315, M$1)+SUMIFS(DataRegularSeason20242025!$AB$3:$AB$1315,DataRegularSeason20242025!$B$3:$B$1315, "&lt;=" &amp; $A199, DataRegularSeason20242025!$E$3:$E$1315, M$1)</f>
        <v>19</v>
      </c>
      <c r="N199" s="2">
        <f>SUMIFS(DataRegularSeason20242025!$AA$3:$AA$1315,DataRegularSeason20242025!$B$3:$B$1315, "&lt;=" &amp; $A199, DataRegularSeason20242025!$D$3:$D$1315, N$1)+SUMIFS(DataRegularSeason20242025!$AB$3:$AB$1315,DataRegularSeason20242025!$B$3:$B$1315, "&lt;=" &amp; $A199, DataRegularSeason20242025!$E$3:$E$1315, N$1)</f>
        <v>17</v>
      </c>
      <c r="O199" s="2">
        <f>SUMIFS(DataRegularSeason20242025!$AA$3:$AA$1315,DataRegularSeason20242025!$B$3:$B$1315, "&lt;=" &amp; $A199, DataRegularSeason20242025!$D$3:$D$1315, O$1)+SUMIFS(DataRegularSeason20242025!$AB$3:$AB$1315,DataRegularSeason20242025!$B$3:$B$1315, "&lt;=" &amp; $A199, DataRegularSeason20242025!$E$3:$E$1315, O$1)</f>
        <v>18</v>
      </c>
      <c r="P199" s="2">
        <f>SUMIFS(DataRegularSeason20242025!$AA$3:$AA$1315,DataRegularSeason20242025!$B$3:$B$1315, "&lt;=" &amp; $A199, DataRegularSeason20242025!$D$3:$D$1315, P$1)+SUMIFS(DataRegularSeason20242025!$AB$3:$AB$1315,DataRegularSeason20242025!$B$3:$B$1315, "&lt;=" &amp; $A199, DataRegularSeason20242025!$E$3:$E$1315, P$1)</f>
        <v>9</v>
      </c>
      <c r="Q199" s="2">
        <f>SUMIFS(DataRegularSeason20242025!$AA$3:$AA$1315,DataRegularSeason20242025!$B$3:$B$1315, "&lt;=" &amp; $A199, DataRegularSeason20242025!$D$3:$D$1315, Q$1)+SUMIFS(DataRegularSeason20242025!$AB$3:$AB$1315,DataRegularSeason20242025!$B$3:$B$1315, "&lt;=" &amp; $A199, DataRegularSeason20242025!$E$3:$E$1315, Q$1)</f>
        <v>18</v>
      </c>
      <c r="R199" s="2">
        <f>SUMIFS(DataRegularSeason20242025!$AA$3:$AA$1315,DataRegularSeason20242025!$B$3:$B$1315, "&lt;=" &amp; $A199, DataRegularSeason20242025!$D$3:$D$1315, R$1)+SUMIFS(DataRegularSeason20242025!$AB$3:$AB$1315,DataRegularSeason20242025!$B$3:$B$1315, "&lt;=" &amp; $A199, DataRegularSeason20242025!$E$3:$E$1315, R$1)</f>
        <v>9</v>
      </c>
      <c r="S199" s="2">
        <f>SUMIFS(DataRegularSeason20242025!$AA$3:$AA$1315,DataRegularSeason20242025!$B$3:$B$1315, "&lt;=" &amp; $A199, DataRegularSeason20242025!$D$3:$D$1315, S$1)+SUMIFS(DataRegularSeason20242025!$AB$3:$AB$1315,DataRegularSeason20242025!$B$3:$B$1315, "&lt;=" &amp; $A199, DataRegularSeason20242025!$E$3:$E$1315, S$1)</f>
        <v>10</v>
      </c>
      <c r="T199" s="2">
        <f>SUMIFS(DataRegularSeason20242025!$AA$3:$AA$1315,DataRegularSeason20242025!$B$3:$B$1315, "&lt;=" &amp; $A199, DataRegularSeason20242025!$D$3:$D$1315, T$1)+SUMIFS(DataRegularSeason20242025!$AB$3:$AB$1315,DataRegularSeason20242025!$B$3:$B$1315, "&lt;=" &amp; $A199, DataRegularSeason20242025!$E$3:$E$1315, T$1)</f>
        <v>17</v>
      </c>
      <c r="U199" s="2">
        <f>SUMIFS(DataRegularSeason20242025!$AA$3:$AA$1315,DataRegularSeason20242025!$B$3:$B$1315, "&lt;=" &amp; $A199, DataRegularSeason20242025!$D$3:$D$1315, U$1)+SUMIFS(DataRegularSeason20242025!$AB$3:$AB$1315,DataRegularSeason20242025!$B$3:$B$1315, "&lt;=" &amp; $A199, DataRegularSeason20242025!$E$3:$E$1315, U$1)</f>
        <v>12</v>
      </c>
      <c r="V199" s="2">
        <f>SUMIFS(DataRegularSeason20242025!$AA$3:$AA$1315,DataRegularSeason20242025!$B$3:$B$1315, "&lt;=" &amp; $A199, DataRegularSeason20242025!$D$3:$D$1315, V$1)+SUMIFS(DataRegularSeason20242025!$AB$3:$AB$1315,DataRegularSeason20242025!$B$3:$B$1315, "&lt;=" &amp; $A199, DataRegularSeason20242025!$E$3:$E$1315, V$1)</f>
        <v>9</v>
      </c>
      <c r="W199" s="2">
        <f>SUMIFS(DataRegularSeason20242025!$AA$3:$AA$1315,DataRegularSeason20242025!$B$3:$B$1315, "&lt;=" &amp; $A199, DataRegularSeason20242025!$D$3:$D$1315, W$1)+SUMIFS(DataRegularSeason20242025!$AB$3:$AB$1315,DataRegularSeason20242025!$B$3:$B$1315, "&lt;=" &amp; $A199, DataRegularSeason20242025!$E$3:$E$1315, W$1)</f>
        <v>11</v>
      </c>
      <c r="X199" s="2">
        <f>SUMIFS(DataRegularSeason20242025!$AA$3:$AA$1315,DataRegularSeason20242025!$B$3:$B$1315, "&lt;=" &amp; $A199, DataRegularSeason20242025!$D$3:$D$1315, X$1)+SUMIFS(DataRegularSeason20242025!$AB$3:$AB$1315,DataRegularSeason20242025!$B$3:$B$1315, "&lt;=" &amp; $A199, DataRegularSeason20242025!$E$3:$E$1315, X$1)</f>
        <v>11</v>
      </c>
      <c r="Y199" s="2">
        <f>SUMIFS(DataRegularSeason20242025!$AA$3:$AA$1315,DataRegularSeason20242025!$B$3:$B$1315, "&lt;=" &amp; $A199, DataRegularSeason20242025!$D$3:$D$1315, Y$1)+SUMIFS(DataRegularSeason20242025!$AB$3:$AB$1315,DataRegularSeason20242025!$B$3:$B$1315, "&lt;=" &amp; $A199, DataRegularSeason20242025!$E$3:$E$1315, Y$1)</f>
        <v>8</v>
      </c>
      <c r="Z199" s="2">
        <f>SUMIFS(DataRegularSeason20242025!$AA$3:$AA$1315,DataRegularSeason20242025!$B$3:$B$1315, "&lt;=" &amp; $A199, DataRegularSeason20242025!$D$3:$D$1315, Z$1)+SUMIFS(DataRegularSeason20242025!$AB$3:$AB$1315,DataRegularSeason20242025!$B$3:$B$1315, "&lt;=" &amp; $A199, DataRegularSeason20242025!$E$3:$E$1315, Z$1)</f>
        <v>12</v>
      </c>
      <c r="AA199" s="2">
        <f>SUMIFS(DataRegularSeason20242025!$AA$3:$AA$1315,DataRegularSeason20242025!$B$3:$B$1315, "&lt;=" &amp; $A199, DataRegularSeason20242025!$D$3:$D$1315, AA$1)+SUMIFS(DataRegularSeason20242025!$AB$3:$AB$1315,DataRegularSeason20242025!$B$3:$B$1315, "&lt;=" &amp; $A199, DataRegularSeason20242025!$E$3:$E$1315, AA$1)</f>
        <v>14</v>
      </c>
      <c r="AB199" s="2">
        <f>SUMIFS(DataRegularSeason20242025!$AA$3:$AA$1315,DataRegularSeason20242025!$B$3:$B$1315, "&lt;=" &amp; $A199, DataRegularSeason20242025!$D$3:$D$1315, AB$1)+SUMIFS(DataRegularSeason20242025!$AB$3:$AB$1315,DataRegularSeason20242025!$B$3:$B$1315, "&lt;=" &amp; $A199, DataRegularSeason20242025!$E$3:$E$1315, AB$1)</f>
        <v>14</v>
      </c>
      <c r="AC199" s="2">
        <f>SUMIFS(DataRegularSeason20242025!$AA$3:$AA$1315,DataRegularSeason20242025!$B$3:$B$1315, "&lt;=" &amp; $A199, DataRegularSeason20242025!$D$3:$D$1315, AC$1)+SUMIFS(DataRegularSeason20242025!$AB$3:$AB$1315,DataRegularSeason20242025!$B$3:$B$1315, "&lt;=" &amp; $A199, DataRegularSeason20242025!$E$3:$E$1315, AC$1)</f>
        <v>13</v>
      </c>
      <c r="AD199" s="2">
        <f>SUMIFS(DataRegularSeason20242025!$AA$3:$AA$1315,DataRegularSeason20242025!$B$3:$B$1315, "&lt;=" &amp; $A199, DataRegularSeason20242025!$D$3:$D$1315, AD$1)+SUMIFS(DataRegularSeason20242025!$AB$3:$AB$1315,DataRegularSeason20242025!$B$3:$B$1315, "&lt;=" &amp; $A199, DataRegularSeason20242025!$E$3:$E$1315, AD$1)</f>
        <v>13</v>
      </c>
      <c r="AE199" s="2">
        <f>SUMIFS(DataRegularSeason20242025!$AA$3:$AA$1315,DataRegularSeason20242025!$B$3:$B$1315, "&lt;=" &amp; $A199, DataRegularSeason20242025!$D$3:$D$1315, AE$1)+SUMIFS(DataRegularSeason20242025!$AB$3:$AB$1315,DataRegularSeason20242025!$B$3:$B$1315, "&lt;=" &amp; $A199, DataRegularSeason20242025!$E$3:$E$1315, AE$1)</f>
        <v>17</v>
      </c>
      <c r="AF199" s="2">
        <f>SUMIFS(DataRegularSeason20242025!$AA$3:$AA$1315,DataRegularSeason20242025!$B$3:$B$1315, "&lt;=" &amp; $A199, DataRegularSeason20242025!$D$3:$D$1315, AF$1)+SUMIFS(DataRegularSeason20242025!$AB$3:$AB$1315,DataRegularSeason20242025!$B$3:$B$1315, "&lt;=" &amp; $A199, DataRegularSeason20242025!$E$3:$E$1315, AF$1)</f>
        <v>22</v>
      </c>
      <c r="AG199" s="2">
        <f>SUMIFS(DataRegularSeason20242025!$AA$3:$AA$1315,DataRegularSeason20242025!$B$3:$B$1315, "&lt;=" &amp; $A199, DataRegularSeason20242025!$D$3:$D$1315, AG$1)+SUMIFS(DataRegularSeason20242025!$AB$3:$AB$1315,DataRegularSeason20242025!$B$3:$B$1315, "&lt;=" &amp; $A199, DataRegularSeason20242025!$E$3:$E$1315, AG$1)</f>
        <v>16</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10</v>
      </c>
      <c r="C200" s="2">
        <f>SUMIFS(DataRegularSeason20242025!$AA$3:$AA$1315,DataRegularSeason20242025!$B$3:$B$1315, "&lt;=" &amp; $A200, DataRegularSeason20242025!$D$3:$D$1315, C$1)+SUMIFS(DataRegularSeason20242025!$AB$3:$AB$1315,DataRegularSeason20242025!$B$3:$B$1315, "&lt;=" &amp; $A200, DataRegularSeason20242025!$E$3:$E$1315, C$1)</f>
        <v>13</v>
      </c>
      <c r="D200" s="2">
        <f>SUMIFS(DataRegularSeason20242025!$AA$3:$AA$1315,DataRegularSeason20242025!$B$3:$B$1315, "&lt;=" &amp; $A200, DataRegularSeason20242025!$D$3:$D$1315, D$1)+SUMIFS(DataRegularSeason20242025!$AB$3:$AB$1315,DataRegularSeason20242025!$B$3:$B$1315, "&lt;=" &amp; $A200, DataRegularSeason20242025!$E$3:$E$1315, D$1)</f>
        <v>9</v>
      </c>
      <c r="E200" s="2">
        <f>SUMIFS(DataRegularSeason20242025!$AA$3:$AA$1315,DataRegularSeason20242025!$B$3:$B$1315, "&lt;=" &amp; $A200, DataRegularSeason20242025!$D$3:$D$1315, E$1)+SUMIFS(DataRegularSeason20242025!$AB$3:$AB$1315,DataRegularSeason20242025!$B$3:$B$1315, "&lt;=" &amp; $A200, DataRegularSeason20242025!$E$3:$E$1315, E$1)</f>
        <v>16</v>
      </c>
      <c r="F200" s="2">
        <f>SUMIFS(DataRegularSeason20242025!$AA$3:$AA$1315,DataRegularSeason20242025!$B$3:$B$1315, "&lt;=" &amp; $A200, DataRegularSeason20242025!$D$3:$D$1315, F$1)+SUMIFS(DataRegularSeason20242025!$AB$3:$AB$1315,DataRegularSeason20242025!$B$3:$B$1315, "&lt;=" &amp; $A200, DataRegularSeason20242025!$E$3:$E$1315, F$1)</f>
        <v>11</v>
      </c>
      <c r="G200" s="2">
        <f>SUMIFS(DataRegularSeason20242025!$AA$3:$AA$1315,DataRegularSeason20242025!$B$3:$B$1315, "&lt;=" &amp; $A200, DataRegularSeason20242025!$D$3:$D$1315, G$1)+SUMIFS(DataRegularSeason20242025!$AB$3:$AB$1315,DataRegularSeason20242025!$B$3:$B$1315, "&lt;=" &amp; $A200, DataRegularSeason20242025!$E$3:$E$1315, G$1)</f>
        <v>13</v>
      </c>
      <c r="H200" s="2">
        <f>SUMIFS(DataRegularSeason20242025!$AA$3:$AA$1315,DataRegularSeason20242025!$B$3:$B$1315, "&lt;=" &amp; $A200, DataRegularSeason20242025!$D$3:$D$1315, H$1)+SUMIFS(DataRegularSeason20242025!$AB$3:$AB$1315,DataRegularSeason20242025!$B$3:$B$1315, "&lt;=" &amp; $A200, DataRegularSeason20242025!$E$3:$E$1315, H$1)</f>
        <v>11</v>
      </c>
      <c r="I200" s="2">
        <f>SUMIFS(DataRegularSeason20242025!$AA$3:$AA$1315,DataRegularSeason20242025!$B$3:$B$1315, "&lt;=" &amp; $A200, DataRegularSeason20242025!$D$3:$D$1315, I$1)+SUMIFS(DataRegularSeason20242025!$AB$3:$AB$1315,DataRegularSeason20242025!$B$3:$B$1315, "&lt;=" &amp; $A200, DataRegularSeason20242025!$E$3:$E$1315, I$1)</f>
        <v>10</v>
      </c>
      <c r="J200" s="2">
        <f>SUMIFS(DataRegularSeason20242025!$AA$3:$AA$1315,DataRegularSeason20242025!$B$3:$B$1315, "&lt;=" &amp; $A200, DataRegularSeason20242025!$D$3:$D$1315, J$1)+SUMIFS(DataRegularSeason20242025!$AB$3:$AB$1315,DataRegularSeason20242025!$B$3:$B$1315, "&lt;=" &amp; $A200, DataRegularSeason20242025!$E$3:$E$1315, J$1)</f>
        <v>14</v>
      </c>
      <c r="K200" s="2">
        <f>SUMIFS(DataRegularSeason20242025!$AA$3:$AA$1315,DataRegularSeason20242025!$B$3:$B$1315, "&lt;=" &amp; $A200, DataRegularSeason20242025!$D$3:$D$1315, K$1)+SUMIFS(DataRegularSeason20242025!$AB$3:$AB$1315,DataRegularSeason20242025!$B$3:$B$1315, "&lt;=" &amp; $A200, DataRegularSeason20242025!$E$3:$E$1315, K$1)</f>
        <v>11</v>
      </c>
      <c r="L200" s="2">
        <f>SUMIFS(DataRegularSeason20242025!$AA$3:$AA$1315,DataRegularSeason20242025!$B$3:$B$1315, "&lt;=" &amp; $A200, DataRegularSeason20242025!$D$3:$D$1315, L$1)+SUMIFS(DataRegularSeason20242025!$AB$3:$AB$1315,DataRegularSeason20242025!$B$3:$B$1315, "&lt;=" &amp; $A200, DataRegularSeason20242025!$E$3:$E$1315, L$1)</f>
        <v>13</v>
      </c>
      <c r="M200" s="2">
        <f>SUMIFS(DataRegularSeason20242025!$AA$3:$AA$1315,DataRegularSeason20242025!$B$3:$B$1315, "&lt;=" &amp; $A200, DataRegularSeason20242025!$D$3:$D$1315, M$1)+SUMIFS(DataRegularSeason20242025!$AB$3:$AB$1315,DataRegularSeason20242025!$B$3:$B$1315, "&lt;=" &amp; $A200, DataRegularSeason20242025!$E$3:$E$1315, M$1)</f>
        <v>19</v>
      </c>
      <c r="N200" s="2">
        <f>SUMIFS(DataRegularSeason20242025!$AA$3:$AA$1315,DataRegularSeason20242025!$B$3:$B$1315, "&lt;=" &amp; $A200, DataRegularSeason20242025!$D$3:$D$1315, N$1)+SUMIFS(DataRegularSeason20242025!$AB$3:$AB$1315,DataRegularSeason20242025!$B$3:$B$1315, "&lt;=" &amp; $A200, DataRegularSeason20242025!$E$3:$E$1315, N$1)</f>
        <v>17</v>
      </c>
      <c r="O200" s="2">
        <f>SUMIFS(DataRegularSeason20242025!$AA$3:$AA$1315,DataRegularSeason20242025!$B$3:$B$1315, "&lt;=" &amp; $A200, DataRegularSeason20242025!$D$3:$D$1315, O$1)+SUMIFS(DataRegularSeason20242025!$AB$3:$AB$1315,DataRegularSeason20242025!$B$3:$B$1315, "&lt;=" &amp; $A200, DataRegularSeason20242025!$E$3:$E$1315, O$1)</f>
        <v>18</v>
      </c>
      <c r="P200" s="2">
        <f>SUMIFS(DataRegularSeason20242025!$AA$3:$AA$1315,DataRegularSeason20242025!$B$3:$B$1315, "&lt;=" &amp; $A200, DataRegularSeason20242025!$D$3:$D$1315, P$1)+SUMIFS(DataRegularSeason20242025!$AB$3:$AB$1315,DataRegularSeason20242025!$B$3:$B$1315, "&lt;=" &amp; $A200, DataRegularSeason20242025!$E$3:$E$1315, P$1)</f>
        <v>9</v>
      </c>
      <c r="Q200" s="2">
        <f>SUMIFS(DataRegularSeason20242025!$AA$3:$AA$1315,DataRegularSeason20242025!$B$3:$B$1315, "&lt;=" &amp; $A200, DataRegularSeason20242025!$D$3:$D$1315, Q$1)+SUMIFS(DataRegularSeason20242025!$AB$3:$AB$1315,DataRegularSeason20242025!$B$3:$B$1315, "&lt;=" &amp; $A200, DataRegularSeason20242025!$E$3:$E$1315, Q$1)</f>
        <v>18</v>
      </c>
      <c r="R200" s="2">
        <f>SUMIFS(DataRegularSeason20242025!$AA$3:$AA$1315,DataRegularSeason20242025!$B$3:$B$1315, "&lt;=" &amp; $A200, DataRegularSeason20242025!$D$3:$D$1315, R$1)+SUMIFS(DataRegularSeason20242025!$AB$3:$AB$1315,DataRegularSeason20242025!$B$3:$B$1315, "&lt;=" &amp; $A200, DataRegularSeason20242025!$E$3:$E$1315, R$1)</f>
        <v>9</v>
      </c>
      <c r="S200" s="2">
        <f>SUMIFS(DataRegularSeason20242025!$AA$3:$AA$1315,DataRegularSeason20242025!$B$3:$B$1315, "&lt;=" &amp; $A200, DataRegularSeason20242025!$D$3:$D$1315, S$1)+SUMIFS(DataRegularSeason20242025!$AB$3:$AB$1315,DataRegularSeason20242025!$B$3:$B$1315, "&lt;=" &amp; $A200, DataRegularSeason20242025!$E$3:$E$1315, S$1)</f>
        <v>10</v>
      </c>
      <c r="T200" s="2">
        <f>SUMIFS(DataRegularSeason20242025!$AA$3:$AA$1315,DataRegularSeason20242025!$B$3:$B$1315, "&lt;=" &amp; $A200, DataRegularSeason20242025!$D$3:$D$1315, T$1)+SUMIFS(DataRegularSeason20242025!$AB$3:$AB$1315,DataRegularSeason20242025!$B$3:$B$1315, "&lt;=" &amp; $A200, DataRegularSeason20242025!$E$3:$E$1315, T$1)</f>
        <v>17</v>
      </c>
      <c r="U200" s="2">
        <f>SUMIFS(DataRegularSeason20242025!$AA$3:$AA$1315,DataRegularSeason20242025!$B$3:$B$1315, "&lt;=" &amp; $A200, DataRegularSeason20242025!$D$3:$D$1315, U$1)+SUMIFS(DataRegularSeason20242025!$AB$3:$AB$1315,DataRegularSeason20242025!$B$3:$B$1315, "&lt;=" &amp; $A200, DataRegularSeason20242025!$E$3:$E$1315, U$1)</f>
        <v>12</v>
      </c>
      <c r="V200" s="2">
        <f>SUMIFS(DataRegularSeason20242025!$AA$3:$AA$1315,DataRegularSeason20242025!$B$3:$B$1315, "&lt;=" &amp; $A200, DataRegularSeason20242025!$D$3:$D$1315, V$1)+SUMIFS(DataRegularSeason20242025!$AB$3:$AB$1315,DataRegularSeason20242025!$B$3:$B$1315, "&lt;=" &amp; $A200, DataRegularSeason20242025!$E$3:$E$1315, V$1)</f>
        <v>9</v>
      </c>
      <c r="W200" s="2">
        <f>SUMIFS(DataRegularSeason20242025!$AA$3:$AA$1315,DataRegularSeason20242025!$B$3:$B$1315, "&lt;=" &amp; $A200, DataRegularSeason20242025!$D$3:$D$1315, W$1)+SUMIFS(DataRegularSeason20242025!$AB$3:$AB$1315,DataRegularSeason20242025!$B$3:$B$1315, "&lt;=" &amp; $A200, DataRegularSeason20242025!$E$3:$E$1315, W$1)</f>
        <v>11</v>
      </c>
      <c r="X200" s="2">
        <f>SUMIFS(DataRegularSeason20242025!$AA$3:$AA$1315,DataRegularSeason20242025!$B$3:$B$1315, "&lt;=" &amp; $A200, DataRegularSeason20242025!$D$3:$D$1315, X$1)+SUMIFS(DataRegularSeason20242025!$AB$3:$AB$1315,DataRegularSeason20242025!$B$3:$B$1315, "&lt;=" &amp; $A200, DataRegularSeason20242025!$E$3:$E$1315, X$1)</f>
        <v>11</v>
      </c>
      <c r="Y200" s="2">
        <f>SUMIFS(DataRegularSeason20242025!$AA$3:$AA$1315,DataRegularSeason20242025!$B$3:$B$1315, "&lt;=" &amp; $A200, DataRegularSeason20242025!$D$3:$D$1315, Y$1)+SUMIFS(DataRegularSeason20242025!$AB$3:$AB$1315,DataRegularSeason20242025!$B$3:$B$1315, "&lt;=" &amp; $A200, DataRegularSeason20242025!$E$3:$E$1315, Y$1)</f>
        <v>8</v>
      </c>
      <c r="Z200" s="2">
        <f>SUMIFS(DataRegularSeason20242025!$AA$3:$AA$1315,DataRegularSeason20242025!$B$3:$B$1315, "&lt;=" &amp; $A200, DataRegularSeason20242025!$D$3:$D$1315, Z$1)+SUMIFS(DataRegularSeason20242025!$AB$3:$AB$1315,DataRegularSeason20242025!$B$3:$B$1315, "&lt;=" &amp; $A200, DataRegularSeason20242025!$E$3:$E$1315, Z$1)</f>
        <v>12</v>
      </c>
      <c r="AA200" s="2">
        <f>SUMIFS(DataRegularSeason20242025!$AA$3:$AA$1315,DataRegularSeason20242025!$B$3:$B$1315, "&lt;=" &amp; $A200, DataRegularSeason20242025!$D$3:$D$1315, AA$1)+SUMIFS(DataRegularSeason20242025!$AB$3:$AB$1315,DataRegularSeason20242025!$B$3:$B$1315, "&lt;=" &amp; $A200, DataRegularSeason20242025!$E$3:$E$1315, AA$1)</f>
        <v>14</v>
      </c>
      <c r="AB200" s="2">
        <f>SUMIFS(DataRegularSeason20242025!$AA$3:$AA$1315,DataRegularSeason20242025!$B$3:$B$1315, "&lt;=" &amp; $A200, DataRegularSeason20242025!$D$3:$D$1315, AB$1)+SUMIFS(DataRegularSeason20242025!$AB$3:$AB$1315,DataRegularSeason20242025!$B$3:$B$1315, "&lt;=" &amp; $A200, DataRegularSeason20242025!$E$3:$E$1315, AB$1)</f>
        <v>14</v>
      </c>
      <c r="AC200" s="2">
        <f>SUMIFS(DataRegularSeason20242025!$AA$3:$AA$1315,DataRegularSeason20242025!$B$3:$B$1315, "&lt;=" &amp; $A200, DataRegularSeason20242025!$D$3:$D$1315, AC$1)+SUMIFS(DataRegularSeason20242025!$AB$3:$AB$1315,DataRegularSeason20242025!$B$3:$B$1315, "&lt;=" &amp; $A200, DataRegularSeason20242025!$E$3:$E$1315, AC$1)</f>
        <v>13</v>
      </c>
      <c r="AD200" s="2">
        <f>SUMIFS(DataRegularSeason20242025!$AA$3:$AA$1315,DataRegularSeason20242025!$B$3:$B$1315, "&lt;=" &amp; $A200, DataRegularSeason20242025!$D$3:$D$1315, AD$1)+SUMIFS(DataRegularSeason20242025!$AB$3:$AB$1315,DataRegularSeason20242025!$B$3:$B$1315, "&lt;=" &amp; $A200, DataRegularSeason20242025!$E$3:$E$1315, AD$1)</f>
        <v>13</v>
      </c>
      <c r="AE200" s="2">
        <f>SUMIFS(DataRegularSeason20242025!$AA$3:$AA$1315,DataRegularSeason20242025!$B$3:$B$1315, "&lt;=" &amp; $A200, DataRegularSeason20242025!$D$3:$D$1315, AE$1)+SUMIFS(DataRegularSeason20242025!$AB$3:$AB$1315,DataRegularSeason20242025!$B$3:$B$1315, "&lt;=" &amp; $A200, DataRegularSeason20242025!$E$3:$E$1315, AE$1)</f>
        <v>17</v>
      </c>
      <c r="AF200" s="2">
        <f>SUMIFS(DataRegularSeason20242025!$AA$3:$AA$1315,DataRegularSeason20242025!$B$3:$B$1315, "&lt;=" &amp; $A200, DataRegularSeason20242025!$D$3:$D$1315, AF$1)+SUMIFS(DataRegularSeason20242025!$AB$3:$AB$1315,DataRegularSeason20242025!$B$3:$B$1315, "&lt;=" &amp; $A200, DataRegularSeason20242025!$E$3:$E$1315, AF$1)</f>
        <v>22</v>
      </c>
      <c r="AG200" s="2">
        <f>SUMIFS(DataRegularSeason20242025!$AA$3:$AA$1315,DataRegularSeason20242025!$B$3:$B$1315, "&lt;=" &amp; $A200, DataRegularSeason20242025!$D$3:$D$1315, AG$1)+SUMIFS(DataRegularSeason20242025!$AB$3:$AB$1315,DataRegularSeason20242025!$B$3:$B$1315, "&lt;=" &amp; $A200, DataRegularSeason20242025!$E$3:$E$1315, AG$1)</f>
        <v>16</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10</v>
      </c>
      <c r="C201" s="2">
        <f>SUMIFS(DataRegularSeason20242025!$AA$3:$AA$1315,DataRegularSeason20242025!$B$3:$B$1315, "&lt;=" &amp; $A201, DataRegularSeason20242025!$D$3:$D$1315, C$1)+SUMIFS(DataRegularSeason20242025!$AB$3:$AB$1315,DataRegularSeason20242025!$B$3:$B$1315, "&lt;=" &amp; $A201, DataRegularSeason20242025!$E$3:$E$1315, C$1)</f>
        <v>13</v>
      </c>
      <c r="D201" s="2">
        <f>SUMIFS(DataRegularSeason20242025!$AA$3:$AA$1315,DataRegularSeason20242025!$B$3:$B$1315, "&lt;=" &amp; $A201, DataRegularSeason20242025!$D$3:$D$1315, D$1)+SUMIFS(DataRegularSeason20242025!$AB$3:$AB$1315,DataRegularSeason20242025!$B$3:$B$1315, "&lt;=" &amp; $A201, DataRegularSeason20242025!$E$3:$E$1315, D$1)</f>
        <v>9</v>
      </c>
      <c r="E201" s="2">
        <f>SUMIFS(DataRegularSeason20242025!$AA$3:$AA$1315,DataRegularSeason20242025!$B$3:$B$1315, "&lt;=" &amp; $A201, DataRegularSeason20242025!$D$3:$D$1315, E$1)+SUMIFS(DataRegularSeason20242025!$AB$3:$AB$1315,DataRegularSeason20242025!$B$3:$B$1315, "&lt;=" &amp; $A201, DataRegularSeason20242025!$E$3:$E$1315, E$1)</f>
        <v>16</v>
      </c>
      <c r="F201" s="2">
        <f>SUMIFS(DataRegularSeason20242025!$AA$3:$AA$1315,DataRegularSeason20242025!$B$3:$B$1315, "&lt;=" &amp; $A201, DataRegularSeason20242025!$D$3:$D$1315, F$1)+SUMIFS(DataRegularSeason20242025!$AB$3:$AB$1315,DataRegularSeason20242025!$B$3:$B$1315, "&lt;=" &amp; $A201, DataRegularSeason20242025!$E$3:$E$1315, F$1)</f>
        <v>11</v>
      </c>
      <c r="G201" s="2">
        <f>SUMIFS(DataRegularSeason20242025!$AA$3:$AA$1315,DataRegularSeason20242025!$B$3:$B$1315, "&lt;=" &amp; $A201, DataRegularSeason20242025!$D$3:$D$1315, G$1)+SUMIFS(DataRegularSeason20242025!$AB$3:$AB$1315,DataRegularSeason20242025!$B$3:$B$1315, "&lt;=" &amp; $A201, DataRegularSeason20242025!$E$3:$E$1315, G$1)</f>
        <v>13</v>
      </c>
      <c r="H201" s="2">
        <f>SUMIFS(DataRegularSeason20242025!$AA$3:$AA$1315,DataRegularSeason20242025!$B$3:$B$1315, "&lt;=" &amp; $A201, DataRegularSeason20242025!$D$3:$D$1315, H$1)+SUMIFS(DataRegularSeason20242025!$AB$3:$AB$1315,DataRegularSeason20242025!$B$3:$B$1315, "&lt;=" &amp; $A201, DataRegularSeason20242025!$E$3:$E$1315, H$1)</f>
        <v>11</v>
      </c>
      <c r="I201" s="2">
        <f>SUMIFS(DataRegularSeason20242025!$AA$3:$AA$1315,DataRegularSeason20242025!$B$3:$B$1315, "&lt;=" &amp; $A201, DataRegularSeason20242025!$D$3:$D$1315, I$1)+SUMIFS(DataRegularSeason20242025!$AB$3:$AB$1315,DataRegularSeason20242025!$B$3:$B$1315, "&lt;=" &amp; $A201, DataRegularSeason20242025!$E$3:$E$1315, I$1)</f>
        <v>10</v>
      </c>
      <c r="J201" s="2">
        <f>SUMIFS(DataRegularSeason20242025!$AA$3:$AA$1315,DataRegularSeason20242025!$B$3:$B$1315, "&lt;=" &amp; $A201, DataRegularSeason20242025!$D$3:$D$1315, J$1)+SUMIFS(DataRegularSeason20242025!$AB$3:$AB$1315,DataRegularSeason20242025!$B$3:$B$1315, "&lt;=" &amp; $A201, DataRegularSeason20242025!$E$3:$E$1315, J$1)</f>
        <v>14</v>
      </c>
      <c r="K201" s="2">
        <f>SUMIFS(DataRegularSeason20242025!$AA$3:$AA$1315,DataRegularSeason20242025!$B$3:$B$1315, "&lt;=" &amp; $A201, DataRegularSeason20242025!$D$3:$D$1315, K$1)+SUMIFS(DataRegularSeason20242025!$AB$3:$AB$1315,DataRegularSeason20242025!$B$3:$B$1315, "&lt;=" &amp; $A201, DataRegularSeason20242025!$E$3:$E$1315, K$1)</f>
        <v>11</v>
      </c>
      <c r="L201" s="2">
        <f>SUMIFS(DataRegularSeason20242025!$AA$3:$AA$1315,DataRegularSeason20242025!$B$3:$B$1315, "&lt;=" &amp; $A201, DataRegularSeason20242025!$D$3:$D$1315, L$1)+SUMIFS(DataRegularSeason20242025!$AB$3:$AB$1315,DataRegularSeason20242025!$B$3:$B$1315, "&lt;=" &amp; $A201, DataRegularSeason20242025!$E$3:$E$1315, L$1)</f>
        <v>13</v>
      </c>
      <c r="M201" s="2">
        <f>SUMIFS(DataRegularSeason20242025!$AA$3:$AA$1315,DataRegularSeason20242025!$B$3:$B$1315, "&lt;=" &amp; $A201, DataRegularSeason20242025!$D$3:$D$1315, M$1)+SUMIFS(DataRegularSeason20242025!$AB$3:$AB$1315,DataRegularSeason20242025!$B$3:$B$1315, "&lt;=" &amp; $A201, DataRegularSeason20242025!$E$3:$E$1315, M$1)</f>
        <v>19</v>
      </c>
      <c r="N201" s="2">
        <f>SUMIFS(DataRegularSeason20242025!$AA$3:$AA$1315,DataRegularSeason20242025!$B$3:$B$1315, "&lt;=" &amp; $A201, DataRegularSeason20242025!$D$3:$D$1315, N$1)+SUMIFS(DataRegularSeason20242025!$AB$3:$AB$1315,DataRegularSeason20242025!$B$3:$B$1315, "&lt;=" &amp; $A201, DataRegularSeason20242025!$E$3:$E$1315, N$1)</f>
        <v>17</v>
      </c>
      <c r="O201" s="2">
        <f>SUMIFS(DataRegularSeason20242025!$AA$3:$AA$1315,DataRegularSeason20242025!$B$3:$B$1315, "&lt;=" &amp; $A201, DataRegularSeason20242025!$D$3:$D$1315, O$1)+SUMIFS(DataRegularSeason20242025!$AB$3:$AB$1315,DataRegularSeason20242025!$B$3:$B$1315, "&lt;=" &amp; $A201, DataRegularSeason20242025!$E$3:$E$1315, O$1)</f>
        <v>18</v>
      </c>
      <c r="P201" s="2">
        <f>SUMIFS(DataRegularSeason20242025!$AA$3:$AA$1315,DataRegularSeason20242025!$B$3:$B$1315, "&lt;=" &amp; $A201, DataRegularSeason20242025!$D$3:$D$1315, P$1)+SUMIFS(DataRegularSeason20242025!$AB$3:$AB$1315,DataRegularSeason20242025!$B$3:$B$1315, "&lt;=" &amp; $A201, DataRegularSeason20242025!$E$3:$E$1315, P$1)</f>
        <v>9</v>
      </c>
      <c r="Q201" s="2">
        <f>SUMIFS(DataRegularSeason20242025!$AA$3:$AA$1315,DataRegularSeason20242025!$B$3:$B$1315, "&lt;=" &amp; $A201, DataRegularSeason20242025!$D$3:$D$1315, Q$1)+SUMIFS(DataRegularSeason20242025!$AB$3:$AB$1315,DataRegularSeason20242025!$B$3:$B$1315, "&lt;=" &amp; $A201, DataRegularSeason20242025!$E$3:$E$1315, Q$1)</f>
        <v>18</v>
      </c>
      <c r="R201" s="2">
        <f>SUMIFS(DataRegularSeason20242025!$AA$3:$AA$1315,DataRegularSeason20242025!$B$3:$B$1315, "&lt;=" &amp; $A201, DataRegularSeason20242025!$D$3:$D$1315, R$1)+SUMIFS(DataRegularSeason20242025!$AB$3:$AB$1315,DataRegularSeason20242025!$B$3:$B$1315, "&lt;=" &amp; $A201, DataRegularSeason20242025!$E$3:$E$1315, R$1)</f>
        <v>9</v>
      </c>
      <c r="S201" s="2">
        <f>SUMIFS(DataRegularSeason20242025!$AA$3:$AA$1315,DataRegularSeason20242025!$B$3:$B$1315, "&lt;=" &amp; $A201, DataRegularSeason20242025!$D$3:$D$1315, S$1)+SUMIFS(DataRegularSeason20242025!$AB$3:$AB$1315,DataRegularSeason20242025!$B$3:$B$1315, "&lt;=" &amp; $A201, DataRegularSeason20242025!$E$3:$E$1315, S$1)</f>
        <v>10</v>
      </c>
      <c r="T201" s="2">
        <f>SUMIFS(DataRegularSeason20242025!$AA$3:$AA$1315,DataRegularSeason20242025!$B$3:$B$1315, "&lt;=" &amp; $A201, DataRegularSeason20242025!$D$3:$D$1315, T$1)+SUMIFS(DataRegularSeason20242025!$AB$3:$AB$1315,DataRegularSeason20242025!$B$3:$B$1315, "&lt;=" &amp; $A201, DataRegularSeason20242025!$E$3:$E$1315, T$1)</f>
        <v>17</v>
      </c>
      <c r="U201" s="2">
        <f>SUMIFS(DataRegularSeason20242025!$AA$3:$AA$1315,DataRegularSeason20242025!$B$3:$B$1315, "&lt;=" &amp; $A201, DataRegularSeason20242025!$D$3:$D$1315, U$1)+SUMIFS(DataRegularSeason20242025!$AB$3:$AB$1315,DataRegularSeason20242025!$B$3:$B$1315, "&lt;=" &amp; $A201, DataRegularSeason20242025!$E$3:$E$1315, U$1)</f>
        <v>12</v>
      </c>
      <c r="V201" s="2">
        <f>SUMIFS(DataRegularSeason20242025!$AA$3:$AA$1315,DataRegularSeason20242025!$B$3:$B$1315, "&lt;=" &amp; $A201, DataRegularSeason20242025!$D$3:$D$1315, V$1)+SUMIFS(DataRegularSeason20242025!$AB$3:$AB$1315,DataRegularSeason20242025!$B$3:$B$1315, "&lt;=" &amp; $A201, DataRegularSeason20242025!$E$3:$E$1315, V$1)</f>
        <v>9</v>
      </c>
      <c r="W201" s="2">
        <f>SUMIFS(DataRegularSeason20242025!$AA$3:$AA$1315,DataRegularSeason20242025!$B$3:$B$1315, "&lt;=" &amp; $A201, DataRegularSeason20242025!$D$3:$D$1315, W$1)+SUMIFS(DataRegularSeason20242025!$AB$3:$AB$1315,DataRegularSeason20242025!$B$3:$B$1315, "&lt;=" &amp; $A201, DataRegularSeason20242025!$E$3:$E$1315, W$1)</f>
        <v>11</v>
      </c>
      <c r="X201" s="2">
        <f>SUMIFS(DataRegularSeason20242025!$AA$3:$AA$1315,DataRegularSeason20242025!$B$3:$B$1315, "&lt;=" &amp; $A201, DataRegularSeason20242025!$D$3:$D$1315, X$1)+SUMIFS(DataRegularSeason20242025!$AB$3:$AB$1315,DataRegularSeason20242025!$B$3:$B$1315, "&lt;=" &amp; $A201, DataRegularSeason20242025!$E$3:$E$1315, X$1)</f>
        <v>11</v>
      </c>
      <c r="Y201" s="2">
        <f>SUMIFS(DataRegularSeason20242025!$AA$3:$AA$1315,DataRegularSeason20242025!$B$3:$B$1315, "&lt;=" &amp; $A201, DataRegularSeason20242025!$D$3:$D$1315, Y$1)+SUMIFS(DataRegularSeason20242025!$AB$3:$AB$1315,DataRegularSeason20242025!$B$3:$B$1315, "&lt;=" &amp; $A201, DataRegularSeason20242025!$E$3:$E$1315, Y$1)</f>
        <v>8</v>
      </c>
      <c r="Z201" s="2">
        <f>SUMIFS(DataRegularSeason20242025!$AA$3:$AA$1315,DataRegularSeason20242025!$B$3:$B$1315, "&lt;=" &amp; $A201, DataRegularSeason20242025!$D$3:$D$1315, Z$1)+SUMIFS(DataRegularSeason20242025!$AB$3:$AB$1315,DataRegularSeason20242025!$B$3:$B$1315, "&lt;=" &amp; $A201, DataRegularSeason20242025!$E$3:$E$1315, Z$1)</f>
        <v>12</v>
      </c>
      <c r="AA201" s="2">
        <f>SUMIFS(DataRegularSeason20242025!$AA$3:$AA$1315,DataRegularSeason20242025!$B$3:$B$1315, "&lt;=" &amp; $A201, DataRegularSeason20242025!$D$3:$D$1315, AA$1)+SUMIFS(DataRegularSeason20242025!$AB$3:$AB$1315,DataRegularSeason20242025!$B$3:$B$1315, "&lt;=" &amp; $A201, DataRegularSeason20242025!$E$3:$E$1315, AA$1)</f>
        <v>14</v>
      </c>
      <c r="AB201" s="2">
        <f>SUMIFS(DataRegularSeason20242025!$AA$3:$AA$1315,DataRegularSeason20242025!$B$3:$B$1315, "&lt;=" &amp; $A201, DataRegularSeason20242025!$D$3:$D$1315, AB$1)+SUMIFS(DataRegularSeason20242025!$AB$3:$AB$1315,DataRegularSeason20242025!$B$3:$B$1315, "&lt;=" &amp; $A201, DataRegularSeason20242025!$E$3:$E$1315, AB$1)</f>
        <v>14</v>
      </c>
      <c r="AC201" s="2">
        <f>SUMIFS(DataRegularSeason20242025!$AA$3:$AA$1315,DataRegularSeason20242025!$B$3:$B$1315, "&lt;=" &amp; $A201, DataRegularSeason20242025!$D$3:$D$1315, AC$1)+SUMIFS(DataRegularSeason20242025!$AB$3:$AB$1315,DataRegularSeason20242025!$B$3:$B$1315, "&lt;=" &amp; $A201, DataRegularSeason20242025!$E$3:$E$1315, AC$1)</f>
        <v>13</v>
      </c>
      <c r="AD201" s="2">
        <f>SUMIFS(DataRegularSeason20242025!$AA$3:$AA$1315,DataRegularSeason20242025!$B$3:$B$1315, "&lt;=" &amp; $A201, DataRegularSeason20242025!$D$3:$D$1315, AD$1)+SUMIFS(DataRegularSeason20242025!$AB$3:$AB$1315,DataRegularSeason20242025!$B$3:$B$1315, "&lt;=" &amp; $A201, DataRegularSeason20242025!$E$3:$E$1315, AD$1)</f>
        <v>13</v>
      </c>
      <c r="AE201" s="2">
        <f>SUMIFS(DataRegularSeason20242025!$AA$3:$AA$1315,DataRegularSeason20242025!$B$3:$B$1315, "&lt;=" &amp; $A201, DataRegularSeason20242025!$D$3:$D$1315, AE$1)+SUMIFS(DataRegularSeason20242025!$AB$3:$AB$1315,DataRegularSeason20242025!$B$3:$B$1315, "&lt;=" &amp; $A201, DataRegularSeason20242025!$E$3:$E$1315, AE$1)</f>
        <v>17</v>
      </c>
      <c r="AF201" s="2">
        <f>SUMIFS(DataRegularSeason20242025!$AA$3:$AA$1315,DataRegularSeason20242025!$B$3:$B$1315, "&lt;=" &amp; $A201, DataRegularSeason20242025!$D$3:$D$1315, AF$1)+SUMIFS(DataRegularSeason20242025!$AB$3:$AB$1315,DataRegularSeason20242025!$B$3:$B$1315, "&lt;=" &amp; $A201, DataRegularSeason20242025!$E$3:$E$1315, AF$1)</f>
        <v>22</v>
      </c>
      <c r="AG201" s="2">
        <f>SUMIFS(DataRegularSeason20242025!$AA$3:$AA$1315,DataRegularSeason20242025!$B$3:$B$1315, "&lt;=" &amp; $A201, DataRegularSeason20242025!$D$3:$D$1315, AG$1)+SUMIFS(DataRegularSeason20242025!$AB$3:$AB$1315,DataRegularSeason20242025!$B$3:$B$1315, "&lt;=" &amp; $A201, DataRegularSeason20242025!$E$3:$E$1315, AG$1)</f>
        <v>16</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10</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10</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10</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10</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10</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10</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10</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10</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10</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10</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10</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10</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10</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10</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10</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10</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10</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10</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10</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10</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10</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10</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10</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10</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10</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10</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10</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10</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10</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10</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10</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10</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10</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10</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10</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10</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10</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10</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10</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10</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10</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10</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10</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10</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10</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10</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10</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10</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10</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10</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10</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10</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10</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10</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10</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10</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10</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10</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10</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10</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10</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10</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10</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10</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10</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10</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10</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10</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10</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10</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10</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10</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J33" sqref="AJ33"/>
    </sheetView>
  </sheetViews>
  <sheetFormatPr defaultColWidth="2.7109375" defaultRowHeight="15" x14ac:dyDescent="0.25"/>
  <cols>
    <col min="1" max="1" width="5.140625" bestFit="1" customWidth="1"/>
  </cols>
  <sheetData>
    <row r="1" spans="1:275" s="28" customFormat="1" ht="66.75" customHeight="1" x14ac:dyDescent="0.25">
      <c r="A1" s="28" t="s">
        <v>1760</v>
      </c>
      <c r="B1" s="28" t="s">
        <v>1761</v>
      </c>
      <c r="C1" s="28" t="s">
        <v>1762</v>
      </c>
      <c r="D1" s="29" t="s">
        <v>1488</v>
      </c>
      <c r="E1" s="29" t="s">
        <v>1489</v>
      </c>
      <c r="F1" s="29" t="s">
        <v>1490</v>
      </c>
      <c r="G1" s="29" t="s">
        <v>1491</v>
      </c>
      <c r="H1" s="29" t="s">
        <v>1492</v>
      </c>
      <c r="I1" s="29" t="s">
        <v>1493</v>
      </c>
      <c r="J1" s="29" t="s">
        <v>1494</v>
      </c>
      <c r="K1" s="29" t="s">
        <v>1495</v>
      </c>
      <c r="L1" s="29" t="s">
        <v>1496</v>
      </c>
      <c r="M1" s="29" t="s">
        <v>1497</v>
      </c>
      <c r="N1" s="29" t="s">
        <v>1498</v>
      </c>
      <c r="O1" s="29" t="s">
        <v>1499</v>
      </c>
      <c r="P1" s="29" t="s">
        <v>1500</v>
      </c>
      <c r="Q1" s="29" t="s">
        <v>1501</v>
      </c>
      <c r="R1" s="29" t="s">
        <v>1502</v>
      </c>
      <c r="S1" s="29" t="s">
        <v>1503</v>
      </c>
      <c r="T1" s="29" t="s">
        <v>1504</v>
      </c>
      <c r="U1" s="29" t="s">
        <v>1505</v>
      </c>
      <c r="V1" s="29" t="s">
        <v>1506</v>
      </c>
      <c r="W1" s="29" t="s">
        <v>1507</v>
      </c>
      <c r="X1" s="29" t="s">
        <v>1508</v>
      </c>
      <c r="Y1" s="29" t="s">
        <v>1509</v>
      </c>
      <c r="Z1" s="29" t="s">
        <v>1510</v>
      </c>
      <c r="AA1" s="29" t="s">
        <v>1511</v>
      </c>
      <c r="AB1" s="29" t="s">
        <v>1512</v>
      </c>
      <c r="AC1" s="29" t="s">
        <v>1513</v>
      </c>
      <c r="AD1" s="29" t="s">
        <v>1514</v>
      </c>
      <c r="AE1" s="29" t="s">
        <v>1515</v>
      </c>
      <c r="AF1" s="29" t="s">
        <v>1516</v>
      </c>
      <c r="AG1" s="29" t="s">
        <v>1517</v>
      </c>
      <c r="AH1" s="29" t="s">
        <v>1518</v>
      </c>
      <c r="AI1" s="29" t="s">
        <v>1519</v>
      </c>
      <c r="AJ1" s="29" t="s">
        <v>1520</v>
      </c>
      <c r="AK1" s="29" t="s">
        <v>1521</v>
      </c>
      <c r="AL1" s="29" t="s">
        <v>1522</v>
      </c>
      <c r="AM1" s="29" t="s">
        <v>1523</v>
      </c>
      <c r="AN1" s="29" t="s">
        <v>1524</v>
      </c>
      <c r="AO1" s="29" t="s">
        <v>1525</v>
      </c>
      <c r="AP1" s="29" t="s">
        <v>1526</v>
      </c>
      <c r="AQ1" s="29" t="s">
        <v>1527</v>
      </c>
      <c r="AR1" s="29" t="s">
        <v>1528</v>
      </c>
      <c r="AS1" s="29" t="s">
        <v>1529</v>
      </c>
      <c r="AT1" s="29" t="s">
        <v>1530</v>
      </c>
      <c r="AU1" s="29" t="s">
        <v>1531</v>
      </c>
      <c r="AV1" s="29" t="s">
        <v>1532</v>
      </c>
      <c r="AW1" s="29" t="s">
        <v>1533</v>
      </c>
      <c r="AX1" s="29" t="s">
        <v>1534</v>
      </c>
      <c r="AY1" s="29" t="s">
        <v>1535</v>
      </c>
      <c r="AZ1" s="29" t="s">
        <v>1536</v>
      </c>
      <c r="BA1" s="29" t="s">
        <v>1537</v>
      </c>
      <c r="BB1" s="29" t="s">
        <v>1538</v>
      </c>
      <c r="BC1" s="29" t="s">
        <v>1539</v>
      </c>
      <c r="BD1" s="29" t="s">
        <v>1540</v>
      </c>
      <c r="BE1" s="29" t="s">
        <v>1541</v>
      </c>
      <c r="BF1" s="29" t="s">
        <v>1542</v>
      </c>
      <c r="BG1" s="29" t="s">
        <v>1543</v>
      </c>
      <c r="BH1" s="29" t="s">
        <v>1544</v>
      </c>
      <c r="BI1" s="29" t="s">
        <v>1545</v>
      </c>
      <c r="BJ1" s="29" t="s">
        <v>1546</v>
      </c>
      <c r="BK1" s="29" t="s">
        <v>1547</v>
      </c>
      <c r="BL1" s="29" t="s">
        <v>1548</v>
      </c>
      <c r="BM1" s="29" t="s">
        <v>1549</v>
      </c>
      <c r="BN1" s="29" t="s">
        <v>1550</v>
      </c>
      <c r="BO1" s="29" t="s">
        <v>1551</v>
      </c>
      <c r="BP1" s="29" t="s">
        <v>1552</v>
      </c>
      <c r="BQ1" s="29" t="s">
        <v>1553</v>
      </c>
      <c r="BR1" s="29" t="s">
        <v>1554</v>
      </c>
      <c r="BS1" s="29" t="s">
        <v>1555</v>
      </c>
      <c r="BT1" s="29" t="s">
        <v>1556</v>
      </c>
      <c r="BU1" s="29" t="s">
        <v>1557</v>
      </c>
      <c r="BV1" s="29" t="s">
        <v>1558</v>
      </c>
      <c r="BW1" s="29" t="s">
        <v>1559</v>
      </c>
      <c r="BX1" s="29" t="s">
        <v>1560</v>
      </c>
      <c r="BY1" s="29" t="s">
        <v>1561</v>
      </c>
      <c r="BZ1" s="29" t="s">
        <v>1562</v>
      </c>
      <c r="CA1" s="29" t="s">
        <v>1563</v>
      </c>
      <c r="CB1" s="29" t="s">
        <v>1564</v>
      </c>
      <c r="CC1" s="29" t="s">
        <v>1565</v>
      </c>
      <c r="CD1" s="29" t="s">
        <v>1566</v>
      </c>
      <c r="CE1" s="29" t="s">
        <v>1567</v>
      </c>
      <c r="CF1" s="29" t="s">
        <v>1568</v>
      </c>
      <c r="CG1" s="29" t="s">
        <v>1569</v>
      </c>
      <c r="CH1" s="29" t="s">
        <v>1570</v>
      </c>
      <c r="CI1" s="29" t="s">
        <v>1571</v>
      </c>
      <c r="CJ1" s="29" t="s">
        <v>1572</v>
      </c>
      <c r="CK1" s="29" t="s">
        <v>1573</v>
      </c>
      <c r="CL1" s="29" t="s">
        <v>1574</v>
      </c>
      <c r="CM1" s="29" t="s">
        <v>1575</v>
      </c>
      <c r="CN1" s="29" t="s">
        <v>1576</v>
      </c>
      <c r="CO1" s="29" t="s">
        <v>1577</v>
      </c>
      <c r="CP1" s="29" t="s">
        <v>1578</v>
      </c>
      <c r="CQ1" s="29" t="s">
        <v>1579</v>
      </c>
      <c r="CR1" s="29" t="s">
        <v>1580</v>
      </c>
      <c r="CS1" s="29" t="s">
        <v>1581</v>
      </c>
      <c r="CT1" s="29" t="s">
        <v>1582</v>
      </c>
      <c r="CU1" s="29" t="s">
        <v>1583</v>
      </c>
      <c r="CV1" s="29" t="s">
        <v>1584</v>
      </c>
      <c r="CW1" s="29" t="s">
        <v>1585</v>
      </c>
      <c r="CX1" s="29" t="s">
        <v>1586</v>
      </c>
      <c r="CY1" s="29" t="s">
        <v>1587</v>
      </c>
      <c r="CZ1" s="29" t="s">
        <v>1588</v>
      </c>
      <c r="DA1" s="29" t="s">
        <v>1589</v>
      </c>
      <c r="DB1" s="29" t="s">
        <v>1590</v>
      </c>
      <c r="DC1" s="29" t="s">
        <v>1591</v>
      </c>
      <c r="DD1" s="29" t="s">
        <v>1592</v>
      </c>
      <c r="DE1" s="29" t="s">
        <v>1593</v>
      </c>
      <c r="DF1" s="29" t="s">
        <v>1594</v>
      </c>
      <c r="DG1" s="29" t="s">
        <v>1595</v>
      </c>
      <c r="DH1" s="29" t="s">
        <v>1596</v>
      </c>
      <c r="DI1" s="29" t="s">
        <v>1597</v>
      </c>
      <c r="DJ1" s="29" t="s">
        <v>1598</v>
      </c>
      <c r="DK1" s="29" t="s">
        <v>1599</v>
      </c>
      <c r="DL1" s="29" t="s">
        <v>1600</v>
      </c>
      <c r="DM1" s="29" t="s">
        <v>1601</v>
      </c>
      <c r="DN1" s="29" t="s">
        <v>1602</v>
      </c>
      <c r="DO1" s="29" t="s">
        <v>1603</v>
      </c>
      <c r="DP1" s="29" t="s">
        <v>1604</v>
      </c>
      <c r="DQ1" s="29" t="s">
        <v>1605</v>
      </c>
      <c r="DR1" s="29" t="s">
        <v>1606</v>
      </c>
      <c r="DS1" s="29" t="s">
        <v>1607</v>
      </c>
      <c r="DT1" s="29" t="s">
        <v>1608</v>
      </c>
      <c r="DU1" s="29" t="s">
        <v>1609</v>
      </c>
      <c r="DV1" s="29" t="s">
        <v>1610</v>
      </c>
      <c r="DW1" s="29" t="s">
        <v>1611</v>
      </c>
      <c r="DX1" s="29" t="s">
        <v>1612</v>
      </c>
      <c r="DY1" s="29" t="s">
        <v>1613</v>
      </c>
      <c r="DZ1" s="29" t="s">
        <v>1614</v>
      </c>
      <c r="EA1" s="29" t="s">
        <v>1615</v>
      </c>
      <c r="EB1" s="29" t="s">
        <v>1616</v>
      </c>
      <c r="EC1" s="29" t="s">
        <v>1617</v>
      </c>
      <c r="ED1" s="29" t="s">
        <v>1618</v>
      </c>
      <c r="EE1" s="29" t="s">
        <v>1619</v>
      </c>
      <c r="EF1" s="29" t="s">
        <v>1620</v>
      </c>
      <c r="EG1" s="29" t="s">
        <v>1621</v>
      </c>
      <c r="EH1" s="29" t="s">
        <v>1622</v>
      </c>
      <c r="EI1" s="29" t="s">
        <v>1623</v>
      </c>
      <c r="EJ1" s="29" t="s">
        <v>1624</v>
      </c>
      <c r="EK1" s="29" t="s">
        <v>1625</v>
      </c>
      <c r="EL1" s="29" t="s">
        <v>1626</v>
      </c>
      <c r="EM1" s="29" t="s">
        <v>1627</v>
      </c>
      <c r="EN1" s="29" t="s">
        <v>1628</v>
      </c>
      <c r="EO1" s="29" t="s">
        <v>1629</v>
      </c>
      <c r="EP1" s="29" t="s">
        <v>1630</v>
      </c>
      <c r="EQ1" s="29" t="s">
        <v>1631</v>
      </c>
      <c r="ER1" s="29" t="s">
        <v>1632</v>
      </c>
      <c r="ES1" s="29" t="s">
        <v>1633</v>
      </c>
      <c r="ET1" s="29" t="s">
        <v>1634</v>
      </c>
      <c r="EU1" s="29" t="s">
        <v>1635</v>
      </c>
      <c r="EV1" s="29" t="s">
        <v>1636</v>
      </c>
      <c r="EW1" s="29" t="s">
        <v>1637</v>
      </c>
      <c r="EX1" s="29" t="s">
        <v>1638</v>
      </c>
      <c r="EY1" s="29" t="s">
        <v>1639</v>
      </c>
      <c r="EZ1" s="29" t="s">
        <v>1640</v>
      </c>
      <c r="FA1" s="29" t="s">
        <v>1641</v>
      </c>
      <c r="FB1" s="29" t="s">
        <v>1642</v>
      </c>
      <c r="FC1" s="29" t="s">
        <v>1643</v>
      </c>
      <c r="FD1" s="29" t="s">
        <v>1644</v>
      </c>
      <c r="FE1" s="29" t="s">
        <v>1645</v>
      </c>
      <c r="FF1" s="29" t="s">
        <v>1646</v>
      </c>
      <c r="FG1" s="29" t="s">
        <v>1647</v>
      </c>
      <c r="FH1" s="29" t="s">
        <v>1648</v>
      </c>
      <c r="FI1" s="29" t="s">
        <v>1649</v>
      </c>
      <c r="FJ1" s="29" t="s">
        <v>1650</v>
      </c>
      <c r="FK1" s="29" t="s">
        <v>1651</v>
      </c>
      <c r="FL1" s="29" t="s">
        <v>1652</v>
      </c>
      <c r="FM1" s="29" t="s">
        <v>1653</v>
      </c>
      <c r="FN1" s="29" t="s">
        <v>1654</v>
      </c>
      <c r="FO1" s="29" t="s">
        <v>1655</v>
      </c>
      <c r="FP1" s="29" t="s">
        <v>1656</v>
      </c>
      <c r="FQ1" s="29" t="s">
        <v>1657</v>
      </c>
      <c r="FR1" s="29" t="s">
        <v>1658</v>
      </c>
      <c r="FS1" s="29" t="s">
        <v>1659</v>
      </c>
      <c r="FT1" s="29" t="s">
        <v>1660</v>
      </c>
      <c r="FU1" s="29" t="s">
        <v>1661</v>
      </c>
      <c r="FV1" s="29" t="s">
        <v>1662</v>
      </c>
      <c r="FW1" s="29" t="s">
        <v>1663</v>
      </c>
      <c r="FX1" s="29" t="s">
        <v>1664</v>
      </c>
      <c r="FY1" s="29" t="s">
        <v>1665</v>
      </c>
      <c r="FZ1" s="29" t="s">
        <v>1666</v>
      </c>
      <c r="GA1" s="29" t="s">
        <v>1667</v>
      </c>
      <c r="GB1" s="29" t="s">
        <v>1668</v>
      </c>
      <c r="GC1" s="29" t="s">
        <v>1669</v>
      </c>
      <c r="GD1" s="29" t="s">
        <v>1670</v>
      </c>
      <c r="GE1" s="29" t="s">
        <v>1671</v>
      </c>
      <c r="GF1" s="29" t="s">
        <v>1672</v>
      </c>
      <c r="GG1" s="29" t="s">
        <v>1673</v>
      </c>
      <c r="GH1" s="29" t="s">
        <v>1674</v>
      </c>
      <c r="GI1" s="29" t="s">
        <v>1675</v>
      </c>
      <c r="GJ1" s="29" t="s">
        <v>1676</v>
      </c>
      <c r="GK1" s="29" t="s">
        <v>1677</v>
      </c>
      <c r="GL1" s="29" t="s">
        <v>1678</v>
      </c>
      <c r="GM1" s="29" t="s">
        <v>1679</v>
      </c>
      <c r="GN1" s="29" t="s">
        <v>1680</v>
      </c>
      <c r="GO1" s="29" t="s">
        <v>1681</v>
      </c>
      <c r="GP1" s="29" t="s">
        <v>1682</v>
      </c>
      <c r="GQ1" s="29" t="s">
        <v>1683</v>
      </c>
      <c r="GR1" s="29" t="s">
        <v>1684</v>
      </c>
      <c r="GS1" s="29" t="s">
        <v>1685</v>
      </c>
      <c r="GT1" s="29" t="s">
        <v>1686</v>
      </c>
      <c r="GU1" s="29" t="s">
        <v>1687</v>
      </c>
      <c r="GV1" s="29" t="s">
        <v>1688</v>
      </c>
      <c r="GW1" s="29" t="s">
        <v>1689</v>
      </c>
      <c r="GX1" s="29" t="s">
        <v>1690</v>
      </c>
      <c r="GY1" s="29" t="s">
        <v>1691</v>
      </c>
      <c r="GZ1" s="29" t="s">
        <v>1692</v>
      </c>
      <c r="HA1" s="29" t="s">
        <v>1693</v>
      </c>
      <c r="HB1" s="29" t="s">
        <v>1694</v>
      </c>
      <c r="HC1" s="29" t="s">
        <v>1695</v>
      </c>
      <c r="HD1" s="29" t="s">
        <v>1696</v>
      </c>
      <c r="HE1" s="29" t="s">
        <v>1697</v>
      </c>
      <c r="HF1" s="29" t="s">
        <v>1698</v>
      </c>
      <c r="HG1" s="29" t="s">
        <v>1699</v>
      </c>
      <c r="HH1" s="29" t="s">
        <v>1700</v>
      </c>
      <c r="HI1" s="29" t="s">
        <v>1701</v>
      </c>
      <c r="HJ1" s="29" t="s">
        <v>1702</v>
      </c>
      <c r="HK1" s="29" t="s">
        <v>1703</v>
      </c>
      <c r="HL1" s="29" t="s">
        <v>1704</v>
      </c>
      <c r="HM1" s="29" t="s">
        <v>1705</v>
      </c>
      <c r="HN1" s="29" t="s">
        <v>1706</v>
      </c>
      <c r="HO1" s="29" t="s">
        <v>1707</v>
      </c>
      <c r="HP1" s="29" t="s">
        <v>1708</v>
      </c>
      <c r="HQ1" s="29" t="s">
        <v>1709</v>
      </c>
      <c r="HR1" s="29" t="s">
        <v>1710</v>
      </c>
      <c r="HS1" s="29" t="s">
        <v>1711</v>
      </c>
      <c r="HT1" s="29" t="s">
        <v>1712</v>
      </c>
      <c r="HU1" s="29" t="s">
        <v>1713</v>
      </c>
      <c r="HV1" s="29" t="s">
        <v>1714</v>
      </c>
      <c r="HW1" s="29" t="s">
        <v>1715</v>
      </c>
      <c r="HX1" s="29" t="s">
        <v>1716</v>
      </c>
      <c r="HY1" s="29" t="s">
        <v>1717</v>
      </c>
      <c r="HZ1" s="29" t="s">
        <v>1718</v>
      </c>
      <c r="IA1" s="29" t="s">
        <v>1719</v>
      </c>
      <c r="IB1" s="29" t="s">
        <v>1720</v>
      </c>
      <c r="IC1" s="29" t="s">
        <v>1721</v>
      </c>
      <c r="ID1" s="29" t="s">
        <v>1722</v>
      </c>
      <c r="IE1" s="29" t="s">
        <v>1723</v>
      </c>
      <c r="IF1" s="29" t="s">
        <v>1724</v>
      </c>
      <c r="IG1" s="29" t="s">
        <v>1725</v>
      </c>
      <c r="IH1" s="29" t="s">
        <v>1726</v>
      </c>
      <c r="II1" s="29" t="s">
        <v>1727</v>
      </c>
      <c r="IJ1" s="29" t="s">
        <v>1728</v>
      </c>
      <c r="IK1" s="29" t="s">
        <v>1729</v>
      </c>
      <c r="IL1" s="29" t="s">
        <v>1730</v>
      </c>
      <c r="IM1" s="29" t="s">
        <v>1731</v>
      </c>
      <c r="IN1" s="29" t="s">
        <v>1732</v>
      </c>
      <c r="IO1" s="29" t="s">
        <v>1733</v>
      </c>
      <c r="IP1" s="29" t="s">
        <v>1734</v>
      </c>
      <c r="IQ1" s="29" t="s">
        <v>1735</v>
      </c>
      <c r="IR1" s="29" t="s">
        <v>1736</v>
      </c>
      <c r="IS1" s="29" t="s">
        <v>1737</v>
      </c>
      <c r="IT1" s="29" t="s">
        <v>1738</v>
      </c>
      <c r="IU1" s="29" t="s">
        <v>1739</v>
      </c>
      <c r="IV1" s="29" t="s">
        <v>1740</v>
      </c>
      <c r="IW1" s="29" t="s">
        <v>1741</v>
      </c>
      <c r="IX1" s="29" t="s">
        <v>1742</v>
      </c>
      <c r="IY1" s="29" t="s">
        <v>1743</v>
      </c>
      <c r="IZ1" s="29" t="s">
        <v>1744</v>
      </c>
      <c r="JA1" s="29" t="s">
        <v>1745</v>
      </c>
      <c r="JB1" s="29" t="s">
        <v>1746</v>
      </c>
      <c r="JC1" s="29" t="s">
        <v>1747</v>
      </c>
      <c r="JD1" s="29" t="s">
        <v>1748</v>
      </c>
      <c r="JE1" s="29" t="s">
        <v>1749</v>
      </c>
      <c r="JF1" s="29" t="s">
        <v>1750</v>
      </c>
      <c r="JG1" s="29" t="s">
        <v>1751</v>
      </c>
      <c r="JH1" s="29" t="s">
        <v>1752</v>
      </c>
      <c r="JI1" s="29" t="s">
        <v>1753</v>
      </c>
      <c r="JJ1" s="29" t="s">
        <v>1754</v>
      </c>
      <c r="JK1" s="29" t="s">
        <v>1755</v>
      </c>
      <c r="JL1" s="29" t="s">
        <v>1756</v>
      </c>
      <c r="JM1" s="29" t="s">
        <v>1757</v>
      </c>
      <c r="JN1" s="29" t="s">
        <v>1758</v>
      </c>
      <c r="JO1" s="29" t="s">
        <v>1759</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19</v>
      </c>
      <c r="AN2">
        <f>SUMIFS(DataRegularSeason20242025!$AA$3:$AA$1315,DataRegularSeason20242025!$B$3:$B$1315, "&lt;=" &amp; AN$1, DataRegularSeason20242025!$D$3:$D$1315, $A2)+SUMIFS(DataRegularSeason20242025!$AB$3:$AB$1315,DataRegularSeason20242025!$B$3:$B$1315, "&lt;=" &amp; AN$1, DataRegularSeason20242025!$E$3:$E$1315, $A2)</f>
        <v>19</v>
      </c>
      <c r="AO2">
        <f>SUMIFS(DataRegularSeason20242025!$AA$3:$AA$1315,DataRegularSeason20242025!$B$3:$B$1315, "&lt;=" &amp; AO$1, DataRegularSeason20242025!$D$3:$D$1315, $A2)+SUMIFS(DataRegularSeason20242025!$AB$3:$AB$1315,DataRegularSeason20242025!$B$3:$B$1315, "&lt;=" &amp; AO$1, DataRegularSeason20242025!$E$3:$E$1315, $A2)</f>
        <v>19</v>
      </c>
      <c r="AP2">
        <f>SUMIFS(DataRegularSeason20242025!$AA$3:$AA$1315,DataRegularSeason20242025!$B$3:$B$1315, "&lt;=" &amp; AP$1, DataRegularSeason20242025!$D$3:$D$1315, $A2)+SUMIFS(DataRegularSeason20242025!$AB$3:$AB$1315,DataRegularSeason20242025!$B$3:$B$1315, "&lt;=" &amp; AP$1, DataRegularSeason20242025!$E$3:$E$1315, $A2)</f>
        <v>19</v>
      </c>
      <c r="AQ2">
        <f>SUMIFS(DataRegularSeason20242025!$AA$3:$AA$1315,DataRegularSeason20242025!$B$3:$B$1315, "&lt;=" &amp; AQ$1, DataRegularSeason20242025!$D$3:$D$1315, $A2)+SUMIFS(DataRegularSeason20242025!$AB$3:$AB$1315,DataRegularSeason20242025!$B$3:$B$1315, "&lt;=" &amp; AQ$1, DataRegularSeason20242025!$E$3:$E$1315, $A2)</f>
        <v>19</v>
      </c>
      <c r="AR2">
        <f>SUMIFS(DataRegularSeason20242025!$AA$3:$AA$1315,DataRegularSeason20242025!$B$3:$B$1315, "&lt;=" &amp; AR$1, DataRegularSeason20242025!$D$3:$D$1315, $A2)+SUMIFS(DataRegularSeason20242025!$AB$3:$AB$1315,DataRegularSeason20242025!$B$3:$B$1315, "&lt;=" &amp; AR$1, DataRegularSeason20242025!$E$3:$E$1315, $A2)</f>
        <v>19</v>
      </c>
      <c r="AS2">
        <f>SUMIFS(DataRegularSeason20242025!$AA$3:$AA$1315,DataRegularSeason20242025!$B$3:$B$1315, "&lt;=" &amp; AS$1, DataRegularSeason20242025!$D$3:$D$1315, $A2)+SUMIFS(DataRegularSeason20242025!$AB$3:$AB$1315,DataRegularSeason20242025!$B$3:$B$1315, "&lt;=" &amp; AS$1, DataRegularSeason20242025!$E$3:$E$1315, $A2)</f>
        <v>19</v>
      </c>
      <c r="AT2">
        <f>SUMIFS(DataRegularSeason20242025!$AA$3:$AA$1315,DataRegularSeason20242025!$B$3:$B$1315, "&lt;=" &amp; AT$1, DataRegularSeason20242025!$D$3:$D$1315, $A2)+SUMIFS(DataRegularSeason20242025!$AB$3:$AB$1315,DataRegularSeason20242025!$B$3:$B$1315, "&lt;=" &amp; AT$1, DataRegularSeason20242025!$E$3:$E$1315, $A2)</f>
        <v>19</v>
      </c>
      <c r="AU2">
        <f>SUMIFS(DataRegularSeason20242025!$AA$3:$AA$1315,DataRegularSeason20242025!$B$3:$B$1315, "&lt;=" &amp; AU$1, DataRegularSeason20242025!$D$3:$D$1315, $A2)+SUMIFS(DataRegularSeason20242025!$AB$3:$AB$1315,DataRegularSeason20242025!$B$3:$B$1315, "&lt;=" &amp; AU$1, DataRegularSeason20242025!$E$3:$E$1315, $A2)</f>
        <v>19</v>
      </c>
      <c r="AV2">
        <f>SUMIFS(DataRegularSeason20242025!$AA$3:$AA$1315,DataRegularSeason20242025!$B$3:$B$1315, "&lt;=" &amp; AV$1, DataRegularSeason20242025!$D$3:$D$1315, $A2)+SUMIFS(DataRegularSeason20242025!$AB$3:$AB$1315,DataRegularSeason20242025!$B$3:$B$1315, "&lt;=" &amp; AV$1, DataRegularSeason20242025!$E$3:$E$1315, $A2)</f>
        <v>19</v>
      </c>
      <c r="AW2">
        <f>SUMIFS(DataRegularSeason20242025!$AA$3:$AA$1315,DataRegularSeason20242025!$B$3:$B$1315, "&lt;=" &amp; AW$1, DataRegularSeason20242025!$D$3:$D$1315, $A2)+SUMIFS(DataRegularSeason20242025!$AB$3:$AB$1315,DataRegularSeason20242025!$B$3:$B$1315, "&lt;=" &amp; AW$1, DataRegularSeason20242025!$E$3:$E$1315, $A2)</f>
        <v>19</v>
      </c>
      <c r="AX2">
        <f>SUMIFS(DataRegularSeason20242025!$AA$3:$AA$1315,DataRegularSeason20242025!$B$3:$B$1315, "&lt;=" &amp; AX$1, DataRegularSeason20242025!$D$3:$D$1315, $A2)+SUMIFS(DataRegularSeason20242025!$AB$3:$AB$1315,DataRegularSeason20242025!$B$3:$B$1315, "&lt;=" &amp; AX$1, DataRegularSeason20242025!$E$3:$E$1315, $A2)</f>
        <v>19</v>
      </c>
      <c r="AY2">
        <f>SUMIFS(DataRegularSeason20242025!$AA$3:$AA$1315,DataRegularSeason20242025!$B$3:$B$1315, "&lt;=" &amp; AY$1, DataRegularSeason20242025!$D$3:$D$1315, $A2)+SUMIFS(DataRegularSeason20242025!$AB$3:$AB$1315,DataRegularSeason20242025!$B$3:$B$1315, "&lt;=" &amp; AY$1, DataRegularSeason20242025!$E$3:$E$1315, $A2)</f>
        <v>19</v>
      </c>
      <c r="AZ2">
        <f>SUMIFS(DataRegularSeason20242025!$AA$3:$AA$1315,DataRegularSeason20242025!$B$3:$B$1315, "&lt;=" &amp; AZ$1, DataRegularSeason20242025!$D$3:$D$1315, $A2)+SUMIFS(DataRegularSeason20242025!$AB$3:$AB$1315,DataRegularSeason20242025!$B$3:$B$1315, "&lt;=" &amp; AZ$1, DataRegularSeason20242025!$E$3:$E$1315, $A2)</f>
        <v>19</v>
      </c>
      <c r="BA2">
        <f>SUMIFS(DataRegularSeason20242025!$AA$3:$AA$1315,DataRegularSeason20242025!$B$3:$B$1315, "&lt;=" &amp; BA$1, DataRegularSeason20242025!$D$3:$D$1315, $A2)+SUMIFS(DataRegularSeason20242025!$AB$3:$AB$1315,DataRegularSeason20242025!$B$3:$B$1315, "&lt;=" &amp; BA$1, DataRegularSeason20242025!$E$3:$E$1315, $A2)</f>
        <v>19</v>
      </c>
      <c r="BB2">
        <f>SUMIFS(DataRegularSeason20242025!$AA$3:$AA$1315,DataRegularSeason20242025!$B$3:$B$1315, "&lt;=" &amp; BB$1, DataRegularSeason20242025!$D$3:$D$1315, $A2)+SUMIFS(DataRegularSeason20242025!$AB$3:$AB$1315,DataRegularSeason20242025!$B$3:$B$1315, "&lt;=" &amp; BB$1, DataRegularSeason20242025!$E$3:$E$1315, $A2)</f>
        <v>19</v>
      </c>
      <c r="BC2">
        <f>SUMIFS(DataRegularSeason20242025!$AA$3:$AA$1315,DataRegularSeason20242025!$B$3:$B$1315, "&lt;=" &amp; BC$1, DataRegularSeason20242025!$D$3:$D$1315, $A2)+SUMIFS(DataRegularSeason20242025!$AB$3:$AB$1315,DataRegularSeason20242025!$B$3:$B$1315, "&lt;=" &amp; BC$1, DataRegularSeason20242025!$E$3:$E$1315, $A2)</f>
        <v>19</v>
      </c>
      <c r="BD2">
        <f>SUMIFS(DataRegularSeason20242025!$AA$3:$AA$1315,DataRegularSeason20242025!$B$3:$B$1315, "&lt;=" &amp; BD$1, DataRegularSeason20242025!$D$3:$D$1315, $A2)+SUMIFS(DataRegularSeason20242025!$AB$3:$AB$1315,DataRegularSeason20242025!$B$3:$B$1315, "&lt;=" &amp; BD$1, DataRegularSeason20242025!$E$3:$E$1315, $A2)</f>
        <v>19</v>
      </c>
      <c r="BE2">
        <f>SUMIFS(DataRegularSeason20242025!$AA$3:$AA$1315,DataRegularSeason20242025!$B$3:$B$1315, "&lt;=" &amp; BE$1, DataRegularSeason20242025!$D$3:$D$1315, $A2)+SUMIFS(DataRegularSeason20242025!$AB$3:$AB$1315,DataRegularSeason20242025!$B$3:$B$1315, "&lt;=" &amp; BE$1, DataRegularSeason20242025!$E$3:$E$1315, $A2)</f>
        <v>19</v>
      </c>
      <c r="BF2">
        <f>SUMIFS(DataRegularSeason20242025!$AA$3:$AA$1315,DataRegularSeason20242025!$B$3:$B$1315, "&lt;=" &amp; BF$1, DataRegularSeason20242025!$D$3:$D$1315, $A2)+SUMIFS(DataRegularSeason20242025!$AB$3:$AB$1315,DataRegularSeason20242025!$B$3:$B$1315, "&lt;=" &amp; BF$1, DataRegularSeason20242025!$E$3:$E$1315, $A2)</f>
        <v>19</v>
      </c>
      <c r="BG2">
        <f>SUMIFS(DataRegularSeason20242025!$AA$3:$AA$1315,DataRegularSeason20242025!$B$3:$B$1315, "&lt;=" &amp; BG$1, DataRegularSeason20242025!$D$3:$D$1315, $A2)+SUMIFS(DataRegularSeason20242025!$AB$3:$AB$1315,DataRegularSeason20242025!$B$3:$B$1315, "&lt;=" &amp; BG$1, DataRegularSeason20242025!$E$3:$E$1315, $A2)</f>
        <v>19</v>
      </c>
      <c r="BH2">
        <f>SUMIFS(DataRegularSeason20242025!$AA$3:$AA$1315,DataRegularSeason20242025!$B$3:$B$1315, "&lt;=" &amp; BH$1, DataRegularSeason20242025!$D$3:$D$1315, $A2)+SUMIFS(DataRegularSeason20242025!$AB$3:$AB$1315,DataRegularSeason20242025!$B$3:$B$1315, "&lt;=" &amp; BH$1, DataRegularSeason20242025!$E$3:$E$1315, $A2)</f>
        <v>19</v>
      </c>
      <c r="BI2">
        <f>SUMIFS(DataRegularSeason20242025!$AA$3:$AA$1315,DataRegularSeason20242025!$B$3:$B$1315, "&lt;=" &amp; BI$1, DataRegularSeason20242025!$D$3:$D$1315, $A2)+SUMIFS(DataRegularSeason20242025!$AB$3:$AB$1315,DataRegularSeason20242025!$B$3:$B$1315, "&lt;=" &amp; BI$1, DataRegularSeason20242025!$E$3:$E$1315, $A2)</f>
        <v>19</v>
      </c>
      <c r="BJ2">
        <f>SUMIFS(DataRegularSeason20242025!$AA$3:$AA$1315,DataRegularSeason20242025!$B$3:$B$1315, "&lt;=" &amp; BJ$1, DataRegularSeason20242025!$D$3:$D$1315, $A2)+SUMIFS(DataRegularSeason20242025!$AB$3:$AB$1315,DataRegularSeason20242025!$B$3:$B$1315, "&lt;=" &amp; BJ$1, DataRegularSeason20242025!$E$3:$E$1315, $A2)</f>
        <v>19</v>
      </c>
      <c r="BK2">
        <f>SUMIFS(DataRegularSeason20242025!$AA$3:$AA$1315,DataRegularSeason20242025!$B$3:$B$1315, "&lt;=" &amp; BK$1, DataRegularSeason20242025!$D$3:$D$1315, $A2)+SUMIFS(DataRegularSeason20242025!$AB$3:$AB$1315,DataRegularSeason20242025!$B$3:$B$1315, "&lt;=" &amp; BK$1, DataRegularSeason20242025!$E$3:$E$1315, $A2)</f>
        <v>19</v>
      </c>
      <c r="BL2">
        <f>SUMIFS(DataRegularSeason20242025!$AA$3:$AA$1315,DataRegularSeason20242025!$B$3:$B$1315, "&lt;=" &amp; BL$1, DataRegularSeason20242025!$D$3:$D$1315, $A2)+SUMIFS(DataRegularSeason20242025!$AB$3:$AB$1315,DataRegularSeason20242025!$B$3:$B$1315, "&lt;=" &amp; BL$1, DataRegularSeason20242025!$E$3:$E$1315, $A2)</f>
        <v>19</v>
      </c>
      <c r="BM2">
        <f>SUMIFS(DataRegularSeason20242025!$AA$3:$AA$1315,DataRegularSeason20242025!$B$3:$B$1315, "&lt;=" &amp; BM$1, DataRegularSeason20242025!$D$3:$D$1315, $A2)+SUMIFS(DataRegularSeason20242025!$AB$3:$AB$1315,DataRegularSeason20242025!$B$3:$B$1315, "&lt;=" &amp; BM$1, DataRegularSeason20242025!$E$3:$E$1315, $A2)</f>
        <v>19</v>
      </c>
      <c r="BN2">
        <f>SUMIFS(DataRegularSeason20242025!$AA$3:$AA$1315,DataRegularSeason20242025!$B$3:$B$1315, "&lt;=" &amp; BN$1, DataRegularSeason20242025!$D$3:$D$1315, $A2)+SUMIFS(DataRegularSeason20242025!$AB$3:$AB$1315,DataRegularSeason20242025!$B$3:$B$1315, "&lt;=" &amp; BN$1, DataRegularSeason20242025!$E$3:$E$1315, $A2)</f>
        <v>19</v>
      </c>
      <c r="BO2">
        <f>SUMIFS(DataRegularSeason20242025!$AA$3:$AA$1315,DataRegularSeason20242025!$B$3:$B$1315, "&lt;=" &amp; BO$1, DataRegularSeason20242025!$D$3:$D$1315, $A2)+SUMIFS(DataRegularSeason20242025!$AB$3:$AB$1315,DataRegularSeason20242025!$B$3:$B$1315, "&lt;=" &amp; BO$1, DataRegularSeason20242025!$E$3:$E$1315, $A2)</f>
        <v>19</v>
      </c>
      <c r="BP2">
        <f>SUMIFS(DataRegularSeason20242025!$AA$3:$AA$1315,DataRegularSeason20242025!$B$3:$B$1315, "&lt;=" &amp; BP$1, DataRegularSeason20242025!$D$3:$D$1315, $A2)+SUMIFS(DataRegularSeason20242025!$AB$3:$AB$1315,DataRegularSeason20242025!$B$3:$B$1315, "&lt;=" &amp; BP$1, DataRegularSeason20242025!$E$3:$E$1315, $A2)</f>
        <v>19</v>
      </c>
      <c r="BQ2">
        <f>SUMIFS(DataRegularSeason20242025!$AA$3:$AA$1315,DataRegularSeason20242025!$B$3:$B$1315, "&lt;=" &amp; BQ$1, DataRegularSeason20242025!$D$3:$D$1315, $A2)+SUMIFS(DataRegularSeason20242025!$AB$3:$AB$1315,DataRegularSeason20242025!$B$3:$B$1315, "&lt;=" &amp; BQ$1, DataRegularSeason20242025!$E$3:$E$1315, $A2)</f>
        <v>19</v>
      </c>
      <c r="BR2">
        <f>SUMIFS(DataRegularSeason20242025!$AA$3:$AA$1315,DataRegularSeason20242025!$B$3:$B$1315, "&lt;=" &amp; BR$1, DataRegularSeason20242025!$D$3:$D$1315, $A2)+SUMIFS(DataRegularSeason20242025!$AB$3:$AB$1315,DataRegularSeason20242025!$B$3:$B$1315, "&lt;=" &amp; BR$1, DataRegularSeason20242025!$E$3:$E$1315, $A2)</f>
        <v>19</v>
      </c>
      <c r="BS2">
        <f>SUMIFS(DataRegularSeason20242025!$AA$3:$AA$1315,DataRegularSeason20242025!$B$3:$B$1315, "&lt;=" &amp; BS$1, DataRegularSeason20242025!$D$3:$D$1315, $A2)+SUMIFS(DataRegularSeason20242025!$AB$3:$AB$1315,DataRegularSeason20242025!$B$3:$B$1315, "&lt;=" &amp; BS$1, DataRegularSeason20242025!$E$3:$E$1315, $A2)</f>
        <v>19</v>
      </c>
      <c r="BT2">
        <f>SUMIFS(DataRegularSeason20242025!$AA$3:$AA$1315,DataRegularSeason20242025!$B$3:$B$1315, "&lt;=" &amp; BT$1, DataRegularSeason20242025!$D$3:$D$1315, $A2)+SUMIFS(DataRegularSeason20242025!$AB$3:$AB$1315,DataRegularSeason20242025!$B$3:$B$1315, "&lt;=" &amp; BT$1, DataRegularSeason20242025!$E$3:$E$1315, $A2)</f>
        <v>19</v>
      </c>
      <c r="BU2">
        <f>SUMIFS(DataRegularSeason20242025!$AA$3:$AA$1315,DataRegularSeason20242025!$B$3:$B$1315, "&lt;=" &amp; BU$1, DataRegularSeason20242025!$D$3:$D$1315, $A2)+SUMIFS(DataRegularSeason20242025!$AB$3:$AB$1315,DataRegularSeason20242025!$B$3:$B$1315, "&lt;=" &amp; BU$1, DataRegularSeason20242025!$E$3:$E$1315, $A2)</f>
        <v>19</v>
      </c>
      <c r="BV2">
        <f>SUMIFS(DataRegularSeason20242025!$AA$3:$AA$1315,DataRegularSeason20242025!$B$3:$B$1315, "&lt;=" &amp; BV$1, DataRegularSeason20242025!$D$3:$D$1315, $A2)+SUMIFS(DataRegularSeason20242025!$AB$3:$AB$1315,DataRegularSeason20242025!$B$3:$B$1315, "&lt;=" &amp; BV$1, DataRegularSeason20242025!$E$3:$E$1315, $A2)</f>
        <v>19</v>
      </c>
      <c r="BW2">
        <f>SUMIFS(DataRegularSeason20242025!$AA$3:$AA$1315,DataRegularSeason20242025!$B$3:$B$1315, "&lt;=" &amp; BW$1, DataRegularSeason20242025!$D$3:$D$1315, $A2)+SUMIFS(DataRegularSeason20242025!$AB$3:$AB$1315,DataRegularSeason20242025!$B$3:$B$1315, "&lt;=" &amp; BW$1, DataRegularSeason20242025!$E$3:$E$1315, $A2)</f>
        <v>19</v>
      </c>
      <c r="BX2">
        <f>SUMIFS(DataRegularSeason20242025!$AA$3:$AA$1315,DataRegularSeason20242025!$B$3:$B$1315, "&lt;=" &amp; BX$1, DataRegularSeason20242025!$D$3:$D$1315, $A2)+SUMIFS(DataRegularSeason20242025!$AB$3:$AB$1315,DataRegularSeason20242025!$B$3:$B$1315, "&lt;=" &amp; BX$1, DataRegularSeason20242025!$E$3:$E$1315, $A2)</f>
        <v>19</v>
      </c>
      <c r="BY2">
        <f>SUMIFS(DataRegularSeason20242025!$AA$3:$AA$1315,DataRegularSeason20242025!$B$3:$B$1315, "&lt;=" &amp; BY$1, DataRegularSeason20242025!$D$3:$D$1315, $A2)+SUMIFS(DataRegularSeason20242025!$AB$3:$AB$1315,DataRegularSeason20242025!$B$3:$B$1315, "&lt;=" &amp; BY$1, DataRegularSeason20242025!$E$3:$E$1315, $A2)</f>
        <v>19</v>
      </c>
      <c r="BZ2">
        <f>SUMIFS(DataRegularSeason20242025!$AA$3:$AA$1315,DataRegularSeason20242025!$B$3:$B$1315, "&lt;=" &amp; BZ$1, DataRegularSeason20242025!$D$3:$D$1315, $A2)+SUMIFS(DataRegularSeason20242025!$AB$3:$AB$1315,DataRegularSeason20242025!$B$3:$B$1315, "&lt;=" &amp; BZ$1, DataRegularSeason20242025!$E$3:$E$1315, $A2)</f>
        <v>19</v>
      </c>
      <c r="CA2">
        <f>SUMIFS(DataRegularSeason20242025!$AA$3:$AA$1315,DataRegularSeason20242025!$B$3:$B$1315, "&lt;=" &amp; CA$1, DataRegularSeason20242025!$D$3:$D$1315, $A2)+SUMIFS(DataRegularSeason20242025!$AB$3:$AB$1315,DataRegularSeason20242025!$B$3:$B$1315, "&lt;=" &amp; CA$1, DataRegularSeason20242025!$E$3:$E$1315, $A2)</f>
        <v>19</v>
      </c>
      <c r="CB2">
        <f>SUMIFS(DataRegularSeason20242025!$AA$3:$AA$1315,DataRegularSeason20242025!$B$3:$B$1315, "&lt;=" &amp; CB$1, DataRegularSeason20242025!$D$3:$D$1315, $A2)+SUMIFS(DataRegularSeason20242025!$AB$3:$AB$1315,DataRegularSeason20242025!$B$3:$B$1315, "&lt;=" &amp; CB$1, DataRegularSeason20242025!$E$3:$E$1315, $A2)</f>
        <v>19</v>
      </c>
      <c r="CC2">
        <f>SUMIFS(DataRegularSeason20242025!$AA$3:$AA$1315,DataRegularSeason20242025!$B$3:$B$1315, "&lt;=" &amp; CC$1, DataRegularSeason20242025!$D$3:$D$1315, $A2)+SUMIFS(DataRegularSeason20242025!$AB$3:$AB$1315,DataRegularSeason20242025!$B$3:$B$1315, "&lt;=" &amp; CC$1, DataRegularSeason20242025!$E$3:$E$1315, $A2)</f>
        <v>19</v>
      </c>
      <c r="CD2">
        <f>SUMIFS(DataRegularSeason20242025!$AA$3:$AA$1315,DataRegularSeason20242025!$B$3:$B$1315, "&lt;=" &amp; CD$1, DataRegularSeason20242025!$D$3:$D$1315, $A2)+SUMIFS(DataRegularSeason20242025!$AB$3:$AB$1315,DataRegularSeason20242025!$B$3:$B$1315, "&lt;=" &amp; CD$1, DataRegularSeason20242025!$E$3:$E$1315, $A2)</f>
        <v>19</v>
      </c>
      <c r="CE2">
        <f>SUMIFS(DataRegularSeason20242025!$AA$3:$AA$1315,DataRegularSeason20242025!$B$3:$B$1315, "&lt;=" &amp; CE$1, DataRegularSeason20242025!$D$3:$D$1315, $A2)+SUMIFS(DataRegularSeason20242025!$AB$3:$AB$1315,DataRegularSeason20242025!$B$3:$B$1315, "&lt;=" &amp; CE$1, DataRegularSeason20242025!$E$3:$E$1315, $A2)</f>
        <v>19</v>
      </c>
      <c r="CF2">
        <f>SUMIFS(DataRegularSeason20242025!$AA$3:$AA$1315,DataRegularSeason20242025!$B$3:$B$1315, "&lt;=" &amp; CF$1, DataRegularSeason20242025!$D$3:$D$1315, $A2)+SUMIFS(DataRegularSeason20242025!$AB$3:$AB$1315,DataRegularSeason20242025!$B$3:$B$1315, "&lt;=" &amp; CF$1, DataRegularSeason20242025!$E$3:$E$1315, $A2)</f>
        <v>19</v>
      </c>
      <c r="CG2">
        <f>SUMIFS(DataRegularSeason20242025!$AA$3:$AA$1315,DataRegularSeason20242025!$B$3:$B$1315, "&lt;=" &amp; CG$1, DataRegularSeason20242025!$D$3:$D$1315, $A2)+SUMIFS(DataRegularSeason20242025!$AB$3:$AB$1315,DataRegularSeason20242025!$B$3:$B$1315, "&lt;=" &amp; CG$1, DataRegularSeason20242025!$E$3:$E$1315, $A2)</f>
        <v>19</v>
      </c>
      <c r="CH2">
        <f>SUMIFS(DataRegularSeason20242025!$AA$3:$AA$1315,DataRegularSeason20242025!$B$3:$B$1315, "&lt;=" &amp; CH$1, DataRegularSeason20242025!$D$3:$D$1315, $A2)+SUMIFS(DataRegularSeason20242025!$AB$3:$AB$1315,DataRegularSeason20242025!$B$3:$B$1315, "&lt;=" &amp; CH$1, DataRegularSeason20242025!$E$3:$E$1315, $A2)</f>
        <v>19</v>
      </c>
      <c r="CI2">
        <f>SUMIFS(DataRegularSeason20242025!$AA$3:$AA$1315,DataRegularSeason20242025!$B$3:$B$1315, "&lt;=" &amp; CI$1, DataRegularSeason20242025!$D$3:$D$1315, $A2)+SUMIFS(DataRegularSeason20242025!$AB$3:$AB$1315,DataRegularSeason20242025!$B$3:$B$1315, "&lt;=" &amp; CI$1, DataRegularSeason20242025!$E$3:$E$1315, $A2)</f>
        <v>19</v>
      </c>
      <c r="CJ2">
        <f>SUMIFS(DataRegularSeason20242025!$AA$3:$AA$1315,DataRegularSeason20242025!$B$3:$B$1315, "&lt;=" &amp; CJ$1, DataRegularSeason20242025!$D$3:$D$1315, $A2)+SUMIFS(DataRegularSeason20242025!$AB$3:$AB$1315,DataRegularSeason20242025!$B$3:$B$1315, "&lt;=" &amp; CJ$1, DataRegularSeason20242025!$E$3:$E$1315, $A2)</f>
        <v>19</v>
      </c>
      <c r="CK2">
        <f>SUMIFS(DataRegularSeason20242025!$AA$3:$AA$1315,DataRegularSeason20242025!$B$3:$B$1315, "&lt;=" &amp; CK$1, DataRegularSeason20242025!$D$3:$D$1315, $A2)+SUMIFS(DataRegularSeason20242025!$AB$3:$AB$1315,DataRegularSeason20242025!$B$3:$B$1315, "&lt;=" &amp; CK$1, DataRegularSeason20242025!$E$3:$E$1315, $A2)</f>
        <v>19</v>
      </c>
      <c r="CL2">
        <f>SUMIFS(DataRegularSeason20242025!$AA$3:$AA$1315,DataRegularSeason20242025!$B$3:$B$1315, "&lt;=" &amp; CL$1, DataRegularSeason20242025!$D$3:$D$1315, $A2)+SUMIFS(DataRegularSeason20242025!$AB$3:$AB$1315,DataRegularSeason20242025!$B$3:$B$1315, "&lt;=" &amp; CL$1, DataRegularSeason20242025!$E$3:$E$1315, $A2)</f>
        <v>19</v>
      </c>
      <c r="CM2">
        <f>SUMIFS(DataRegularSeason20242025!$AA$3:$AA$1315,DataRegularSeason20242025!$B$3:$B$1315, "&lt;=" &amp; CM$1, DataRegularSeason20242025!$D$3:$D$1315, $A2)+SUMIFS(DataRegularSeason20242025!$AB$3:$AB$1315,DataRegularSeason20242025!$B$3:$B$1315, "&lt;=" &amp; CM$1, DataRegularSeason20242025!$E$3:$E$1315, $A2)</f>
        <v>19</v>
      </c>
      <c r="CN2">
        <f>SUMIFS(DataRegularSeason20242025!$AA$3:$AA$1315,DataRegularSeason20242025!$B$3:$B$1315, "&lt;=" &amp; CN$1, DataRegularSeason20242025!$D$3:$D$1315, $A2)+SUMIFS(DataRegularSeason20242025!$AB$3:$AB$1315,DataRegularSeason20242025!$B$3:$B$1315, "&lt;=" &amp; CN$1, DataRegularSeason20242025!$E$3:$E$1315, $A2)</f>
        <v>19</v>
      </c>
      <c r="CO2">
        <f>SUMIFS(DataRegularSeason20242025!$AA$3:$AA$1315,DataRegularSeason20242025!$B$3:$B$1315, "&lt;=" &amp; CO$1, DataRegularSeason20242025!$D$3:$D$1315, $A2)+SUMIFS(DataRegularSeason20242025!$AB$3:$AB$1315,DataRegularSeason20242025!$B$3:$B$1315, "&lt;=" &amp; CO$1, DataRegularSeason20242025!$E$3:$E$1315, $A2)</f>
        <v>19</v>
      </c>
      <c r="CP2">
        <f>SUMIFS(DataRegularSeason20242025!$AA$3:$AA$1315,DataRegularSeason20242025!$B$3:$B$1315, "&lt;=" &amp; CP$1, DataRegularSeason20242025!$D$3:$D$1315, $A2)+SUMIFS(DataRegularSeason20242025!$AB$3:$AB$1315,DataRegularSeason20242025!$B$3:$B$1315, "&lt;=" &amp; CP$1, DataRegularSeason20242025!$E$3:$E$1315, $A2)</f>
        <v>19</v>
      </c>
      <c r="CQ2">
        <f>SUMIFS(DataRegularSeason20242025!$AA$3:$AA$1315,DataRegularSeason20242025!$B$3:$B$1315, "&lt;=" &amp; CQ$1, DataRegularSeason20242025!$D$3:$D$1315, $A2)+SUMIFS(DataRegularSeason20242025!$AB$3:$AB$1315,DataRegularSeason20242025!$B$3:$B$1315, "&lt;=" &amp; CQ$1, DataRegularSeason20242025!$E$3:$E$1315, $A2)</f>
        <v>19</v>
      </c>
      <c r="CR2">
        <f>SUMIFS(DataRegularSeason20242025!$AA$3:$AA$1315,DataRegularSeason20242025!$B$3:$B$1315, "&lt;=" &amp; CR$1, DataRegularSeason20242025!$D$3:$D$1315, $A2)+SUMIFS(DataRegularSeason20242025!$AB$3:$AB$1315,DataRegularSeason20242025!$B$3:$B$1315, "&lt;=" &amp; CR$1, DataRegularSeason20242025!$E$3:$E$1315, $A2)</f>
        <v>19</v>
      </c>
      <c r="CS2">
        <f>SUMIFS(DataRegularSeason20242025!$AA$3:$AA$1315,DataRegularSeason20242025!$B$3:$B$1315, "&lt;=" &amp; CS$1, DataRegularSeason20242025!$D$3:$D$1315, $A2)+SUMIFS(DataRegularSeason20242025!$AB$3:$AB$1315,DataRegularSeason20242025!$B$3:$B$1315, "&lt;=" &amp; CS$1, DataRegularSeason20242025!$E$3:$E$1315, $A2)</f>
        <v>19</v>
      </c>
      <c r="CT2">
        <f>SUMIFS(DataRegularSeason20242025!$AA$3:$AA$1315,DataRegularSeason20242025!$B$3:$B$1315, "&lt;=" &amp; CT$1, DataRegularSeason20242025!$D$3:$D$1315, $A2)+SUMIFS(DataRegularSeason20242025!$AB$3:$AB$1315,DataRegularSeason20242025!$B$3:$B$1315, "&lt;=" &amp; CT$1, DataRegularSeason20242025!$E$3:$E$1315, $A2)</f>
        <v>19</v>
      </c>
      <c r="CU2">
        <f>SUMIFS(DataRegularSeason20242025!$AA$3:$AA$1315,DataRegularSeason20242025!$B$3:$B$1315, "&lt;=" &amp; CU$1, DataRegularSeason20242025!$D$3:$D$1315, $A2)+SUMIFS(DataRegularSeason20242025!$AB$3:$AB$1315,DataRegularSeason20242025!$B$3:$B$1315, "&lt;=" &amp; CU$1, DataRegularSeason20242025!$E$3:$E$1315, $A2)</f>
        <v>19</v>
      </c>
      <c r="CV2">
        <f>SUMIFS(DataRegularSeason20242025!$AA$3:$AA$1315,DataRegularSeason20242025!$B$3:$B$1315, "&lt;=" &amp; CV$1, DataRegularSeason20242025!$D$3:$D$1315, $A2)+SUMIFS(DataRegularSeason20242025!$AB$3:$AB$1315,DataRegularSeason20242025!$B$3:$B$1315, "&lt;=" &amp; CV$1, DataRegularSeason20242025!$E$3:$E$1315, $A2)</f>
        <v>19</v>
      </c>
      <c r="CW2">
        <f>SUMIFS(DataRegularSeason20242025!$AA$3:$AA$1315,DataRegularSeason20242025!$B$3:$B$1315, "&lt;=" &amp; CW$1, DataRegularSeason20242025!$D$3:$D$1315, $A2)+SUMIFS(DataRegularSeason20242025!$AB$3:$AB$1315,DataRegularSeason20242025!$B$3:$B$1315, "&lt;=" &amp; CW$1, DataRegularSeason20242025!$E$3:$E$1315, $A2)</f>
        <v>19</v>
      </c>
      <c r="CX2">
        <f>SUMIFS(DataRegularSeason20242025!$AA$3:$AA$1315,DataRegularSeason20242025!$B$3:$B$1315, "&lt;=" &amp; CX$1, DataRegularSeason20242025!$D$3:$D$1315, $A2)+SUMIFS(DataRegularSeason20242025!$AB$3:$AB$1315,DataRegularSeason20242025!$B$3:$B$1315, "&lt;=" &amp; CX$1, DataRegularSeason20242025!$E$3:$E$1315, $A2)</f>
        <v>19</v>
      </c>
      <c r="CY2">
        <f>SUMIFS(DataRegularSeason20242025!$AA$3:$AA$1315,DataRegularSeason20242025!$B$3:$B$1315, "&lt;=" &amp; CY$1, DataRegularSeason20242025!$D$3:$D$1315, $A2)+SUMIFS(DataRegularSeason20242025!$AB$3:$AB$1315,DataRegularSeason20242025!$B$3:$B$1315, "&lt;=" &amp; CY$1, DataRegularSeason20242025!$E$3:$E$1315, $A2)</f>
        <v>19</v>
      </c>
      <c r="CZ2">
        <f>SUMIFS(DataRegularSeason20242025!$AA$3:$AA$1315,DataRegularSeason20242025!$B$3:$B$1315, "&lt;=" &amp; CZ$1, DataRegularSeason20242025!$D$3:$D$1315, $A2)+SUMIFS(DataRegularSeason20242025!$AB$3:$AB$1315,DataRegularSeason20242025!$B$3:$B$1315, "&lt;=" &amp; CZ$1, DataRegularSeason20242025!$E$3:$E$1315, $A2)</f>
        <v>19</v>
      </c>
      <c r="DA2">
        <f>SUMIFS(DataRegularSeason20242025!$AA$3:$AA$1315,DataRegularSeason20242025!$B$3:$B$1315, "&lt;=" &amp; DA$1, DataRegularSeason20242025!$D$3:$D$1315, $A2)+SUMIFS(DataRegularSeason20242025!$AB$3:$AB$1315,DataRegularSeason20242025!$B$3:$B$1315, "&lt;=" &amp; DA$1, DataRegularSeason20242025!$E$3:$E$1315, $A2)</f>
        <v>19</v>
      </c>
      <c r="DB2">
        <f>SUMIFS(DataRegularSeason20242025!$AA$3:$AA$1315,DataRegularSeason20242025!$B$3:$B$1315, "&lt;=" &amp; DB$1, DataRegularSeason20242025!$D$3:$D$1315, $A2)+SUMIFS(DataRegularSeason20242025!$AB$3:$AB$1315,DataRegularSeason20242025!$B$3:$B$1315, "&lt;=" &amp; DB$1, DataRegularSeason20242025!$E$3:$E$1315, $A2)</f>
        <v>19</v>
      </c>
      <c r="DC2">
        <f>SUMIFS(DataRegularSeason20242025!$AA$3:$AA$1315,DataRegularSeason20242025!$B$3:$B$1315, "&lt;=" &amp; DC$1, DataRegularSeason20242025!$D$3:$D$1315, $A2)+SUMIFS(DataRegularSeason20242025!$AB$3:$AB$1315,DataRegularSeason20242025!$B$3:$B$1315, "&lt;=" &amp; DC$1, DataRegularSeason20242025!$E$3:$E$1315, $A2)</f>
        <v>19</v>
      </c>
      <c r="DD2">
        <f>SUMIFS(DataRegularSeason20242025!$AA$3:$AA$1315,DataRegularSeason20242025!$B$3:$B$1315, "&lt;=" &amp; DD$1, DataRegularSeason20242025!$D$3:$D$1315, $A2)+SUMIFS(DataRegularSeason20242025!$AB$3:$AB$1315,DataRegularSeason20242025!$B$3:$B$1315, "&lt;=" &amp; DD$1, DataRegularSeason20242025!$E$3:$E$1315, $A2)</f>
        <v>19</v>
      </c>
      <c r="DE2">
        <f>SUMIFS(DataRegularSeason20242025!$AA$3:$AA$1315,DataRegularSeason20242025!$B$3:$B$1315, "&lt;=" &amp; DE$1, DataRegularSeason20242025!$D$3:$D$1315, $A2)+SUMIFS(DataRegularSeason20242025!$AB$3:$AB$1315,DataRegularSeason20242025!$B$3:$B$1315, "&lt;=" &amp; DE$1, DataRegularSeason20242025!$E$3:$E$1315, $A2)</f>
        <v>19</v>
      </c>
      <c r="DF2">
        <f>SUMIFS(DataRegularSeason20242025!$AA$3:$AA$1315,DataRegularSeason20242025!$B$3:$B$1315, "&lt;=" &amp; DF$1, DataRegularSeason20242025!$D$3:$D$1315, $A2)+SUMIFS(DataRegularSeason20242025!$AB$3:$AB$1315,DataRegularSeason20242025!$B$3:$B$1315, "&lt;=" &amp; DF$1, DataRegularSeason20242025!$E$3:$E$1315, $A2)</f>
        <v>19</v>
      </c>
      <c r="DG2">
        <f>SUMIFS(DataRegularSeason20242025!$AA$3:$AA$1315,DataRegularSeason20242025!$B$3:$B$1315, "&lt;=" &amp; DG$1, DataRegularSeason20242025!$D$3:$D$1315, $A2)+SUMIFS(DataRegularSeason20242025!$AB$3:$AB$1315,DataRegularSeason20242025!$B$3:$B$1315, "&lt;=" &amp; DG$1, DataRegularSeason20242025!$E$3:$E$1315, $A2)</f>
        <v>19</v>
      </c>
      <c r="DH2">
        <f>SUMIFS(DataRegularSeason20242025!$AA$3:$AA$1315,DataRegularSeason20242025!$B$3:$B$1315, "&lt;=" &amp; DH$1, DataRegularSeason20242025!$D$3:$D$1315, $A2)+SUMIFS(DataRegularSeason20242025!$AB$3:$AB$1315,DataRegularSeason20242025!$B$3:$B$1315, "&lt;=" &amp; DH$1, DataRegularSeason20242025!$E$3:$E$1315, $A2)</f>
        <v>19</v>
      </c>
      <c r="DI2">
        <f>SUMIFS(DataRegularSeason20242025!$AA$3:$AA$1315,DataRegularSeason20242025!$B$3:$B$1315, "&lt;=" &amp; DI$1, DataRegularSeason20242025!$D$3:$D$1315, $A2)+SUMIFS(DataRegularSeason20242025!$AB$3:$AB$1315,DataRegularSeason20242025!$B$3:$B$1315, "&lt;=" &amp; DI$1, DataRegularSeason20242025!$E$3:$E$1315, $A2)</f>
        <v>19</v>
      </c>
      <c r="DJ2">
        <f>SUMIFS(DataRegularSeason20242025!$AA$3:$AA$1315,DataRegularSeason20242025!$B$3:$B$1315, "&lt;=" &amp; DJ$1, DataRegularSeason20242025!$D$3:$D$1315, $A2)+SUMIFS(DataRegularSeason20242025!$AB$3:$AB$1315,DataRegularSeason20242025!$B$3:$B$1315, "&lt;=" &amp; DJ$1, DataRegularSeason20242025!$E$3:$E$1315, $A2)</f>
        <v>19</v>
      </c>
      <c r="DK2">
        <f>SUMIFS(DataRegularSeason20242025!$AA$3:$AA$1315,DataRegularSeason20242025!$B$3:$B$1315, "&lt;=" &amp; DK$1, DataRegularSeason20242025!$D$3:$D$1315, $A2)+SUMIFS(DataRegularSeason20242025!$AB$3:$AB$1315,DataRegularSeason20242025!$B$3:$B$1315, "&lt;=" &amp; DK$1, DataRegularSeason20242025!$E$3:$E$1315, $A2)</f>
        <v>19</v>
      </c>
      <c r="DL2">
        <f>SUMIFS(DataRegularSeason20242025!$AA$3:$AA$1315,DataRegularSeason20242025!$B$3:$B$1315, "&lt;=" &amp; DL$1, DataRegularSeason20242025!$D$3:$D$1315, $A2)+SUMIFS(DataRegularSeason20242025!$AB$3:$AB$1315,DataRegularSeason20242025!$B$3:$B$1315, "&lt;=" &amp; DL$1, DataRegularSeason20242025!$E$3:$E$1315, $A2)</f>
        <v>19</v>
      </c>
      <c r="DM2">
        <f>SUMIFS(DataRegularSeason20242025!$AA$3:$AA$1315,DataRegularSeason20242025!$B$3:$B$1315, "&lt;=" &amp; DM$1, DataRegularSeason20242025!$D$3:$D$1315, $A2)+SUMIFS(DataRegularSeason20242025!$AB$3:$AB$1315,DataRegularSeason20242025!$B$3:$B$1315, "&lt;=" &amp; DM$1, DataRegularSeason20242025!$E$3:$E$1315, $A2)</f>
        <v>19</v>
      </c>
      <c r="DN2">
        <f>SUMIFS(DataRegularSeason20242025!$AA$3:$AA$1315,DataRegularSeason20242025!$B$3:$B$1315, "&lt;=" &amp; DN$1, DataRegularSeason20242025!$D$3:$D$1315, $A2)+SUMIFS(DataRegularSeason20242025!$AB$3:$AB$1315,DataRegularSeason20242025!$B$3:$B$1315, "&lt;=" &amp; DN$1, DataRegularSeason20242025!$E$3:$E$1315, $A2)</f>
        <v>19</v>
      </c>
      <c r="DO2">
        <f>SUMIFS(DataRegularSeason20242025!$AA$3:$AA$1315,DataRegularSeason20242025!$B$3:$B$1315, "&lt;=" &amp; DO$1, DataRegularSeason20242025!$D$3:$D$1315, $A2)+SUMIFS(DataRegularSeason20242025!$AB$3:$AB$1315,DataRegularSeason20242025!$B$3:$B$1315, "&lt;=" &amp; DO$1, DataRegularSeason20242025!$E$3:$E$1315, $A2)</f>
        <v>19</v>
      </c>
      <c r="DP2">
        <f>SUMIFS(DataRegularSeason20242025!$AA$3:$AA$1315,DataRegularSeason20242025!$B$3:$B$1315, "&lt;=" &amp; DP$1, DataRegularSeason20242025!$D$3:$D$1315, $A2)+SUMIFS(DataRegularSeason20242025!$AB$3:$AB$1315,DataRegularSeason20242025!$B$3:$B$1315, "&lt;=" &amp; DP$1, DataRegularSeason20242025!$E$3:$E$1315, $A2)</f>
        <v>19</v>
      </c>
      <c r="DQ2">
        <f>SUMIFS(DataRegularSeason20242025!$AA$3:$AA$1315,DataRegularSeason20242025!$B$3:$B$1315, "&lt;=" &amp; DQ$1, DataRegularSeason20242025!$D$3:$D$1315, $A2)+SUMIFS(DataRegularSeason20242025!$AB$3:$AB$1315,DataRegularSeason20242025!$B$3:$B$1315, "&lt;=" &amp; DQ$1, DataRegularSeason20242025!$E$3:$E$1315, $A2)</f>
        <v>19</v>
      </c>
      <c r="DR2">
        <f>SUMIFS(DataRegularSeason20242025!$AA$3:$AA$1315,DataRegularSeason20242025!$B$3:$B$1315, "&lt;=" &amp; DR$1, DataRegularSeason20242025!$D$3:$D$1315, $A2)+SUMIFS(DataRegularSeason20242025!$AB$3:$AB$1315,DataRegularSeason20242025!$B$3:$B$1315, "&lt;=" &amp; DR$1, DataRegularSeason20242025!$E$3:$E$1315, $A2)</f>
        <v>19</v>
      </c>
      <c r="DS2">
        <f>SUMIFS(DataRegularSeason20242025!$AA$3:$AA$1315,DataRegularSeason20242025!$B$3:$B$1315, "&lt;=" &amp; DS$1, DataRegularSeason20242025!$D$3:$D$1315, $A2)+SUMIFS(DataRegularSeason20242025!$AB$3:$AB$1315,DataRegularSeason20242025!$B$3:$B$1315, "&lt;=" &amp; DS$1, DataRegularSeason20242025!$E$3:$E$1315, $A2)</f>
        <v>19</v>
      </c>
      <c r="DT2">
        <f>SUMIFS(DataRegularSeason20242025!$AA$3:$AA$1315,DataRegularSeason20242025!$B$3:$B$1315, "&lt;=" &amp; DT$1, DataRegularSeason20242025!$D$3:$D$1315, $A2)+SUMIFS(DataRegularSeason20242025!$AB$3:$AB$1315,DataRegularSeason20242025!$B$3:$B$1315, "&lt;=" &amp; DT$1, DataRegularSeason20242025!$E$3:$E$1315, $A2)</f>
        <v>19</v>
      </c>
      <c r="DU2">
        <f>SUMIFS(DataRegularSeason20242025!$AA$3:$AA$1315,DataRegularSeason20242025!$B$3:$B$1315, "&lt;=" &amp; DU$1, DataRegularSeason20242025!$D$3:$D$1315, $A2)+SUMIFS(DataRegularSeason20242025!$AB$3:$AB$1315,DataRegularSeason20242025!$B$3:$B$1315, "&lt;=" &amp; DU$1, DataRegularSeason20242025!$E$3:$E$1315, $A2)</f>
        <v>19</v>
      </c>
      <c r="DV2">
        <f>SUMIFS(DataRegularSeason20242025!$AA$3:$AA$1315,DataRegularSeason20242025!$B$3:$B$1315, "&lt;=" &amp; DV$1, DataRegularSeason20242025!$D$3:$D$1315, $A2)+SUMIFS(DataRegularSeason20242025!$AB$3:$AB$1315,DataRegularSeason20242025!$B$3:$B$1315, "&lt;=" &amp; DV$1, DataRegularSeason20242025!$E$3:$E$1315, $A2)</f>
        <v>19</v>
      </c>
      <c r="DW2">
        <f>SUMIFS(DataRegularSeason20242025!$AA$3:$AA$1315,DataRegularSeason20242025!$B$3:$B$1315, "&lt;=" &amp; DW$1, DataRegularSeason20242025!$D$3:$D$1315, $A2)+SUMIFS(DataRegularSeason20242025!$AB$3:$AB$1315,DataRegularSeason20242025!$B$3:$B$1315, "&lt;=" &amp; DW$1, DataRegularSeason20242025!$E$3:$E$1315, $A2)</f>
        <v>19</v>
      </c>
      <c r="DX2">
        <f>SUMIFS(DataRegularSeason20242025!$AA$3:$AA$1315,DataRegularSeason20242025!$B$3:$B$1315, "&lt;=" &amp; DX$1, DataRegularSeason20242025!$D$3:$D$1315, $A2)+SUMIFS(DataRegularSeason20242025!$AB$3:$AB$1315,DataRegularSeason20242025!$B$3:$B$1315, "&lt;=" &amp; DX$1, DataRegularSeason20242025!$E$3:$E$1315, $A2)</f>
        <v>19</v>
      </c>
      <c r="DY2">
        <f>SUMIFS(DataRegularSeason20242025!$AA$3:$AA$1315,DataRegularSeason20242025!$B$3:$B$1315, "&lt;=" &amp; DY$1, DataRegularSeason20242025!$D$3:$D$1315, $A2)+SUMIFS(DataRegularSeason20242025!$AB$3:$AB$1315,DataRegularSeason20242025!$B$3:$B$1315, "&lt;=" &amp; DY$1, DataRegularSeason20242025!$E$3:$E$1315, $A2)</f>
        <v>19</v>
      </c>
      <c r="DZ2">
        <f>SUMIFS(DataRegularSeason20242025!$AA$3:$AA$1315,DataRegularSeason20242025!$B$3:$B$1315, "&lt;=" &amp; DZ$1, DataRegularSeason20242025!$D$3:$D$1315, $A2)+SUMIFS(DataRegularSeason20242025!$AB$3:$AB$1315,DataRegularSeason20242025!$B$3:$B$1315, "&lt;=" &amp; DZ$1, DataRegularSeason20242025!$E$3:$E$1315, $A2)</f>
        <v>19</v>
      </c>
      <c r="EA2">
        <f>SUMIFS(DataRegularSeason20242025!$AA$3:$AA$1315,DataRegularSeason20242025!$B$3:$B$1315, "&lt;=" &amp; EA$1, DataRegularSeason20242025!$D$3:$D$1315, $A2)+SUMIFS(DataRegularSeason20242025!$AB$3:$AB$1315,DataRegularSeason20242025!$B$3:$B$1315, "&lt;=" &amp; EA$1, DataRegularSeason20242025!$E$3:$E$1315, $A2)</f>
        <v>19</v>
      </c>
      <c r="EB2">
        <f>SUMIFS(DataRegularSeason20242025!$AA$3:$AA$1315,DataRegularSeason20242025!$B$3:$B$1315, "&lt;=" &amp; EB$1, DataRegularSeason20242025!$D$3:$D$1315, $A2)+SUMIFS(DataRegularSeason20242025!$AB$3:$AB$1315,DataRegularSeason20242025!$B$3:$B$1315, "&lt;=" &amp; EB$1, DataRegularSeason20242025!$E$3:$E$1315, $A2)</f>
        <v>19</v>
      </c>
      <c r="EC2">
        <f>SUMIFS(DataRegularSeason20242025!$AA$3:$AA$1315,DataRegularSeason20242025!$B$3:$B$1315, "&lt;=" &amp; EC$1, DataRegularSeason20242025!$D$3:$D$1315, $A2)+SUMIFS(DataRegularSeason20242025!$AB$3:$AB$1315,DataRegularSeason20242025!$B$3:$B$1315, "&lt;=" &amp; EC$1, DataRegularSeason20242025!$E$3:$E$1315, $A2)</f>
        <v>19</v>
      </c>
      <c r="ED2">
        <f>SUMIFS(DataRegularSeason20242025!$AA$3:$AA$1315,DataRegularSeason20242025!$B$3:$B$1315, "&lt;=" &amp; ED$1, DataRegularSeason20242025!$D$3:$D$1315, $A2)+SUMIFS(DataRegularSeason20242025!$AB$3:$AB$1315,DataRegularSeason20242025!$B$3:$B$1315, "&lt;=" &amp; ED$1, DataRegularSeason20242025!$E$3:$E$1315, $A2)</f>
        <v>19</v>
      </c>
      <c r="EE2">
        <f>SUMIFS(DataRegularSeason20242025!$AA$3:$AA$1315,DataRegularSeason20242025!$B$3:$B$1315, "&lt;=" &amp; EE$1, DataRegularSeason20242025!$D$3:$D$1315, $A2)+SUMIFS(DataRegularSeason20242025!$AB$3:$AB$1315,DataRegularSeason20242025!$B$3:$B$1315, "&lt;=" &amp; EE$1, DataRegularSeason20242025!$E$3:$E$1315, $A2)</f>
        <v>19</v>
      </c>
      <c r="EF2">
        <f>SUMIFS(DataRegularSeason20242025!$AA$3:$AA$1315,DataRegularSeason20242025!$B$3:$B$1315, "&lt;=" &amp; EF$1, DataRegularSeason20242025!$D$3:$D$1315, $A2)+SUMIFS(DataRegularSeason20242025!$AB$3:$AB$1315,DataRegularSeason20242025!$B$3:$B$1315, "&lt;=" &amp; EF$1, DataRegularSeason20242025!$E$3:$E$1315, $A2)</f>
        <v>19</v>
      </c>
      <c r="EG2">
        <f>SUMIFS(DataRegularSeason20242025!$AA$3:$AA$1315,DataRegularSeason20242025!$B$3:$B$1315, "&lt;=" &amp; EG$1, DataRegularSeason20242025!$D$3:$D$1315, $A2)+SUMIFS(DataRegularSeason20242025!$AB$3:$AB$1315,DataRegularSeason20242025!$B$3:$B$1315, "&lt;=" &amp; EG$1, DataRegularSeason20242025!$E$3:$E$1315, $A2)</f>
        <v>19</v>
      </c>
      <c r="EH2">
        <f>SUMIFS(DataRegularSeason20242025!$AA$3:$AA$1315,DataRegularSeason20242025!$B$3:$B$1315, "&lt;=" &amp; EH$1, DataRegularSeason20242025!$D$3:$D$1315, $A2)+SUMIFS(DataRegularSeason20242025!$AB$3:$AB$1315,DataRegularSeason20242025!$B$3:$B$1315, "&lt;=" &amp; EH$1, DataRegularSeason20242025!$E$3:$E$1315, $A2)</f>
        <v>19</v>
      </c>
      <c r="EI2">
        <f>SUMIFS(DataRegularSeason20242025!$AA$3:$AA$1315,DataRegularSeason20242025!$B$3:$B$1315, "&lt;=" &amp; EI$1, DataRegularSeason20242025!$D$3:$D$1315, $A2)+SUMIFS(DataRegularSeason20242025!$AB$3:$AB$1315,DataRegularSeason20242025!$B$3:$B$1315, "&lt;=" &amp; EI$1, DataRegularSeason20242025!$E$3:$E$1315, $A2)</f>
        <v>19</v>
      </c>
      <c r="EJ2">
        <f>SUMIFS(DataRegularSeason20242025!$AA$3:$AA$1315,DataRegularSeason20242025!$B$3:$B$1315, "&lt;=" &amp; EJ$1, DataRegularSeason20242025!$D$3:$D$1315, $A2)+SUMIFS(DataRegularSeason20242025!$AB$3:$AB$1315,DataRegularSeason20242025!$B$3:$B$1315, "&lt;=" &amp; EJ$1, DataRegularSeason20242025!$E$3:$E$1315, $A2)</f>
        <v>19</v>
      </c>
      <c r="EK2">
        <f>SUMIFS(DataRegularSeason20242025!$AA$3:$AA$1315,DataRegularSeason20242025!$B$3:$B$1315, "&lt;=" &amp; EK$1, DataRegularSeason20242025!$D$3:$D$1315, $A2)+SUMIFS(DataRegularSeason20242025!$AB$3:$AB$1315,DataRegularSeason20242025!$B$3:$B$1315, "&lt;=" &amp; EK$1, DataRegularSeason20242025!$E$3:$E$1315, $A2)</f>
        <v>19</v>
      </c>
      <c r="EL2">
        <f>SUMIFS(DataRegularSeason20242025!$AA$3:$AA$1315,DataRegularSeason20242025!$B$3:$B$1315, "&lt;=" &amp; EL$1, DataRegularSeason20242025!$D$3:$D$1315, $A2)+SUMIFS(DataRegularSeason20242025!$AB$3:$AB$1315,DataRegularSeason20242025!$B$3:$B$1315, "&lt;=" &amp; EL$1, DataRegularSeason20242025!$E$3:$E$1315, $A2)</f>
        <v>19</v>
      </c>
      <c r="EM2">
        <f>SUMIFS(DataRegularSeason20242025!$AA$3:$AA$1315,DataRegularSeason20242025!$B$3:$B$1315, "&lt;=" &amp; EM$1, DataRegularSeason20242025!$D$3:$D$1315, $A2)+SUMIFS(DataRegularSeason20242025!$AB$3:$AB$1315,DataRegularSeason20242025!$B$3:$B$1315, "&lt;=" &amp; EM$1, DataRegularSeason20242025!$E$3:$E$1315, $A2)</f>
        <v>19</v>
      </c>
      <c r="EN2">
        <f>SUMIFS(DataRegularSeason20242025!$AA$3:$AA$1315,DataRegularSeason20242025!$B$3:$B$1315, "&lt;=" &amp; EN$1, DataRegularSeason20242025!$D$3:$D$1315, $A2)+SUMIFS(DataRegularSeason20242025!$AB$3:$AB$1315,DataRegularSeason20242025!$B$3:$B$1315, "&lt;=" &amp; EN$1, DataRegularSeason20242025!$E$3:$E$1315, $A2)</f>
        <v>19</v>
      </c>
      <c r="EO2">
        <f>SUMIFS(DataRegularSeason20242025!$AA$3:$AA$1315,DataRegularSeason20242025!$B$3:$B$1315, "&lt;=" &amp; EO$1, DataRegularSeason20242025!$D$3:$D$1315, $A2)+SUMIFS(DataRegularSeason20242025!$AB$3:$AB$1315,DataRegularSeason20242025!$B$3:$B$1315, "&lt;=" &amp; EO$1, DataRegularSeason20242025!$E$3:$E$1315, $A2)</f>
        <v>19</v>
      </c>
      <c r="EP2">
        <f>SUMIFS(DataRegularSeason20242025!$AA$3:$AA$1315,DataRegularSeason20242025!$B$3:$B$1315, "&lt;=" &amp; EP$1, DataRegularSeason20242025!$D$3:$D$1315, $A2)+SUMIFS(DataRegularSeason20242025!$AB$3:$AB$1315,DataRegularSeason20242025!$B$3:$B$1315, "&lt;=" &amp; EP$1, DataRegularSeason20242025!$E$3:$E$1315, $A2)</f>
        <v>19</v>
      </c>
      <c r="EQ2">
        <f>SUMIFS(DataRegularSeason20242025!$AA$3:$AA$1315,DataRegularSeason20242025!$B$3:$B$1315, "&lt;=" &amp; EQ$1, DataRegularSeason20242025!$D$3:$D$1315, $A2)+SUMIFS(DataRegularSeason20242025!$AB$3:$AB$1315,DataRegularSeason20242025!$B$3:$B$1315, "&lt;=" &amp; EQ$1, DataRegularSeason20242025!$E$3:$E$1315, $A2)</f>
        <v>19</v>
      </c>
      <c r="ER2">
        <f>SUMIFS(DataRegularSeason20242025!$AA$3:$AA$1315,DataRegularSeason20242025!$B$3:$B$1315, "&lt;=" &amp; ER$1, DataRegularSeason20242025!$D$3:$D$1315, $A2)+SUMIFS(DataRegularSeason20242025!$AB$3:$AB$1315,DataRegularSeason20242025!$B$3:$B$1315, "&lt;=" &amp; ER$1, DataRegularSeason20242025!$E$3:$E$1315, $A2)</f>
        <v>19</v>
      </c>
      <c r="ES2">
        <f>SUMIFS(DataRegularSeason20242025!$AA$3:$AA$1315,DataRegularSeason20242025!$B$3:$B$1315, "&lt;=" &amp; ES$1, DataRegularSeason20242025!$D$3:$D$1315, $A2)+SUMIFS(DataRegularSeason20242025!$AB$3:$AB$1315,DataRegularSeason20242025!$B$3:$B$1315, "&lt;=" &amp; ES$1, DataRegularSeason20242025!$E$3:$E$1315, $A2)</f>
        <v>19</v>
      </c>
      <c r="ET2">
        <f>SUMIFS(DataRegularSeason20242025!$AA$3:$AA$1315,DataRegularSeason20242025!$B$3:$B$1315, "&lt;=" &amp; ET$1, DataRegularSeason20242025!$D$3:$D$1315, $A2)+SUMIFS(DataRegularSeason20242025!$AB$3:$AB$1315,DataRegularSeason20242025!$B$3:$B$1315, "&lt;=" &amp; ET$1, DataRegularSeason20242025!$E$3:$E$1315, $A2)</f>
        <v>19</v>
      </c>
      <c r="EU2">
        <f>SUMIFS(DataRegularSeason20242025!$AA$3:$AA$1315,DataRegularSeason20242025!$B$3:$B$1315, "&lt;=" &amp; EU$1, DataRegularSeason20242025!$D$3:$D$1315, $A2)+SUMIFS(DataRegularSeason20242025!$AB$3:$AB$1315,DataRegularSeason20242025!$B$3:$B$1315, "&lt;=" &amp; EU$1, DataRegularSeason20242025!$E$3:$E$1315, $A2)</f>
        <v>19</v>
      </c>
      <c r="EV2">
        <f>SUMIFS(DataRegularSeason20242025!$AA$3:$AA$1315,DataRegularSeason20242025!$B$3:$B$1315, "&lt;=" &amp; EV$1, DataRegularSeason20242025!$D$3:$D$1315, $A2)+SUMIFS(DataRegularSeason20242025!$AB$3:$AB$1315,DataRegularSeason20242025!$B$3:$B$1315, "&lt;=" &amp; EV$1, DataRegularSeason20242025!$E$3:$E$1315, $A2)</f>
        <v>19</v>
      </c>
      <c r="EW2">
        <f>SUMIFS(DataRegularSeason20242025!$AA$3:$AA$1315,DataRegularSeason20242025!$B$3:$B$1315, "&lt;=" &amp; EW$1, DataRegularSeason20242025!$D$3:$D$1315, $A2)+SUMIFS(DataRegularSeason20242025!$AB$3:$AB$1315,DataRegularSeason20242025!$B$3:$B$1315, "&lt;=" &amp; EW$1, DataRegularSeason20242025!$E$3:$E$1315, $A2)</f>
        <v>19</v>
      </c>
      <c r="EX2">
        <f>SUMIFS(DataRegularSeason20242025!$AA$3:$AA$1315,DataRegularSeason20242025!$B$3:$B$1315, "&lt;=" &amp; EX$1, DataRegularSeason20242025!$D$3:$D$1315, $A2)+SUMIFS(DataRegularSeason20242025!$AB$3:$AB$1315,DataRegularSeason20242025!$B$3:$B$1315, "&lt;=" &amp; EX$1, DataRegularSeason20242025!$E$3:$E$1315, $A2)</f>
        <v>19</v>
      </c>
      <c r="EY2">
        <f>SUMIFS(DataRegularSeason20242025!$AA$3:$AA$1315,DataRegularSeason20242025!$B$3:$B$1315, "&lt;=" &amp; EY$1, DataRegularSeason20242025!$D$3:$D$1315, $A2)+SUMIFS(DataRegularSeason20242025!$AB$3:$AB$1315,DataRegularSeason20242025!$B$3:$B$1315, "&lt;=" &amp; EY$1, DataRegularSeason20242025!$E$3:$E$1315, $A2)</f>
        <v>19</v>
      </c>
      <c r="EZ2">
        <f>SUMIFS(DataRegularSeason20242025!$AA$3:$AA$1315,DataRegularSeason20242025!$B$3:$B$1315, "&lt;=" &amp; EZ$1, DataRegularSeason20242025!$D$3:$D$1315, $A2)+SUMIFS(DataRegularSeason20242025!$AB$3:$AB$1315,DataRegularSeason20242025!$B$3:$B$1315, "&lt;=" &amp; EZ$1, DataRegularSeason20242025!$E$3:$E$1315, $A2)</f>
        <v>19</v>
      </c>
      <c r="FA2">
        <f>SUMIFS(DataRegularSeason20242025!$AA$3:$AA$1315,DataRegularSeason20242025!$B$3:$B$1315, "&lt;=" &amp; FA$1, DataRegularSeason20242025!$D$3:$D$1315, $A2)+SUMIFS(DataRegularSeason20242025!$AB$3:$AB$1315,DataRegularSeason20242025!$B$3:$B$1315, "&lt;=" &amp; FA$1, DataRegularSeason20242025!$E$3:$E$1315, $A2)</f>
        <v>19</v>
      </c>
      <c r="FB2">
        <f>SUMIFS(DataRegularSeason20242025!$AA$3:$AA$1315,DataRegularSeason20242025!$B$3:$B$1315, "&lt;=" &amp; FB$1, DataRegularSeason20242025!$D$3:$D$1315, $A2)+SUMIFS(DataRegularSeason20242025!$AB$3:$AB$1315,DataRegularSeason20242025!$B$3:$B$1315, "&lt;=" &amp; FB$1, DataRegularSeason20242025!$E$3:$E$1315, $A2)</f>
        <v>19</v>
      </c>
      <c r="FC2">
        <f>SUMIFS(DataRegularSeason20242025!$AA$3:$AA$1315,DataRegularSeason20242025!$B$3:$B$1315, "&lt;=" &amp; FC$1, DataRegularSeason20242025!$D$3:$D$1315, $A2)+SUMIFS(DataRegularSeason20242025!$AB$3:$AB$1315,DataRegularSeason20242025!$B$3:$B$1315, "&lt;=" &amp; FC$1, DataRegularSeason20242025!$E$3:$E$1315, $A2)</f>
        <v>19</v>
      </c>
      <c r="FD2">
        <f>SUMIFS(DataRegularSeason20242025!$AA$3:$AA$1315,DataRegularSeason20242025!$B$3:$B$1315, "&lt;=" &amp; FD$1, DataRegularSeason20242025!$D$3:$D$1315, $A2)+SUMIFS(DataRegularSeason20242025!$AB$3:$AB$1315,DataRegularSeason20242025!$B$3:$B$1315, "&lt;=" &amp; FD$1, DataRegularSeason20242025!$E$3:$E$1315, $A2)</f>
        <v>19</v>
      </c>
      <c r="FE2">
        <f>SUMIFS(DataRegularSeason20242025!$AA$3:$AA$1315,DataRegularSeason20242025!$B$3:$B$1315, "&lt;=" &amp; FE$1, DataRegularSeason20242025!$D$3:$D$1315, $A2)+SUMIFS(DataRegularSeason20242025!$AB$3:$AB$1315,DataRegularSeason20242025!$B$3:$B$1315, "&lt;=" &amp; FE$1, DataRegularSeason20242025!$E$3:$E$1315, $A2)</f>
        <v>19</v>
      </c>
      <c r="FF2">
        <f>SUMIFS(DataRegularSeason20242025!$AA$3:$AA$1315,DataRegularSeason20242025!$B$3:$B$1315, "&lt;=" &amp; FF$1, DataRegularSeason20242025!$D$3:$D$1315, $A2)+SUMIFS(DataRegularSeason20242025!$AB$3:$AB$1315,DataRegularSeason20242025!$B$3:$B$1315, "&lt;=" &amp; FF$1, DataRegularSeason20242025!$E$3:$E$1315, $A2)</f>
        <v>19</v>
      </c>
      <c r="FG2">
        <f>SUMIFS(DataRegularSeason20242025!$AA$3:$AA$1315,DataRegularSeason20242025!$B$3:$B$1315, "&lt;=" &amp; FG$1, DataRegularSeason20242025!$D$3:$D$1315, $A2)+SUMIFS(DataRegularSeason20242025!$AB$3:$AB$1315,DataRegularSeason20242025!$B$3:$B$1315, "&lt;=" &amp; FG$1, DataRegularSeason20242025!$E$3:$E$1315, $A2)</f>
        <v>19</v>
      </c>
      <c r="FH2">
        <f>SUMIFS(DataRegularSeason20242025!$AA$3:$AA$1315,DataRegularSeason20242025!$B$3:$B$1315, "&lt;=" &amp; FH$1, DataRegularSeason20242025!$D$3:$D$1315, $A2)+SUMIFS(DataRegularSeason20242025!$AB$3:$AB$1315,DataRegularSeason20242025!$B$3:$B$1315, "&lt;=" &amp; FH$1, DataRegularSeason20242025!$E$3:$E$1315, $A2)</f>
        <v>19</v>
      </c>
      <c r="FI2">
        <f>SUMIFS(DataRegularSeason20242025!$AA$3:$AA$1315,DataRegularSeason20242025!$B$3:$B$1315, "&lt;=" &amp; FI$1, DataRegularSeason20242025!$D$3:$D$1315, $A2)+SUMIFS(DataRegularSeason20242025!$AB$3:$AB$1315,DataRegularSeason20242025!$B$3:$B$1315, "&lt;=" &amp; FI$1, DataRegularSeason20242025!$E$3:$E$1315, $A2)</f>
        <v>19</v>
      </c>
      <c r="FJ2">
        <f>SUMIFS(DataRegularSeason20242025!$AA$3:$AA$1315,DataRegularSeason20242025!$B$3:$B$1315, "&lt;=" &amp; FJ$1, DataRegularSeason20242025!$D$3:$D$1315, $A2)+SUMIFS(DataRegularSeason20242025!$AB$3:$AB$1315,DataRegularSeason20242025!$B$3:$B$1315, "&lt;=" &amp; FJ$1, DataRegularSeason20242025!$E$3:$E$1315, $A2)</f>
        <v>19</v>
      </c>
      <c r="FK2">
        <f>SUMIFS(DataRegularSeason20242025!$AA$3:$AA$1315,DataRegularSeason20242025!$B$3:$B$1315, "&lt;=" &amp; FK$1, DataRegularSeason20242025!$D$3:$D$1315, $A2)+SUMIFS(DataRegularSeason20242025!$AB$3:$AB$1315,DataRegularSeason20242025!$B$3:$B$1315, "&lt;=" &amp; FK$1, DataRegularSeason20242025!$E$3:$E$1315, $A2)</f>
        <v>19</v>
      </c>
      <c r="FL2">
        <f>SUMIFS(DataRegularSeason20242025!$AA$3:$AA$1315,DataRegularSeason20242025!$B$3:$B$1315, "&lt;=" &amp; FL$1, DataRegularSeason20242025!$D$3:$D$1315, $A2)+SUMIFS(DataRegularSeason20242025!$AB$3:$AB$1315,DataRegularSeason20242025!$B$3:$B$1315, "&lt;=" &amp; FL$1, DataRegularSeason20242025!$E$3:$E$1315, $A2)</f>
        <v>19</v>
      </c>
      <c r="FM2">
        <f>SUMIFS(DataRegularSeason20242025!$AA$3:$AA$1315,DataRegularSeason20242025!$B$3:$B$1315, "&lt;=" &amp; FM$1, DataRegularSeason20242025!$D$3:$D$1315, $A2)+SUMIFS(DataRegularSeason20242025!$AB$3:$AB$1315,DataRegularSeason20242025!$B$3:$B$1315, "&lt;=" &amp; FM$1, DataRegularSeason20242025!$E$3:$E$1315, $A2)</f>
        <v>19</v>
      </c>
      <c r="FN2">
        <f>SUMIFS(DataRegularSeason20242025!$AA$3:$AA$1315,DataRegularSeason20242025!$B$3:$B$1315, "&lt;=" &amp; FN$1, DataRegularSeason20242025!$D$3:$D$1315, $A2)+SUMIFS(DataRegularSeason20242025!$AB$3:$AB$1315,DataRegularSeason20242025!$B$3:$B$1315, "&lt;=" &amp; FN$1, DataRegularSeason20242025!$E$3:$E$1315, $A2)</f>
        <v>19</v>
      </c>
      <c r="FO2">
        <f>SUMIFS(DataRegularSeason20242025!$AA$3:$AA$1315,DataRegularSeason20242025!$B$3:$B$1315, "&lt;=" &amp; FO$1, DataRegularSeason20242025!$D$3:$D$1315, $A2)+SUMIFS(DataRegularSeason20242025!$AB$3:$AB$1315,DataRegularSeason20242025!$B$3:$B$1315, "&lt;=" &amp; FO$1, DataRegularSeason20242025!$E$3:$E$1315, $A2)</f>
        <v>19</v>
      </c>
      <c r="FP2">
        <f>SUMIFS(DataRegularSeason20242025!$AA$3:$AA$1315,DataRegularSeason20242025!$B$3:$B$1315, "&lt;=" &amp; FP$1, DataRegularSeason20242025!$D$3:$D$1315, $A2)+SUMIFS(DataRegularSeason20242025!$AB$3:$AB$1315,DataRegularSeason20242025!$B$3:$B$1315, "&lt;=" &amp; FP$1, DataRegularSeason20242025!$E$3:$E$1315, $A2)</f>
        <v>19</v>
      </c>
      <c r="FQ2">
        <f>SUMIFS(DataRegularSeason20242025!$AA$3:$AA$1315,DataRegularSeason20242025!$B$3:$B$1315, "&lt;=" &amp; FQ$1, DataRegularSeason20242025!$D$3:$D$1315, $A2)+SUMIFS(DataRegularSeason20242025!$AB$3:$AB$1315,DataRegularSeason20242025!$B$3:$B$1315, "&lt;=" &amp; FQ$1, DataRegularSeason20242025!$E$3:$E$1315, $A2)</f>
        <v>19</v>
      </c>
      <c r="FR2">
        <f>SUMIFS(DataRegularSeason20242025!$AA$3:$AA$1315,DataRegularSeason20242025!$B$3:$B$1315, "&lt;=" &amp; FR$1, DataRegularSeason20242025!$D$3:$D$1315, $A2)+SUMIFS(DataRegularSeason20242025!$AB$3:$AB$1315,DataRegularSeason20242025!$B$3:$B$1315, "&lt;=" &amp; FR$1, DataRegularSeason20242025!$E$3:$E$1315, $A2)</f>
        <v>19</v>
      </c>
      <c r="FS2">
        <f>SUMIFS(DataRegularSeason20242025!$AA$3:$AA$1315,DataRegularSeason20242025!$B$3:$B$1315, "&lt;=" &amp; FS$1, DataRegularSeason20242025!$D$3:$D$1315, $A2)+SUMIFS(DataRegularSeason20242025!$AB$3:$AB$1315,DataRegularSeason20242025!$B$3:$B$1315, "&lt;=" &amp; FS$1, DataRegularSeason20242025!$E$3:$E$1315, $A2)</f>
        <v>19</v>
      </c>
      <c r="FT2">
        <f>SUMIFS(DataRegularSeason20242025!$AA$3:$AA$1315,DataRegularSeason20242025!$B$3:$B$1315, "&lt;=" &amp; FT$1, DataRegularSeason20242025!$D$3:$D$1315, $A2)+SUMIFS(DataRegularSeason20242025!$AB$3:$AB$1315,DataRegularSeason20242025!$B$3:$B$1315, "&lt;=" &amp; FT$1, DataRegularSeason20242025!$E$3:$E$1315, $A2)</f>
        <v>19</v>
      </c>
      <c r="FU2">
        <f>SUMIFS(DataRegularSeason20242025!$AA$3:$AA$1315,DataRegularSeason20242025!$B$3:$B$1315, "&lt;=" &amp; FU$1, DataRegularSeason20242025!$D$3:$D$1315, $A2)+SUMIFS(DataRegularSeason20242025!$AB$3:$AB$1315,DataRegularSeason20242025!$B$3:$B$1315, "&lt;=" &amp; FU$1, DataRegularSeason20242025!$E$3:$E$1315, $A2)</f>
        <v>19</v>
      </c>
      <c r="FV2">
        <f>SUMIFS(DataRegularSeason20242025!$AA$3:$AA$1315,DataRegularSeason20242025!$B$3:$B$1315, "&lt;=" &amp; FV$1, DataRegularSeason20242025!$D$3:$D$1315, $A2)+SUMIFS(DataRegularSeason20242025!$AB$3:$AB$1315,DataRegularSeason20242025!$B$3:$B$1315, "&lt;=" &amp; FV$1, DataRegularSeason20242025!$E$3:$E$1315, $A2)</f>
        <v>19</v>
      </c>
      <c r="FW2">
        <f>SUMIFS(DataRegularSeason20242025!$AA$3:$AA$1315,DataRegularSeason20242025!$B$3:$B$1315, "&lt;=" &amp; FW$1, DataRegularSeason20242025!$D$3:$D$1315, $A2)+SUMIFS(DataRegularSeason20242025!$AB$3:$AB$1315,DataRegularSeason20242025!$B$3:$B$1315, "&lt;=" &amp; FW$1, DataRegularSeason20242025!$E$3:$E$1315, $A2)</f>
        <v>19</v>
      </c>
      <c r="FX2">
        <f>SUMIFS(DataRegularSeason20242025!$AA$3:$AA$1315,DataRegularSeason20242025!$B$3:$B$1315, "&lt;=" &amp; FX$1, DataRegularSeason20242025!$D$3:$D$1315, $A2)+SUMIFS(DataRegularSeason20242025!$AB$3:$AB$1315,DataRegularSeason20242025!$B$3:$B$1315, "&lt;=" &amp; FX$1, DataRegularSeason20242025!$E$3:$E$1315, $A2)</f>
        <v>19</v>
      </c>
      <c r="FY2">
        <f>SUMIFS(DataRegularSeason20242025!$AA$3:$AA$1315,DataRegularSeason20242025!$B$3:$B$1315, "&lt;=" &amp; FY$1, DataRegularSeason20242025!$D$3:$D$1315, $A2)+SUMIFS(DataRegularSeason20242025!$AB$3:$AB$1315,DataRegularSeason20242025!$B$3:$B$1315, "&lt;=" &amp; FY$1, DataRegularSeason20242025!$E$3:$E$1315, $A2)</f>
        <v>19</v>
      </c>
      <c r="FZ2">
        <f>SUMIFS(DataRegularSeason20242025!$AA$3:$AA$1315,DataRegularSeason20242025!$B$3:$B$1315, "&lt;=" &amp; FZ$1, DataRegularSeason20242025!$D$3:$D$1315, $A2)+SUMIFS(DataRegularSeason20242025!$AB$3:$AB$1315,DataRegularSeason20242025!$B$3:$B$1315, "&lt;=" &amp; FZ$1, DataRegularSeason20242025!$E$3:$E$1315, $A2)</f>
        <v>19</v>
      </c>
      <c r="GA2">
        <f>SUMIFS(DataRegularSeason20242025!$AA$3:$AA$1315,DataRegularSeason20242025!$B$3:$B$1315, "&lt;=" &amp; GA$1, DataRegularSeason20242025!$D$3:$D$1315, $A2)+SUMIFS(DataRegularSeason20242025!$AB$3:$AB$1315,DataRegularSeason20242025!$B$3:$B$1315, "&lt;=" &amp; GA$1, DataRegularSeason20242025!$E$3:$E$1315, $A2)</f>
        <v>19</v>
      </c>
      <c r="GB2">
        <f>SUMIFS(DataRegularSeason20242025!$AA$3:$AA$1315,DataRegularSeason20242025!$B$3:$B$1315, "&lt;=" &amp; GB$1, DataRegularSeason20242025!$D$3:$D$1315, $A2)+SUMIFS(DataRegularSeason20242025!$AB$3:$AB$1315,DataRegularSeason20242025!$B$3:$B$1315, "&lt;=" &amp; GB$1, DataRegularSeason20242025!$E$3:$E$1315, $A2)</f>
        <v>19</v>
      </c>
      <c r="GC2">
        <f>SUMIFS(DataRegularSeason20242025!$AA$3:$AA$1315,DataRegularSeason20242025!$B$3:$B$1315, "&lt;=" &amp; GC$1, DataRegularSeason20242025!$D$3:$D$1315, $A2)+SUMIFS(DataRegularSeason20242025!$AB$3:$AB$1315,DataRegularSeason20242025!$B$3:$B$1315, "&lt;=" &amp; GC$1, DataRegularSeason20242025!$E$3:$E$1315, $A2)</f>
        <v>19</v>
      </c>
      <c r="GD2">
        <f>SUMIFS(DataRegularSeason20242025!$AA$3:$AA$1315,DataRegularSeason20242025!$B$3:$B$1315, "&lt;=" &amp; GD$1, DataRegularSeason20242025!$D$3:$D$1315, $A2)+SUMIFS(DataRegularSeason20242025!$AB$3:$AB$1315,DataRegularSeason20242025!$B$3:$B$1315, "&lt;=" &amp; GD$1, DataRegularSeason20242025!$E$3:$E$1315, $A2)</f>
        <v>19</v>
      </c>
      <c r="GE2">
        <f>SUMIFS(DataRegularSeason20242025!$AA$3:$AA$1315,DataRegularSeason20242025!$B$3:$B$1315, "&lt;=" &amp; GE$1, DataRegularSeason20242025!$D$3:$D$1315, $A2)+SUMIFS(DataRegularSeason20242025!$AB$3:$AB$1315,DataRegularSeason20242025!$B$3:$B$1315, "&lt;=" &amp; GE$1, DataRegularSeason20242025!$E$3:$E$1315, $A2)</f>
        <v>19</v>
      </c>
      <c r="GF2">
        <f>SUMIFS(DataRegularSeason20242025!$AA$3:$AA$1315,DataRegularSeason20242025!$B$3:$B$1315, "&lt;=" &amp; GF$1, DataRegularSeason20242025!$D$3:$D$1315, $A2)+SUMIFS(DataRegularSeason20242025!$AB$3:$AB$1315,DataRegularSeason20242025!$B$3:$B$1315, "&lt;=" &amp; GF$1, DataRegularSeason20242025!$E$3:$E$1315, $A2)</f>
        <v>19</v>
      </c>
      <c r="GG2">
        <f>SUMIFS(DataRegularSeason20242025!$AA$3:$AA$1315,DataRegularSeason20242025!$B$3:$B$1315, "&lt;=" &amp; GG$1, DataRegularSeason20242025!$D$3:$D$1315, $A2)+SUMIFS(DataRegularSeason20242025!$AB$3:$AB$1315,DataRegularSeason20242025!$B$3:$B$1315, "&lt;=" &amp; GG$1, DataRegularSeason20242025!$E$3:$E$1315, $A2)</f>
        <v>19</v>
      </c>
      <c r="GH2">
        <f>SUMIFS(DataRegularSeason20242025!$AA$3:$AA$1315,DataRegularSeason20242025!$B$3:$B$1315, "&lt;=" &amp; GH$1, DataRegularSeason20242025!$D$3:$D$1315, $A2)+SUMIFS(DataRegularSeason20242025!$AB$3:$AB$1315,DataRegularSeason20242025!$B$3:$B$1315, "&lt;=" &amp; GH$1, DataRegularSeason20242025!$E$3:$E$1315, $A2)</f>
        <v>19</v>
      </c>
      <c r="GI2">
        <f>SUMIFS(DataRegularSeason20242025!$AA$3:$AA$1315,DataRegularSeason20242025!$B$3:$B$1315, "&lt;=" &amp; GI$1, DataRegularSeason20242025!$D$3:$D$1315, $A2)+SUMIFS(DataRegularSeason20242025!$AB$3:$AB$1315,DataRegularSeason20242025!$B$3:$B$1315, "&lt;=" &amp; GI$1, DataRegularSeason20242025!$E$3:$E$1315, $A2)</f>
        <v>19</v>
      </c>
      <c r="GJ2">
        <f>SUMIFS(DataRegularSeason20242025!$AA$3:$AA$1315,DataRegularSeason20242025!$B$3:$B$1315, "&lt;=" &amp; GJ$1, DataRegularSeason20242025!$D$3:$D$1315, $A2)+SUMIFS(DataRegularSeason20242025!$AB$3:$AB$1315,DataRegularSeason20242025!$B$3:$B$1315, "&lt;=" &amp; GJ$1, DataRegularSeason20242025!$E$3:$E$1315, $A2)</f>
        <v>19</v>
      </c>
      <c r="GK2">
        <f>SUMIFS(DataRegularSeason20242025!$AA$3:$AA$1315,DataRegularSeason20242025!$B$3:$B$1315, "&lt;=" &amp; GK$1, DataRegularSeason20242025!$D$3:$D$1315, $A2)+SUMIFS(DataRegularSeason20242025!$AB$3:$AB$1315,DataRegularSeason20242025!$B$3:$B$1315, "&lt;=" &amp; GK$1, DataRegularSeason20242025!$E$3:$E$1315, $A2)</f>
        <v>19</v>
      </c>
      <c r="GL2">
        <f>SUMIFS(DataRegularSeason20242025!$AA$3:$AA$1315,DataRegularSeason20242025!$B$3:$B$1315, "&lt;=" &amp; GL$1, DataRegularSeason20242025!$D$3:$D$1315, $A2)+SUMIFS(DataRegularSeason20242025!$AB$3:$AB$1315,DataRegularSeason20242025!$B$3:$B$1315, "&lt;=" &amp; GL$1, DataRegularSeason20242025!$E$3:$E$1315, $A2)</f>
        <v>19</v>
      </c>
      <c r="GM2">
        <f>SUMIFS(DataRegularSeason20242025!$AA$3:$AA$1315,DataRegularSeason20242025!$B$3:$B$1315, "&lt;=" &amp; GM$1, DataRegularSeason20242025!$D$3:$D$1315, $A2)+SUMIFS(DataRegularSeason20242025!$AB$3:$AB$1315,DataRegularSeason20242025!$B$3:$B$1315, "&lt;=" &amp; GM$1, DataRegularSeason20242025!$E$3:$E$1315, $A2)</f>
        <v>19</v>
      </c>
      <c r="GN2">
        <f>SUMIFS(DataRegularSeason20242025!$AA$3:$AA$1315,DataRegularSeason20242025!$B$3:$B$1315, "&lt;=" &amp; GN$1, DataRegularSeason20242025!$D$3:$D$1315, $A2)+SUMIFS(DataRegularSeason20242025!$AB$3:$AB$1315,DataRegularSeason20242025!$B$3:$B$1315, "&lt;=" &amp; GN$1, DataRegularSeason20242025!$E$3:$E$1315, $A2)</f>
        <v>19</v>
      </c>
      <c r="GO2">
        <f>SUMIFS(DataRegularSeason20242025!$AA$3:$AA$1315,DataRegularSeason20242025!$B$3:$B$1315, "&lt;=" &amp; GO$1, DataRegularSeason20242025!$D$3:$D$1315, $A2)+SUMIFS(DataRegularSeason20242025!$AB$3:$AB$1315,DataRegularSeason20242025!$B$3:$B$1315, "&lt;=" &amp; GO$1, DataRegularSeason20242025!$E$3:$E$1315, $A2)</f>
        <v>19</v>
      </c>
      <c r="GP2">
        <f>SUMIFS(DataRegularSeason20242025!$AA$3:$AA$1315,DataRegularSeason20242025!$B$3:$B$1315, "&lt;=" &amp; GP$1, DataRegularSeason20242025!$D$3:$D$1315, $A2)+SUMIFS(DataRegularSeason20242025!$AB$3:$AB$1315,DataRegularSeason20242025!$B$3:$B$1315, "&lt;=" &amp; GP$1, DataRegularSeason20242025!$E$3:$E$1315, $A2)</f>
        <v>19</v>
      </c>
      <c r="GQ2">
        <f>SUMIFS(DataRegularSeason20242025!$AA$3:$AA$1315,DataRegularSeason20242025!$B$3:$B$1315, "&lt;=" &amp; GQ$1, DataRegularSeason20242025!$D$3:$D$1315, $A2)+SUMIFS(DataRegularSeason20242025!$AB$3:$AB$1315,DataRegularSeason20242025!$B$3:$B$1315, "&lt;=" &amp; GQ$1, DataRegularSeason20242025!$E$3:$E$1315, $A2)</f>
        <v>19</v>
      </c>
      <c r="GR2">
        <f>SUMIFS(DataRegularSeason20242025!$AA$3:$AA$1315,DataRegularSeason20242025!$B$3:$B$1315, "&lt;=" &amp; GR$1, DataRegularSeason20242025!$D$3:$D$1315, $A2)+SUMIFS(DataRegularSeason20242025!$AB$3:$AB$1315,DataRegularSeason20242025!$B$3:$B$1315, "&lt;=" &amp; GR$1, DataRegularSeason20242025!$E$3:$E$1315, $A2)</f>
        <v>19</v>
      </c>
      <c r="GS2">
        <f>SUMIFS(DataRegularSeason20242025!$AA$3:$AA$1315,DataRegularSeason20242025!$B$3:$B$1315, "&lt;=" &amp; GS$1, DataRegularSeason20242025!$D$3:$D$1315, $A2)+SUMIFS(DataRegularSeason20242025!$AB$3:$AB$1315,DataRegularSeason20242025!$B$3:$B$1315, "&lt;=" &amp; GS$1, DataRegularSeason20242025!$E$3:$E$1315, $A2)</f>
        <v>19</v>
      </c>
      <c r="GT2">
        <f>SUMIFS(DataRegularSeason20242025!$AA$3:$AA$1315,DataRegularSeason20242025!$B$3:$B$1315, "&lt;=" &amp; GT$1, DataRegularSeason20242025!$D$3:$D$1315, $A2)+SUMIFS(DataRegularSeason20242025!$AB$3:$AB$1315,DataRegularSeason20242025!$B$3:$B$1315, "&lt;=" &amp; GT$1, DataRegularSeason20242025!$E$3:$E$1315, $A2)</f>
        <v>19</v>
      </c>
      <c r="GU2">
        <f>SUMIFS(DataRegularSeason20242025!$AA$3:$AA$1315,DataRegularSeason20242025!$B$3:$B$1315, "&lt;=" &amp; GU$1, DataRegularSeason20242025!$D$3:$D$1315, $A2)+SUMIFS(DataRegularSeason20242025!$AB$3:$AB$1315,DataRegularSeason20242025!$B$3:$B$1315, "&lt;=" &amp; GU$1, DataRegularSeason20242025!$E$3:$E$1315, $A2)</f>
        <v>19</v>
      </c>
    </row>
    <row r="3" spans="1:275" x14ac:dyDescent="0.25">
      <c r="A3" t="s">
        <v>43</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0</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2</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4</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6</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10</v>
      </c>
      <c r="AB3">
        <f>SUMIFS(DataRegularSeason20242025!$AA$3:$AA$1315,DataRegularSeason20242025!$B$3:$B$1315, "&lt;=" &amp; AB$1, DataRegularSeason20242025!$D$3:$D$1315, $A3)+SUMIFS(DataRegularSeason20242025!$AB$3:$AB$1315,DataRegularSeason20242025!$B$3:$B$1315, "&lt;=" &amp; AB$1, DataRegularSeason20242025!$E$3:$E$1315, $A3)</f>
        <v>10</v>
      </c>
      <c r="AC3">
        <f>SUMIFS(DataRegularSeason20242025!$AA$3:$AA$1315,DataRegularSeason20242025!$B$3:$B$1315, "&lt;=" &amp; AC$1, DataRegularSeason20242025!$D$3:$D$1315, $A3)+SUMIFS(DataRegularSeason20242025!$AB$3:$AB$1315,DataRegularSeason20242025!$B$3:$B$1315, "&lt;=" &amp; AC$1, DataRegularSeason20242025!$E$3:$E$1315, $A3)</f>
        <v>12</v>
      </c>
      <c r="AD3">
        <f>SUMIFS(DataRegularSeason20242025!$AA$3:$AA$1315,DataRegularSeason20242025!$B$3:$B$1315, "&lt;=" &amp; AD$1, DataRegularSeason20242025!$D$3:$D$1315, $A3)+SUMIFS(DataRegularSeason20242025!$AB$3:$AB$1315,DataRegularSeason20242025!$B$3:$B$1315, "&lt;=" &amp; AD$1, DataRegularSeason20242025!$E$3:$E$1315, $A3)</f>
        <v>12</v>
      </c>
      <c r="AE3">
        <f>SUMIFS(DataRegularSeason20242025!$AA$3:$AA$1315,DataRegularSeason20242025!$B$3:$B$1315, "&lt;=" &amp; AE$1, DataRegularSeason20242025!$D$3:$D$1315, $A3)+SUMIFS(DataRegularSeason20242025!$AB$3:$AB$1315,DataRegularSeason20242025!$B$3:$B$1315, "&lt;=" &amp; AE$1, DataRegularSeason20242025!$E$3:$E$1315, $A3)</f>
        <v>14</v>
      </c>
      <c r="AF3">
        <f>SUMIFS(DataRegularSeason20242025!$AA$3:$AA$1315,DataRegularSeason20242025!$B$3:$B$1315, "&lt;=" &amp; AF$1, DataRegularSeason20242025!$D$3:$D$1315, $A3)+SUMIFS(DataRegularSeason20242025!$AB$3:$AB$1315,DataRegularSeason20242025!$B$3:$B$1315, "&lt;=" &amp; AF$1, DataRegularSeason20242025!$E$3:$E$1315, $A3)</f>
        <v>14</v>
      </c>
      <c r="AG3">
        <f>SUMIFS(DataRegularSeason20242025!$AA$3:$AA$1315,DataRegularSeason20242025!$B$3:$B$1315, "&lt;=" &amp; AG$1, DataRegularSeason20242025!$D$3:$D$1315, $A3)+SUMIFS(DataRegularSeason20242025!$AB$3:$AB$1315,DataRegularSeason20242025!$B$3:$B$1315, "&lt;=" &amp; AG$1, DataRegularSeason20242025!$E$3:$E$1315, $A3)</f>
        <v>14</v>
      </c>
      <c r="AH3">
        <f>SUMIFS(DataRegularSeason20242025!$AA$3:$AA$1315,DataRegularSeason20242025!$B$3:$B$1315, "&lt;=" &amp; AH$1, DataRegularSeason20242025!$D$3:$D$1315, $A3)+SUMIFS(DataRegularSeason20242025!$AB$3:$AB$1315,DataRegularSeason20242025!$B$3:$B$1315, "&lt;=" &amp; AH$1, DataRegularSeason20242025!$E$3:$E$1315, $A3)</f>
        <v>14</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14</v>
      </c>
      <c r="AL3">
        <f>SUMIFS(DataRegularSeason20242025!$AA$3:$AA$1315,DataRegularSeason20242025!$B$3:$B$1315, "&lt;=" &amp; AL$1, DataRegularSeason20242025!$D$3:$D$1315, $A3)+SUMIFS(DataRegularSeason20242025!$AB$3:$AB$1315,DataRegularSeason20242025!$B$3:$B$1315, "&lt;=" &amp; AL$1, DataRegularSeason20242025!$E$3:$E$1315, $A3)</f>
        <v>14</v>
      </c>
      <c r="AM3">
        <f>SUMIFS(DataRegularSeason20242025!$AA$3:$AA$1315,DataRegularSeason20242025!$B$3:$B$1315, "&lt;=" &amp; AM$1, DataRegularSeason20242025!$D$3:$D$1315, $A3)+SUMIFS(DataRegularSeason20242025!$AB$3:$AB$1315,DataRegularSeason20242025!$B$3:$B$1315, "&lt;=" &amp; AM$1, DataRegularSeason20242025!$E$3:$E$1315, $A3)</f>
        <v>14</v>
      </c>
      <c r="AN3">
        <f>SUMIFS(DataRegularSeason20242025!$AA$3:$AA$1315,DataRegularSeason20242025!$B$3:$B$1315, "&lt;=" &amp; AN$1, DataRegularSeason20242025!$D$3:$D$1315, $A3)+SUMIFS(DataRegularSeason20242025!$AB$3:$AB$1315,DataRegularSeason20242025!$B$3:$B$1315, "&lt;=" &amp; AN$1, DataRegularSeason20242025!$E$3:$E$1315, $A3)</f>
        <v>14</v>
      </c>
      <c r="AO3">
        <f>SUMIFS(DataRegularSeason20242025!$AA$3:$AA$1315,DataRegularSeason20242025!$B$3:$B$1315, "&lt;=" &amp; AO$1, DataRegularSeason20242025!$D$3:$D$1315, $A3)+SUMIFS(DataRegularSeason20242025!$AB$3:$AB$1315,DataRegularSeason20242025!$B$3:$B$1315, "&lt;=" &amp; AO$1, DataRegularSeason20242025!$E$3:$E$1315, $A3)</f>
        <v>14</v>
      </c>
      <c r="AP3">
        <f>SUMIFS(DataRegularSeason20242025!$AA$3:$AA$1315,DataRegularSeason20242025!$B$3:$B$1315, "&lt;=" &amp; AP$1, DataRegularSeason20242025!$D$3:$D$1315, $A3)+SUMIFS(DataRegularSeason20242025!$AB$3:$AB$1315,DataRegularSeason20242025!$B$3:$B$1315, "&lt;=" &amp; AP$1, DataRegularSeason20242025!$E$3:$E$1315, $A3)</f>
        <v>14</v>
      </c>
      <c r="AQ3">
        <f>SUMIFS(DataRegularSeason20242025!$AA$3:$AA$1315,DataRegularSeason20242025!$B$3:$B$1315, "&lt;=" &amp; AQ$1, DataRegularSeason20242025!$D$3:$D$1315, $A3)+SUMIFS(DataRegularSeason20242025!$AB$3:$AB$1315,DataRegularSeason20242025!$B$3:$B$1315, "&lt;=" &amp; AQ$1, DataRegularSeason20242025!$E$3:$E$1315, $A3)</f>
        <v>14</v>
      </c>
      <c r="AR3">
        <f>SUMIFS(DataRegularSeason20242025!$AA$3:$AA$1315,DataRegularSeason20242025!$B$3:$B$1315, "&lt;=" &amp; AR$1, DataRegularSeason20242025!$D$3:$D$1315, $A3)+SUMIFS(DataRegularSeason20242025!$AB$3:$AB$1315,DataRegularSeason20242025!$B$3:$B$1315, "&lt;=" &amp; AR$1, DataRegularSeason20242025!$E$3:$E$1315, $A3)</f>
        <v>14</v>
      </c>
      <c r="AS3">
        <f>SUMIFS(DataRegularSeason20242025!$AA$3:$AA$1315,DataRegularSeason20242025!$B$3:$B$1315, "&lt;=" &amp; AS$1, DataRegularSeason20242025!$D$3:$D$1315, $A3)+SUMIFS(DataRegularSeason20242025!$AB$3:$AB$1315,DataRegularSeason20242025!$B$3:$B$1315, "&lt;=" &amp; AS$1, DataRegularSeason20242025!$E$3:$E$1315, $A3)</f>
        <v>14</v>
      </c>
      <c r="AT3">
        <f>SUMIFS(DataRegularSeason20242025!$AA$3:$AA$1315,DataRegularSeason20242025!$B$3:$B$1315, "&lt;=" &amp; AT$1, DataRegularSeason20242025!$D$3:$D$1315, $A3)+SUMIFS(DataRegularSeason20242025!$AB$3:$AB$1315,DataRegularSeason20242025!$B$3:$B$1315, "&lt;=" &amp; AT$1, DataRegularSeason20242025!$E$3:$E$1315, $A3)</f>
        <v>14</v>
      </c>
      <c r="AU3">
        <f>SUMIFS(DataRegularSeason20242025!$AA$3:$AA$1315,DataRegularSeason20242025!$B$3:$B$1315, "&lt;=" &amp; AU$1, DataRegularSeason20242025!$D$3:$D$1315, $A3)+SUMIFS(DataRegularSeason20242025!$AB$3:$AB$1315,DataRegularSeason20242025!$B$3:$B$1315, "&lt;=" &amp; AU$1, DataRegularSeason20242025!$E$3:$E$1315, $A3)</f>
        <v>14</v>
      </c>
      <c r="AV3">
        <f>SUMIFS(DataRegularSeason20242025!$AA$3:$AA$1315,DataRegularSeason20242025!$B$3:$B$1315, "&lt;=" &amp; AV$1, DataRegularSeason20242025!$D$3:$D$1315, $A3)+SUMIFS(DataRegularSeason20242025!$AB$3:$AB$1315,DataRegularSeason20242025!$B$3:$B$1315, "&lt;=" &amp; AV$1, DataRegularSeason20242025!$E$3:$E$1315, $A3)</f>
        <v>14</v>
      </c>
      <c r="AW3">
        <f>SUMIFS(DataRegularSeason20242025!$AA$3:$AA$1315,DataRegularSeason20242025!$B$3:$B$1315, "&lt;=" &amp; AW$1, DataRegularSeason20242025!$D$3:$D$1315, $A3)+SUMIFS(DataRegularSeason20242025!$AB$3:$AB$1315,DataRegularSeason20242025!$B$3:$B$1315, "&lt;=" &amp; AW$1, DataRegularSeason20242025!$E$3:$E$1315, $A3)</f>
        <v>14</v>
      </c>
      <c r="AX3">
        <f>SUMIFS(DataRegularSeason20242025!$AA$3:$AA$1315,DataRegularSeason20242025!$B$3:$B$1315, "&lt;=" &amp; AX$1, DataRegularSeason20242025!$D$3:$D$1315, $A3)+SUMIFS(DataRegularSeason20242025!$AB$3:$AB$1315,DataRegularSeason20242025!$B$3:$B$1315, "&lt;=" &amp; AX$1, DataRegularSeason20242025!$E$3:$E$1315, $A3)</f>
        <v>14</v>
      </c>
      <c r="AY3">
        <f>SUMIFS(DataRegularSeason20242025!$AA$3:$AA$1315,DataRegularSeason20242025!$B$3:$B$1315, "&lt;=" &amp; AY$1, DataRegularSeason20242025!$D$3:$D$1315, $A3)+SUMIFS(DataRegularSeason20242025!$AB$3:$AB$1315,DataRegularSeason20242025!$B$3:$B$1315, "&lt;=" &amp; AY$1, DataRegularSeason20242025!$E$3:$E$1315, $A3)</f>
        <v>14</v>
      </c>
      <c r="AZ3">
        <f>SUMIFS(DataRegularSeason20242025!$AA$3:$AA$1315,DataRegularSeason20242025!$B$3:$B$1315, "&lt;=" &amp; AZ$1, DataRegularSeason20242025!$D$3:$D$1315, $A3)+SUMIFS(DataRegularSeason20242025!$AB$3:$AB$1315,DataRegularSeason20242025!$B$3:$B$1315, "&lt;=" &amp; AZ$1, DataRegularSeason20242025!$E$3:$E$1315, $A3)</f>
        <v>14</v>
      </c>
      <c r="BA3">
        <f>SUMIFS(DataRegularSeason20242025!$AA$3:$AA$1315,DataRegularSeason20242025!$B$3:$B$1315, "&lt;=" &amp; BA$1, DataRegularSeason20242025!$D$3:$D$1315, $A3)+SUMIFS(DataRegularSeason20242025!$AB$3:$AB$1315,DataRegularSeason20242025!$B$3:$B$1315, "&lt;=" &amp; BA$1, DataRegularSeason20242025!$E$3:$E$1315, $A3)</f>
        <v>14</v>
      </c>
      <c r="BB3">
        <f>SUMIFS(DataRegularSeason20242025!$AA$3:$AA$1315,DataRegularSeason20242025!$B$3:$B$1315, "&lt;=" &amp; BB$1, DataRegularSeason20242025!$D$3:$D$1315, $A3)+SUMIFS(DataRegularSeason20242025!$AB$3:$AB$1315,DataRegularSeason20242025!$B$3:$B$1315, "&lt;=" &amp; BB$1, DataRegularSeason20242025!$E$3:$E$1315, $A3)</f>
        <v>14</v>
      </c>
      <c r="BC3">
        <f>SUMIFS(DataRegularSeason20242025!$AA$3:$AA$1315,DataRegularSeason20242025!$B$3:$B$1315, "&lt;=" &amp; BC$1, DataRegularSeason20242025!$D$3:$D$1315, $A3)+SUMIFS(DataRegularSeason20242025!$AB$3:$AB$1315,DataRegularSeason20242025!$B$3:$B$1315, "&lt;=" &amp; BC$1, DataRegularSeason20242025!$E$3:$E$1315, $A3)</f>
        <v>14</v>
      </c>
      <c r="BD3">
        <f>SUMIFS(DataRegularSeason20242025!$AA$3:$AA$1315,DataRegularSeason20242025!$B$3:$B$1315, "&lt;=" &amp; BD$1, DataRegularSeason20242025!$D$3:$D$1315, $A3)+SUMIFS(DataRegularSeason20242025!$AB$3:$AB$1315,DataRegularSeason20242025!$B$3:$B$1315, "&lt;=" &amp; BD$1, DataRegularSeason20242025!$E$3:$E$1315, $A3)</f>
        <v>14</v>
      </c>
      <c r="BE3">
        <f>SUMIFS(DataRegularSeason20242025!$AA$3:$AA$1315,DataRegularSeason20242025!$B$3:$B$1315, "&lt;=" &amp; BE$1, DataRegularSeason20242025!$D$3:$D$1315, $A3)+SUMIFS(DataRegularSeason20242025!$AB$3:$AB$1315,DataRegularSeason20242025!$B$3:$B$1315, "&lt;=" &amp; BE$1, DataRegularSeason20242025!$E$3:$E$1315, $A3)</f>
        <v>14</v>
      </c>
      <c r="BF3">
        <f>SUMIFS(DataRegularSeason20242025!$AA$3:$AA$1315,DataRegularSeason20242025!$B$3:$B$1315, "&lt;=" &amp; BF$1, DataRegularSeason20242025!$D$3:$D$1315, $A3)+SUMIFS(DataRegularSeason20242025!$AB$3:$AB$1315,DataRegularSeason20242025!$B$3:$B$1315, "&lt;=" &amp; BF$1, DataRegularSeason20242025!$E$3:$E$1315, $A3)</f>
        <v>14</v>
      </c>
      <c r="BG3">
        <f>SUMIFS(DataRegularSeason20242025!$AA$3:$AA$1315,DataRegularSeason20242025!$B$3:$B$1315, "&lt;=" &amp; BG$1, DataRegularSeason20242025!$D$3:$D$1315, $A3)+SUMIFS(DataRegularSeason20242025!$AB$3:$AB$1315,DataRegularSeason20242025!$B$3:$B$1315, "&lt;=" &amp; BG$1, DataRegularSeason20242025!$E$3:$E$1315, $A3)</f>
        <v>14</v>
      </c>
      <c r="BH3">
        <f>SUMIFS(DataRegularSeason20242025!$AA$3:$AA$1315,DataRegularSeason20242025!$B$3:$B$1315, "&lt;=" &amp; BH$1, DataRegularSeason20242025!$D$3:$D$1315, $A3)+SUMIFS(DataRegularSeason20242025!$AB$3:$AB$1315,DataRegularSeason20242025!$B$3:$B$1315, "&lt;=" &amp; BH$1, DataRegularSeason20242025!$E$3:$E$1315, $A3)</f>
        <v>14</v>
      </c>
      <c r="BI3">
        <f>SUMIFS(DataRegularSeason20242025!$AA$3:$AA$1315,DataRegularSeason20242025!$B$3:$B$1315, "&lt;=" &amp; BI$1, DataRegularSeason20242025!$D$3:$D$1315, $A3)+SUMIFS(DataRegularSeason20242025!$AB$3:$AB$1315,DataRegularSeason20242025!$B$3:$B$1315, "&lt;=" &amp; BI$1, DataRegularSeason20242025!$E$3:$E$1315, $A3)</f>
        <v>14</v>
      </c>
      <c r="BJ3">
        <f>SUMIFS(DataRegularSeason20242025!$AA$3:$AA$1315,DataRegularSeason20242025!$B$3:$B$1315, "&lt;=" &amp; BJ$1, DataRegularSeason20242025!$D$3:$D$1315, $A3)+SUMIFS(DataRegularSeason20242025!$AB$3:$AB$1315,DataRegularSeason20242025!$B$3:$B$1315, "&lt;=" &amp; BJ$1, DataRegularSeason20242025!$E$3:$E$1315, $A3)</f>
        <v>14</v>
      </c>
      <c r="BK3">
        <f>SUMIFS(DataRegularSeason20242025!$AA$3:$AA$1315,DataRegularSeason20242025!$B$3:$B$1315, "&lt;=" &amp; BK$1, DataRegularSeason20242025!$D$3:$D$1315, $A3)+SUMIFS(DataRegularSeason20242025!$AB$3:$AB$1315,DataRegularSeason20242025!$B$3:$B$1315, "&lt;=" &amp; BK$1, DataRegularSeason20242025!$E$3:$E$1315, $A3)</f>
        <v>14</v>
      </c>
      <c r="BL3">
        <f>SUMIFS(DataRegularSeason20242025!$AA$3:$AA$1315,DataRegularSeason20242025!$B$3:$B$1315, "&lt;=" &amp; BL$1, DataRegularSeason20242025!$D$3:$D$1315, $A3)+SUMIFS(DataRegularSeason20242025!$AB$3:$AB$1315,DataRegularSeason20242025!$B$3:$B$1315, "&lt;=" &amp; BL$1, DataRegularSeason20242025!$E$3:$E$1315, $A3)</f>
        <v>14</v>
      </c>
      <c r="BM3">
        <f>SUMIFS(DataRegularSeason20242025!$AA$3:$AA$1315,DataRegularSeason20242025!$B$3:$B$1315, "&lt;=" &amp; BM$1, DataRegularSeason20242025!$D$3:$D$1315, $A3)+SUMIFS(DataRegularSeason20242025!$AB$3:$AB$1315,DataRegularSeason20242025!$B$3:$B$1315, "&lt;=" &amp; BM$1, DataRegularSeason20242025!$E$3:$E$1315, $A3)</f>
        <v>14</v>
      </c>
      <c r="BN3">
        <f>SUMIFS(DataRegularSeason20242025!$AA$3:$AA$1315,DataRegularSeason20242025!$B$3:$B$1315, "&lt;=" &amp; BN$1, DataRegularSeason20242025!$D$3:$D$1315, $A3)+SUMIFS(DataRegularSeason20242025!$AB$3:$AB$1315,DataRegularSeason20242025!$B$3:$B$1315, "&lt;=" &amp; BN$1, DataRegularSeason20242025!$E$3:$E$1315, $A3)</f>
        <v>14</v>
      </c>
      <c r="BO3">
        <f>SUMIFS(DataRegularSeason20242025!$AA$3:$AA$1315,DataRegularSeason20242025!$B$3:$B$1315, "&lt;=" &amp; BO$1, DataRegularSeason20242025!$D$3:$D$1315, $A3)+SUMIFS(DataRegularSeason20242025!$AB$3:$AB$1315,DataRegularSeason20242025!$B$3:$B$1315, "&lt;=" &amp; BO$1, DataRegularSeason20242025!$E$3:$E$1315, $A3)</f>
        <v>14</v>
      </c>
      <c r="BP3">
        <f>SUMIFS(DataRegularSeason20242025!$AA$3:$AA$1315,DataRegularSeason20242025!$B$3:$B$1315, "&lt;=" &amp; BP$1, DataRegularSeason20242025!$D$3:$D$1315, $A3)+SUMIFS(DataRegularSeason20242025!$AB$3:$AB$1315,DataRegularSeason20242025!$B$3:$B$1315, "&lt;=" &amp; BP$1, DataRegularSeason20242025!$E$3:$E$1315, $A3)</f>
        <v>14</v>
      </c>
      <c r="BQ3">
        <f>SUMIFS(DataRegularSeason20242025!$AA$3:$AA$1315,DataRegularSeason20242025!$B$3:$B$1315, "&lt;=" &amp; BQ$1, DataRegularSeason20242025!$D$3:$D$1315, $A3)+SUMIFS(DataRegularSeason20242025!$AB$3:$AB$1315,DataRegularSeason20242025!$B$3:$B$1315, "&lt;=" &amp; BQ$1, DataRegularSeason20242025!$E$3:$E$1315, $A3)</f>
        <v>14</v>
      </c>
      <c r="BR3">
        <f>SUMIFS(DataRegularSeason20242025!$AA$3:$AA$1315,DataRegularSeason20242025!$B$3:$B$1315, "&lt;=" &amp; BR$1, DataRegularSeason20242025!$D$3:$D$1315, $A3)+SUMIFS(DataRegularSeason20242025!$AB$3:$AB$1315,DataRegularSeason20242025!$B$3:$B$1315, "&lt;=" &amp; BR$1, DataRegularSeason20242025!$E$3:$E$1315, $A3)</f>
        <v>14</v>
      </c>
      <c r="BS3">
        <f>SUMIFS(DataRegularSeason20242025!$AA$3:$AA$1315,DataRegularSeason20242025!$B$3:$B$1315, "&lt;=" &amp; BS$1, DataRegularSeason20242025!$D$3:$D$1315, $A3)+SUMIFS(DataRegularSeason20242025!$AB$3:$AB$1315,DataRegularSeason20242025!$B$3:$B$1315, "&lt;=" &amp; BS$1, DataRegularSeason20242025!$E$3:$E$1315, $A3)</f>
        <v>14</v>
      </c>
      <c r="BT3">
        <f>SUMIFS(DataRegularSeason20242025!$AA$3:$AA$1315,DataRegularSeason20242025!$B$3:$B$1315, "&lt;=" &amp; BT$1, DataRegularSeason20242025!$D$3:$D$1315, $A3)+SUMIFS(DataRegularSeason20242025!$AB$3:$AB$1315,DataRegularSeason20242025!$B$3:$B$1315, "&lt;=" &amp; BT$1, DataRegularSeason20242025!$E$3:$E$1315, $A3)</f>
        <v>14</v>
      </c>
      <c r="BU3">
        <f>SUMIFS(DataRegularSeason20242025!$AA$3:$AA$1315,DataRegularSeason20242025!$B$3:$B$1315, "&lt;=" &amp; BU$1, DataRegularSeason20242025!$D$3:$D$1315, $A3)+SUMIFS(DataRegularSeason20242025!$AB$3:$AB$1315,DataRegularSeason20242025!$B$3:$B$1315, "&lt;=" &amp; BU$1, DataRegularSeason20242025!$E$3:$E$1315, $A3)</f>
        <v>14</v>
      </c>
      <c r="BV3">
        <f>SUMIFS(DataRegularSeason20242025!$AA$3:$AA$1315,DataRegularSeason20242025!$B$3:$B$1315, "&lt;=" &amp; BV$1, DataRegularSeason20242025!$D$3:$D$1315, $A3)+SUMIFS(DataRegularSeason20242025!$AB$3:$AB$1315,DataRegularSeason20242025!$B$3:$B$1315, "&lt;=" &amp; BV$1, DataRegularSeason20242025!$E$3:$E$1315, $A3)</f>
        <v>14</v>
      </c>
      <c r="BW3">
        <f>SUMIFS(DataRegularSeason20242025!$AA$3:$AA$1315,DataRegularSeason20242025!$B$3:$B$1315, "&lt;=" &amp; BW$1, DataRegularSeason20242025!$D$3:$D$1315, $A3)+SUMIFS(DataRegularSeason20242025!$AB$3:$AB$1315,DataRegularSeason20242025!$B$3:$B$1315, "&lt;=" &amp; BW$1, DataRegularSeason20242025!$E$3:$E$1315, $A3)</f>
        <v>14</v>
      </c>
      <c r="BX3">
        <f>SUMIFS(DataRegularSeason20242025!$AA$3:$AA$1315,DataRegularSeason20242025!$B$3:$B$1315, "&lt;=" &amp; BX$1, DataRegularSeason20242025!$D$3:$D$1315, $A3)+SUMIFS(DataRegularSeason20242025!$AB$3:$AB$1315,DataRegularSeason20242025!$B$3:$B$1315, "&lt;=" &amp; BX$1, DataRegularSeason20242025!$E$3:$E$1315, $A3)</f>
        <v>14</v>
      </c>
      <c r="BY3">
        <f>SUMIFS(DataRegularSeason20242025!$AA$3:$AA$1315,DataRegularSeason20242025!$B$3:$B$1315, "&lt;=" &amp; BY$1, DataRegularSeason20242025!$D$3:$D$1315, $A3)+SUMIFS(DataRegularSeason20242025!$AB$3:$AB$1315,DataRegularSeason20242025!$B$3:$B$1315, "&lt;=" &amp; BY$1, DataRegularSeason20242025!$E$3:$E$1315, $A3)</f>
        <v>14</v>
      </c>
      <c r="BZ3">
        <f>SUMIFS(DataRegularSeason20242025!$AA$3:$AA$1315,DataRegularSeason20242025!$B$3:$B$1315, "&lt;=" &amp; BZ$1, DataRegularSeason20242025!$D$3:$D$1315, $A3)+SUMIFS(DataRegularSeason20242025!$AB$3:$AB$1315,DataRegularSeason20242025!$B$3:$B$1315, "&lt;=" &amp; BZ$1, DataRegularSeason20242025!$E$3:$E$1315, $A3)</f>
        <v>14</v>
      </c>
      <c r="CA3">
        <f>SUMIFS(DataRegularSeason20242025!$AA$3:$AA$1315,DataRegularSeason20242025!$B$3:$B$1315, "&lt;=" &amp; CA$1, DataRegularSeason20242025!$D$3:$D$1315, $A3)+SUMIFS(DataRegularSeason20242025!$AB$3:$AB$1315,DataRegularSeason20242025!$B$3:$B$1315, "&lt;=" &amp; CA$1, DataRegularSeason20242025!$E$3:$E$1315, $A3)</f>
        <v>14</v>
      </c>
      <c r="CB3">
        <f>SUMIFS(DataRegularSeason20242025!$AA$3:$AA$1315,DataRegularSeason20242025!$B$3:$B$1315, "&lt;=" &amp; CB$1, DataRegularSeason20242025!$D$3:$D$1315, $A3)+SUMIFS(DataRegularSeason20242025!$AB$3:$AB$1315,DataRegularSeason20242025!$B$3:$B$1315, "&lt;=" &amp; CB$1, DataRegularSeason20242025!$E$3:$E$1315, $A3)</f>
        <v>14</v>
      </c>
      <c r="CC3">
        <f>SUMIFS(DataRegularSeason20242025!$AA$3:$AA$1315,DataRegularSeason20242025!$B$3:$B$1315, "&lt;=" &amp; CC$1, DataRegularSeason20242025!$D$3:$D$1315, $A3)+SUMIFS(DataRegularSeason20242025!$AB$3:$AB$1315,DataRegularSeason20242025!$B$3:$B$1315, "&lt;=" &amp; CC$1, DataRegularSeason20242025!$E$3:$E$1315, $A3)</f>
        <v>14</v>
      </c>
      <c r="CD3">
        <f>SUMIFS(DataRegularSeason20242025!$AA$3:$AA$1315,DataRegularSeason20242025!$B$3:$B$1315, "&lt;=" &amp; CD$1, DataRegularSeason20242025!$D$3:$D$1315, $A3)+SUMIFS(DataRegularSeason20242025!$AB$3:$AB$1315,DataRegularSeason20242025!$B$3:$B$1315, "&lt;=" &amp; CD$1, DataRegularSeason20242025!$E$3:$E$1315, $A3)</f>
        <v>14</v>
      </c>
      <c r="CE3">
        <f>SUMIFS(DataRegularSeason20242025!$AA$3:$AA$1315,DataRegularSeason20242025!$B$3:$B$1315, "&lt;=" &amp; CE$1, DataRegularSeason20242025!$D$3:$D$1315, $A3)+SUMIFS(DataRegularSeason20242025!$AB$3:$AB$1315,DataRegularSeason20242025!$B$3:$B$1315, "&lt;=" &amp; CE$1, DataRegularSeason20242025!$E$3:$E$1315, $A3)</f>
        <v>14</v>
      </c>
      <c r="CF3">
        <f>SUMIFS(DataRegularSeason20242025!$AA$3:$AA$1315,DataRegularSeason20242025!$B$3:$B$1315, "&lt;=" &amp; CF$1, DataRegularSeason20242025!$D$3:$D$1315, $A3)+SUMIFS(DataRegularSeason20242025!$AB$3:$AB$1315,DataRegularSeason20242025!$B$3:$B$1315, "&lt;=" &amp; CF$1, DataRegularSeason20242025!$E$3:$E$1315, $A3)</f>
        <v>14</v>
      </c>
      <c r="CG3">
        <f>SUMIFS(DataRegularSeason20242025!$AA$3:$AA$1315,DataRegularSeason20242025!$B$3:$B$1315, "&lt;=" &amp; CG$1, DataRegularSeason20242025!$D$3:$D$1315, $A3)+SUMIFS(DataRegularSeason20242025!$AB$3:$AB$1315,DataRegularSeason20242025!$B$3:$B$1315, "&lt;=" &amp; CG$1, DataRegularSeason20242025!$E$3:$E$1315, $A3)</f>
        <v>14</v>
      </c>
      <c r="CH3">
        <f>SUMIFS(DataRegularSeason20242025!$AA$3:$AA$1315,DataRegularSeason20242025!$B$3:$B$1315, "&lt;=" &amp; CH$1, DataRegularSeason20242025!$D$3:$D$1315, $A3)+SUMIFS(DataRegularSeason20242025!$AB$3:$AB$1315,DataRegularSeason20242025!$B$3:$B$1315, "&lt;=" &amp; CH$1, DataRegularSeason20242025!$E$3:$E$1315, $A3)</f>
        <v>14</v>
      </c>
      <c r="CI3">
        <f>SUMIFS(DataRegularSeason20242025!$AA$3:$AA$1315,DataRegularSeason20242025!$B$3:$B$1315, "&lt;=" &amp; CI$1, DataRegularSeason20242025!$D$3:$D$1315, $A3)+SUMIFS(DataRegularSeason20242025!$AB$3:$AB$1315,DataRegularSeason20242025!$B$3:$B$1315, "&lt;=" &amp; CI$1, DataRegularSeason20242025!$E$3:$E$1315, $A3)</f>
        <v>14</v>
      </c>
      <c r="CJ3">
        <f>SUMIFS(DataRegularSeason20242025!$AA$3:$AA$1315,DataRegularSeason20242025!$B$3:$B$1315, "&lt;=" &amp; CJ$1, DataRegularSeason20242025!$D$3:$D$1315, $A3)+SUMIFS(DataRegularSeason20242025!$AB$3:$AB$1315,DataRegularSeason20242025!$B$3:$B$1315, "&lt;=" &amp; CJ$1, DataRegularSeason20242025!$E$3:$E$1315, $A3)</f>
        <v>14</v>
      </c>
      <c r="CK3">
        <f>SUMIFS(DataRegularSeason20242025!$AA$3:$AA$1315,DataRegularSeason20242025!$B$3:$B$1315, "&lt;=" &amp; CK$1, DataRegularSeason20242025!$D$3:$D$1315, $A3)+SUMIFS(DataRegularSeason20242025!$AB$3:$AB$1315,DataRegularSeason20242025!$B$3:$B$1315, "&lt;=" &amp; CK$1, DataRegularSeason20242025!$E$3:$E$1315, $A3)</f>
        <v>14</v>
      </c>
      <c r="CL3">
        <f>SUMIFS(DataRegularSeason20242025!$AA$3:$AA$1315,DataRegularSeason20242025!$B$3:$B$1315, "&lt;=" &amp; CL$1, DataRegularSeason20242025!$D$3:$D$1315, $A3)+SUMIFS(DataRegularSeason20242025!$AB$3:$AB$1315,DataRegularSeason20242025!$B$3:$B$1315, "&lt;=" &amp; CL$1, DataRegularSeason20242025!$E$3:$E$1315, $A3)</f>
        <v>14</v>
      </c>
      <c r="CM3">
        <f>SUMIFS(DataRegularSeason20242025!$AA$3:$AA$1315,DataRegularSeason20242025!$B$3:$B$1315, "&lt;=" &amp; CM$1, DataRegularSeason20242025!$D$3:$D$1315, $A3)+SUMIFS(DataRegularSeason20242025!$AB$3:$AB$1315,DataRegularSeason20242025!$B$3:$B$1315, "&lt;=" &amp; CM$1, DataRegularSeason20242025!$E$3:$E$1315, $A3)</f>
        <v>14</v>
      </c>
      <c r="CN3">
        <f>SUMIFS(DataRegularSeason20242025!$AA$3:$AA$1315,DataRegularSeason20242025!$B$3:$B$1315, "&lt;=" &amp; CN$1, DataRegularSeason20242025!$D$3:$D$1315, $A3)+SUMIFS(DataRegularSeason20242025!$AB$3:$AB$1315,DataRegularSeason20242025!$B$3:$B$1315, "&lt;=" &amp; CN$1, DataRegularSeason20242025!$E$3:$E$1315, $A3)</f>
        <v>14</v>
      </c>
      <c r="CO3">
        <f>SUMIFS(DataRegularSeason20242025!$AA$3:$AA$1315,DataRegularSeason20242025!$B$3:$B$1315, "&lt;=" &amp; CO$1, DataRegularSeason20242025!$D$3:$D$1315, $A3)+SUMIFS(DataRegularSeason20242025!$AB$3:$AB$1315,DataRegularSeason20242025!$B$3:$B$1315, "&lt;=" &amp; CO$1, DataRegularSeason20242025!$E$3:$E$1315, $A3)</f>
        <v>14</v>
      </c>
      <c r="CP3">
        <f>SUMIFS(DataRegularSeason20242025!$AA$3:$AA$1315,DataRegularSeason20242025!$B$3:$B$1315, "&lt;=" &amp; CP$1, DataRegularSeason20242025!$D$3:$D$1315, $A3)+SUMIFS(DataRegularSeason20242025!$AB$3:$AB$1315,DataRegularSeason20242025!$B$3:$B$1315, "&lt;=" &amp; CP$1, DataRegularSeason20242025!$E$3:$E$1315, $A3)</f>
        <v>14</v>
      </c>
      <c r="CQ3">
        <f>SUMIFS(DataRegularSeason20242025!$AA$3:$AA$1315,DataRegularSeason20242025!$B$3:$B$1315, "&lt;=" &amp; CQ$1, DataRegularSeason20242025!$D$3:$D$1315, $A3)+SUMIFS(DataRegularSeason20242025!$AB$3:$AB$1315,DataRegularSeason20242025!$B$3:$B$1315, "&lt;=" &amp; CQ$1, DataRegularSeason20242025!$E$3:$E$1315, $A3)</f>
        <v>14</v>
      </c>
      <c r="CR3">
        <f>SUMIFS(DataRegularSeason20242025!$AA$3:$AA$1315,DataRegularSeason20242025!$B$3:$B$1315, "&lt;=" &amp; CR$1, DataRegularSeason20242025!$D$3:$D$1315, $A3)+SUMIFS(DataRegularSeason20242025!$AB$3:$AB$1315,DataRegularSeason20242025!$B$3:$B$1315, "&lt;=" &amp; CR$1, DataRegularSeason20242025!$E$3:$E$1315, $A3)</f>
        <v>14</v>
      </c>
      <c r="CS3">
        <f>SUMIFS(DataRegularSeason20242025!$AA$3:$AA$1315,DataRegularSeason20242025!$B$3:$B$1315, "&lt;=" &amp; CS$1, DataRegularSeason20242025!$D$3:$D$1315, $A3)+SUMIFS(DataRegularSeason20242025!$AB$3:$AB$1315,DataRegularSeason20242025!$B$3:$B$1315, "&lt;=" &amp; CS$1, DataRegularSeason20242025!$E$3:$E$1315, $A3)</f>
        <v>14</v>
      </c>
      <c r="CT3">
        <f>SUMIFS(DataRegularSeason20242025!$AA$3:$AA$1315,DataRegularSeason20242025!$B$3:$B$1315, "&lt;=" &amp; CT$1, DataRegularSeason20242025!$D$3:$D$1315, $A3)+SUMIFS(DataRegularSeason20242025!$AB$3:$AB$1315,DataRegularSeason20242025!$B$3:$B$1315, "&lt;=" &amp; CT$1, DataRegularSeason20242025!$E$3:$E$1315, $A3)</f>
        <v>14</v>
      </c>
      <c r="CU3">
        <f>SUMIFS(DataRegularSeason20242025!$AA$3:$AA$1315,DataRegularSeason20242025!$B$3:$B$1315, "&lt;=" &amp; CU$1, DataRegularSeason20242025!$D$3:$D$1315, $A3)+SUMIFS(DataRegularSeason20242025!$AB$3:$AB$1315,DataRegularSeason20242025!$B$3:$B$1315, "&lt;=" &amp; CU$1, DataRegularSeason20242025!$E$3:$E$1315, $A3)</f>
        <v>14</v>
      </c>
      <c r="CV3">
        <f>SUMIFS(DataRegularSeason20242025!$AA$3:$AA$1315,DataRegularSeason20242025!$B$3:$B$1315, "&lt;=" &amp; CV$1, DataRegularSeason20242025!$D$3:$D$1315, $A3)+SUMIFS(DataRegularSeason20242025!$AB$3:$AB$1315,DataRegularSeason20242025!$B$3:$B$1315, "&lt;=" &amp; CV$1, DataRegularSeason20242025!$E$3:$E$1315, $A3)</f>
        <v>14</v>
      </c>
      <c r="CW3">
        <f>SUMIFS(DataRegularSeason20242025!$AA$3:$AA$1315,DataRegularSeason20242025!$B$3:$B$1315, "&lt;=" &amp; CW$1, DataRegularSeason20242025!$D$3:$D$1315, $A3)+SUMIFS(DataRegularSeason20242025!$AB$3:$AB$1315,DataRegularSeason20242025!$B$3:$B$1315, "&lt;=" &amp; CW$1, DataRegularSeason20242025!$E$3:$E$1315, $A3)</f>
        <v>14</v>
      </c>
      <c r="CX3">
        <f>SUMIFS(DataRegularSeason20242025!$AA$3:$AA$1315,DataRegularSeason20242025!$B$3:$B$1315, "&lt;=" &amp; CX$1, DataRegularSeason20242025!$D$3:$D$1315, $A3)+SUMIFS(DataRegularSeason20242025!$AB$3:$AB$1315,DataRegularSeason20242025!$B$3:$B$1315, "&lt;=" &amp; CX$1, DataRegularSeason20242025!$E$3:$E$1315, $A3)</f>
        <v>14</v>
      </c>
      <c r="CY3">
        <f>SUMIFS(DataRegularSeason20242025!$AA$3:$AA$1315,DataRegularSeason20242025!$B$3:$B$1315, "&lt;=" &amp; CY$1, DataRegularSeason20242025!$D$3:$D$1315, $A3)+SUMIFS(DataRegularSeason20242025!$AB$3:$AB$1315,DataRegularSeason20242025!$B$3:$B$1315, "&lt;=" &amp; CY$1, DataRegularSeason20242025!$E$3:$E$1315, $A3)</f>
        <v>14</v>
      </c>
      <c r="CZ3">
        <f>SUMIFS(DataRegularSeason20242025!$AA$3:$AA$1315,DataRegularSeason20242025!$B$3:$B$1315, "&lt;=" &amp; CZ$1, DataRegularSeason20242025!$D$3:$D$1315, $A3)+SUMIFS(DataRegularSeason20242025!$AB$3:$AB$1315,DataRegularSeason20242025!$B$3:$B$1315, "&lt;=" &amp; CZ$1, DataRegularSeason20242025!$E$3:$E$1315, $A3)</f>
        <v>14</v>
      </c>
      <c r="DA3">
        <f>SUMIFS(DataRegularSeason20242025!$AA$3:$AA$1315,DataRegularSeason20242025!$B$3:$B$1315, "&lt;=" &amp; DA$1, DataRegularSeason20242025!$D$3:$D$1315, $A3)+SUMIFS(DataRegularSeason20242025!$AB$3:$AB$1315,DataRegularSeason20242025!$B$3:$B$1315, "&lt;=" &amp; DA$1, DataRegularSeason20242025!$E$3:$E$1315, $A3)</f>
        <v>14</v>
      </c>
      <c r="DB3">
        <f>SUMIFS(DataRegularSeason20242025!$AA$3:$AA$1315,DataRegularSeason20242025!$B$3:$B$1315, "&lt;=" &amp; DB$1, DataRegularSeason20242025!$D$3:$D$1315, $A3)+SUMIFS(DataRegularSeason20242025!$AB$3:$AB$1315,DataRegularSeason20242025!$B$3:$B$1315, "&lt;=" &amp; DB$1, DataRegularSeason20242025!$E$3:$E$1315, $A3)</f>
        <v>14</v>
      </c>
      <c r="DC3">
        <f>SUMIFS(DataRegularSeason20242025!$AA$3:$AA$1315,DataRegularSeason20242025!$B$3:$B$1315, "&lt;=" &amp; DC$1, DataRegularSeason20242025!$D$3:$D$1315, $A3)+SUMIFS(DataRegularSeason20242025!$AB$3:$AB$1315,DataRegularSeason20242025!$B$3:$B$1315, "&lt;=" &amp; DC$1, DataRegularSeason20242025!$E$3:$E$1315, $A3)</f>
        <v>14</v>
      </c>
      <c r="DD3">
        <f>SUMIFS(DataRegularSeason20242025!$AA$3:$AA$1315,DataRegularSeason20242025!$B$3:$B$1315, "&lt;=" &amp; DD$1, DataRegularSeason20242025!$D$3:$D$1315, $A3)+SUMIFS(DataRegularSeason20242025!$AB$3:$AB$1315,DataRegularSeason20242025!$B$3:$B$1315, "&lt;=" &amp; DD$1, DataRegularSeason20242025!$E$3:$E$1315, $A3)</f>
        <v>14</v>
      </c>
      <c r="DE3">
        <f>SUMIFS(DataRegularSeason20242025!$AA$3:$AA$1315,DataRegularSeason20242025!$B$3:$B$1315, "&lt;=" &amp; DE$1, DataRegularSeason20242025!$D$3:$D$1315, $A3)+SUMIFS(DataRegularSeason20242025!$AB$3:$AB$1315,DataRegularSeason20242025!$B$3:$B$1315, "&lt;=" &amp; DE$1, DataRegularSeason20242025!$E$3:$E$1315, $A3)</f>
        <v>14</v>
      </c>
      <c r="DF3">
        <f>SUMIFS(DataRegularSeason20242025!$AA$3:$AA$1315,DataRegularSeason20242025!$B$3:$B$1315, "&lt;=" &amp; DF$1, DataRegularSeason20242025!$D$3:$D$1315, $A3)+SUMIFS(DataRegularSeason20242025!$AB$3:$AB$1315,DataRegularSeason20242025!$B$3:$B$1315, "&lt;=" &amp; DF$1, DataRegularSeason20242025!$E$3:$E$1315, $A3)</f>
        <v>14</v>
      </c>
      <c r="DG3">
        <f>SUMIFS(DataRegularSeason20242025!$AA$3:$AA$1315,DataRegularSeason20242025!$B$3:$B$1315, "&lt;=" &amp; DG$1, DataRegularSeason20242025!$D$3:$D$1315, $A3)+SUMIFS(DataRegularSeason20242025!$AB$3:$AB$1315,DataRegularSeason20242025!$B$3:$B$1315, "&lt;=" &amp; DG$1, DataRegularSeason20242025!$E$3:$E$1315, $A3)</f>
        <v>14</v>
      </c>
      <c r="DH3">
        <f>SUMIFS(DataRegularSeason20242025!$AA$3:$AA$1315,DataRegularSeason20242025!$B$3:$B$1315, "&lt;=" &amp; DH$1, DataRegularSeason20242025!$D$3:$D$1315, $A3)+SUMIFS(DataRegularSeason20242025!$AB$3:$AB$1315,DataRegularSeason20242025!$B$3:$B$1315, "&lt;=" &amp; DH$1, DataRegularSeason20242025!$E$3:$E$1315, $A3)</f>
        <v>14</v>
      </c>
      <c r="DI3">
        <f>SUMIFS(DataRegularSeason20242025!$AA$3:$AA$1315,DataRegularSeason20242025!$B$3:$B$1315, "&lt;=" &amp; DI$1, DataRegularSeason20242025!$D$3:$D$1315, $A3)+SUMIFS(DataRegularSeason20242025!$AB$3:$AB$1315,DataRegularSeason20242025!$B$3:$B$1315, "&lt;=" &amp; DI$1, DataRegularSeason20242025!$E$3:$E$1315, $A3)</f>
        <v>14</v>
      </c>
      <c r="DJ3">
        <f>SUMIFS(DataRegularSeason20242025!$AA$3:$AA$1315,DataRegularSeason20242025!$B$3:$B$1315, "&lt;=" &amp; DJ$1, DataRegularSeason20242025!$D$3:$D$1315, $A3)+SUMIFS(DataRegularSeason20242025!$AB$3:$AB$1315,DataRegularSeason20242025!$B$3:$B$1315, "&lt;=" &amp; DJ$1, DataRegularSeason20242025!$E$3:$E$1315, $A3)</f>
        <v>14</v>
      </c>
      <c r="DK3">
        <f>SUMIFS(DataRegularSeason20242025!$AA$3:$AA$1315,DataRegularSeason20242025!$B$3:$B$1315, "&lt;=" &amp; DK$1, DataRegularSeason20242025!$D$3:$D$1315, $A3)+SUMIFS(DataRegularSeason20242025!$AB$3:$AB$1315,DataRegularSeason20242025!$B$3:$B$1315, "&lt;=" &amp; DK$1, DataRegularSeason20242025!$E$3:$E$1315, $A3)</f>
        <v>14</v>
      </c>
      <c r="DL3">
        <f>SUMIFS(DataRegularSeason20242025!$AA$3:$AA$1315,DataRegularSeason20242025!$B$3:$B$1315, "&lt;=" &amp; DL$1, DataRegularSeason20242025!$D$3:$D$1315, $A3)+SUMIFS(DataRegularSeason20242025!$AB$3:$AB$1315,DataRegularSeason20242025!$B$3:$B$1315, "&lt;=" &amp; DL$1, DataRegularSeason20242025!$E$3:$E$1315, $A3)</f>
        <v>14</v>
      </c>
      <c r="DM3">
        <f>SUMIFS(DataRegularSeason20242025!$AA$3:$AA$1315,DataRegularSeason20242025!$B$3:$B$1315, "&lt;=" &amp; DM$1, DataRegularSeason20242025!$D$3:$D$1315, $A3)+SUMIFS(DataRegularSeason20242025!$AB$3:$AB$1315,DataRegularSeason20242025!$B$3:$B$1315, "&lt;=" &amp; DM$1, DataRegularSeason20242025!$E$3:$E$1315, $A3)</f>
        <v>14</v>
      </c>
      <c r="DN3">
        <f>SUMIFS(DataRegularSeason20242025!$AA$3:$AA$1315,DataRegularSeason20242025!$B$3:$B$1315, "&lt;=" &amp; DN$1, DataRegularSeason20242025!$D$3:$D$1315, $A3)+SUMIFS(DataRegularSeason20242025!$AB$3:$AB$1315,DataRegularSeason20242025!$B$3:$B$1315, "&lt;=" &amp; DN$1, DataRegularSeason20242025!$E$3:$E$1315, $A3)</f>
        <v>14</v>
      </c>
      <c r="DO3">
        <f>SUMIFS(DataRegularSeason20242025!$AA$3:$AA$1315,DataRegularSeason20242025!$B$3:$B$1315, "&lt;=" &amp; DO$1, DataRegularSeason20242025!$D$3:$D$1315, $A3)+SUMIFS(DataRegularSeason20242025!$AB$3:$AB$1315,DataRegularSeason20242025!$B$3:$B$1315, "&lt;=" &amp; DO$1, DataRegularSeason20242025!$E$3:$E$1315, $A3)</f>
        <v>14</v>
      </c>
      <c r="DP3">
        <f>SUMIFS(DataRegularSeason20242025!$AA$3:$AA$1315,DataRegularSeason20242025!$B$3:$B$1315, "&lt;=" &amp; DP$1, DataRegularSeason20242025!$D$3:$D$1315, $A3)+SUMIFS(DataRegularSeason20242025!$AB$3:$AB$1315,DataRegularSeason20242025!$B$3:$B$1315, "&lt;=" &amp; DP$1, DataRegularSeason20242025!$E$3:$E$1315, $A3)</f>
        <v>14</v>
      </c>
      <c r="DQ3">
        <f>SUMIFS(DataRegularSeason20242025!$AA$3:$AA$1315,DataRegularSeason20242025!$B$3:$B$1315, "&lt;=" &amp; DQ$1, DataRegularSeason20242025!$D$3:$D$1315, $A3)+SUMIFS(DataRegularSeason20242025!$AB$3:$AB$1315,DataRegularSeason20242025!$B$3:$B$1315, "&lt;=" &amp; DQ$1, DataRegularSeason20242025!$E$3:$E$1315, $A3)</f>
        <v>14</v>
      </c>
      <c r="DR3">
        <f>SUMIFS(DataRegularSeason20242025!$AA$3:$AA$1315,DataRegularSeason20242025!$B$3:$B$1315, "&lt;=" &amp; DR$1, DataRegularSeason20242025!$D$3:$D$1315, $A3)+SUMIFS(DataRegularSeason20242025!$AB$3:$AB$1315,DataRegularSeason20242025!$B$3:$B$1315, "&lt;=" &amp; DR$1, DataRegularSeason20242025!$E$3:$E$1315, $A3)</f>
        <v>14</v>
      </c>
      <c r="DS3">
        <f>SUMIFS(DataRegularSeason20242025!$AA$3:$AA$1315,DataRegularSeason20242025!$B$3:$B$1315, "&lt;=" &amp; DS$1, DataRegularSeason20242025!$D$3:$D$1315, $A3)+SUMIFS(DataRegularSeason20242025!$AB$3:$AB$1315,DataRegularSeason20242025!$B$3:$B$1315, "&lt;=" &amp; DS$1, DataRegularSeason20242025!$E$3:$E$1315, $A3)</f>
        <v>14</v>
      </c>
      <c r="DT3">
        <f>SUMIFS(DataRegularSeason20242025!$AA$3:$AA$1315,DataRegularSeason20242025!$B$3:$B$1315, "&lt;=" &amp; DT$1, DataRegularSeason20242025!$D$3:$D$1315, $A3)+SUMIFS(DataRegularSeason20242025!$AB$3:$AB$1315,DataRegularSeason20242025!$B$3:$B$1315, "&lt;=" &amp; DT$1, DataRegularSeason20242025!$E$3:$E$1315, $A3)</f>
        <v>14</v>
      </c>
      <c r="DU3">
        <f>SUMIFS(DataRegularSeason20242025!$AA$3:$AA$1315,DataRegularSeason20242025!$B$3:$B$1315, "&lt;=" &amp; DU$1, DataRegularSeason20242025!$D$3:$D$1315, $A3)+SUMIFS(DataRegularSeason20242025!$AB$3:$AB$1315,DataRegularSeason20242025!$B$3:$B$1315, "&lt;=" &amp; DU$1, DataRegularSeason20242025!$E$3:$E$1315, $A3)</f>
        <v>14</v>
      </c>
      <c r="DV3">
        <f>SUMIFS(DataRegularSeason20242025!$AA$3:$AA$1315,DataRegularSeason20242025!$B$3:$B$1315, "&lt;=" &amp; DV$1, DataRegularSeason20242025!$D$3:$D$1315, $A3)+SUMIFS(DataRegularSeason20242025!$AB$3:$AB$1315,DataRegularSeason20242025!$B$3:$B$1315, "&lt;=" &amp; DV$1, DataRegularSeason20242025!$E$3:$E$1315, $A3)</f>
        <v>14</v>
      </c>
      <c r="DW3">
        <f>SUMIFS(DataRegularSeason20242025!$AA$3:$AA$1315,DataRegularSeason20242025!$B$3:$B$1315, "&lt;=" &amp; DW$1, DataRegularSeason20242025!$D$3:$D$1315, $A3)+SUMIFS(DataRegularSeason20242025!$AB$3:$AB$1315,DataRegularSeason20242025!$B$3:$B$1315, "&lt;=" &amp; DW$1, DataRegularSeason20242025!$E$3:$E$1315, $A3)</f>
        <v>14</v>
      </c>
      <c r="DX3">
        <f>SUMIFS(DataRegularSeason20242025!$AA$3:$AA$1315,DataRegularSeason20242025!$B$3:$B$1315, "&lt;=" &amp; DX$1, DataRegularSeason20242025!$D$3:$D$1315, $A3)+SUMIFS(DataRegularSeason20242025!$AB$3:$AB$1315,DataRegularSeason20242025!$B$3:$B$1315, "&lt;=" &amp; DX$1, DataRegularSeason20242025!$E$3:$E$1315, $A3)</f>
        <v>14</v>
      </c>
      <c r="DY3">
        <f>SUMIFS(DataRegularSeason20242025!$AA$3:$AA$1315,DataRegularSeason20242025!$B$3:$B$1315, "&lt;=" &amp; DY$1, DataRegularSeason20242025!$D$3:$D$1315, $A3)+SUMIFS(DataRegularSeason20242025!$AB$3:$AB$1315,DataRegularSeason20242025!$B$3:$B$1315, "&lt;=" &amp; DY$1, DataRegularSeason20242025!$E$3:$E$1315, $A3)</f>
        <v>14</v>
      </c>
      <c r="DZ3">
        <f>SUMIFS(DataRegularSeason20242025!$AA$3:$AA$1315,DataRegularSeason20242025!$B$3:$B$1315, "&lt;=" &amp; DZ$1, DataRegularSeason20242025!$D$3:$D$1315, $A3)+SUMIFS(DataRegularSeason20242025!$AB$3:$AB$1315,DataRegularSeason20242025!$B$3:$B$1315, "&lt;=" &amp; DZ$1, DataRegularSeason20242025!$E$3:$E$1315, $A3)</f>
        <v>14</v>
      </c>
      <c r="EA3">
        <f>SUMIFS(DataRegularSeason20242025!$AA$3:$AA$1315,DataRegularSeason20242025!$B$3:$B$1315, "&lt;=" &amp; EA$1, DataRegularSeason20242025!$D$3:$D$1315, $A3)+SUMIFS(DataRegularSeason20242025!$AB$3:$AB$1315,DataRegularSeason20242025!$B$3:$B$1315, "&lt;=" &amp; EA$1, DataRegularSeason20242025!$E$3:$E$1315, $A3)</f>
        <v>14</v>
      </c>
      <c r="EB3">
        <f>SUMIFS(DataRegularSeason20242025!$AA$3:$AA$1315,DataRegularSeason20242025!$B$3:$B$1315, "&lt;=" &amp; EB$1, DataRegularSeason20242025!$D$3:$D$1315, $A3)+SUMIFS(DataRegularSeason20242025!$AB$3:$AB$1315,DataRegularSeason20242025!$B$3:$B$1315, "&lt;=" &amp; EB$1, DataRegularSeason20242025!$E$3:$E$1315, $A3)</f>
        <v>14</v>
      </c>
      <c r="EC3">
        <f>SUMIFS(DataRegularSeason20242025!$AA$3:$AA$1315,DataRegularSeason20242025!$B$3:$B$1315, "&lt;=" &amp; EC$1, DataRegularSeason20242025!$D$3:$D$1315, $A3)+SUMIFS(DataRegularSeason20242025!$AB$3:$AB$1315,DataRegularSeason20242025!$B$3:$B$1315, "&lt;=" &amp; EC$1, DataRegularSeason20242025!$E$3:$E$1315, $A3)</f>
        <v>14</v>
      </c>
      <c r="ED3">
        <f>SUMIFS(DataRegularSeason20242025!$AA$3:$AA$1315,DataRegularSeason20242025!$B$3:$B$1315, "&lt;=" &amp; ED$1, DataRegularSeason20242025!$D$3:$D$1315, $A3)+SUMIFS(DataRegularSeason20242025!$AB$3:$AB$1315,DataRegularSeason20242025!$B$3:$B$1315, "&lt;=" &amp; ED$1, DataRegularSeason20242025!$E$3:$E$1315, $A3)</f>
        <v>14</v>
      </c>
      <c r="EE3">
        <f>SUMIFS(DataRegularSeason20242025!$AA$3:$AA$1315,DataRegularSeason20242025!$B$3:$B$1315, "&lt;=" &amp; EE$1, DataRegularSeason20242025!$D$3:$D$1315, $A3)+SUMIFS(DataRegularSeason20242025!$AB$3:$AB$1315,DataRegularSeason20242025!$B$3:$B$1315, "&lt;=" &amp; EE$1, DataRegularSeason20242025!$E$3:$E$1315, $A3)</f>
        <v>14</v>
      </c>
      <c r="EF3">
        <f>SUMIFS(DataRegularSeason20242025!$AA$3:$AA$1315,DataRegularSeason20242025!$B$3:$B$1315, "&lt;=" &amp; EF$1, DataRegularSeason20242025!$D$3:$D$1315, $A3)+SUMIFS(DataRegularSeason20242025!$AB$3:$AB$1315,DataRegularSeason20242025!$B$3:$B$1315, "&lt;=" &amp; EF$1, DataRegularSeason20242025!$E$3:$E$1315, $A3)</f>
        <v>14</v>
      </c>
      <c r="EG3">
        <f>SUMIFS(DataRegularSeason20242025!$AA$3:$AA$1315,DataRegularSeason20242025!$B$3:$B$1315, "&lt;=" &amp; EG$1, DataRegularSeason20242025!$D$3:$D$1315, $A3)+SUMIFS(DataRegularSeason20242025!$AB$3:$AB$1315,DataRegularSeason20242025!$B$3:$B$1315, "&lt;=" &amp; EG$1, DataRegularSeason20242025!$E$3:$E$1315, $A3)</f>
        <v>14</v>
      </c>
      <c r="EH3">
        <f>SUMIFS(DataRegularSeason20242025!$AA$3:$AA$1315,DataRegularSeason20242025!$B$3:$B$1315, "&lt;=" &amp; EH$1, DataRegularSeason20242025!$D$3:$D$1315, $A3)+SUMIFS(DataRegularSeason20242025!$AB$3:$AB$1315,DataRegularSeason20242025!$B$3:$B$1315, "&lt;=" &amp; EH$1, DataRegularSeason20242025!$E$3:$E$1315, $A3)</f>
        <v>14</v>
      </c>
      <c r="EI3">
        <f>SUMIFS(DataRegularSeason20242025!$AA$3:$AA$1315,DataRegularSeason20242025!$B$3:$B$1315, "&lt;=" &amp; EI$1, DataRegularSeason20242025!$D$3:$D$1315, $A3)+SUMIFS(DataRegularSeason20242025!$AB$3:$AB$1315,DataRegularSeason20242025!$B$3:$B$1315, "&lt;=" &amp; EI$1, DataRegularSeason20242025!$E$3:$E$1315, $A3)</f>
        <v>14</v>
      </c>
      <c r="EJ3">
        <f>SUMIFS(DataRegularSeason20242025!$AA$3:$AA$1315,DataRegularSeason20242025!$B$3:$B$1315, "&lt;=" &amp; EJ$1, DataRegularSeason20242025!$D$3:$D$1315, $A3)+SUMIFS(DataRegularSeason20242025!$AB$3:$AB$1315,DataRegularSeason20242025!$B$3:$B$1315, "&lt;=" &amp; EJ$1, DataRegularSeason20242025!$E$3:$E$1315, $A3)</f>
        <v>14</v>
      </c>
      <c r="EK3">
        <f>SUMIFS(DataRegularSeason20242025!$AA$3:$AA$1315,DataRegularSeason20242025!$B$3:$B$1315, "&lt;=" &amp; EK$1, DataRegularSeason20242025!$D$3:$D$1315, $A3)+SUMIFS(DataRegularSeason20242025!$AB$3:$AB$1315,DataRegularSeason20242025!$B$3:$B$1315, "&lt;=" &amp; EK$1, DataRegularSeason20242025!$E$3:$E$1315, $A3)</f>
        <v>14</v>
      </c>
      <c r="EL3">
        <f>SUMIFS(DataRegularSeason20242025!$AA$3:$AA$1315,DataRegularSeason20242025!$B$3:$B$1315, "&lt;=" &amp; EL$1, DataRegularSeason20242025!$D$3:$D$1315, $A3)+SUMIFS(DataRegularSeason20242025!$AB$3:$AB$1315,DataRegularSeason20242025!$B$3:$B$1315, "&lt;=" &amp; EL$1, DataRegularSeason20242025!$E$3:$E$1315, $A3)</f>
        <v>14</v>
      </c>
      <c r="EM3">
        <f>SUMIFS(DataRegularSeason20242025!$AA$3:$AA$1315,DataRegularSeason20242025!$B$3:$B$1315, "&lt;=" &amp; EM$1, DataRegularSeason20242025!$D$3:$D$1315, $A3)+SUMIFS(DataRegularSeason20242025!$AB$3:$AB$1315,DataRegularSeason20242025!$B$3:$B$1315, "&lt;=" &amp; EM$1, DataRegularSeason20242025!$E$3:$E$1315, $A3)</f>
        <v>14</v>
      </c>
      <c r="EN3">
        <f>SUMIFS(DataRegularSeason20242025!$AA$3:$AA$1315,DataRegularSeason20242025!$B$3:$B$1315, "&lt;=" &amp; EN$1, DataRegularSeason20242025!$D$3:$D$1315, $A3)+SUMIFS(DataRegularSeason20242025!$AB$3:$AB$1315,DataRegularSeason20242025!$B$3:$B$1315, "&lt;=" &amp; EN$1, DataRegularSeason20242025!$E$3:$E$1315, $A3)</f>
        <v>14</v>
      </c>
      <c r="EO3">
        <f>SUMIFS(DataRegularSeason20242025!$AA$3:$AA$1315,DataRegularSeason20242025!$B$3:$B$1315, "&lt;=" &amp; EO$1, DataRegularSeason20242025!$D$3:$D$1315, $A3)+SUMIFS(DataRegularSeason20242025!$AB$3:$AB$1315,DataRegularSeason20242025!$B$3:$B$1315, "&lt;=" &amp; EO$1, DataRegularSeason20242025!$E$3:$E$1315, $A3)</f>
        <v>14</v>
      </c>
      <c r="EP3">
        <f>SUMIFS(DataRegularSeason20242025!$AA$3:$AA$1315,DataRegularSeason20242025!$B$3:$B$1315, "&lt;=" &amp; EP$1, DataRegularSeason20242025!$D$3:$D$1315, $A3)+SUMIFS(DataRegularSeason20242025!$AB$3:$AB$1315,DataRegularSeason20242025!$B$3:$B$1315, "&lt;=" &amp; EP$1, DataRegularSeason20242025!$E$3:$E$1315, $A3)</f>
        <v>14</v>
      </c>
      <c r="EQ3">
        <f>SUMIFS(DataRegularSeason20242025!$AA$3:$AA$1315,DataRegularSeason20242025!$B$3:$B$1315, "&lt;=" &amp; EQ$1, DataRegularSeason20242025!$D$3:$D$1315, $A3)+SUMIFS(DataRegularSeason20242025!$AB$3:$AB$1315,DataRegularSeason20242025!$B$3:$B$1315, "&lt;=" &amp; EQ$1, DataRegularSeason20242025!$E$3:$E$1315, $A3)</f>
        <v>14</v>
      </c>
      <c r="ER3">
        <f>SUMIFS(DataRegularSeason20242025!$AA$3:$AA$1315,DataRegularSeason20242025!$B$3:$B$1315, "&lt;=" &amp; ER$1, DataRegularSeason20242025!$D$3:$D$1315, $A3)+SUMIFS(DataRegularSeason20242025!$AB$3:$AB$1315,DataRegularSeason20242025!$B$3:$B$1315, "&lt;=" &amp; ER$1, DataRegularSeason20242025!$E$3:$E$1315, $A3)</f>
        <v>14</v>
      </c>
      <c r="ES3">
        <f>SUMIFS(DataRegularSeason20242025!$AA$3:$AA$1315,DataRegularSeason20242025!$B$3:$B$1315, "&lt;=" &amp; ES$1, DataRegularSeason20242025!$D$3:$D$1315, $A3)+SUMIFS(DataRegularSeason20242025!$AB$3:$AB$1315,DataRegularSeason20242025!$B$3:$B$1315, "&lt;=" &amp; ES$1, DataRegularSeason20242025!$E$3:$E$1315, $A3)</f>
        <v>14</v>
      </c>
      <c r="ET3">
        <f>SUMIFS(DataRegularSeason20242025!$AA$3:$AA$1315,DataRegularSeason20242025!$B$3:$B$1315, "&lt;=" &amp; ET$1, DataRegularSeason20242025!$D$3:$D$1315, $A3)+SUMIFS(DataRegularSeason20242025!$AB$3:$AB$1315,DataRegularSeason20242025!$B$3:$B$1315, "&lt;=" &amp; ET$1, DataRegularSeason20242025!$E$3:$E$1315, $A3)</f>
        <v>14</v>
      </c>
      <c r="EU3">
        <f>SUMIFS(DataRegularSeason20242025!$AA$3:$AA$1315,DataRegularSeason20242025!$B$3:$B$1315, "&lt;=" &amp; EU$1, DataRegularSeason20242025!$D$3:$D$1315, $A3)+SUMIFS(DataRegularSeason20242025!$AB$3:$AB$1315,DataRegularSeason20242025!$B$3:$B$1315, "&lt;=" &amp; EU$1, DataRegularSeason20242025!$E$3:$E$1315, $A3)</f>
        <v>14</v>
      </c>
      <c r="EV3">
        <f>SUMIFS(DataRegularSeason20242025!$AA$3:$AA$1315,DataRegularSeason20242025!$B$3:$B$1315, "&lt;=" &amp; EV$1, DataRegularSeason20242025!$D$3:$D$1315, $A3)+SUMIFS(DataRegularSeason20242025!$AB$3:$AB$1315,DataRegularSeason20242025!$B$3:$B$1315, "&lt;=" &amp; EV$1, DataRegularSeason20242025!$E$3:$E$1315, $A3)</f>
        <v>14</v>
      </c>
      <c r="EW3">
        <f>SUMIFS(DataRegularSeason20242025!$AA$3:$AA$1315,DataRegularSeason20242025!$B$3:$B$1315, "&lt;=" &amp; EW$1, DataRegularSeason20242025!$D$3:$D$1315, $A3)+SUMIFS(DataRegularSeason20242025!$AB$3:$AB$1315,DataRegularSeason20242025!$B$3:$B$1315, "&lt;=" &amp; EW$1, DataRegularSeason20242025!$E$3:$E$1315, $A3)</f>
        <v>14</v>
      </c>
      <c r="EX3">
        <f>SUMIFS(DataRegularSeason20242025!$AA$3:$AA$1315,DataRegularSeason20242025!$B$3:$B$1315, "&lt;=" &amp; EX$1, DataRegularSeason20242025!$D$3:$D$1315, $A3)+SUMIFS(DataRegularSeason20242025!$AB$3:$AB$1315,DataRegularSeason20242025!$B$3:$B$1315, "&lt;=" &amp; EX$1, DataRegularSeason20242025!$E$3:$E$1315, $A3)</f>
        <v>14</v>
      </c>
      <c r="EY3">
        <f>SUMIFS(DataRegularSeason20242025!$AA$3:$AA$1315,DataRegularSeason20242025!$B$3:$B$1315, "&lt;=" &amp; EY$1, DataRegularSeason20242025!$D$3:$D$1315, $A3)+SUMIFS(DataRegularSeason20242025!$AB$3:$AB$1315,DataRegularSeason20242025!$B$3:$B$1315, "&lt;=" &amp; EY$1, DataRegularSeason20242025!$E$3:$E$1315, $A3)</f>
        <v>14</v>
      </c>
      <c r="EZ3">
        <f>SUMIFS(DataRegularSeason20242025!$AA$3:$AA$1315,DataRegularSeason20242025!$B$3:$B$1315, "&lt;=" &amp; EZ$1, DataRegularSeason20242025!$D$3:$D$1315, $A3)+SUMIFS(DataRegularSeason20242025!$AB$3:$AB$1315,DataRegularSeason20242025!$B$3:$B$1315, "&lt;=" &amp; EZ$1, DataRegularSeason20242025!$E$3:$E$1315, $A3)</f>
        <v>14</v>
      </c>
      <c r="FA3">
        <f>SUMIFS(DataRegularSeason20242025!$AA$3:$AA$1315,DataRegularSeason20242025!$B$3:$B$1315, "&lt;=" &amp; FA$1, DataRegularSeason20242025!$D$3:$D$1315, $A3)+SUMIFS(DataRegularSeason20242025!$AB$3:$AB$1315,DataRegularSeason20242025!$B$3:$B$1315, "&lt;=" &amp; FA$1, DataRegularSeason20242025!$E$3:$E$1315, $A3)</f>
        <v>14</v>
      </c>
      <c r="FB3">
        <f>SUMIFS(DataRegularSeason20242025!$AA$3:$AA$1315,DataRegularSeason20242025!$B$3:$B$1315, "&lt;=" &amp; FB$1, DataRegularSeason20242025!$D$3:$D$1315, $A3)+SUMIFS(DataRegularSeason20242025!$AB$3:$AB$1315,DataRegularSeason20242025!$B$3:$B$1315, "&lt;=" &amp; FB$1, DataRegularSeason20242025!$E$3:$E$1315, $A3)</f>
        <v>14</v>
      </c>
      <c r="FC3">
        <f>SUMIFS(DataRegularSeason20242025!$AA$3:$AA$1315,DataRegularSeason20242025!$B$3:$B$1315, "&lt;=" &amp; FC$1, DataRegularSeason20242025!$D$3:$D$1315, $A3)+SUMIFS(DataRegularSeason20242025!$AB$3:$AB$1315,DataRegularSeason20242025!$B$3:$B$1315, "&lt;=" &amp; FC$1, DataRegularSeason20242025!$E$3:$E$1315, $A3)</f>
        <v>14</v>
      </c>
      <c r="FD3">
        <f>SUMIFS(DataRegularSeason20242025!$AA$3:$AA$1315,DataRegularSeason20242025!$B$3:$B$1315, "&lt;=" &amp; FD$1, DataRegularSeason20242025!$D$3:$D$1315, $A3)+SUMIFS(DataRegularSeason20242025!$AB$3:$AB$1315,DataRegularSeason20242025!$B$3:$B$1315, "&lt;=" &amp; FD$1, DataRegularSeason20242025!$E$3:$E$1315, $A3)</f>
        <v>14</v>
      </c>
      <c r="FE3">
        <f>SUMIFS(DataRegularSeason20242025!$AA$3:$AA$1315,DataRegularSeason20242025!$B$3:$B$1315, "&lt;=" &amp; FE$1, DataRegularSeason20242025!$D$3:$D$1315, $A3)+SUMIFS(DataRegularSeason20242025!$AB$3:$AB$1315,DataRegularSeason20242025!$B$3:$B$1315, "&lt;=" &amp; FE$1, DataRegularSeason20242025!$E$3:$E$1315, $A3)</f>
        <v>14</v>
      </c>
      <c r="FF3">
        <f>SUMIFS(DataRegularSeason20242025!$AA$3:$AA$1315,DataRegularSeason20242025!$B$3:$B$1315, "&lt;=" &amp; FF$1, DataRegularSeason20242025!$D$3:$D$1315, $A3)+SUMIFS(DataRegularSeason20242025!$AB$3:$AB$1315,DataRegularSeason20242025!$B$3:$B$1315, "&lt;=" &amp; FF$1, DataRegularSeason20242025!$E$3:$E$1315, $A3)</f>
        <v>14</v>
      </c>
      <c r="FG3">
        <f>SUMIFS(DataRegularSeason20242025!$AA$3:$AA$1315,DataRegularSeason20242025!$B$3:$B$1315, "&lt;=" &amp; FG$1, DataRegularSeason20242025!$D$3:$D$1315, $A3)+SUMIFS(DataRegularSeason20242025!$AB$3:$AB$1315,DataRegularSeason20242025!$B$3:$B$1315, "&lt;=" &amp; FG$1, DataRegularSeason20242025!$E$3:$E$1315, $A3)</f>
        <v>14</v>
      </c>
      <c r="FH3">
        <f>SUMIFS(DataRegularSeason20242025!$AA$3:$AA$1315,DataRegularSeason20242025!$B$3:$B$1315, "&lt;=" &amp; FH$1, DataRegularSeason20242025!$D$3:$D$1315, $A3)+SUMIFS(DataRegularSeason20242025!$AB$3:$AB$1315,DataRegularSeason20242025!$B$3:$B$1315, "&lt;=" &amp; FH$1, DataRegularSeason20242025!$E$3:$E$1315, $A3)</f>
        <v>14</v>
      </c>
      <c r="FI3">
        <f>SUMIFS(DataRegularSeason20242025!$AA$3:$AA$1315,DataRegularSeason20242025!$B$3:$B$1315, "&lt;=" &amp; FI$1, DataRegularSeason20242025!$D$3:$D$1315, $A3)+SUMIFS(DataRegularSeason20242025!$AB$3:$AB$1315,DataRegularSeason20242025!$B$3:$B$1315, "&lt;=" &amp; FI$1, DataRegularSeason20242025!$E$3:$E$1315, $A3)</f>
        <v>14</v>
      </c>
      <c r="FJ3">
        <f>SUMIFS(DataRegularSeason20242025!$AA$3:$AA$1315,DataRegularSeason20242025!$B$3:$B$1315, "&lt;=" &amp; FJ$1, DataRegularSeason20242025!$D$3:$D$1315, $A3)+SUMIFS(DataRegularSeason20242025!$AB$3:$AB$1315,DataRegularSeason20242025!$B$3:$B$1315, "&lt;=" &amp; FJ$1, DataRegularSeason20242025!$E$3:$E$1315, $A3)</f>
        <v>14</v>
      </c>
      <c r="FK3">
        <f>SUMIFS(DataRegularSeason20242025!$AA$3:$AA$1315,DataRegularSeason20242025!$B$3:$B$1315, "&lt;=" &amp; FK$1, DataRegularSeason20242025!$D$3:$D$1315, $A3)+SUMIFS(DataRegularSeason20242025!$AB$3:$AB$1315,DataRegularSeason20242025!$B$3:$B$1315, "&lt;=" &amp; FK$1, DataRegularSeason20242025!$E$3:$E$1315, $A3)</f>
        <v>14</v>
      </c>
      <c r="FL3">
        <f>SUMIFS(DataRegularSeason20242025!$AA$3:$AA$1315,DataRegularSeason20242025!$B$3:$B$1315, "&lt;=" &amp; FL$1, DataRegularSeason20242025!$D$3:$D$1315, $A3)+SUMIFS(DataRegularSeason20242025!$AB$3:$AB$1315,DataRegularSeason20242025!$B$3:$B$1315, "&lt;=" &amp; FL$1, DataRegularSeason20242025!$E$3:$E$1315, $A3)</f>
        <v>14</v>
      </c>
      <c r="FM3">
        <f>SUMIFS(DataRegularSeason20242025!$AA$3:$AA$1315,DataRegularSeason20242025!$B$3:$B$1315, "&lt;=" &amp; FM$1, DataRegularSeason20242025!$D$3:$D$1315, $A3)+SUMIFS(DataRegularSeason20242025!$AB$3:$AB$1315,DataRegularSeason20242025!$B$3:$B$1315, "&lt;=" &amp; FM$1, DataRegularSeason20242025!$E$3:$E$1315, $A3)</f>
        <v>14</v>
      </c>
      <c r="FN3">
        <f>SUMIFS(DataRegularSeason20242025!$AA$3:$AA$1315,DataRegularSeason20242025!$B$3:$B$1315, "&lt;=" &amp; FN$1, DataRegularSeason20242025!$D$3:$D$1315, $A3)+SUMIFS(DataRegularSeason20242025!$AB$3:$AB$1315,DataRegularSeason20242025!$B$3:$B$1315, "&lt;=" &amp; FN$1, DataRegularSeason20242025!$E$3:$E$1315, $A3)</f>
        <v>14</v>
      </c>
      <c r="FO3">
        <f>SUMIFS(DataRegularSeason20242025!$AA$3:$AA$1315,DataRegularSeason20242025!$B$3:$B$1315, "&lt;=" &amp; FO$1, DataRegularSeason20242025!$D$3:$D$1315, $A3)+SUMIFS(DataRegularSeason20242025!$AB$3:$AB$1315,DataRegularSeason20242025!$B$3:$B$1315, "&lt;=" &amp; FO$1, DataRegularSeason20242025!$E$3:$E$1315, $A3)</f>
        <v>14</v>
      </c>
      <c r="FP3">
        <f>SUMIFS(DataRegularSeason20242025!$AA$3:$AA$1315,DataRegularSeason20242025!$B$3:$B$1315, "&lt;=" &amp; FP$1, DataRegularSeason20242025!$D$3:$D$1315, $A3)+SUMIFS(DataRegularSeason20242025!$AB$3:$AB$1315,DataRegularSeason20242025!$B$3:$B$1315, "&lt;=" &amp; FP$1, DataRegularSeason20242025!$E$3:$E$1315, $A3)</f>
        <v>14</v>
      </c>
      <c r="FQ3">
        <f>SUMIFS(DataRegularSeason20242025!$AA$3:$AA$1315,DataRegularSeason20242025!$B$3:$B$1315, "&lt;=" &amp; FQ$1, DataRegularSeason20242025!$D$3:$D$1315, $A3)+SUMIFS(DataRegularSeason20242025!$AB$3:$AB$1315,DataRegularSeason20242025!$B$3:$B$1315, "&lt;=" &amp; FQ$1, DataRegularSeason20242025!$E$3:$E$1315, $A3)</f>
        <v>14</v>
      </c>
      <c r="FR3">
        <f>SUMIFS(DataRegularSeason20242025!$AA$3:$AA$1315,DataRegularSeason20242025!$B$3:$B$1315, "&lt;=" &amp; FR$1, DataRegularSeason20242025!$D$3:$D$1315, $A3)+SUMIFS(DataRegularSeason20242025!$AB$3:$AB$1315,DataRegularSeason20242025!$B$3:$B$1315, "&lt;=" &amp; FR$1, DataRegularSeason20242025!$E$3:$E$1315, $A3)</f>
        <v>14</v>
      </c>
      <c r="FS3">
        <f>SUMIFS(DataRegularSeason20242025!$AA$3:$AA$1315,DataRegularSeason20242025!$B$3:$B$1315, "&lt;=" &amp; FS$1, DataRegularSeason20242025!$D$3:$D$1315, $A3)+SUMIFS(DataRegularSeason20242025!$AB$3:$AB$1315,DataRegularSeason20242025!$B$3:$B$1315, "&lt;=" &amp; FS$1, DataRegularSeason20242025!$E$3:$E$1315, $A3)</f>
        <v>14</v>
      </c>
      <c r="FT3">
        <f>SUMIFS(DataRegularSeason20242025!$AA$3:$AA$1315,DataRegularSeason20242025!$B$3:$B$1315, "&lt;=" &amp; FT$1, DataRegularSeason20242025!$D$3:$D$1315, $A3)+SUMIFS(DataRegularSeason20242025!$AB$3:$AB$1315,DataRegularSeason20242025!$B$3:$B$1315, "&lt;=" &amp; FT$1, DataRegularSeason20242025!$E$3:$E$1315, $A3)</f>
        <v>14</v>
      </c>
      <c r="FU3">
        <f>SUMIFS(DataRegularSeason20242025!$AA$3:$AA$1315,DataRegularSeason20242025!$B$3:$B$1315, "&lt;=" &amp; FU$1, DataRegularSeason20242025!$D$3:$D$1315, $A3)+SUMIFS(DataRegularSeason20242025!$AB$3:$AB$1315,DataRegularSeason20242025!$B$3:$B$1315, "&lt;=" &amp; FU$1, DataRegularSeason20242025!$E$3:$E$1315, $A3)</f>
        <v>14</v>
      </c>
      <c r="FV3">
        <f>SUMIFS(DataRegularSeason20242025!$AA$3:$AA$1315,DataRegularSeason20242025!$B$3:$B$1315, "&lt;=" &amp; FV$1, DataRegularSeason20242025!$D$3:$D$1315, $A3)+SUMIFS(DataRegularSeason20242025!$AB$3:$AB$1315,DataRegularSeason20242025!$B$3:$B$1315, "&lt;=" &amp; FV$1, DataRegularSeason20242025!$E$3:$E$1315, $A3)</f>
        <v>14</v>
      </c>
      <c r="FW3">
        <f>SUMIFS(DataRegularSeason20242025!$AA$3:$AA$1315,DataRegularSeason20242025!$B$3:$B$1315, "&lt;=" &amp; FW$1, DataRegularSeason20242025!$D$3:$D$1315, $A3)+SUMIFS(DataRegularSeason20242025!$AB$3:$AB$1315,DataRegularSeason20242025!$B$3:$B$1315, "&lt;=" &amp; FW$1, DataRegularSeason20242025!$E$3:$E$1315, $A3)</f>
        <v>14</v>
      </c>
      <c r="FX3">
        <f>SUMIFS(DataRegularSeason20242025!$AA$3:$AA$1315,DataRegularSeason20242025!$B$3:$B$1315, "&lt;=" &amp; FX$1, DataRegularSeason20242025!$D$3:$D$1315, $A3)+SUMIFS(DataRegularSeason20242025!$AB$3:$AB$1315,DataRegularSeason20242025!$B$3:$B$1315, "&lt;=" &amp; FX$1, DataRegularSeason20242025!$E$3:$E$1315, $A3)</f>
        <v>14</v>
      </c>
      <c r="FY3">
        <f>SUMIFS(DataRegularSeason20242025!$AA$3:$AA$1315,DataRegularSeason20242025!$B$3:$B$1315, "&lt;=" &amp; FY$1, DataRegularSeason20242025!$D$3:$D$1315, $A3)+SUMIFS(DataRegularSeason20242025!$AB$3:$AB$1315,DataRegularSeason20242025!$B$3:$B$1315, "&lt;=" &amp; FY$1, DataRegularSeason20242025!$E$3:$E$1315, $A3)</f>
        <v>14</v>
      </c>
      <c r="FZ3">
        <f>SUMIFS(DataRegularSeason20242025!$AA$3:$AA$1315,DataRegularSeason20242025!$B$3:$B$1315, "&lt;=" &amp; FZ$1, DataRegularSeason20242025!$D$3:$D$1315, $A3)+SUMIFS(DataRegularSeason20242025!$AB$3:$AB$1315,DataRegularSeason20242025!$B$3:$B$1315, "&lt;=" &amp; FZ$1, DataRegularSeason20242025!$E$3:$E$1315, $A3)</f>
        <v>14</v>
      </c>
      <c r="GA3">
        <f>SUMIFS(DataRegularSeason20242025!$AA$3:$AA$1315,DataRegularSeason20242025!$B$3:$B$1315, "&lt;=" &amp; GA$1, DataRegularSeason20242025!$D$3:$D$1315, $A3)+SUMIFS(DataRegularSeason20242025!$AB$3:$AB$1315,DataRegularSeason20242025!$B$3:$B$1315, "&lt;=" &amp; GA$1, DataRegularSeason20242025!$E$3:$E$1315, $A3)</f>
        <v>14</v>
      </c>
      <c r="GB3">
        <f>SUMIFS(DataRegularSeason20242025!$AA$3:$AA$1315,DataRegularSeason20242025!$B$3:$B$1315, "&lt;=" &amp; GB$1, DataRegularSeason20242025!$D$3:$D$1315, $A3)+SUMIFS(DataRegularSeason20242025!$AB$3:$AB$1315,DataRegularSeason20242025!$B$3:$B$1315, "&lt;=" &amp; GB$1, DataRegularSeason20242025!$E$3:$E$1315, $A3)</f>
        <v>14</v>
      </c>
      <c r="GC3">
        <f>SUMIFS(DataRegularSeason20242025!$AA$3:$AA$1315,DataRegularSeason20242025!$B$3:$B$1315, "&lt;=" &amp; GC$1, DataRegularSeason20242025!$D$3:$D$1315, $A3)+SUMIFS(DataRegularSeason20242025!$AB$3:$AB$1315,DataRegularSeason20242025!$B$3:$B$1315, "&lt;=" &amp; GC$1, DataRegularSeason20242025!$E$3:$E$1315, $A3)</f>
        <v>14</v>
      </c>
      <c r="GD3">
        <f>SUMIFS(DataRegularSeason20242025!$AA$3:$AA$1315,DataRegularSeason20242025!$B$3:$B$1315, "&lt;=" &amp; GD$1, DataRegularSeason20242025!$D$3:$D$1315, $A3)+SUMIFS(DataRegularSeason20242025!$AB$3:$AB$1315,DataRegularSeason20242025!$B$3:$B$1315, "&lt;=" &amp; GD$1, DataRegularSeason20242025!$E$3:$E$1315, $A3)</f>
        <v>14</v>
      </c>
      <c r="GE3">
        <f>SUMIFS(DataRegularSeason20242025!$AA$3:$AA$1315,DataRegularSeason20242025!$B$3:$B$1315, "&lt;=" &amp; GE$1, DataRegularSeason20242025!$D$3:$D$1315, $A3)+SUMIFS(DataRegularSeason20242025!$AB$3:$AB$1315,DataRegularSeason20242025!$B$3:$B$1315, "&lt;=" &amp; GE$1, DataRegularSeason20242025!$E$3:$E$1315, $A3)</f>
        <v>14</v>
      </c>
      <c r="GF3">
        <f>SUMIFS(DataRegularSeason20242025!$AA$3:$AA$1315,DataRegularSeason20242025!$B$3:$B$1315, "&lt;=" &amp; GF$1, DataRegularSeason20242025!$D$3:$D$1315, $A3)+SUMIFS(DataRegularSeason20242025!$AB$3:$AB$1315,DataRegularSeason20242025!$B$3:$B$1315, "&lt;=" &amp; GF$1, DataRegularSeason20242025!$E$3:$E$1315, $A3)</f>
        <v>14</v>
      </c>
      <c r="GG3">
        <f>SUMIFS(DataRegularSeason20242025!$AA$3:$AA$1315,DataRegularSeason20242025!$B$3:$B$1315, "&lt;=" &amp; GG$1, DataRegularSeason20242025!$D$3:$D$1315, $A3)+SUMIFS(DataRegularSeason20242025!$AB$3:$AB$1315,DataRegularSeason20242025!$B$3:$B$1315, "&lt;=" &amp; GG$1, DataRegularSeason20242025!$E$3:$E$1315, $A3)</f>
        <v>14</v>
      </c>
      <c r="GH3">
        <f>SUMIFS(DataRegularSeason20242025!$AA$3:$AA$1315,DataRegularSeason20242025!$B$3:$B$1315, "&lt;=" &amp; GH$1, DataRegularSeason20242025!$D$3:$D$1315, $A3)+SUMIFS(DataRegularSeason20242025!$AB$3:$AB$1315,DataRegularSeason20242025!$B$3:$B$1315, "&lt;=" &amp; GH$1, DataRegularSeason20242025!$E$3:$E$1315, $A3)</f>
        <v>14</v>
      </c>
      <c r="GI3">
        <f>SUMIFS(DataRegularSeason20242025!$AA$3:$AA$1315,DataRegularSeason20242025!$B$3:$B$1315, "&lt;=" &amp; GI$1, DataRegularSeason20242025!$D$3:$D$1315, $A3)+SUMIFS(DataRegularSeason20242025!$AB$3:$AB$1315,DataRegularSeason20242025!$B$3:$B$1315, "&lt;=" &amp; GI$1, DataRegularSeason20242025!$E$3:$E$1315, $A3)</f>
        <v>14</v>
      </c>
      <c r="GJ3">
        <f>SUMIFS(DataRegularSeason20242025!$AA$3:$AA$1315,DataRegularSeason20242025!$B$3:$B$1315, "&lt;=" &amp; GJ$1, DataRegularSeason20242025!$D$3:$D$1315, $A3)+SUMIFS(DataRegularSeason20242025!$AB$3:$AB$1315,DataRegularSeason20242025!$B$3:$B$1315, "&lt;=" &amp; GJ$1, DataRegularSeason20242025!$E$3:$E$1315, $A3)</f>
        <v>14</v>
      </c>
      <c r="GK3">
        <f>SUMIFS(DataRegularSeason20242025!$AA$3:$AA$1315,DataRegularSeason20242025!$B$3:$B$1315, "&lt;=" &amp; GK$1, DataRegularSeason20242025!$D$3:$D$1315, $A3)+SUMIFS(DataRegularSeason20242025!$AB$3:$AB$1315,DataRegularSeason20242025!$B$3:$B$1315, "&lt;=" &amp; GK$1, DataRegularSeason20242025!$E$3:$E$1315, $A3)</f>
        <v>14</v>
      </c>
      <c r="GL3">
        <f>SUMIFS(DataRegularSeason20242025!$AA$3:$AA$1315,DataRegularSeason20242025!$B$3:$B$1315, "&lt;=" &amp; GL$1, DataRegularSeason20242025!$D$3:$D$1315, $A3)+SUMIFS(DataRegularSeason20242025!$AB$3:$AB$1315,DataRegularSeason20242025!$B$3:$B$1315, "&lt;=" &amp; GL$1, DataRegularSeason20242025!$E$3:$E$1315, $A3)</f>
        <v>14</v>
      </c>
      <c r="GM3">
        <f>SUMIFS(DataRegularSeason20242025!$AA$3:$AA$1315,DataRegularSeason20242025!$B$3:$B$1315, "&lt;=" &amp; GM$1, DataRegularSeason20242025!$D$3:$D$1315, $A3)+SUMIFS(DataRegularSeason20242025!$AB$3:$AB$1315,DataRegularSeason20242025!$B$3:$B$1315, "&lt;=" &amp; GM$1, DataRegularSeason20242025!$E$3:$E$1315, $A3)</f>
        <v>14</v>
      </c>
      <c r="GN3">
        <f>SUMIFS(DataRegularSeason20242025!$AA$3:$AA$1315,DataRegularSeason20242025!$B$3:$B$1315, "&lt;=" &amp; GN$1, DataRegularSeason20242025!$D$3:$D$1315, $A3)+SUMIFS(DataRegularSeason20242025!$AB$3:$AB$1315,DataRegularSeason20242025!$B$3:$B$1315, "&lt;=" &amp; GN$1, DataRegularSeason20242025!$E$3:$E$1315, $A3)</f>
        <v>14</v>
      </c>
      <c r="GO3">
        <f>SUMIFS(DataRegularSeason20242025!$AA$3:$AA$1315,DataRegularSeason20242025!$B$3:$B$1315, "&lt;=" &amp; GO$1, DataRegularSeason20242025!$D$3:$D$1315, $A3)+SUMIFS(DataRegularSeason20242025!$AB$3:$AB$1315,DataRegularSeason20242025!$B$3:$B$1315, "&lt;=" &amp; GO$1, DataRegularSeason20242025!$E$3:$E$1315, $A3)</f>
        <v>14</v>
      </c>
      <c r="GP3">
        <f>SUMIFS(DataRegularSeason20242025!$AA$3:$AA$1315,DataRegularSeason20242025!$B$3:$B$1315, "&lt;=" &amp; GP$1, DataRegularSeason20242025!$D$3:$D$1315, $A3)+SUMIFS(DataRegularSeason20242025!$AB$3:$AB$1315,DataRegularSeason20242025!$B$3:$B$1315, "&lt;=" &amp; GP$1, DataRegularSeason20242025!$E$3:$E$1315, $A3)</f>
        <v>14</v>
      </c>
      <c r="GQ3">
        <f>SUMIFS(DataRegularSeason20242025!$AA$3:$AA$1315,DataRegularSeason20242025!$B$3:$B$1315, "&lt;=" &amp; GQ$1, DataRegularSeason20242025!$D$3:$D$1315, $A3)+SUMIFS(DataRegularSeason20242025!$AB$3:$AB$1315,DataRegularSeason20242025!$B$3:$B$1315, "&lt;=" &amp; GQ$1, DataRegularSeason20242025!$E$3:$E$1315, $A3)</f>
        <v>14</v>
      </c>
      <c r="GR3">
        <f>SUMIFS(DataRegularSeason20242025!$AA$3:$AA$1315,DataRegularSeason20242025!$B$3:$B$1315, "&lt;=" &amp; GR$1, DataRegularSeason20242025!$D$3:$D$1315, $A3)+SUMIFS(DataRegularSeason20242025!$AB$3:$AB$1315,DataRegularSeason20242025!$B$3:$B$1315, "&lt;=" &amp; GR$1, DataRegularSeason20242025!$E$3:$E$1315, $A3)</f>
        <v>14</v>
      </c>
      <c r="GS3">
        <f>SUMIFS(DataRegularSeason20242025!$AA$3:$AA$1315,DataRegularSeason20242025!$B$3:$B$1315, "&lt;=" &amp; GS$1, DataRegularSeason20242025!$D$3:$D$1315, $A3)+SUMIFS(DataRegularSeason20242025!$AB$3:$AB$1315,DataRegularSeason20242025!$B$3:$B$1315, "&lt;=" &amp; GS$1, DataRegularSeason20242025!$E$3:$E$1315, $A3)</f>
        <v>14</v>
      </c>
      <c r="GT3">
        <f>SUMIFS(DataRegularSeason20242025!$AA$3:$AA$1315,DataRegularSeason20242025!$B$3:$B$1315, "&lt;=" &amp; GT$1, DataRegularSeason20242025!$D$3:$D$1315, $A3)+SUMIFS(DataRegularSeason20242025!$AB$3:$AB$1315,DataRegularSeason20242025!$B$3:$B$1315, "&lt;=" &amp; GT$1, DataRegularSeason20242025!$E$3:$E$1315, $A3)</f>
        <v>14</v>
      </c>
      <c r="GU3">
        <f>SUMIFS(DataRegularSeason20242025!$AA$3:$AA$1315,DataRegularSeason20242025!$B$3:$B$1315, "&lt;=" &amp; GU$1, DataRegularSeason20242025!$D$3:$D$1315, $A3)+SUMIFS(DataRegularSeason20242025!$AB$3:$AB$1315,DataRegularSeason20242025!$B$3:$B$1315, "&lt;=" &amp; GU$1, DataRegularSeason20242025!$E$3:$E$1315, $A3)</f>
        <v>14</v>
      </c>
    </row>
    <row r="4" spans="1:275" x14ac:dyDescent="0.25">
      <c r="A4" t="s">
        <v>18</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8</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11</v>
      </c>
      <c r="AD4">
        <f>SUMIFS(DataRegularSeason20242025!$AA$3:$AA$1315,DataRegularSeason20242025!$B$3:$B$1315, "&lt;=" &amp; AD$1, DataRegularSeason20242025!$D$3:$D$1315, $A4)+SUMIFS(DataRegularSeason20242025!$AB$3:$AB$1315,DataRegularSeason20242025!$B$3:$B$1315, "&lt;=" &amp; AD$1, DataRegularSeason20242025!$E$3:$E$1315, $A4)</f>
        <v>11</v>
      </c>
      <c r="AE4">
        <f>SUMIFS(DataRegularSeason20242025!$AA$3:$AA$1315,DataRegularSeason20242025!$B$3:$B$1315, "&lt;=" &amp; AE$1, DataRegularSeason20242025!$D$3:$D$1315, $A4)+SUMIFS(DataRegularSeason20242025!$AB$3:$AB$1315,DataRegularSeason20242025!$B$3:$B$1315, "&lt;=" &amp; AE$1, DataRegularSeason20242025!$E$3:$E$1315, $A4)</f>
        <v>11</v>
      </c>
      <c r="AF4">
        <f>SUMIFS(DataRegularSeason20242025!$AA$3:$AA$1315,DataRegularSeason20242025!$B$3:$B$1315, "&lt;=" &amp; AF$1, DataRegularSeason20242025!$D$3:$D$1315, $A4)+SUMIFS(DataRegularSeason20242025!$AB$3:$AB$1315,DataRegularSeason20242025!$B$3:$B$1315, "&lt;=" &amp; AF$1, DataRegularSeason20242025!$E$3:$E$1315, $A4)</f>
        <v>13</v>
      </c>
      <c r="AG4">
        <f>SUMIFS(DataRegularSeason20242025!$AA$3:$AA$1315,DataRegularSeason20242025!$B$3:$B$1315, "&lt;=" &amp; AG$1, DataRegularSeason20242025!$D$3:$D$1315, $A4)+SUMIFS(DataRegularSeason20242025!$AB$3:$AB$1315,DataRegularSeason20242025!$B$3:$B$1315, "&lt;=" &amp; AG$1, DataRegularSeason20242025!$E$3:$E$1315, $A4)</f>
        <v>13</v>
      </c>
      <c r="AH4">
        <f>SUMIFS(DataRegularSeason20242025!$AA$3:$AA$1315,DataRegularSeason20242025!$B$3:$B$1315, "&lt;=" &amp; AH$1, DataRegularSeason20242025!$D$3:$D$1315, $A4)+SUMIFS(DataRegularSeason20242025!$AB$3:$AB$1315,DataRegularSeason20242025!$B$3:$B$1315, "&lt;=" &amp; AH$1, DataRegularSeason20242025!$E$3:$E$1315, $A4)</f>
        <v>13</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14</v>
      </c>
      <c r="AN4">
        <f>SUMIFS(DataRegularSeason20242025!$AA$3:$AA$1315,DataRegularSeason20242025!$B$3:$B$1315, "&lt;=" &amp; AN$1, DataRegularSeason20242025!$D$3:$D$1315, $A4)+SUMIFS(DataRegularSeason20242025!$AB$3:$AB$1315,DataRegularSeason20242025!$B$3:$B$1315, "&lt;=" &amp; AN$1, DataRegularSeason20242025!$E$3:$E$1315, $A4)</f>
        <v>14</v>
      </c>
      <c r="AO4">
        <f>SUMIFS(DataRegularSeason20242025!$AA$3:$AA$1315,DataRegularSeason20242025!$B$3:$B$1315, "&lt;=" &amp; AO$1, DataRegularSeason20242025!$D$3:$D$1315, $A4)+SUMIFS(DataRegularSeason20242025!$AB$3:$AB$1315,DataRegularSeason20242025!$B$3:$B$1315, "&lt;=" &amp; AO$1, DataRegularSeason20242025!$E$3:$E$1315, $A4)</f>
        <v>14</v>
      </c>
      <c r="AP4">
        <f>SUMIFS(DataRegularSeason20242025!$AA$3:$AA$1315,DataRegularSeason20242025!$B$3:$B$1315, "&lt;=" &amp; AP$1, DataRegularSeason20242025!$D$3:$D$1315, $A4)+SUMIFS(DataRegularSeason20242025!$AB$3:$AB$1315,DataRegularSeason20242025!$B$3:$B$1315, "&lt;=" &amp; AP$1, DataRegularSeason20242025!$E$3:$E$1315, $A4)</f>
        <v>14</v>
      </c>
      <c r="AQ4">
        <f>SUMIFS(DataRegularSeason20242025!$AA$3:$AA$1315,DataRegularSeason20242025!$B$3:$B$1315, "&lt;=" &amp; AQ$1, DataRegularSeason20242025!$D$3:$D$1315, $A4)+SUMIFS(DataRegularSeason20242025!$AB$3:$AB$1315,DataRegularSeason20242025!$B$3:$B$1315, "&lt;=" &amp; AQ$1, DataRegularSeason20242025!$E$3:$E$1315, $A4)</f>
        <v>14</v>
      </c>
      <c r="AR4">
        <f>SUMIFS(DataRegularSeason20242025!$AA$3:$AA$1315,DataRegularSeason20242025!$B$3:$B$1315, "&lt;=" &amp; AR$1, DataRegularSeason20242025!$D$3:$D$1315, $A4)+SUMIFS(DataRegularSeason20242025!$AB$3:$AB$1315,DataRegularSeason20242025!$B$3:$B$1315, "&lt;=" &amp; AR$1, DataRegularSeason20242025!$E$3:$E$1315, $A4)</f>
        <v>14</v>
      </c>
      <c r="AS4">
        <f>SUMIFS(DataRegularSeason20242025!$AA$3:$AA$1315,DataRegularSeason20242025!$B$3:$B$1315, "&lt;=" &amp; AS$1, DataRegularSeason20242025!$D$3:$D$1315, $A4)+SUMIFS(DataRegularSeason20242025!$AB$3:$AB$1315,DataRegularSeason20242025!$B$3:$B$1315, "&lt;=" &amp; AS$1, DataRegularSeason20242025!$E$3:$E$1315, $A4)</f>
        <v>14</v>
      </c>
      <c r="AT4">
        <f>SUMIFS(DataRegularSeason20242025!$AA$3:$AA$1315,DataRegularSeason20242025!$B$3:$B$1315, "&lt;=" &amp; AT$1, DataRegularSeason20242025!$D$3:$D$1315, $A4)+SUMIFS(DataRegularSeason20242025!$AB$3:$AB$1315,DataRegularSeason20242025!$B$3:$B$1315, "&lt;=" &amp; AT$1, DataRegularSeason20242025!$E$3:$E$1315, $A4)</f>
        <v>14</v>
      </c>
      <c r="AU4">
        <f>SUMIFS(DataRegularSeason20242025!$AA$3:$AA$1315,DataRegularSeason20242025!$B$3:$B$1315, "&lt;=" &amp; AU$1, DataRegularSeason20242025!$D$3:$D$1315, $A4)+SUMIFS(DataRegularSeason20242025!$AB$3:$AB$1315,DataRegularSeason20242025!$B$3:$B$1315, "&lt;=" &amp; AU$1, DataRegularSeason20242025!$E$3:$E$1315, $A4)</f>
        <v>14</v>
      </c>
      <c r="AV4">
        <f>SUMIFS(DataRegularSeason20242025!$AA$3:$AA$1315,DataRegularSeason20242025!$B$3:$B$1315, "&lt;=" &amp; AV$1, DataRegularSeason20242025!$D$3:$D$1315, $A4)+SUMIFS(DataRegularSeason20242025!$AB$3:$AB$1315,DataRegularSeason20242025!$B$3:$B$1315, "&lt;=" &amp; AV$1, DataRegularSeason20242025!$E$3:$E$1315, $A4)</f>
        <v>14</v>
      </c>
      <c r="AW4">
        <f>SUMIFS(DataRegularSeason20242025!$AA$3:$AA$1315,DataRegularSeason20242025!$B$3:$B$1315, "&lt;=" &amp; AW$1, DataRegularSeason20242025!$D$3:$D$1315, $A4)+SUMIFS(DataRegularSeason20242025!$AB$3:$AB$1315,DataRegularSeason20242025!$B$3:$B$1315, "&lt;=" &amp; AW$1, DataRegularSeason20242025!$E$3:$E$1315, $A4)</f>
        <v>14</v>
      </c>
      <c r="AX4">
        <f>SUMIFS(DataRegularSeason20242025!$AA$3:$AA$1315,DataRegularSeason20242025!$B$3:$B$1315, "&lt;=" &amp; AX$1, DataRegularSeason20242025!$D$3:$D$1315, $A4)+SUMIFS(DataRegularSeason20242025!$AB$3:$AB$1315,DataRegularSeason20242025!$B$3:$B$1315, "&lt;=" &amp; AX$1, DataRegularSeason20242025!$E$3:$E$1315, $A4)</f>
        <v>14</v>
      </c>
      <c r="AY4">
        <f>SUMIFS(DataRegularSeason20242025!$AA$3:$AA$1315,DataRegularSeason20242025!$B$3:$B$1315, "&lt;=" &amp; AY$1, DataRegularSeason20242025!$D$3:$D$1315, $A4)+SUMIFS(DataRegularSeason20242025!$AB$3:$AB$1315,DataRegularSeason20242025!$B$3:$B$1315, "&lt;=" &amp; AY$1, DataRegularSeason20242025!$E$3:$E$1315, $A4)</f>
        <v>14</v>
      </c>
      <c r="AZ4">
        <f>SUMIFS(DataRegularSeason20242025!$AA$3:$AA$1315,DataRegularSeason20242025!$B$3:$B$1315, "&lt;=" &amp; AZ$1, DataRegularSeason20242025!$D$3:$D$1315, $A4)+SUMIFS(DataRegularSeason20242025!$AB$3:$AB$1315,DataRegularSeason20242025!$B$3:$B$1315, "&lt;=" &amp; AZ$1, DataRegularSeason20242025!$E$3:$E$1315, $A4)</f>
        <v>14</v>
      </c>
      <c r="BA4">
        <f>SUMIFS(DataRegularSeason20242025!$AA$3:$AA$1315,DataRegularSeason20242025!$B$3:$B$1315, "&lt;=" &amp; BA$1, DataRegularSeason20242025!$D$3:$D$1315, $A4)+SUMIFS(DataRegularSeason20242025!$AB$3:$AB$1315,DataRegularSeason20242025!$B$3:$B$1315, "&lt;=" &amp; BA$1, DataRegularSeason20242025!$E$3:$E$1315, $A4)</f>
        <v>14</v>
      </c>
      <c r="BB4">
        <f>SUMIFS(DataRegularSeason20242025!$AA$3:$AA$1315,DataRegularSeason20242025!$B$3:$B$1315, "&lt;=" &amp; BB$1, DataRegularSeason20242025!$D$3:$D$1315, $A4)+SUMIFS(DataRegularSeason20242025!$AB$3:$AB$1315,DataRegularSeason20242025!$B$3:$B$1315, "&lt;=" &amp; BB$1, DataRegularSeason20242025!$E$3:$E$1315, $A4)</f>
        <v>14</v>
      </c>
      <c r="BC4">
        <f>SUMIFS(DataRegularSeason20242025!$AA$3:$AA$1315,DataRegularSeason20242025!$B$3:$B$1315, "&lt;=" &amp; BC$1, DataRegularSeason20242025!$D$3:$D$1315, $A4)+SUMIFS(DataRegularSeason20242025!$AB$3:$AB$1315,DataRegularSeason20242025!$B$3:$B$1315, "&lt;=" &amp; BC$1, DataRegularSeason20242025!$E$3:$E$1315, $A4)</f>
        <v>14</v>
      </c>
      <c r="BD4">
        <f>SUMIFS(DataRegularSeason20242025!$AA$3:$AA$1315,DataRegularSeason20242025!$B$3:$B$1315, "&lt;=" &amp; BD$1, DataRegularSeason20242025!$D$3:$D$1315, $A4)+SUMIFS(DataRegularSeason20242025!$AB$3:$AB$1315,DataRegularSeason20242025!$B$3:$B$1315, "&lt;=" &amp; BD$1, DataRegularSeason20242025!$E$3:$E$1315, $A4)</f>
        <v>14</v>
      </c>
      <c r="BE4">
        <f>SUMIFS(DataRegularSeason20242025!$AA$3:$AA$1315,DataRegularSeason20242025!$B$3:$B$1315, "&lt;=" &amp; BE$1, DataRegularSeason20242025!$D$3:$D$1315, $A4)+SUMIFS(DataRegularSeason20242025!$AB$3:$AB$1315,DataRegularSeason20242025!$B$3:$B$1315, "&lt;=" &amp; BE$1, DataRegularSeason20242025!$E$3:$E$1315, $A4)</f>
        <v>14</v>
      </c>
      <c r="BF4">
        <f>SUMIFS(DataRegularSeason20242025!$AA$3:$AA$1315,DataRegularSeason20242025!$B$3:$B$1315, "&lt;=" &amp; BF$1, DataRegularSeason20242025!$D$3:$D$1315, $A4)+SUMIFS(DataRegularSeason20242025!$AB$3:$AB$1315,DataRegularSeason20242025!$B$3:$B$1315, "&lt;=" &amp; BF$1, DataRegularSeason20242025!$E$3:$E$1315, $A4)</f>
        <v>14</v>
      </c>
      <c r="BG4">
        <f>SUMIFS(DataRegularSeason20242025!$AA$3:$AA$1315,DataRegularSeason20242025!$B$3:$B$1315, "&lt;=" &amp; BG$1, DataRegularSeason20242025!$D$3:$D$1315, $A4)+SUMIFS(DataRegularSeason20242025!$AB$3:$AB$1315,DataRegularSeason20242025!$B$3:$B$1315, "&lt;=" &amp; BG$1, DataRegularSeason20242025!$E$3:$E$1315, $A4)</f>
        <v>14</v>
      </c>
      <c r="BH4">
        <f>SUMIFS(DataRegularSeason20242025!$AA$3:$AA$1315,DataRegularSeason20242025!$B$3:$B$1315, "&lt;=" &amp; BH$1, DataRegularSeason20242025!$D$3:$D$1315, $A4)+SUMIFS(DataRegularSeason20242025!$AB$3:$AB$1315,DataRegularSeason20242025!$B$3:$B$1315, "&lt;=" &amp; BH$1, DataRegularSeason20242025!$E$3:$E$1315, $A4)</f>
        <v>14</v>
      </c>
      <c r="BI4">
        <f>SUMIFS(DataRegularSeason20242025!$AA$3:$AA$1315,DataRegularSeason20242025!$B$3:$B$1315, "&lt;=" &amp; BI$1, DataRegularSeason20242025!$D$3:$D$1315, $A4)+SUMIFS(DataRegularSeason20242025!$AB$3:$AB$1315,DataRegularSeason20242025!$B$3:$B$1315, "&lt;=" &amp; BI$1, DataRegularSeason20242025!$E$3:$E$1315, $A4)</f>
        <v>14</v>
      </c>
      <c r="BJ4">
        <f>SUMIFS(DataRegularSeason20242025!$AA$3:$AA$1315,DataRegularSeason20242025!$B$3:$B$1315, "&lt;=" &amp; BJ$1, DataRegularSeason20242025!$D$3:$D$1315, $A4)+SUMIFS(DataRegularSeason20242025!$AB$3:$AB$1315,DataRegularSeason20242025!$B$3:$B$1315, "&lt;=" &amp; BJ$1, DataRegularSeason20242025!$E$3:$E$1315, $A4)</f>
        <v>14</v>
      </c>
      <c r="BK4">
        <f>SUMIFS(DataRegularSeason20242025!$AA$3:$AA$1315,DataRegularSeason20242025!$B$3:$B$1315, "&lt;=" &amp; BK$1, DataRegularSeason20242025!$D$3:$D$1315, $A4)+SUMIFS(DataRegularSeason20242025!$AB$3:$AB$1315,DataRegularSeason20242025!$B$3:$B$1315, "&lt;=" &amp; BK$1, DataRegularSeason20242025!$E$3:$E$1315, $A4)</f>
        <v>14</v>
      </c>
      <c r="BL4">
        <f>SUMIFS(DataRegularSeason20242025!$AA$3:$AA$1315,DataRegularSeason20242025!$B$3:$B$1315, "&lt;=" &amp; BL$1, DataRegularSeason20242025!$D$3:$D$1315, $A4)+SUMIFS(DataRegularSeason20242025!$AB$3:$AB$1315,DataRegularSeason20242025!$B$3:$B$1315, "&lt;=" &amp; BL$1, DataRegularSeason20242025!$E$3:$E$1315, $A4)</f>
        <v>14</v>
      </c>
      <c r="BM4">
        <f>SUMIFS(DataRegularSeason20242025!$AA$3:$AA$1315,DataRegularSeason20242025!$B$3:$B$1315, "&lt;=" &amp; BM$1, DataRegularSeason20242025!$D$3:$D$1315, $A4)+SUMIFS(DataRegularSeason20242025!$AB$3:$AB$1315,DataRegularSeason20242025!$B$3:$B$1315, "&lt;=" &amp; BM$1, DataRegularSeason20242025!$E$3:$E$1315, $A4)</f>
        <v>14</v>
      </c>
      <c r="BN4">
        <f>SUMIFS(DataRegularSeason20242025!$AA$3:$AA$1315,DataRegularSeason20242025!$B$3:$B$1315, "&lt;=" &amp; BN$1, DataRegularSeason20242025!$D$3:$D$1315, $A4)+SUMIFS(DataRegularSeason20242025!$AB$3:$AB$1315,DataRegularSeason20242025!$B$3:$B$1315, "&lt;=" &amp; BN$1, DataRegularSeason20242025!$E$3:$E$1315, $A4)</f>
        <v>14</v>
      </c>
      <c r="BO4">
        <f>SUMIFS(DataRegularSeason20242025!$AA$3:$AA$1315,DataRegularSeason20242025!$B$3:$B$1315, "&lt;=" &amp; BO$1, DataRegularSeason20242025!$D$3:$D$1315, $A4)+SUMIFS(DataRegularSeason20242025!$AB$3:$AB$1315,DataRegularSeason20242025!$B$3:$B$1315, "&lt;=" &amp; BO$1, DataRegularSeason20242025!$E$3:$E$1315, $A4)</f>
        <v>14</v>
      </c>
      <c r="BP4">
        <f>SUMIFS(DataRegularSeason20242025!$AA$3:$AA$1315,DataRegularSeason20242025!$B$3:$B$1315, "&lt;=" &amp; BP$1, DataRegularSeason20242025!$D$3:$D$1315, $A4)+SUMIFS(DataRegularSeason20242025!$AB$3:$AB$1315,DataRegularSeason20242025!$B$3:$B$1315, "&lt;=" &amp; BP$1, DataRegularSeason20242025!$E$3:$E$1315, $A4)</f>
        <v>14</v>
      </c>
      <c r="BQ4">
        <f>SUMIFS(DataRegularSeason20242025!$AA$3:$AA$1315,DataRegularSeason20242025!$B$3:$B$1315, "&lt;=" &amp; BQ$1, DataRegularSeason20242025!$D$3:$D$1315, $A4)+SUMIFS(DataRegularSeason20242025!$AB$3:$AB$1315,DataRegularSeason20242025!$B$3:$B$1315, "&lt;=" &amp; BQ$1, DataRegularSeason20242025!$E$3:$E$1315, $A4)</f>
        <v>14</v>
      </c>
      <c r="BR4">
        <f>SUMIFS(DataRegularSeason20242025!$AA$3:$AA$1315,DataRegularSeason20242025!$B$3:$B$1315, "&lt;=" &amp; BR$1, DataRegularSeason20242025!$D$3:$D$1315, $A4)+SUMIFS(DataRegularSeason20242025!$AB$3:$AB$1315,DataRegularSeason20242025!$B$3:$B$1315, "&lt;=" &amp; BR$1, DataRegularSeason20242025!$E$3:$E$1315, $A4)</f>
        <v>14</v>
      </c>
      <c r="BS4">
        <f>SUMIFS(DataRegularSeason20242025!$AA$3:$AA$1315,DataRegularSeason20242025!$B$3:$B$1315, "&lt;=" &amp; BS$1, DataRegularSeason20242025!$D$3:$D$1315, $A4)+SUMIFS(DataRegularSeason20242025!$AB$3:$AB$1315,DataRegularSeason20242025!$B$3:$B$1315, "&lt;=" &amp; BS$1, DataRegularSeason20242025!$E$3:$E$1315, $A4)</f>
        <v>14</v>
      </c>
      <c r="BT4">
        <f>SUMIFS(DataRegularSeason20242025!$AA$3:$AA$1315,DataRegularSeason20242025!$B$3:$B$1315, "&lt;=" &amp; BT$1, DataRegularSeason20242025!$D$3:$D$1315, $A4)+SUMIFS(DataRegularSeason20242025!$AB$3:$AB$1315,DataRegularSeason20242025!$B$3:$B$1315, "&lt;=" &amp; BT$1, DataRegularSeason20242025!$E$3:$E$1315, $A4)</f>
        <v>14</v>
      </c>
      <c r="BU4">
        <f>SUMIFS(DataRegularSeason20242025!$AA$3:$AA$1315,DataRegularSeason20242025!$B$3:$B$1315, "&lt;=" &amp; BU$1, DataRegularSeason20242025!$D$3:$D$1315, $A4)+SUMIFS(DataRegularSeason20242025!$AB$3:$AB$1315,DataRegularSeason20242025!$B$3:$B$1315, "&lt;=" &amp; BU$1, DataRegularSeason20242025!$E$3:$E$1315, $A4)</f>
        <v>14</v>
      </c>
      <c r="BV4">
        <f>SUMIFS(DataRegularSeason20242025!$AA$3:$AA$1315,DataRegularSeason20242025!$B$3:$B$1315, "&lt;=" &amp; BV$1, DataRegularSeason20242025!$D$3:$D$1315, $A4)+SUMIFS(DataRegularSeason20242025!$AB$3:$AB$1315,DataRegularSeason20242025!$B$3:$B$1315, "&lt;=" &amp; BV$1, DataRegularSeason20242025!$E$3:$E$1315, $A4)</f>
        <v>14</v>
      </c>
      <c r="BW4">
        <f>SUMIFS(DataRegularSeason20242025!$AA$3:$AA$1315,DataRegularSeason20242025!$B$3:$B$1315, "&lt;=" &amp; BW$1, DataRegularSeason20242025!$D$3:$D$1315, $A4)+SUMIFS(DataRegularSeason20242025!$AB$3:$AB$1315,DataRegularSeason20242025!$B$3:$B$1315, "&lt;=" &amp; BW$1, DataRegularSeason20242025!$E$3:$E$1315, $A4)</f>
        <v>14</v>
      </c>
      <c r="BX4">
        <f>SUMIFS(DataRegularSeason20242025!$AA$3:$AA$1315,DataRegularSeason20242025!$B$3:$B$1315, "&lt;=" &amp; BX$1, DataRegularSeason20242025!$D$3:$D$1315, $A4)+SUMIFS(DataRegularSeason20242025!$AB$3:$AB$1315,DataRegularSeason20242025!$B$3:$B$1315, "&lt;=" &amp; BX$1, DataRegularSeason20242025!$E$3:$E$1315, $A4)</f>
        <v>14</v>
      </c>
      <c r="BY4">
        <f>SUMIFS(DataRegularSeason20242025!$AA$3:$AA$1315,DataRegularSeason20242025!$B$3:$B$1315, "&lt;=" &amp; BY$1, DataRegularSeason20242025!$D$3:$D$1315, $A4)+SUMIFS(DataRegularSeason20242025!$AB$3:$AB$1315,DataRegularSeason20242025!$B$3:$B$1315, "&lt;=" &amp; BY$1, DataRegularSeason20242025!$E$3:$E$1315, $A4)</f>
        <v>14</v>
      </c>
      <c r="BZ4">
        <f>SUMIFS(DataRegularSeason20242025!$AA$3:$AA$1315,DataRegularSeason20242025!$B$3:$B$1315, "&lt;=" &amp; BZ$1, DataRegularSeason20242025!$D$3:$D$1315, $A4)+SUMIFS(DataRegularSeason20242025!$AB$3:$AB$1315,DataRegularSeason20242025!$B$3:$B$1315, "&lt;=" &amp; BZ$1, DataRegularSeason20242025!$E$3:$E$1315, $A4)</f>
        <v>14</v>
      </c>
      <c r="CA4">
        <f>SUMIFS(DataRegularSeason20242025!$AA$3:$AA$1315,DataRegularSeason20242025!$B$3:$B$1315, "&lt;=" &amp; CA$1, DataRegularSeason20242025!$D$3:$D$1315, $A4)+SUMIFS(DataRegularSeason20242025!$AB$3:$AB$1315,DataRegularSeason20242025!$B$3:$B$1315, "&lt;=" &amp; CA$1, DataRegularSeason20242025!$E$3:$E$1315, $A4)</f>
        <v>14</v>
      </c>
      <c r="CB4">
        <f>SUMIFS(DataRegularSeason20242025!$AA$3:$AA$1315,DataRegularSeason20242025!$B$3:$B$1315, "&lt;=" &amp; CB$1, DataRegularSeason20242025!$D$3:$D$1315, $A4)+SUMIFS(DataRegularSeason20242025!$AB$3:$AB$1315,DataRegularSeason20242025!$B$3:$B$1315, "&lt;=" &amp; CB$1, DataRegularSeason20242025!$E$3:$E$1315, $A4)</f>
        <v>14</v>
      </c>
      <c r="CC4">
        <f>SUMIFS(DataRegularSeason20242025!$AA$3:$AA$1315,DataRegularSeason20242025!$B$3:$B$1315, "&lt;=" &amp; CC$1, DataRegularSeason20242025!$D$3:$D$1315, $A4)+SUMIFS(DataRegularSeason20242025!$AB$3:$AB$1315,DataRegularSeason20242025!$B$3:$B$1315, "&lt;=" &amp; CC$1, DataRegularSeason20242025!$E$3:$E$1315, $A4)</f>
        <v>14</v>
      </c>
      <c r="CD4">
        <f>SUMIFS(DataRegularSeason20242025!$AA$3:$AA$1315,DataRegularSeason20242025!$B$3:$B$1315, "&lt;=" &amp; CD$1, DataRegularSeason20242025!$D$3:$D$1315, $A4)+SUMIFS(DataRegularSeason20242025!$AB$3:$AB$1315,DataRegularSeason20242025!$B$3:$B$1315, "&lt;=" &amp; CD$1, DataRegularSeason20242025!$E$3:$E$1315, $A4)</f>
        <v>14</v>
      </c>
      <c r="CE4">
        <f>SUMIFS(DataRegularSeason20242025!$AA$3:$AA$1315,DataRegularSeason20242025!$B$3:$B$1315, "&lt;=" &amp; CE$1, DataRegularSeason20242025!$D$3:$D$1315, $A4)+SUMIFS(DataRegularSeason20242025!$AB$3:$AB$1315,DataRegularSeason20242025!$B$3:$B$1315, "&lt;=" &amp; CE$1, DataRegularSeason20242025!$E$3:$E$1315, $A4)</f>
        <v>14</v>
      </c>
      <c r="CF4">
        <f>SUMIFS(DataRegularSeason20242025!$AA$3:$AA$1315,DataRegularSeason20242025!$B$3:$B$1315, "&lt;=" &amp; CF$1, DataRegularSeason20242025!$D$3:$D$1315, $A4)+SUMIFS(DataRegularSeason20242025!$AB$3:$AB$1315,DataRegularSeason20242025!$B$3:$B$1315, "&lt;=" &amp; CF$1, DataRegularSeason20242025!$E$3:$E$1315, $A4)</f>
        <v>14</v>
      </c>
      <c r="CG4">
        <f>SUMIFS(DataRegularSeason20242025!$AA$3:$AA$1315,DataRegularSeason20242025!$B$3:$B$1315, "&lt;=" &amp; CG$1, DataRegularSeason20242025!$D$3:$D$1315, $A4)+SUMIFS(DataRegularSeason20242025!$AB$3:$AB$1315,DataRegularSeason20242025!$B$3:$B$1315, "&lt;=" &amp; CG$1, DataRegularSeason20242025!$E$3:$E$1315, $A4)</f>
        <v>14</v>
      </c>
      <c r="CH4">
        <f>SUMIFS(DataRegularSeason20242025!$AA$3:$AA$1315,DataRegularSeason20242025!$B$3:$B$1315, "&lt;=" &amp; CH$1, DataRegularSeason20242025!$D$3:$D$1315, $A4)+SUMIFS(DataRegularSeason20242025!$AB$3:$AB$1315,DataRegularSeason20242025!$B$3:$B$1315, "&lt;=" &amp; CH$1, DataRegularSeason20242025!$E$3:$E$1315, $A4)</f>
        <v>14</v>
      </c>
      <c r="CI4">
        <f>SUMIFS(DataRegularSeason20242025!$AA$3:$AA$1315,DataRegularSeason20242025!$B$3:$B$1315, "&lt;=" &amp; CI$1, DataRegularSeason20242025!$D$3:$D$1315, $A4)+SUMIFS(DataRegularSeason20242025!$AB$3:$AB$1315,DataRegularSeason20242025!$B$3:$B$1315, "&lt;=" &amp; CI$1, DataRegularSeason20242025!$E$3:$E$1315, $A4)</f>
        <v>14</v>
      </c>
      <c r="CJ4">
        <f>SUMIFS(DataRegularSeason20242025!$AA$3:$AA$1315,DataRegularSeason20242025!$B$3:$B$1315, "&lt;=" &amp; CJ$1, DataRegularSeason20242025!$D$3:$D$1315, $A4)+SUMIFS(DataRegularSeason20242025!$AB$3:$AB$1315,DataRegularSeason20242025!$B$3:$B$1315, "&lt;=" &amp; CJ$1, DataRegularSeason20242025!$E$3:$E$1315, $A4)</f>
        <v>14</v>
      </c>
      <c r="CK4">
        <f>SUMIFS(DataRegularSeason20242025!$AA$3:$AA$1315,DataRegularSeason20242025!$B$3:$B$1315, "&lt;=" &amp; CK$1, DataRegularSeason20242025!$D$3:$D$1315, $A4)+SUMIFS(DataRegularSeason20242025!$AB$3:$AB$1315,DataRegularSeason20242025!$B$3:$B$1315, "&lt;=" &amp; CK$1, DataRegularSeason20242025!$E$3:$E$1315, $A4)</f>
        <v>14</v>
      </c>
      <c r="CL4">
        <f>SUMIFS(DataRegularSeason20242025!$AA$3:$AA$1315,DataRegularSeason20242025!$B$3:$B$1315, "&lt;=" &amp; CL$1, DataRegularSeason20242025!$D$3:$D$1315, $A4)+SUMIFS(DataRegularSeason20242025!$AB$3:$AB$1315,DataRegularSeason20242025!$B$3:$B$1315, "&lt;=" &amp; CL$1, DataRegularSeason20242025!$E$3:$E$1315, $A4)</f>
        <v>14</v>
      </c>
      <c r="CM4">
        <f>SUMIFS(DataRegularSeason20242025!$AA$3:$AA$1315,DataRegularSeason20242025!$B$3:$B$1315, "&lt;=" &amp; CM$1, DataRegularSeason20242025!$D$3:$D$1315, $A4)+SUMIFS(DataRegularSeason20242025!$AB$3:$AB$1315,DataRegularSeason20242025!$B$3:$B$1315, "&lt;=" &amp; CM$1, DataRegularSeason20242025!$E$3:$E$1315, $A4)</f>
        <v>14</v>
      </c>
      <c r="CN4">
        <f>SUMIFS(DataRegularSeason20242025!$AA$3:$AA$1315,DataRegularSeason20242025!$B$3:$B$1315, "&lt;=" &amp; CN$1, DataRegularSeason20242025!$D$3:$D$1315, $A4)+SUMIFS(DataRegularSeason20242025!$AB$3:$AB$1315,DataRegularSeason20242025!$B$3:$B$1315, "&lt;=" &amp; CN$1, DataRegularSeason20242025!$E$3:$E$1315, $A4)</f>
        <v>14</v>
      </c>
      <c r="CO4">
        <f>SUMIFS(DataRegularSeason20242025!$AA$3:$AA$1315,DataRegularSeason20242025!$B$3:$B$1315, "&lt;=" &amp; CO$1, DataRegularSeason20242025!$D$3:$D$1315, $A4)+SUMIFS(DataRegularSeason20242025!$AB$3:$AB$1315,DataRegularSeason20242025!$B$3:$B$1315, "&lt;=" &amp; CO$1, DataRegularSeason20242025!$E$3:$E$1315, $A4)</f>
        <v>14</v>
      </c>
      <c r="CP4">
        <f>SUMIFS(DataRegularSeason20242025!$AA$3:$AA$1315,DataRegularSeason20242025!$B$3:$B$1315, "&lt;=" &amp; CP$1, DataRegularSeason20242025!$D$3:$D$1315, $A4)+SUMIFS(DataRegularSeason20242025!$AB$3:$AB$1315,DataRegularSeason20242025!$B$3:$B$1315, "&lt;=" &amp; CP$1, DataRegularSeason20242025!$E$3:$E$1315, $A4)</f>
        <v>14</v>
      </c>
      <c r="CQ4">
        <f>SUMIFS(DataRegularSeason20242025!$AA$3:$AA$1315,DataRegularSeason20242025!$B$3:$B$1315, "&lt;=" &amp; CQ$1, DataRegularSeason20242025!$D$3:$D$1315, $A4)+SUMIFS(DataRegularSeason20242025!$AB$3:$AB$1315,DataRegularSeason20242025!$B$3:$B$1315, "&lt;=" &amp; CQ$1, DataRegularSeason20242025!$E$3:$E$1315, $A4)</f>
        <v>14</v>
      </c>
      <c r="CR4">
        <f>SUMIFS(DataRegularSeason20242025!$AA$3:$AA$1315,DataRegularSeason20242025!$B$3:$B$1315, "&lt;=" &amp; CR$1, DataRegularSeason20242025!$D$3:$D$1315, $A4)+SUMIFS(DataRegularSeason20242025!$AB$3:$AB$1315,DataRegularSeason20242025!$B$3:$B$1315, "&lt;=" &amp; CR$1, DataRegularSeason20242025!$E$3:$E$1315, $A4)</f>
        <v>14</v>
      </c>
      <c r="CS4">
        <f>SUMIFS(DataRegularSeason20242025!$AA$3:$AA$1315,DataRegularSeason20242025!$B$3:$B$1315, "&lt;=" &amp; CS$1, DataRegularSeason20242025!$D$3:$D$1315, $A4)+SUMIFS(DataRegularSeason20242025!$AB$3:$AB$1315,DataRegularSeason20242025!$B$3:$B$1315, "&lt;=" &amp; CS$1, DataRegularSeason20242025!$E$3:$E$1315, $A4)</f>
        <v>14</v>
      </c>
      <c r="CT4">
        <f>SUMIFS(DataRegularSeason20242025!$AA$3:$AA$1315,DataRegularSeason20242025!$B$3:$B$1315, "&lt;=" &amp; CT$1, DataRegularSeason20242025!$D$3:$D$1315, $A4)+SUMIFS(DataRegularSeason20242025!$AB$3:$AB$1315,DataRegularSeason20242025!$B$3:$B$1315, "&lt;=" &amp; CT$1, DataRegularSeason20242025!$E$3:$E$1315, $A4)</f>
        <v>14</v>
      </c>
      <c r="CU4">
        <f>SUMIFS(DataRegularSeason20242025!$AA$3:$AA$1315,DataRegularSeason20242025!$B$3:$B$1315, "&lt;=" &amp; CU$1, DataRegularSeason20242025!$D$3:$D$1315, $A4)+SUMIFS(DataRegularSeason20242025!$AB$3:$AB$1315,DataRegularSeason20242025!$B$3:$B$1315, "&lt;=" &amp; CU$1, DataRegularSeason20242025!$E$3:$E$1315, $A4)</f>
        <v>14</v>
      </c>
      <c r="CV4">
        <f>SUMIFS(DataRegularSeason20242025!$AA$3:$AA$1315,DataRegularSeason20242025!$B$3:$B$1315, "&lt;=" &amp; CV$1, DataRegularSeason20242025!$D$3:$D$1315, $A4)+SUMIFS(DataRegularSeason20242025!$AB$3:$AB$1315,DataRegularSeason20242025!$B$3:$B$1315, "&lt;=" &amp; CV$1, DataRegularSeason20242025!$E$3:$E$1315, $A4)</f>
        <v>14</v>
      </c>
      <c r="CW4">
        <f>SUMIFS(DataRegularSeason20242025!$AA$3:$AA$1315,DataRegularSeason20242025!$B$3:$B$1315, "&lt;=" &amp; CW$1, DataRegularSeason20242025!$D$3:$D$1315, $A4)+SUMIFS(DataRegularSeason20242025!$AB$3:$AB$1315,DataRegularSeason20242025!$B$3:$B$1315, "&lt;=" &amp; CW$1, DataRegularSeason20242025!$E$3:$E$1315, $A4)</f>
        <v>14</v>
      </c>
      <c r="CX4">
        <f>SUMIFS(DataRegularSeason20242025!$AA$3:$AA$1315,DataRegularSeason20242025!$B$3:$B$1315, "&lt;=" &amp; CX$1, DataRegularSeason20242025!$D$3:$D$1315, $A4)+SUMIFS(DataRegularSeason20242025!$AB$3:$AB$1315,DataRegularSeason20242025!$B$3:$B$1315, "&lt;=" &amp; CX$1, DataRegularSeason20242025!$E$3:$E$1315, $A4)</f>
        <v>14</v>
      </c>
      <c r="CY4">
        <f>SUMIFS(DataRegularSeason20242025!$AA$3:$AA$1315,DataRegularSeason20242025!$B$3:$B$1315, "&lt;=" &amp; CY$1, DataRegularSeason20242025!$D$3:$D$1315, $A4)+SUMIFS(DataRegularSeason20242025!$AB$3:$AB$1315,DataRegularSeason20242025!$B$3:$B$1315, "&lt;=" &amp; CY$1, DataRegularSeason20242025!$E$3:$E$1315, $A4)</f>
        <v>14</v>
      </c>
      <c r="CZ4">
        <f>SUMIFS(DataRegularSeason20242025!$AA$3:$AA$1315,DataRegularSeason20242025!$B$3:$B$1315, "&lt;=" &amp; CZ$1, DataRegularSeason20242025!$D$3:$D$1315, $A4)+SUMIFS(DataRegularSeason20242025!$AB$3:$AB$1315,DataRegularSeason20242025!$B$3:$B$1315, "&lt;=" &amp; CZ$1, DataRegularSeason20242025!$E$3:$E$1315, $A4)</f>
        <v>14</v>
      </c>
      <c r="DA4">
        <f>SUMIFS(DataRegularSeason20242025!$AA$3:$AA$1315,DataRegularSeason20242025!$B$3:$B$1315, "&lt;=" &amp; DA$1, DataRegularSeason20242025!$D$3:$D$1315, $A4)+SUMIFS(DataRegularSeason20242025!$AB$3:$AB$1315,DataRegularSeason20242025!$B$3:$B$1315, "&lt;=" &amp; DA$1, DataRegularSeason20242025!$E$3:$E$1315, $A4)</f>
        <v>14</v>
      </c>
      <c r="DB4">
        <f>SUMIFS(DataRegularSeason20242025!$AA$3:$AA$1315,DataRegularSeason20242025!$B$3:$B$1315, "&lt;=" &amp; DB$1, DataRegularSeason20242025!$D$3:$D$1315, $A4)+SUMIFS(DataRegularSeason20242025!$AB$3:$AB$1315,DataRegularSeason20242025!$B$3:$B$1315, "&lt;=" &amp; DB$1, DataRegularSeason20242025!$E$3:$E$1315, $A4)</f>
        <v>14</v>
      </c>
      <c r="DC4">
        <f>SUMIFS(DataRegularSeason20242025!$AA$3:$AA$1315,DataRegularSeason20242025!$B$3:$B$1315, "&lt;=" &amp; DC$1, DataRegularSeason20242025!$D$3:$D$1315, $A4)+SUMIFS(DataRegularSeason20242025!$AB$3:$AB$1315,DataRegularSeason20242025!$B$3:$B$1315, "&lt;=" &amp; DC$1, DataRegularSeason20242025!$E$3:$E$1315, $A4)</f>
        <v>14</v>
      </c>
      <c r="DD4">
        <f>SUMIFS(DataRegularSeason20242025!$AA$3:$AA$1315,DataRegularSeason20242025!$B$3:$B$1315, "&lt;=" &amp; DD$1, DataRegularSeason20242025!$D$3:$D$1315, $A4)+SUMIFS(DataRegularSeason20242025!$AB$3:$AB$1315,DataRegularSeason20242025!$B$3:$B$1315, "&lt;=" &amp; DD$1, DataRegularSeason20242025!$E$3:$E$1315, $A4)</f>
        <v>14</v>
      </c>
      <c r="DE4">
        <f>SUMIFS(DataRegularSeason20242025!$AA$3:$AA$1315,DataRegularSeason20242025!$B$3:$B$1315, "&lt;=" &amp; DE$1, DataRegularSeason20242025!$D$3:$D$1315, $A4)+SUMIFS(DataRegularSeason20242025!$AB$3:$AB$1315,DataRegularSeason20242025!$B$3:$B$1315, "&lt;=" &amp; DE$1, DataRegularSeason20242025!$E$3:$E$1315, $A4)</f>
        <v>14</v>
      </c>
      <c r="DF4">
        <f>SUMIFS(DataRegularSeason20242025!$AA$3:$AA$1315,DataRegularSeason20242025!$B$3:$B$1315, "&lt;=" &amp; DF$1, DataRegularSeason20242025!$D$3:$D$1315, $A4)+SUMIFS(DataRegularSeason20242025!$AB$3:$AB$1315,DataRegularSeason20242025!$B$3:$B$1315, "&lt;=" &amp; DF$1, DataRegularSeason20242025!$E$3:$E$1315, $A4)</f>
        <v>14</v>
      </c>
      <c r="DG4">
        <f>SUMIFS(DataRegularSeason20242025!$AA$3:$AA$1315,DataRegularSeason20242025!$B$3:$B$1315, "&lt;=" &amp; DG$1, DataRegularSeason20242025!$D$3:$D$1315, $A4)+SUMIFS(DataRegularSeason20242025!$AB$3:$AB$1315,DataRegularSeason20242025!$B$3:$B$1315, "&lt;=" &amp; DG$1, DataRegularSeason20242025!$E$3:$E$1315, $A4)</f>
        <v>14</v>
      </c>
      <c r="DH4">
        <f>SUMIFS(DataRegularSeason20242025!$AA$3:$AA$1315,DataRegularSeason20242025!$B$3:$B$1315, "&lt;=" &amp; DH$1, DataRegularSeason20242025!$D$3:$D$1315, $A4)+SUMIFS(DataRegularSeason20242025!$AB$3:$AB$1315,DataRegularSeason20242025!$B$3:$B$1315, "&lt;=" &amp; DH$1, DataRegularSeason20242025!$E$3:$E$1315, $A4)</f>
        <v>14</v>
      </c>
      <c r="DI4">
        <f>SUMIFS(DataRegularSeason20242025!$AA$3:$AA$1315,DataRegularSeason20242025!$B$3:$B$1315, "&lt;=" &amp; DI$1, DataRegularSeason20242025!$D$3:$D$1315, $A4)+SUMIFS(DataRegularSeason20242025!$AB$3:$AB$1315,DataRegularSeason20242025!$B$3:$B$1315, "&lt;=" &amp; DI$1, DataRegularSeason20242025!$E$3:$E$1315, $A4)</f>
        <v>14</v>
      </c>
      <c r="DJ4">
        <f>SUMIFS(DataRegularSeason20242025!$AA$3:$AA$1315,DataRegularSeason20242025!$B$3:$B$1315, "&lt;=" &amp; DJ$1, DataRegularSeason20242025!$D$3:$D$1315, $A4)+SUMIFS(DataRegularSeason20242025!$AB$3:$AB$1315,DataRegularSeason20242025!$B$3:$B$1315, "&lt;=" &amp; DJ$1, DataRegularSeason20242025!$E$3:$E$1315, $A4)</f>
        <v>14</v>
      </c>
      <c r="DK4">
        <f>SUMIFS(DataRegularSeason20242025!$AA$3:$AA$1315,DataRegularSeason20242025!$B$3:$B$1315, "&lt;=" &amp; DK$1, DataRegularSeason20242025!$D$3:$D$1315, $A4)+SUMIFS(DataRegularSeason20242025!$AB$3:$AB$1315,DataRegularSeason20242025!$B$3:$B$1315, "&lt;=" &amp; DK$1, DataRegularSeason20242025!$E$3:$E$1315, $A4)</f>
        <v>14</v>
      </c>
      <c r="DL4">
        <f>SUMIFS(DataRegularSeason20242025!$AA$3:$AA$1315,DataRegularSeason20242025!$B$3:$B$1315, "&lt;=" &amp; DL$1, DataRegularSeason20242025!$D$3:$D$1315, $A4)+SUMIFS(DataRegularSeason20242025!$AB$3:$AB$1315,DataRegularSeason20242025!$B$3:$B$1315, "&lt;=" &amp; DL$1, DataRegularSeason20242025!$E$3:$E$1315, $A4)</f>
        <v>14</v>
      </c>
      <c r="DM4">
        <f>SUMIFS(DataRegularSeason20242025!$AA$3:$AA$1315,DataRegularSeason20242025!$B$3:$B$1315, "&lt;=" &amp; DM$1, DataRegularSeason20242025!$D$3:$D$1315, $A4)+SUMIFS(DataRegularSeason20242025!$AB$3:$AB$1315,DataRegularSeason20242025!$B$3:$B$1315, "&lt;=" &amp; DM$1, DataRegularSeason20242025!$E$3:$E$1315, $A4)</f>
        <v>14</v>
      </c>
      <c r="DN4">
        <f>SUMIFS(DataRegularSeason20242025!$AA$3:$AA$1315,DataRegularSeason20242025!$B$3:$B$1315, "&lt;=" &amp; DN$1, DataRegularSeason20242025!$D$3:$D$1315, $A4)+SUMIFS(DataRegularSeason20242025!$AB$3:$AB$1315,DataRegularSeason20242025!$B$3:$B$1315, "&lt;=" &amp; DN$1, DataRegularSeason20242025!$E$3:$E$1315, $A4)</f>
        <v>14</v>
      </c>
      <c r="DO4">
        <f>SUMIFS(DataRegularSeason20242025!$AA$3:$AA$1315,DataRegularSeason20242025!$B$3:$B$1315, "&lt;=" &amp; DO$1, DataRegularSeason20242025!$D$3:$D$1315, $A4)+SUMIFS(DataRegularSeason20242025!$AB$3:$AB$1315,DataRegularSeason20242025!$B$3:$B$1315, "&lt;=" &amp; DO$1, DataRegularSeason20242025!$E$3:$E$1315, $A4)</f>
        <v>14</v>
      </c>
      <c r="DP4">
        <f>SUMIFS(DataRegularSeason20242025!$AA$3:$AA$1315,DataRegularSeason20242025!$B$3:$B$1315, "&lt;=" &amp; DP$1, DataRegularSeason20242025!$D$3:$D$1315, $A4)+SUMIFS(DataRegularSeason20242025!$AB$3:$AB$1315,DataRegularSeason20242025!$B$3:$B$1315, "&lt;=" &amp; DP$1, DataRegularSeason20242025!$E$3:$E$1315, $A4)</f>
        <v>14</v>
      </c>
      <c r="DQ4">
        <f>SUMIFS(DataRegularSeason20242025!$AA$3:$AA$1315,DataRegularSeason20242025!$B$3:$B$1315, "&lt;=" &amp; DQ$1, DataRegularSeason20242025!$D$3:$D$1315, $A4)+SUMIFS(DataRegularSeason20242025!$AB$3:$AB$1315,DataRegularSeason20242025!$B$3:$B$1315, "&lt;=" &amp; DQ$1, DataRegularSeason20242025!$E$3:$E$1315, $A4)</f>
        <v>14</v>
      </c>
      <c r="DR4">
        <f>SUMIFS(DataRegularSeason20242025!$AA$3:$AA$1315,DataRegularSeason20242025!$B$3:$B$1315, "&lt;=" &amp; DR$1, DataRegularSeason20242025!$D$3:$D$1315, $A4)+SUMIFS(DataRegularSeason20242025!$AB$3:$AB$1315,DataRegularSeason20242025!$B$3:$B$1315, "&lt;=" &amp; DR$1, DataRegularSeason20242025!$E$3:$E$1315, $A4)</f>
        <v>14</v>
      </c>
      <c r="DS4">
        <f>SUMIFS(DataRegularSeason20242025!$AA$3:$AA$1315,DataRegularSeason20242025!$B$3:$B$1315, "&lt;=" &amp; DS$1, DataRegularSeason20242025!$D$3:$D$1315, $A4)+SUMIFS(DataRegularSeason20242025!$AB$3:$AB$1315,DataRegularSeason20242025!$B$3:$B$1315, "&lt;=" &amp; DS$1, DataRegularSeason20242025!$E$3:$E$1315, $A4)</f>
        <v>14</v>
      </c>
      <c r="DT4">
        <f>SUMIFS(DataRegularSeason20242025!$AA$3:$AA$1315,DataRegularSeason20242025!$B$3:$B$1315, "&lt;=" &amp; DT$1, DataRegularSeason20242025!$D$3:$D$1315, $A4)+SUMIFS(DataRegularSeason20242025!$AB$3:$AB$1315,DataRegularSeason20242025!$B$3:$B$1315, "&lt;=" &amp; DT$1, DataRegularSeason20242025!$E$3:$E$1315, $A4)</f>
        <v>14</v>
      </c>
      <c r="DU4">
        <f>SUMIFS(DataRegularSeason20242025!$AA$3:$AA$1315,DataRegularSeason20242025!$B$3:$B$1315, "&lt;=" &amp; DU$1, DataRegularSeason20242025!$D$3:$D$1315, $A4)+SUMIFS(DataRegularSeason20242025!$AB$3:$AB$1315,DataRegularSeason20242025!$B$3:$B$1315, "&lt;=" &amp; DU$1, DataRegularSeason20242025!$E$3:$E$1315, $A4)</f>
        <v>14</v>
      </c>
      <c r="DV4">
        <f>SUMIFS(DataRegularSeason20242025!$AA$3:$AA$1315,DataRegularSeason20242025!$B$3:$B$1315, "&lt;=" &amp; DV$1, DataRegularSeason20242025!$D$3:$D$1315, $A4)+SUMIFS(DataRegularSeason20242025!$AB$3:$AB$1315,DataRegularSeason20242025!$B$3:$B$1315, "&lt;=" &amp; DV$1, DataRegularSeason20242025!$E$3:$E$1315, $A4)</f>
        <v>14</v>
      </c>
      <c r="DW4">
        <f>SUMIFS(DataRegularSeason20242025!$AA$3:$AA$1315,DataRegularSeason20242025!$B$3:$B$1315, "&lt;=" &amp; DW$1, DataRegularSeason20242025!$D$3:$D$1315, $A4)+SUMIFS(DataRegularSeason20242025!$AB$3:$AB$1315,DataRegularSeason20242025!$B$3:$B$1315, "&lt;=" &amp; DW$1, DataRegularSeason20242025!$E$3:$E$1315, $A4)</f>
        <v>14</v>
      </c>
      <c r="DX4">
        <f>SUMIFS(DataRegularSeason20242025!$AA$3:$AA$1315,DataRegularSeason20242025!$B$3:$B$1315, "&lt;=" &amp; DX$1, DataRegularSeason20242025!$D$3:$D$1315, $A4)+SUMIFS(DataRegularSeason20242025!$AB$3:$AB$1315,DataRegularSeason20242025!$B$3:$B$1315, "&lt;=" &amp; DX$1, DataRegularSeason20242025!$E$3:$E$1315, $A4)</f>
        <v>14</v>
      </c>
      <c r="DY4">
        <f>SUMIFS(DataRegularSeason20242025!$AA$3:$AA$1315,DataRegularSeason20242025!$B$3:$B$1315, "&lt;=" &amp; DY$1, DataRegularSeason20242025!$D$3:$D$1315, $A4)+SUMIFS(DataRegularSeason20242025!$AB$3:$AB$1315,DataRegularSeason20242025!$B$3:$B$1315, "&lt;=" &amp; DY$1, DataRegularSeason20242025!$E$3:$E$1315, $A4)</f>
        <v>14</v>
      </c>
      <c r="DZ4">
        <f>SUMIFS(DataRegularSeason20242025!$AA$3:$AA$1315,DataRegularSeason20242025!$B$3:$B$1315, "&lt;=" &amp; DZ$1, DataRegularSeason20242025!$D$3:$D$1315, $A4)+SUMIFS(DataRegularSeason20242025!$AB$3:$AB$1315,DataRegularSeason20242025!$B$3:$B$1315, "&lt;=" &amp; DZ$1, DataRegularSeason20242025!$E$3:$E$1315, $A4)</f>
        <v>14</v>
      </c>
      <c r="EA4">
        <f>SUMIFS(DataRegularSeason20242025!$AA$3:$AA$1315,DataRegularSeason20242025!$B$3:$B$1315, "&lt;=" &amp; EA$1, DataRegularSeason20242025!$D$3:$D$1315, $A4)+SUMIFS(DataRegularSeason20242025!$AB$3:$AB$1315,DataRegularSeason20242025!$B$3:$B$1315, "&lt;=" &amp; EA$1, DataRegularSeason20242025!$E$3:$E$1315, $A4)</f>
        <v>14</v>
      </c>
      <c r="EB4">
        <f>SUMIFS(DataRegularSeason20242025!$AA$3:$AA$1315,DataRegularSeason20242025!$B$3:$B$1315, "&lt;=" &amp; EB$1, DataRegularSeason20242025!$D$3:$D$1315, $A4)+SUMIFS(DataRegularSeason20242025!$AB$3:$AB$1315,DataRegularSeason20242025!$B$3:$B$1315, "&lt;=" &amp; EB$1, DataRegularSeason20242025!$E$3:$E$1315, $A4)</f>
        <v>14</v>
      </c>
      <c r="EC4">
        <f>SUMIFS(DataRegularSeason20242025!$AA$3:$AA$1315,DataRegularSeason20242025!$B$3:$B$1315, "&lt;=" &amp; EC$1, DataRegularSeason20242025!$D$3:$D$1315, $A4)+SUMIFS(DataRegularSeason20242025!$AB$3:$AB$1315,DataRegularSeason20242025!$B$3:$B$1315, "&lt;=" &amp; EC$1, DataRegularSeason20242025!$E$3:$E$1315, $A4)</f>
        <v>14</v>
      </c>
      <c r="ED4">
        <f>SUMIFS(DataRegularSeason20242025!$AA$3:$AA$1315,DataRegularSeason20242025!$B$3:$B$1315, "&lt;=" &amp; ED$1, DataRegularSeason20242025!$D$3:$D$1315, $A4)+SUMIFS(DataRegularSeason20242025!$AB$3:$AB$1315,DataRegularSeason20242025!$B$3:$B$1315, "&lt;=" &amp; ED$1, DataRegularSeason20242025!$E$3:$E$1315, $A4)</f>
        <v>14</v>
      </c>
      <c r="EE4">
        <f>SUMIFS(DataRegularSeason20242025!$AA$3:$AA$1315,DataRegularSeason20242025!$B$3:$B$1315, "&lt;=" &amp; EE$1, DataRegularSeason20242025!$D$3:$D$1315, $A4)+SUMIFS(DataRegularSeason20242025!$AB$3:$AB$1315,DataRegularSeason20242025!$B$3:$B$1315, "&lt;=" &amp; EE$1, DataRegularSeason20242025!$E$3:$E$1315, $A4)</f>
        <v>14</v>
      </c>
      <c r="EF4">
        <f>SUMIFS(DataRegularSeason20242025!$AA$3:$AA$1315,DataRegularSeason20242025!$B$3:$B$1315, "&lt;=" &amp; EF$1, DataRegularSeason20242025!$D$3:$D$1315, $A4)+SUMIFS(DataRegularSeason20242025!$AB$3:$AB$1315,DataRegularSeason20242025!$B$3:$B$1315, "&lt;=" &amp; EF$1, DataRegularSeason20242025!$E$3:$E$1315, $A4)</f>
        <v>14</v>
      </c>
      <c r="EG4">
        <f>SUMIFS(DataRegularSeason20242025!$AA$3:$AA$1315,DataRegularSeason20242025!$B$3:$B$1315, "&lt;=" &amp; EG$1, DataRegularSeason20242025!$D$3:$D$1315, $A4)+SUMIFS(DataRegularSeason20242025!$AB$3:$AB$1315,DataRegularSeason20242025!$B$3:$B$1315, "&lt;=" &amp; EG$1, DataRegularSeason20242025!$E$3:$E$1315, $A4)</f>
        <v>14</v>
      </c>
      <c r="EH4">
        <f>SUMIFS(DataRegularSeason20242025!$AA$3:$AA$1315,DataRegularSeason20242025!$B$3:$B$1315, "&lt;=" &amp; EH$1, DataRegularSeason20242025!$D$3:$D$1315, $A4)+SUMIFS(DataRegularSeason20242025!$AB$3:$AB$1315,DataRegularSeason20242025!$B$3:$B$1315, "&lt;=" &amp; EH$1, DataRegularSeason20242025!$E$3:$E$1315, $A4)</f>
        <v>14</v>
      </c>
      <c r="EI4">
        <f>SUMIFS(DataRegularSeason20242025!$AA$3:$AA$1315,DataRegularSeason20242025!$B$3:$B$1315, "&lt;=" &amp; EI$1, DataRegularSeason20242025!$D$3:$D$1315, $A4)+SUMIFS(DataRegularSeason20242025!$AB$3:$AB$1315,DataRegularSeason20242025!$B$3:$B$1315, "&lt;=" &amp; EI$1, DataRegularSeason20242025!$E$3:$E$1315, $A4)</f>
        <v>14</v>
      </c>
      <c r="EJ4">
        <f>SUMIFS(DataRegularSeason20242025!$AA$3:$AA$1315,DataRegularSeason20242025!$B$3:$B$1315, "&lt;=" &amp; EJ$1, DataRegularSeason20242025!$D$3:$D$1315, $A4)+SUMIFS(DataRegularSeason20242025!$AB$3:$AB$1315,DataRegularSeason20242025!$B$3:$B$1315, "&lt;=" &amp; EJ$1, DataRegularSeason20242025!$E$3:$E$1315, $A4)</f>
        <v>14</v>
      </c>
      <c r="EK4">
        <f>SUMIFS(DataRegularSeason20242025!$AA$3:$AA$1315,DataRegularSeason20242025!$B$3:$B$1315, "&lt;=" &amp; EK$1, DataRegularSeason20242025!$D$3:$D$1315, $A4)+SUMIFS(DataRegularSeason20242025!$AB$3:$AB$1315,DataRegularSeason20242025!$B$3:$B$1315, "&lt;=" &amp; EK$1, DataRegularSeason20242025!$E$3:$E$1315, $A4)</f>
        <v>14</v>
      </c>
      <c r="EL4">
        <f>SUMIFS(DataRegularSeason20242025!$AA$3:$AA$1315,DataRegularSeason20242025!$B$3:$B$1315, "&lt;=" &amp; EL$1, DataRegularSeason20242025!$D$3:$D$1315, $A4)+SUMIFS(DataRegularSeason20242025!$AB$3:$AB$1315,DataRegularSeason20242025!$B$3:$B$1315, "&lt;=" &amp; EL$1, DataRegularSeason20242025!$E$3:$E$1315, $A4)</f>
        <v>14</v>
      </c>
      <c r="EM4">
        <f>SUMIFS(DataRegularSeason20242025!$AA$3:$AA$1315,DataRegularSeason20242025!$B$3:$B$1315, "&lt;=" &amp; EM$1, DataRegularSeason20242025!$D$3:$D$1315, $A4)+SUMIFS(DataRegularSeason20242025!$AB$3:$AB$1315,DataRegularSeason20242025!$B$3:$B$1315, "&lt;=" &amp; EM$1, DataRegularSeason20242025!$E$3:$E$1315, $A4)</f>
        <v>14</v>
      </c>
      <c r="EN4">
        <f>SUMIFS(DataRegularSeason20242025!$AA$3:$AA$1315,DataRegularSeason20242025!$B$3:$B$1315, "&lt;=" &amp; EN$1, DataRegularSeason20242025!$D$3:$D$1315, $A4)+SUMIFS(DataRegularSeason20242025!$AB$3:$AB$1315,DataRegularSeason20242025!$B$3:$B$1315, "&lt;=" &amp; EN$1, DataRegularSeason20242025!$E$3:$E$1315, $A4)</f>
        <v>14</v>
      </c>
      <c r="EO4">
        <f>SUMIFS(DataRegularSeason20242025!$AA$3:$AA$1315,DataRegularSeason20242025!$B$3:$B$1315, "&lt;=" &amp; EO$1, DataRegularSeason20242025!$D$3:$D$1315, $A4)+SUMIFS(DataRegularSeason20242025!$AB$3:$AB$1315,DataRegularSeason20242025!$B$3:$B$1315, "&lt;=" &amp; EO$1, DataRegularSeason20242025!$E$3:$E$1315, $A4)</f>
        <v>14</v>
      </c>
      <c r="EP4">
        <f>SUMIFS(DataRegularSeason20242025!$AA$3:$AA$1315,DataRegularSeason20242025!$B$3:$B$1315, "&lt;=" &amp; EP$1, DataRegularSeason20242025!$D$3:$D$1315, $A4)+SUMIFS(DataRegularSeason20242025!$AB$3:$AB$1315,DataRegularSeason20242025!$B$3:$B$1315, "&lt;=" &amp; EP$1, DataRegularSeason20242025!$E$3:$E$1315, $A4)</f>
        <v>14</v>
      </c>
      <c r="EQ4">
        <f>SUMIFS(DataRegularSeason20242025!$AA$3:$AA$1315,DataRegularSeason20242025!$B$3:$B$1315, "&lt;=" &amp; EQ$1, DataRegularSeason20242025!$D$3:$D$1315, $A4)+SUMIFS(DataRegularSeason20242025!$AB$3:$AB$1315,DataRegularSeason20242025!$B$3:$B$1315, "&lt;=" &amp; EQ$1, DataRegularSeason20242025!$E$3:$E$1315, $A4)</f>
        <v>14</v>
      </c>
      <c r="ER4">
        <f>SUMIFS(DataRegularSeason20242025!$AA$3:$AA$1315,DataRegularSeason20242025!$B$3:$B$1315, "&lt;=" &amp; ER$1, DataRegularSeason20242025!$D$3:$D$1315, $A4)+SUMIFS(DataRegularSeason20242025!$AB$3:$AB$1315,DataRegularSeason20242025!$B$3:$B$1315, "&lt;=" &amp; ER$1, DataRegularSeason20242025!$E$3:$E$1315, $A4)</f>
        <v>14</v>
      </c>
      <c r="ES4">
        <f>SUMIFS(DataRegularSeason20242025!$AA$3:$AA$1315,DataRegularSeason20242025!$B$3:$B$1315, "&lt;=" &amp; ES$1, DataRegularSeason20242025!$D$3:$D$1315, $A4)+SUMIFS(DataRegularSeason20242025!$AB$3:$AB$1315,DataRegularSeason20242025!$B$3:$B$1315, "&lt;=" &amp; ES$1, DataRegularSeason20242025!$E$3:$E$1315, $A4)</f>
        <v>14</v>
      </c>
      <c r="ET4">
        <f>SUMIFS(DataRegularSeason20242025!$AA$3:$AA$1315,DataRegularSeason20242025!$B$3:$B$1315, "&lt;=" &amp; ET$1, DataRegularSeason20242025!$D$3:$D$1315, $A4)+SUMIFS(DataRegularSeason20242025!$AB$3:$AB$1315,DataRegularSeason20242025!$B$3:$B$1315, "&lt;=" &amp; ET$1, DataRegularSeason20242025!$E$3:$E$1315, $A4)</f>
        <v>14</v>
      </c>
      <c r="EU4">
        <f>SUMIFS(DataRegularSeason20242025!$AA$3:$AA$1315,DataRegularSeason20242025!$B$3:$B$1315, "&lt;=" &amp; EU$1, DataRegularSeason20242025!$D$3:$D$1315, $A4)+SUMIFS(DataRegularSeason20242025!$AB$3:$AB$1315,DataRegularSeason20242025!$B$3:$B$1315, "&lt;=" &amp; EU$1, DataRegularSeason20242025!$E$3:$E$1315, $A4)</f>
        <v>14</v>
      </c>
      <c r="EV4">
        <f>SUMIFS(DataRegularSeason20242025!$AA$3:$AA$1315,DataRegularSeason20242025!$B$3:$B$1315, "&lt;=" &amp; EV$1, DataRegularSeason20242025!$D$3:$D$1315, $A4)+SUMIFS(DataRegularSeason20242025!$AB$3:$AB$1315,DataRegularSeason20242025!$B$3:$B$1315, "&lt;=" &amp; EV$1, DataRegularSeason20242025!$E$3:$E$1315, $A4)</f>
        <v>14</v>
      </c>
      <c r="EW4">
        <f>SUMIFS(DataRegularSeason20242025!$AA$3:$AA$1315,DataRegularSeason20242025!$B$3:$B$1315, "&lt;=" &amp; EW$1, DataRegularSeason20242025!$D$3:$D$1315, $A4)+SUMIFS(DataRegularSeason20242025!$AB$3:$AB$1315,DataRegularSeason20242025!$B$3:$B$1315, "&lt;=" &amp; EW$1, DataRegularSeason20242025!$E$3:$E$1315, $A4)</f>
        <v>14</v>
      </c>
      <c r="EX4">
        <f>SUMIFS(DataRegularSeason20242025!$AA$3:$AA$1315,DataRegularSeason20242025!$B$3:$B$1315, "&lt;=" &amp; EX$1, DataRegularSeason20242025!$D$3:$D$1315, $A4)+SUMIFS(DataRegularSeason20242025!$AB$3:$AB$1315,DataRegularSeason20242025!$B$3:$B$1315, "&lt;=" &amp; EX$1, DataRegularSeason20242025!$E$3:$E$1315, $A4)</f>
        <v>14</v>
      </c>
      <c r="EY4">
        <f>SUMIFS(DataRegularSeason20242025!$AA$3:$AA$1315,DataRegularSeason20242025!$B$3:$B$1315, "&lt;=" &amp; EY$1, DataRegularSeason20242025!$D$3:$D$1315, $A4)+SUMIFS(DataRegularSeason20242025!$AB$3:$AB$1315,DataRegularSeason20242025!$B$3:$B$1315, "&lt;=" &amp; EY$1, DataRegularSeason20242025!$E$3:$E$1315, $A4)</f>
        <v>14</v>
      </c>
      <c r="EZ4">
        <f>SUMIFS(DataRegularSeason20242025!$AA$3:$AA$1315,DataRegularSeason20242025!$B$3:$B$1315, "&lt;=" &amp; EZ$1, DataRegularSeason20242025!$D$3:$D$1315, $A4)+SUMIFS(DataRegularSeason20242025!$AB$3:$AB$1315,DataRegularSeason20242025!$B$3:$B$1315, "&lt;=" &amp; EZ$1, DataRegularSeason20242025!$E$3:$E$1315, $A4)</f>
        <v>14</v>
      </c>
      <c r="FA4">
        <f>SUMIFS(DataRegularSeason20242025!$AA$3:$AA$1315,DataRegularSeason20242025!$B$3:$B$1315, "&lt;=" &amp; FA$1, DataRegularSeason20242025!$D$3:$D$1315, $A4)+SUMIFS(DataRegularSeason20242025!$AB$3:$AB$1315,DataRegularSeason20242025!$B$3:$B$1315, "&lt;=" &amp; FA$1, DataRegularSeason20242025!$E$3:$E$1315, $A4)</f>
        <v>14</v>
      </c>
      <c r="FB4">
        <f>SUMIFS(DataRegularSeason20242025!$AA$3:$AA$1315,DataRegularSeason20242025!$B$3:$B$1315, "&lt;=" &amp; FB$1, DataRegularSeason20242025!$D$3:$D$1315, $A4)+SUMIFS(DataRegularSeason20242025!$AB$3:$AB$1315,DataRegularSeason20242025!$B$3:$B$1315, "&lt;=" &amp; FB$1, DataRegularSeason20242025!$E$3:$E$1315, $A4)</f>
        <v>14</v>
      </c>
      <c r="FC4">
        <f>SUMIFS(DataRegularSeason20242025!$AA$3:$AA$1315,DataRegularSeason20242025!$B$3:$B$1315, "&lt;=" &amp; FC$1, DataRegularSeason20242025!$D$3:$D$1315, $A4)+SUMIFS(DataRegularSeason20242025!$AB$3:$AB$1315,DataRegularSeason20242025!$B$3:$B$1315, "&lt;=" &amp; FC$1, DataRegularSeason20242025!$E$3:$E$1315, $A4)</f>
        <v>14</v>
      </c>
      <c r="FD4">
        <f>SUMIFS(DataRegularSeason20242025!$AA$3:$AA$1315,DataRegularSeason20242025!$B$3:$B$1315, "&lt;=" &amp; FD$1, DataRegularSeason20242025!$D$3:$D$1315, $A4)+SUMIFS(DataRegularSeason20242025!$AB$3:$AB$1315,DataRegularSeason20242025!$B$3:$B$1315, "&lt;=" &amp; FD$1, DataRegularSeason20242025!$E$3:$E$1315, $A4)</f>
        <v>14</v>
      </c>
      <c r="FE4">
        <f>SUMIFS(DataRegularSeason20242025!$AA$3:$AA$1315,DataRegularSeason20242025!$B$3:$B$1315, "&lt;=" &amp; FE$1, DataRegularSeason20242025!$D$3:$D$1315, $A4)+SUMIFS(DataRegularSeason20242025!$AB$3:$AB$1315,DataRegularSeason20242025!$B$3:$B$1315, "&lt;=" &amp; FE$1, DataRegularSeason20242025!$E$3:$E$1315, $A4)</f>
        <v>14</v>
      </c>
      <c r="FF4">
        <f>SUMIFS(DataRegularSeason20242025!$AA$3:$AA$1315,DataRegularSeason20242025!$B$3:$B$1315, "&lt;=" &amp; FF$1, DataRegularSeason20242025!$D$3:$D$1315, $A4)+SUMIFS(DataRegularSeason20242025!$AB$3:$AB$1315,DataRegularSeason20242025!$B$3:$B$1315, "&lt;=" &amp; FF$1, DataRegularSeason20242025!$E$3:$E$1315, $A4)</f>
        <v>14</v>
      </c>
      <c r="FG4">
        <f>SUMIFS(DataRegularSeason20242025!$AA$3:$AA$1315,DataRegularSeason20242025!$B$3:$B$1315, "&lt;=" &amp; FG$1, DataRegularSeason20242025!$D$3:$D$1315, $A4)+SUMIFS(DataRegularSeason20242025!$AB$3:$AB$1315,DataRegularSeason20242025!$B$3:$B$1315, "&lt;=" &amp; FG$1, DataRegularSeason20242025!$E$3:$E$1315, $A4)</f>
        <v>14</v>
      </c>
      <c r="FH4">
        <f>SUMIFS(DataRegularSeason20242025!$AA$3:$AA$1315,DataRegularSeason20242025!$B$3:$B$1315, "&lt;=" &amp; FH$1, DataRegularSeason20242025!$D$3:$D$1315, $A4)+SUMIFS(DataRegularSeason20242025!$AB$3:$AB$1315,DataRegularSeason20242025!$B$3:$B$1315, "&lt;=" &amp; FH$1, DataRegularSeason20242025!$E$3:$E$1315, $A4)</f>
        <v>14</v>
      </c>
      <c r="FI4">
        <f>SUMIFS(DataRegularSeason20242025!$AA$3:$AA$1315,DataRegularSeason20242025!$B$3:$B$1315, "&lt;=" &amp; FI$1, DataRegularSeason20242025!$D$3:$D$1315, $A4)+SUMIFS(DataRegularSeason20242025!$AB$3:$AB$1315,DataRegularSeason20242025!$B$3:$B$1315, "&lt;=" &amp; FI$1, DataRegularSeason20242025!$E$3:$E$1315, $A4)</f>
        <v>14</v>
      </c>
      <c r="FJ4">
        <f>SUMIFS(DataRegularSeason20242025!$AA$3:$AA$1315,DataRegularSeason20242025!$B$3:$B$1315, "&lt;=" &amp; FJ$1, DataRegularSeason20242025!$D$3:$D$1315, $A4)+SUMIFS(DataRegularSeason20242025!$AB$3:$AB$1315,DataRegularSeason20242025!$B$3:$B$1315, "&lt;=" &amp; FJ$1, DataRegularSeason20242025!$E$3:$E$1315, $A4)</f>
        <v>14</v>
      </c>
      <c r="FK4">
        <f>SUMIFS(DataRegularSeason20242025!$AA$3:$AA$1315,DataRegularSeason20242025!$B$3:$B$1315, "&lt;=" &amp; FK$1, DataRegularSeason20242025!$D$3:$D$1315, $A4)+SUMIFS(DataRegularSeason20242025!$AB$3:$AB$1315,DataRegularSeason20242025!$B$3:$B$1315, "&lt;=" &amp; FK$1, DataRegularSeason20242025!$E$3:$E$1315, $A4)</f>
        <v>14</v>
      </c>
      <c r="FL4">
        <f>SUMIFS(DataRegularSeason20242025!$AA$3:$AA$1315,DataRegularSeason20242025!$B$3:$B$1315, "&lt;=" &amp; FL$1, DataRegularSeason20242025!$D$3:$D$1315, $A4)+SUMIFS(DataRegularSeason20242025!$AB$3:$AB$1315,DataRegularSeason20242025!$B$3:$B$1315, "&lt;=" &amp; FL$1, DataRegularSeason20242025!$E$3:$E$1315, $A4)</f>
        <v>14</v>
      </c>
      <c r="FM4">
        <f>SUMIFS(DataRegularSeason20242025!$AA$3:$AA$1315,DataRegularSeason20242025!$B$3:$B$1315, "&lt;=" &amp; FM$1, DataRegularSeason20242025!$D$3:$D$1315, $A4)+SUMIFS(DataRegularSeason20242025!$AB$3:$AB$1315,DataRegularSeason20242025!$B$3:$B$1315, "&lt;=" &amp; FM$1, DataRegularSeason20242025!$E$3:$E$1315, $A4)</f>
        <v>14</v>
      </c>
      <c r="FN4">
        <f>SUMIFS(DataRegularSeason20242025!$AA$3:$AA$1315,DataRegularSeason20242025!$B$3:$B$1315, "&lt;=" &amp; FN$1, DataRegularSeason20242025!$D$3:$D$1315, $A4)+SUMIFS(DataRegularSeason20242025!$AB$3:$AB$1315,DataRegularSeason20242025!$B$3:$B$1315, "&lt;=" &amp; FN$1, DataRegularSeason20242025!$E$3:$E$1315, $A4)</f>
        <v>14</v>
      </c>
      <c r="FO4">
        <f>SUMIFS(DataRegularSeason20242025!$AA$3:$AA$1315,DataRegularSeason20242025!$B$3:$B$1315, "&lt;=" &amp; FO$1, DataRegularSeason20242025!$D$3:$D$1315, $A4)+SUMIFS(DataRegularSeason20242025!$AB$3:$AB$1315,DataRegularSeason20242025!$B$3:$B$1315, "&lt;=" &amp; FO$1, DataRegularSeason20242025!$E$3:$E$1315, $A4)</f>
        <v>14</v>
      </c>
      <c r="FP4">
        <f>SUMIFS(DataRegularSeason20242025!$AA$3:$AA$1315,DataRegularSeason20242025!$B$3:$B$1315, "&lt;=" &amp; FP$1, DataRegularSeason20242025!$D$3:$D$1315, $A4)+SUMIFS(DataRegularSeason20242025!$AB$3:$AB$1315,DataRegularSeason20242025!$B$3:$B$1315, "&lt;=" &amp; FP$1, DataRegularSeason20242025!$E$3:$E$1315, $A4)</f>
        <v>14</v>
      </c>
      <c r="FQ4">
        <f>SUMIFS(DataRegularSeason20242025!$AA$3:$AA$1315,DataRegularSeason20242025!$B$3:$B$1315, "&lt;=" &amp; FQ$1, DataRegularSeason20242025!$D$3:$D$1315, $A4)+SUMIFS(DataRegularSeason20242025!$AB$3:$AB$1315,DataRegularSeason20242025!$B$3:$B$1315, "&lt;=" &amp; FQ$1, DataRegularSeason20242025!$E$3:$E$1315, $A4)</f>
        <v>14</v>
      </c>
      <c r="FR4">
        <f>SUMIFS(DataRegularSeason20242025!$AA$3:$AA$1315,DataRegularSeason20242025!$B$3:$B$1315, "&lt;=" &amp; FR$1, DataRegularSeason20242025!$D$3:$D$1315, $A4)+SUMIFS(DataRegularSeason20242025!$AB$3:$AB$1315,DataRegularSeason20242025!$B$3:$B$1315, "&lt;=" &amp; FR$1, DataRegularSeason20242025!$E$3:$E$1315, $A4)</f>
        <v>14</v>
      </c>
      <c r="FS4">
        <f>SUMIFS(DataRegularSeason20242025!$AA$3:$AA$1315,DataRegularSeason20242025!$B$3:$B$1315, "&lt;=" &amp; FS$1, DataRegularSeason20242025!$D$3:$D$1315, $A4)+SUMIFS(DataRegularSeason20242025!$AB$3:$AB$1315,DataRegularSeason20242025!$B$3:$B$1315, "&lt;=" &amp; FS$1, DataRegularSeason20242025!$E$3:$E$1315, $A4)</f>
        <v>14</v>
      </c>
      <c r="FT4">
        <f>SUMIFS(DataRegularSeason20242025!$AA$3:$AA$1315,DataRegularSeason20242025!$B$3:$B$1315, "&lt;=" &amp; FT$1, DataRegularSeason20242025!$D$3:$D$1315, $A4)+SUMIFS(DataRegularSeason20242025!$AB$3:$AB$1315,DataRegularSeason20242025!$B$3:$B$1315, "&lt;=" &amp; FT$1, DataRegularSeason20242025!$E$3:$E$1315, $A4)</f>
        <v>14</v>
      </c>
      <c r="FU4">
        <f>SUMIFS(DataRegularSeason20242025!$AA$3:$AA$1315,DataRegularSeason20242025!$B$3:$B$1315, "&lt;=" &amp; FU$1, DataRegularSeason20242025!$D$3:$D$1315, $A4)+SUMIFS(DataRegularSeason20242025!$AB$3:$AB$1315,DataRegularSeason20242025!$B$3:$B$1315, "&lt;=" &amp; FU$1, DataRegularSeason20242025!$E$3:$E$1315, $A4)</f>
        <v>14</v>
      </c>
      <c r="FV4">
        <f>SUMIFS(DataRegularSeason20242025!$AA$3:$AA$1315,DataRegularSeason20242025!$B$3:$B$1315, "&lt;=" &amp; FV$1, DataRegularSeason20242025!$D$3:$D$1315, $A4)+SUMIFS(DataRegularSeason20242025!$AB$3:$AB$1315,DataRegularSeason20242025!$B$3:$B$1315, "&lt;=" &amp; FV$1, DataRegularSeason20242025!$E$3:$E$1315, $A4)</f>
        <v>14</v>
      </c>
      <c r="FW4">
        <f>SUMIFS(DataRegularSeason20242025!$AA$3:$AA$1315,DataRegularSeason20242025!$B$3:$B$1315, "&lt;=" &amp; FW$1, DataRegularSeason20242025!$D$3:$D$1315, $A4)+SUMIFS(DataRegularSeason20242025!$AB$3:$AB$1315,DataRegularSeason20242025!$B$3:$B$1315, "&lt;=" &amp; FW$1, DataRegularSeason20242025!$E$3:$E$1315, $A4)</f>
        <v>14</v>
      </c>
      <c r="FX4">
        <f>SUMIFS(DataRegularSeason20242025!$AA$3:$AA$1315,DataRegularSeason20242025!$B$3:$B$1315, "&lt;=" &amp; FX$1, DataRegularSeason20242025!$D$3:$D$1315, $A4)+SUMIFS(DataRegularSeason20242025!$AB$3:$AB$1315,DataRegularSeason20242025!$B$3:$B$1315, "&lt;=" &amp; FX$1, DataRegularSeason20242025!$E$3:$E$1315, $A4)</f>
        <v>14</v>
      </c>
      <c r="FY4">
        <f>SUMIFS(DataRegularSeason20242025!$AA$3:$AA$1315,DataRegularSeason20242025!$B$3:$B$1315, "&lt;=" &amp; FY$1, DataRegularSeason20242025!$D$3:$D$1315, $A4)+SUMIFS(DataRegularSeason20242025!$AB$3:$AB$1315,DataRegularSeason20242025!$B$3:$B$1315, "&lt;=" &amp; FY$1, DataRegularSeason20242025!$E$3:$E$1315, $A4)</f>
        <v>14</v>
      </c>
      <c r="FZ4">
        <f>SUMIFS(DataRegularSeason20242025!$AA$3:$AA$1315,DataRegularSeason20242025!$B$3:$B$1315, "&lt;=" &amp; FZ$1, DataRegularSeason20242025!$D$3:$D$1315, $A4)+SUMIFS(DataRegularSeason20242025!$AB$3:$AB$1315,DataRegularSeason20242025!$B$3:$B$1315, "&lt;=" &amp; FZ$1, DataRegularSeason20242025!$E$3:$E$1315, $A4)</f>
        <v>14</v>
      </c>
      <c r="GA4">
        <f>SUMIFS(DataRegularSeason20242025!$AA$3:$AA$1315,DataRegularSeason20242025!$B$3:$B$1315, "&lt;=" &amp; GA$1, DataRegularSeason20242025!$D$3:$D$1315, $A4)+SUMIFS(DataRegularSeason20242025!$AB$3:$AB$1315,DataRegularSeason20242025!$B$3:$B$1315, "&lt;=" &amp; GA$1, DataRegularSeason20242025!$E$3:$E$1315, $A4)</f>
        <v>14</v>
      </c>
      <c r="GB4">
        <f>SUMIFS(DataRegularSeason20242025!$AA$3:$AA$1315,DataRegularSeason20242025!$B$3:$B$1315, "&lt;=" &amp; GB$1, DataRegularSeason20242025!$D$3:$D$1315, $A4)+SUMIFS(DataRegularSeason20242025!$AB$3:$AB$1315,DataRegularSeason20242025!$B$3:$B$1315, "&lt;=" &amp; GB$1, DataRegularSeason20242025!$E$3:$E$1315, $A4)</f>
        <v>14</v>
      </c>
      <c r="GC4">
        <f>SUMIFS(DataRegularSeason20242025!$AA$3:$AA$1315,DataRegularSeason20242025!$B$3:$B$1315, "&lt;=" &amp; GC$1, DataRegularSeason20242025!$D$3:$D$1315, $A4)+SUMIFS(DataRegularSeason20242025!$AB$3:$AB$1315,DataRegularSeason20242025!$B$3:$B$1315, "&lt;=" &amp; GC$1, DataRegularSeason20242025!$E$3:$E$1315, $A4)</f>
        <v>14</v>
      </c>
      <c r="GD4">
        <f>SUMIFS(DataRegularSeason20242025!$AA$3:$AA$1315,DataRegularSeason20242025!$B$3:$B$1315, "&lt;=" &amp; GD$1, DataRegularSeason20242025!$D$3:$D$1315, $A4)+SUMIFS(DataRegularSeason20242025!$AB$3:$AB$1315,DataRegularSeason20242025!$B$3:$B$1315, "&lt;=" &amp; GD$1, DataRegularSeason20242025!$E$3:$E$1315, $A4)</f>
        <v>14</v>
      </c>
      <c r="GE4">
        <f>SUMIFS(DataRegularSeason20242025!$AA$3:$AA$1315,DataRegularSeason20242025!$B$3:$B$1315, "&lt;=" &amp; GE$1, DataRegularSeason20242025!$D$3:$D$1315, $A4)+SUMIFS(DataRegularSeason20242025!$AB$3:$AB$1315,DataRegularSeason20242025!$B$3:$B$1315, "&lt;=" &amp; GE$1, DataRegularSeason20242025!$E$3:$E$1315, $A4)</f>
        <v>14</v>
      </c>
      <c r="GF4">
        <f>SUMIFS(DataRegularSeason20242025!$AA$3:$AA$1315,DataRegularSeason20242025!$B$3:$B$1315, "&lt;=" &amp; GF$1, DataRegularSeason20242025!$D$3:$D$1315, $A4)+SUMIFS(DataRegularSeason20242025!$AB$3:$AB$1315,DataRegularSeason20242025!$B$3:$B$1315, "&lt;=" &amp; GF$1, DataRegularSeason20242025!$E$3:$E$1315, $A4)</f>
        <v>14</v>
      </c>
      <c r="GG4">
        <f>SUMIFS(DataRegularSeason20242025!$AA$3:$AA$1315,DataRegularSeason20242025!$B$3:$B$1315, "&lt;=" &amp; GG$1, DataRegularSeason20242025!$D$3:$D$1315, $A4)+SUMIFS(DataRegularSeason20242025!$AB$3:$AB$1315,DataRegularSeason20242025!$B$3:$B$1315, "&lt;=" &amp; GG$1, DataRegularSeason20242025!$E$3:$E$1315, $A4)</f>
        <v>14</v>
      </c>
      <c r="GH4">
        <f>SUMIFS(DataRegularSeason20242025!$AA$3:$AA$1315,DataRegularSeason20242025!$B$3:$B$1315, "&lt;=" &amp; GH$1, DataRegularSeason20242025!$D$3:$D$1315, $A4)+SUMIFS(DataRegularSeason20242025!$AB$3:$AB$1315,DataRegularSeason20242025!$B$3:$B$1315, "&lt;=" &amp; GH$1, DataRegularSeason20242025!$E$3:$E$1315, $A4)</f>
        <v>14</v>
      </c>
      <c r="GI4">
        <f>SUMIFS(DataRegularSeason20242025!$AA$3:$AA$1315,DataRegularSeason20242025!$B$3:$B$1315, "&lt;=" &amp; GI$1, DataRegularSeason20242025!$D$3:$D$1315, $A4)+SUMIFS(DataRegularSeason20242025!$AB$3:$AB$1315,DataRegularSeason20242025!$B$3:$B$1315, "&lt;=" &amp; GI$1, DataRegularSeason20242025!$E$3:$E$1315, $A4)</f>
        <v>14</v>
      </c>
      <c r="GJ4">
        <f>SUMIFS(DataRegularSeason20242025!$AA$3:$AA$1315,DataRegularSeason20242025!$B$3:$B$1315, "&lt;=" &amp; GJ$1, DataRegularSeason20242025!$D$3:$D$1315, $A4)+SUMIFS(DataRegularSeason20242025!$AB$3:$AB$1315,DataRegularSeason20242025!$B$3:$B$1315, "&lt;=" &amp; GJ$1, DataRegularSeason20242025!$E$3:$E$1315, $A4)</f>
        <v>14</v>
      </c>
      <c r="GK4">
        <f>SUMIFS(DataRegularSeason20242025!$AA$3:$AA$1315,DataRegularSeason20242025!$B$3:$B$1315, "&lt;=" &amp; GK$1, DataRegularSeason20242025!$D$3:$D$1315, $A4)+SUMIFS(DataRegularSeason20242025!$AB$3:$AB$1315,DataRegularSeason20242025!$B$3:$B$1315, "&lt;=" &amp; GK$1, DataRegularSeason20242025!$E$3:$E$1315, $A4)</f>
        <v>14</v>
      </c>
      <c r="GL4">
        <f>SUMIFS(DataRegularSeason20242025!$AA$3:$AA$1315,DataRegularSeason20242025!$B$3:$B$1315, "&lt;=" &amp; GL$1, DataRegularSeason20242025!$D$3:$D$1315, $A4)+SUMIFS(DataRegularSeason20242025!$AB$3:$AB$1315,DataRegularSeason20242025!$B$3:$B$1315, "&lt;=" &amp; GL$1, DataRegularSeason20242025!$E$3:$E$1315, $A4)</f>
        <v>14</v>
      </c>
      <c r="GM4">
        <f>SUMIFS(DataRegularSeason20242025!$AA$3:$AA$1315,DataRegularSeason20242025!$B$3:$B$1315, "&lt;=" &amp; GM$1, DataRegularSeason20242025!$D$3:$D$1315, $A4)+SUMIFS(DataRegularSeason20242025!$AB$3:$AB$1315,DataRegularSeason20242025!$B$3:$B$1315, "&lt;=" &amp; GM$1, DataRegularSeason20242025!$E$3:$E$1315, $A4)</f>
        <v>14</v>
      </c>
      <c r="GN4">
        <f>SUMIFS(DataRegularSeason20242025!$AA$3:$AA$1315,DataRegularSeason20242025!$B$3:$B$1315, "&lt;=" &amp; GN$1, DataRegularSeason20242025!$D$3:$D$1315, $A4)+SUMIFS(DataRegularSeason20242025!$AB$3:$AB$1315,DataRegularSeason20242025!$B$3:$B$1315, "&lt;=" &amp; GN$1, DataRegularSeason20242025!$E$3:$E$1315, $A4)</f>
        <v>14</v>
      </c>
      <c r="GO4">
        <f>SUMIFS(DataRegularSeason20242025!$AA$3:$AA$1315,DataRegularSeason20242025!$B$3:$B$1315, "&lt;=" &amp; GO$1, DataRegularSeason20242025!$D$3:$D$1315, $A4)+SUMIFS(DataRegularSeason20242025!$AB$3:$AB$1315,DataRegularSeason20242025!$B$3:$B$1315, "&lt;=" &amp; GO$1, DataRegularSeason20242025!$E$3:$E$1315, $A4)</f>
        <v>14</v>
      </c>
      <c r="GP4">
        <f>SUMIFS(DataRegularSeason20242025!$AA$3:$AA$1315,DataRegularSeason20242025!$B$3:$B$1315, "&lt;=" &amp; GP$1, DataRegularSeason20242025!$D$3:$D$1315, $A4)+SUMIFS(DataRegularSeason20242025!$AB$3:$AB$1315,DataRegularSeason20242025!$B$3:$B$1315, "&lt;=" &amp; GP$1, DataRegularSeason20242025!$E$3:$E$1315, $A4)</f>
        <v>14</v>
      </c>
      <c r="GQ4">
        <f>SUMIFS(DataRegularSeason20242025!$AA$3:$AA$1315,DataRegularSeason20242025!$B$3:$B$1315, "&lt;=" &amp; GQ$1, DataRegularSeason20242025!$D$3:$D$1315, $A4)+SUMIFS(DataRegularSeason20242025!$AB$3:$AB$1315,DataRegularSeason20242025!$B$3:$B$1315, "&lt;=" &amp; GQ$1, DataRegularSeason20242025!$E$3:$E$1315, $A4)</f>
        <v>14</v>
      </c>
      <c r="GR4">
        <f>SUMIFS(DataRegularSeason20242025!$AA$3:$AA$1315,DataRegularSeason20242025!$B$3:$B$1315, "&lt;=" &amp; GR$1, DataRegularSeason20242025!$D$3:$D$1315, $A4)+SUMIFS(DataRegularSeason20242025!$AB$3:$AB$1315,DataRegularSeason20242025!$B$3:$B$1315, "&lt;=" &amp; GR$1, DataRegularSeason20242025!$E$3:$E$1315, $A4)</f>
        <v>14</v>
      </c>
      <c r="GS4">
        <f>SUMIFS(DataRegularSeason20242025!$AA$3:$AA$1315,DataRegularSeason20242025!$B$3:$B$1315, "&lt;=" &amp; GS$1, DataRegularSeason20242025!$D$3:$D$1315, $A4)+SUMIFS(DataRegularSeason20242025!$AB$3:$AB$1315,DataRegularSeason20242025!$B$3:$B$1315, "&lt;=" &amp; GS$1, DataRegularSeason20242025!$E$3:$E$1315, $A4)</f>
        <v>14</v>
      </c>
      <c r="GT4">
        <f>SUMIFS(DataRegularSeason20242025!$AA$3:$AA$1315,DataRegularSeason20242025!$B$3:$B$1315, "&lt;=" &amp; GT$1, DataRegularSeason20242025!$D$3:$D$1315, $A4)+SUMIFS(DataRegularSeason20242025!$AB$3:$AB$1315,DataRegularSeason20242025!$B$3:$B$1315, "&lt;=" &amp; GT$1, DataRegularSeason20242025!$E$3:$E$1315, $A4)</f>
        <v>14</v>
      </c>
      <c r="GU4">
        <f>SUMIFS(DataRegularSeason20242025!$AA$3:$AA$1315,DataRegularSeason20242025!$B$3:$B$1315, "&lt;=" &amp; GU$1, DataRegularSeason20242025!$D$3:$D$1315, $A4)+SUMIFS(DataRegularSeason20242025!$AB$3:$AB$1315,DataRegularSeason20242025!$B$3:$B$1315, "&lt;=" &amp; GU$1, DataRegularSeason20242025!$E$3:$E$1315, $A4)</f>
        <v>14</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13</v>
      </c>
      <c r="AN5">
        <f>SUMIFS(DataRegularSeason20242025!$AA$3:$AA$1315,DataRegularSeason20242025!$B$3:$B$1315, "&lt;=" &amp; AN$1, DataRegularSeason20242025!$D$3:$D$1315, $A5)+SUMIFS(DataRegularSeason20242025!$AB$3:$AB$1315,DataRegularSeason20242025!$B$3:$B$1315, "&lt;=" &amp; AN$1, DataRegularSeason20242025!$E$3:$E$1315, $A5)</f>
        <v>13</v>
      </c>
      <c r="AO5">
        <f>SUMIFS(DataRegularSeason20242025!$AA$3:$AA$1315,DataRegularSeason20242025!$B$3:$B$1315, "&lt;=" &amp; AO$1, DataRegularSeason20242025!$D$3:$D$1315, $A5)+SUMIFS(DataRegularSeason20242025!$AB$3:$AB$1315,DataRegularSeason20242025!$B$3:$B$1315, "&lt;=" &amp; AO$1, DataRegularSeason20242025!$E$3:$E$1315, $A5)</f>
        <v>13</v>
      </c>
      <c r="AP5">
        <f>SUMIFS(DataRegularSeason20242025!$AA$3:$AA$1315,DataRegularSeason20242025!$B$3:$B$1315, "&lt;=" &amp; AP$1, DataRegularSeason20242025!$D$3:$D$1315, $A5)+SUMIFS(DataRegularSeason20242025!$AB$3:$AB$1315,DataRegularSeason20242025!$B$3:$B$1315, "&lt;=" &amp; AP$1, DataRegularSeason20242025!$E$3:$E$1315, $A5)</f>
        <v>13</v>
      </c>
      <c r="AQ5">
        <f>SUMIFS(DataRegularSeason20242025!$AA$3:$AA$1315,DataRegularSeason20242025!$B$3:$B$1315, "&lt;=" &amp; AQ$1, DataRegularSeason20242025!$D$3:$D$1315, $A5)+SUMIFS(DataRegularSeason20242025!$AB$3:$AB$1315,DataRegularSeason20242025!$B$3:$B$1315, "&lt;=" &amp; AQ$1, DataRegularSeason20242025!$E$3:$E$1315, $A5)</f>
        <v>13</v>
      </c>
      <c r="AR5">
        <f>SUMIFS(DataRegularSeason20242025!$AA$3:$AA$1315,DataRegularSeason20242025!$B$3:$B$1315, "&lt;=" &amp; AR$1, DataRegularSeason20242025!$D$3:$D$1315, $A5)+SUMIFS(DataRegularSeason20242025!$AB$3:$AB$1315,DataRegularSeason20242025!$B$3:$B$1315, "&lt;=" &amp; AR$1, DataRegularSeason20242025!$E$3:$E$1315, $A5)</f>
        <v>13</v>
      </c>
      <c r="AS5">
        <f>SUMIFS(DataRegularSeason20242025!$AA$3:$AA$1315,DataRegularSeason20242025!$B$3:$B$1315, "&lt;=" &amp; AS$1, DataRegularSeason20242025!$D$3:$D$1315, $A5)+SUMIFS(DataRegularSeason20242025!$AB$3:$AB$1315,DataRegularSeason20242025!$B$3:$B$1315, "&lt;=" &amp; AS$1, DataRegularSeason20242025!$E$3:$E$1315, $A5)</f>
        <v>13</v>
      </c>
      <c r="AT5">
        <f>SUMIFS(DataRegularSeason20242025!$AA$3:$AA$1315,DataRegularSeason20242025!$B$3:$B$1315, "&lt;=" &amp; AT$1, DataRegularSeason20242025!$D$3:$D$1315, $A5)+SUMIFS(DataRegularSeason20242025!$AB$3:$AB$1315,DataRegularSeason20242025!$B$3:$B$1315, "&lt;=" &amp; AT$1, DataRegularSeason20242025!$E$3:$E$1315, $A5)</f>
        <v>13</v>
      </c>
      <c r="AU5">
        <f>SUMIFS(DataRegularSeason20242025!$AA$3:$AA$1315,DataRegularSeason20242025!$B$3:$B$1315, "&lt;=" &amp; AU$1, DataRegularSeason20242025!$D$3:$D$1315, $A5)+SUMIFS(DataRegularSeason20242025!$AB$3:$AB$1315,DataRegularSeason20242025!$B$3:$B$1315, "&lt;=" &amp; AU$1, DataRegularSeason20242025!$E$3:$E$1315, $A5)</f>
        <v>13</v>
      </c>
      <c r="AV5">
        <f>SUMIFS(DataRegularSeason20242025!$AA$3:$AA$1315,DataRegularSeason20242025!$B$3:$B$1315, "&lt;=" &amp; AV$1, DataRegularSeason20242025!$D$3:$D$1315, $A5)+SUMIFS(DataRegularSeason20242025!$AB$3:$AB$1315,DataRegularSeason20242025!$B$3:$B$1315, "&lt;=" &amp; AV$1, DataRegularSeason20242025!$E$3:$E$1315, $A5)</f>
        <v>13</v>
      </c>
      <c r="AW5">
        <f>SUMIFS(DataRegularSeason20242025!$AA$3:$AA$1315,DataRegularSeason20242025!$B$3:$B$1315, "&lt;=" &amp; AW$1, DataRegularSeason20242025!$D$3:$D$1315, $A5)+SUMIFS(DataRegularSeason20242025!$AB$3:$AB$1315,DataRegularSeason20242025!$B$3:$B$1315, "&lt;=" &amp; AW$1, DataRegularSeason20242025!$E$3:$E$1315, $A5)</f>
        <v>13</v>
      </c>
      <c r="AX5">
        <f>SUMIFS(DataRegularSeason20242025!$AA$3:$AA$1315,DataRegularSeason20242025!$B$3:$B$1315, "&lt;=" &amp; AX$1, DataRegularSeason20242025!$D$3:$D$1315, $A5)+SUMIFS(DataRegularSeason20242025!$AB$3:$AB$1315,DataRegularSeason20242025!$B$3:$B$1315, "&lt;=" &amp; AX$1, DataRegularSeason20242025!$E$3:$E$1315, $A5)</f>
        <v>13</v>
      </c>
      <c r="AY5">
        <f>SUMIFS(DataRegularSeason20242025!$AA$3:$AA$1315,DataRegularSeason20242025!$B$3:$B$1315, "&lt;=" &amp; AY$1, DataRegularSeason20242025!$D$3:$D$1315, $A5)+SUMIFS(DataRegularSeason20242025!$AB$3:$AB$1315,DataRegularSeason20242025!$B$3:$B$1315, "&lt;=" &amp; AY$1, DataRegularSeason20242025!$E$3:$E$1315, $A5)</f>
        <v>13</v>
      </c>
      <c r="AZ5">
        <f>SUMIFS(DataRegularSeason20242025!$AA$3:$AA$1315,DataRegularSeason20242025!$B$3:$B$1315, "&lt;=" &amp; AZ$1, DataRegularSeason20242025!$D$3:$D$1315, $A5)+SUMIFS(DataRegularSeason20242025!$AB$3:$AB$1315,DataRegularSeason20242025!$B$3:$B$1315, "&lt;=" &amp; AZ$1, DataRegularSeason20242025!$E$3:$E$1315, $A5)</f>
        <v>13</v>
      </c>
      <c r="BA5">
        <f>SUMIFS(DataRegularSeason20242025!$AA$3:$AA$1315,DataRegularSeason20242025!$B$3:$B$1315, "&lt;=" &amp; BA$1, DataRegularSeason20242025!$D$3:$D$1315, $A5)+SUMIFS(DataRegularSeason20242025!$AB$3:$AB$1315,DataRegularSeason20242025!$B$3:$B$1315, "&lt;=" &amp; BA$1, DataRegularSeason20242025!$E$3:$E$1315, $A5)</f>
        <v>13</v>
      </c>
      <c r="BB5">
        <f>SUMIFS(DataRegularSeason20242025!$AA$3:$AA$1315,DataRegularSeason20242025!$B$3:$B$1315, "&lt;=" &amp; BB$1, DataRegularSeason20242025!$D$3:$D$1315, $A5)+SUMIFS(DataRegularSeason20242025!$AB$3:$AB$1315,DataRegularSeason20242025!$B$3:$B$1315, "&lt;=" &amp; BB$1, DataRegularSeason20242025!$E$3:$E$1315, $A5)</f>
        <v>13</v>
      </c>
      <c r="BC5">
        <f>SUMIFS(DataRegularSeason20242025!$AA$3:$AA$1315,DataRegularSeason20242025!$B$3:$B$1315, "&lt;=" &amp; BC$1, DataRegularSeason20242025!$D$3:$D$1315, $A5)+SUMIFS(DataRegularSeason20242025!$AB$3:$AB$1315,DataRegularSeason20242025!$B$3:$B$1315, "&lt;=" &amp; BC$1, DataRegularSeason20242025!$E$3:$E$1315, $A5)</f>
        <v>13</v>
      </c>
      <c r="BD5">
        <f>SUMIFS(DataRegularSeason20242025!$AA$3:$AA$1315,DataRegularSeason20242025!$B$3:$B$1315, "&lt;=" &amp; BD$1, DataRegularSeason20242025!$D$3:$D$1315, $A5)+SUMIFS(DataRegularSeason20242025!$AB$3:$AB$1315,DataRegularSeason20242025!$B$3:$B$1315, "&lt;=" &amp; BD$1, DataRegularSeason20242025!$E$3:$E$1315, $A5)</f>
        <v>13</v>
      </c>
      <c r="BE5">
        <f>SUMIFS(DataRegularSeason20242025!$AA$3:$AA$1315,DataRegularSeason20242025!$B$3:$B$1315, "&lt;=" &amp; BE$1, DataRegularSeason20242025!$D$3:$D$1315, $A5)+SUMIFS(DataRegularSeason20242025!$AB$3:$AB$1315,DataRegularSeason20242025!$B$3:$B$1315, "&lt;=" &amp; BE$1, DataRegularSeason20242025!$E$3:$E$1315, $A5)</f>
        <v>13</v>
      </c>
      <c r="BF5">
        <f>SUMIFS(DataRegularSeason20242025!$AA$3:$AA$1315,DataRegularSeason20242025!$B$3:$B$1315, "&lt;=" &amp; BF$1, DataRegularSeason20242025!$D$3:$D$1315, $A5)+SUMIFS(DataRegularSeason20242025!$AB$3:$AB$1315,DataRegularSeason20242025!$B$3:$B$1315, "&lt;=" &amp; BF$1, DataRegularSeason20242025!$E$3:$E$1315, $A5)</f>
        <v>13</v>
      </c>
      <c r="BG5">
        <f>SUMIFS(DataRegularSeason20242025!$AA$3:$AA$1315,DataRegularSeason20242025!$B$3:$B$1315, "&lt;=" &amp; BG$1, DataRegularSeason20242025!$D$3:$D$1315, $A5)+SUMIFS(DataRegularSeason20242025!$AB$3:$AB$1315,DataRegularSeason20242025!$B$3:$B$1315, "&lt;=" &amp; BG$1, DataRegularSeason20242025!$E$3:$E$1315, $A5)</f>
        <v>13</v>
      </c>
      <c r="BH5">
        <f>SUMIFS(DataRegularSeason20242025!$AA$3:$AA$1315,DataRegularSeason20242025!$B$3:$B$1315, "&lt;=" &amp; BH$1, DataRegularSeason20242025!$D$3:$D$1315, $A5)+SUMIFS(DataRegularSeason20242025!$AB$3:$AB$1315,DataRegularSeason20242025!$B$3:$B$1315, "&lt;=" &amp; BH$1, DataRegularSeason20242025!$E$3:$E$1315, $A5)</f>
        <v>13</v>
      </c>
      <c r="BI5">
        <f>SUMIFS(DataRegularSeason20242025!$AA$3:$AA$1315,DataRegularSeason20242025!$B$3:$B$1315, "&lt;=" &amp; BI$1, DataRegularSeason20242025!$D$3:$D$1315, $A5)+SUMIFS(DataRegularSeason20242025!$AB$3:$AB$1315,DataRegularSeason20242025!$B$3:$B$1315, "&lt;=" &amp; BI$1, DataRegularSeason20242025!$E$3:$E$1315, $A5)</f>
        <v>13</v>
      </c>
      <c r="BJ5">
        <f>SUMIFS(DataRegularSeason20242025!$AA$3:$AA$1315,DataRegularSeason20242025!$B$3:$B$1315, "&lt;=" &amp; BJ$1, DataRegularSeason20242025!$D$3:$D$1315, $A5)+SUMIFS(DataRegularSeason20242025!$AB$3:$AB$1315,DataRegularSeason20242025!$B$3:$B$1315, "&lt;=" &amp; BJ$1, DataRegularSeason20242025!$E$3:$E$1315, $A5)</f>
        <v>13</v>
      </c>
      <c r="BK5">
        <f>SUMIFS(DataRegularSeason20242025!$AA$3:$AA$1315,DataRegularSeason20242025!$B$3:$B$1315, "&lt;=" &amp; BK$1, DataRegularSeason20242025!$D$3:$D$1315, $A5)+SUMIFS(DataRegularSeason20242025!$AB$3:$AB$1315,DataRegularSeason20242025!$B$3:$B$1315, "&lt;=" &amp; BK$1, DataRegularSeason20242025!$E$3:$E$1315, $A5)</f>
        <v>13</v>
      </c>
      <c r="BL5">
        <f>SUMIFS(DataRegularSeason20242025!$AA$3:$AA$1315,DataRegularSeason20242025!$B$3:$B$1315, "&lt;=" &amp; BL$1, DataRegularSeason20242025!$D$3:$D$1315, $A5)+SUMIFS(DataRegularSeason20242025!$AB$3:$AB$1315,DataRegularSeason20242025!$B$3:$B$1315, "&lt;=" &amp; BL$1, DataRegularSeason20242025!$E$3:$E$1315, $A5)</f>
        <v>13</v>
      </c>
      <c r="BM5">
        <f>SUMIFS(DataRegularSeason20242025!$AA$3:$AA$1315,DataRegularSeason20242025!$B$3:$B$1315, "&lt;=" &amp; BM$1, DataRegularSeason20242025!$D$3:$D$1315, $A5)+SUMIFS(DataRegularSeason20242025!$AB$3:$AB$1315,DataRegularSeason20242025!$B$3:$B$1315, "&lt;=" &amp; BM$1, DataRegularSeason20242025!$E$3:$E$1315, $A5)</f>
        <v>13</v>
      </c>
      <c r="BN5">
        <f>SUMIFS(DataRegularSeason20242025!$AA$3:$AA$1315,DataRegularSeason20242025!$B$3:$B$1315, "&lt;=" &amp; BN$1, DataRegularSeason20242025!$D$3:$D$1315, $A5)+SUMIFS(DataRegularSeason20242025!$AB$3:$AB$1315,DataRegularSeason20242025!$B$3:$B$1315, "&lt;=" &amp; BN$1, DataRegularSeason20242025!$E$3:$E$1315, $A5)</f>
        <v>13</v>
      </c>
      <c r="BO5">
        <f>SUMIFS(DataRegularSeason20242025!$AA$3:$AA$1315,DataRegularSeason20242025!$B$3:$B$1315, "&lt;=" &amp; BO$1, DataRegularSeason20242025!$D$3:$D$1315, $A5)+SUMIFS(DataRegularSeason20242025!$AB$3:$AB$1315,DataRegularSeason20242025!$B$3:$B$1315, "&lt;=" &amp; BO$1, DataRegularSeason20242025!$E$3:$E$1315, $A5)</f>
        <v>13</v>
      </c>
      <c r="BP5">
        <f>SUMIFS(DataRegularSeason20242025!$AA$3:$AA$1315,DataRegularSeason20242025!$B$3:$B$1315, "&lt;=" &amp; BP$1, DataRegularSeason20242025!$D$3:$D$1315, $A5)+SUMIFS(DataRegularSeason20242025!$AB$3:$AB$1315,DataRegularSeason20242025!$B$3:$B$1315, "&lt;=" &amp; BP$1, DataRegularSeason20242025!$E$3:$E$1315, $A5)</f>
        <v>13</v>
      </c>
      <c r="BQ5">
        <f>SUMIFS(DataRegularSeason20242025!$AA$3:$AA$1315,DataRegularSeason20242025!$B$3:$B$1315, "&lt;=" &amp; BQ$1, DataRegularSeason20242025!$D$3:$D$1315, $A5)+SUMIFS(DataRegularSeason20242025!$AB$3:$AB$1315,DataRegularSeason20242025!$B$3:$B$1315, "&lt;=" &amp; BQ$1, DataRegularSeason20242025!$E$3:$E$1315, $A5)</f>
        <v>13</v>
      </c>
      <c r="BR5">
        <f>SUMIFS(DataRegularSeason20242025!$AA$3:$AA$1315,DataRegularSeason20242025!$B$3:$B$1315, "&lt;=" &amp; BR$1, DataRegularSeason20242025!$D$3:$D$1315, $A5)+SUMIFS(DataRegularSeason20242025!$AB$3:$AB$1315,DataRegularSeason20242025!$B$3:$B$1315, "&lt;=" &amp; BR$1, DataRegularSeason20242025!$E$3:$E$1315, $A5)</f>
        <v>13</v>
      </c>
      <c r="BS5">
        <f>SUMIFS(DataRegularSeason20242025!$AA$3:$AA$1315,DataRegularSeason20242025!$B$3:$B$1315, "&lt;=" &amp; BS$1, DataRegularSeason20242025!$D$3:$D$1315, $A5)+SUMIFS(DataRegularSeason20242025!$AB$3:$AB$1315,DataRegularSeason20242025!$B$3:$B$1315, "&lt;=" &amp; BS$1, DataRegularSeason20242025!$E$3:$E$1315, $A5)</f>
        <v>13</v>
      </c>
      <c r="BT5">
        <f>SUMIFS(DataRegularSeason20242025!$AA$3:$AA$1315,DataRegularSeason20242025!$B$3:$B$1315, "&lt;=" &amp; BT$1, DataRegularSeason20242025!$D$3:$D$1315, $A5)+SUMIFS(DataRegularSeason20242025!$AB$3:$AB$1315,DataRegularSeason20242025!$B$3:$B$1315, "&lt;=" &amp; BT$1, DataRegularSeason20242025!$E$3:$E$1315, $A5)</f>
        <v>13</v>
      </c>
      <c r="BU5">
        <f>SUMIFS(DataRegularSeason20242025!$AA$3:$AA$1315,DataRegularSeason20242025!$B$3:$B$1315, "&lt;=" &amp; BU$1, DataRegularSeason20242025!$D$3:$D$1315, $A5)+SUMIFS(DataRegularSeason20242025!$AB$3:$AB$1315,DataRegularSeason20242025!$B$3:$B$1315, "&lt;=" &amp; BU$1, DataRegularSeason20242025!$E$3:$E$1315, $A5)</f>
        <v>13</v>
      </c>
      <c r="BV5">
        <f>SUMIFS(DataRegularSeason20242025!$AA$3:$AA$1315,DataRegularSeason20242025!$B$3:$B$1315, "&lt;=" &amp; BV$1, DataRegularSeason20242025!$D$3:$D$1315, $A5)+SUMIFS(DataRegularSeason20242025!$AB$3:$AB$1315,DataRegularSeason20242025!$B$3:$B$1315, "&lt;=" &amp; BV$1, DataRegularSeason20242025!$E$3:$E$1315, $A5)</f>
        <v>13</v>
      </c>
      <c r="BW5">
        <f>SUMIFS(DataRegularSeason20242025!$AA$3:$AA$1315,DataRegularSeason20242025!$B$3:$B$1315, "&lt;=" &amp; BW$1, DataRegularSeason20242025!$D$3:$D$1315, $A5)+SUMIFS(DataRegularSeason20242025!$AB$3:$AB$1315,DataRegularSeason20242025!$B$3:$B$1315, "&lt;=" &amp; BW$1, DataRegularSeason20242025!$E$3:$E$1315, $A5)</f>
        <v>13</v>
      </c>
      <c r="BX5">
        <f>SUMIFS(DataRegularSeason20242025!$AA$3:$AA$1315,DataRegularSeason20242025!$B$3:$B$1315, "&lt;=" &amp; BX$1, DataRegularSeason20242025!$D$3:$D$1315, $A5)+SUMIFS(DataRegularSeason20242025!$AB$3:$AB$1315,DataRegularSeason20242025!$B$3:$B$1315, "&lt;=" &amp; BX$1, DataRegularSeason20242025!$E$3:$E$1315, $A5)</f>
        <v>13</v>
      </c>
      <c r="BY5">
        <f>SUMIFS(DataRegularSeason20242025!$AA$3:$AA$1315,DataRegularSeason20242025!$B$3:$B$1315, "&lt;=" &amp; BY$1, DataRegularSeason20242025!$D$3:$D$1315, $A5)+SUMIFS(DataRegularSeason20242025!$AB$3:$AB$1315,DataRegularSeason20242025!$B$3:$B$1315, "&lt;=" &amp; BY$1, DataRegularSeason20242025!$E$3:$E$1315, $A5)</f>
        <v>13</v>
      </c>
      <c r="BZ5">
        <f>SUMIFS(DataRegularSeason20242025!$AA$3:$AA$1315,DataRegularSeason20242025!$B$3:$B$1315, "&lt;=" &amp; BZ$1, DataRegularSeason20242025!$D$3:$D$1315, $A5)+SUMIFS(DataRegularSeason20242025!$AB$3:$AB$1315,DataRegularSeason20242025!$B$3:$B$1315, "&lt;=" &amp; BZ$1, DataRegularSeason20242025!$E$3:$E$1315, $A5)</f>
        <v>13</v>
      </c>
      <c r="CA5">
        <f>SUMIFS(DataRegularSeason20242025!$AA$3:$AA$1315,DataRegularSeason20242025!$B$3:$B$1315, "&lt;=" &amp; CA$1, DataRegularSeason20242025!$D$3:$D$1315, $A5)+SUMIFS(DataRegularSeason20242025!$AB$3:$AB$1315,DataRegularSeason20242025!$B$3:$B$1315, "&lt;=" &amp; CA$1, DataRegularSeason20242025!$E$3:$E$1315, $A5)</f>
        <v>13</v>
      </c>
      <c r="CB5">
        <f>SUMIFS(DataRegularSeason20242025!$AA$3:$AA$1315,DataRegularSeason20242025!$B$3:$B$1315, "&lt;=" &amp; CB$1, DataRegularSeason20242025!$D$3:$D$1315, $A5)+SUMIFS(DataRegularSeason20242025!$AB$3:$AB$1315,DataRegularSeason20242025!$B$3:$B$1315, "&lt;=" &amp; CB$1, DataRegularSeason20242025!$E$3:$E$1315, $A5)</f>
        <v>13</v>
      </c>
      <c r="CC5">
        <f>SUMIFS(DataRegularSeason20242025!$AA$3:$AA$1315,DataRegularSeason20242025!$B$3:$B$1315, "&lt;=" &amp; CC$1, DataRegularSeason20242025!$D$3:$D$1315, $A5)+SUMIFS(DataRegularSeason20242025!$AB$3:$AB$1315,DataRegularSeason20242025!$B$3:$B$1315, "&lt;=" &amp; CC$1, DataRegularSeason20242025!$E$3:$E$1315, $A5)</f>
        <v>13</v>
      </c>
      <c r="CD5">
        <f>SUMIFS(DataRegularSeason20242025!$AA$3:$AA$1315,DataRegularSeason20242025!$B$3:$B$1315, "&lt;=" &amp; CD$1, DataRegularSeason20242025!$D$3:$D$1315, $A5)+SUMIFS(DataRegularSeason20242025!$AB$3:$AB$1315,DataRegularSeason20242025!$B$3:$B$1315, "&lt;=" &amp; CD$1, DataRegularSeason20242025!$E$3:$E$1315, $A5)</f>
        <v>13</v>
      </c>
      <c r="CE5">
        <f>SUMIFS(DataRegularSeason20242025!$AA$3:$AA$1315,DataRegularSeason20242025!$B$3:$B$1315, "&lt;=" &amp; CE$1, DataRegularSeason20242025!$D$3:$D$1315, $A5)+SUMIFS(DataRegularSeason20242025!$AB$3:$AB$1315,DataRegularSeason20242025!$B$3:$B$1315, "&lt;=" &amp; CE$1, DataRegularSeason20242025!$E$3:$E$1315, $A5)</f>
        <v>13</v>
      </c>
      <c r="CF5">
        <f>SUMIFS(DataRegularSeason20242025!$AA$3:$AA$1315,DataRegularSeason20242025!$B$3:$B$1315, "&lt;=" &amp; CF$1, DataRegularSeason20242025!$D$3:$D$1315, $A5)+SUMIFS(DataRegularSeason20242025!$AB$3:$AB$1315,DataRegularSeason20242025!$B$3:$B$1315, "&lt;=" &amp; CF$1, DataRegularSeason20242025!$E$3:$E$1315, $A5)</f>
        <v>13</v>
      </c>
      <c r="CG5">
        <f>SUMIFS(DataRegularSeason20242025!$AA$3:$AA$1315,DataRegularSeason20242025!$B$3:$B$1315, "&lt;=" &amp; CG$1, DataRegularSeason20242025!$D$3:$D$1315, $A5)+SUMIFS(DataRegularSeason20242025!$AB$3:$AB$1315,DataRegularSeason20242025!$B$3:$B$1315, "&lt;=" &amp; CG$1, DataRegularSeason20242025!$E$3:$E$1315, $A5)</f>
        <v>13</v>
      </c>
      <c r="CH5">
        <f>SUMIFS(DataRegularSeason20242025!$AA$3:$AA$1315,DataRegularSeason20242025!$B$3:$B$1315, "&lt;=" &amp; CH$1, DataRegularSeason20242025!$D$3:$D$1315, $A5)+SUMIFS(DataRegularSeason20242025!$AB$3:$AB$1315,DataRegularSeason20242025!$B$3:$B$1315, "&lt;=" &amp; CH$1, DataRegularSeason20242025!$E$3:$E$1315, $A5)</f>
        <v>13</v>
      </c>
      <c r="CI5">
        <f>SUMIFS(DataRegularSeason20242025!$AA$3:$AA$1315,DataRegularSeason20242025!$B$3:$B$1315, "&lt;=" &amp; CI$1, DataRegularSeason20242025!$D$3:$D$1315, $A5)+SUMIFS(DataRegularSeason20242025!$AB$3:$AB$1315,DataRegularSeason20242025!$B$3:$B$1315, "&lt;=" &amp; CI$1, DataRegularSeason20242025!$E$3:$E$1315, $A5)</f>
        <v>13</v>
      </c>
      <c r="CJ5">
        <f>SUMIFS(DataRegularSeason20242025!$AA$3:$AA$1315,DataRegularSeason20242025!$B$3:$B$1315, "&lt;=" &amp; CJ$1, DataRegularSeason20242025!$D$3:$D$1315, $A5)+SUMIFS(DataRegularSeason20242025!$AB$3:$AB$1315,DataRegularSeason20242025!$B$3:$B$1315, "&lt;=" &amp; CJ$1, DataRegularSeason20242025!$E$3:$E$1315, $A5)</f>
        <v>13</v>
      </c>
      <c r="CK5">
        <f>SUMIFS(DataRegularSeason20242025!$AA$3:$AA$1315,DataRegularSeason20242025!$B$3:$B$1315, "&lt;=" &amp; CK$1, DataRegularSeason20242025!$D$3:$D$1315, $A5)+SUMIFS(DataRegularSeason20242025!$AB$3:$AB$1315,DataRegularSeason20242025!$B$3:$B$1315, "&lt;=" &amp; CK$1, DataRegularSeason20242025!$E$3:$E$1315, $A5)</f>
        <v>13</v>
      </c>
      <c r="CL5">
        <f>SUMIFS(DataRegularSeason20242025!$AA$3:$AA$1315,DataRegularSeason20242025!$B$3:$B$1315, "&lt;=" &amp; CL$1, DataRegularSeason20242025!$D$3:$D$1315, $A5)+SUMIFS(DataRegularSeason20242025!$AB$3:$AB$1315,DataRegularSeason20242025!$B$3:$B$1315, "&lt;=" &amp; CL$1, DataRegularSeason20242025!$E$3:$E$1315, $A5)</f>
        <v>13</v>
      </c>
      <c r="CM5">
        <f>SUMIFS(DataRegularSeason20242025!$AA$3:$AA$1315,DataRegularSeason20242025!$B$3:$B$1315, "&lt;=" &amp; CM$1, DataRegularSeason20242025!$D$3:$D$1315, $A5)+SUMIFS(DataRegularSeason20242025!$AB$3:$AB$1315,DataRegularSeason20242025!$B$3:$B$1315, "&lt;=" &amp; CM$1, DataRegularSeason20242025!$E$3:$E$1315, $A5)</f>
        <v>13</v>
      </c>
      <c r="CN5">
        <f>SUMIFS(DataRegularSeason20242025!$AA$3:$AA$1315,DataRegularSeason20242025!$B$3:$B$1315, "&lt;=" &amp; CN$1, DataRegularSeason20242025!$D$3:$D$1315, $A5)+SUMIFS(DataRegularSeason20242025!$AB$3:$AB$1315,DataRegularSeason20242025!$B$3:$B$1315, "&lt;=" &amp; CN$1, DataRegularSeason20242025!$E$3:$E$1315, $A5)</f>
        <v>13</v>
      </c>
      <c r="CO5">
        <f>SUMIFS(DataRegularSeason20242025!$AA$3:$AA$1315,DataRegularSeason20242025!$B$3:$B$1315, "&lt;=" &amp; CO$1, DataRegularSeason20242025!$D$3:$D$1315, $A5)+SUMIFS(DataRegularSeason20242025!$AB$3:$AB$1315,DataRegularSeason20242025!$B$3:$B$1315, "&lt;=" &amp; CO$1, DataRegularSeason20242025!$E$3:$E$1315, $A5)</f>
        <v>13</v>
      </c>
      <c r="CP5">
        <f>SUMIFS(DataRegularSeason20242025!$AA$3:$AA$1315,DataRegularSeason20242025!$B$3:$B$1315, "&lt;=" &amp; CP$1, DataRegularSeason20242025!$D$3:$D$1315, $A5)+SUMIFS(DataRegularSeason20242025!$AB$3:$AB$1315,DataRegularSeason20242025!$B$3:$B$1315, "&lt;=" &amp; CP$1, DataRegularSeason20242025!$E$3:$E$1315, $A5)</f>
        <v>13</v>
      </c>
      <c r="CQ5">
        <f>SUMIFS(DataRegularSeason20242025!$AA$3:$AA$1315,DataRegularSeason20242025!$B$3:$B$1315, "&lt;=" &amp; CQ$1, DataRegularSeason20242025!$D$3:$D$1315, $A5)+SUMIFS(DataRegularSeason20242025!$AB$3:$AB$1315,DataRegularSeason20242025!$B$3:$B$1315, "&lt;=" &amp; CQ$1, DataRegularSeason20242025!$E$3:$E$1315, $A5)</f>
        <v>13</v>
      </c>
      <c r="CR5">
        <f>SUMIFS(DataRegularSeason20242025!$AA$3:$AA$1315,DataRegularSeason20242025!$B$3:$B$1315, "&lt;=" &amp; CR$1, DataRegularSeason20242025!$D$3:$D$1315, $A5)+SUMIFS(DataRegularSeason20242025!$AB$3:$AB$1315,DataRegularSeason20242025!$B$3:$B$1315, "&lt;=" &amp; CR$1, DataRegularSeason20242025!$E$3:$E$1315, $A5)</f>
        <v>13</v>
      </c>
      <c r="CS5">
        <f>SUMIFS(DataRegularSeason20242025!$AA$3:$AA$1315,DataRegularSeason20242025!$B$3:$B$1315, "&lt;=" &amp; CS$1, DataRegularSeason20242025!$D$3:$D$1315, $A5)+SUMIFS(DataRegularSeason20242025!$AB$3:$AB$1315,DataRegularSeason20242025!$B$3:$B$1315, "&lt;=" &amp; CS$1, DataRegularSeason20242025!$E$3:$E$1315, $A5)</f>
        <v>13</v>
      </c>
      <c r="CT5">
        <f>SUMIFS(DataRegularSeason20242025!$AA$3:$AA$1315,DataRegularSeason20242025!$B$3:$B$1315, "&lt;=" &amp; CT$1, DataRegularSeason20242025!$D$3:$D$1315, $A5)+SUMIFS(DataRegularSeason20242025!$AB$3:$AB$1315,DataRegularSeason20242025!$B$3:$B$1315, "&lt;=" &amp; CT$1, DataRegularSeason20242025!$E$3:$E$1315, $A5)</f>
        <v>13</v>
      </c>
      <c r="CU5">
        <f>SUMIFS(DataRegularSeason20242025!$AA$3:$AA$1315,DataRegularSeason20242025!$B$3:$B$1315, "&lt;=" &amp; CU$1, DataRegularSeason20242025!$D$3:$D$1315, $A5)+SUMIFS(DataRegularSeason20242025!$AB$3:$AB$1315,DataRegularSeason20242025!$B$3:$B$1315, "&lt;=" &amp; CU$1, DataRegularSeason20242025!$E$3:$E$1315, $A5)</f>
        <v>13</v>
      </c>
      <c r="CV5">
        <f>SUMIFS(DataRegularSeason20242025!$AA$3:$AA$1315,DataRegularSeason20242025!$B$3:$B$1315, "&lt;=" &amp; CV$1, DataRegularSeason20242025!$D$3:$D$1315, $A5)+SUMIFS(DataRegularSeason20242025!$AB$3:$AB$1315,DataRegularSeason20242025!$B$3:$B$1315, "&lt;=" &amp; CV$1, DataRegularSeason20242025!$E$3:$E$1315, $A5)</f>
        <v>13</v>
      </c>
      <c r="CW5">
        <f>SUMIFS(DataRegularSeason20242025!$AA$3:$AA$1315,DataRegularSeason20242025!$B$3:$B$1315, "&lt;=" &amp; CW$1, DataRegularSeason20242025!$D$3:$D$1315, $A5)+SUMIFS(DataRegularSeason20242025!$AB$3:$AB$1315,DataRegularSeason20242025!$B$3:$B$1315, "&lt;=" &amp; CW$1, DataRegularSeason20242025!$E$3:$E$1315, $A5)</f>
        <v>13</v>
      </c>
      <c r="CX5">
        <f>SUMIFS(DataRegularSeason20242025!$AA$3:$AA$1315,DataRegularSeason20242025!$B$3:$B$1315, "&lt;=" &amp; CX$1, DataRegularSeason20242025!$D$3:$D$1315, $A5)+SUMIFS(DataRegularSeason20242025!$AB$3:$AB$1315,DataRegularSeason20242025!$B$3:$B$1315, "&lt;=" &amp; CX$1, DataRegularSeason20242025!$E$3:$E$1315, $A5)</f>
        <v>13</v>
      </c>
      <c r="CY5">
        <f>SUMIFS(DataRegularSeason20242025!$AA$3:$AA$1315,DataRegularSeason20242025!$B$3:$B$1315, "&lt;=" &amp; CY$1, DataRegularSeason20242025!$D$3:$D$1315, $A5)+SUMIFS(DataRegularSeason20242025!$AB$3:$AB$1315,DataRegularSeason20242025!$B$3:$B$1315, "&lt;=" &amp; CY$1, DataRegularSeason20242025!$E$3:$E$1315, $A5)</f>
        <v>13</v>
      </c>
      <c r="CZ5">
        <f>SUMIFS(DataRegularSeason20242025!$AA$3:$AA$1315,DataRegularSeason20242025!$B$3:$B$1315, "&lt;=" &amp; CZ$1, DataRegularSeason20242025!$D$3:$D$1315, $A5)+SUMIFS(DataRegularSeason20242025!$AB$3:$AB$1315,DataRegularSeason20242025!$B$3:$B$1315, "&lt;=" &amp; CZ$1, DataRegularSeason20242025!$E$3:$E$1315, $A5)</f>
        <v>13</v>
      </c>
      <c r="DA5">
        <f>SUMIFS(DataRegularSeason20242025!$AA$3:$AA$1315,DataRegularSeason20242025!$B$3:$B$1315, "&lt;=" &amp; DA$1, DataRegularSeason20242025!$D$3:$D$1315, $A5)+SUMIFS(DataRegularSeason20242025!$AB$3:$AB$1315,DataRegularSeason20242025!$B$3:$B$1315, "&lt;=" &amp; DA$1, DataRegularSeason20242025!$E$3:$E$1315, $A5)</f>
        <v>13</v>
      </c>
      <c r="DB5">
        <f>SUMIFS(DataRegularSeason20242025!$AA$3:$AA$1315,DataRegularSeason20242025!$B$3:$B$1315, "&lt;=" &amp; DB$1, DataRegularSeason20242025!$D$3:$D$1315, $A5)+SUMIFS(DataRegularSeason20242025!$AB$3:$AB$1315,DataRegularSeason20242025!$B$3:$B$1315, "&lt;=" &amp; DB$1, DataRegularSeason20242025!$E$3:$E$1315, $A5)</f>
        <v>13</v>
      </c>
      <c r="DC5">
        <f>SUMIFS(DataRegularSeason20242025!$AA$3:$AA$1315,DataRegularSeason20242025!$B$3:$B$1315, "&lt;=" &amp; DC$1, DataRegularSeason20242025!$D$3:$D$1315, $A5)+SUMIFS(DataRegularSeason20242025!$AB$3:$AB$1315,DataRegularSeason20242025!$B$3:$B$1315, "&lt;=" &amp; DC$1, DataRegularSeason20242025!$E$3:$E$1315, $A5)</f>
        <v>13</v>
      </c>
      <c r="DD5">
        <f>SUMIFS(DataRegularSeason20242025!$AA$3:$AA$1315,DataRegularSeason20242025!$B$3:$B$1315, "&lt;=" &amp; DD$1, DataRegularSeason20242025!$D$3:$D$1315, $A5)+SUMIFS(DataRegularSeason20242025!$AB$3:$AB$1315,DataRegularSeason20242025!$B$3:$B$1315, "&lt;=" &amp; DD$1, DataRegularSeason20242025!$E$3:$E$1315, $A5)</f>
        <v>13</v>
      </c>
      <c r="DE5">
        <f>SUMIFS(DataRegularSeason20242025!$AA$3:$AA$1315,DataRegularSeason20242025!$B$3:$B$1315, "&lt;=" &amp; DE$1, DataRegularSeason20242025!$D$3:$D$1315, $A5)+SUMIFS(DataRegularSeason20242025!$AB$3:$AB$1315,DataRegularSeason20242025!$B$3:$B$1315, "&lt;=" &amp; DE$1, DataRegularSeason20242025!$E$3:$E$1315, $A5)</f>
        <v>13</v>
      </c>
      <c r="DF5">
        <f>SUMIFS(DataRegularSeason20242025!$AA$3:$AA$1315,DataRegularSeason20242025!$B$3:$B$1315, "&lt;=" &amp; DF$1, DataRegularSeason20242025!$D$3:$D$1315, $A5)+SUMIFS(DataRegularSeason20242025!$AB$3:$AB$1315,DataRegularSeason20242025!$B$3:$B$1315, "&lt;=" &amp; DF$1, DataRegularSeason20242025!$E$3:$E$1315, $A5)</f>
        <v>13</v>
      </c>
      <c r="DG5">
        <f>SUMIFS(DataRegularSeason20242025!$AA$3:$AA$1315,DataRegularSeason20242025!$B$3:$B$1315, "&lt;=" &amp; DG$1, DataRegularSeason20242025!$D$3:$D$1315, $A5)+SUMIFS(DataRegularSeason20242025!$AB$3:$AB$1315,DataRegularSeason20242025!$B$3:$B$1315, "&lt;=" &amp; DG$1, DataRegularSeason20242025!$E$3:$E$1315, $A5)</f>
        <v>13</v>
      </c>
      <c r="DH5">
        <f>SUMIFS(DataRegularSeason20242025!$AA$3:$AA$1315,DataRegularSeason20242025!$B$3:$B$1315, "&lt;=" &amp; DH$1, DataRegularSeason20242025!$D$3:$D$1315, $A5)+SUMIFS(DataRegularSeason20242025!$AB$3:$AB$1315,DataRegularSeason20242025!$B$3:$B$1315, "&lt;=" &amp; DH$1, DataRegularSeason20242025!$E$3:$E$1315, $A5)</f>
        <v>13</v>
      </c>
      <c r="DI5">
        <f>SUMIFS(DataRegularSeason20242025!$AA$3:$AA$1315,DataRegularSeason20242025!$B$3:$B$1315, "&lt;=" &amp; DI$1, DataRegularSeason20242025!$D$3:$D$1315, $A5)+SUMIFS(DataRegularSeason20242025!$AB$3:$AB$1315,DataRegularSeason20242025!$B$3:$B$1315, "&lt;=" &amp; DI$1, DataRegularSeason20242025!$E$3:$E$1315, $A5)</f>
        <v>13</v>
      </c>
      <c r="DJ5">
        <f>SUMIFS(DataRegularSeason20242025!$AA$3:$AA$1315,DataRegularSeason20242025!$B$3:$B$1315, "&lt;=" &amp; DJ$1, DataRegularSeason20242025!$D$3:$D$1315, $A5)+SUMIFS(DataRegularSeason20242025!$AB$3:$AB$1315,DataRegularSeason20242025!$B$3:$B$1315, "&lt;=" &amp; DJ$1, DataRegularSeason20242025!$E$3:$E$1315, $A5)</f>
        <v>13</v>
      </c>
      <c r="DK5">
        <f>SUMIFS(DataRegularSeason20242025!$AA$3:$AA$1315,DataRegularSeason20242025!$B$3:$B$1315, "&lt;=" &amp; DK$1, DataRegularSeason20242025!$D$3:$D$1315, $A5)+SUMIFS(DataRegularSeason20242025!$AB$3:$AB$1315,DataRegularSeason20242025!$B$3:$B$1315, "&lt;=" &amp; DK$1, DataRegularSeason20242025!$E$3:$E$1315, $A5)</f>
        <v>13</v>
      </c>
      <c r="DL5">
        <f>SUMIFS(DataRegularSeason20242025!$AA$3:$AA$1315,DataRegularSeason20242025!$B$3:$B$1315, "&lt;=" &amp; DL$1, DataRegularSeason20242025!$D$3:$D$1315, $A5)+SUMIFS(DataRegularSeason20242025!$AB$3:$AB$1315,DataRegularSeason20242025!$B$3:$B$1315, "&lt;=" &amp; DL$1, DataRegularSeason20242025!$E$3:$E$1315, $A5)</f>
        <v>13</v>
      </c>
      <c r="DM5">
        <f>SUMIFS(DataRegularSeason20242025!$AA$3:$AA$1315,DataRegularSeason20242025!$B$3:$B$1315, "&lt;=" &amp; DM$1, DataRegularSeason20242025!$D$3:$D$1315, $A5)+SUMIFS(DataRegularSeason20242025!$AB$3:$AB$1315,DataRegularSeason20242025!$B$3:$B$1315, "&lt;=" &amp; DM$1, DataRegularSeason20242025!$E$3:$E$1315, $A5)</f>
        <v>13</v>
      </c>
      <c r="DN5">
        <f>SUMIFS(DataRegularSeason20242025!$AA$3:$AA$1315,DataRegularSeason20242025!$B$3:$B$1315, "&lt;=" &amp; DN$1, DataRegularSeason20242025!$D$3:$D$1315, $A5)+SUMIFS(DataRegularSeason20242025!$AB$3:$AB$1315,DataRegularSeason20242025!$B$3:$B$1315, "&lt;=" &amp; DN$1, DataRegularSeason20242025!$E$3:$E$1315, $A5)</f>
        <v>13</v>
      </c>
      <c r="DO5">
        <f>SUMIFS(DataRegularSeason20242025!$AA$3:$AA$1315,DataRegularSeason20242025!$B$3:$B$1315, "&lt;=" &amp; DO$1, DataRegularSeason20242025!$D$3:$D$1315, $A5)+SUMIFS(DataRegularSeason20242025!$AB$3:$AB$1315,DataRegularSeason20242025!$B$3:$B$1315, "&lt;=" &amp; DO$1, DataRegularSeason20242025!$E$3:$E$1315, $A5)</f>
        <v>13</v>
      </c>
      <c r="DP5">
        <f>SUMIFS(DataRegularSeason20242025!$AA$3:$AA$1315,DataRegularSeason20242025!$B$3:$B$1315, "&lt;=" &amp; DP$1, DataRegularSeason20242025!$D$3:$D$1315, $A5)+SUMIFS(DataRegularSeason20242025!$AB$3:$AB$1315,DataRegularSeason20242025!$B$3:$B$1315, "&lt;=" &amp; DP$1, DataRegularSeason20242025!$E$3:$E$1315, $A5)</f>
        <v>13</v>
      </c>
      <c r="DQ5">
        <f>SUMIFS(DataRegularSeason20242025!$AA$3:$AA$1315,DataRegularSeason20242025!$B$3:$B$1315, "&lt;=" &amp; DQ$1, DataRegularSeason20242025!$D$3:$D$1315, $A5)+SUMIFS(DataRegularSeason20242025!$AB$3:$AB$1315,DataRegularSeason20242025!$B$3:$B$1315, "&lt;=" &amp; DQ$1, DataRegularSeason20242025!$E$3:$E$1315, $A5)</f>
        <v>13</v>
      </c>
      <c r="DR5">
        <f>SUMIFS(DataRegularSeason20242025!$AA$3:$AA$1315,DataRegularSeason20242025!$B$3:$B$1315, "&lt;=" &amp; DR$1, DataRegularSeason20242025!$D$3:$D$1315, $A5)+SUMIFS(DataRegularSeason20242025!$AB$3:$AB$1315,DataRegularSeason20242025!$B$3:$B$1315, "&lt;=" &amp; DR$1, DataRegularSeason20242025!$E$3:$E$1315, $A5)</f>
        <v>13</v>
      </c>
      <c r="DS5">
        <f>SUMIFS(DataRegularSeason20242025!$AA$3:$AA$1315,DataRegularSeason20242025!$B$3:$B$1315, "&lt;=" &amp; DS$1, DataRegularSeason20242025!$D$3:$D$1315, $A5)+SUMIFS(DataRegularSeason20242025!$AB$3:$AB$1315,DataRegularSeason20242025!$B$3:$B$1315, "&lt;=" &amp; DS$1, DataRegularSeason20242025!$E$3:$E$1315, $A5)</f>
        <v>13</v>
      </c>
      <c r="DT5">
        <f>SUMIFS(DataRegularSeason20242025!$AA$3:$AA$1315,DataRegularSeason20242025!$B$3:$B$1315, "&lt;=" &amp; DT$1, DataRegularSeason20242025!$D$3:$D$1315, $A5)+SUMIFS(DataRegularSeason20242025!$AB$3:$AB$1315,DataRegularSeason20242025!$B$3:$B$1315, "&lt;=" &amp; DT$1, DataRegularSeason20242025!$E$3:$E$1315, $A5)</f>
        <v>13</v>
      </c>
      <c r="DU5">
        <f>SUMIFS(DataRegularSeason20242025!$AA$3:$AA$1315,DataRegularSeason20242025!$B$3:$B$1315, "&lt;=" &amp; DU$1, DataRegularSeason20242025!$D$3:$D$1315, $A5)+SUMIFS(DataRegularSeason20242025!$AB$3:$AB$1315,DataRegularSeason20242025!$B$3:$B$1315, "&lt;=" &amp; DU$1, DataRegularSeason20242025!$E$3:$E$1315, $A5)</f>
        <v>13</v>
      </c>
      <c r="DV5">
        <f>SUMIFS(DataRegularSeason20242025!$AA$3:$AA$1315,DataRegularSeason20242025!$B$3:$B$1315, "&lt;=" &amp; DV$1, DataRegularSeason20242025!$D$3:$D$1315, $A5)+SUMIFS(DataRegularSeason20242025!$AB$3:$AB$1315,DataRegularSeason20242025!$B$3:$B$1315, "&lt;=" &amp; DV$1, DataRegularSeason20242025!$E$3:$E$1315, $A5)</f>
        <v>13</v>
      </c>
      <c r="DW5">
        <f>SUMIFS(DataRegularSeason20242025!$AA$3:$AA$1315,DataRegularSeason20242025!$B$3:$B$1315, "&lt;=" &amp; DW$1, DataRegularSeason20242025!$D$3:$D$1315, $A5)+SUMIFS(DataRegularSeason20242025!$AB$3:$AB$1315,DataRegularSeason20242025!$B$3:$B$1315, "&lt;=" &amp; DW$1, DataRegularSeason20242025!$E$3:$E$1315, $A5)</f>
        <v>13</v>
      </c>
      <c r="DX5">
        <f>SUMIFS(DataRegularSeason20242025!$AA$3:$AA$1315,DataRegularSeason20242025!$B$3:$B$1315, "&lt;=" &amp; DX$1, DataRegularSeason20242025!$D$3:$D$1315, $A5)+SUMIFS(DataRegularSeason20242025!$AB$3:$AB$1315,DataRegularSeason20242025!$B$3:$B$1315, "&lt;=" &amp; DX$1, DataRegularSeason20242025!$E$3:$E$1315, $A5)</f>
        <v>13</v>
      </c>
      <c r="DY5">
        <f>SUMIFS(DataRegularSeason20242025!$AA$3:$AA$1315,DataRegularSeason20242025!$B$3:$B$1315, "&lt;=" &amp; DY$1, DataRegularSeason20242025!$D$3:$D$1315, $A5)+SUMIFS(DataRegularSeason20242025!$AB$3:$AB$1315,DataRegularSeason20242025!$B$3:$B$1315, "&lt;=" &amp; DY$1, DataRegularSeason20242025!$E$3:$E$1315, $A5)</f>
        <v>13</v>
      </c>
      <c r="DZ5">
        <f>SUMIFS(DataRegularSeason20242025!$AA$3:$AA$1315,DataRegularSeason20242025!$B$3:$B$1315, "&lt;=" &amp; DZ$1, DataRegularSeason20242025!$D$3:$D$1315, $A5)+SUMIFS(DataRegularSeason20242025!$AB$3:$AB$1315,DataRegularSeason20242025!$B$3:$B$1315, "&lt;=" &amp; DZ$1, DataRegularSeason20242025!$E$3:$E$1315, $A5)</f>
        <v>13</v>
      </c>
      <c r="EA5">
        <f>SUMIFS(DataRegularSeason20242025!$AA$3:$AA$1315,DataRegularSeason20242025!$B$3:$B$1315, "&lt;=" &amp; EA$1, DataRegularSeason20242025!$D$3:$D$1315, $A5)+SUMIFS(DataRegularSeason20242025!$AB$3:$AB$1315,DataRegularSeason20242025!$B$3:$B$1315, "&lt;=" &amp; EA$1, DataRegularSeason20242025!$E$3:$E$1315, $A5)</f>
        <v>13</v>
      </c>
      <c r="EB5">
        <f>SUMIFS(DataRegularSeason20242025!$AA$3:$AA$1315,DataRegularSeason20242025!$B$3:$B$1315, "&lt;=" &amp; EB$1, DataRegularSeason20242025!$D$3:$D$1315, $A5)+SUMIFS(DataRegularSeason20242025!$AB$3:$AB$1315,DataRegularSeason20242025!$B$3:$B$1315, "&lt;=" &amp; EB$1, DataRegularSeason20242025!$E$3:$E$1315, $A5)</f>
        <v>13</v>
      </c>
      <c r="EC5">
        <f>SUMIFS(DataRegularSeason20242025!$AA$3:$AA$1315,DataRegularSeason20242025!$B$3:$B$1315, "&lt;=" &amp; EC$1, DataRegularSeason20242025!$D$3:$D$1315, $A5)+SUMIFS(DataRegularSeason20242025!$AB$3:$AB$1315,DataRegularSeason20242025!$B$3:$B$1315, "&lt;=" &amp; EC$1, DataRegularSeason20242025!$E$3:$E$1315, $A5)</f>
        <v>13</v>
      </c>
      <c r="ED5">
        <f>SUMIFS(DataRegularSeason20242025!$AA$3:$AA$1315,DataRegularSeason20242025!$B$3:$B$1315, "&lt;=" &amp; ED$1, DataRegularSeason20242025!$D$3:$D$1315, $A5)+SUMIFS(DataRegularSeason20242025!$AB$3:$AB$1315,DataRegularSeason20242025!$B$3:$B$1315, "&lt;=" &amp; ED$1, DataRegularSeason20242025!$E$3:$E$1315, $A5)</f>
        <v>13</v>
      </c>
      <c r="EE5">
        <f>SUMIFS(DataRegularSeason20242025!$AA$3:$AA$1315,DataRegularSeason20242025!$B$3:$B$1315, "&lt;=" &amp; EE$1, DataRegularSeason20242025!$D$3:$D$1315, $A5)+SUMIFS(DataRegularSeason20242025!$AB$3:$AB$1315,DataRegularSeason20242025!$B$3:$B$1315, "&lt;=" &amp; EE$1, DataRegularSeason20242025!$E$3:$E$1315, $A5)</f>
        <v>13</v>
      </c>
      <c r="EF5">
        <f>SUMIFS(DataRegularSeason20242025!$AA$3:$AA$1315,DataRegularSeason20242025!$B$3:$B$1315, "&lt;=" &amp; EF$1, DataRegularSeason20242025!$D$3:$D$1315, $A5)+SUMIFS(DataRegularSeason20242025!$AB$3:$AB$1315,DataRegularSeason20242025!$B$3:$B$1315, "&lt;=" &amp; EF$1, DataRegularSeason20242025!$E$3:$E$1315, $A5)</f>
        <v>13</v>
      </c>
      <c r="EG5">
        <f>SUMIFS(DataRegularSeason20242025!$AA$3:$AA$1315,DataRegularSeason20242025!$B$3:$B$1315, "&lt;=" &amp; EG$1, DataRegularSeason20242025!$D$3:$D$1315, $A5)+SUMIFS(DataRegularSeason20242025!$AB$3:$AB$1315,DataRegularSeason20242025!$B$3:$B$1315, "&lt;=" &amp; EG$1, DataRegularSeason20242025!$E$3:$E$1315, $A5)</f>
        <v>13</v>
      </c>
      <c r="EH5">
        <f>SUMIFS(DataRegularSeason20242025!$AA$3:$AA$1315,DataRegularSeason20242025!$B$3:$B$1315, "&lt;=" &amp; EH$1, DataRegularSeason20242025!$D$3:$D$1315, $A5)+SUMIFS(DataRegularSeason20242025!$AB$3:$AB$1315,DataRegularSeason20242025!$B$3:$B$1315, "&lt;=" &amp; EH$1, DataRegularSeason20242025!$E$3:$E$1315, $A5)</f>
        <v>13</v>
      </c>
      <c r="EI5">
        <f>SUMIFS(DataRegularSeason20242025!$AA$3:$AA$1315,DataRegularSeason20242025!$B$3:$B$1315, "&lt;=" &amp; EI$1, DataRegularSeason20242025!$D$3:$D$1315, $A5)+SUMIFS(DataRegularSeason20242025!$AB$3:$AB$1315,DataRegularSeason20242025!$B$3:$B$1315, "&lt;=" &amp; EI$1, DataRegularSeason20242025!$E$3:$E$1315, $A5)</f>
        <v>13</v>
      </c>
      <c r="EJ5">
        <f>SUMIFS(DataRegularSeason20242025!$AA$3:$AA$1315,DataRegularSeason20242025!$B$3:$B$1315, "&lt;=" &amp; EJ$1, DataRegularSeason20242025!$D$3:$D$1315, $A5)+SUMIFS(DataRegularSeason20242025!$AB$3:$AB$1315,DataRegularSeason20242025!$B$3:$B$1315, "&lt;=" &amp; EJ$1, DataRegularSeason20242025!$E$3:$E$1315, $A5)</f>
        <v>13</v>
      </c>
      <c r="EK5">
        <f>SUMIFS(DataRegularSeason20242025!$AA$3:$AA$1315,DataRegularSeason20242025!$B$3:$B$1315, "&lt;=" &amp; EK$1, DataRegularSeason20242025!$D$3:$D$1315, $A5)+SUMIFS(DataRegularSeason20242025!$AB$3:$AB$1315,DataRegularSeason20242025!$B$3:$B$1315, "&lt;=" &amp; EK$1, DataRegularSeason20242025!$E$3:$E$1315, $A5)</f>
        <v>13</v>
      </c>
      <c r="EL5">
        <f>SUMIFS(DataRegularSeason20242025!$AA$3:$AA$1315,DataRegularSeason20242025!$B$3:$B$1315, "&lt;=" &amp; EL$1, DataRegularSeason20242025!$D$3:$D$1315, $A5)+SUMIFS(DataRegularSeason20242025!$AB$3:$AB$1315,DataRegularSeason20242025!$B$3:$B$1315, "&lt;=" &amp; EL$1, DataRegularSeason20242025!$E$3:$E$1315, $A5)</f>
        <v>13</v>
      </c>
      <c r="EM5">
        <f>SUMIFS(DataRegularSeason20242025!$AA$3:$AA$1315,DataRegularSeason20242025!$B$3:$B$1315, "&lt;=" &amp; EM$1, DataRegularSeason20242025!$D$3:$D$1315, $A5)+SUMIFS(DataRegularSeason20242025!$AB$3:$AB$1315,DataRegularSeason20242025!$B$3:$B$1315, "&lt;=" &amp; EM$1, DataRegularSeason20242025!$E$3:$E$1315, $A5)</f>
        <v>13</v>
      </c>
      <c r="EN5">
        <f>SUMIFS(DataRegularSeason20242025!$AA$3:$AA$1315,DataRegularSeason20242025!$B$3:$B$1315, "&lt;=" &amp; EN$1, DataRegularSeason20242025!$D$3:$D$1315, $A5)+SUMIFS(DataRegularSeason20242025!$AB$3:$AB$1315,DataRegularSeason20242025!$B$3:$B$1315, "&lt;=" &amp; EN$1, DataRegularSeason20242025!$E$3:$E$1315, $A5)</f>
        <v>13</v>
      </c>
      <c r="EO5">
        <f>SUMIFS(DataRegularSeason20242025!$AA$3:$AA$1315,DataRegularSeason20242025!$B$3:$B$1315, "&lt;=" &amp; EO$1, DataRegularSeason20242025!$D$3:$D$1315, $A5)+SUMIFS(DataRegularSeason20242025!$AB$3:$AB$1315,DataRegularSeason20242025!$B$3:$B$1315, "&lt;=" &amp; EO$1, DataRegularSeason20242025!$E$3:$E$1315, $A5)</f>
        <v>13</v>
      </c>
      <c r="EP5">
        <f>SUMIFS(DataRegularSeason20242025!$AA$3:$AA$1315,DataRegularSeason20242025!$B$3:$B$1315, "&lt;=" &amp; EP$1, DataRegularSeason20242025!$D$3:$D$1315, $A5)+SUMIFS(DataRegularSeason20242025!$AB$3:$AB$1315,DataRegularSeason20242025!$B$3:$B$1315, "&lt;=" &amp; EP$1, DataRegularSeason20242025!$E$3:$E$1315, $A5)</f>
        <v>13</v>
      </c>
      <c r="EQ5">
        <f>SUMIFS(DataRegularSeason20242025!$AA$3:$AA$1315,DataRegularSeason20242025!$B$3:$B$1315, "&lt;=" &amp; EQ$1, DataRegularSeason20242025!$D$3:$D$1315, $A5)+SUMIFS(DataRegularSeason20242025!$AB$3:$AB$1315,DataRegularSeason20242025!$B$3:$B$1315, "&lt;=" &amp; EQ$1, DataRegularSeason20242025!$E$3:$E$1315, $A5)</f>
        <v>13</v>
      </c>
      <c r="ER5">
        <f>SUMIFS(DataRegularSeason20242025!$AA$3:$AA$1315,DataRegularSeason20242025!$B$3:$B$1315, "&lt;=" &amp; ER$1, DataRegularSeason20242025!$D$3:$D$1315, $A5)+SUMIFS(DataRegularSeason20242025!$AB$3:$AB$1315,DataRegularSeason20242025!$B$3:$B$1315, "&lt;=" &amp; ER$1, DataRegularSeason20242025!$E$3:$E$1315, $A5)</f>
        <v>13</v>
      </c>
      <c r="ES5">
        <f>SUMIFS(DataRegularSeason20242025!$AA$3:$AA$1315,DataRegularSeason20242025!$B$3:$B$1315, "&lt;=" &amp; ES$1, DataRegularSeason20242025!$D$3:$D$1315, $A5)+SUMIFS(DataRegularSeason20242025!$AB$3:$AB$1315,DataRegularSeason20242025!$B$3:$B$1315, "&lt;=" &amp; ES$1, DataRegularSeason20242025!$E$3:$E$1315, $A5)</f>
        <v>13</v>
      </c>
      <c r="ET5">
        <f>SUMIFS(DataRegularSeason20242025!$AA$3:$AA$1315,DataRegularSeason20242025!$B$3:$B$1315, "&lt;=" &amp; ET$1, DataRegularSeason20242025!$D$3:$D$1315, $A5)+SUMIFS(DataRegularSeason20242025!$AB$3:$AB$1315,DataRegularSeason20242025!$B$3:$B$1315, "&lt;=" &amp; ET$1, DataRegularSeason20242025!$E$3:$E$1315, $A5)</f>
        <v>13</v>
      </c>
      <c r="EU5">
        <f>SUMIFS(DataRegularSeason20242025!$AA$3:$AA$1315,DataRegularSeason20242025!$B$3:$B$1315, "&lt;=" &amp; EU$1, DataRegularSeason20242025!$D$3:$D$1315, $A5)+SUMIFS(DataRegularSeason20242025!$AB$3:$AB$1315,DataRegularSeason20242025!$B$3:$B$1315, "&lt;=" &amp; EU$1, DataRegularSeason20242025!$E$3:$E$1315, $A5)</f>
        <v>13</v>
      </c>
      <c r="EV5">
        <f>SUMIFS(DataRegularSeason20242025!$AA$3:$AA$1315,DataRegularSeason20242025!$B$3:$B$1315, "&lt;=" &amp; EV$1, DataRegularSeason20242025!$D$3:$D$1315, $A5)+SUMIFS(DataRegularSeason20242025!$AB$3:$AB$1315,DataRegularSeason20242025!$B$3:$B$1315, "&lt;=" &amp; EV$1, DataRegularSeason20242025!$E$3:$E$1315, $A5)</f>
        <v>13</v>
      </c>
      <c r="EW5">
        <f>SUMIFS(DataRegularSeason20242025!$AA$3:$AA$1315,DataRegularSeason20242025!$B$3:$B$1315, "&lt;=" &amp; EW$1, DataRegularSeason20242025!$D$3:$D$1315, $A5)+SUMIFS(DataRegularSeason20242025!$AB$3:$AB$1315,DataRegularSeason20242025!$B$3:$B$1315, "&lt;=" &amp; EW$1, DataRegularSeason20242025!$E$3:$E$1315, $A5)</f>
        <v>13</v>
      </c>
      <c r="EX5">
        <f>SUMIFS(DataRegularSeason20242025!$AA$3:$AA$1315,DataRegularSeason20242025!$B$3:$B$1315, "&lt;=" &amp; EX$1, DataRegularSeason20242025!$D$3:$D$1315, $A5)+SUMIFS(DataRegularSeason20242025!$AB$3:$AB$1315,DataRegularSeason20242025!$B$3:$B$1315, "&lt;=" &amp; EX$1, DataRegularSeason20242025!$E$3:$E$1315, $A5)</f>
        <v>13</v>
      </c>
      <c r="EY5">
        <f>SUMIFS(DataRegularSeason20242025!$AA$3:$AA$1315,DataRegularSeason20242025!$B$3:$B$1315, "&lt;=" &amp; EY$1, DataRegularSeason20242025!$D$3:$D$1315, $A5)+SUMIFS(DataRegularSeason20242025!$AB$3:$AB$1315,DataRegularSeason20242025!$B$3:$B$1315, "&lt;=" &amp; EY$1, DataRegularSeason20242025!$E$3:$E$1315, $A5)</f>
        <v>13</v>
      </c>
      <c r="EZ5">
        <f>SUMIFS(DataRegularSeason20242025!$AA$3:$AA$1315,DataRegularSeason20242025!$B$3:$B$1315, "&lt;=" &amp; EZ$1, DataRegularSeason20242025!$D$3:$D$1315, $A5)+SUMIFS(DataRegularSeason20242025!$AB$3:$AB$1315,DataRegularSeason20242025!$B$3:$B$1315, "&lt;=" &amp; EZ$1, DataRegularSeason20242025!$E$3:$E$1315, $A5)</f>
        <v>13</v>
      </c>
      <c r="FA5">
        <f>SUMIFS(DataRegularSeason20242025!$AA$3:$AA$1315,DataRegularSeason20242025!$B$3:$B$1315, "&lt;=" &amp; FA$1, DataRegularSeason20242025!$D$3:$D$1315, $A5)+SUMIFS(DataRegularSeason20242025!$AB$3:$AB$1315,DataRegularSeason20242025!$B$3:$B$1315, "&lt;=" &amp; FA$1, DataRegularSeason20242025!$E$3:$E$1315, $A5)</f>
        <v>13</v>
      </c>
      <c r="FB5">
        <f>SUMIFS(DataRegularSeason20242025!$AA$3:$AA$1315,DataRegularSeason20242025!$B$3:$B$1315, "&lt;=" &amp; FB$1, DataRegularSeason20242025!$D$3:$D$1315, $A5)+SUMIFS(DataRegularSeason20242025!$AB$3:$AB$1315,DataRegularSeason20242025!$B$3:$B$1315, "&lt;=" &amp; FB$1, DataRegularSeason20242025!$E$3:$E$1315, $A5)</f>
        <v>13</v>
      </c>
      <c r="FC5">
        <f>SUMIFS(DataRegularSeason20242025!$AA$3:$AA$1315,DataRegularSeason20242025!$B$3:$B$1315, "&lt;=" &amp; FC$1, DataRegularSeason20242025!$D$3:$D$1315, $A5)+SUMIFS(DataRegularSeason20242025!$AB$3:$AB$1315,DataRegularSeason20242025!$B$3:$B$1315, "&lt;=" &amp; FC$1, DataRegularSeason20242025!$E$3:$E$1315, $A5)</f>
        <v>13</v>
      </c>
      <c r="FD5">
        <f>SUMIFS(DataRegularSeason20242025!$AA$3:$AA$1315,DataRegularSeason20242025!$B$3:$B$1315, "&lt;=" &amp; FD$1, DataRegularSeason20242025!$D$3:$D$1315, $A5)+SUMIFS(DataRegularSeason20242025!$AB$3:$AB$1315,DataRegularSeason20242025!$B$3:$B$1315, "&lt;=" &amp; FD$1, DataRegularSeason20242025!$E$3:$E$1315, $A5)</f>
        <v>13</v>
      </c>
      <c r="FE5">
        <f>SUMIFS(DataRegularSeason20242025!$AA$3:$AA$1315,DataRegularSeason20242025!$B$3:$B$1315, "&lt;=" &amp; FE$1, DataRegularSeason20242025!$D$3:$D$1315, $A5)+SUMIFS(DataRegularSeason20242025!$AB$3:$AB$1315,DataRegularSeason20242025!$B$3:$B$1315, "&lt;=" &amp; FE$1, DataRegularSeason20242025!$E$3:$E$1315, $A5)</f>
        <v>13</v>
      </c>
      <c r="FF5">
        <f>SUMIFS(DataRegularSeason20242025!$AA$3:$AA$1315,DataRegularSeason20242025!$B$3:$B$1315, "&lt;=" &amp; FF$1, DataRegularSeason20242025!$D$3:$D$1315, $A5)+SUMIFS(DataRegularSeason20242025!$AB$3:$AB$1315,DataRegularSeason20242025!$B$3:$B$1315, "&lt;=" &amp; FF$1, DataRegularSeason20242025!$E$3:$E$1315, $A5)</f>
        <v>13</v>
      </c>
      <c r="FG5">
        <f>SUMIFS(DataRegularSeason20242025!$AA$3:$AA$1315,DataRegularSeason20242025!$B$3:$B$1315, "&lt;=" &amp; FG$1, DataRegularSeason20242025!$D$3:$D$1315, $A5)+SUMIFS(DataRegularSeason20242025!$AB$3:$AB$1315,DataRegularSeason20242025!$B$3:$B$1315, "&lt;=" &amp; FG$1, DataRegularSeason20242025!$E$3:$E$1315, $A5)</f>
        <v>13</v>
      </c>
      <c r="FH5">
        <f>SUMIFS(DataRegularSeason20242025!$AA$3:$AA$1315,DataRegularSeason20242025!$B$3:$B$1315, "&lt;=" &amp; FH$1, DataRegularSeason20242025!$D$3:$D$1315, $A5)+SUMIFS(DataRegularSeason20242025!$AB$3:$AB$1315,DataRegularSeason20242025!$B$3:$B$1315, "&lt;=" &amp; FH$1, DataRegularSeason20242025!$E$3:$E$1315, $A5)</f>
        <v>13</v>
      </c>
      <c r="FI5">
        <f>SUMIFS(DataRegularSeason20242025!$AA$3:$AA$1315,DataRegularSeason20242025!$B$3:$B$1315, "&lt;=" &amp; FI$1, DataRegularSeason20242025!$D$3:$D$1315, $A5)+SUMIFS(DataRegularSeason20242025!$AB$3:$AB$1315,DataRegularSeason20242025!$B$3:$B$1315, "&lt;=" &amp; FI$1, DataRegularSeason20242025!$E$3:$E$1315, $A5)</f>
        <v>13</v>
      </c>
      <c r="FJ5">
        <f>SUMIFS(DataRegularSeason20242025!$AA$3:$AA$1315,DataRegularSeason20242025!$B$3:$B$1315, "&lt;=" &amp; FJ$1, DataRegularSeason20242025!$D$3:$D$1315, $A5)+SUMIFS(DataRegularSeason20242025!$AB$3:$AB$1315,DataRegularSeason20242025!$B$3:$B$1315, "&lt;=" &amp; FJ$1, DataRegularSeason20242025!$E$3:$E$1315, $A5)</f>
        <v>13</v>
      </c>
      <c r="FK5">
        <f>SUMIFS(DataRegularSeason20242025!$AA$3:$AA$1315,DataRegularSeason20242025!$B$3:$B$1315, "&lt;=" &amp; FK$1, DataRegularSeason20242025!$D$3:$D$1315, $A5)+SUMIFS(DataRegularSeason20242025!$AB$3:$AB$1315,DataRegularSeason20242025!$B$3:$B$1315, "&lt;=" &amp; FK$1, DataRegularSeason20242025!$E$3:$E$1315, $A5)</f>
        <v>13</v>
      </c>
      <c r="FL5">
        <f>SUMIFS(DataRegularSeason20242025!$AA$3:$AA$1315,DataRegularSeason20242025!$B$3:$B$1315, "&lt;=" &amp; FL$1, DataRegularSeason20242025!$D$3:$D$1315, $A5)+SUMIFS(DataRegularSeason20242025!$AB$3:$AB$1315,DataRegularSeason20242025!$B$3:$B$1315, "&lt;=" &amp; FL$1, DataRegularSeason20242025!$E$3:$E$1315, $A5)</f>
        <v>13</v>
      </c>
      <c r="FM5">
        <f>SUMIFS(DataRegularSeason20242025!$AA$3:$AA$1315,DataRegularSeason20242025!$B$3:$B$1315, "&lt;=" &amp; FM$1, DataRegularSeason20242025!$D$3:$D$1315, $A5)+SUMIFS(DataRegularSeason20242025!$AB$3:$AB$1315,DataRegularSeason20242025!$B$3:$B$1315, "&lt;=" &amp; FM$1, DataRegularSeason20242025!$E$3:$E$1315, $A5)</f>
        <v>13</v>
      </c>
      <c r="FN5">
        <f>SUMIFS(DataRegularSeason20242025!$AA$3:$AA$1315,DataRegularSeason20242025!$B$3:$B$1315, "&lt;=" &amp; FN$1, DataRegularSeason20242025!$D$3:$D$1315, $A5)+SUMIFS(DataRegularSeason20242025!$AB$3:$AB$1315,DataRegularSeason20242025!$B$3:$B$1315, "&lt;=" &amp; FN$1, DataRegularSeason20242025!$E$3:$E$1315, $A5)</f>
        <v>13</v>
      </c>
      <c r="FO5">
        <f>SUMIFS(DataRegularSeason20242025!$AA$3:$AA$1315,DataRegularSeason20242025!$B$3:$B$1315, "&lt;=" &amp; FO$1, DataRegularSeason20242025!$D$3:$D$1315, $A5)+SUMIFS(DataRegularSeason20242025!$AB$3:$AB$1315,DataRegularSeason20242025!$B$3:$B$1315, "&lt;=" &amp; FO$1, DataRegularSeason20242025!$E$3:$E$1315, $A5)</f>
        <v>13</v>
      </c>
      <c r="FP5">
        <f>SUMIFS(DataRegularSeason20242025!$AA$3:$AA$1315,DataRegularSeason20242025!$B$3:$B$1315, "&lt;=" &amp; FP$1, DataRegularSeason20242025!$D$3:$D$1315, $A5)+SUMIFS(DataRegularSeason20242025!$AB$3:$AB$1315,DataRegularSeason20242025!$B$3:$B$1315, "&lt;=" &amp; FP$1, DataRegularSeason20242025!$E$3:$E$1315, $A5)</f>
        <v>13</v>
      </c>
      <c r="FQ5">
        <f>SUMIFS(DataRegularSeason20242025!$AA$3:$AA$1315,DataRegularSeason20242025!$B$3:$B$1315, "&lt;=" &amp; FQ$1, DataRegularSeason20242025!$D$3:$D$1315, $A5)+SUMIFS(DataRegularSeason20242025!$AB$3:$AB$1315,DataRegularSeason20242025!$B$3:$B$1315, "&lt;=" &amp; FQ$1, DataRegularSeason20242025!$E$3:$E$1315, $A5)</f>
        <v>13</v>
      </c>
      <c r="FR5">
        <f>SUMIFS(DataRegularSeason20242025!$AA$3:$AA$1315,DataRegularSeason20242025!$B$3:$B$1315, "&lt;=" &amp; FR$1, DataRegularSeason20242025!$D$3:$D$1315, $A5)+SUMIFS(DataRegularSeason20242025!$AB$3:$AB$1315,DataRegularSeason20242025!$B$3:$B$1315, "&lt;=" &amp; FR$1, DataRegularSeason20242025!$E$3:$E$1315, $A5)</f>
        <v>13</v>
      </c>
      <c r="FS5">
        <f>SUMIFS(DataRegularSeason20242025!$AA$3:$AA$1315,DataRegularSeason20242025!$B$3:$B$1315, "&lt;=" &amp; FS$1, DataRegularSeason20242025!$D$3:$D$1315, $A5)+SUMIFS(DataRegularSeason20242025!$AB$3:$AB$1315,DataRegularSeason20242025!$B$3:$B$1315, "&lt;=" &amp; FS$1, DataRegularSeason20242025!$E$3:$E$1315, $A5)</f>
        <v>13</v>
      </c>
      <c r="FT5">
        <f>SUMIFS(DataRegularSeason20242025!$AA$3:$AA$1315,DataRegularSeason20242025!$B$3:$B$1315, "&lt;=" &amp; FT$1, DataRegularSeason20242025!$D$3:$D$1315, $A5)+SUMIFS(DataRegularSeason20242025!$AB$3:$AB$1315,DataRegularSeason20242025!$B$3:$B$1315, "&lt;=" &amp; FT$1, DataRegularSeason20242025!$E$3:$E$1315, $A5)</f>
        <v>13</v>
      </c>
      <c r="FU5">
        <f>SUMIFS(DataRegularSeason20242025!$AA$3:$AA$1315,DataRegularSeason20242025!$B$3:$B$1315, "&lt;=" &amp; FU$1, DataRegularSeason20242025!$D$3:$D$1315, $A5)+SUMIFS(DataRegularSeason20242025!$AB$3:$AB$1315,DataRegularSeason20242025!$B$3:$B$1315, "&lt;=" &amp; FU$1, DataRegularSeason20242025!$E$3:$E$1315, $A5)</f>
        <v>13</v>
      </c>
      <c r="FV5">
        <f>SUMIFS(DataRegularSeason20242025!$AA$3:$AA$1315,DataRegularSeason20242025!$B$3:$B$1315, "&lt;=" &amp; FV$1, DataRegularSeason20242025!$D$3:$D$1315, $A5)+SUMIFS(DataRegularSeason20242025!$AB$3:$AB$1315,DataRegularSeason20242025!$B$3:$B$1315, "&lt;=" &amp; FV$1, DataRegularSeason20242025!$E$3:$E$1315, $A5)</f>
        <v>13</v>
      </c>
      <c r="FW5">
        <f>SUMIFS(DataRegularSeason20242025!$AA$3:$AA$1315,DataRegularSeason20242025!$B$3:$B$1315, "&lt;=" &amp; FW$1, DataRegularSeason20242025!$D$3:$D$1315, $A5)+SUMIFS(DataRegularSeason20242025!$AB$3:$AB$1315,DataRegularSeason20242025!$B$3:$B$1315, "&lt;=" &amp; FW$1, DataRegularSeason20242025!$E$3:$E$1315, $A5)</f>
        <v>13</v>
      </c>
      <c r="FX5">
        <f>SUMIFS(DataRegularSeason20242025!$AA$3:$AA$1315,DataRegularSeason20242025!$B$3:$B$1315, "&lt;=" &amp; FX$1, DataRegularSeason20242025!$D$3:$D$1315, $A5)+SUMIFS(DataRegularSeason20242025!$AB$3:$AB$1315,DataRegularSeason20242025!$B$3:$B$1315, "&lt;=" &amp; FX$1, DataRegularSeason20242025!$E$3:$E$1315, $A5)</f>
        <v>13</v>
      </c>
      <c r="FY5">
        <f>SUMIFS(DataRegularSeason20242025!$AA$3:$AA$1315,DataRegularSeason20242025!$B$3:$B$1315, "&lt;=" &amp; FY$1, DataRegularSeason20242025!$D$3:$D$1315, $A5)+SUMIFS(DataRegularSeason20242025!$AB$3:$AB$1315,DataRegularSeason20242025!$B$3:$B$1315, "&lt;=" &amp; FY$1, DataRegularSeason20242025!$E$3:$E$1315, $A5)</f>
        <v>13</v>
      </c>
      <c r="FZ5">
        <f>SUMIFS(DataRegularSeason20242025!$AA$3:$AA$1315,DataRegularSeason20242025!$B$3:$B$1315, "&lt;=" &amp; FZ$1, DataRegularSeason20242025!$D$3:$D$1315, $A5)+SUMIFS(DataRegularSeason20242025!$AB$3:$AB$1315,DataRegularSeason20242025!$B$3:$B$1315, "&lt;=" &amp; FZ$1, DataRegularSeason20242025!$E$3:$E$1315, $A5)</f>
        <v>13</v>
      </c>
      <c r="GA5">
        <f>SUMIFS(DataRegularSeason20242025!$AA$3:$AA$1315,DataRegularSeason20242025!$B$3:$B$1315, "&lt;=" &amp; GA$1, DataRegularSeason20242025!$D$3:$D$1315, $A5)+SUMIFS(DataRegularSeason20242025!$AB$3:$AB$1315,DataRegularSeason20242025!$B$3:$B$1315, "&lt;=" &amp; GA$1, DataRegularSeason20242025!$E$3:$E$1315, $A5)</f>
        <v>13</v>
      </c>
      <c r="GB5">
        <f>SUMIFS(DataRegularSeason20242025!$AA$3:$AA$1315,DataRegularSeason20242025!$B$3:$B$1315, "&lt;=" &amp; GB$1, DataRegularSeason20242025!$D$3:$D$1315, $A5)+SUMIFS(DataRegularSeason20242025!$AB$3:$AB$1315,DataRegularSeason20242025!$B$3:$B$1315, "&lt;=" &amp; GB$1, DataRegularSeason20242025!$E$3:$E$1315, $A5)</f>
        <v>13</v>
      </c>
      <c r="GC5">
        <f>SUMIFS(DataRegularSeason20242025!$AA$3:$AA$1315,DataRegularSeason20242025!$B$3:$B$1315, "&lt;=" &amp; GC$1, DataRegularSeason20242025!$D$3:$D$1315, $A5)+SUMIFS(DataRegularSeason20242025!$AB$3:$AB$1315,DataRegularSeason20242025!$B$3:$B$1315, "&lt;=" &amp; GC$1, DataRegularSeason20242025!$E$3:$E$1315, $A5)</f>
        <v>13</v>
      </c>
      <c r="GD5">
        <f>SUMIFS(DataRegularSeason20242025!$AA$3:$AA$1315,DataRegularSeason20242025!$B$3:$B$1315, "&lt;=" &amp; GD$1, DataRegularSeason20242025!$D$3:$D$1315, $A5)+SUMIFS(DataRegularSeason20242025!$AB$3:$AB$1315,DataRegularSeason20242025!$B$3:$B$1315, "&lt;=" &amp; GD$1, DataRegularSeason20242025!$E$3:$E$1315, $A5)</f>
        <v>13</v>
      </c>
      <c r="GE5">
        <f>SUMIFS(DataRegularSeason20242025!$AA$3:$AA$1315,DataRegularSeason20242025!$B$3:$B$1315, "&lt;=" &amp; GE$1, DataRegularSeason20242025!$D$3:$D$1315, $A5)+SUMIFS(DataRegularSeason20242025!$AB$3:$AB$1315,DataRegularSeason20242025!$B$3:$B$1315, "&lt;=" &amp; GE$1, DataRegularSeason20242025!$E$3:$E$1315, $A5)</f>
        <v>13</v>
      </c>
      <c r="GF5">
        <f>SUMIFS(DataRegularSeason20242025!$AA$3:$AA$1315,DataRegularSeason20242025!$B$3:$B$1315, "&lt;=" &amp; GF$1, DataRegularSeason20242025!$D$3:$D$1315, $A5)+SUMIFS(DataRegularSeason20242025!$AB$3:$AB$1315,DataRegularSeason20242025!$B$3:$B$1315, "&lt;=" &amp; GF$1, DataRegularSeason20242025!$E$3:$E$1315, $A5)</f>
        <v>13</v>
      </c>
      <c r="GG5">
        <f>SUMIFS(DataRegularSeason20242025!$AA$3:$AA$1315,DataRegularSeason20242025!$B$3:$B$1315, "&lt;=" &amp; GG$1, DataRegularSeason20242025!$D$3:$D$1315, $A5)+SUMIFS(DataRegularSeason20242025!$AB$3:$AB$1315,DataRegularSeason20242025!$B$3:$B$1315, "&lt;=" &amp; GG$1, DataRegularSeason20242025!$E$3:$E$1315, $A5)</f>
        <v>13</v>
      </c>
      <c r="GH5">
        <f>SUMIFS(DataRegularSeason20242025!$AA$3:$AA$1315,DataRegularSeason20242025!$B$3:$B$1315, "&lt;=" &amp; GH$1, DataRegularSeason20242025!$D$3:$D$1315, $A5)+SUMIFS(DataRegularSeason20242025!$AB$3:$AB$1315,DataRegularSeason20242025!$B$3:$B$1315, "&lt;=" &amp; GH$1, DataRegularSeason20242025!$E$3:$E$1315, $A5)</f>
        <v>13</v>
      </c>
      <c r="GI5">
        <f>SUMIFS(DataRegularSeason20242025!$AA$3:$AA$1315,DataRegularSeason20242025!$B$3:$B$1315, "&lt;=" &amp; GI$1, DataRegularSeason20242025!$D$3:$D$1315, $A5)+SUMIFS(DataRegularSeason20242025!$AB$3:$AB$1315,DataRegularSeason20242025!$B$3:$B$1315, "&lt;=" &amp; GI$1, DataRegularSeason20242025!$E$3:$E$1315, $A5)</f>
        <v>13</v>
      </c>
      <c r="GJ5">
        <f>SUMIFS(DataRegularSeason20242025!$AA$3:$AA$1315,DataRegularSeason20242025!$B$3:$B$1315, "&lt;=" &amp; GJ$1, DataRegularSeason20242025!$D$3:$D$1315, $A5)+SUMIFS(DataRegularSeason20242025!$AB$3:$AB$1315,DataRegularSeason20242025!$B$3:$B$1315, "&lt;=" &amp; GJ$1, DataRegularSeason20242025!$E$3:$E$1315, $A5)</f>
        <v>13</v>
      </c>
      <c r="GK5">
        <f>SUMIFS(DataRegularSeason20242025!$AA$3:$AA$1315,DataRegularSeason20242025!$B$3:$B$1315, "&lt;=" &amp; GK$1, DataRegularSeason20242025!$D$3:$D$1315, $A5)+SUMIFS(DataRegularSeason20242025!$AB$3:$AB$1315,DataRegularSeason20242025!$B$3:$B$1315, "&lt;=" &amp; GK$1, DataRegularSeason20242025!$E$3:$E$1315, $A5)</f>
        <v>13</v>
      </c>
      <c r="GL5">
        <f>SUMIFS(DataRegularSeason20242025!$AA$3:$AA$1315,DataRegularSeason20242025!$B$3:$B$1315, "&lt;=" &amp; GL$1, DataRegularSeason20242025!$D$3:$D$1315, $A5)+SUMIFS(DataRegularSeason20242025!$AB$3:$AB$1315,DataRegularSeason20242025!$B$3:$B$1315, "&lt;=" &amp; GL$1, DataRegularSeason20242025!$E$3:$E$1315, $A5)</f>
        <v>13</v>
      </c>
      <c r="GM5">
        <f>SUMIFS(DataRegularSeason20242025!$AA$3:$AA$1315,DataRegularSeason20242025!$B$3:$B$1315, "&lt;=" &amp; GM$1, DataRegularSeason20242025!$D$3:$D$1315, $A5)+SUMIFS(DataRegularSeason20242025!$AB$3:$AB$1315,DataRegularSeason20242025!$B$3:$B$1315, "&lt;=" &amp; GM$1, DataRegularSeason20242025!$E$3:$E$1315, $A5)</f>
        <v>13</v>
      </c>
      <c r="GN5">
        <f>SUMIFS(DataRegularSeason20242025!$AA$3:$AA$1315,DataRegularSeason20242025!$B$3:$B$1315, "&lt;=" &amp; GN$1, DataRegularSeason20242025!$D$3:$D$1315, $A5)+SUMIFS(DataRegularSeason20242025!$AB$3:$AB$1315,DataRegularSeason20242025!$B$3:$B$1315, "&lt;=" &amp; GN$1, DataRegularSeason20242025!$E$3:$E$1315, $A5)</f>
        <v>13</v>
      </c>
      <c r="GO5">
        <f>SUMIFS(DataRegularSeason20242025!$AA$3:$AA$1315,DataRegularSeason20242025!$B$3:$B$1315, "&lt;=" &amp; GO$1, DataRegularSeason20242025!$D$3:$D$1315, $A5)+SUMIFS(DataRegularSeason20242025!$AB$3:$AB$1315,DataRegularSeason20242025!$B$3:$B$1315, "&lt;=" &amp; GO$1, DataRegularSeason20242025!$E$3:$E$1315, $A5)</f>
        <v>13</v>
      </c>
      <c r="GP5">
        <f>SUMIFS(DataRegularSeason20242025!$AA$3:$AA$1315,DataRegularSeason20242025!$B$3:$B$1315, "&lt;=" &amp; GP$1, DataRegularSeason20242025!$D$3:$D$1315, $A5)+SUMIFS(DataRegularSeason20242025!$AB$3:$AB$1315,DataRegularSeason20242025!$B$3:$B$1315, "&lt;=" &amp; GP$1, DataRegularSeason20242025!$E$3:$E$1315, $A5)</f>
        <v>13</v>
      </c>
      <c r="GQ5">
        <f>SUMIFS(DataRegularSeason20242025!$AA$3:$AA$1315,DataRegularSeason20242025!$B$3:$B$1315, "&lt;=" &amp; GQ$1, DataRegularSeason20242025!$D$3:$D$1315, $A5)+SUMIFS(DataRegularSeason20242025!$AB$3:$AB$1315,DataRegularSeason20242025!$B$3:$B$1315, "&lt;=" &amp; GQ$1, DataRegularSeason20242025!$E$3:$E$1315, $A5)</f>
        <v>13</v>
      </c>
      <c r="GR5">
        <f>SUMIFS(DataRegularSeason20242025!$AA$3:$AA$1315,DataRegularSeason20242025!$B$3:$B$1315, "&lt;=" &amp; GR$1, DataRegularSeason20242025!$D$3:$D$1315, $A5)+SUMIFS(DataRegularSeason20242025!$AB$3:$AB$1315,DataRegularSeason20242025!$B$3:$B$1315, "&lt;=" &amp; GR$1, DataRegularSeason20242025!$E$3:$E$1315, $A5)</f>
        <v>13</v>
      </c>
      <c r="GS5">
        <f>SUMIFS(DataRegularSeason20242025!$AA$3:$AA$1315,DataRegularSeason20242025!$B$3:$B$1315, "&lt;=" &amp; GS$1, DataRegularSeason20242025!$D$3:$D$1315, $A5)+SUMIFS(DataRegularSeason20242025!$AB$3:$AB$1315,DataRegularSeason20242025!$B$3:$B$1315, "&lt;=" &amp; GS$1, DataRegularSeason20242025!$E$3:$E$1315, $A5)</f>
        <v>13</v>
      </c>
      <c r="GT5">
        <f>SUMIFS(DataRegularSeason20242025!$AA$3:$AA$1315,DataRegularSeason20242025!$B$3:$B$1315, "&lt;=" &amp; GT$1, DataRegularSeason20242025!$D$3:$D$1315, $A5)+SUMIFS(DataRegularSeason20242025!$AB$3:$AB$1315,DataRegularSeason20242025!$B$3:$B$1315, "&lt;=" &amp; GT$1, DataRegularSeason20242025!$E$3:$E$1315, $A5)</f>
        <v>13</v>
      </c>
      <c r="GU5">
        <f>SUMIFS(DataRegularSeason20242025!$AA$3:$AA$1315,DataRegularSeason20242025!$B$3:$B$1315, "&lt;=" &amp; GU$1, DataRegularSeason20242025!$D$3:$D$1315, $A5)+SUMIFS(DataRegularSeason20242025!$AB$3:$AB$1315,DataRegularSeason20242025!$B$3:$B$1315, "&lt;=" &amp; GU$1, DataRegularSeason20242025!$E$3:$E$1315, $A5)</f>
        <v>13</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12</v>
      </c>
      <c r="AP6">
        <f>SUMIFS(DataRegularSeason20242025!$AA$3:$AA$1315,DataRegularSeason20242025!$B$3:$B$1315, "&lt;=" &amp; AP$1, DataRegularSeason20242025!$D$3:$D$1315, $A6)+SUMIFS(DataRegularSeason20242025!$AB$3:$AB$1315,DataRegularSeason20242025!$B$3:$B$1315, "&lt;=" &amp; AP$1, DataRegularSeason20242025!$E$3:$E$1315, $A6)</f>
        <v>12</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12</v>
      </c>
      <c r="AW6">
        <f>SUMIFS(DataRegularSeason20242025!$AA$3:$AA$1315,DataRegularSeason20242025!$B$3:$B$1315, "&lt;=" &amp; AW$1, DataRegularSeason20242025!$D$3:$D$1315, $A6)+SUMIFS(DataRegularSeason20242025!$AB$3:$AB$1315,DataRegularSeason20242025!$B$3:$B$1315, "&lt;=" &amp; AW$1, DataRegularSeason20242025!$E$3:$E$1315, $A6)</f>
        <v>12</v>
      </c>
      <c r="AX6">
        <f>SUMIFS(DataRegularSeason20242025!$AA$3:$AA$1315,DataRegularSeason20242025!$B$3:$B$1315, "&lt;=" &amp; AX$1, DataRegularSeason20242025!$D$3:$D$1315, $A6)+SUMIFS(DataRegularSeason20242025!$AB$3:$AB$1315,DataRegularSeason20242025!$B$3:$B$1315, "&lt;=" &amp; AX$1, DataRegularSeason20242025!$E$3:$E$1315, $A6)</f>
        <v>12</v>
      </c>
      <c r="AY6">
        <f>SUMIFS(DataRegularSeason20242025!$AA$3:$AA$1315,DataRegularSeason20242025!$B$3:$B$1315, "&lt;=" &amp; AY$1, DataRegularSeason20242025!$D$3:$D$1315, $A6)+SUMIFS(DataRegularSeason20242025!$AB$3:$AB$1315,DataRegularSeason20242025!$B$3:$B$1315, "&lt;=" &amp; AY$1, DataRegularSeason20242025!$E$3:$E$1315, $A6)</f>
        <v>12</v>
      </c>
      <c r="AZ6">
        <f>SUMIFS(DataRegularSeason20242025!$AA$3:$AA$1315,DataRegularSeason20242025!$B$3:$B$1315, "&lt;=" &amp; AZ$1, DataRegularSeason20242025!$D$3:$D$1315, $A6)+SUMIFS(DataRegularSeason20242025!$AB$3:$AB$1315,DataRegularSeason20242025!$B$3:$B$1315, "&lt;=" &amp; AZ$1, DataRegularSeason20242025!$E$3:$E$1315, $A6)</f>
        <v>12</v>
      </c>
      <c r="BA6">
        <f>SUMIFS(DataRegularSeason20242025!$AA$3:$AA$1315,DataRegularSeason20242025!$B$3:$B$1315, "&lt;=" &amp; BA$1, DataRegularSeason20242025!$D$3:$D$1315, $A6)+SUMIFS(DataRegularSeason20242025!$AB$3:$AB$1315,DataRegularSeason20242025!$B$3:$B$1315, "&lt;=" &amp; BA$1, DataRegularSeason20242025!$E$3:$E$1315, $A6)</f>
        <v>12</v>
      </c>
      <c r="BB6">
        <f>SUMIFS(DataRegularSeason20242025!$AA$3:$AA$1315,DataRegularSeason20242025!$B$3:$B$1315, "&lt;=" &amp; BB$1, DataRegularSeason20242025!$D$3:$D$1315, $A6)+SUMIFS(DataRegularSeason20242025!$AB$3:$AB$1315,DataRegularSeason20242025!$B$3:$B$1315, "&lt;=" &amp; BB$1, DataRegularSeason20242025!$E$3:$E$1315, $A6)</f>
        <v>12</v>
      </c>
      <c r="BC6">
        <f>SUMIFS(DataRegularSeason20242025!$AA$3:$AA$1315,DataRegularSeason20242025!$B$3:$B$1315, "&lt;=" &amp; BC$1, DataRegularSeason20242025!$D$3:$D$1315, $A6)+SUMIFS(DataRegularSeason20242025!$AB$3:$AB$1315,DataRegularSeason20242025!$B$3:$B$1315, "&lt;=" &amp; BC$1, DataRegularSeason20242025!$E$3:$E$1315, $A6)</f>
        <v>12</v>
      </c>
      <c r="BD6">
        <f>SUMIFS(DataRegularSeason20242025!$AA$3:$AA$1315,DataRegularSeason20242025!$B$3:$B$1315, "&lt;=" &amp; BD$1, DataRegularSeason20242025!$D$3:$D$1315, $A6)+SUMIFS(DataRegularSeason20242025!$AB$3:$AB$1315,DataRegularSeason20242025!$B$3:$B$1315, "&lt;=" &amp; BD$1, DataRegularSeason20242025!$E$3:$E$1315, $A6)</f>
        <v>12</v>
      </c>
      <c r="BE6">
        <f>SUMIFS(DataRegularSeason20242025!$AA$3:$AA$1315,DataRegularSeason20242025!$B$3:$B$1315, "&lt;=" &amp; BE$1, DataRegularSeason20242025!$D$3:$D$1315, $A6)+SUMIFS(DataRegularSeason20242025!$AB$3:$AB$1315,DataRegularSeason20242025!$B$3:$B$1315, "&lt;=" &amp; BE$1, DataRegularSeason20242025!$E$3:$E$1315, $A6)</f>
        <v>12</v>
      </c>
      <c r="BF6">
        <f>SUMIFS(DataRegularSeason20242025!$AA$3:$AA$1315,DataRegularSeason20242025!$B$3:$B$1315, "&lt;=" &amp; BF$1, DataRegularSeason20242025!$D$3:$D$1315, $A6)+SUMIFS(DataRegularSeason20242025!$AB$3:$AB$1315,DataRegularSeason20242025!$B$3:$B$1315, "&lt;=" &amp; BF$1, DataRegularSeason20242025!$E$3:$E$1315, $A6)</f>
        <v>12</v>
      </c>
      <c r="BG6">
        <f>SUMIFS(DataRegularSeason20242025!$AA$3:$AA$1315,DataRegularSeason20242025!$B$3:$B$1315, "&lt;=" &amp; BG$1, DataRegularSeason20242025!$D$3:$D$1315, $A6)+SUMIFS(DataRegularSeason20242025!$AB$3:$AB$1315,DataRegularSeason20242025!$B$3:$B$1315, "&lt;=" &amp; BG$1, DataRegularSeason20242025!$E$3:$E$1315, $A6)</f>
        <v>12</v>
      </c>
      <c r="BH6">
        <f>SUMIFS(DataRegularSeason20242025!$AA$3:$AA$1315,DataRegularSeason20242025!$B$3:$B$1315, "&lt;=" &amp; BH$1, DataRegularSeason20242025!$D$3:$D$1315, $A6)+SUMIFS(DataRegularSeason20242025!$AB$3:$AB$1315,DataRegularSeason20242025!$B$3:$B$1315, "&lt;=" &amp; BH$1, DataRegularSeason20242025!$E$3:$E$1315, $A6)</f>
        <v>12</v>
      </c>
      <c r="BI6">
        <f>SUMIFS(DataRegularSeason20242025!$AA$3:$AA$1315,DataRegularSeason20242025!$B$3:$B$1315, "&lt;=" &amp; BI$1, DataRegularSeason20242025!$D$3:$D$1315, $A6)+SUMIFS(DataRegularSeason20242025!$AB$3:$AB$1315,DataRegularSeason20242025!$B$3:$B$1315, "&lt;=" &amp; BI$1, DataRegularSeason20242025!$E$3:$E$1315, $A6)</f>
        <v>12</v>
      </c>
      <c r="BJ6">
        <f>SUMIFS(DataRegularSeason20242025!$AA$3:$AA$1315,DataRegularSeason20242025!$B$3:$B$1315, "&lt;=" &amp; BJ$1, DataRegularSeason20242025!$D$3:$D$1315, $A6)+SUMIFS(DataRegularSeason20242025!$AB$3:$AB$1315,DataRegularSeason20242025!$B$3:$B$1315, "&lt;=" &amp; BJ$1, DataRegularSeason20242025!$E$3:$E$1315, $A6)</f>
        <v>12</v>
      </c>
      <c r="BK6">
        <f>SUMIFS(DataRegularSeason20242025!$AA$3:$AA$1315,DataRegularSeason20242025!$B$3:$B$1315, "&lt;=" &amp; BK$1, DataRegularSeason20242025!$D$3:$D$1315, $A6)+SUMIFS(DataRegularSeason20242025!$AB$3:$AB$1315,DataRegularSeason20242025!$B$3:$B$1315, "&lt;=" &amp; BK$1, DataRegularSeason20242025!$E$3:$E$1315, $A6)</f>
        <v>12</v>
      </c>
      <c r="BL6">
        <f>SUMIFS(DataRegularSeason20242025!$AA$3:$AA$1315,DataRegularSeason20242025!$B$3:$B$1315, "&lt;=" &amp; BL$1, DataRegularSeason20242025!$D$3:$D$1315, $A6)+SUMIFS(DataRegularSeason20242025!$AB$3:$AB$1315,DataRegularSeason20242025!$B$3:$B$1315, "&lt;=" &amp; BL$1, DataRegularSeason20242025!$E$3:$E$1315, $A6)</f>
        <v>12</v>
      </c>
      <c r="BM6">
        <f>SUMIFS(DataRegularSeason20242025!$AA$3:$AA$1315,DataRegularSeason20242025!$B$3:$B$1315, "&lt;=" &amp; BM$1, DataRegularSeason20242025!$D$3:$D$1315, $A6)+SUMIFS(DataRegularSeason20242025!$AB$3:$AB$1315,DataRegularSeason20242025!$B$3:$B$1315, "&lt;=" &amp; BM$1, DataRegularSeason20242025!$E$3:$E$1315, $A6)</f>
        <v>12</v>
      </c>
      <c r="BN6">
        <f>SUMIFS(DataRegularSeason20242025!$AA$3:$AA$1315,DataRegularSeason20242025!$B$3:$B$1315, "&lt;=" &amp; BN$1, DataRegularSeason20242025!$D$3:$D$1315, $A6)+SUMIFS(DataRegularSeason20242025!$AB$3:$AB$1315,DataRegularSeason20242025!$B$3:$B$1315, "&lt;=" &amp; BN$1, DataRegularSeason20242025!$E$3:$E$1315, $A6)</f>
        <v>12</v>
      </c>
      <c r="BO6">
        <f>SUMIFS(DataRegularSeason20242025!$AA$3:$AA$1315,DataRegularSeason20242025!$B$3:$B$1315, "&lt;=" &amp; BO$1, DataRegularSeason20242025!$D$3:$D$1315, $A6)+SUMIFS(DataRegularSeason20242025!$AB$3:$AB$1315,DataRegularSeason20242025!$B$3:$B$1315, "&lt;=" &amp; BO$1, DataRegularSeason20242025!$E$3:$E$1315, $A6)</f>
        <v>12</v>
      </c>
      <c r="BP6">
        <f>SUMIFS(DataRegularSeason20242025!$AA$3:$AA$1315,DataRegularSeason20242025!$B$3:$B$1315, "&lt;=" &amp; BP$1, DataRegularSeason20242025!$D$3:$D$1315, $A6)+SUMIFS(DataRegularSeason20242025!$AB$3:$AB$1315,DataRegularSeason20242025!$B$3:$B$1315, "&lt;=" &amp; BP$1, DataRegularSeason20242025!$E$3:$E$1315, $A6)</f>
        <v>12</v>
      </c>
      <c r="BQ6">
        <f>SUMIFS(DataRegularSeason20242025!$AA$3:$AA$1315,DataRegularSeason20242025!$B$3:$B$1315, "&lt;=" &amp; BQ$1, DataRegularSeason20242025!$D$3:$D$1315, $A6)+SUMIFS(DataRegularSeason20242025!$AB$3:$AB$1315,DataRegularSeason20242025!$B$3:$B$1315, "&lt;=" &amp; BQ$1, DataRegularSeason20242025!$E$3:$E$1315, $A6)</f>
        <v>12</v>
      </c>
      <c r="BR6">
        <f>SUMIFS(DataRegularSeason20242025!$AA$3:$AA$1315,DataRegularSeason20242025!$B$3:$B$1315, "&lt;=" &amp; BR$1, DataRegularSeason20242025!$D$3:$D$1315, $A6)+SUMIFS(DataRegularSeason20242025!$AB$3:$AB$1315,DataRegularSeason20242025!$B$3:$B$1315, "&lt;=" &amp; BR$1, DataRegularSeason20242025!$E$3:$E$1315, $A6)</f>
        <v>12</v>
      </c>
      <c r="BS6">
        <f>SUMIFS(DataRegularSeason20242025!$AA$3:$AA$1315,DataRegularSeason20242025!$B$3:$B$1315, "&lt;=" &amp; BS$1, DataRegularSeason20242025!$D$3:$D$1315, $A6)+SUMIFS(DataRegularSeason20242025!$AB$3:$AB$1315,DataRegularSeason20242025!$B$3:$B$1315, "&lt;=" &amp; BS$1, DataRegularSeason20242025!$E$3:$E$1315, $A6)</f>
        <v>12</v>
      </c>
      <c r="BT6">
        <f>SUMIFS(DataRegularSeason20242025!$AA$3:$AA$1315,DataRegularSeason20242025!$B$3:$B$1315, "&lt;=" &amp; BT$1, DataRegularSeason20242025!$D$3:$D$1315, $A6)+SUMIFS(DataRegularSeason20242025!$AB$3:$AB$1315,DataRegularSeason20242025!$B$3:$B$1315, "&lt;=" &amp; BT$1, DataRegularSeason20242025!$E$3:$E$1315, $A6)</f>
        <v>12</v>
      </c>
      <c r="BU6">
        <f>SUMIFS(DataRegularSeason20242025!$AA$3:$AA$1315,DataRegularSeason20242025!$B$3:$B$1315, "&lt;=" &amp; BU$1, DataRegularSeason20242025!$D$3:$D$1315, $A6)+SUMIFS(DataRegularSeason20242025!$AB$3:$AB$1315,DataRegularSeason20242025!$B$3:$B$1315, "&lt;=" &amp; BU$1, DataRegularSeason20242025!$E$3:$E$1315, $A6)</f>
        <v>12</v>
      </c>
      <c r="BV6">
        <f>SUMIFS(DataRegularSeason20242025!$AA$3:$AA$1315,DataRegularSeason20242025!$B$3:$B$1315, "&lt;=" &amp; BV$1, DataRegularSeason20242025!$D$3:$D$1315, $A6)+SUMIFS(DataRegularSeason20242025!$AB$3:$AB$1315,DataRegularSeason20242025!$B$3:$B$1315, "&lt;=" &amp; BV$1, DataRegularSeason20242025!$E$3:$E$1315, $A6)</f>
        <v>12</v>
      </c>
      <c r="BW6">
        <f>SUMIFS(DataRegularSeason20242025!$AA$3:$AA$1315,DataRegularSeason20242025!$B$3:$B$1315, "&lt;=" &amp; BW$1, DataRegularSeason20242025!$D$3:$D$1315, $A6)+SUMIFS(DataRegularSeason20242025!$AB$3:$AB$1315,DataRegularSeason20242025!$B$3:$B$1315, "&lt;=" &amp; BW$1, DataRegularSeason20242025!$E$3:$E$1315, $A6)</f>
        <v>12</v>
      </c>
      <c r="BX6">
        <f>SUMIFS(DataRegularSeason20242025!$AA$3:$AA$1315,DataRegularSeason20242025!$B$3:$B$1315, "&lt;=" &amp; BX$1, DataRegularSeason20242025!$D$3:$D$1315, $A6)+SUMIFS(DataRegularSeason20242025!$AB$3:$AB$1315,DataRegularSeason20242025!$B$3:$B$1315, "&lt;=" &amp; BX$1, DataRegularSeason20242025!$E$3:$E$1315, $A6)</f>
        <v>12</v>
      </c>
      <c r="BY6">
        <f>SUMIFS(DataRegularSeason20242025!$AA$3:$AA$1315,DataRegularSeason20242025!$B$3:$B$1315, "&lt;=" &amp; BY$1, DataRegularSeason20242025!$D$3:$D$1315, $A6)+SUMIFS(DataRegularSeason20242025!$AB$3:$AB$1315,DataRegularSeason20242025!$B$3:$B$1315, "&lt;=" &amp; BY$1, DataRegularSeason20242025!$E$3:$E$1315, $A6)</f>
        <v>12</v>
      </c>
      <c r="BZ6">
        <f>SUMIFS(DataRegularSeason20242025!$AA$3:$AA$1315,DataRegularSeason20242025!$B$3:$B$1315, "&lt;=" &amp; BZ$1, DataRegularSeason20242025!$D$3:$D$1315, $A6)+SUMIFS(DataRegularSeason20242025!$AB$3:$AB$1315,DataRegularSeason20242025!$B$3:$B$1315, "&lt;=" &amp; BZ$1, DataRegularSeason20242025!$E$3:$E$1315, $A6)</f>
        <v>12</v>
      </c>
      <c r="CA6">
        <f>SUMIFS(DataRegularSeason20242025!$AA$3:$AA$1315,DataRegularSeason20242025!$B$3:$B$1315, "&lt;=" &amp; CA$1, DataRegularSeason20242025!$D$3:$D$1315, $A6)+SUMIFS(DataRegularSeason20242025!$AB$3:$AB$1315,DataRegularSeason20242025!$B$3:$B$1315, "&lt;=" &amp; CA$1, DataRegularSeason20242025!$E$3:$E$1315, $A6)</f>
        <v>12</v>
      </c>
      <c r="CB6">
        <f>SUMIFS(DataRegularSeason20242025!$AA$3:$AA$1315,DataRegularSeason20242025!$B$3:$B$1315, "&lt;=" &amp; CB$1, DataRegularSeason20242025!$D$3:$D$1315, $A6)+SUMIFS(DataRegularSeason20242025!$AB$3:$AB$1315,DataRegularSeason20242025!$B$3:$B$1315, "&lt;=" &amp; CB$1, DataRegularSeason20242025!$E$3:$E$1315, $A6)</f>
        <v>12</v>
      </c>
      <c r="CC6">
        <f>SUMIFS(DataRegularSeason20242025!$AA$3:$AA$1315,DataRegularSeason20242025!$B$3:$B$1315, "&lt;=" &amp; CC$1, DataRegularSeason20242025!$D$3:$D$1315, $A6)+SUMIFS(DataRegularSeason20242025!$AB$3:$AB$1315,DataRegularSeason20242025!$B$3:$B$1315, "&lt;=" &amp; CC$1, DataRegularSeason20242025!$E$3:$E$1315, $A6)</f>
        <v>12</v>
      </c>
      <c r="CD6">
        <f>SUMIFS(DataRegularSeason20242025!$AA$3:$AA$1315,DataRegularSeason20242025!$B$3:$B$1315, "&lt;=" &amp; CD$1, DataRegularSeason20242025!$D$3:$D$1315, $A6)+SUMIFS(DataRegularSeason20242025!$AB$3:$AB$1315,DataRegularSeason20242025!$B$3:$B$1315, "&lt;=" &amp; CD$1, DataRegularSeason20242025!$E$3:$E$1315, $A6)</f>
        <v>12</v>
      </c>
      <c r="CE6">
        <f>SUMIFS(DataRegularSeason20242025!$AA$3:$AA$1315,DataRegularSeason20242025!$B$3:$B$1315, "&lt;=" &amp; CE$1, DataRegularSeason20242025!$D$3:$D$1315, $A6)+SUMIFS(DataRegularSeason20242025!$AB$3:$AB$1315,DataRegularSeason20242025!$B$3:$B$1315, "&lt;=" &amp; CE$1, DataRegularSeason20242025!$E$3:$E$1315, $A6)</f>
        <v>12</v>
      </c>
      <c r="CF6">
        <f>SUMIFS(DataRegularSeason20242025!$AA$3:$AA$1315,DataRegularSeason20242025!$B$3:$B$1315, "&lt;=" &amp; CF$1, DataRegularSeason20242025!$D$3:$D$1315, $A6)+SUMIFS(DataRegularSeason20242025!$AB$3:$AB$1315,DataRegularSeason20242025!$B$3:$B$1315, "&lt;=" &amp; CF$1, DataRegularSeason20242025!$E$3:$E$1315, $A6)</f>
        <v>12</v>
      </c>
      <c r="CG6">
        <f>SUMIFS(DataRegularSeason20242025!$AA$3:$AA$1315,DataRegularSeason20242025!$B$3:$B$1315, "&lt;=" &amp; CG$1, DataRegularSeason20242025!$D$3:$D$1315, $A6)+SUMIFS(DataRegularSeason20242025!$AB$3:$AB$1315,DataRegularSeason20242025!$B$3:$B$1315, "&lt;=" &amp; CG$1, DataRegularSeason20242025!$E$3:$E$1315, $A6)</f>
        <v>12</v>
      </c>
      <c r="CH6">
        <f>SUMIFS(DataRegularSeason20242025!$AA$3:$AA$1315,DataRegularSeason20242025!$B$3:$B$1315, "&lt;=" &amp; CH$1, DataRegularSeason20242025!$D$3:$D$1315, $A6)+SUMIFS(DataRegularSeason20242025!$AB$3:$AB$1315,DataRegularSeason20242025!$B$3:$B$1315, "&lt;=" &amp; CH$1, DataRegularSeason20242025!$E$3:$E$1315, $A6)</f>
        <v>12</v>
      </c>
      <c r="CI6">
        <f>SUMIFS(DataRegularSeason20242025!$AA$3:$AA$1315,DataRegularSeason20242025!$B$3:$B$1315, "&lt;=" &amp; CI$1, DataRegularSeason20242025!$D$3:$D$1315, $A6)+SUMIFS(DataRegularSeason20242025!$AB$3:$AB$1315,DataRegularSeason20242025!$B$3:$B$1315, "&lt;=" &amp; CI$1, DataRegularSeason20242025!$E$3:$E$1315, $A6)</f>
        <v>12</v>
      </c>
      <c r="CJ6">
        <f>SUMIFS(DataRegularSeason20242025!$AA$3:$AA$1315,DataRegularSeason20242025!$B$3:$B$1315, "&lt;=" &amp; CJ$1, DataRegularSeason20242025!$D$3:$D$1315, $A6)+SUMIFS(DataRegularSeason20242025!$AB$3:$AB$1315,DataRegularSeason20242025!$B$3:$B$1315, "&lt;=" &amp; CJ$1, DataRegularSeason20242025!$E$3:$E$1315, $A6)</f>
        <v>12</v>
      </c>
      <c r="CK6">
        <f>SUMIFS(DataRegularSeason20242025!$AA$3:$AA$1315,DataRegularSeason20242025!$B$3:$B$1315, "&lt;=" &amp; CK$1, DataRegularSeason20242025!$D$3:$D$1315, $A6)+SUMIFS(DataRegularSeason20242025!$AB$3:$AB$1315,DataRegularSeason20242025!$B$3:$B$1315, "&lt;=" &amp; CK$1, DataRegularSeason20242025!$E$3:$E$1315, $A6)</f>
        <v>12</v>
      </c>
      <c r="CL6">
        <f>SUMIFS(DataRegularSeason20242025!$AA$3:$AA$1315,DataRegularSeason20242025!$B$3:$B$1315, "&lt;=" &amp; CL$1, DataRegularSeason20242025!$D$3:$D$1315, $A6)+SUMIFS(DataRegularSeason20242025!$AB$3:$AB$1315,DataRegularSeason20242025!$B$3:$B$1315, "&lt;=" &amp; CL$1, DataRegularSeason20242025!$E$3:$E$1315, $A6)</f>
        <v>12</v>
      </c>
      <c r="CM6">
        <f>SUMIFS(DataRegularSeason20242025!$AA$3:$AA$1315,DataRegularSeason20242025!$B$3:$B$1315, "&lt;=" &amp; CM$1, DataRegularSeason20242025!$D$3:$D$1315, $A6)+SUMIFS(DataRegularSeason20242025!$AB$3:$AB$1315,DataRegularSeason20242025!$B$3:$B$1315, "&lt;=" &amp; CM$1, DataRegularSeason20242025!$E$3:$E$1315, $A6)</f>
        <v>12</v>
      </c>
      <c r="CN6">
        <f>SUMIFS(DataRegularSeason20242025!$AA$3:$AA$1315,DataRegularSeason20242025!$B$3:$B$1315, "&lt;=" &amp; CN$1, DataRegularSeason20242025!$D$3:$D$1315, $A6)+SUMIFS(DataRegularSeason20242025!$AB$3:$AB$1315,DataRegularSeason20242025!$B$3:$B$1315, "&lt;=" &amp; CN$1, DataRegularSeason20242025!$E$3:$E$1315, $A6)</f>
        <v>12</v>
      </c>
      <c r="CO6">
        <f>SUMIFS(DataRegularSeason20242025!$AA$3:$AA$1315,DataRegularSeason20242025!$B$3:$B$1315, "&lt;=" &amp; CO$1, DataRegularSeason20242025!$D$3:$D$1315, $A6)+SUMIFS(DataRegularSeason20242025!$AB$3:$AB$1315,DataRegularSeason20242025!$B$3:$B$1315, "&lt;=" &amp; CO$1, DataRegularSeason20242025!$E$3:$E$1315, $A6)</f>
        <v>12</v>
      </c>
      <c r="CP6">
        <f>SUMIFS(DataRegularSeason20242025!$AA$3:$AA$1315,DataRegularSeason20242025!$B$3:$B$1315, "&lt;=" &amp; CP$1, DataRegularSeason20242025!$D$3:$D$1315, $A6)+SUMIFS(DataRegularSeason20242025!$AB$3:$AB$1315,DataRegularSeason20242025!$B$3:$B$1315, "&lt;=" &amp; CP$1, DataRegularSeason20242025!$E$3:$E$1315, $A6)</f>
        <v>12</v>
      </c>
      <c r="CQ6">
        <f>SUMIFS(DataRegularSeason20242025!$AA$3:$AA$1315,DataRegularSeason20242025!$B$3:$B$1315, "&lt;=" &amp; CQ$1, DataRegularSeason20242025!$D$3:$D$1315, $A6)+SUMIFS(DataRegularSeason20242025!$AB$3:$AB$1315,DataRegularSeason20242025!$B$3:$B$1315, "&lt;=" &amp; CQ$1, DataRegularSeason20242025!$E$3:$E$1315, $A6)</f>
        <v>12</v>
      </c>
      <c r="CR6">
        <f>SUMIFS(DataRegularSeason20242025!$AA$3:$AA$1315,DataRegularSeason20242025!$B$3:$B$1315, "&lt;=" &amp; CR$1, DataRegularSeason20242025!$D$3:$D$1315, $A6)+SUMIFS(DataRegularSeason20242025!$AB$3:$AB$1315,DataRegularSeason20242025!$B$3:$B$1315, "&lt;=" &amp; CR$1, DataRegularSeason20242025!$E$3:$E$1315, $A6)</f>
        <v>12</v>
      </c>
      <c r="CS6">
        <f>SUMIFS(DataRegularSeason20242025!$AA$3:$AA$1315,DataRegularSeason20242025!$B$3:$B$1315, "&lt;=" &amp; CS$1, DataRegularSeason20242025!$D$3:$D$1315, $A6)+SUMIFS(DataRegularSeason20242025!$AB$3:$AB$1315,DataRegularSeason20242025!$B$3:$B$1315, "&lt;=" &amp; CS$1, DataRegularSeason20242025!$E$3:$E$1315, $A6)</f>
        <v>12</v>
      </c>
      <c r="CT6">
        <f>SUMIFS(DataRegularSeason20242025!$AA$3:$AA$1315,DataRegularSeason20242025!$B$3:$B$1315, "&lt;=" &amp; CT$1, DataRegularSeason20242025!$D$3:$D$1315, $A6)+SUMIFS(DataRegularSeason20242025!$AB$3:$AB$1315,DataRegularSeason20242025!$B$3:$B$1315, "&lt;=" &amp; CT$1, DataRegularSeason20242025!$E$3:$E$1315, $A6)</f>
        <v>12</v>
      </c>
      <c r="CU6">
        <f>SUMIFS(DataRegularSeason20242025!$AA$3:$AA$1315,DataRegularSeason20242025!$B$3:$B$1315, "&lt;=" &amp; CU$1, DataRegularSeason20242025!$D$3:$D$1315, $A6)+SUMIFS(DataRegularSeason20242025!$AB$3:$AB$1315,DataRegularSeason20242025!$B$3:$B$1315, "&lt;=" &amp; CU$1, DataRegularSeason20242025!$E$3:$E$1315, $A6)</f>
        <v>12</v>
      </c>
      <c r="CV6">
        <f>SUMIFS(DataRegularSeason20242025!$AA$3:$AA$1315,DataRegularSeason20242025!$B$3:$B$1315, "&lt;=" &amp; CV$1, DataRegularSeason20242025!$D$3:$D$1315, $A6)+SUMIFS(DataRegularSeason20242025!$AB$3:$AB$1315,DataRegularSeason20242025!$B$3:$B$1315, "&lt;=" &amp; CV$1, DataRegularSeason20242025!$E$3:$E$1315, $A6)</f>
        <v>12</v>
      </c>
      <c r="CW6">
        <f>SUMIFS(DataRegularSeason20242025!$AA$3:$AA$1315,DataRegularSeason20242025!$B$3:$B$1315, "&lt;=" &amp; CW$1, DataRegularSeason20242025!$D$3:$D$1315, $A6)+SUMIFS(DataRegularSeason20242025!$AB$3:$AB$1315,DataRegularSeason20242025!$B$3:$B$1315, "&lt;=" &amp; CW$1, DataRegularSeason20242025!$E$3:$E$1315, $A6)</f>
        <v>12</v>
      </c>
      <c r="CX6">
        <f>SUMIFS(DataRegularSeason20242025!$AA$3:$AA$1315,DataRegularSeason20242025!$B$3:$B$1315, "&lt;=" &amp; CX$1, DataRegularSeason20242025!$D$3:$D$1315, $A6)+SUMIFS(DataRegularSeason20242025!$AB$3:$AB$1315,DataRegularSeason20242025!$B$3:$B$1315, "&lt;=" &amp; CX$1, DataRegularSeason20242025!$E$3:$E$1315, $A6)</f>
        <v>12</v>
      </c>
      <c r="CY6">
        <f>SUMIFS(DataRegularSeason20242025!$AA$3:$AA$1315,DataRegularSeason20242025!$B$3:$B$1315, "&lt;=" &amp; CY$1, DataRegularSeason20242025!$D$3:$D$1315, $A6)+SUMIFS(DataRegularSeason20242025!$AB$3:$AB$1315,DataRegularSeason20242025!$B$3:$B$1315, "&lt;=" &amp; CY$1, DataRegularSeason20242025!$E$3:$E$1315, $A6)</f>
        <v>12</v>
      </c>
      <c r="CZ6">
        <f>SUMIFS(DataRegularSeason20242025!$AA$3:$AA$1315,DataRegularSeason20242025!$B$3:$B$1315, "&lt;=" &amp; CZ$1, DataRegularSeason20242025!$D$3:$D$1315, $A6)+SUMIFS(DataRegularSeason20242025!$AB$3:$AB$1315,DataRegularSeason20242025!$B$3:$B$1315, "&lt;=" &amp; CZ$1, DataRegularSeason20242025!$E$3:$E$1315, $A6)</f>
        <v>12</v>
      </c>
      <c r="DA6">
        <f>SUMIFS(DataRegularSeason20242025!$AA$3:$AA$1315,DataRegularSeason20242025!$B$3:$B$1315, "&lt;=" &amp; DA$1, DataRegularSeason20242025!$D$3:$D$1315, $A6)+SUMIFS(DataRegularSeason20242025!$AB$3:$AB$1315,DataRegularSeason20242025!$B$3:$B$1315, "&lt;=" &amp; DA$1, DataRegularSeason20242025!$E$3:$E$1315, $A6)</f>
        <v>12</v>
      </c>
      <c r="DB6">
        <f>SUMIFS(DataRegularSeason20242025!$AA$3:$AA$1315,DataRegularSeason20242025!$B$3:$B$1315, "&lt;=" &amp; DB$1, DataRegularSeason20242025!$D$3:$D$1315, $A6)+SUMIFS(DataRegularSeason20242025!$AB$3:$AB$1315,DataRegularSeason20242025!$B$3:$B$1315, "&lt;=" &amp; DB$1, DataRegularSeason20242025!$E$3:$E$1315, $A6)</f>
        <v>12</v>
      </c>
      <c r="DC6">
        <f>SUMIFS(DataRegularSeason20242025!$AA$3:$AA$1315,DataRegularSeason20242025!$B$3:$B$1315, "&lt;=" &amp; DC$1, DataRegularSeason20242025!$D$3:$D$1315, $A6)+SUMIFS(DataRegularSeason20242025!$AB$3:$AB$1315,DataRegularSeason20242025!$B$3:$B$1315, "&lt;=" &amp; DC$1, DataRegularSeason20242025!$E$3:$E$1315, $A6)</f>
        <v>12</v>
      </c>
      <c r="DD6">
        <f>SUMIFS(DataRegularSeason20242025!$AA$3:$AA$1315,DataRegularSeason20242025!$B$3:$B$1315, "&lt;=" &amp; DD$1, DataRegularSeason20242025!$D$3:$D$1315, $A6)+SUMIFS(DataRegularSeason20242025!$AB$3:$AB$1315,DataRegularSeason20242025!$B$3:$B$1315, "&lt;=" &amp; DD$1, DataRegularSeason20242025!$E$3:$E$1315, $A6)</f>
        <v>12</v>
      </c>
      <c r="DE6">
        <f>SUMIFS(DataRegularSeason20242025!$AA$3:$AA$1315,DataRegularSeason20242025!$B$3:$B$1315, "&lt;=" &amp; DE$1, DataRegularSeason20242025!$D$3:$D$1315, $A6)+SUMIFS(DataRegularSeason20242025!$AB$3:$AB$1315,DataRegularSeason20242025!$B$3:$B$1315, "&lt;=" &amp; DE$1, DataRegularSeason20242025!$E$3:$E$1315, $A6)</f>
        <v>12</v>
      </c>
      <c r="DF6">
        <f>SUMIFS(DataRegularSeason20242025!$AA$3:$AA$1315,DataRegularSeason20242025!$B$3:$B$1315, "&lt;=" &amp; DF$1, DataRegularSeason20242025!$D$3:$D$1315, $A6)+SUMIFS(DataRegularSeason20242025!$AB$3:$AB$1315,DataRegularSeason20242025!$B$3:$B$1315, "&lt;=" &amp; DF$1, DataRegularSeason20242025!$E$3:$E$1315, $A6)</f>
        <v>12</v>
      </c>
      <c r="DG6">
        <f>SUMIFS(DataRegularSeason20242025!$AA$3:$AA$1315,DataRegularSeason20242025!$B$3:$B$1315, "&lt;=" &amp; DG$1, DataRegularSeason20242025!$D$3:$D$1315, $A6)+SUMIFS(DataRegularSeason20242025!$AB$3:$AB$1315,DataRegularSeason20242025!$B$3:$B$1315, "&lt;=" &amp; DG$1, DataRegularSeason20242025!$E$3:$E$1315, $A6)</f>
        <v>12</v>
      </c>
      <c r="DH6">
        <f>SUMIFS(DataRegularSeason20242025!$AA$3:$AA$1315,DataRegularSeason20242025!$B$3:$B$1315, "&lt;=" &amp; DH$1, DataRegularSeason20242025!$D$3:$D$1315, $A6)+SUMIFS(DataRegularSeason20242025!$AB$3:$AB$1315,DataRegularSeason20242025!$B$3:$B$1315, "&lt;=" &amp; DH$1, DataRegularSeason20242025!$E$3:$E$1315, $A6)</f>
        <v>12</v>
      </c>
      <c r="DI6">
        <f>SUMIFS(DataRegularSeason20242025!$AA$3:$AA$1315,DataRegularSeason20242025!$B$3:$B$1315, "&lt;=" &amp; DI$1, DataRegularSeason20242025!$D$3:$D$1315, $A6)+SUMIFS(DataRegularSeason20242025!$AB$3:$AB$1315,DataRegularSeason20242025!$B$3:$B$1315, "&lt;=" &amp; DI$1, DataRegularSeason20242025!$E$3:$E$1315, $A6)</f>
        <v>12</v>
      </c>
      <c r="DJ6">
        <f>SUMIFS(DataRegularSeason20242025!$AA$3:$AA$1315,DataRegularSeason20242025!$B$3:$B$1315, "&lt;=" &amp; DJ$1, DataRegularSeason20242025!$D$3:$D$1315, $A6)+SUMIFS(DataRegularSeason20242025!$AB$3:$AB$1315,DataRegularSeason20242025!$B$3:$B$1315, "&lt;=" &amp; DJ$1, DataRegularSeason20242025!$E$3:$E$1315, $A6)</f>
        <v>12</v>
      </c>
      <c r="DK6">
        <f>SUMIFS(DataRegularSeason20242025!$AA$3:$AA$1315,DataRegularSeason20242025!$B$3:$B$1315, "&lt;=" &amp; DK$1, DataRegularSeason20242025!$D$3:$D$1315, $A6)+SUMIFS(DataRegularSeason20242025!$AB$3:$AB$1315,DataRegularSeason20242025!$B$3:$B$1315, "&lt;=" &amp; DK$1, DataRegularSeason20242025!$E$3:$E$1315, $A6)</f>
        <v>12</v>
      </c>
      <c r="DL6">
        <f>SUMIFS(DataRegularSeason20242025!$AA$3:$AA$1315,DataRegularSeason20242025!$B$3:$B$1315, "&lt;=" &amp; DL$1, DataRegularSeason20242025!$D$3:$D$1315, $A6)+SUMIFS(DataRegularSeason20242025!$AB$3:$AB$1315,DataRegularSeason20242025!$B$3:$B$1315, "&lt;=" &amp; DL$1, DataRegularSeason20242025!$E$3:$E$1315, $A6)</f>
        <v>12</v>
      </c>
      <c r="DM6">
        <f>SUMIFS(DataRegularSeason20242025!$AA$3:$AA$1315,DataRegularSeason20242025!$B$3:$B$1315, "&lt;=" &amp; DM$1, DataRegularSeason20242025!$D$3:$D$1315, $A6)+SUMIFS(DataRegularSeason20242025!$AB$3:$AB$1315,DataRegularSeason20242025!$B$3:$B$1315, "&lt;=" &amp; DM$1, DataRegularSeason20242025!$E$3:$E$1315, $A6)</f>
        <v>12</v>
      </c>
      <c r="DN6">
        <f>SUMIFS(DataRegularSeason20242025!$AA$3:$AA$1315,DataRegularSeason20242025!$B$3:$B$1315, "&lt;=" &amp; DN$1, DataRegularSeason20242025!$D$3:$D$1315, $A6)+SUMIFS(DataRegularSeason20242025!$AB$3:$AB$1315,DataRegularSeason20242025!$B$3:$B$1315, "&lt;=" &amp; DN$1, DataRegularSeason20242025!$E$3:$E$1315, $A6)</f>
        <v>12</v>
      </c>
      <c r="DO6">
        <f>SUMIFS(DataRegularSeason20242025!$AA$3:$AA$1315,DataRegularSeason20242025!$B$3:$B$1315, "&lt;=" &amp; DO$1, DataRegularSeason20242025!$D$3:$D$1315, $A6)+SUMIFS(DataRegularSeason20242025!$AB$3:$AB$1315,DataRegularSeason20242025!$B$3:$B$1315, "&lt;=" &amp; DO$1, DataRegularSeason20242025!$E$3:$E$1315, $A6)</f>
        <v>12</v>
      </c>
      <c r="DP6">
        <f>SUMIFS(DataRegularSeason20242025!$AA$3:$AA$1315,DataRegularSeason20242025!$B$3:$B$1315, "&lt;=" &amp; DP$1, DataRegularSeason20242025!$D$3:$D$1315, $A6)+SUMIFS(DataRegularSeason20242025!$AB$3:$AB$1315,DataRegularSeason20242025!$B$3:$B$1315, "&lt;=" &amp; DP$1, DataRegularSeason20242025!$E$3:$E$1315, $A6)</f>
        <v>12</v>
      </c>
      <c r="DQ6">
        <f>SUMIFS(DataRegularSeason20242025!$AA$3:$AA$1315,DataRegularSeason20242025!$B$3:$B$1315, "&lt;=" &amp; DQ$1, DataRegularSeason20242025!$D$3:$D$1315, $A6)+SUMIFS(DataRegularSeason20242025!$AB$3:$AB$1315,DataRegularSeason20242025!$B$3:$B$1315, "&lt;=" &amp; DQ$1, DataRegularSeason20242025!$E$3:$E$1315, $A6)</f>
        <v>12</v>
      </c>
      <c r="DR6">
        <f>SUMIFS(DataRegularSeason20242025!$AA$3:$AA$1315,DataRegularSeason20242025!$B$3:$B$1315, "&lt;=" &amp; DR$1, DataRegularSeason20242025!$D$3:$D$1315, $A6)+SUMIFS(DataRegularSeason20242025!$AB$3:$AB$1315,DataRegularSeason20242025!$B$3:$B$1315, "&lt;=" &amp; DR$1, DataRegularSeason20242025!$E$3:$E$1315, $A6)</f>
        <v>12</v>
      </c>
      <c r="DS6">
        <f>SUMIFS(DataRegularSeason20242025!$AA$3:$AA$1315,DataRegularSeason20242025!$B$3:$B$1315, "&lt;=" &amp; DS$1, DataRegularSeason20242025!$D$3:$D$1315, $A6)+SUMIFS(DataRegularSeason20242025!$AB$3:$AB$1315,DataRegularSeason20242025!$B$3:$B$1315, "&lt;=" &amp; DS$1, DataRegularSeason20242025!$E$3:$E$1315, $A6)</f>
        <v>12</v>
      </c>
      <c r="DT6">
        <f>SUMIFS(DataRegularSeason20242025!$AA$3:$AA$1315,DataRegularSeason20242025!$B$3:$B$1315, "&lt;=" &amp; DT$1, DataRegularSeason20242025!$D$3:$D$1315, $A6)+SUMIFS(DataRegularSeason20242025!$AB$3:$AB$1315,DataRegularSeason20242025!$B$3:$B$1315, "&lt;=" &amp; DT$1, DataRegularSeason20242025!$E$3:$E$1315, $A6)</f>
        <v>12</v>
      </c>
      <c r="DU6">
        <f>SUMIFS(DataRegularSeason20242025!$AA$3:$AA$1315,DataRegularSeason20242025!$B$3:$B$1315, "&lt;=" &amp; DU$1, DataRegularSeason20242025!$D$3:$D$1315, $A6)+SUMIFS(DataRegularSeason20242025!$AB$3:$AB$1315,DataRegularSeason20242025!$B$3:$B$1315, "&lt;=" &amp; DU$1, DataRegularSeason20242025!$E$3:$E$1315, $A6)</f>
        <v>12</v>
      </c>
      <c r="DV6">
        <f>SUMIFS(DataRegularSeason20242025!$AA$3:$AA$1315,DataRegularSeason20242025!$B$3:$B$1315, "&lt;=" &amp; DV$1, DataRegularSeason20242025!$D$3:$D$1315, $A6)+SUMIFS(DataRegularSeason20242025!$AB$3:$AB$1315,DataRegularSeason20242025!$B$3:$B$1315, "&lt;=" &amp; DV$1, DataRegularSeason20242025!$E$3:$E$1315, $A6)</f>
        <v>12</v>
      </c>
      <c r="DW6">
        <f>SUMIFS(DataRegularSeason20242025!$AA$3:$AA$1315,DataRegularSeason20242025!$B$3:$B$1315, "&lt;=" &amp; DW$1, DataRegularSeason20242025!$D$3:$D$1315, $A6)+SUMIFS(DataRegularSeason20242025!$AB$3:$AB$1315,DataRegularSeason20242025!$B$3:$B$1315, "&lt;=" &amp; DW$1, DataRegularSeason20242025!$E$3:$E$1315, $A6)</f>
        <v>12</v>
      </c>
      <c r="DX6">
        <f>SUMIFS(DataRegularSeason20242025!$AA$3:$AA$1315,DataRegularSeason20242025!$B$3:$B$1315, "&lt;=" &amp; DX$1, DataRegularSeason20242025!$D$3:$D$1315, $A6)+SUMIFS(DataRegularSeason20242025!$AB$3:$AB$1315,DataRegularSeason20242025!$B$3:$B$1315, "&lt;=" &amp; DX$1, DataRegularSeason20242025!$E$3:$E$1315, $A6)</f>
        <v>12</v>
      </c>
      <c r="DY6">
        <f>SUMIFS(DataRegularSeason20242025!$AA$3:$AA$1315,DataRegularSeason20242025!$B$3:$B$1315, "&lt;=" &amp; DY$1, DataRegularSeason20242025!$D$3:$D$1315, $A6)+SUMIFS(DataRegularSeason20242025!$AB$3:$AB$1315,DataRegularSeason20242025!$B$3:$B$1315, "&lt;=" &amp; DY$1, DataRegularSeason20242025!$E$3:$E$1315, $A6)</f>
        <v>12</v>
      </c>
      <c r="DZ6">
        <f>SUMIFS(DataRegularSeason20242025!$AA$3:$AA$1315,DataRegularSeason20242025!$B$3:$B$1315, "&lt;=" &amp; DZ$1, DataRegularSeason20242025!$D$3:$D$1315, $A6)+SUMIFS(DataRegularSeason20242025!$AB$3:$AB$1315,DataRegularSeason20242025!$B$3:$B$1315, "&lt;=" &amp; DZ$1, DataRegularSeason20242025!$E$3:$E$1315, $A6)</f>
        <v>12</v>
      </c>
      <c r="EA6">
        <f>SUMIFS(DataRegularSeason20242025!$AA$3:$AA$1315,DataRegularSeason20242025!$B$3:$B$1315, "&lt;=" &amp; EA$1, DataRegularSeason20242025!$D$3:$D$1315, $A6)+SUMIFS(DataRegularSeason20242025!$AB$3:$AB$1315,DataRegularSeason20242025!$B$3:$B$1315, "&lt;=" &amp; EA$1, DataRegularSeason20242025!$E$3:$E$1315, $A6)</f>
        <v>12</v>
      </c>
      <c r="EB6">
        <f>SUMIFS(DataRegularSeason20242025!$AA$3:$AA$1315,DataRegularSeason20242025!$B$3:$B$1315, "&lt;=" &amp; EB$1, DataRegularSeason20242025!$D$3:$D$1315, $A6)+SUMIFS(DataRegularSeason20242025!$AB$3:$AB$1315,DataRegularSeason20242025!$B$3:$B$1315, "&lt;=" &amp; EB$1, DataRegularSeason20242025!$E$3:$E$1315, $A6)</f>
        <v>12</v>
      </c>
      <c r="EC6">
        <f>SUMIFS(DataRegularSeason20242025!$AA$3:$AA$1315,DataRegularSeason20242025!$B$3:$B$1315, "&lt;=" &amp; EC$1, DataRegularSeason20242025!$D$3:$D$1315, $A6)+SUMIFS(DataRegularSeason20242025!$AB$3:$AB$1315,DataRegularSeason20242025!$B$3:$B$1315, "&lt;=" &amp; EC$1, DataRegularSeason20242025!$E$3:$E$1315, $A6)</f>
        <v>12</v>
      </c>
      <c r="ED6">
        <f>SUMIFS(DataRegularSeason20242025!$AA$3:$AA$1315,DataRegularSeason20242025!$B$3:$B$1315, "&lt;=" &amp; ED$1, DataRegularSeason20242025!$D$3:$D$1315, $A6)+SUMIFS(DataRegularSeason20242025!$AB$3:$AB$1315,DataRegularSeason20242025!$B$3:$B$1315, "&lt;=" &amp; ED$1, DataRegularSeason20242025!$E$3:$E$1315, $A6)</f>
        <v>12</v>
      </c>
      <c r="EE6">
        <f>SUMIFS(DataRegularSeason20242025!$AA$3:$AA$1315,DataRegularSeason20242025!$B$3:$B$1315, "&lt;=" &amp; EE$1, DataRegularSeason20242025!$D$3:$D$1315, $A6)+SUMIFS(DataRegularSeason20242025!$AB$3:$AB$1315,DataRegularSeason20242025!$B$3:$B$1315, "&lt;=" &amp; EE$1, DataRegularSeason20242025!$E$3:$E$1315, $A6)</f>
        <v>12</v>
      </c>
      <c r="EF6">
        <f>SUMIFS(DataRegularSeason20242025!$AA$3:$AA$1315,DataRegularSeason20242025!$B$3:$B$1315, "&lt;=" &amp; EF$1, DataRegularSeason20242025!$D$3:$D$1315, $A6)+SUMIFS(DataRegularSeason20242025!$AB$3:$AB$1315,DataRegularSeason20242025!$B$3:$B$1315, "&lt;=" &amp; EF$1, DataRegularSeason20242025!$E$3:$E$1315, $A6)</f>
        <v>12</v>
      </c>
      <c r="EG6">
        <f>SUMIFS(DataRegularSeason20242025!$AA$3:$AA$1315,DataRegularSeason20242025!$B$3:$B$1315, "&lt;=" &amp; EG$1, DataRegularSeason20242025!$D$3:$D$1315, $A6)+SUMIFS(DataRegularSeason20242025!$AB$3:$AB$1315,DataRegularSeason20242025!$B$3:$B$1315, "&lt;=" &amp; EG$1, DataRegularSeason20242025!$E$3:$E$1315, $A6)</f>
        <v>12</v>
      </c>
      <c r="EH6">
        <f>SUMIFS(DataRegularSeason20242025!$AA$3:$AA$1315,DataRegularSeason20242025!$B$3:$B$1315, "&lt;=" &amp; EH$1, DataRegularSeason20242025!$D$3:$D$1315, $A6)+SUMIFS(DataRegularSeason20242025!$AB$3:$AB$1315,DataRegularSeason20242025!$B$3:$B$1315, "&lt;=" &amp; EH$1, DataRegularSeason20242025!$E$3:$E$1315, $A6)</f>
        <v>12</v>
      </c>
      <c r="EI6">
        <f>SUMIFS(DataRegularSeason20242025!$AA$3:$AA$1315,DataRegularSeason20242025!$B$3:$B$1315, "&lt;=" &amp; EI$1, DataRegularSeason20242025!$D$3:$D$1315, $A6)+SUMIFS(DataRegularSeason20242025!$AB$3:$AB$1315,DataRegularSeason20242025!$B$3:$B$1315, "&lt;=" &amp; EI$1, DataRegularSeason20242025!$E$3:$E$1315, $A6)</f>
        <v>12</v>
      </c>
      <c r="EJ6">
        <f>SUMIFS(DataRegularSeason20242025!$AA$3:$AA$1315,DataRegularSeason20242025!$B$3:$B$1315, "&lt;=" &amp; EJ$1, DataRegularSeason20242025!$D$3:$D$1315, $A6)+SUMIFS(DataRegularSeason20242025!$AB$3:$AB$1315,DataRegularSeason20242025!$B$3:$B$1315, "&lt;=" &amp; EJ$1, DataRegularSeason20242025!$E$3:$E$1315, $A6)</f>
        <v>12</v>
      </c>
      <c r="EK6">
        <f>SUMIFS(DataRegularSeason20242025!$AA$3:$AA$1315,DataRegularSeason20242025!$B$3:$B$1315, "&lt;=" &amp; EK$1, DataRegularSeason20242025!$D$3:$D$1315, $A6)+SUMIFS(DataRegularSeason20242025!$AB$3:$AB$1315,DataRegularSeason20242025!$B$3:$B$1315, "&lt;=" &amp; EK$1, DataRegularSeason20242025!$E$3:$E$1315, $A6)</f>
        <v>12</v>
      </c>
      <c r="EL6">
        <f>SUMIFS(DataRegularSeason20242025!$AA$3:$AA$1315,DataRegularSeason20242025!$B$3:$B$1315, "&lt;=" &amp; EL$1, DataRegularSeason20242025!$D$3:$D$1315, $A6)+SUMIFS(DataRegularSeason20242025!$AB$3:$AB$1315,DataRegularSeason20242025!$B$3:$B$1315, "&lt;=" &amp; EL$1, DataRegularSeason20242025!$E$3:$E$1315, $A6)</f>
        <v>12</v>
      </c>
      <c r="EM6">
        <f>SUMIFS(DataRegularSeason20242025!$AA$3:$AA$1315,DataRegularSeason20242025!$B$3:$B$1315, "&lt;=" &amp; EM$1, DataRegularSeason20242025!$D$3:$D$1315, $A6)+SUMIFS(DataRegularSeason20242025!$AB$3:$AB$1315,DataRegularSeason20242025!$B$3:$B$1315, "&lt;=" &amp; EM$1, DataRegularSeason20242025!$E$3:$E$1315, $A6)</f>
        <v>12</v>
      </c>
      <c r="EN6">
        <f>SUMIFS(DataRegularSeason20242025!$AA$3:$AA$1315,DataRegularSeason20242025!$B$3:$B$1315, "&lt;=" &amp; EN$1, DataRegularSeason20242025!$D$3:$D$1315, $A6)+SUMIFS(DataRegularSeason20242025!$AB$3:$AB$1315,DataRegularSeason20242025!$B$3:$B$1315, "&lt;=" &amp; EN$1, DataRegularSeason20242025!$E$3:$E$1315, $A6)</f>
        <v>12</v>
      </c>
      <c r="EO6">
        <f>SUMIFS(DataRegularSeason20242025!$AA$3:$AA$1315,DataRegularSeason20242025!$B$3:$B$1315, "&lt;=" &amp; EO$1, DataRegularSeason20242025!$D$3:$D$1315, $A6)+SUMIFS(DataRegularSeason20242025!$AB$3:$AB$1315,DataRegularSeason20242025!$B$3:$B$1315, "&lt;=" &amp; EO$1, DataRegularSeason20242025!$E$3:$E$1315, $A6)</f>
        <v>12</v>
      </c>
      <c r="EP6">
        <f>SUMIFS(DataRegularSeason20242025!$AA$3:$AA$1315,DataRegularSeason20242025!$B$3:$B$1315, "&lt;=" &amp; EP$1, DataRegularSeason20242025!$D$3:$D$1315, $A6)+SUMIFS(DataRegularSeason20242025!$AB$3:$AB$1315,DataRegularSeason20242025!$B$3:$B$1315, "&lt;=" &amp; EP$1, DataRegularSeason20242025!$E$3:$E$1315, $A6)</f>
        <v>12</v>
      </c>
      <c r="EQ6">
        <f>SUMIFS(DataRegularSeason20242025!$AA$3:$AA$1315,DataRegularSeason20242025!$B$3:$B$1315, "&lt;=" &amp; EQ$1, DataRegularSeason20242025!$D$3:$D$1315, $A6)+SUMIFS(DataRegularSeason20242025!$AB$3:$AB$1315,DataRegularSeason20242025!$B$3:$B$1315, "&lt;=" &amp; EQ$1, DataRegularSeason20242025!$E$3:$E$1315, $A6)</f>
        <v>12</v>
      </c>
      <c r="ER6">
        <f>SUMIFS(DataRegularSeason20242025!$AA$3:$AA$1315,DataRegularSeason20242025!$B$3:$B$1315, "&lt;=" &amp; ER$1, DataRegularSeason20242025!$D$3:$D$1315, $A6)+SUMIFS(DataRegularSeason20242025!$AB$3:$AB$1315,DataRegularSeason20242025!$B$3:$B$1315, "&lt;=" &amp; ER$1, DataRegularSeason20242025!$E$3:$E$1315, $A6)</f>
        <v>12</v>
      </c>
      <c r="ES6">
        <f>SUMIFS(DataRegularSeason20242025!$AA$3:$AA$1315,DataRegularSeason20242025!$B$3:$B$1315, "&lt;=" &amp; ES$1, DataRegularSeason20242025!$D$3:$D$1315, $A6)+SUMIFS(DataRegularSeason20242025!$AB$3:$AB$1315,DataRegularSeason20242025!$B$3:$B$1315, "&lt;=" &amp; ES$1, DataRegularSeason20242025!$E$3:$E$1315, $A6)</f>
        <v>12</v>
      </c>
      <c r="ET6">
        <f>SUMIFS(DataRegularSeason20242025!$AA$3:$AA$1315,DataRegularSeason20242025!$B$3:$B$1315, "&lt;=" &amp; ET$1, DataRegularSeason20242025!$D$3:$D$1315, $A6)+SUMIFS(DataRegularSeason20242025!$AB$3:$AB$1315,DataRegularSeason20242025!$B$3:$B$1315, "&lt;=" &amp; ET$1, DataRegularSeason20242025!$E$3:$E$1315, $A6)</f>
        <v>12</v>
      </c>
      <c r="EU6">
        <f>SUMIFS(DataRegularSeason20242025!$AA$3:$AA$1315,DataRegularSeason20242025!$B$3:$B$1315, "&lt;=" &amp; EU$1, DataRegularSeason20242025!$D$3:$D$1315, $A6)+SUMIFS(DataRegularSeason20242025!$AB$3:$AB$1315,DataRegularSeason20242025!$B$3:$B$1315, "&lt;=" &amp; EU$1, DataRegularSeason20242025!$E$3:$E$1315, $A6)</f>
        <v>12</v>
      </c>
      <c r="EV6">
        <f>SUMIFS(DataRegularSeason20242025!$AA$3:$AA$1315,DataRegularSeason20242025!$B$3:$B$1315, "&lt;=" &amp; EV$1, DataRegularSeason20242025!$D$3:$D$1315, $A6)+SUMIFS(DataRegularSeason20242025!$AB$3:$AB$1315,DataRegularSeason20242025!$B$3:$B$1315, "&lt;=" &amp; EV$1, DataRegularSeason20242025!$E$3:$E$1315, $A6)</f>
        <v>12</v>
      </c>
      <c r="EW6">
        <f>SUMIFS(DataRegularSeason20242025!$AA$3:$AA$1315,DataRegularSeason20242025!$B$3:$B$1315, "&lt;=" &amp; EW$1, DataRegularSeason20242025!$D$3:$D$1315, $A6)+SUMIFS(DataRegularSeason20242025!$AB$3:$AB$1315,DataRegularSeason20242025!$B$3:$B$1315, "&lt;=" &amp; EW$1, DataRegularSeason20242025!$E$3:$E$1315, $A6)</f>
        <v>12</v>
      </c>
      <c r="EX6">
        <f>SUMIFS(DataRegularSeason20242025!$AA$3:$AA$1315,DataRegularSeason20242025!$B$3:$B$1315, "&lt;=" &amp; EX$1, DataRegularSeason20242025!$D$3:$D$1315, $A6)+SUMIFS(DataRegularSeason20242025!$AB$3:$AB$1315,DataRegularSeason20242025!$B$3:$B$1315, "&lt;=" &amp; EX$1, DataRegularSeason20242025!$E$3:$E$1315, $A6)</f>
        <v>12</v>
      </c>
      <c r="EY6">
        <f>SUMIFS(DataRegularSeason20242025!$AA$3:$AA$1315,DataRegularSeason20242025!$B$3:$B$1315, "&lt;=" &amp; EY$1, DataRegularSeason20242025!$D$3:$D$1315, $A6)+SUMIFS(DataRegularSeason20242025!$AB$3:$AB$1315,DataRegularSeason20242025!$B$3:$B$1315, "&lt;=" &amp; EY$1, DataRegularSeason20242025!$E$3:$E$1315, $A6)</f>
        <v>12</v>
      </c>
      <c r="EZ6">
        <f>SUMIFS(DataRegularSeason20242025!$AA$3:$AA$1315,DataRegularSeason20242025!$B$3:$B$1315, "&lt;=" &amp; EZ$1, DataRegularSeason20242025!$D$3:$D$1315, $A6)+SUMIFS(DataRegularSeason20242025!$AB$3:$AB$1315,DataRegularSeason20242025!$B$3:$B$1315, "&lt;=" &amp; EZ$1, DataRegularSeason20242025!$E$3:$E$1315, $A6)</f>
        <v>12</v>
      </c>
      <c r="FA6">
        <f>SUMIFS(DataRegularSeason20242025!$AA$3:$AA$1315,DataRegularSeason20242025!$B$3:$B$1315, "&lt;=" &amp; FA$1, DataRegularSeason20242025!$D$3:$D$1315, $A6)+SUMIFS(DataRegularSeason20242025!$AB$3:$AB$1315,DataRegularSeason20242025!$B$3:$B$1315, "&lt;=" &amp; FA$1, DataRegularSeason20242025!$E$3:$E$1315, $A6)</f>
        <v>12</v>
      </c>
      <c r="FB6">
        <f>SUMIFS(DataRegularSeason20242025!$AA$3:$AA$1315,DataRegularSeason20242025!$B$3:$B$1315, "&lt;=" &amp; FB$1, DataRegularSeason20242025!$D$3:$D$1315, $A6)+SUMIFS(DataRegularSeason20242025!$AB$3:$AB$1315,DataRegularSeason20242025!$B$3:$B$1315, "&lt;=" &amp; FB$1, DataRegularSeason20242025!$E$3:$E$1315, $A6)</f>
        <v>12</v>
      </c>
      <c r="FC6">
        <f>SUMIFS(DataRegularSeason20242025!$AA$3:$AA$1315,DataRegularSeason20242025!$B$3:$B$1315, "&lt;=" &amp; FC$1, DataRegularSeason20242025!$D$3:$D$1315, $A6)+SUMIFS(DataRegularSeason20242025!$AB$3:$AB$1315,DataRegularSeason20242025!$B$3:$B$1315, "&lt;=" &amp; FC$1, DataRegularSeason20242025!$E$3:$E$1315, $A6)</f>
        <v>12</v>
      </c>
      <c r="FD6">
        <f>SUMIFS(DataRegularSeason20242025!$AA$3:$AA$1315,DataRegularSeason20242025!$B$3:$B$1315, "&lt;=" &amp; FD$1, DataRegularSeason20242025!$D$3:$D$1315, $A6)+SUMIFS(DataRegularSeason20242025!$AB$3:$AB$1315,DataRegularSeason20242025!$B$3:$B$1315, "&lt;=" &amp; FD$1, DataRegularSeason20242025!$E$3:$E$1315, $A6)</f>
        <v>12</v>
      </c>
      <c r="FE6">
        <f>SUMIFS(DataRegularSeason20242025!$AA$3:$AA$1315,DataRegularSeason20242025!$B$3:$B$1315, "&lt;=" &amp; FE$1, DataRegularSeason20242025!$D$3:$D$1315, $A6)+SUMIFS(DataRegularSeason20242025!$AB$3:$AB$1315,DataRegularSeason20242025!$B$3:$B$1315, "&lt;=" &amp; FE$1, DataRegularSeason20242025!$E$3:$E$1315, $A6)</f>
        <v>12</v>
      </c>
      <c r="FF6">
        <f>SUMIFS(DataRegularSeason20242025!$AA$3:$AA$1315,DataRegularSeason20242025!$B$3:$B$1315, "&lt;=" &amp; FF$1, DataRegularSeason20242025!$D$3:$D$1315, $A6)+SUMIFS(DataRegularSeason20242025!$AB$3:$AB$1315,DataRegularSeason20242025!$B$3:$B$1315, "&lt;=" &amp; FF$1, DataRegularSeason20242025!$E$3:$E$1315, $A6)</f>
        <v>12</v>
      </c>
      <c r="FG6">
        <f>SUMIFS(DataRegularSeason20242025!$AA$3:$AA$1315,DataRegularSeason20242025!$B$3:$B$1315, "&lt;=" &amp; FG$1, DataRegularSeason20242025!$D$3:$D$1315, $A6)+SUMIFS(DataRegularSeason20242025!$AB$3:$AB$1315,DataRegularSeason20242025!$B$3:$B$1315, "&lt;=" &amp; FG$1, DataRegularSeason20242025!$E$3:$E$1315, $A6)</f>
        <v>12</v>
      </c>
      <c r="FH6">
        <f>SUMIFS(DataRegularSeason20242025!$AA$3:$AA$1315,DataRegularSeason20242025!$B$3:$B$1315, "&lt;=" &amp; FH$1, DataRegularSeason20242025!$D$3:$D$1315, $A6)+SUMIFS(DataRegularSeason20242025!$AB$3:$AB$1315,DataRegularSeason20242025!$B$3:$B$1315, "&lt;=" &amp; FH$1, DataRegularSeason20242025!$E$3:$E$1315, $A6)</f>
        <v>12</v>
      </c>
      <c r="FI6">
        <f>SUMIFS(DataRegularSeason20242025!$AA$3:$AA$1315,DataRegularSeason20242025!$B$3:$B$1315, "&lt;=" &amp; FI$1, DataRegularSeason20242025!$D$3:$D$1315, $A6)+SUMIFS(DataRegularSeason20242025!$AB$3:$AB$1315,DataRegularSeason20242025!$B$3:$B$1315, "&lt;=" &amp; FI$1, DataRegularSeason20242025!$E$3:$E$1315, $A6)</f>
        <v>12</v>
      </c>
      <c r="FJ6">
        <f>SUMIFS(DataRegularSeason20242025!$AA$3:$AA$1315,DataRegularSeason20242025!$B$3:$B$1315, "&lt;=" &amp; FJ$1, DataRegularSeason20242025!$D$3:$D$1315, $A6)+SUMIFS(DataRegularSeason20242025!$AB$3:$AB$1315,DataRegularSeason20242025!$B$3:$B$1315, "&lt;=" &amp; FJ$1, DataRegularSeason20242025!$E$3:$E$1315, $A6)</f>
        <v>12</v>
      </c>
      <c r="FK6">
        <f>SUMIFS(DataRegularSeason20242025!$AA$3:$AA$1315,DataRegularSeason20242025!$B$3:$B$1315, "&lt;=" &amp; FK$1, DataRegularSeason20242025!$D$3:$D$1315, $A6)+SUMIFS(DataRegularSeason20242025!$AB$3:$AB$1315,DataRegularSeason20242025!$B$3:$B$1315, "&lt;=" &amp; FK$1, DataRegularSeason20242025!$E$3:$E$1315, $A6)</f>
        <v>12</v>
      </c>
      <c r="FL6">
        <f>SUMIFS(DataRegularSeason20242025!$AA$3:$AA$1315,DataRegularSeason20242025!$B$3:$B$1315, "&lt;=" &amp; FL$1, DataRegularSeason20242025!$D$3:$D$1315, $A6)+SUMIFS(DataRegularSeason20242025!$AB$3:$AB$1315,DataRegularSeason20242025!$B$3:$B$1315, "&lt;=" &amp; FL$1, DataRegularSeason20242025!$E$3:$E$1315, $A6)</f>
        <v>12</v>
      </c>
      <c r="FM6">
        <f>SUMIFS(DataRegularSeason20242025!$AA$3:$AA$1315,DataRegularSeason20242025!$B$3:$B$1315, "&lt;=" &amp; FM$1, DataRegularSeason20242025!$D$3:$D$1315, $A6)+SUMIFS(DataRegularSeason20242025!$AB$3:$AB$1315,DataRegularSeason20242025!$B$3:$B$1315, "&lt;=" &amp; FM$1, DataRegularSeason20242025!$E$3:$E$1315, $A6)</f>
        <v>12</v>
      </c>
      <c r="FN6">
        <f>SUMIFS(DataRegularSeason20242025!$AA$3:$AA$1315,DataRegularSeason20242025!$B$3:$B$1315, "&lt;=" &amp; FN$1, DataRegularSeason20242025!$D$3:$D$1315, $A6)+SUMIFS(DataRegularSeason20242025!$AB$3:$AB$1315,DataRegularSeason20242025!$B$3:$B$1315, "&lt;=" &amp; FN$1, DataRegularSeason20242025!$E$3:$E$1315, $A6)</f>
        <v>12</v>
      </c>
      <c r="FO6">
        <f>SUMIFS(DataRegularSeason20242025!$AA$3:$AA$1315,DataRegularSeason20242025!$B$3:$B$1315, "&lt;=" &amp; FO$1, DataRegularSeason20242025!$D$3:$D$1315, $A6)+SUMIFS(DataRegularSeason20242025!$AB$3:$AB$1315,DataRegularSeason20242025!$B$3:$B$1315, "&lt;=" &amp; FO$1, DataRegularSeason20242025!$E$3:$E$1315, $A6)</f>
        <v>12</v>
      </c>
      <c r="FP6">
        <f>SUMIFS(DataRegularSeason20242025!$AA$3:$AA$1315,DataRegularSeason20242025!$B$3:$B$1315, "&lt;=" &amp; FP$1, DataRegularSeason20242025!$D$3:$D$1315, $A6)+SUMIFS(DataRegularSeason20242025!$AB$3:$AB$1315,DataRegularSeason20242025!$B$3:$B$1315, "&lt;=" &amp; FP$1, DataRegularSeason20242025!$E$3:$E$1315, $A6)</f>
        <v>12</v>
      </c>
      <c r="FQ6">
        <f>SUMIFS(DataRegularSeason20242025!$AA$3:$AA$1315,DataRegularSeason20242025!$B$3:$B$1315, "&lt;=" &amp; FQ$1, DataRegularSeason20242025!$D$3:$D$1315, $A6)+SUMIFS(DataRegularSeason20242025!$AB$3:$AB$1315,DataRegularSeason20242025!$B$3:$B$1315, "&lt;=" &amp; FQ$1, DataRegularSeason20242025!$E$3:$E$1315, $A6)</f>
        <v>12</v>
      </c>
      <c r="FR6">
        <f>SUMIFS(DataRegularSeason20242025!$AA$3:$AA$1315,DataRegularSeason20242025!$B$3:$B$1315, "&lt;=" &amp; FR$1, DataRegularSeason20242025!$D$3:$D$1315, $A6)+SUMIFS(DataRegularSeason20242025!$AB$3:$AB$1315,DataRegularSeason20242025!$B$3:$B$1315, "&lt;=" &amp; FR$1, DataRegularSeason20242025!$E$3:$E$1315, $A6)</f>
        <v>12</v>
      </c>
      <c r="FS6">
        <f>SUMIFS(DataRegularSeason20242025!$AA$3:$AA$1315,DataRegularSeason20242025!$B$3:$B$1315, "&lt;=" &amp; FS$1, DataRegularSeason20242025!$D$3:$D$1315, $A6)+SUMIFS(DataRegularSeason20242025!$AB$3:$AB$1315,DataRegularSeason20242025!$B$3:$B$1315, "&lt;=" &amp; FS$1, DataRegularSeason20242025!$E$3:$E$1315, $A6)</f>
        <v>12</v>
      </c>
      <c r="FT6">
        <f>SUMIFS(DataRegularSeason20242025!$AA$3:$AA$1315,DataRegularSeason20242025!$B$3:$B$1315, "&lt;=" &amp; FT$1, DataRegularSeason20242025!$D$3:$D$1315, $A6)+SUMIFS(DataRegularSeason20242025!$AB$3:$AB$1315,DataRegularSeason20242025!$B$3:$B$1315, "&lt;=" &amp; FT$1, DataRegularSeason20242025!$E$3:$E$1315, $A6)</f>
        <v>12</v>
      </c>
      <c r="FU6">
        <f>SUMIFS(DataRegularSeason20242025!$AA$3:$AA$1315,DataRegularSeason20242025!$B$3:$B$1315, "&lt;=" &amp; FU$1, DataRegularSeason20242025!$D$3:$D$1315, $A6)+SUMIFS(DataRegularSeason20242025!$AB$3:$AB$1315,DataRegularSeason20242025!$B$3:$B$1315, "&lt;=" &amp; FU$1, DataRegularSeason20242025!$E$3:$E$1315, $A6)</f>
        <v>12</v>
      </c>
      <c r="FV6">
        <f>SUMIFS(DataRegularSeason20242025!$AA$3:$AA$1315,DataRegularSeason20242025!$B$3:$B$1315, "&lt;=" &amp; FV$1, DataRegularSeason20242025!$D$3:$D$1315, $A6)+SUMIFS(DataRegularSeason20242025!$AB$3:$AB$1315,DataRegularSeason20242025!$B$3:$B$1315, "&lt;=" &amp; FV$1, DataRegularSeason20242025!$E$3:$E$1315, $A6)</f>
        <v>12</v>
      </c>
      <c r="FW6">
        <f>SUMIFS(DataRegularSeason20242025!$AA$3:$AA$1315,DataRegularSeason20242025!$B$3:$B$1315, "&lt;=" &amp; FW$1, DataRegularSeason20242025!$D$3:$D$1315, $A6)+SUMIFS(DataRegularSeason20242025!$AB$3:$AB$1315,DataRegularSeason20242025!$B$3:$B$1315, "&lt;=" &amp; FW$1, DataRegularSeason20242025!$E$3:$E$1315, $A6)</f>
        <v>12</v>
      </c>
      <c r="FX6">
        <f>SUMIFS(DataRegularSeason20242025!$AA$3:$AA$1315,DataRegularSeason20242025!$B$3:$B$1315, "&lt;=" &amp; FX$1, DataRegularSeason20242025!$D$3:$D$1315, $A6)+SUMIFS(DataRegularSeason20242025!$AB$3:$AB$1315,DataRegularSeason20242025!$B$3:$B$1315, "&lt;=" &amp; FX$1, DataRegularSeason20242025!$E$3:$E$1315, $A6)</f>
        <v>12</v>
      </c>
      <c r="FY6">
        <f>SUMIFS(DataRegularSeason20242025!$AA$3:$AA$1315,DataRegularSeason20242025!$B$3:$B$1315, "&lt;=" &amp; FY$1, DataRegularSeason20242025!$D$3:$D$1315, $A6)+SUMIFS(DataRegularSeason20242025!$AB$3:$AB$1315,DataRegularSeason20242025!$B$3:$B$1315, "&lt;=" &amp; FY$1, DataRegularSeason20242025!$E$3:$E$1315, $A6)</f>
        <v>12</v>
      </c>
      <c r="FZ6">
        <f>SUMIFS(DataRegularSeason20242025!$AA$3:$AA$1315,DataRegularSeason20242025!$B$3:$B$1315, "&lt;=" &amp; FZ$1, DataRegularSeason20242025!$D$3:$D$1315, $A6)+SUMIFS(DataRegularSeason20242025!$AB$3:$AB$1315,DataRegularSeason20242025!$B$3:$B$1315, "&lt;=" &amp; FZ$1, DataRegularSeason20242025!$E$3:$E$1315, $A6)</f>
        <v>12</v>
      </c>
      <c r="GA6">
        <f>SUMIFS(DataRegularSeason20242025!$AA$3:$AA$1315,DataRegularSeason20242025!$B$3:$B$1315, "&lt;=" &amp; GA$1, DataRegularSeason20242025!$D$3:$D$1315, $A6)+SUMIFS(DataRegularSeason20242025!$AB$3:$AB$1315,DataRegularSeason20242025!$B$3:$B$1315, "&lt;=" &amp; GA$1, DataRegularSeason20242025!$E$3:$E$1315, $A6)</f>
        <v>12</v>
      </c>
      <c r="GB6">
        <f>SUMIFS(DataRegularSeason20242025!$AA$3:$AA$1315,DataRegularSeason20242025!$B$3:$B$1315, "&lt;=" &amp; GB$1, DataRegularSeason20242025!$D$3:$D$1315, $A6)+SUMIFS(DataRegularSeason20242025!$AB$3:$AB$1315,DataRegularSeason20242025!$B$3:$B$1315, "&lt;=" &amp; GB$1, DataRegularSeason20242025!$E$3:$E$1315, $A6)</f>
        <v>12</v>
      </c>
      <c r="GC6">
        <f>SUMIFS(DataRegularSeason20242025!$AA$3:$AA$1315,DataRegularSeason20242025!$B$3:$B$1315, "&lt;=" &amp; GC$1, DataRegularSeason20242025!$D$3:$D$1315, $A6)+SUMIFS(DataRegularSeason20242025!$AB$3:$AB$1315,DataRegularSeason20242025!$B$3:$B$1315, "&lt;=" &amp; GC$1, DataRegularSeason20242025!$E$3:$E$1315, $A6)</f>
        <v>12</v>
      </c>
      <c r="GD6">
        <f>SUMIFS(DataRegularSeason20242025!$AA$3:$AA$1315,DataRegularSeason20242025!$B$3:$B$1315, "&lt;=" &amp; GD$1, DataRegularSeason20242025!$D$3:$D$1315, $A6)+SUMIFS(DataRegularSeason20242025!$AB$3:$AB$1315,DataRegularSeason20242025!$B$3:$B$1315, "&lt;=" &amp; GD$1, DataRegularSeason20242025!$E$3:$E$1315, $A6)</f>
        <v>12</v>
      </c>
      <c r="GE6">
        <f>SUMIFS(DataRegularSeason20242025!$AA$3:$AA$1315,DataRegularSeason20242025!$B$3:$B$1315, "&lt;=" &amp; GE$1, DataRegularSeason20242025!$D$3:$D$1315, $A6)+SUMIFS(DataRegularSeason20242025!$AB$3:$AB$1315,DataRegularSeason20242025!$B$3:$B$1315, "&lt;=" &amp; GE$1, DataRegularSeason20242025!$E$3:$E$1315, $A6)</f>
        <v>12</v>
      </c>
      <c r="GF6">
        <f>SUMIFS(DataRegularSeason20242025!$AA$3:$AA$1315,DataRegularSeason20242025!$B$3:$B$1315, "&lt;=" &amp; GF$1, DataRegularSeason20242025!$D$3:$D$1315, $A6)+SUMIFS(DataRegularSeason20242025!$AB$3:$AB$1315,DataRegularSeason20242025!$B$3:$B$1315, "&lt;=" &amp; GF$1, DataRegularSeason20242025!$E$3:$E$1315, $A6)</f>
        <v>12</v>
      </c>
      <c r="GG6">
        <f>SUMIFS(DataRegularSeason20242025!$AA$3:$AA$1315,DataRegularSeason20242025!$B$3:$B$1315, "&lt;=" &amp; GG$1, DataRegularSeason20242025!$D$3:$D$1315, $A6)+SUMIFS(DataRegularSeason20242025!$AB$3:$AB$1315,DataRegularSeason20242025!$B$3:$B$1315, "&lt;=" &amp; GG$1, DataRegularSeason20242025!$E$3:$E$1315, $A6)</f>
        <v>12</v>
      </c>
      <c r="GH6">
        <f>SUMIFS(DataRegularSeason20242025!$AA$3:$AA$1315,DataRegularSeason20242025!$B$3:$B$1315, "&lt;=" &amp; GH$1, DataRegularSeason20242025!$D$3:$D$1315, $A6)+SUMIFS(DataRegularSeason20242025!$AB$3:$AB$1315,DataRegularSeason20242025!$B$3:$B$1315, "&lt;=" &amp; GH$1, DataRegularSeason20242025!$E$3:$E$1315, $A6)</f>
        <v>12</v>
      </c>
      <c r="GI6">
        <f>SUMIFS(DataRegularSeason20242025!$AA$3:$AA$1315,DataRegularSeason20242025!$B$3:$B$1315, "&lt;=" &amp; GI$1, DataRegularSeason20242025!$D$3:$D$1315, $A6)+SUMIFS(DataRegularSeason20242025!$AB$3:$AB$1315,DataRegularSeason20242025!$B$3:$B$1315, "&lt;=" &amp; GI$1, DataRegularSeason20242025!$E$3:$E$1315, $A6)</f>
        <v>12</v>
      </c>
      <c r="GJ6">
        <f>SUMIFS(DataRegularSeason20242025!$AA$3:$AA$1315,DataRegularSeason20242025!$B$3:$B$1315, "&lt;=" &amp; GJ$1, DataRegularSeason20242025!$D$3:$D$1315, $A6)+SUMIFS(DataRegularSeason20242025!$AB$3:$AB$1315,DataRegularSeason20242025!$B$3:$B$1315, "&lt;=" &amp; GJ$1, DataRegularSeason20242025!$E$3:$E$1315, $A6)</f>
        <v>12</v>
      </c>
      <c r="GK6">
        <f>SUMIFS(DataRegularSeason20242025!$AA$3:$AA$1315,DataRegularSeason20242025!$B$3:$B$1315, "&lt;=" &amp; GK$1, DataRegularSeason20242025!$D$3:$D$1315, $A6)+SUMIFS(DataRegularSeason20242025!$AB$3:$AB$1315,DataRegularSeason20242025!$B$3:$B$1315, "&lt;=" &amp; GK$1, DataRegularSeason20242025!$E$3:$E$1315, $A6)</f>
        <v>12</v>
      </c>
      <c r="GL6">
        <f>SUMIFS(DataRegularSeason20242025!$AA$3:$AA$1315,DataRegularSeason20242025!$B$3:$B$1315, "&lt;=" &amp; GL$1, DataRegularSeason20242025!$D$3:$D$1315, $A6)+SUMIFS(DataRegularSeason20242025!$AB$3:$AB$1315,DataRegularSeason20242025!$B$3:$B$1315, "&lt;=" &amp; GL$1, DataRegularSeason20242025!$E$3:$E$1315, $A6)</f>
        <v>12</v>
      </c>
      <c r="GM6">
        <f>SUMIFS(DataRegularSeason20242025!$AA$3:$AA$1315,DataRegularSeason20242025!$B$3:$B$1315, "&lt;=" &amp; GM$1, DataRegularSeason20242025!$D$3:$D$1315, $A6)+SUMIFS(DataRegularSeason20242025!$AB$3:$AB$1315,DataRegularSeason20242025!$B$3:$B$1315, "&lt;=" &amp; GM$1, DataRegularSeason20242025!$E$3:$E$1315, $A6)</f>
        <v>12</v>
      </c>
      <c r="GN6">
        <f>SUMIFS(DataRegularSeason20242025!$AA$3:$AA$1315,DataRegularSeason20242025!$B$3:$B$1315, "&lt;=" &amp; GN$1, DataRegularSeason20242025!$D$3:$D$1315, $A6)+SUMIFS(DataRegularSeason20242025!$AB$3:$AB$1315,DataRegularSeason20242025!$B$3:$B$1315, "&lt;=" &amp; GN$1, DataRegularSeason20242025!$E$3:$E$1315, $A6)</f>
        <v>12</v>
      </c>
      <c r="GO6">
        <f>SUMIFS(DataRegularSeason20242025!$AA$3:$AA$1315,DataRegularSeason20242025!$B$3:$B$1315, "&lt;=" &amp; GO$1, DataRegularSeason20242025!$D$3:$D$1315, $A6)+SUMIFS(DataRegularSeason20242025!$AB$3:$AB$1315,DataRegularSeason20242025!$B$3:$B$1315, "&lt;=" &amp; GO$1, DataRegularSeason20242025!$E$3:$E$1315, $A6)</f>
        <v>12</v>
      </c>
      <c r="GP6">
        <f>SUMIFS(DataRegularSeason20242025!$AA$3:$AA$1315,DataRegularSeason20242025!$B$3:$B$1315, "&lt;=" &amp; GP$1, DataRegularSeason20242025!$D$3:$D$1315, $A6)+SUMIFS(DataRegularSeason20242025!$AB$3:$AB$1315,DataRegularSeason20242025!$B$3:$B$1315, "&lt;=" &amp; GP$1, DataRegularSeason20242025!$E$3:$E$1315, $A6)</f>
        <v>12</v>
      </c>
      <c r="GQ6">
        <f>SUMIFS(DataRegularSeason20242025!$AA$3:$AA$1315,DataRegularSeason20242025!$B$3:$B$1315, "&lt;=" &amp; GQ$1, DataRegularSeason20242025!$D$3:$D$1315, $A6)+SUMIFS(DataRegularSeason20242025!$AB$3:$AB$1315,DataRegularSeason20242025!$B$3:$B$1315, "&lt;=" &amp; GQ$1, DataRegularSeason20242025!$E$3:$E$1315, $A6)</f>
        <v>12</v>
      </c>
      <c r="GR6">
        <f>SUMIFS(DataRegularSeason20242025!$AA$3:$AA$1315,DataRegularSeason20242025!$B$3:$B$1315, "&lt;=" &amp; GR$1, DataRegularSeason20242025!$D$3:$D$1315, $A6)+SUMIFS(DataRegularSeason20242025!$AB$3:$AB$1315,DataRegularSeason20242025!$B$3:$B$1315, "&lt;=" &amp; GR$1, DataRegularSeason20242025!$E$3:$E$1315, $A6)</f>
        <v>12</v>
      </c>
      <c r="GS6">
        <f>SUMIFS(DataRegularSeason20242025!$AA$3:$AA$1315,DataRegularSeason20242025!$B$3:$B$1315, "&lt;=" &amp; GS$1, DataRegularSeason20242025!$D$3:$D$1315, $A6)+SUMIFS(DataRegularSeason20242025!$AB$3:$AB$1315,DataRegularSeason20242025!$B$3:$B$1315, "&lt;=" &amp; GS$1, DataRegularSeason20242025!$E$3:$E$1315, $A6)</f>
        <v>12</v>
      </c>
      <c r="GT6">
        <f>SUMIFS(DataRegularSeason20242025!$AA$3:$AA$1315,DataRegularSeason20242025!$B$3:$B$1315, "&lt;=" &amp; GT$1, DataRegularSeason20242025!$D$3:$D$1315, $A6)+SUMIFS(DataRegularSeason20242025!$AB$3:$AB$1315,DataRegularSeason20242025!$B$3:$B$1315, "&lt;=" &amp; GT$1, DataRegularSeason20242025!$E$3:$E$1315, $A6)</f>
        <v>12</v>
      </c>
      <c r="GU6">
        <f>SUMIFS(DataRegularSeason20242025!$AA$3:$AA$1315,DataRegularSeason20242025!$B$3:$B$1315, "&lt;=" &amp; GU$1, DataRegularSeason20242025!$D$3:$D$1315, $A6)+SUMIFS(DataRegularSeason20242025!$AB$3:$AB$1315,DataRegularSeason20242025!$B$3:$B$1315, "&lt;=" &amp; GU$1, DataRegularSeason20242025!$E$3:$E$1315, $A6)</f>
        <v>12</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11</v>
      </c>
      <c r="AN7">
        <f>SUMIFS(DataRegularSeason20242025!$AA$3:$AA$1315,DataRegularSeason20242025!$B$3:$B$1315, "&lt;=" &amp; AN$1, DataRegularSeason20242025!$D$3:$D$1315, $A7)+SUMIFS(DataRegularSeason20242025!$AB$3:$AB$1315,DataRegularSeason20242025!$B$3:$B$1315, "&lt;=" &amp; AN$1, DataRegularSeason20242025!$E$3:$E$1315, $A7)</f>
        <v>11</v>
      </c>
      <c r="AO7">
        <f>SUMIFS(DataRegularSeason20242025!$AA$3:$AA$1315,DataRegularSeason20242025!$B$3:$B$1315, "&lt;=" &amp; AO$1, DataRegularSeason20242025!$D$3:$D$1315, $A7)+SUMIFS(DataRegularSeason20242025!$AB$3:$AB$1315,DataRegularSeason20242025!$B$3:$B$1315, "&lt;=" &amp; AO$1, DataRegularSeason20242025!$E$3:$E$1315, $A7)</f>
        <v>11</v>
      </c>
      <c r="AP7">
        <f>SUMIFS(DataRegularSeason20242025!$AA$3:$AA$1315,DataRegularSeason20242025!$B$3:$B$1315, "&lt;=" &amp; AP$1, DataRegularSeason20242025!$D$3:$D$1315, $A7)+SUMIFS(DataRegularSeason20242025!$AB$3:$AB$1315,DataRegularSeason20242025!$B$3:$B$1315, "&lt;=" &amp; AP$1, DataRegularSeason20242025!$E$3:$E$1315, $A7)</f>
        <v>11</v>
      </c>
      <c r="AQ7">
        <f>SUMIFS(DataRegularSeason20242025!$AA$3:$AA$1315,DataRegularSeason20242025!$B$3:$B$1315, "&lt;=" &amp; AQ$1, DataRegularSeason20242025!$D$3:$D$1315, $A7)+SUMIFS(DataRegularSeason20242025!$AB$3:$AB$1315,DataRegularSeason20242025!$B$3:$B$1315, "&lt;=" &amp; AQ$1, DataRegularSeason20242025!$E$3:$E$1315, $A7)</f>
        <v>11</v>
      </c>
      <c r="AR7">
        <f>SUMIFS(DataRegularSeason20242025!$AA$3:$AA$1315,DataRegularSeason20242025!$B$3:$B$1315, "&lt;=" &amp; AR$1, DataRegularSeason20242025!$D$3:$D$1315, $A7)+SUMIFS(DataRegularSeason20242025!$AB$3:$AB$1315,DataRegularSeason20242025!$B$3:$B$1315, "&lt;=" &amp; AR$1, DataRegularSeason20242025!$E$3:$E$1315, $A7)</f>
        <v>11</v>
      </c>
      <c r="AS7">
        <f>SUMIFS(DataRegularSeason20242025!$AA$3:$AA$1315,DataRegularSeason20242025!$B$3:$B$1315, "&lt;=" &amp; AS$1, DataRegularSeason20242025!$D$3:$D$1315, $A7)+SUMIFS(DataRegularSeason20242025!$AB$3:$AB$1315,DataRegularSeason20242025!$B$3:$B$1315, "&lt;=" &amp; AS$1, DataRegularSeason20242025!$E$3:$E$1315, $A7)</f>
        <v>11</v>
      </c>
      <c r="AT7">
        <f>SUMIFS(DataRegularSeason20242025!$AA$3:$AA$1315,DataRegularSeason20242025!$B$3:$B$1315, "&lt;=" &amp; AT$1, DataRegularSeason20242025!$D$3:$D$1315, $A7)+SUMIFS(DataRegularSeason20242025!$AB$3:$AB$1315,DataRegularSeason20242025!$B$3:$B$1315, "&lt;=" &amp; AT$1, DataRegularSeason20242025!$E$3:$E$1315, $A7)</f>
        <v>11</v>
      </c>
      <c r="AU7">
        <f>SUMIFS(DataRegularSeason20242025!$AA$3:$AA$1315,DataRegularSeason20242025!$B$3:$B$1315, "&lt;=" &amp; AU$1, DataRegularSeason20242025!$D$3:$D$1315, $A7)+SUMIFS(DataRegularSeason20242025!$AB$3:$AB$1315,DataRegularSeason20242025!$B$3:$B$1315, "&lt;=" &amp; AU$1, DataRegularSeason20242025!$E$3:$E$1315, $A7)</f>
        <v>11</v>
      </c>
      <c r="AV7">
        <f>SUMIFS(DataRegularSeason20242025!$AA$3:$AA$1315,DataRegularSeason20242025!$B$3:$B$1315, "&lt;=" &amp; AV$1, DataRegularSeason20242025!$D$3:$D$1315, $A7)+SUMIFS(DataRegularSeason20242025!$AB$3:$AB$1315,DataRegularSeason20242025!$B$3:$B$1315, "&lt;=" &amp; AV$1, DataRegularSeason20242025!$E$3:$E$1315, $A7)</f>
        <v>11</v>
      </c>
      <c r="AW7">
        <f>SUMIFS(DataRegularSeason20242025!$AA$3:$AA$1315,DataRegularSeason20242025!$B$3:$B$1315, "&lt;=" &amp; AW$1, DataRegularSeason20242025!$D$3:$D$1315, $A7)+SUMIFS(DataRegularSeason20242025!$AB$3:$AB$1315,DataRegularSeason20242025!$B$3:$B$1315, "&lt;=" &amp; AW$1, DataRegularSeason20242025!$E$3:$E$1315, $A7)</f>
        <v>11</v>
      </c>
      <c r="AX7">
        <f>SUMIFS(DataRegularSeason20242025!$AA$3:$AA$1315,DataRegularSeason20242025!$B$3:$B$1315, "&lt;=" &amp; AX$1, DataRegularSeason20242025!$D$3:$D$1315, $A7)+SUMIFS(DataRegularSeason20242025!$AB$3:$AB$1315,DataRegularSeason20242025!$B$3:$B$1315, "&lt;=" &amp; AX$1, DataRegularSeason20242025!$E$3:$E$1315, $A7)</f>
        <v>11</v>
      </c>
      <c r="AY7">
        <f>SUMIFS(DataRegularSeason20242025!$AA$3:$AA$1315,DataRegularSeason20242025!$B$3:$B$1315, "&lt;=" &amp; AY$1, DataRegularSeason20242025!$D$3:$D$1315, $A7)+SUMIFS(DataRegularSeason20242025!$AB$3:$AB$1315,DataRegularSeason20242025!$B$3:$B$1315, "&lt;=" &amp; AY$1, DataRegularSeason20242025!$E$3:$E$1315, $A7)</f>
        <v>11</v>
      </c>
      <c r="AZ7">
        <f>SUMIFS(DataRegularSeason20242025!$AA$3:$AA$1315,DataRegularSeason20242025!$B$3:$B$1315, "&lt;=" &amp; AZ$1, DataRegularSeason20242025!$D$3:$D$1315, $A7)+SUMIFS(DataRegularSeason20242025!$AB$3:$AB$1315,DataRegularSeason20242025!$B$3:$B$1315, "&lt;=" &amp; AZ$1, DataRegularSeason20242025!$E$3:$E$1315, $A7)</f>
        <v>11</v>
      </c>
      <c r="BA7">
        <f>SUMIFS(DataRegularSeason20242025!$AA$3:$AA$1315,DataRegularSeason20242025!$B$3:$B$1315, "&lt;=" &amp; BA$1, DataRegularSeason20242025!$D$3:$D$1315, $A7)+SUMIFS(DataRegularSeason20242025!$AB$3:$AB$1315,DataRegularSeason20242025!$B$3:$B$1315, "&lt;=" &amp; BA$1, DataRegularSeason20242025!$E$3:$E$1315, $A7)</f>
        <v>11</v>
      </c>
      <c r="BB7">
        <f>SUMIFS(DataRegularSeason20242025!$AA$3:$AA$1315,DataRegularSeason20242025!$B$3:$B$1315, "&lt;=" &amp; BB$1, DataRegularSeason20242025!$D$3:$D$1315, $A7)+SUMIFS(DataRegularSeason20242025!$AB$3:$AB$1315,DataRegularSeason20242025!$B$3:$B$1315, "&lt;=" &amp; BB$1, DataRegularSeason20242025!$E$3:$E$1315, $A7)</f>
        <v>11</v>
      </c>
      <c r="BC7">
        <f>SUMIFS(DataRegularSeason20242025!$AA$3:$AA$1315,DataRegularSeason20242025!$B$3:$B$1315, "&lt;=" &amp; BC$1, DataRegularSeason20242025!$D$3:$D$1315, $A7)+SUMIFS(DataRegularSeason20242025!$AB$3:$AB$1315,DataRegularSeason20242025!$B$3:$B$1315, "&lt;=" &amp; BC$1, DataRegularSeason20242025!$E$3:$E$1315, $A7)</f>
        <v>11</v>
      </c>
      <c r="BD7">
        <f>SUMIFS(DataRegularSeason20242025!$AA$3:$AA$1315,DataRegularSeason20242025!$B$3:$B$1315, "&lt;=" &amp; BD$1, DataRegularSeason20242025!$D$3:$D$1315, $A7)+SUMIFS(DataRegularSeason20242025!$AB$3:$AB$1315,DataRegularSeason20242025!$B$3:$B$1315, "&lt;=" &amp; BD$1, DataRegularSeason20242025!$E$3:$E$1315, $A7)</f>
        <v>11</v>
      </c>
      <c r="BE7">
        <f>SUMIFS(DataRegularSeason20242025!$AA$3:$AA$1315,DataRegularSeason20242025!$B$3:$B$1315, "&lt;=" &amp; BE$1, DataRegularSeason20242025!$D$3:$D$1315, $A7)+SUMIFS(DataRegularSeason20242025!$AB$3:$AB$1315,DataRegularSeason20242025!$B$3:$B$1315, "&lt;=" &amp; BE$1, DataRegularSeason20242025!$E$3:$E$1315, $A7)</f>
        <v>11</v>
      </c>
      <c r="BF7">
        <f>SUMIFS(DataRegularSeason20242025!$AA$3:$AA$1315,DataRegularSeason20242025!$B$3:$B$1315, "&lt;=" &amp; BF$1, DataRegularSeason20242025!$D$3:$D$1315, $A7)+SUMIFS(DataRegularSeason20242025!$AB$3:$AB$1315,DataRegularSeason20242025!$B$3:$B$1315, "&lt;=" &amp; BF$1, DataRegularSeason20242025!$E$3:$E$1315, $A7)</f>
        <v>11</v>
      </c>
      <c r="BG7">
        <f>SUMIFS(DataRegularSeason20242025!$AA$3:$AA$1315,DataRegularSeason20242025!$B$3:$B$1315, "&lt;=" &amp; BG$1, DataRegularSeason20242025!$D$3:$D$1315, $A7)+SUMIFS(DataRegularSeason20242025!$AB$3:$AB$1315,DataRegularSeason20242025!$B$3:$B$1315, "&lt;=" &amp; BG$1, DataRegularSeason20242025!$E$3:$E$1315, $A7)</f>
        <v>11</v>
      </c>
      <c r="BH7">
        <f>SUMIFS(DataRegularSeason20242025!$AA$3:$AA$1315,DataRegularSeason20242025!$B$3:$B$1315, "&lt;=" &amp; BH$1, DataRegularSeason20242025!$D$3:$D$1315, $A7)+SUMIFS(DataRegularSeason20242025!$AB$3:$AB$1315,DataRegularSeason20242025!$B$3:$B$1315, "&lt;=" &amp; BH$1, DataRegularSeason20242025!$E$3:$E$1315, $A7)</f>
        <v>11</v>
      </c>
      <c r="BI7">
        <f>SUMIFS(DataRegularSeason20242025!$AA$3:$AA$1315,DataRegularSeason20242025!$B$3:$B$1315, "&lt;=" &amp; BI$1, DataRegularSeason20242025!$D$3:$D$1315, $A7)+SUMIFS(DataRegularSeason20242025!$AB$3:$AB$1315,DataRegularSeason20242025!$B$3:$B$1315, "&lt;=" &amp; BI$1, DataRegularSeason20242025!$E$3:$E$1315, $A7)</f>
        <v>11</v>
      </c>
      <c r="BJ7">
        <f>SUMIFS(DataRegularSeason20242025!$AA$3:$AA$1315,DataRegularSeason20242025!$B$3:$B$1315, "&lt;=" &amp; BJ$1, DataRegularSeason20242025!$D$3:$D$1315, $A7)+SUMIFS(DataRegularSeason20242025!$AB$3:$AB$1315,DataRegularSeason20242025!$B$3:$B$1315, "&lt;=" &amp; BJ$1, DataRegularSeason20242025!$E$3:$E$1315, $A7)</f>
        <v>11</v>
      </c>
      <c r="BK7">
        <f>SUMIFS(DataRegularSeason20242025!$AA$3:$AA$1315,DataRegularSeason20242025!$B$3:$B$1315, "&lt;=" &amp; BK$1, DataRegularSeason20242025!$D$3:$D$1315, $A7)+SUMIFS(DataRegularSeason20242025!$AB$3:$AB$1315,DataRegularSeason20242025!$B$3:$B$1315, "&lt;=" &amp; BK$1, DataRegularSeason20242025!$E$3:$E$1315, $A7)</f>
        <v>11</v>
      </c>
      <c r="BL7">
        <f>SUMIFS(DataRegularSeason20242025!$AA$3:$AA$1315,DataRegularSeason20242025!$B$3:$B$1315, "&lt;=" &amp; BL$1, DataRegularSeason20242025!$D$3:$D$1315, $A7)+SUMIFS(DataRegularSeason20242025!$AB$3:$AB$1315,DataRegularSeason20242025!$B$3:$B$1315, "&lt;=" &amp; BL$1, DataRegularSeason20242025!$E$3:$E$1315, $A7)</f>
        <v>11</v>
      </c>
      <c r="BM7">
        <f>SUMIFS(DataRegularSeason20242025!$AA$3:$AA$1315,DataRegularSeason20242025!$B$3:$B$1315, "&lt;=" &amp; BM$1, DataRegularSeason20242025!$D$3:$D$1315, $A7)+SUMIFS(DataRegularSeason20242025!$AB$3:$AB$1315,DataRegularSeason20242025!$B$3:$B$1315, "&lt;=" &amp; BM$1, DataRegularSeason20242025!$E$3:$E$1315, $A7)</f>
        <v>11</v>
      </c>
      <c r="BN7">
        <f>SUMIFS(DataRegularSeason20242025!$AA$3:$AA$1315,DataRegularSeason20242025!$B$3:$B$1315, "&lt;=" &amp; BN$1, DataRegularSeason20242025!$D$3:$D$1315, $A7)+SUMIFS(DataRegularSeason20242025!$AB$3:$AB$1315,DataRegularSeason20242025!$B$3:$B$1315, "&lt;=" &amp; BN$1, DataRegularSeason20242025!$E$3:$E$1315, $A7)</f>
        <v>11</v>
      </c>
      <c r="BO7">
        <f>SUMIFS(DataRegularSeason20242025!$AA$3:$AA$1315,DataRegularSeason20242025!$B$3:$B$1315, "&lt;=" &amp; BO$1, DataRegularSeason20242025!$D$3:$D$1315, $A7)+SUMIFS(DataRegularSeason20242025!$AB$3:$AB$1315,DataRegularSeason20242025!$B$3:$B$1315, "&lt;=" &amp; BO$1, DataRegularSeason20242025!$E$3:$E$1315, $A7)</f>
        <v>11</v>
      </c>
      <c r="BP7">
        <f>SUMIFS(DataRegularSeason20242025!$AA$3:$AA$1315,DataRegularSeason20242025!$B$3:$B$1315, "&lt;=" &amp; BP$1, DataRegularSeason20242025!$D$3:$D$1315, $A7)+SUMIFS(DataRegularSeason20242025!$AB$3:$AB$1315,DataRegularSeason20242025!$B$3:$B$1315, "&lt;=" &amp; BP$1, DataRegularSeason20242025!$E$3:$E$1315, $A7)</f>
        <v>11</v>
      </c>
      <c r="BQ7">
        <f>SUMIFS(DataRegularSeason20242025!$AA$3:$AA$1315,DataRegularSeason20242025!$B$3:$B$1315, "&lt;=" &amp; BQ$1, DataRegularSeason20242025!$D$3:$D$1315, $A7)+SUMIFS(DataRegularSeason20242025!$AB$3:$AB$1315,DataRegularSeason20242025!$B$3:$B$1315, "&lt;=" &amp; BQ$1, DataRegularSeason20242025!$E$3:$E$1315, $A7)</f>
        <v>11</v>
      </c>
      <c r="BR7">
        <f>SUMIFS(DataRegularSeason20242025!$AA$3:$AA$1315,DataRegularSeason20242025!$B$3:$B$1315, "&lt;=" &amp; BR$1, DataRegularSeason20242025!$D$3:$D$1315, $A7)+SUMIFS(DataRegularSeason20242025!$AB$3:$AB$1315,DataRegularSeason20242025!$B$3:$B$1315, "&lt;=" &amp; BR$1, DataRegularSeason20242025!$E$3:$E$1315, $A7)</f>
        <v>11</v>
      </c>
      <c r="BS7">
        <f>SUMIFS(DataRegularSeason20242025!$AA$3:$AA$1315,DataRegularSeason20242025!$B$3:$B$1315, "&lt;=" &amp; BS$1, DataRegularSeason20242025!$D$3:$D$1315, $A7)+SUMIFS(DataRegularSeason20242025!$AB$3:$AB$1315,DataRegularSeason20242025!$B$3:$B$1315, "&lt;=" &amp; BS$1, DataRegularSeason20242025!$E$3:$E$1315, $A7)</f>
        <v>11</v>
      </c>
      <c r="BT7">
        <f>SUMIFS(DataRegularSeason20242025!$AA$3:$AA$1315,DataRegularSeason20242025!$B$3:$B$1315, "&lt;=" &amp; BT$1, DataRegularSeason20242025!$D$3:$D$1315, $A7)+SUMIFS(DataRegularSeason20242025!$AB$3:$AB$1315,DataRegularSeason20242025!$B$3:$B$1315, "&lt;=" &amp; BT$1, DataRegularSeason20242025!$E$3:$E$1315, $A7)</f>
        <v>11</v>
      </c>
      <c r="BU7">
        <f>SUMIFS(DataRegularSeason20242025!$AA$3:$AA$1315,DataRegularSeason20242025!$B$3:$B$1315, "&lt;=" &amp; BU$1, DataRegularSeason20242025!$D$3:$D$1315, $A7)+SUMIFS(DataRegularSeason20242025!$AB$3:$AB$1315,DataRegularSeason20242025!$B$3:$B$1315, "&lt;=" &amp; BU$1, DataRegularSeason20242025!$E$3:$E$1315, $A7)</f>
        <v>11</v>
      </c>
      <c r="BV7">
        <f>SUMIFS(DataRegularSeason20242025!$AA$3:$AA$1315,DataRegularSeason20242025!$B$3:$B$1315, "&lt;=" &amp; BV$1, DataRegularSeason20242025!$D$3:$D$1315, $A7)+SUMIFS(DataRegularSeason20242025!$AB$3:$AB$1315,DataRegularSeason20242025!$B$3:$B$1315, "&lt;=" &amp; BV$1, DataRegularSeason20242025!$E$3:$E$1315, $A7)</f>
        <v>11</v>
      </c>
      <c r="BW7">
        <f>SUMIFS(DataRegularSeason20242025!$AA$3:$AA$1315,DataRegularSeason20242025!$B$3:$B$1315, "&lt;=" &amp; BW$1, DataRegularSeason20242025!$D$3:$D$1315, $A7)+SUMIFS(DataRegularSeason20242025!$AB$3:$AB$1315,DataRegularSeason20242025!$B$3:$B$1315, "&lt;=" &amp; BW$1, DataRegularSeason20242025!$E$3:$E$1315, $A7)</f>
        <v>11</v>
      </c>
      <c r="BX7">
        <f>SUMIFS(DataRegularSeason20242025!$AA$3:$AA$1315,DataRegularSeason20242025!$B$3:$B$1315, "&lt;=" &amp; BX$1, DataRegularSeason20242025!$D$3:$D$1315, $A7)+SUMIFS(DataRegularSeason20242025!$AB$3:$AB$1315,DataRegularSeason20242025!$B$3:$B$1315, "&lt;=" &amp; BX$1, DataRegularSeason20242025!$E$3:$E$1315, $A7)</f>
        <v>11</v>
      </c>
      <c r="BY7">
        <f>SUMIFS(DataRegularSeason20242025!$AA$3:$AA$1315,DataRegularSeason20242025!$B$3:$B$1315, "&lt;=" &amp; BY$1, DataRegularSeason20242025!$D$3:$D$1315, $A7)+SUMIFS(DataRegularSeason20242025!$AB$3:$AB$1315,DataRegularSeason20242025!$B$3:$B$1315, "&lt;=" &amp; BY$1, DataRegularSeason20242025!$E$3:$E$1315, $A7)</f>
        <v>11</v>
      </c>
      <c r="BZ7">
        <f>SUMIFS(DataRegularSeason20242025!$AA$3:$AA$1315,DataRegularSeason20242025!$B$3:$B$1315, "&lt;=" &amp; BZ$1, DataRegularSeason20242025!$D$3:$D$1315, $A7)+SUMIFS(DataRegularSeason20242025!$AB$3:$AB$1315,DataRegularSeason20242025!$B$3:$B$1315, "&lt;=" &amp; BZ$1, DataRegularSeason20242025!$E$3:$E$1315, $A7)</f>
        <v>11</v>
      </c>
      <c r="CA7">
        <f>SUMIFS(DataRegularSeason20242025!$AA$3:$AA$1315,DataRegularSeason20242025!$B$3:$B$1315, "&lt;=" &amp; CA$1, DataRegularSeason20242025!$D$3:$D$1315, $A7)+SUMIFS(DataRegularSeason20242025!$AB$3:$AB$1315,DataRegularSeason20242025!$B$3:$B$1315, "&lt;=" &amp; CA$1, DataRegularSeason20242025!$E$3:$E$1315, $A7)</f>
        <v>11</v>
      </c>
      <c r="CB7">
        <f>SUMIFS(DataRegularSeason20242025!$AA$3:$AA$1315,DataRegularSeason20242025!$B$3:$B$1315, "&lt;=" &amp; CB$1, DataRegularSeason20242025!$D$3:$D$1315, $A7)+SUMIFS(DataRegularSeason20242025!$AB$3:$AB$1315,DataRegularSeason20242025!$B$3:$B$1315, "&lt;=" &amp; CB$1, DataRegularSeason20242025!$E$3:$E$1315, $A7)</f>
        <v>11</v>
      </c>
      <c r="CC7">
        <f>SUMIFS(DataRegularSeason20242025!$AA$3:$AA$1315,DataRegularSeason20242025!$B$3:$B$1315, "&lt;=" &amp; CC$1, DataRegularSeason20242025!$D$3:$D$1315, $A7)+SUMIFS(DataRegularSeason20242025!$AB$3:$AB$1315,DataRegularSeason20242025!$B$3:$B$1315, "&lt;=" &amp; CC$1, DataRegularSeason20242025!$E$3:$E$1315, $A7)</f>
        <v>11</v>
      </c>
      <c r="CD7">
        <f>SUMIFS(DataRegularSeason20242025!$AA$3:$AA$1315,DataRegularSeason20242025!$B$3:$B$1315, "&lt;=" &amp; CD$1, DataRegularSeason20242025!$D$3:$D$1315, $A7)+SUMIFS(DataRegularSeason20242025!$AB$3:$AB$1315,DataRegularSeason20242025!$B$3:$B$1315, "&lt;=" &amp; CD$1, DataRegularSeason20242025!$E$3:$E$1315, $A7)</f>
        <v>11</v>
      </c>
      <c r="CE7">
        <f>SUMIFS(DataRegularSeason20242025!$AA$3:$AA$1315,DataRegularSeason20242025!$B$3:$B$1315, "&lt;=" &amp; CE$1, DataRegularSeason20242025!$D$3:$D$1315, $A7)+SUMIFS(DataRegularSeason20242025!$AB$3:$AB$1315,DataRegularSeason20242025!$B$3:$B$1315, "&lt;=" &amp; CE$1, DataRegularSeason20242025!$E$3:$E$1315, $A7)</f>
        <v>11</v>
      </c>
      <c r="CF7">
        <f>SUMIFS(DataRegularSeason20242025!$AA$3:$AA$1315,DataRegularSeason20242025!$B$3:$B$1315, "&lt;=" &amp; CF$1, DataRegularSeason20242025!$D$3:$D$1315, $A7)+SUMIFS(DataRegularSeason20242025!$AB$3:$AB$1315,DataRegularSeason20242025!$B$3:$B$1315, "&lt;=" &amp; CF$1, DataRegularSeason20242025!$E$3:$E$1315, $A7)</f>
        <v>11</v>
      </c>
      <c r="CG7">
        <f>SUMIFS(DataRegularSeason20242025!$AA$3:$AA$1315,DataRegularSeason20242025!$B$3:$B$1315, "&lt;=" &amp; CG$1, DataRegularSeason20242025!$D$3:$D$1315, $A7)+SUMIFS(DataRegularSeason20242025!$AB$3:$AB$1315,DataRegularSeason20242025!$B$3:$B$1315, "&lt;=" &amp; CG$1, DataRegularSeason20242025!$E$3:$E$1315, $A7)</f>
        <v>11</v>
      </c>
      <c r="CH7">
        <f>SUMIFS(DataRegularSeason20242025!$AA$3:$AA$1315,DataRegularSeason20242025!$B$3:$B$1315, "&lt;=" &amp; CH$1, DataRegularSeason20242025!$D$3:$D$1315, $A7)+SUMIFS(DataRegularSeason20242025!$AB$3:$AB$1315,DataRegularSeason20242025!$B$3:$B$1315, "&lt;=" &amp; CH$1, DataRegularSeason20242025!$E$3:$E$1315, $A7)</f>
        <v>11</v>
      </c>
      <c r="CI7">
        <f>SUMIFS(DataRegularSeason20242025!$AA$3:$AA$1315,DataRegularSeason20242025!$B$3:$B$1315, "&lt;=" &amp; CI$1, DataRegularSeason20242025!$D$3:$D$1315, $A7)+SUMIFS(DataRegularSeason20242025!$AB$3:$AB$1315,DataRegularSeason20242025!$B$3:$B$1315, "&lt;=" &amp; CI$1, DataRegularSeason20242025!$E$3:$E$1315, $A7)</f>
        <v>11</v>
      </c>
      <c r="CJ7">
        <f>SUMIFS(DataRegularSeason20242025!$AA$3:$AA$1315,DataRegularSeason20242025!$B$3:$B$1315, "&lt;=" &amp; CJ$1, DataRegularSeason20242025!$D$3:$D$1315, $A7)+SUMIFS(DataRegularSeason20242025!$AB$3:$AB$1315,DataRegularSeason20242025!$B$3:$B$1315, "&lt;=" &amp; CJ$1, DataRegularSeason20242025!$E$3:$E$1315, $A7)</f>
        <v>11</v>
      </c>
      <c r="CK7">
        <f>SUMIFS(DataRegularSeason20242025!$AA$3:$AA$1315,DataRegularSeason20242025!$B$3:$B$1315, "&lt;=" &amp; CK$1, DataRegularSeason20242025!$D$3:$D$1315, $A7)+SUMIFS(DataRegularSeason20242025!$AB$3:$AB$1315,DataRegularSeason20242025!$B$3:$B$1315, "&lt;=" &amp; CK$1, DataRegularSeason20242025!$E$3:$E$1315, $A7)</f>
        <v>11</v>
      </c>
      <c r="CL7">
        <f>SUMIFS(DataRegularSeason20242025!$AA$3:$AA$1315,DataRegularSeason20242025!$B$3:$B$1315, "&lt;=" &amp; CL$1, DataRegularSeason20242025!$D$3:$D$1315, $A7)+SUMIFS(DataRegularSeason20242025!$AB$3:$AB$1315,DataRegularSeason20242025!$B$3:$B$1315, "&lt;=" &amp; CL$1, DataRegularSeason20242025!$E$3:$E$1315, $A7)</f>
        <v>11</v>
      </c>
      <c r="CM7">
        <f>SUMIFS(DataRegularSeason20242025!$AA$3:$AA$1315,DataRegularSeason20242025!$B$3:$B$1315, "&lt;=" &amp; CM$1, DataRegularSeason20242025!$D$3:$D$1315, $A7)+SUMIFS(DataRegularSeason20242025!$AB$3:$AB$1315,DataRegularSeason20242025!$B$3:$B$1315, "&lt;=" &amp; CM$1, DataRegularSeason20242025!$E$3:$E$1315, $A7)</f>
        <v>11</v>
      </c>
      <c r="CN7">
        <f>SUMIFS(DataRegularSeason20242025!$AA$3:$AA$1315,DataRegularSeason20242025!$B$3:$B$1315, "&lt;=" &amp; CN$1, DataRegularSeason20242025!$D$3:$D$1315, $A7)+SUMIFS(DataRegularSeason20242025!$AB$3:$AB$1315,DataRegularSeason20242025!$B$3:$B$1315, "&lt;=" &amp; CN$1, DataRegularSeason20242025!$E$3:$E$1315, $A7)</f>
        <v>11</v>
      </c>
      <c r="CO7">
        <f>SUMIFS(DataRegularSeason20242025!$AA$3:$AA$1315,DataRegularSeason20242025!$B$3:$B$1315, "&lt;=" &amp; CO$1, DataRegularSeason20242025!$D$3:$D$1315, $A7)+SUMIFS(DataRegularSeason20242025!$AB$3:$AB$1315,DataRegularSeason20242025!$B$3:$B$1315, "&lt;=" &amp; CO$1, DataRegularSeason20242025!$E$3:$E$1315, $A7)</f>
        <v>11</v>
      </c>
      <c r="CP7">
        <f>SUMIFS(DataRegularSeason20242025!$AA$3:$AA$1315,DataRegularSeason20242025!$B$3:$B$1315, "&lt;=" &amp; CP$1, DataRegularSeason20242025!$D$3:$D$1315, $A7)+SUMIFS(DataRegularSeason20242025!$AB$3:$AB$1315,DataRegularSeason20242025!$B$3:$B$1315, "&lt;=" &amp; CP$1, DataRegularSeason20242025!$E$3:$E$1315, $A7)</f>
        <v>11</v>
      </c>
      <c r="CQ7">
        <f>SUMIFS(DataRegularSeason20242025!$AA$3:$AA$1315,DataRegularSeason20242025!$B$3:$B$1315, "&lt;=" &amp; CQ$1, DataRegularSeason20242025!$D$3:$D$1315, $A7)+SUMIFS(DataRegularSeason20242025!$AB$3:$AB$1315,DataRegularSeason20242025!$B$3:$B$1315, "&lt;=" &amp; CQ$1, DataRegularSeason20242025!$E$3:$E$1315, $A7)</f>
        <v>11</v>
      </c>
      <c r="CR7">
        <f>SUMIFS(DataRegularSeason20242025!$AA$3:$AA$1315,DataRegularSeason20242025!$B$3:$B$1315, "&lt;=" &amp; CR$1, DataRegularSeason20242025!$D$3:$D$1315, $A7)+SUMIFS(DataRegularSeason20242025!$AB$3:$AB$1315,DataRegularSeason20242025!$B$3:$B$1315, "&lt;=" &amp; CR$1, DataRegularSeason20242025!$E$3:$E$1315, $A7)</f>
        <v>11</v>
      </c>
      <c r="CS7">
        <f>SUMIFS(DataRegularSeason20242025!$AA$3:$AA$1315,DataRegularSeason20242025!$B$3:$B$1315, "&lt;=" &amp; CS$1, DataRegularSeason20242025!$D$3:$D$1315, $A7)+SUMIFS(DataRegularSeason20242025!$AB$3:$AB$1315,DataRegularSeason20242025!$B$3:$B$1315, "&lt;=" &amp; CS$1, DataRegularSeason20242025!$E$3:$E$1315, $A7)</f>
        <v>11</v>
      </c>
      <c r="CT7">
        <f>SUMIFS(DataRegularSeason20242025!$AA$3:$AA$1315,DataRegularSeason20242025!$B$3:$B$1315, "&lt;=" &amp; CT$1, DataRegularSeason20242025!$D$3:$D$1315, $A7)+SUMIFS(DataRegularSeason20242025!$AB$3:$AB$1315,DataRegularSeason20242025!$B$3:$B$1315, "&lt;=" &amp; CT$1, DataRegularSeason20242025!$E$3:$E$1315, $A7)</f>
        <v>11</v>
      </c>
      <c r="CU7">
        <f>SUMIFS(DataRegularSeason20242025!$AA$3:$AA$1315,DataRegularSeason20242025!$B$3:$B$1315, "&lt;=" &amp; CU$1, DataRegularSeason20242025!$D$3:$D$1315, $A7)+SUMIFS(DataRegularSeason20242025!$AB$3:$AB$1315,DataRegularSeason20242025!$B$3:$B$1315, "&lt;=" &amp; CU$1, DataRegularSeason20242025!$E$3:$E$1315, $A7)</f>
        <v>11</v>
      </c>
      <c r="CV7">
        <f>SUMIFS(DataRegularSeason20242025!$AA$3:$AA$1315,DataRegularSeason20242025!$B$3:$B$1315, "&lt;=" &amp; CV$1, DataRegularSeason20242025!$D$3:$D$1315, $A7)+SUMIFS(DataRegularSeason20242025!$AB$3:$AB$1315,DataRegularSeason20242025!$B$3:$B$1315, "&lt;=" &amp; CV$1, DataRegularSeason20242025!$E$3:$E$1315, $A7)</f>
        <v>11</v>
      </c>
      <c r="CW7">
        <f>SUMIFS(DataRegularSeason20242025!$AA$3:$AA$1315,DataRegularSeason20242025!$B$3:$B$1315, "&lt;=" &amp; CW$1, DataRegularSeason20242025!$D$3:$D$1315, $A7)+SUMIFS(DataRegularSeason20242025!$AB$3:$AB$1315,DataRegularSeason20242025!$B$3:$B$1315, "&lt;=" &amp; CW$1, DataRegularSeason20242025!$E$3:$E$1315, $A7)</f>
        <v>11</v>
      </c>
      <c r="CX7">
        <f>SUMIFS(DataRegularSeason20242025!$AA$3:$AA$1315,DataRegularSeason20242025!$B$3:$B$1315, "&lt;=" &amp; CX$1, DataRegularSeason20242025!$D$3:$D$1315, $A7)+SUMIFS(DataRegularSeason20242025!$AB$3:$AB$1315,DataRegularSeason20242025!$B$3:$B$1315, "&lt;=" &amp; CX$1, DataRegularSeason20242025!$E$3:$E$1315, $A7)</f>
        <v>11</v>
      </c>
      <c r="CY7">
        <f>SUMIFS(DataRegularSeason20242025!$AA$3:$AA$1315,DataRegularSeason20242025!$B$3:$B$1315, "&lt;=" &amp; CY$1, DataRegularSeason20242025!$D$3:$D$1315, $A7)+SUMIFS(DataRegularSeason20242025!$AB$3:$AB$1315,DataRegularSeason20242025!$B$3:$B$1315, "&lt;=" &amp; CY$1, DataRegularSeason20242025!$E$3:$E$1315, $A7)</f>
        <v>11</v>
      </c>
      <c r="CZ7">
        <f>SUMIFS(DataRegularSeason20242025!$AA$3:$AA$1315,DataRegularSeason20242025!$B$3:$B$1315, "&lt;=" &amp; CZ$1, DataRegularSeason20242025!$D$3:$D$1315, $A7)+SUMIFS(DataRegularSeason20242025!$AB$3:$AB$1315,DataRegularSeason20242025!$B$3:$B$1315, "&lt;=" &amp; CZ$1, DataRegularSeason20242025!$E$3:$E$1315, $A7)</f>
        <v>11</v>
      </c>
      <c r="DA7">
        <f>SUMIFS(DataRegularSeason20242025!$AA$3:$AA$1315,DataRegularSeason20242025!$B$3:$B$1315, "&lt;=" &amp; DA$1, DataRegularSeason20242025!$D$3:$D$1315, $A7)+SUMIFS(DataRegularSeason20242025!$AB$3:$AB$1315,DataRegularSeason20242025!$B$3:$B$1315, "&lt;=" &amp; DA$1, DataRegularSeason20242025!$E$3:$E$1315, $A7)</f>
        <v>11</v>
      </c>
      <c r="DB7">
        <f>SUMIFS(DataRegularSeason20242025!$AA$3:$AA$1315,DataRegularSeason20242025!$B$3:$B$1315, "&lt;=" &amp; DB$1, DataRegularSeason20242025!$D$3:$D$1315, $A7)+SUMIFS(DataRegularSeason20242025!$AB$3:$AB$1315,DataRegularSeason20242025!$B$3:$B$1315, "&lt;=" &amp; DB$1, DataRegularSeason20242025!$E$3:$E$1315, $A7)</f>
        <v>11</v>
      </c>
      <c r="DC7">
        <f>SUMIFS(DataRegularSeason20242025!$AA$3:$AA$1315,DataRegularSeason20242025!$B$3:$B$1315, "&lt;=" &amp; DC$1, DataRegularSeason20242025!$D$3:$D$1315, $A7)+SUMIFS(DataRegularSeason20242025!$AB$3:$AB$1315,DataRegularSeason20242025!$B$3:$B$1315, "&lt;=" &amp; DC$1, DataRegularSeason20242025!$E$3:$E$1315, $A7)</f>
        <v>11</v>
      </c>
      <c r="DD7">
        <f>SUMIFS(DataRegularSeason20242025!$AA$3:$AA$1315,DataRegularSeason20242025!$B$3:$B$1315, "&lt;=" &amp; DD$1, DataRegularSeason20242025!$D$3:$D$1315, $A7)+SUMIFS(DataRegularSeason20242025!$AB$3:$AB$1315,DataRegularSeason20242025!$B$3:$B$1315, "&lt;=" &amp; DD$1, DataRegularSeason20242025!$E$3:$E$1315, $A7)</f>
        <v>11</v>
      </c>
      <c r="DE7">
        <f>SUMIFS(DataRegularSeason20242025!$AA$3:$AA$1315,DataRegularSeason20242025!$B$3:$B$1315, "&lt;=" &amp; DE$1, DataRegularSeason20242025!$D$3:$D$1315, $A7)+SUMIFS(DataRegularSeason20242025!$AB$3:$AB$1315,DataRegularSeason20242025!$B$3:$B$1315, "&lt;=" &amp; DE$1, DataRegularSeason20242025!$E$3:$E$1315, $A7)</f>
        <v>11</v>
      </c>
      <c r="DF7">
        <f>SUMIFS(DataRegularSeason20242025!$AA$3:$AA$1315,DataRegularSeason20242025!$B$3:$B$1315, "&lt;=" &amp; DF$1, DataRegularSeason20242025!$D$3:$D$1315, $A7)+SUMIFS(DataRegularSeason20242025!$AB$3:$AB$1315,DataRegularSeason20242025!$B$3:$B$1315, "&lt;=" &amp; DF$1, DataRegularSeason20242025!$E$3:$E$1315, $A7)</f>
        <v>11</v>
      </c>
      <c r="DG7">
        <f>SUMIFS(DataRegularSeason20242025!$AA$3:$AA$1315,DataRegularSeason20242025!$B$3:$B$1315, "&lt;=" &amp; DG$1, DataRegularSeason20242025!$D$3:$D$1315, $A7)+SUMIFS(DataRegularSeason20242025!$AB$3:$AB$1315,DataRegularSeason20242025!$B$3:$B$1315, "&lt;=" &amp; DG$1, DataRegularSeason20242025!$E$3:$E$1315, $A7)</f>
        <v>11</v>
      </c>
      <c r="DH7">
        <f>SUMIFS(DataRegularSeason20242025!$AA$3:$AA$1315,DataRegularSeason20242025!$B$3:$B$1315, "&lt;=" &amp; DH$1, DataRegularSeason20242025!$D$3:$D$1315, $A7)+SUMIFS(DataRegularSeason20242025!$AB$3:$AB$1315,DataRegularSeason20242025!$B$3:$B$1315, "&lt;=" &amp; DH$1, DataRegularSeason20242025!$E$3:$E$1315, $A7)</f>
        <v>11</v>
      </c>
      <c r="DI7">
        <f>SUMIFS(DataRegularSeason20242025!$AA$3:$AA$1315,DataRegularSeason20242025!$B$3:$B$1315, "&lt;=" &amp; DI$1, DataRegularSeason20242025!$D$3:$D$1315, $A7)+SUMIFS(DataRegularSeason20242025!$AB$3:$AB$1315,DataRegularSeason20242025!$B$3:$B$1315, "&lt;=" &amp; DI$1, DataRegularSeason20242025!$E$3:$E$1315, $A7)</f>
        <v>11</v>
      </c>
      <c r="DJ7">
        <f>SUMIFS(DataRegularSeason20242025!$AA$3:$AA$1315,DataRegularSeason20242025!$B$3:$B$1315, "&lt;=" &amp; DJ$1, DataRegularSeason20242025!$D$3:$D$1315, $A7)+SUMIFS(DataRegularSeason20242025!$AB$3:$AB$1315,DataRegularSeason20242025!$B$3:$B$1315, "&lt;=" &amp; DJ$1, DataRegularSeason20242025!$E$3:$E$1315, $A7)</f>
        <v>11</v>
      </c>
      <c r="DK7">
        <f>SUMIFS(DataRegularSeason20242025!$AA$3:$AA$1315,DataRegularSeason20242025!$B$3:$B$1315, "&lt;=" &amp; DK$1, DataRegularSeason20242025!$D$3:$D$1315, $A7)+SUMIFS(DataRegularSeason20242025!$AB$3:$AB$1315,DataRegularSeason20242025!$B$3:$B$1315, "&lt;=" &amp; DK$1, DataRegularSeason20242025!$E$3:$E$1315, $A7)</f>
        <v>11</v>
      </c>
      <c r="DL7">
        <f>SUMIFS(DataRegularSeason20242025!$AA$3:$AA$1315,DataRegularSeason20242025!$B$3:$B$1315, "&lt;=" &amp; DL$1, DataRegularSeason20242025!$D$3:$D$1315, $A7)+SUMIFS(DataRegularSeason20242025!$AB$3:$AB$1315,DataRegularSeason20242025!$B$3:$B$1315, "&lt;=" &amp; DL$1, DataRegularSeason20242025!$E$3:$E$1315, $A7)</f>
        <v>11</v>
      </c>
      <c r="DM7">
        <f>SUMIFS(DataRegularSeason20242025!$AA$3:$AA$1315,DataRegularSeason20242025!$B$3:$B$1315, "&lt;=" &amp; DM$1, DataRegularSeason20242025!$D$3:$D$1315, $A7)+SUMIFS(DataRegularSeason20242025!$AB$3:$AB$1315,DataRegularSeason20242025!$B$3:$B$1315, "&lt;=" &amp; DM$1, DataRegularSeason20242025!$E$3:$E$1315, $A7)</f>
        <v>11</v>
      </c>
      <c r="DN7">
        <f>SUMIFS(DataRegularSeason20242025!$AA$3:$AA$1315,DataRegularSeason20242025!$B$3:$B$1315, "&lt;=" &amp; DN$1, DataRegularSeason20242025!$D$3:$D$1315, $A7)+SUMIFS(DataRegularSeason20242025!$AB$3:$AB$1315,DataRegularSeason20242025!$B$3:$B$1315, "&lt;=" &amp; DN$1, DataRegularSeason20242025!$E$3:$E$1315, $A7)</f>
        <v>11</v>
      </c>
      <c r="DO7">
        <f>SUMIFS(DataRegularSeason20242025!$AA$3:$AA$1315,DataRegularSeason20242025!$B$3:$B$1315, "&lt;=" &amp; DO$1, DataRegularSeason20242025!$D$3:$D$1315, $A7)+SUMIFS(DataRegularSeason20242025!$AB$3:$AB$1315,DataRegularSeason20242025!$B$3:$B$1315, "&lt;=" &amp; DO$1, DataRegularSeason20242025!$E$3:$E$1315, $A7)</f>
        <v>11</v>
      </c>
      <c r="DP7">
        <f>SUMIFS(DataRegularSeason20242025!$AA$3:$AA$1315,DataRegularSeason20242025!$B$3:$B$1315, "&lt;=" &amp; DP$1, DataRegularSeason20242025!$D$3:$D$1315, $A7)+SUMIFS(DataRegularSeason20242025!$AB$3:$AB$1315,DataRegularSeason20242025!$B$3:$B$1315, "&lt;=" &amp; DP$1, DataRegularSeason20242025!$E$3:$E$1315, $A7)</f>
        <v>11</v>
      </c>
      <c r="DQ7">
        <f>SUMIFS(DataRegularSeason20242025!$AA$3:$AA$1315,DataRegularSeason20242025!$B$3:$B$1315, "&lt;=" &amp; DQ$1, DataRegularSeason20242025!$D$3:$D$1315, $A7)+SUMIFS(DataRegularSeason20242025!$AB$3:$AB$1315,DataRegularSeason20242025!$B$3:$B$1315, "&lt;=" &amp; DQ$1, DataRegularSeason20242025!$E$3:$E$1315, $A7)</f>
        <v>11</v>
      </c>
      <c r="DR7">
        <f>SUMIFS(DataRegularSeason20242025!$AA$3:$AA$1315,DataRegularSeason20242025!$B$3:$B$1315, "&lt;=" &amp; DR$1, DataRegularSeason20242025!$D$3:$D$1315, $A7)+SUMIFS(DataRegularSeason20242025!$AB$3:$AB$1315,DataRegularSeason20242025!$B$3:$B$1315, "&lt;=" &amp; DR$1, DataRegularSeason20242025!$E$3:$E$1315, $A7)</f>
        <v>11</v>
      </c>
      <c r="DS7">
        <f>SUMIFS(DataRegularSeason20242025!$AA$3:$AA$1315,DataRegularSeason20242025!$B$3:$B$1315, "&lt;=" &amp; DS$1, DataRegularSeason20242025!$D$3:$D$1315, $A7)+SUMIFS(DataRegularSeason20242025!$AB$3:$AB$1315,DataRegularSeason20242025!$B$3:$B$1315, "&lt;=" &amp; DS$1, DataRegularSeason20242025!$E$3:$E$1315, $A7)</f>
        <v>11</v>
      </c>
      <c r="DT7">
        <f>SUMIFS(DataRegularSeason20242025!$AA$3:$AA$1315,DataRegularSeason20242025!$B$3:$B$1315, "&lt;=" &amp; DT$1, DataRegularSeason20242025!$D$3:$D$1315, $A7)+SUMIFS(DataRegularSeason20242025!$AB$3:$AB$1315,DataRegularSeason20242025!$B$3:$B$1315, "&lt;=" &amp; DT$1, DataRegularSeason20242025!$E$3:$E$1315, $A7)</f>
        <v>11</v>
      </c>
      <c r="DU7">
        <f>SUMIFS(DataRegularSeason20242025!$AA$3:$AA$1315,DataRegularSeason20242025!$B$3:$B$1315, "&lt;=" &amp; DU$1, DataRegularSeason20242025!$D$3:$D$1315, $A7)+SUMIFS(DataRegularSeason20242025!$AB$3:$AB$1315,DataRegularSeason20242025!$B$3:$B$1315, "&lt;=" &amp; DU$1, DataRegularSeason20242025!$E$3:$E$1315, $A7)</f>
        <v>11</v>
      </c>
      <c r="DV7">
        <f>SUMIFS(DataRegularSeason20242025!$AA$3:$AA$1315,DataRegularSeason20242025!$B$3:$B$1315, "&lt;=" &amp; DV$1, DataRegularSeason20242025!$D$3:$D$1315, $A7)+SUMIFS(DataRegularSeason20242025!$AB$3:$AB$1315,DataRegularSeason20242025!$B$3:$B$1315, "&lt;=" &amp; DV$1, DataRegularSeason20242025!$E$3:$E$1315, $A7)</f>
        <v>11</v>
      </c>
      <c r="DW7">
        <f>SUMIFS(DataRegularSeason20242025!$AA$3:$AA$1315,DataRegularSeason20242025!$B$3:$B$1315, "&lt;=" &amp; DW$1, DataRegularSeason20242025!$D$3:$D$1315, $A7)+SUMIFS(DataRegularSeason20242025!$AB$3:$AB$1315,DataRegularSeason20242025!$B$3:$B$1315, "&lt;=" &amp; DW$1, DataRegularSeason20242025!$E$3:$E$1315, $A7)</f>
        <v>11</v>
      </c>
      <c r="DX7">
        <f>SUMIFS(DataRegularSeason20242025!$AA$3:$AA$1315,DataRegularSeason20242025!$B$3:$B$1315, "&lt;=" &amp; DX$1, DataRegularSeason20242025!$D$3:$D$1315, $A7)+SUMIFS(DataRegularSeason20242025!$AB$3:$AB$1315,DataRegularSeason20242025!$B$3:$B$1315, "&lt;=" &amp; DX$1, DataRegularSeason20242025!$E$3:$E$1315, $A7)</f>
        <v>11</v>
      </c>
      <c r="DY7">
        <f>SUMIFS(DataRegularSeason20242025!$AA$3:$AA$1315,DataRegularSeason20242025!$B$3:$B$1315, "&lt;=" &amp; DY$1, DataRegularSeason20242025!$D$3:$D$1315, $A7)+SUMIFS(DataRegularSeason20242025!$AB$3:$AB$1315,DataRegularSeason20242025!$B$3:$B$1315, "&lt;=" &amp; DY$1, DataRegularSeason20242025!$E$3:$E$1315, $A7)</f>
        <v>11</v>
      </c>
      <c r="DZ7">
        <f>SUMIFS(DataRegularSeason20242025!$AA$3:$AA$1315,DataRegularSeason20242025!$B$3:$B$1315, "&lt;=" &amp; DZ$1, DataRegularSeason20242025!$D$3:$D$1315, $A7)+SUMIFS(DataRegularSeason20242025!$AB$3:$AB$1315,DataRegularSeason20242025!$B$3:$B$1315, "&lt;=" &amp; DZ$1, DataRegularSeason20242025!$E$3:$E$1315, $A7)</f>
        <v>11</v>
      </c>
      <c r="EA7">
        <f>SUMIFS(DataRegularSeason20242025!$AA$3:$AA$1315,DataRegularSeason20242025!$B$3:$B$1315, "&lt;=" &amp; EA$1, DataRegularSeason20242025!$D$3:$D$1315, $A7)+SUMIFS(DataRegularSeason20242025!$AB$3:$AB$1315,DataRegularSeason20242025!$B$3:$B$1315, "&lt;=" &amp; EA$1, DataRegularSeason20242025!$E$3:$E$1315, $A7)</f>
        <v>11</v>
      </c>
      <c r="EB7">
        <f>SUMIFS(DataRegularSeason20242025!$AA$3:$AA$1315,DataRegularSeason20242025!$B$3:$B$1315, "&lt;=" &amp; EB$1, DataRegularSeason20242025!$D$3:$D$1315, $A7)+SUMIFS(DataRegularSeason20242025!$AB$3:$AB$1315,DataRegularSeason20242025!$B$3:$B$1315, "&lt;=" &amp; EB$1, DataRegularSeason20242025!$E$3:$E$1315, $A7)</f>
        <v>11</v>
      </c>
      <c r="EC7">
        <f>SUMIFS(DataRegularSeason20242025!$AA$3:$AA$1315,DataRegularSeason20242025!$B$3:$B$1315, "&lt;=" &amp; EC$1, DataRegularSeason20242025!$D$3:$D$1315, $A7)+SUMIFS(DataRegularSeason20242025!$AB$3:$AB$1315,DataRegularSeason20242025!$B$3:$B$1315, "&lt;=" &amp; EC$1, DataRegularSeason20242025!$E$3:$E$1315, $A7)</f>
        <v>11</v>
      </c>
      <c r="ED7">
        <f>SUMIFS(DataRegularSeason20242025!$AA$3:$AA$1315,DataRegularSeason20242025!$B$3:$B$1315, "&lt;=" &amp; ED$1, DataRegularSeason20242025!$D$3:$D$1315, $A7)+SUMIFS(DataRegularSeason20242025!$AB$3:$AB$1315,DataRegularSeason20242025!$B$3:$B$1315, "&lt;=" &amp; ED$1, DataRegularSeason20242025!$E$3:$E$1315, $A7)</f>
        <v>11</v>
      </c>
      <c r="EE7">
        <f>SUMIFS(DataRegularSeason20242025!$AA$3:$AA$1315,DataRegularSeason20242025!$B$3:$B$1315, "&lt;=" &amp; EE$1, DataRegularSeason20242025!$D$3:$D$1315, $A7)+SUMIFS(DataRegularSeason20242025!$AB$3:$AB$1315,DataRegularSeason20242025!$B$3:$B$1315, "&lt;=" &amp; EE$1, DataRegularSeason20242025!$E$3:$E$1315, $A7)</f>
        <v>11</v>
      </c>
      <c r="EF7">
        <f>SUMIFS(DataRegularSeason20242025!$AA$3:$AA$1315,DataRegularSeason20242025!$B$3:$B$1315, "&lt;=" &amp; EF$1, DataRegularSeason20242025!$D$3:$D$1315, $A7)+SUMIFS(DataRegularSeason20242025!$AB$3:$AB$1315,DataRegularSeason20242025!$B$3:$B$1315, "&lt;=" &amp; EF$1, DataRegularSeason20242025!$E$3:$E$1315, $A7)</f>
        <v>11</v>
      </c>
      <c r="EG7">
        <f>SUMIFS(DataRegularSeason20242025!$AA$3:$AA$1315,DataRegularSeason20242025!$B$3:$B$1315, "&lt;=" &amp; EG$1, DataRegularSeason20242025!$D$3:$D$1315, $A7)+SUMIFS(DataRegularSeason20242025!$AB$3:$AB$1315,DataRegularSeason20242025!$B$3:$B$1315, "&lt;=" &amp; EG$1, DataRegularSeason20242025!$E$3:$E$1315, $A7)</f>
        <v>11</v>
      </c>
      <c r="EH7">
        <f>SUMIFS(DataRegularSeason20242025!$AA$3:$AA$1315,DataRegularSeason20242025!$B$3:$B$1315, "&lt;=" &amp; EH$1, DataRegularSeason20242025!$D$3:$D$1315, $A7)+SUMIFS(DataRegularSeason20242025!$AB$3:$AB$1315,DataRegularSeason20242025!$B$3:$B$1315, "&lt;=" &amp; EH$1, DataRegularSeason20242025!$E$3:$E$1315, $A7)</f>
        <v>11</v>
      </c>
      <c r="EI7">
        <f>SUMIFS(DataRegularSeason20242025!$AA$3:$AA$1315,DataRegularSeason20242025!$B$3:$B$1315, "&lt;=" &amp; EI$1, DataRegularSeason20242025!$D$3:$D$1315, $A7)+SUMIFS(DataRegularSeason20242025!$AB$3:$AB$1315,DataRegularSeason20242025!$B$3:$B$1315, "&lt;=" &amp; EI$1, DataRegularSeason20242025!$E$3:$E$1315, $A7)</f>
        <v>11</v>
      </c>
      <c r="EJ7">
        <f>SUMIFS(DataRegularSeason20242025!$AA$3:$AA$1315,DataRegularSeason20242025!$B$3:$B$1315, "&lt;=" &amp; EJ$1, DataRegularSeason20242025!$D$3:$D$1315, $A7)+SUMIFS(DataRegularSeason20242025!$AB$3:$AB$1315,DataRegularSeason20242025!$B$3:$B$1315, "&lt;=" &amp; EJ$1, DataRegularSeason20242025!$E$3:$E$1315, $A7)</f>
        <v>11</v>
      </c>
      <c r="EK7">
        <f>SUMIFS(DataRegularSeason20242025!$AA$3:$AA$1315,DataRegularSeason20242025!$B$3:$B$1315, "&lt;=" &amp; EK$1, DataRegularSeason20242025!$D$3:$D$1315, $A7)+SUMIFS(DataRegularSeason20242025!$AB$3:$AB$1315,DataRegularSeason20242025!$B$3:$B$1315, "&lt;=" &amp; EK$1, DataRegularSeason20242025!$E$3:$E$1315, $A7)</f>
        <v>11</v>
      </c>
      <c r="EL7">
        <f>SUMIFS(DataRegularSeason20242025!$AA$3:$AA$1315,DataRegularSeason20242025!$B$3:$B$1315, "&lt;=" &amp; EL$1, DataRegularSeason20242025!$D$3:$D$1315, $A7)+SUMIFS(DataRegularSeason20242025!$AB$3:$AB$1315,DataRegularSeason20242025!$B$3:$B$1315, "&lt;=" &amp; EL$1, DataRegularSeason20242025!$E$3:$E$1315, $A7)</f>
        <v>11</v>
      </c>
      <c r="EM7">
        <f>SUMIFS(DataRegularSeason20242025!$AA$3:$AA$1315,DataRegularSeason20242025!$B$3:$B$1315, "&lt;=" &amp; EM$1, DataRegularSeason20242025!$D$3:$D$1315, $A7)+SUMIFS(DataRegularSeason20242025!$AB$3:$AB$1315,DataRegularSeason20242025!$B$3:$B$1315, "&lt;=" &amp; EM$1, DataRegularSeason20242025!$E$3:$E$1315, $A7)</f>
        <v>11</v>
      </c>
      <c r="EN7">
        <f>SUMIFS(DataRegularSeason20242025!$AA$3:$AA$1315,DataRegularSeason20242025!$B$3:$B$1315, "&lt;=" &amp; EN$1, DataRegularSeason20242025!$D$3:$D$1315, $A7)+SUMIFS(DataRegularSeason20242025!$AB$3:$AB$1315,DataRegularSeason20242025!$B$3:$B$1315, "&lt;=" &amp; EN$1, DataRegularSeason20242025!$E$3:$E$1315, $A7)</f>
        <v>11</v>
      </c>
      <c r="EO7">
        <f>SUMIFS(DataRegularSeason20242025!$AA$3:$AA$1315,DataRegularSeason20242025!$B$3:$B$1315, "&lt;=" &amp; EO$1, DataRegularSeason20242025!$D$3:$D$1315, $A7)+SUMIFS(DataRegularSeason20242025!$AB$3:$AB$1315,DataRegularSeason20242025!$B$3:$B$1315, "&lt;=" &amp; EO$1, DataRegularSeason20242025!$E$3:$E$1315, $A7)</f>
        <v>11</v>
      </c>
      <c r="EP7">
        <f>SUMIFS(DataRegularSeason20242025!$AA$3:$AA$1315,DataRegularSeason20242025!$B$3:$B$1315, "&lt;=" &amp; EP$1, DataRegularSeason20242025!$D$3:$D$1315, $A7)+SUMIFS(DataRegularSeason20242025!$AB$3:$AB$1315,DataRegularSeason20242025!$B$3:$B$1315, "&lt;=" &amp; EP$1, DataRegularSeason20242025!$E$3:$E$1315, $A7)</f>
        <v>11</v>
      </c>
      <c r="EQ7">
        <f>SUMIFS(DataRegularSeason20242025!$AA$3:$AA$1315,DataRegularSeason20242025!$B$3:$B$1315, "&lt;=" &amp; EQ$1, DataRegularSeason20242025!$D$3:$D$1315, $A7)+SUMIFS(DataRegularSeason20242025!$AB$3:$AB$1315,DataRegularSeason20242025!$B$3:$B$1315, "&lt;=" &amp; EQ$1, DataRegularSeason20242025!$E$3:$E$1315, $A7)</f>
        <v>11</v>
      </c>
      <c r="ER7">
        <f>SUMIFS(DataRegularSeason20242025!$AA$3:$AA$1315,DataRegularSeason20242025!$B$3:$B$1315, "&lt;=" &amp; ER$1, DataRegularSeason20242025!$D$3:$D$1315, $A7)+SUMIFS(DataRegularSeason20242025!$AB$3:$AB$1315,DataRegularSeason20242025!$B$3:$B$1315, "&lt;=" &amp; ER$1, DataRegularSeason20242025!$E$3:$E$1315, $A7)</f>
        <v>11</v>
      </c>
      <c r="ES7">
        <f>SUMIFS(DataRegularSeason20242025!$AA$3:$AA$1315,DataRegularSeason20242025!$B$3:$B$1315, "&lt;=" &amp; ES$1, DataRegularSeason20242025!$D$3:$D$1315, $A7)+SUMIFS(DataRegularSeason20242025!$AB$3:$AB$1315,DataRegularSeason20242025!$B$3:$B$1315, "&lt;=" &amp; ES$1, DataRegularSeason20242025!$E$3:$E$1315, $A7)</f>
        <v>11</v>
      </c>
      <c r="ET7">
        <f>SUMIFS(DataRegularSeason20242025!$AA$3:$AA$1315,DataRegularSeason20242025!$B$3:$B$1315, "&lt;=" &amp; ET$1, DataRegularSeason20242025!$D$3:$D$1315, $A7)+SUMIFS(DataRegularSeason20242025!$AB$3:$AB$1315,DataRegularSeason20242025!$B$3:$B$1315, "&lt;=" &amp; ET$1, DataRegularSeason20242025!$E$3:$E$1315, $A7)</f>
        <v>11</v>
      </c>
      <c r="EU7">
        <f>SUMIFS(DataRegularSeason20242025!$AA$3:$AA$1315,DataRegularSeason20242025!$B$3:$B$1315, "&lt;=" &amp; EU$1, DataRegularSeason20242025!$D$3:$D$1315, $A7)+SUMIFS(DataRegularSeason20242025!$AB$3:$AB$1315,DataRegularSeason20242025!$B$3:$B$1315, "&lt;=" &amp; EU$1, DataRegularSeason20242025!$E$3:$E$1315, $A7)</f>
        <v>11</v>
      </c>
      <c r="EV7">
        <f>SUMIFS(DataRegularSeason20242025!$AA$3:$AA$1315,DataRegularSeason20242025!$B$3:$B$1315, "&lt;=" &amp; EV$1, DataRegularSeason20242025!$D$3:$D$1315, $A7)+SUMIFS(DataRegularSeason20242025!$AB$3:$AB$1315,DataRegularSeason20242025!$B$3:$B$1315, "&lt;=" &amp; EV$1, DataRegularSeason20242025!$E$3:$E$1315, $A7)</f>
        <v>11</v>
      </c>
      <c r="EW7">
        <f>SUMIFS(DataRegularSeason20242025!$AA$3:$AA$1315,DataRegularSeason20242025!$B$3:$B$1315, "&lt;=" &amp; EW$1, DataRegularSeason20242025!$D$3:$D$1315, $A7)+SUMIFS(DataRegularSeason20242025!$AB$3:$AB$1315,DataRegularSeason20242025!$B$3:$B$1315, "&lt;=" &amp; EW$1, DataRegularSeason20242025!$E$3:$E$1315, $A7)</f>
        <v>11</v>
      </c>
      <c r="EX7">
        <f>SUMIFS(DataRegularSeason20242025!$AA$3:$AA$1315,DataRegularSeason20242025!$B$3:$B$1315, "&lt;=" &amp; EX$1, DataRegularSeason20242025!$D$3:$D$1315, $A7)+SUMIFS(DataRegularSeason20242025!$AB$3:$AB$1315,DataRegularSeason20242025!$B$3:$B$1315, "&lt;=" &amp; EX$1, DataRegularSeason20242025!$E$3:$E$1315, $A7)</f>
        <v>11</v>
      </c>
      <c r="EY7">
        <f>SUMIFS(DataRegularSeason20242025!$AA$3:$AA$1315,DataRegularSeason20242025!$B$3:$B$1315, "&lt;=" &amp; EY$1, DataRegularSeason20242025!$D$3:$D$1315, $A7)+SUMIFS(DataRegularSeason20242025!$AB$3:$AB$1315,DataRegularSeason20242025!$B$3:$B$1315, "&lt;=" &amp; EY$1, DataRegularSeason20242025!$E$3:$E$1315, $A7)</f>
        <v>11</v>
      </c>
      <c r="EZ7">
        <f>SUMIFS(DataRegularSeason20242025!$AA$3:$AA$1315,DataRegularSeason20242025!$B$3:$B$1315, "&lt;=" &amp; EZ$1, DataRegularSeason20242025!$D$3:$D$1315, $A7)+SUMIFS(DataRegularSeason20242025!$AB$3:$AB$1315,DataRegularSeason20242025!$B$3:$B$1315, "&lt;=" &amp; EZ$1, DataRegularSeason20242025!$E$3:$E$1315, $A7)</f>
        <v>11</v>
      </c>
      <c r="FA7">
        <f>SUMIFS(DataRegularSeason20242025!$AA$3:$AA$1315,DataRegularSeason20242025!$B$3:$B$1315, "&lt;=" &amp; FA$1, DataRegularSeason20242025!$D$3:$D$1315, $A7)+SUMIFS(DataRegularSeason20242025!$AB$3:$AB$1315,DataRegularSeason20242025!$B$3:$B$1315, "&lt;=" &amp; FA$1, DataRegularSeason20242025!$E$3:$E$1315, $A7)</f>
        <v>11</v>
      </c>
      <c r="FB7">
        <f>SUMIFS(DataRegularSeason20242025!$AA$3:$AA$1315,DataRegularSeason20242025!$B$3:$B$1315, "&lt;=" &amp; FB$1, DataRegularSeason20242025!$D$3:$D$1315, $A7)+SUMIFS(DataRegularSeason20242025!$AB$3:$AB$1315,DataRegularSeason20242025!$B$3:$B$1315, "&lt;=" &amp; FB$1, DataRegularSeason20242025!$E$3:$E$1315, $A7)</f>
        <v>11</v>
      </c>
      <c r="FC7">
        <f>SUMIFS(DataRegularSeason20242025!$AA$3:$AA$1315,DataRegularSeason20242025!$B$3:$B$1315, "&lt;=" &amp; FC$1, DataRegularSeason20242025!$D$3:$D$1315, $A7)+SUMIFS(DataRegularSeason20242025!$AB$3:$AB$1315,DataRegularSeason20242025!$B$3:$B$1315, "&lt;=" &amp; FC$1, DataRegularSeason20242025!$E$3:$E$1315, $A7)</f>
        <v>11</v>
      </c>
      <c r="FD7">
        <f>SUMIFS(DataRegularSeason20242025!$AA$3:$AA$1315,DataRegularSeason20242025!$B$3:$B$1315, "&lt;=" &amp; FD$1, DataRegularSeason20242025!$D$3:$D$1315, $A7)+SUMIFS(DataRegularSeason20242025!$AB$3:$AB$1315,DataRegularSeason20242025!$B$3:$B$1315, "&lt;=" &amp; FD$1, DataRegularSeason20242025!$E$3:$E$1315, $A7)</f>
        <v>11</v>
      </c>
      <c r="FE7">
        <f>SUMIFS(DataRegularSeason20242025!$AA$3:$AA$1315,DataRegularSeason20242025!$B$3:$B$1315, "&lt;=" &amp; FE$1, DataRegularSeason20242025!$D$3:$D$1315, $A7)+SUMIFS(DataRegularSeason20242025!$AB$3:$AB$1315,DataRegularSeason20242025!$B$3:$B$1315, "&lt;=" &amp; FE$1, DataRegularSeason20242025!$E$3:$E$1315, $A7)</f>
        <v>11</v>
      </c>
      <c r="FF7">
        <f>SUMIFS(DataRegularSeason20242025!$AA$3:$AA$1315,DataRegularSeason20242025!$B$3:$B$1315, "&lt;=" &amp; FF$1, DataRegularSeason20242025!$D$3:$D$1315, $A7)+SUMIFS(DataRegularSeason20242025!$AB$3:$AB$1315,DataRegularSeason20242025!$B$3:$B$1315, "&lt;=" &amp; FF$1, DataRegularSeason20242025!$E$3:$E$1315, $A7)</f>
        <v>11</v>
      </c>
      <c r="FG7">
        <f>SUMIFS(DataRegularSeason20242025!$AA$3:$AA$1315,DataRegularSeason20242025!$B$3:$B$1315, "&lt;=" &amp; FG$1, DataRegularSeason20242025!$D$3:$D$1315, $A7)+SUMIFS(DataRegularSeason20242025!$AB$3:$AB$1315,DataRegularSeason20242025!$B$3:$B$1315, "&lt;=" &amp; FG$1, DataRegularSeason20242025!$E$3:$E$1315, $A7)</f>
        <v>11</v>
      </c>
      <c r="FH7">
        <f>SUMIFS(DataRegularSeason20242025!$AA$3:$AA$1315,DataRegularSeason20242025!$B$3:$B$1315, "&lt;=" &amp; FH$1, DataRegularSeason20242025!$D$3:$D$1315, $A7)+SUMIFS(DataRegularSeason20242025!$AB$3:$AB$1315,DataRegularSeason20242025!$B$3:$B$1315, "&lt;=" &amp; FH$1, DataRegularSeason20242025!$E$3:$E$1315, $A7)</f>
        <v>11</v>
      </c>
      <c r="FI7">
        <f>SUMIFS(DataRegularSeason20242025!$AA$3:$AA$1315,DataRegularSeason20242025!$B$3:$B$1315, "&lt;=" &amp; FI$1, DataRegularSeason20242025!$D$3:$D$1315, $A7)+SUMIFS(DataRegularSeason20242025!$AB$3:$AB$1315,DataRegularSeason20242025!$B$3:$B$1315, "&lt;=" &amp; FI$1, DataRegularSeason20242025!$E$3:$E$1315, $A7)</f>
        <v>11</v>
      </c>
      <c r="FJ7">
        <f>SUMIFS(DataRegularSeason20242025!$AA$3:$AA$1315,DataRegularSeason20242025!$B$3:$B$1315, "&lt;=" &amp; FJ$1, DataRegularSeason20242025!$D$3:$D$1315, $A7)+SUMIFS(DataRegularSeason20242025!$AB$3:$AB$1315,DataRegularSeason20242025!$B$3:$B$1315, "&lt;=" &amp; FJ$1, DataRegularSeason20242025!$E$3:$E$1315, $A7)</f>
        <v>11</v>
      </c>
      <c r="FK7">
        <f>SUMIFS(DataRegularSeason20242025!$AA$3:$AA$1315,DataRegularSeason20242025!$B$3:$B$1315, "&lt;=" &amp; FK$1, DataRegularSeason20242025!$D$3:$D$1315, $A7)+SUMIFS(DataRegularSeason20242025!$AB$3:$AB$1315,DataRegularSeason20242025!$B$3:$B$1315, "&lt;=" &amp; FK$1, DataRegularSeason20242025!$E$3:$E$1315, $A7)</f>
        <v>11</v>
      </c>
      <c r="FL7">
        <f>SUMIFS(DataRegularSeason20242025!$AA$3:$AA$1315,DataRegularSeason20242025!$B$3:$B$1315, "&lt;=" &amp; FL$1, DataRegularSeason20242025!$D$3:$D$1315, $A7)+SUMIFS(DataRegularSeason20242025!$AB$3:$AB$1315,DataRegularSeason20242025!$B$3:$B$1315, "&lt;=" &amp; FL$1, DataRegularSeason20242025!$E$3:$E$1315, $A7)</f>
        <v>11</v>
      </c>
      <c r="FM7">
        <f>SUMIFS(DataRegularSeason20242025!$AA$3:$AA$1315,DataRegularSeason20242025!$B$3:$B$1315, "&lt;=" &amp; FM$1, DataRegularSeason20242025!$D$3:$D$1315, $A7)+SUMIFS(DataRegularSeason20242025!$AB$3:$AB$1315,DataRegularSeason20242025!$B$3:$B$1315, "&lt;=" &amp; FM$1, DataRegularSeason20242025!$E$3:$E$1315, $A7)</f>
        <v>11</v>
      </c>
      <c r="FN7">
        <f>SUMIFS(DataRegularSeason20242025!$AA$3:$AA$1315,DataRegularSeason20242025!$B$3:$B$1315, "&lt;=" &amp; FN$1, DataRegularSeason20242025!$D$3:$D$1315, $A7)+SUMIFS(DataRegularSeason20242025!$AB$3:$AB$1315,DataRegularSeason20242025!$B$3:$B$1315, "&lt;=" &amp; FN$1, DataRegularSeason20242025!$E$3:$E$1315, $A7)</f>
        <v>11</v>
      </c>
      <c r="FO7">
        <f>SUMIFS(DataRegularSeason20242025!$AA$3:$AA$1315,DataRegularSeason20242025!$B$3:$B$1315, "&lt;=" &amp; FO$1, DataRegularSeason20242025!$D$3:$D$1315, $A7)+SUMIFS(DataRegularSeason20242025!$AB$3:$AB$1315,DataRegularSeason20242025!$B$3:$B$1315, "&lt;=" &amp; FO$1, DataRegularSeason20242025!$E$3:$E$1315, $A7)</f>
        <v>11</v>
      </c>
      <c r="FP7">
        <f>SUMIFS(DataRegularSeason20242025!$AA$3:$AA$1315,DataRegularSeason20242025!$B$3:$B$1315, "&lt;=" &amp; FP$1, DataRegularSeason20242025!$D$3:$D$1315, $A7)+SUMIFS(DataRegularSeason20242025!$AB$3:$AB$1315,DataRegularSeason20242025!$B$3:$B$1315, "&lt;=" &amp; FP$1, DataRegularSeason20242025!$E$3:$E$1315, $A7)</f>
        <v>11</v>
      </c>
      <c r="FQ7">
        <f>SUMIFS(DataRegularSeason20242025!$AA$3:$AA$1315,DataRegularSeason20242025!$B$3:$B$1315, "&lt;=" &amp; FQ$1, DataRegularSeason20242025!$D$3:$D$1315, $A7)+SUMIFS(DataRegularSeason20242025!$AB$3:$AB$1315,DataRegularSeason20242025!$B$3:$B$1315, "&lt;=" &amp; FQ$1, DataRegularSeason20242025!$E$3:$E$1315, $A7)</f>
        <v>11</v>
      </c>
      <c r="FR7">
        <f>SUMIFS(DataRegularSeason20242025!$AA$3:$AA$1315,DataRegularSeason20242025!$B$3:$B$1315, "&lt;=" &amp; FR$1, DataRegularSeason20242025!$D$3:$D$1315, $A7)+SUMIFS(DataRegularSeason20242025!$AB$3:$AB$1315,DataRegularSeason20242025!$B$3:$B$1315, "&lt;=" &amp; FR$1, DataRegularSeason20242025!$E$3:$E$1315, $A7)</f>
        <v>11</v>
      </c>
      <c r="FS7">
        <f>SUMIFS(DataRegularSeason20242025!$AA$3:$AA$1315,DataRegularSeason20242025!$B$3:$B$1315, "&lt;=" &amp; FS$1, DataRegularSeason20242025!$D$3:$D$1315, $A7)+SUMIFS(DataRegularSeason20242025!$AB$3:$AB$1315,DataRegularSeason20242025!$B$3:$B$1315, "&lt;=" &amp; FS$1, DataRegularSeason20242025!$E$3:$E$1315, $A7)</f>
        <v>11</v>
      </c>
      <c r="FT7">
        <f>SUMIFS(DataRegularSeason20242025!$AA$3:$AA$1315,DataRegularSeason20242025!$B$3:$B$1315, "&lt;=" &amp; FT$1, DataRegularSeason20242025!$D$3:$D$1315, $A7)+SUMIFS(DataRegularSeason20242025!$AB$3:$AB$1315,DataRegularSeason20242025!$B$3:$B$1315, "&lt;=" &amp; FT$1, DataRegularSeason20242025!$E$3:$E$1315, $A7)</f>
        <v>11</v>
      </c>
      <c r="FU7">
        <f>SUMIFS(DataRegularSeason20242025!$AA$3:$AA$1315,DataRegularSeason20242025!$B$3:$B$1315, "&lt;=" &amp; FU$1, DataRegularSeason20242025!$D$3:$D$1315, $A7)+SUMIFS(DataRegularSeason20242025!$AB$3:$AB$1315,DataRegularSeason20242025!$B$3:$B$1315, "&lt;=" &amp; FU$1, DataRegularSeason20242025!$E$3:$E$1315, $A7)</f>
        <v>11</v>
      </c>
      <c r="FV7">
        <f>SUMIFS(DataRegularSeason20242025!$AA$3:$AA$1315,DataRegularSeason20242025!$B$3:$B$1315, "&lt;=" &amp; FV$1, DataRegularSeason20242025!$D$3:$D$1315, $A7)+SUMIFS(DataRegularSeason20242025!$AB$3:$AB$1315,DataRegularSeason20242025!$B$3:$B$1315, "&lt;=" &amp; FV$1, DataRegularSeason20242025!$E$3:$E$1315, $A7)</f>
        <v>11</v>
      </c>
      <c r="FW7">
        <f>SUMIFS(DataRegularSeason20242025!$AA$3:$AA$1315,DataRegularSeason20242025!$B$3:$B$1315, "&lt;=" &amp; FW$1, DataRegularSeason20242025!$D$3:$D$1315, $A7)+SUMIFS(DataRegularSeason20242025!$AB$3:$AB$1315,DataRegularSeason20242025!$B$3:$B$1315, "&lt;=" &amp; FW$1, DataRegularSeason20242025!$E$3:$E$1315, $A7)</f>
        <v>11</v>
      </c>
      <c r="FX7">
        <f>SUMIFS(DataRegularSeason20242025!$AA$3:$AA$1315,DataRegularSeason20242025!$B$3:$B$1315, "&lt;=" &amp; FX$1, DataRegularSeason20242025!$D$3:$D$1315, $A7)+SUMIFS(DataRegularSeason20242025!$AB$3:$AB$1315,DataRegularSeason20242025!$B$3:$B$1315, "&lt;=" &amp; FX$1, DataRegularSeason20242025!$E$3:$E$1315, $A7)</f>
        <v>11</v>
      </c>
      <c r="FY7">
        <f>SUMIFS(DataRegularSeason20242025!$AA$3:$AA$1315,DataRegularSeason20242025!$B$3:$B$1315, "&lt;=" &amp; FY$1, DataRegularSeason20242025!$D$3:$D$1315, $A7)+SUMIFS(DataRegularSeason20242025!$AB$3:$AB$1315,DataRegularSeason20242025!$B$3:$B$1315, "&lt;=" &amp; FY$1, DataRegularSeason20242025!$E$3:$E$1315, $A7)</f>
        <v>11</v>
      </c>
      <c r="FZ7">
        <f>SUMIFS(DataRegularSeason20242025!$AA$3:$AA$1315,DataRegularSeason20242025!$B$3:$B$1315, "&lt;=" &amp; FZ$1, DataRegularSeason20242025!$D$3:$D$1315, $A7)+SUMIFS(DataRegularSeason20242025!$AB$3:$AB$1315,DataRegularSeason20242025!$B$3:$B$1315, "&lt;=" &amp; FZ$1, DataRegularSeason20242025!$E$3:$E$1315, $A7)</f>
        <v>11</v>
      </c>
      <c r="GA7">
        <f>SUMIFS(DataRegularSeason20242025!$AA$3:$AA$1315,DataRegularSeason20242025!$B$3:$B$1315, "&lt;=" &amp; GA$1, DataRegularSeason20242025!$D$3:$D$1315, $A7)+SUMIFS(DataRegularSeason20242025!$AB$3:$AB$1315,DataRegularSeason20242025!$B$3:$B$1315, "&lt;=" &amp; GA$1, DataRegularSeason20242025!$E$3:$E$1315, $A7)</f>
        <v>11</v>
      </c>
      <c r="GB7">
        <f>SUMIFS(DataRegularSeason20242025!$AA$3:$AA$1315,DataRegularSeason20242025!$B$3:$B$1315, "&lt;=" &amp; GB$1, DataRegularSeason20242025!$D$3:$D$1315, $A7)+SUMIFS(DataRegularSeason20242025!$AB$3:$AB$1315,DataRegularSeason20242025!$B$3:$B$1315, "&lt;=" &amp; GB$1, DataRegularSeason20242025!$E$3:$E$1315, $A7)</f>
        <v>11</v>
      </c>
      <c r="GC7">
        <f>SUMIFS(DataRegularSeason20242025!$AA$3:$AA$1315,DataRegularSeason20242025!$B$3:$B$1315, "&lt;=" &amp; GC$1, DataRegularSeason20242025!$D$3:$D$1315, $A7)+SUMIFS(DataRegularSeason20242025!$AB$3:$AB$1315,DataRegularSeason20242025!$B$3:$B$1315, "&lt;=" &amp; GC$1, DataRegularSeason20242025!$E$3:$E$1315, $A7)</f>
        <v>11</v>
      </c>
      <c r="GD7">
        <f>SUMIFS(DataRegularSeason20242025!$AA$3:$AA$1315,DataRegularSeason20242025!$B$3:$B$1315, "&lt;=" &amp; GD$1, DataRegularSeason20242025!$D$3:$D$1315, $A7)+SUMIFS(DataRegularSeason20242025!$AB$3:$AB$1315,DataRegularSeason20242025!$B$3:$B$1315, "&lt;=" &amp; GD$1, DataRegularSeason20242025!$E$3:$E$1315, $A7)</f>
        <v>11</v>
      </c>
      <c r="GE7">
        <f>SUMIFS(DataRegularSeason20242025!$AA$3:$AA$1315,DataRegularSeason20242025!$B$3:$B$1315, "&lt;=" &amp; GE$1, DataRegularSeason20242025!$D$3:$D$1315, $A7)+SUMIFS(DataRegularSeason20242025!$AB$3:$AB$1315,DataRegularSeason20242025!$B$3:$B$1315, "&lt;=" &amp; GE$1, DataRegularSeason20242025!$E$3:$E$1315, $A7)</f>
        <v>11</v>
      </c>
      <c r="GF7">
        <f>SUMIFS(DataRegularSeason20242025!$AA$3:$AA$1315,DataRegularSeason20242025!$B$3:$B$1315, "&lt;=" &amp; GF$1, DataRegularSeason20242025!$D$3:$D$1315, $A7)+SUMIFS(DataRegularSeason20242025!$AB$3:$AB$1315,DataRegularSeason20242025!$B$3:$B$1315, "&lt;=" &amp; GF$1, DataRegularSeason20242025!$E$3:$E$1315, $A7)</f>
        <v>11</v>
      </c>
      <c r="GG7">
        <f>SUMIFS(DataRegularSeason20242025!$AA$3:$AA$1315,DataRegularSeason20242025!$B$3:$B$1315, "&lt;=" &amp; GG$1, DataRegularSeason20242025!$D$3:$D$1315, $A7)+SUMIFS(DataRegularSeason20242025!$AB$3:$AB$1315,DataRegularSeason20242025!$B$3:$B$1315, "&lt;=" &amp; GG$1, DataRegularSeason20242025!$E$3:$E$1315, $A7)</f>
        <v>11</v>
      </c>
      <c r="GH7">
        <f>SUMIFS(DataRegularSeason20242025!$AA$3:$AA$1315,DataRegularSeason20242025!$B$3:$B$1315, "&lt;=" &amp; GH$1, DataRegularSeason20242025!$D$3:$D$1315, $A7)+SUMIFS(DataRegularSeason20242025!$AB$3:$AB$1315,DataRegularSeason20242025!$B$3:$B$1315, "&lt;=" &amp; GH$1, DataRegularSeason20242025!$E$3:$E$1315, $A7)</f>
        <v>11</v>
      </c>
      <c r="GI7">
        <f>SUMIFS(DataRegularSeason20242025!$AA$3:$AA$1315,DataRegularSeason20242025!$B$3:$B$1315, "&lt;=" &amp; GI$1, DataRegularSeason20242025!$D$3:$D$1315, $A7)+SUMIFS(DataRegularSeason20242025!$AB$3:$AB$1315,DataRegularSeason20242025!$B$3:$B$1315, "&lt;=" &amp; GI$1, DataRegularSeason20242025!$E$3:$E$1315, $A7)</f>
        <v>11</v>
      </c>
      <c r="GJ7">
        <f>SUMIFS(DataRegularSeason20242025!$AA$3:$AA$1315,DataRegularSeason20242025!$B$3:$B$1315, "&lt;=" &amp; GJ$1, DataRegularSeason20242025!$D$3:$D$1315, $A7)+SUMIFS(DataRegularSeason20242025!$AB$3:$AB$1315,DataRegularSeason20242025!$B$3:$B$1315, "&lt;=" &amp; GJ$1, DataRegularSeason20242025!$E$3:$E$1315, $A7)</f>
        <v>11</v>
      </c>
      <c r="GK7">
        <f>SUMIFS(DataRegularSeason20242025!$AA$3:$AA$1315,DataRegularSeason20242025!$B$3:$B$1315, "&lt;=" &amp; GK$1, DataRegularSeason20242025!$D$3:$D$1315, $A7)+SUMIFS(DataRegularSeason20242025!$AB$3:$AB$1315,DataRegularSeason20242025!$B$3:$B$1315, "&lt;=" &amp; GK$1, DataRegularSeason20242025!$E$3:$E$1315, $A7)</f>
        <v>11</v>
      </c>
      <c r="GL7">
        <f>SUMIFS(DataRegularSeason20242025!$AA$3:$AA$1315,DataRegularSeason20242025!$B$3:$B$1315, "&lt;=" &amp; GL$1, DataRegularSeason20242025!$D$3:$D$1315, $A7)+SUMIFS(DataRegularSeason20242025!$AB$3:$AB$1315,DataRegularSeason20242025!$B$3:$B$1315, "&lt;=" &amp; GL$1, DataRegularSeason20242025!$E$3:$E$1315, $A7)</f>
        <v>11</v>
      </c>
      <c r="GM7">
        <f>SUMIFS(DataRegularSeason20242025!$AA$3:$AA$1315,DataRegularSeason20242025!$B$3:$B$1315, "&lt;=" &amp; GM$1, DataRegularSeason20242025!$D$3:$D$1315, $A7)+SUMIFS(DataRegularSeason20242025!$AB$3:$AB$1315,DataRegularSeason20242025!$B$3:$B$1315, "&lt;=" &amp; GM$1, DataRegularSeason20242025!$E$3:$E$1315, $A7)</f>
        <v>11</v>
      </c>
      <c r="GN7">
        <f>SUMIFS(DataRegularSeason20242025!$AA$3:$AA$1315,DataRegularSeason20242025!$B$3:$B$1315, "&lt;=" &amp; GN$1, DataRegularSeason20242025!$D$3:$D$1315, $A7)+SUMIFS(DataRegularSeason20242025!$AB$3:$AB$1315,DataRegularSeason20242025!$B$3:$B$1315, "&lt;=" &amp; GN$1, DataRegularSeason20242025!$E$3:$E$1315, $A7)</f>
        <v>11</v>
      </c>
      <c r="GO7">
        <f>SUMIFS(DataRegularSeason20242025!$AA$3:$AA$1315,DataRegularSeason20242025!$B$3:$B$1315, "&lt;=" &amp; GO$1, DataRegularSeason20242025!$D$3:$D$1315, $A7)+SUMIFS(DataRegularSeason20242025!$AB$3:$AB$1315,DataRegularSeason20242025!$B$3:$B$1315, "&lt;=" &amp; GO$1, DataRegularSeason20242025!$E$3:$E$1315, $A7)</f>
        <v>11</v>
      </c>
      <c r="GP7">
        <f>SUMIFS(DataRegularSeason20242025!$AA$3:$AA$1315,DataRegularSeason20242025!$B$3:$B$1315, "&lt;=" &amp; GP$1, DataRegularSeason20242025!$D$3:$D$1315, $A7)+SUMIFS(DataRegularSeason20242025!$AB$3:$AB$1315,DataRegularSeason20242025!$B$3:$B$1315, "&lt;=" &amp; GP$1, DataRegularSeason20242025!$E$3:$E$1315, $A7)</f>
        <v>11</v>
      </c>
      <c r="GQ7">
        <f>SUMIFS(DataRegularSeason20242025!$AA$3:$AA$1315,DataRegularSeason20242025!$B$3:$B$1315, "&lt;=" &amp; GQ$1, DataRegularSeason20242025!$D$3:$D$1315, $A7)+SUMIFS(DataRegularSeason20242025!$AB$3:$AB$1315,DataRegularSeason20242025!$B$3:$B$1315, "&lt;=" &amp; GQ$1, DataRegularSeason20242025!$E$3:$E$1315, $A7)</f>
        <v>11</v>
      </c>
      <c r="GR7">
        <f>SUMIFS(DataRegularSeason20242025!$AA$3:$AA$1315,DataRegularSeason20242025!$B$3:$B$1315, "&lt;=" &amp; GR$1, DataRegularSeason20242025!$D$3:$D$1315, $A7)+SUMIFS(DataRegularSeason20242025!$AB$3:$AB$1315,DataRegularSeason20242025!$B$3:$B$1315, "&lt;=" &amp; GR$1, DataRegularSeason20242025!$E$3:$E$1315, $A7)</f>
        <v>11</v>
      </c>
      <c r="GS7">
        <f>SUMIFS(DataRegularSeason20242025!$AA$3:$AA$1315,DataRegularSeason20242025!$B$3:$B$1315, "&lt;=" &amp; GS$1, DataRegularSeason20242025!$D$3:$D$1315, $A7)+SUMIFS(DataRegularSeason20242025!$AB$3:$AB$1315,DataRegularSeason20242025!$B$3:$B$1315, "&lt;=" &amp; GS$1, DataRegularSeason20242025!$E$3:$E$1315, $A7)</f>
        <v>11</v>
      </c>
      <c r="GT7">
        <f>SUMIFS(DataRegularSeason20242025!$AA$3:$AA$1315,DataRegularSeason20242025!$B$3:$B$1315, "&lt;=" &amp; GT$1, DataRegularSeason20242025!$D$3:$D$1315, $A7)+SUMIFS(DataRegularSeason20242025!$AB$3:$AB$1315,DataRegularSeason20242025!$B$3:$B$1315, "&lt;=" &amp; GT$1, DataRegularSeason20242025!$E$3:$E$1315, $A7)</f>
        <v>11</v>
      </c>
      <c r="GU7">
        <f>SUMIFS(DataRegularSeason20242025!$AA$3:$AA$1315,DataRegularSeason20242025!$B$3:$B$1315, "&lt;=" &amp; GU$1, DataRegularSeason20242025!$D$3:$D$1315, $A7)+SUMIFS(DataRegularSeason20242025!$AB$3:$AB$1315,DataRegularSeason20242025!$B$3:$B$1315, "&lt;=" &amp; GU$1, DataRegularSeason20242025!$E$3:$E$1315, $A7)</f>
        <v>11</v>
      </c>
    </row>
    <row r="8" spans="1:275" x14ac:dyDescent="0.25">
      <c r="A8" t="s">
        <v>29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3</v>
      </c>
      <c r="R8">
        <f>SUMIFS(DataRegularSeason20242025!$AA$3:$AA$1315,DataRegularSeason20242025!$B$3:$B$1315, "&lt;=" &amp; R$1, DataRegularSeason20242025!$D$3:$D$1315, $A8)+SUMIFS(DataRegularSeason20242025!$AB$3:$AB$1315,DataRegularSeason20242025!$B$3:$B$1315, "&lt;=" &amp; R$1, DataRegularSeason20242025!$E$3:$E$1315, $A8)</f>
        <v>3</v>
      </c>
      <c r="S8">
        <f>SUMIFS(DataRegularSeason20242025!$AA$3:$AA$1315,DataRegularSeason20242025!$B$3:$B$1315, "&lt;=" &amp; S$1, DataRegularSeason20242025!$D$3:$D$1315, $A8)+SUMIFS(DataRegularSeason20242025!$AB$3:$AB$1315,DataRegularSeason20242025!$B$3:$B$1315, "&lt;=" &amp; S$1, DataRegularSeason20242025!$E$3:$E$1315, $A8)</f>
        <v>3</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7</v>
      </c>
      <c r="X8">
        <f>SUMIFS(DataRegularSeason20242025!$AA$3:$AA$1315,DataRegularSeason20242025!$B$3:$B$1315, "&lt;=" &amp; X$1, DataRegularSeason20242025!$D$3:$D$1315, $A8)+SUMIFS(DataRegularSeason20242025!$AB$3:$AB$1315,DataRegularSeason20242025!$B$3:$B$1315, "&lt;=" &amp; X$1, DataRegularSeason20242025!$E$3:$E$1315, $A8)</f>
        <v>7</v>
      </c>
      <c r="Y8">
        <f>SUMIFS(DataRegularSeason20242025!$AA$3:$AA$1315,DataRegularSeason20242025!$B$3:$B$1315, "&lt;=" &amp; Y$1, DataRegularSeason20242025!$D$3:$D$1315, $A8)+SUMIFS(DataRegularSeason20242025!$AB$3:$AB$1315,DataRegularSeason20242025!$B$3:$B$1315, "&lt;=" &amp; Y$1, DataRegularSeason20242025!$E$3:$E$1315, $A8)</f>
        <v>7</v>
      </c>
      <c r="Z8">
        <f>SUMIFS(DataRegularSeason20242025!$AA$3:$AA$1315,DataRegularSeason20242025!$B$3:$B$1315, "&lt;=" &amp; Z$1, DataRegularSeason20242025!$D$3:$D$1315, $A8)+SUMIFS(DataRegularSeason20242025!$AB$3:$AB$1315,DataRegularSeason20242025!$B$3:$B$1315, "&lt;=" &amp; Z$1, DataRegularSeason20242025!$E$3:$E$1315, $A8)</f>
        <v>7</v>
      </c>
      <c r="AA8">
        <f>SUMIFS(DataRegularSeason20242025!$AA$3:$AA$1315,DataRegularSeason20242025!$B$3:$B$1315, "&lt;=" &amp; AA$1, DataRegularSeason20242025!$D$3:$D$1315, $A8)+SUMIFS(DataRegularSeason20242025!$AB$3:$AB$1315,DataRegularSeason20242025!$B$3:$B$1315, "&lt;=" &amp; AA$1, DataRegularSeason20242025!$E$3:$E$1315, $A8)</f>
        <v>9</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9</v>
      </c>
      <c r="AL8">
        <f>SUMIFS(DataRegularSeason20242025!$AA$3:$AA$1315,DataRegularSeason20242025!$B$3:$B$1315, "&lt;=" &amp; AL$1, DataRegularSeason20242025!$D$3:$D$1315, $A8)+SUMIFS(DataRegularSeason20242025!$AB$3:$AB$1315,DataRegularSeason20242025!$B$3:$B$1315, "&lt;=" &amp; AL$1, DataRegularSeason20242025!$E$3:$E$1315, $A8)</f>
        <v>9</v>
      </c>
      <c r="AM8">
        <f>SUMIFS(DataRegularSeason20242025!$AA$3:$AA$1315,DataRegularSeason20242025!$B$3:$B$1315, "&lt;=" &amp; AM$1, DataRegularSeason20242025!$D$3:$D$1315, $A8)+SUMIFS(DataRegularSeason20242025!$AB$3:$AB$1315,DataRegularSeason20242025!$B$3:$B$1315, "&lt;=" &amp; AM$1, DataRegularSeason20242025!$E$3:$E$1315, $A8)</f>
        <v>9</v>
      </c>
      <c r="AN8">
        <f>SUMIFS(DataRegularSeason20242025!$AA$3:$AA$1315,DataRegularSeason20242025!$B$3:$B$1315, "&lt;=" &amp; AN$1, DataRegularSeason20242025!$D$3:$D$1315, $A8)+SUMIFS(DataRegularSeason20242025!$AB$3:$AB$1315,DataRegularSeason20242025!$B$3:$B$1315, "&lt;=" &amp; AN$1, DataRegularSeason20242025!$E$3:$E$1315, $A8)</f>
        <v>9</v>
      </c>
      <c r="AO8">
        <f>SUMIFS(DataRegularSeason20242025!$AA$3:$AA$1315,DataRegularSeason20242025!$B$3:$B$1315, "&lt;=" &amp; AO$1, DataRegularSeason20242025!$D$3:$D$1315, $A8)+SUMIFS(DataRegularSeason20242025!$AB$3:$AB$1315,DataRegularSeason20242025!$B$3:$B$1315, "&lt;=" &amp; AO$1, DataRegularSeason20242025!$E$3:$E$1315, $A8)</f>
        <v>9</v>
      </c>
      <c r="AP8">
        <f>SUMIFS(DataRegularSeason20242025!$AA$3:$AA$1315,DataRegularSeason20242025!$B$3:$B$1315, "&lt;=" &amp; AP$1, DataRegularSeason20242025!$D$3:$D$1315, $A8)+SUMIFS(DataRegularSeason20242025!$AB$3:$AB$1315,DataRegularSeason20242025!$B$3:$B$1315, "&lt;=" &amp; AP$1, DataRegularSeason20242025!$E$3:$E$1315, $A8)</f>
        <v>9</v>
      </c>
      <c r="AQ8">
        <f>SUMIFS(DataRegularSeason20242025!$AA$3:$AA$1315,DataRegularSeason20242025!$B$3:$B$1315, "&lt;=" &amp; AQ$1, DataRegularSeason20242025!$D$3:$D$1315, $A8)+SUMIFS(DataRegularSeason20242025!$AB$3:$AB$1315,DataRegularSeason20242025!$B$3:$B$1315, "&lt;=" &amp; AQ$1, DataRegularSeason20242025!$E$3:$E$1315, $A8)</f>
        <v>9</v>
      </c>
      <c r="AR8">
        <f>SUMIFS(DataRegularSeason20242025!$AA$3:$AA$1315,DataRegularSeason20242025!$B$3:$B$1315, "&lt;=" &amp; AR$1, DataRegularSeason20242025!$D$3:$D$1315, $A8)+SUMIFS(DataRegularSeason20242025!$AB$3:$AB$1315,DataRegularSeason20242025!$B$3:$B$1315, "&lt;=" &amp; AR$1, DataRegularSeason20242025!$E$3:$E$1315, $A8)</f>
        <v>9</v>
      </c>
      <c r="AS8">
        <f>SUMIFS(DataRegularSeason20242025!$AA$3:$AA$1315,DataRegularSeason20242025!$B$3:$B$1315, "&lt;=" &amp; AS$1, DataRegularSeason20242025!$D$3:$D$1315, $A8)+SUMIFS(DataRegularSeason20242025!$AB$3:$AB$1315,DataRegularSeason20242025!$B$3:$B$1315, "&lt;=" &amp; AS$1, DataRegularSeason20242025!$E$3:$E$1315, $A8)</f>
        <v>9</v>
      </c>
      <c r="AT8">
        <f>SUMIFS(DataRegularSeason20242025!$AA$3:$AA$1315,DataRegularSeason20242025!$B$3:$B$1315, "&lt;=" &amp; AT$1, DataRegularSeason20242025!$D$3:$D$1315, $A8)+SUMIFS(DataRegularSeason20242025!$AB$3:$AB$1315,DataRegularSeason20242025!$B$3:$B$1315, "&lt;=" &amp; AT$1, DataRegularSeason20242025!$E$3:$E$1315, $A8)</f>
        <v>9</v>
      </c>
      <c r="AU8">
        <f>SUMIFS(DataRegularSeason20242025!$AA$3:$AA$1315,DataRegularSeason20242025!$B$3:$B$1315, "&lt;=" &amp; AU$1, DataRegularSeason20242025!$D$3:$D$1315, $A8)+SUMIFS(DataRegularSeason20242025!$AB$3:$AB$1315,DataRegularSeason20242025!$B$3:$B$1315, "&lt;=" &amp; AU$1, DataRegularSeason20242025!$E$3:$E$1315, $A8)</f>
        <v>9</v>
      </c>
      <c r="AV8">
        <f>SUMIFS(DataRegularSeason20242025!$AA$3:$AA$1315,DataRegularSeason20242025!$B$3:$B$1315, "&lt;=" &amp; AV$1, DataRegularSeason20242025!$D$3:$D$1315, $A8)+SUMIFS(DataRegularSeason20242025!$AB$3:$AB$1315,DataRegularSeason20242025!$B$3:$B$1315, "&lt;=" &amp; AV$1, DataRegularSeason20242025!$E$3:$E$1315, $A8)</f>
        <v>9</v>
      </c>
      <c r="AW8">
        <f>SUMIFS(DataRegularSeason20242025!$AA$3:$AA$1315,DataRegularSeason20242025!$B$3:$B$1315, "&lt;=" &amp; AW$1, DataRegularSeason20242025!$D$3:$D$1315, $A8)+SUMIFS(DataRegularSeason20242025!$AB$3:$AB$1315,DataRegularSeason20242025!$B$3:$B$1315, "&lt;=" &amp; AW$1, DataRegularSeason20242025!$E$3:$E$1315, $A8)</f>
        <v>9</v>
      </c>
      <c r="AX8">
        <f>SUMIFS(DataRegularSeason20242025!$AA$3:$AA$1315,DataRegularSeason20242025!$B$3:$B$1315, "&lt;=" &amp; AX$1, DataRegularSeason20242025!$D$3:$D$1315, $A8)+SUMIFS(DataRegularSeason20242025!$AB$3:$AB$1315,DataRegularSeason20242025!$B$3:$B$1315, "&lt;=" &amp; AX$1, DataRegularSeason20242025!$E$3:$E$1315, $A8)</f>
        <v>9</v>
      </c>
      <c r="AY8">
        <f>SUMIFS(DataRegularSeason20242025!$AA$3:$AA$1315,DataRegularSeason20242025!$B$3:$B$1315, "&lt;=" &amp; AY$1, DataRegularSeason20242025!$D$3:$D$1315, $A8)+SUMIFS(DataRegularSeason20242025!$AB$3:$AB$1315,DataRegularSeason20242025!$B$3:$B$1315, "&lt;=" &amp; AY$1, DataRegularSeason20242025!$E$3:$E$1315, $A8)</f>
        <v>9</v>
      </c>
      <c r="AZ8">
        <f>SUMIFS(DataRegularSeason20242025!$AA$3:$AA$1315,DataRegularSeason20242025!$B$3:$B$1315, "&lt;=" &amp; AZ$1, DataRegularSeason20242025!$D$3:$D$1315, $A8)+SUMIFS(DataRegularSeason20242025!$AB$3:$AB$1315,DataRegularSeason20242025!$B$3:$B$1315, "&lt;=" &amp; AZ$1, DataRegularSeason20242025!$E$3:$E$1315, $A8)</f>
        <v>9</v>
      </c>
      <c r="BA8">
        <f>SUMIFS(DataRegularSeason20242025!$AA$3:$AA$1315,DataRegularSeason20242025!$B$3:$B$1315, "&lt;=" &amp; BA$1, DataRegularSeason20242025!$D$3:$D$1315, $A8)+SUMIFS(DataRegularSeason20242025!$AB$3:$AB$1315,DataRegularSeason20242025!$B$3:$B$1315, "&lt;=" &amp; BA$1, DataRegularSeason20242025!$E$3:$E$1315, $A8)</f>
        <v>9</v>
      </c>
      <c r="BB8">
        <f>SUMIFS(DataRegularSeason20242025!$AA$3:$AA$1315,DataRegularSeason20242025!$B$3:$B$1315, "&lt;=" &amp; BB$1, DataRegularSeason20242025!$D$3:$D$1315, $A8)+SUMIFS(DataRegularSeason20242025!$AB$3:$AB$1315,DataRegularSeason20242025!$B$3:$B$1315, "&lt;=" &amp; BB$1, DataRegularSeason20242025!$E$3:$E$1315, $A8)</f>
        <v>9</v>
      </c>
      <c r="BC8">
        <f>SUMIFS(DataRegularSeason20242025!$AA$3:$AA$1315,DataRegularSeason20242025!$B$3:$B$1315, "&lt;=" &amp; BC$1, DataRegularSeason20242025!$D$3:$D$1315, $A8)+SUMIFS(DataRegularSeason20242025!$AB$3:$AB$1315,DataRegularSeason20242025!$B$3:$B$1315, "&lt;=" &amp; BC$1, DataRegularSeason20242025!$E$3:$E$1315, $A8)</f>
        <v>9</v>
      </c>
      <c r="BD8">
        <f>SUMIFS(DataRegularSeason20242025!$AA$3:$AA$1315,DataRegularSeason20242025!$B$3:$B$1315, "&lt;=" &amp; BD$1, DataRegularSeason20242025!$D$3:$D$1315, $A8)+SUMIFS(DataRegularSeason20242025!$AB$3:$AB$1315,DataRegularSeason20242025!$B$3:$B$1315, "&lt;=" &amp; BD$1, DataRegularSeason20242025!$E$3:$E$1315, $A8)</f>
        <v>9</v>
      </c>
      <c r="BE8">
        <f>SUMIFS(DataRegularSeason20242025!$AA$3:$AA$1315,DataRegularSeason20242025!$B$3:$B$1315, "&lt;=" &amp; BE$1, DataRegularSeason20242025!$D$3:$D$1315, $A8)+SUMIFS(DataRegularSeason20242025!$AB$3:$AB$1315,DataRegularSeason20242025!$B$3:$B$1315, "&lt;=" &amp; BE$1, DataRegularSeason20242025!$E$3:$E$1315, $A8)</f>
        <v>9</v>
      </c>
      <c r="BF8">
        <f>SUMIFS(DataRegularSeason20242025!$AA$3:$AA$1315,DataRegularSeason20242025!$B$3:$B$1315, "&lt;=" &amp; BF$1, DataRegularSeason20242025!$D$3:$D$1315, $A8)+SUMIFS(DataRegularSeason20242025!$AB$3:$AB$1315,DataRegularSeason20242025!$B$3:$B$1315, "&lt;=" &amp; BF$1, DataRegularSeason20242025!$E$3:$E$1315, $A8)</f>
        <v>9</v>
      </c>
      <c r="BG8">
        <f>SUMIFS(DataRegularSeason20242025!$AA$3:$AA$1315,DataRegularSeason20242025!$B$3:$B$1315, "&lt;=" &amp; BG$1, DataRegularSeason20242025!$D$3:$D$1315, $A8)+SUMIFS(DataRegularSeason20242025!$AB$3:$AB$1315,DataRegularSeason20242025!$B$3:$B$1315, "&lt;=" &amp; BG$1, DataRegularSeason20242025!$E$3:$E$1315, $A8)</f>
        <v>9</v>
      </c>
      <c r="BH8">
        <f>SUMIFS(DataRegularSeason20242025!$AA$3:$AA$1315,DataRegularSeason20242025!$B$3:$B$1315, "&lt;=" &amp; BH$1, DataRegularSeason20242025!$D$3:$D$1315, $A8)+SUMIFS(DataRegularSeason20242025!$AB$3:$AB$1315,DataRegularSeason20242025!$B$3:$B$1315, "&lt;=" &amp; BH$1, DataRegularSeason20242025!$E$3:$E$1315, $A8)</f>
        <v>9</v>
      </c>
      <c r="BI8">
        <f>SUMIFS(DataRegularSeason20242025!$AA$3:$AA$1315,DataRegularSeason20242025!$B$3:$B$1315, "&lt;=" &amp; BI$1, DataRegularSeason20242025!$D$3:$D$1315, $A8)+SUMIFS(DataRegularSeason20242025!$AB$3:$AB$1315,DataRegularSeason20242025!$B$3:$B$1315, "&lt;=" &amp; BI$1, DataRegularSeason20242025!$E$3:$E$1315, $A8)</f>
        <v>9</v>
      </c>
      <c r="BJ8">
        <f>SUMIFS(DataRegularSeason20242025!$AA$3:$AA$1315,DataRegularSeason20242025!$B$3:$B$1315, "&lt;=" &amp; BJ$1, DataRegularSeason20242025!$D$3:$D$1315, $A8)+SUMIFS(DataRegularSeason20242025!$AB$3:$AB$1315,DataRegularSeason20242025!$B$3:$B$1315, "&lt;=" &amp; BJ$1, DataRegularSeason20242025!$E$3:$E$1315, $A8)</f>
        <v>9</v>
      </c>
      <c r="BK8">
        <f>SUMIFS(DataRegularSeason20242025!$AA$3:$AA$1315,DataRegularSeason20242025!$B$3:$B$1315, "&lt;=" &amp; BK$1, DataRegularSeason20242025!$D$3:$D$1315, $A8)+SUMIFS(DataRegularSeason20242025!$AB$3:$AB$1315,DataRegularSeason20242025!$B$3:$B$1315, "&lt;=" &amp; BK$1, DataRegularSeason20242025!$E$3:$E$1315, $A8)</f>
        <v>9</v>
      </c>
      <c r="BL8">
        <f>SUMIFS(DataRegularSeason20242025!$AA$3:$AA$1315,DataRegularSeason20242025!$B$3:$B$1315, "&lt;=" &amp; BL$1, DataRegularSeason20242025!$D$3:$D$1315, $A8)+SUMIFS(DataRegularSeason20242025!$AB$3:$AB$1315,DataRegularSeason20242025!$B$3:$B$1315, "&lt;=" &amp; BL$1, DataRegularSeason20242025!$E$3:$E$1315, $A8)</f>
        <v>9</v>
      </c>
      <c r="BM8">
        <f>SUMIFS(DataRegularSeason20242025!$AA$3:$AA$1315,DataRegularSeason20242025!$B$3:$B$1315, "&lt;=" &amp; BM$1, DataRegularSeason20242025!$D$3:$D$1315, $A8)+SUMIFS(DataRegularSeason20242025!$AB$3:$AB$1315,DataRegularSeason20242025!$B$3:$B$1315, "&lt;=" &amp; BM$1, DataRegularSeason20242025!$E$3:$E$1315, $A8)</f>
        <v>9</v>
      </c>
      <c r="BN8">
        <f>SUMIFS(DataRegularSeason20242025!$AA$3:$AA$1315,DataRegularSeason20242025!$B$3:$B$1315, "&lt;=" &amp; BN$1, DataRegularSeason20242025!$D$3:$D$1315, $A8)+SUMIFS(DataRegularSeason20242025!$AB$3:$AB$1315,DataRegularSeason20242025!$B$3:$B$1315, "&lt;=" &amp; BN$1, DataRegularSeason20242025!$E$3:$E$1315, $A8)</f>
        <v>9</v>
      </c>
      <c r="BO8">
        <f>SUMIFS(DataRegularSeason20242025!$AA$3:$AA$1315,DataRegularSeason20242025!$B$3:$B$1315, "&lt;=" &amp; BO$1, DataRegularSeason20242025!$D$3:$D$1315, $A8)+SUMIFS(DataRegularSeason20242025!$AB$3:$AB$1315,DataRegularSeason20242025!$B$3:$B$1315, "&lt;=" &amp; BO$1, DataRegularSeason20242025!$E$3:$E$1315, $A8)</f>
        <v>9</v>
      </c>
      <c r="BP8">
        <f>SUMIFS(DataRegularSeason20242025!$AA$3:$AA$1315,DataRegularSeason20242025!$B$3:$B$1315, "&lt;=" &amp; BP$1, DataRegularSeason20242025!$D$3:$D$1315, $A8)+SUMIFS(DataRegularSeason20242025!$AB$3:$AB$1315,DataRegularSeason20242025!$B$3:$B$1315, "&lt;=" &amp; BP$1, DataRegularSeason20242025!$E$3:$E$1315, $A8)</f>
        <v>9</v>
      </c>
      <c r="BQ8">
        <f>SUMIFS(DataRegularSeason20242025!$AA$3:$AA$1315,DataRegularSeason20242025!$B$3:$B$1315, "&lt;=" &amp; BQ$1, DataRegularSeason20242025!$D$3:$D$1315, $A8)+SUMIFS(DataRegularSeason20242025!$AB$3:$AB$1315,DataRegularSeason20242025!$B$3:$B$1315, "&lt;=" &amp; BQ$1, DataRegularSeason20242025!$E$3:$E$1315, $A8)</f>
        <v>9</v>
      </c>
      <c r="BR8">
        <f>SUMIFS(DataRegularSeason20242025!$AA$3:$AA$1315,DataRegularSeason20242025!$B$3:$B$1315, "&lt;=" &amp; BR$1, DataRegularSeason20242025!$D$3:$D$1315, $A8)+SUMIFS(DataRegularSeason20242025!$AB$3:$AB$1315,DataRegularSeason20242025!$B$3:$B$1315, "&lt;=" &amp; BR$1, DataRegularSeason20242025!$E$3:$E$1315, $A8)</f>
        <v>9</v>
      </c>
      <c r="BS8">
        <f>SUMIFS(DataRegularSeason20242025!$AA$3:$AA$1315,DataRegularSeason20242025!$B$3:$B$1315, "&lt;=" &amp; BS$1, DataRegularSeason20242025!$D$3:$D$1315, $A8)+SUMIFS(DataRegularSeason20242025!$AB$3:$AB$1315,DataRegularSeason20242025!$B$3:$B$1315, "&lt;=" &amp; BS$1, DataRegularSeason20242025!$E$3:$E$1315, $A8)</f>
        <v>9</v>
      </c>
      <c r="BT8">
        <f>SUMIFS(DataRegularSeason20242025!$AA$3:$AA$1315,DataRegularSeason20242025!$B$3:$B$1315, "&lt;=" &amp; BT$1, DataRegularSeason20242025!$D$3:$D$1315, $A8)+SUMIFS(DataRegularSeason20242025!$AB$3:$AB$1315,DataRegularSeason20242025!$B$3:$B$1315, "&lt;=" &amp; BT$1, DataRegularSeason20242025!$E$3:$E$1315, $A8)</f>
        <v>9</v>
      </c>
      <c r="BU8">
        <f>SUMIFS(DataRegularSeason20242025!$AA$3:$AA$1315,DataRegularSeason20242025!$B$3:$B$1315, "&lt;=" &amp; BU$1, DataRegularSeason20242025!$D$3:$D$1315, $A8)+SUMIFS(DataRegularSeason20242025!$AB$3:$AB$1315,DataRegularSeason20242025!$B$3:$B$1315, "&lt;=" &amp; BU$1, DataRegularSeason20242025!$E$3:$E$1315, $A8)</f>
        <v>9</v>
      </c>
      <c r="BV8">
        <f>SUMIFS(DataRegularSeason20242025!$AA$3:$AA$1315,DataRegularSeason20242025!$B$3:$B$1315, "&lt;=" &amp; BV$1, DataRegularSeason20242025!$D$3:$D$1315, $A8)+SUMIFS(DataRegularSeason20242025!$AB$3:$AB$1315,DataRegularSeason20242025!$B$3:$B$1315, "&lt;=" &amp; BV$1, DataRegularSeason20242025!$E$3:$E$1315, $A8)</f>
        <v>9</v>
      </c>
      <c r="BW8">
        <f>SUMIFS(DataRegularSeason20242025!$AA$3:$AA$1315,DataRegularSeason20242025!$B$3:$B$1315, "&lt;=" &amp; BW$1, DataRegularSeason20242025!$D$3:$D$1315, $A8)+SUMIFS(DataRegularSeason20242025!$AB$3:$AB$1315,DataRegularSeason20242025!$B$3:$B$1315, "&lt;=" &amp; BW$1, DataRegularSeason20242025!$E$3:$E$1315, $A8)</f>
        <v>9</v>
      </c>
      <c r="BX8">
        <f>SUMIFS(DataRegularSeason20242025!$AA$3:$AA$1315,DataRegularSeason20242025!$B$3:$B$1315, "&lt;=" &amp; BX$1, DataRegularSeason20242025!$D$3:$D$1315, $A8)+SUMIFS(DataRegularSeason20242025!$AB$3:$AB$1315,DataRegularSeason20242025!$B$3:$B$1315, "&lt;=" &amp; BX$1, DataRegularSeason20242025!$E$3:$E$1315, $A8)</f>
        <v>9</v>
      </c>
      <c r="BY8">
        <f>SUMIFS(DataRegularSeason20242025!$AA$3:$AA$1315,DataRegularSeason20242025!$B$3:$B$1315, "&lt;=" &amp; BY$1, DataRegularSeason20242025!$D$3:$D$1315, $A8)+SUMIFS(DataRegularSeason20242025!$AB$3:$AB$1315,DataRegularSeason20242025!$B$3:$B$1315, "&lt;=" &amp; BY$1, DataRegularSeason20242025!$E$3:$E$1315, $A8)</f>
        <v>9</v>
      </c>
      <c r="BZ8">
        <f>SUMIFS(DataRegularSeason20242025!$AA$3:$AA$1315,DataRegularSeason20242025!$B$3:$B$1315, "&lt;=" &amp; BZ$1, DataRegularSeason20242025!$D$3:$D$1315, $A8)+SUMIFS(DataRegularSeason20242025!$AB$3:$AB$1315,DataRegularSeason20242025!$B$3:$B$1315, "&lt;=" &amp; BZ$1, DataRegularSeason20242025!$E$3:$E$1315, $A8)</f>
        <v>9</v>
      </c>
      <c r="CA8">
        <f>SUMIFS(DataRegularSeason20242025!$AA$3:$AA$1315,DataRegularSeason20242025!$B$3:$B$1315, "&lt;=" &amp; CA$1, DataRegularSeason20242025!$D$3:$D$1315, $A8)+SUMIFS(DataRegularSeason20242025!$AB$3:$AB$1315,DataRegularSeason20242025!$B$3:$B$1315, "&lt;=" &amp; CA$1, DataRegularSeason20242025!$E$3:$E$1315, $A8)</f>
        <v>9</v>
      </c>
      <c r="CB8">
        <f>SUMIFS(DataRegularSeason20242025!$AA$3:$AA$1315,DataRegularSeason20242025!$B$3:$B$1315, "&lt;=" &amp; CB$1, DataRegularSeason20242025!$D$3:$D$1315, $A8)+SUMIFS(DataRegularSeason20242025!$AB$3:$AB$1315,DataRegularSeason20242025!$B$3:$B$1315, "&lt;=" &amp; CB$1, DataRegularSeason20242025!$E$3:$E$1315, $A8)</f>
        <v>9</v>
      </c>
      <c r="CC8">
        <f>SUMIFS(DataRegularSeason20242025!$AA$3:$AA$1315,DataRegularSeason20242025!$B$3:$B$1315, "&lt;=" &amp; CC$1, DataRegularSeason20242025!$D$3:$D$1315, $A8)+SUMIFS(DataRegularSeason20242025!$AB$3:$AB$1315,DataRegularSeason20242025!$B$3:$B$1315, "&lt;=" &amp; CC$1, DataRegularSeason20242025!$E$3:$E$1315, $A8)</f>
        <v>9</v>
      </c>
      <c r="CD8">
        <f>SUMIFS(DataRegularSeason20242025!$AA$3:$AA$1315,DataRegularSeason20242025!$B$3:$B$1315, "&lt;=" &amp; CD$1, DataRegularSeason20242025!$D$3:$D$1315, $A8)+SUMIFS(DataRegularSeason20242025!$AB$3:$AB$1315,DataRegularSeason20242025!$B$3:$B$1315, "&lt;=" &amp; CD$1, DataRegularSeason20242025!$E$3:$E$1315, $A8)</f>
        <v>9</v>
      </c>
      <c r="CE8">
        <f>SUMIFS(DataRegularSeason20242025!$AA$3:$AA$1315,DataRegularSeason20242025!$B$3:$B$1315, "&lt;=" &amp; CE$1, DataRegularSeason20242025!$D$3:$D$1315, $A8)+SUMIFS(DataRegularSeason20242025!$AB$3:$AB$1315,DataRegularSeason20242025!$B$3:$B$1315, "&lt;=" &amp; CE$1, DataRegularSeason20242025!$E$3:$E$1315, $A8)</f>
        <v>9</v>
      </c>
      <c r="CF8">
        <f>SUMIFS(DataRegularSeason20242025!$AA$3:$AA$1315,DataRegularSeason20242025!$B$3:$B$1315, "&lt;=" &amp; CF$1, DataRegularSeason20242025!$D$3:$D$1315, $A8)+SUMIFS(DataRegularSeason20242025!$AB$3:$AB$1315,DataRegularSeason20242025!$B$3:$B$1315, "&lt;=" &amp; CF$1, DataRegularSeason20242025!$E$3:$E$1315, $A8)</f>
        <v>9</v>
      </c>
      <c r="CG8">
        <f>SUMIFS(DataRegularSeason20242025!$AA$3:$AA$1315,DataRegularSeason20242025!$B$3:$B$1315, "&lt;=" &amp; CG$1, DataRegularSeason20242025!$D$3:$D$1315, $A8)+SUMIFS(DataRegularSeason20242025!$AB$3:$AB$1315,DataRegularSeason20242025!$B$3:$B$1315, "&lt;=" &amp; CG$1, DataRegularSeason20242025!$E$3:$E$1315, $A8)</f>
        <v>9</v>
      </c>
      <c r="CH8">
        <f>SUMIFS(DataRegularSeason20242025!$AA$3:$AA$1315,DataRegularSeason20242025!$B$3:$B$1315, "&lt;=" &amp; CH$1, DataRegularSeason20242025!$D$3:$D$1315, $A8)+SUMIFS(DataRegularSeason20242025!$AB$3:$AB$1315,DataRegularSeason20242025!$B$3:$B$1315, "&lt;=" &amp; CH$1, DataRegularSeason20242025!$E$3:$E$1315, $A8)</f>
        <v>9</v>
      </c>
      <c r="CI8">
        <f>SUMIFS(DataRegularSeason20242025!$AA$3:$AA$1315,DataRegularSeason20242025!$B$3:$B$1315, "&lt;=" &amp; CI$1, DataRegularSeason20242025!$D$3:$D$1315, $A8)+SUMIFS(DataRegularSeason20242025!$AB$3:$AB$1315,DataRegularSeason20242025!$B$3:$B$1315, "&lt;=" &amp; CI$1, DataRegularSeason20242025!$E$3:$E$1315, $A8)</f>
        <v>9</v>
      </c>
      <c r="CJ8">
        <f>SUMIFS(DataRegularSeason20242025!$AA$3:$AA$1315,DataRegularSeason20242025!$B$3:$B$1315, "&lt;=" &amp; CJ$1, DataRegularSeason20242025!$D$3:$D$1315, $A8)+SUMIFS(DataRegularSeason20242025!$AB$3:$AB$1315,DataRegularSeason20242025!$B$3:$B$1315, "&lt;=" &amp; CJ$1, DataRegularSeason20242025!$E$3:$E$1315, $A8)</f>
        <v>9</v>
      </c>
      <c r="CK8">
        <f>SUMIFS(DataRegularSeason20242025!$AA$3:$AA$1315,DataRegularSeason20242025!$B$3:$B$1315, "&lt;=" &amp; CK$1, DataRegularSeason20242025!$D$3:$D$1315, $A8)+SUMIFS(DataRegularSeason20242025!$AB$3:$AB$1315,DataRegularSeason20242025!$B$3:$B$1315, "&lt;=" &amp; CK$1, DataRegularSeason20242025!$E$3:$E$1315, $A8)</f>
        <v>9</v>
      </c>
      <c r="CL8">
        <f>SUMIFS(DataRegularSeason20242025!$AA$3:$AA$1315,DataRegularSeason20242025!$B$3:$B$1315, "&lt;=" &amp; CL$1, DataRegularSeason20242025!$D$3:$D$1315, $A8)+SUMIFS(DataRegularSeason20242025!$AB$3:$AB$1315,DataRegularSeason20242025!$B$3:$B$1315, "&lt;=" &amp; CL$1, DataRegularSeason20242025!$E$3:$E$1315, $A8)</f>
        <v>9</v>
      </c>
      <c r="CM8">
        <f>SUMIFS(DataRegularSeason20242025!$AA$3:$AA$1315,DataRegularSeason20242025!$B$3:$B$1315, "&lt;=" &amp; CM$1, DataRegularSeason20242025!$D$3:$D$1315, $A8)+SUMIFS(DataRegularSeason20242025!$AB$3:$AB$1315,DataRegularSeason20242025!$B$3:$B$1315, "&lt;=" &amp; CM$1, DataRegularSeason20242025!$E$3:$E$1315, $A8)</f>
        <v>9</v>
      </c>
      <c r="CN8">
        <f>SUMIFS(DataRegularSeason20242025!$AA$3:$AA$1315,DataRegularSeason20242025!$B$3:$B$1315, "&lt;=" &amp; CN$1, DataRegularSeason20242025!$D$3:$D$1315, $A8)+SUMIFS(DataRegularSeason20242025!$AB$3:$AB$1315,DataRegularSeason20242025!$B$3:$B$1315, "&lt;=" &amp; CN$1, DataRegularSeason20242025!$E$3:$E$1315, $A8)</f>
        <v>9</v>
      </c>
      <c r="CO8">
        <f>SUMIFS(DataRegularSeason20242025!$AA$3:$AA$1315,DataRegularSeason20242025!$B$3:$B$1315, "&lt;=" &amp; CO$1, DataRegularSeason20242025!$D$3:$D$1315, $A8)+SUMIFS(DataRegularSeason20242025!$AB$3:$AB$1315,DataRegularSeason20242025!$B$3:$B$1315, "&lt;=" &amp; CO$1, DataRegularSeason20242025!$E$3:$E$1315, $A8)</f>
        <v>9</v>
      </c>
      <c r="CP8">
        <f>SUMIFS(DataRegularSeason20242025!$AA$3:$AA$1315,DataRegularSeason20242025!$B$3:$B$1315, "&lt;=" &amp; CP$1, DataRegularSeason20242025!$D$3:$D$1315, $A8)+SUMIFS(DataRegularSeason20242025!$AB$3:$AB$1315,DataRegularSeason20242025!$B$3:$B$1315, "&lt;=" &amp; CP$1, DataRegularSeason20242025!$E$3:$E$1315, $A8)</f>
        <v>9</v>
      </c>
      <c r="CQ8">
        <f>SUMIFS(DataRegularSeason20242025!$AA$3:$AA$1315,DataRegularSeason20242025!$B$3:$B$1315, "&lt;=" &amp; CQ$1, DataRegularSeason20242025!$D$3:$D$1315, $A8)+SUMIFS(DataRegularSeason20242025!$AB$3:$AB$1315,DataRegularSeason20242025!$B$3:$B$1315, "&lt;=" &amp; CQ$1, DataRegularSeason20242025!$E$3:$E$1315, $A8)</f>
        <v>9</v>
      </c>
      <c r="CR8">
        <f>SUMIFS(DataRegularSeason20242025!$AA$3:$AA$1315,DataRegularSeason20242025!$B$3:$B$1315, "&lt;=" &amp; CR$1, DataRegularSeason20242025!$D$3:$D$1315, $A8)+SUMIFS(DataRegularSeason20242025!$AB$3:$AB$1315,DataRegularSeason20242025!$B$3:$B$1315, "&lt;=" &amp; CR$1, DataRegularSeason20242025!$E$3:$E$1315, $A8)</f>
        <v>9</v>
      </c>
      <c r="CS8">
        <f>SUMIFS(DataRegularSeason20242025!$AA$3:$AA$1315,DataRegularSeason20242025!$B$3:$B$1315, "&lt;=" &amp; CS$1, DataRegularSeason20242025!$D$3:$D$1315, $A8)+SUMIFS(DataRegularSeason20242025!$AB$3:$AB$1315,DataRegularSeason20242025!$B$3:$B$1315, "&lt;=" &amp; CS$1, DataRegularSeason20242025!$E$3:$E$1315, $A8)</f>
        <v>9</v>
      </c>
      <c r="CT8">
        <f>SUMIFS(DataRegularSeason20242025!$AA$3:$AA$1315,DataRegularSeason20242025!$B$3:$B$1315, "&lt;=" &amp; CT$1, DataRegularSeason20242025!$D$3:$D$1315, $A8)+SUMIFS(DataRegularSeason20242025!$AB$3:$AB$1315,DataRegularSeason20242025!$B$3:$B$1315, "&lt;=" &amp; CT$1, DataRegularSeason20242025!$E$3:$E$1315, $A8)</f>
        <v>9</v>
      </c>
      <c r="CU8">
        <f>SUMIFS(DataRegularSeason20242025!$AA$3:$AA$1315,DataRegularSeason20242025!$B$3:$B$1315, "&lt;=" &amp; CU$1, DataRegularSeason20242025!$D$3:$D$1315, $A8)+SUMIFS(DataRegularSeason20242025!$AB$3:$AB$1315,DataRegularSeason20242025!$B$3:$B$1315, "&lt;=" &amp; CU$1, DataRegularSeason20242025!$E$3:$E$1315, $A8)</f>
        <v>9</v>
      </c>
      <c r="CV8">
        <f>SUMIFS(DataRegularSeason20242025!$AA$3:$AA$1315,DataRegularSeason20242025!$B$3:$B$1315, "&lt;=" &amp; CV$1, DataRegularSeason20242025!$D$3:$D$1315, $A8)+SUMIFS(DataRegularSeason20242025!$AB$3:$AB$1315,DataRegularSeason20242025!$B$3:$B$1315, "&lt;=" &amp; CV$1, DataRegularSeason20242025!$E$3:$E$1315, $A8)</f>
        <v>9</v>
      </c>
      <c r="CW8">
        <f>SUMIFS(DataRegularSeason20242025!$AA$3:$AA$1315,DataRegularSeason20242025!$B$3:$B$1315, "&lt;=" &amp; CW$1, DataRegularSeason20242025!$D$3:$D$1315, $A8)+SUMIFS(DataRegularSeason20242025!$AB$3:$AB$1315,DataRegularSeason20242025!$B$3:$B$1315, "&lt;=" &amp; CW$1, DataRegularSeason20242025!$E$3:$E$1315, $A8)</f>
        <v>9</v>
      </c>
      <c r="CX8">
        <f>SUMIFS(DataRegularSeason20242025!$AA$3:$AA$1315,DataRegularSeason20242025!$B$3:$B$1315, "&lt;=" &amp; CX$1, DataRegularSeason20242025!$D$3:$D$1315, $A8)+SUMIFS(DataRegularSeason20242025!$AB$3:$AB$1315,DataRegularSeason20242025!$B$3:$B$1315, "&lt;=" &amp; CX$1, DataRegularSeason20242025!$E$3:$E$1315, $A8)</f>
        <v>9</v>
      </c>
      <c r="CY8">
        <f>SUMIFS(DataRegularSeason20242025!$AA$3:$AA$1315,DataRegularSeason20242025!$B$3:$B$1315, "&lt;=" &amp; CY$1, DataRegularSeason20242025!$D$3:$D$1315, $A8)+SUMIFS(DataRegularSeason20242025!$AB$3:$AB$1315,DataRegularSeason20242025!$B$3:$B$1315, "&lt;=" &amp; CY$1, DataRegularSeason20242025!$E$3:$E$1315, $A8)</f>
        <v>9</v>
      </c>
      <c r="CZ8">
        <f>SUMIFS(DataRegularSeason20242025!$AA$3:$AA$1315,DataRegularSeason20242025!$B$3:$B$1315, "&lt;=" &amp; CZ$1, DataRegularSeason20242025!$D$3:$D$1315, $A8)+SUMIFS(DataRegularSeason20242025!$AB$3:$AB$1315,DataRegularSeason20242025!$B$3:$B$1315, "&lt;=" &amp; CZ$1, DataRegularSeason20242025!$E$3:$E$1315, $A8)</f>
        <v>9</v>
      </c>
      <c r="DA8">
        <f>SUMIFS(DataRegularSeason20242025!$AA$3:$AA$1315,DataRegularSeason20242025!$B$3:$B$1315, "&lt;=" &amp; DA$1, DataRegularSeason20242025!$D$3:$D$1315, $A8)+SUMIFS(DataRegularSeason20242025!$AB$3:$AB$1315,DataRegularSeason20242025!$B$3:$B$1315, "&lt;=" &amp; DA$1, DataRegularSeason20242025!$E$3:$E$1315, $A8)</f>
        <v>9</v>
      </c>
      <c r="DB8">
        <f>SUMIFS(DataRegularSeason20242025!$AA$3:$AA$1315,DataRegularSeason20242025!$B$3:$B$1315, "&lt;=" &amp; DB$1, DataRegularSeason20242025!$D$3:$D$1315, $A8)+SUMIFS(DataRegularSeason20242025!$AB$3:$AB$1315,DataRegularSeason20242025!$B$3:$B$1315, "&lt;=" &amp; DB$1, DataRegularSeason20242025!$E$3:$E$1315, $A8)</f>
        <v>9</v>
      </c>
      <c r="DC8">
        <f>SUMIFS(DataRegularSeason20242025!$AA$3:$AA$1315,DataRegularSeason20242025!$B$3:$B$1315, "&lt;=" &amp; DC$1, DataRegularSeason20242025!$D$3:$D$1315, $A8)+SUMIFS(DataRegularSeason20242025!$AB$3:$AB$1315,DataRegularSeason20242025!$B$3:$B$1315, "&lt;=" &amp; DC$1, DataRegularSeason20242025!$E$3:$E$1315, $A8)</f>
        <v>9</v>
      </c>
      <c r="DD8">
        <f>SUMIFS(DataRegularSeason20242025!$AA$3:$AA$1315,DataRegularSeason20242025!$B$3:$B$1315, "&lt;=" &amp; DD$1, DataRegularSeason20242025!$D$3:$D$1315, $A8)+SUMIFS(DataRegularSeason20242025!$AB$3:$AB$1315,DataRegularSeason20242025!$B$3:$B$1315, "&lt;=" &amp; DD$1, DataRegularSeason20242025!$E$3:$E$1315, $A8)</f>
        <v>9</v>
      </c>
      <c r="DE8">
        <f>SUMIFS(DataRegularSeason20242025!$AA$3:$AA$1315,DataRegularSeason20242025!$B$3:$B$1315, "&lt;=" &amp; DE$1, DataRegularSeason20242025!$D$3:$D$1315, $A8)+SUMIFS(DataRegularSeason20242025!$AB$3:$AB$1315,DataRegularSeason20242025!$B$3:$B$1315, "&lt;=" &amp; DE$1, DataRegularSeason20242025!$E$3:$E$1315, $A8)</f>
        <v>9</v>
      </c>
      <c r="DF8">
        <f>SUMIFS(DataRegularSeason20242025!$AA$3:$AA$1315,DataRegularSeason20242025!$B$3:$B$1315, "&lt;=" &amp; DF$1, DataRegularSeason20242025!$D$3:$D$1315, $A8)+SUMIFS(DataRegularSeason20242025!$AB$3:$AB$1315,DataRegularSeason20242025!$B$3:$B$1315, "&lt;=" &amp; DF$1, DataRegularSeason20242025!$E$3:$E$1315, $A8)</f>
        <v>9</v>
      </c>
      <c r="DG8">
        <f>SUMIFS(DataRegularSeason20242025!$AA$3:$AA$1315,DataRegularSeason20242025!$B$3:$B$1315, "&lt;=" &amp; DG$1, DataRegularSeason20242025!$D$3:$D$1315, $A8)+SUMIFS(DataRegularSeason20242025!$AB$3:$AB$1315,DataRegularSeason20242025!$B$3:$B$1315, "&lt;=" &amp; DG$1, DataRegularSeason20242025!$E$3:$E$1315, $A8)</f>
        <v>9</v>
      </c>
      <c r="DH8">
        <f>SUMIFS(DataRegularSeason20242025!$AA$3:$AA$1315,DataRegularSeason20242025!$B$3:$B$1315, "&lt;=" &amp; DH$1, DataRegularSeason20242025!$D$3:$D$1315, $A8)+SUMIFS(DataRegularSeason20242025!$AB$3:$AB$1315,DataRegularSeason20242025!$B$3:$B$1315, "&lt;=" &amp; DH$1, DataRegularSeason20242025!$E$3:$E$1315, $A8)</f>
        <v>9</v>
      </c>
      <c r="DI8">
        <f>SUMIFS(DataRegularSeason20242025!$AA$3:$AA$1315,DataRegularSeason20242025!$B$3:$B$1315, "&lt;=" &amp; DI$1, DataRegularSeason20242025!$D$3:$D$1315, $A8)+SUMIFS(DataRegularSeason20242025!$AB$3:$AB$1315,DataRegularSeason20242025!$B$3:$B$1315, "&lt;=" &amp; DI$1, DataRegularSeason20242025!$E$3:$E$1315, $A8)</f>
        <v>9</v>
      </c>
      <c r="DJ8">
        <f>SUMIFS(DataRegularSeason20242025!$AA$3:$AA$1315,DataRegularSeason20242025!$B$3:$B$1315, "&lt;=" &amp; DJ$1, DataRegularSeason20242025!$D$3:$D$1315, $A8)+SUMIFS(DataRegularSeason20242025!$AB$3:$AB$1315,DataRegularSeason20242025!$B$3:$B$1315, "&lt;=" &amp; DJ$1, DataRegularSeason20242025!$E$3:$E$1315, $A8)</f>
        <v>9</v>
      </c>
      <c r="DK8">
        <f>SUMIFS(DataRegularSeason20242025!$AA$3:$AA$1315,DataRegularSeason20242025!$B$3:$B$1315, "&lt;=" &amp; DK$1, DataRegularSeason20242025!$D$3:$D$1315, $A8)+SUMIFS(DataRegularSeason20242025!$AB$3:$AB$1315,DataRegularSeason20242025!$B$3:$B$1315, "&lt;=" &amp; DK$1, DataRegularSeason20242025!$E$3:$E$1315, $A8)</f>
        <v>9</v>
      </c>
      <c r="DL8">
        <f>SUMIFS(DataRegularSeason20242025!$AA$3:$AA$1315,DataRegularSeason20242025!$B$3:$B$1315, "&lt;=" &amp; DL$1, DataRegularSeason20242025!$D$3:$D$1315, $A8)+SUMIFS(DataRegularSeason20242025!$AB$3:$AB$1315,DataRegularSeason20242025!$B$3:$B$1315, "&lt;=" &amp; DL$1, DataRegularSeason20242025!$E$3:$E$1315, $A8)</f>
        <v>9</v>
      </c>
      <c r="DM8">
        <f>SUMIFS(DataRegularSeason20242025!$AA$3:$AA$1315,DataRegularSeason20242025!$B$3:$B$1315, "&lt;=" &amp; DM$1, DataRegularSeason20242025!$D$3:$D$1315, $A8)+SUMIFS(DataRegularSeason20242025!$AB$3:$AB$1315,DataRegularSeason20242025!$B$3:$B$1315, "&lt;=" &amp; DM$1, DataRegularSeason20242025!$E$3:$E$1315, $A8)</f>
        <v>9</v>
      </c>
      <c r="DN8">
        <f>SUMIFS(DataRegularSeason20242025!$AA$3:$AA$1315,DataRegularSeason20242025!$B$3:$B$1315, "&lt;=" &amp; DN$1, DataRegularSeason20242025!$D$3:$D$1315, $A8)+SUMIFS(DataRegularSeason20242025!$AB$3:$AB$1315,DataRegularSeason20242025!$B$3:$B$1315, "&lt;=" &amp; DN$1, DataRegularSeason20242025!$E$3:$E$1315, $A8)</f>
        <v>9</v>
      </c>
      <c r="DO8">
        <f>SUMIFS(DataRegularSeason20242025!$AA$3:$AA$1315,DataRegularSeason20242025!$B$3:$B$1315, "&lt;=" &amp; DO$1, DataRegularSeason20242025!$D$3:$D$1315, $A8)+SUMIFS(DataRegularSeason20242025!$AB$3:$AB$1315,DataRegularSeason20242025!$B$3:$B$1315, "&lt;=" &amp; DO$1, DataRegularSeason20242025!$E$3:$E$1315, $A8)</f>
        <v>9</v>
      </c>
      <c r="DP8">
        <f>SUMIFS(DataRegularSeason20242025!$AA$3:$AA$1315,DataRegularSeason20242025!$B$3:$B$1315, "&lt;=" &amp; DP$1, DataRegularSeason20242025!$D$3:$D$1315, $A8)+SUMIFS(DataRegularSeason20242025!$AB$3:$AB$1315,DataRegularSeason20242025!$B$3:$B$1315, "&lt;=" &amp; DP$1, DataRegularSeason20242025!$E$3:$E$1315, $A8)</f>
        <v>9</v>
      </c>
      <c r="DQ8">
        <f>SUMIFS(DataRegularSeason20242025!$AA$3:$AA$1315,DataRegularSeason20242025!$B$3:$B$1315, "&lt;=" &amp; DQ$1, DataRegularSeason20242025!$D$3:$D$1315, $A8)+SUMIFS(DataRegularSeason20242025!$AB$3:$AB$1315,DataRegularSeason20242025!$B$3:$B$1315, "&lt;=" &amp; DQ$1, DataRegularSeason20242025!$E$3:$E$1315, $A8)</f>
        <v>9</v>
      </c>
      <c r="DR8">
        <f>SUMIFS(DataRegularSeason20242025!$AA$3:$AA$1315,DataRegularSeason20242025!$B$3:$B$1315, "&lt;=" &amp; DR$1, DataRegularSeason20242025!$D$3:$D$1315, $A8)+SUMIFS(DataRegularSeason20242025!$AB$3:$AB$1315,DataRegularSeason20242025!$B$3:$B$1315, "&lt;=" &amp; DR$1, DataRegularSeason20242025!$E$3:$E$1315, $A8)</f>
        <v>9</v>
      </c>
      <c r="DS8">
        <f>SUMIFS(DataRegularSeason20242025!$AA$3:$AA$1315,DataRegularSeason20242025!$B$3:$B$1315, "&lt;=" &amp; DS$1, DataRegularSeason20242025!$D$3:$D$1315, $A8)+SUMIFS(DataRegularSeason20242025!$AB$3:$AB$1315,DataRegularSeason20242025!$B$3:$B$1315, "&lt;=" &amp; DS$1, DataRegularSeason20242025!$E$3:$E$1315, $A8)</f>
        <v>9</v>
      </c>
      <c r="DT8">
        <f>SUMIFS(DataRegularSeason20242025!$AA$3:$AA$1315,DataRegularSeason20242025!$B$3:$B$1315, "&lt;=" &amp; DT$1, DataRegularSeason20242025!$D$3:$D$1315, $A8)+SUMIFS(DataRegularSeason20242025!$AB$3:$AB$1315,DataRegularSeason20242025!$B$3:$B$1315, "&lt;=" &amp; DT$1, DataRegularSeason20242025!$E$3:$E$1315, $A8)</f>
        <v>9</v>
      </c>
      <c r="DU8">
        <f>SUMIFS(DataRegularSeason20242025!$AA$3:$AA$1315,DataRegularSeason20242025!$B$3:$B$1315, "&lt;=" &amp; DU$1, DataRegularSeason20242025!$D$3:$D$1315, $A8)+SUMIFS(DataRegularSeason20242025!$AB$3:$AB$1315,DataRegularSeason20242025!$B$3:$B$1315, "&lt;=" &amp; DU$1, DataRegularSeason20242025!$E$3:$E$1315, $A8)</f>
        <v>9</v>
      </c>
      <c r="DV8">
        <f>SUMIFS(DataRegularSeason20242025!$AA$3:$AA$1315,DataRegularSeason20242025!$B$3:$B$1315, "&lt;=" &amp; DV$1, DataRegularSeason20242025!$D$3:$D$1315, $A8)+SUMIFS(DataRegularSeason20242025!$AB$3:$AB$1315,DataRegularSeason20242025!$B$3:$B$1315, "&lt;=" &amp; DV$1, DataRegularSeason20242025!$E$3:$E$1315, $A8)</f>
        <v>9</v>
      </c>
      <c r="DW8">
        <f>SUMIFS(DataRegularSeason20242025!$AA$3:$AA$1315,DataRegularSeason20242025!$B$3:$B$1315, "&lt;=" &amp; DW$1, DataRegularSeason20242025!$D$3:$D$1315, $A8)+SUMIFS(DataRegularSeason20242025!$AB$3:$AB$1315,DataRegularSeason20242025!$B$3:$B$1315, "&lt;=" &amp; DW$1, DataRegularSeason20242025!$E$3:$E$1315, $A8)</f>
        <v>9</v>
      </c>
      <c r="DX8">
        <f>SUMIFS(DataRegularSeason20242025!$AA$3:$AA$1315,DataRegularSeason20242025!$B$3:$B$1315, "&lt;=" &amp; DX$1, DataRegularSeason20242025!$D$3:$D$1315, $A8)+SUMIFS(DataRegularSeason20242025!$AB$3:$AB$1315,DataRegularSeason20242025!$B$3:$B$1315, "&lt;=" &amp; DX$1, DataRegularSeason20242025!$E$3:$E$1315, $A8)</f>
        <v>9</v>
      </c>
      <c r="DY8">
        <f>SUMIFS(DataRegularSeason20242025!$AA$3:$AA$1315,DataRegularSeason20242025!$B$3:$B$1315, "&lt;=" &amp; DY$1, DataRegularSeason20242025!$D$3:$D$1315, $A8)+SUMIFS(DataRegularSeason20242025!$AB$3:$AB$1315,DataRegularSeason20242025!$B$3:$B$1315, "&lt;=" &amp; DY$1, DataRegularSeason20242025!$E$3:$E$1315, $A8)</f>
        <v>9</v>
      </c>
      <c r="DZ8">
        <f>SUMIFS(DataRegularSeason20242025!$AA$3:$AA$1315,DataRegularSeason20242025!$B$3:$B$1315, "&lt;=" &amp; DZ$1, DataRegularSeason20242025!$D$3:$D$1315, $A8)+SUMIFS(DataRegularSeason20242025!$AB$3:$AB$1315,DataRegularSeason20242025!$B$3:$B$1315, "&lt;=" &amp; DZ$1, DataRegularSeason20242025!$E$3:$E$1315, $A8)</f>
        <v>9</v>
      </c>
      <c r="EA8">
        <f>SUMIFS(DataRegularSeason20242025!$AA$3:$AA$1315,DataRegularSeason20242025!$B$3:$B$1315, "&lt;=" &amp; EA$1, DataRegularSeason20242025!$D$3:$D$1315, $A8)+SUMIFS(DataRegularSeason20242025!$AB$3:$AB$1315,DataRegularSeason20242025!$B$3:$B$1315, "&lt;=" &amp; EA$1, DataRegularSeason20242025!$E$3:$E$1315, $A8)</f>
        <v>9</v>
      </c>
      <c r="EB8">
        <f>SUMIFS(DataRegularSeason20242025!$AA$3:$AA$1315,DataRegularSeason20242025!$B$3:$B$1315, "&lt;=" &amp; EB$1, DataRegularSeason20242025!$D$3:$D$1315, $A8)+SUMIFS(DataRegularSeason20242025!$AB$3:$AB$1315,DataRegularSeason20242025!$B$3:$B$1315, "&lt;=" &amp; EB$1, DataRegularSeason20242025!$E$3:$E$1315, $A8)</f>
        <v>9</v>
      </c>
      <c r="EC8">
        <f>SUMIFS(DataRegularSeason20242025!$AA$3:$AA$1315,DataRegularSeason20242025!$B$3:$B$1315, "&lt;=" &amp; EC$1, DataRegularSeason20242025!$D$3:$D$1315, $A8)+SUMIFS(DataRegularSeason20242025!$AB$3:$AB$1315,DataRegularSeason20242025!$B$3:$B$1315, "&lt;=" &amp; EC$1, DataRegularSeason20242025!$E$3:$E$1315, $A8)</f>
        <v>9</v>
      </c>
      <c r="ED8">
        <f>SUMIFS(DataRegularSeason20242025!$AA$3:$AA$1315,DataRegularSeason20242025!$B$3:$B$1315, "&lt;=" &amp; ED$1, DataRegularSeason20242025!$D$3:$D$1315, $A8)+SUMIFS(DataRegularSeason20242025!$AB$3:$AB$1315,DataRegularSeason20242025!$B$3:$B$1315, "&lt;=" &amp; ED$1, DataRegularSeason20242025!$E$3:$E$1315, $A8)</f>
        <v>9</v>
      </c>
      <c r="EE8">
        <f>SUMIFS(DataRegularSeason20242025!$AA$3:$AA$1315,DataRegularSeason20242025!$B$3:$B$1315, "&lt;=" &amp; EE$1, DataRegularSeason20242025!$D$3:$D$1315, $A8)+SUMIFS(DataRegularSeason20242025!$AB$3:$AB$1315,DataRegularSeason20242025!$B$3:$B$1315, "&lt;=" &amp; EE$1, DataRegularSeason20242025!$E$3:$E$1315, $A8)</f>
        <v>9</v>
      </c>
      <c r="EF8">
        <f>SUMIFS(DataRegularSeason20242025!$AA$3:$AA$1315,DataRegularSeason20242025!$B$3:$B$1315, "&lt;=" &amp; EF$1, DataRegularSeason20242025!$D$3:$D$1315, $A8)+SUMIFS(DataRegularSeason20242025!$AB$3:$AB$1315,DataRegularSeason20242025!$B$3:$B$1315, "&lt;=" &amp; EF$1, DataRegularSeason20242025!$E$3:$E$1315, $A8)</f>
        <v>9</v>
      </c>
      <c r="EG8">
        <f>SUMIFS(DataRegularSeason20242025!$AA$3:$AA$1315,DataRegularSeason20242025!$B$3:$B$1315, "&lt;=" &amp; EG$1, DataRegularSeason20242025!$D$3:$D$1315, $A8)+SUMIFS(DataRegularSeason20242025!$AB$3:$AB$1315,DataRegularSeason20242025!$B$3:$B$1315, "&lt;=" &amp; EG$1, DataRegularSeason20242025!$E$3:$E$1315, $A8)</f>
        <v>9</v>
      </c>
      <c r="EH8">
        <f>SUMIFS(DataRegularSeason20242025!$AA$3:$AA$1315,DataRegularSeason20242025!$B$3:$B$1315, "&lt;=" &amp; EH$1, DataRegularSeason20242025!$D$3:$D$1315, $A8)+SUMIFS(DataRegularSeason20242025!$AB$3:$AB$1315,DataRegularSeason20242025!$B$3:$B$1315, "&lt;=" &amp; EH$1, DataRegularSeason20242025!$E$3:$E$1315, $A8)</f>
        <v>9</v>
      </c>
      <c r="EI8">
        <f>SUMIFS(DataRegularSeason20242025!$AA$3:$AA$1315,DataRegularSeason20242025!$B$3:$B$1315, "&lt;=" &amp; EI$1, DataRegularSeason20242025!$D$3:$D$1315, $A8)+SUMIFS(DataRegularSeason20242025!$AB$3:$AB$1315,DataRegularSeason20242025!$B$3:$B$1315, "&lt;=" &amp; EI$1, DataRegularSeason20242025!$E$3:$E$1315, $A8)</f>
        <v>9</v>
      </c>
      <c r="EJ8">
        <f>SUMIFS(DataRegularSeason20242025!$AA$3:$AA$1315,DataRegularSeason20242025!$B$3:$B$1315, "&lt;=" &amp; EJ$1, DataRegularSeason20242025!$D$3:$D$1315, $A8)+SUMIFS(DataRegularSeason20242025!$AB$3:$AB$1315,DataRegularSeason20242025!$B$3:$B$1315, "&lt;=" &amp; EJ$1, DataRegularSeason20242025!$E$3:$E$1315, $A8)</f>
        <v>9</v>
      </c>
      <c r="EK8">
        <f>SUMIFS(DataRegularSeason20242025!$AA$3:$AA$1315,DataRegularSeason20242025!$B$3:$B$1315, "&lt;=" &amp; EK$1, DataRegularSeason20242025!$D$3:$D$1315, $A8)+SUMIFS(DataRegularSeason20242025!$AB$3:$AB$1315,DataRegularSeason20242025!$B$3:$B$1315, "&lt;=" &amp; EK$1, DataRegularSeason20242025!$E$3:$E$1315, $A8)</f>
        <v>9</v>
      </c>
      <c r="EL8">
        <f>SUMIFS(DataRegularSeason20242025!$AA$3:$AA$1315,DataRegularSeason20242025!$B$3:$B$1315, "&lt;=" &amp; EL$1, DataRegularSeason20242025!$D$3:$D$1315, $A8)+SUMIFS(DataRegularSeason20242025!$AB$3:$AB$1315,DataRegularSeason20242025!$B$3:$B$1315, "&lt;=" &amp; EL$1, DataRegularSeason20242025!$E$3:$E$1315, $A8)</f>
        <v>9</v>
      </c>
      <c r="EM8">
        <f>SUMIFS(DataRegularSeason20242025!$AA$3:$AA$1315,DataRegularSeason20242025!$B$3:$B$1315, "&lt;=" &amp; EM$1, DataRegularSeason20242025!$D$3:$D$1315, $A8)+SUMIFS(DataRegularSeason20242025!$AB$3:$AB$1315,DataRegularSeason20242025!$B$3:$B$1315, "&lt;=" &amp; EM$1, DataRegularSeason20242025!$E$3:$E$1315, $A8)</f>
        <v>9</v>
      </c>
      <c r="EN8">
        <f>SUMIFS(DataRegularSeason20242025!$AA$3:$AA$1315,DataRegularSeason20242025!$B$3:$B$1315, "&lt;=" &amp; EN$1, DataRegularSeason20242025!$D$3:$D$1315, $A8)+SUMIFS(DataRegularSeason20242025!$AB$3:$AB$1315,DataRegularSeason20242025!$B$3:$B$1315, "&lt;=" &amp; EN$1, DataRegularSeason20242025!$E$3:$E$1315, $A8)</f>
        <v>9</v>
      </c>
      <c r="EO8">
        <f>SUMIFS(DataRegularSeason20242025!$AA$3:$AA$1315,DataRegularSeason20242025!$B$3:$B$1315, "&lt;=" &amp; EO$1, DataRegularSeason20242025!$D$3:$D$1315, $A8)+SUMIFS(DataRegularSeason20242025!$AB$3:$AB$1315,DataRegularSeason20242025!$B$3:$B$1315, "&lt;=" &amp; EO$1, DataRegularSeason20242025!$E$3:$E$1315, $A8)</f>
        <v>9</v>
      </c>
      <c r="EP8">
        <f>SUMIFS(DataRegularSeason20242025!$AA$3:$AA$1315,DataRegularSeason20242025!$B$3:$B$1315, "&lt;=" &amp; EP$1, DataRegularSeason20242025!$D$3:$D$1315, $A8)+SUMIFS(DataRegularSeason20242025!$AB$3:$AB$1315,DataRegularSeason20242025!$B$3:$B$1315, "&lt;=" &amp; EP$1, DataRegularSeason20242025!$E$3:$E$1315, $A8)</f>
        <v>9</v>
      </c>
      <c r="EQ8">
        <f>SUMIFS(DataRegularSeason20242025!$AA$3:$AA$1315,DataRegularSeason20242025!$B$3:$B$1315, "&lt;=" &amp; EQ$1, DataRegularSeason20242025!$D$3:$D$1315, $A8)+SUMIFS(DataRegularSeason20242025!$AB$3:$AB$1315,DataRegularSeason20242025!$B$3:$B$1315, "&lt;=" &amp; EQ$1, DataRegularSeason20242025!$E$3:$E$1315, $A8)</f>
        <v>9</v>
      </c>
      <c r="ER8">
        <f>SUMIFS(DataRegularSeason20242025!$AA$3:$AA$1315,DataRegularSeason20242025!$B$3:$B$1315, "&lt;=" &amp; ER$1, DataRegularSeason20242025!$D$3:$D$1315, $A8)+SUMIFS(DataRegularSeason20242025!$AB$3:$AB$1315,DataRegularSeason20242025!$B$3:$B$1315, "&lt;=" &amp; ER$1, DataRegularSeason20242025!$E$3:$E$1315, $A8)</f>
        <v>9</v>
      </c>
      <c r="ES8">
        <f>SUMIFS(DataRegularSeason20242025!$AA$3:$AA$1315,DataRegularSeason20242025!$B$3:$B$1315, "&lt;=" &amp; ES$1, DataRegularSeason20242025!$D$3:$D$1315, $A8)+SUMIFS(DataRegularSeason20242025!$AB$3:$AB$1315,DataRegularSeason20242025!$B$3:$B$1315, "&lt;=" &amp; ES$1, DataRegularSeason20242025!$E$3:$E$1315, $A8)</f>
        <v>9</v>
      </c>
      <c r="ET8">
        <f>SUMIFS(DataRegularSeason20242025!$AA$3:$AA$1315,DataRegularSeason20242025!$B$3:$B$1315, "&lt;=" &amp; ET$1, DataRegularSeason20242025!$D$3:$D$1315, $A8)+SUMIFS(DataRegularSeason20242025!$AB$3:$AB$1315,DataRegularSeason20242025!$B$3:$B$1315, "&lt;=" &amp; ET$1, DataRegularSeason20242025!$E$3:$E$1315, $A8)</f>
        <v>9</v>
      </c>
      <c r="EU8">
        <f>SUMIFS(DataRegularSeason20242025!$AA$3:$AA$1315,DataRegularSeason20242025!$B$3:$B$1315, "&lt;=" &amp; EU$1, DataRegularSeason20242025!$D$3:$D$1315, $A8)+SUMIFS(DataRegularSeason20242025!$AB$3:$AB$1315,DataRegularSeason20242025!$B$3:$B$1315, "&lt;=" &amp; EU$1, DataRegularSeason20242025!$E$3:$E$1315, $A8)</f>
        <v>9</v>
      </c>
      <c r="EV8">
        <f>SUMIFS(DataRegularSeason20242025!$AA$3:$AA$1315,DataRegularSeason20242025!$B$3:$B$1315, "&lt;=" &amp; EV$1, DataRegularSeason20242025!$D$3:$D$1315, $A8)+SUMIFS(DataRegularSeason20242025!$AB$3:$AB$1315,DataRegularSeason20242025!$B$3:$B$1315, "&lt;=" &amp; EV$1, DataRegularSeason20242025!$E$3:$E$1315, $A8)</f>
        <v>9</v>
      </c>
      <c r="EW8">
        <f>SUMIFS(DataRegularSeason20242025!$AA$3:$AA$1315,DataRegularSeason20242025!$B$3:$B$1315, "&lt;=" &amp; EW$1, DataRegularSeason20242025!$D$3:$D$1315, $A8)+SUMIFS(DataRegularSeason20242025!$AB$3:$AB$1315,DataRegularSeason20242025!$B$3:$B$1315, "&lt;=" &amp; EW$1, DataRegularSeason20242025!$E$3:$E$1315, $A8)</f>
        <v>9</v>
      </c>
      <c r="EX8">
        <f>SUMIFS(DataRegularSeason20242025!$AA$3:$AA$1315,DataRegularSeason20242025!$B$3:$B$1315, "&lt;=" &amp; EX$1, DataRegularSeason20242025!$D$3:$D$1315, $A8)+SUMIFS(DataRegularSeason20242025!$AB$3:$AB$1315,DataRegularSeason20242025!$B$3:$B$1315, "&lt;=" &amp; EX$1, DataRegularSeason20242025!$E$3:$E$1315, $A8)</f>
        <v>9</v>
      </c>
      <c r="EY8">
        <f>SUMIFS(DataRegularSeason20242025!$AA$3:$AA$1315,DataRegularSeason20242025!$B$3:$B$1315, "&lt;=" &amp; EY$1, DataRegularSeason20242025!$D$3:$D$1315, $A8)+SUMIFS(DataRegularSeason20242025!$AB$3:$AB$1315,DataRegularSeason20242025!$B$3:$B$1315, "&lt;=" &amp; EY$1, DataRegularSeason20242025!$E$3:$E$1315, $A8)</f>
        <v>9</v>
      </c>
      <c r="EZ8">
        <f>SUMIFS(DataRegularSeason20242025!$AA$3:$AA$1315,DataRegularSeason20242025!$B$3:$B$1315, "&lt;=" &amp; EZ$1, DataRegularSeason20242025!$D$3:$D$1315, $A8)+SUMIFS(DataRegularSeason20242025!$AB$3:$AB$1315,DataRegularSeason20242025!$B$3:$B$1315, "&lt;=" &amp; EZ$1, DataRegularSeason20242025!$E$3:$E$1315, $A8)</f>
        <v>9</v>
      </c>
      <c r="FA8">
        <f>SUMIFS(DataRegularSeason20242025!$AA$3:$AA$1315,DataRegularSeason20242025!$B$3:$B$1315, "&lt;=" &amp; FA$1, DataRegularSeason20242025!$D$3:$D$1315, $A8)+SUMIFS(DataRegularSeason20242025!$AB$3:$AB$1315,DataRegularSeason20242025!$B$3:$B$1315, "&lt;=" &amp; FA$1, DataRegularSeason20242025!$E$3:$E$1315, $A8)</f>
        <v>9</v>
      </c>
      <c r="FB8">
        <f>SUMIFS(DataRegularSeason20242025!$AA$3:$AA$1315,DataRegularSeason20242025!$B$3:$B$1315, "&lt;=" &amp; FB$1, DataRegularSeason20242025!$D$3:$D$1315, $A8)+SUMIFS(DataRegularSeason20242025!$AB$3:$AB$1315,DataRegularSeason20242025!$B$3:$B$1315, "&lt;=" &amp; FB$1, DataRegularSeason20242025!$E$3:$E$1315, $A8)</f>
        <v>9</v>
      </c>
      <c r="FC8">
        <f>SUMIFS(DataRegularSeason20242025!$AA$3:$AA$1315,DataRegularSeason20242025!$B$3:$B$1315, "&lt;=" &amp; FC$1, DataRegularSeason20242025!$D$3:$D$1315, $A8)+SUMIFS(DataRegularSeason20242025!$AB$3:$AB$1315,DataRegularSeason20242025!$B$3:$B$1315, "&lt;=" &amp; FC$1, DataRegularSeason20242025!$E$3:$E$1315, $A8)</f>
        <v>9</v>
      </c>
      <c r="FD8">
        <f>SUMIFS(DataRegularSeason20242025!$AA$3:$AA$1315,DataRegularSeason20242025!$B$3:$B$1315, "&lt;=" &amp; FD$1, DataRegularSeason20242025!$D$3:$D$1315, $A8)+SUMIFS(DataRegularSeason20242025!$AB$3:$AB$1315,DataRegularSeason20242025!$B$3:$B$1315, "&lt;=" &amp; FD$1, DataRegularSeason20242025!$E$3:$E$1315, $A8)</f>
        <v>9</v>
      </c>
      <c r="FE8">
        <f>SUMIFS(DataRegularSeason20242025!$AA$3:$AA$1315,DataRegularSeason20242025!$B$3:$B$1315, "&lt;=" &amp; FE$1, DataRegularSeason20242025!$D$3:$D$1315, $A8)+SUMIFS(DataRegularSeason20242025!$AB$3:$AB$1315,DataRegularSeason20242025!$B$3:$B$1315, "&lt;=" &amp; FE$1, DataRegularSeason20242025!$E$3:$E$1315, $A8)</f>
        <v>9</v>
      </c>
      <c r="FF8">
        <f>SUMIFS(DataRegularSeason20242025!$AA$3:$AA$1315,DataRegularSeason20242025!$B$3:$B$1315, "&lt;=" &amp; FF$1, DataRegularSeason20242025!$D$3:$D$1315, $A8)+SUMIFS(DataRegularSeason20242025!$AB$3:$AB$1315,DataRegularSeason20242025!$B$3:$B$1315, "&lt;=" &amp; FF$1, DataRegularSeason20242025!$E$3:$E$1315, $A8)</f>
        <v>9</v>
      </c>
      <c r="FG8">
        <f>SUMIFS(DataRegularSeason20242025!$AA$3:$AA$1315,DataRegularSeason20242025!$B$3:$B$1315, "&lt;=" &amp; FG$1, DataRegularSeason20242025!$D$3:$D$1315, $A8)+SUMIFS(DataRegularSeason20242025!$AB$3:$AB$1315,DataRegularSeason20242025!$B$3:$B$1315, "&lt;=" &amp; FG$1, DataRegularSeason20242025!$E$3:$E$1315, $A8)</f>
        <v>9</v>
      </c>
      <c r="FH8">
        <f>SUMIFS(DataRegularSeason20242025!$AA$3:$AA$1315,DataRegularSeason20242025!$B$3:$B$1315, "&lt;=" &amp; FH$1, DataRegularSeason20242025!$D$3:$D$1315, $A8)+SUMIFS(DataRegularSeason20242025!$AB$3:$AB$1315,DataRegularSeason20242025!$B$3:$B$1315, "&lt;=" &amp; FH$1, DataRegularSeason20242025!$E$3:$E$1315, $A8)</f>
        <v>9</v>
      </c>
      <c r="FI8">
        <f>SUMIFS(DataRegularSeason20242025!$AA$3:$AA$1315,DataRegularSeason20242025!$B$3:$B$1315, "&lt;=" &amp; FI$1, DataRegularSeason20242025!$D$3:$D$1315, $A8)+SUMIFS(DataRegularSeason20242025!$AB$3:$AB$1315,DataRegularSeason20242025!$B$3:$B$1315, "&lt;=" &amp; FI$1, DataRegularSeason20242025!$E$3:$E$1315, $A8)</f>
        <v>9</v>
      </c>
      <c r="FJ8">
        <f>SUMIFS(DataRegularSeason20242025!$AA$3:$AA$1315,DataRegularSeason20242025!$B$3:$B$1315, "&lt;=" &amp; FJ$1, DataRegularSeason20242025!$D$3:$D$1315, $A8)+SUMIFS(DataRegularSeason20242025!$AB$3:$AB$1315,DataRegularSeason20242025!$B$3:$B$1315, "&lt;=" &amp; FJ$1, DataRegularSeason20242025!$E$3:$E$1315, $A8)</f>
        <v>9</v>
      </c>
      <c r="FK8">
        <f>SUMIFS(DataRegularSeason20242025!$AA$3:$AA$1315,DataRegularSeason20242025!$B$3:$B$1315, "&lt;=" &amp; FK$1, DataRegularSeason20242025!$D$3:$D$1315, $A8)+SUMIFS(DataRegularSeason20242025!$AB$3:$AB$1315,DataRegularSeason20242025!$B$3:$B$1315, "&lt;=" &amp; FK$1, DataRegularSeason20242025!$E$3:$E$1315, $A8)</f>
        <v>9</v>
      </c>
      <c r="FL8">
        <f>SUMIFS(DataRegularSeason20242025!$AA$3:$AA$1315,DataRegularSeason20242025!$B$3:$B$1315, "&lt;=" &amp; FL$1, DataRegularSeason20242025!$D$3:$D$1315, $A8)+SUMIFS(DataRegularSeason20242025!$AB$3:$AB$1315,DataRegularSeason20242025!$B$3:$B$1315, "&lt;=" &amp; FL$1, DataRegularSeason20242025!$E$3:$E$1315, $A8)</f>
        <v>9</v>
      </c>
      <c r="FM8">
        <f>SUMIFS(DataRegularSeason20242025!$AA$3:$AA$1315,DataRegularSeason20242025!$B$3:$B$1315, "&lt;=" &amp; FM$1, DataRegularSeason20242025!$D$3:$D$1315, $A8)+SUMIFS(DataRegularSeason20242025!$AB$3:$AB$1315,DataRegularSeason20242025!$B$3:$B$1315, "&lt;=" &amp; FM$1, DataRegularSeason20242025!$E$3:$E$1315, $A8)</f>
        <v>9</v>
      </c>
      <c r="FN8">
        <f>SUMIFS(DataRegularSeason20242025!$AA$3:$AA$1315,DataRegularSeason20242025!$B$3:$B$1315, "&lt;=" &amp; FN$1, DataRegularSeason20242025!$D$3:$D$1315, $A8)+SUMIFS(DataRegularSeason20242025!$AB$3:$AB$1315,DataRegularSeason20242025!$B$3:$B$1315, "&lt;=" &amp; FN$1, DataRegularSeason20242025!$E$3:$E$1315, $A8)</f>
        <v>9</v>
      </c>
      <c r="FO8">
        <f>SUMIFS(DataRegularSeason20242025!$AA$3:$AA$1315,DataRegularSeason20242025!$B$3:$B$1315, "&lt;=" &amp; FO$1, DataRegularSeason20242025!$D$3:$D$1315, $A8)+SUMIFS(DataRegularSeason20242025!$AB$3:$AB$1315,DataRegularSeason20242025!$B$3:$B$1315, "&lt;=" &amp; FO$1, DataRegularSeason20242025!$E$3:$E$1315, $A8)</f>
        <v>9</v>
      </c>
      <c r="FP8">
        <f>SUMIFS(DataRegularSeason20242025!$AA$3:$AA$1315,DataRegularSeason20242025!$B$3:$B$1315, "&lt;=" &amp; FP$1, DataRegularSeason20242025!$D$3:$D$1315, $A8)+SUMIFS(DataRegularSeason20242025!$AB$3:$AB$1315,DataRegularSeason20242025!$B$3:$B$1315, "&lt;=" &amp; FP$1, DataRegularSeason20242025!$E$3:$E$1315, $A8)</f>
        <v>9</v>
      </c>
      <c r="FQ8">
        <f>SUMIFS(DataRegularSeason20242025!$AA$3:$AA$1315,DataRegularSeason20242025!$B$3:$B$1315, "&lt;=" &amp; FQ$1, DataRegularSeason20242025!$D$3:$D$1315, $A8)+SUMIFS(DataRegularSeason20242025!$AB$3:$AB$1315,DataRegularSeason20242025!$B$3:$B$1315, "&lt;=" &amp; FQ$1, DataRegularSeason20242025!$E$3:$E$1315, $A8)</f>
        <v>9</v>
      </c>
      <c r="FR8">
        <f>SUMIFS(DataRegularSeason20242025!$AA$3:$AA$1315,DataRegularSeason20242025!$B$3:$B$1315, "&lt;=" &amp; FR$1, DataRegularSeason20242025!$D$3:$D$1315, $A8)+SUMIFS(DataRegularSeason20242025!$AB$3:$AB$1315,DataRegularSeason20242025!$B$3:$B$1315, "&lt;=" &amp; FR$1, DataRegularSeason20242025!$E$3:$E$1315, $A8)</f>
        <v>9</v>
      </c>
      <c r="FS8">
        <f>SUMIFS(DataRegularSeason20242025!$AA$3:$AA$1315,DataRegularSeason20242025!$B$3:$B$1315, "&lt;=" &amp; FS$1, DataRegularSeason20242025!$D$3:$D$1315, $A8)+SUMIFS(DataRegularSeason20242025!$AB$3:$AB$1315,DataRegularSeason20242025!$B$3:$B$1315, "&lt;=" &amp; FS$1, DataRegularSeason20242025!$E$3:$E$1315, $A8)</f>
        <v>9</v>
      </c>
      <c r="FT8">
        <f>SUMIFS(DataRegularSeason20242025!$AA$3:$AA$1315,DataRegularSeason20242025!$B$3:$B$1315, "&lt;=" &amp; FT$1, DataRegularSeason20242025!$D$3:$D$1315, $A8)+SUMIFS(DataRegularSeason20242025!$AB$3:$AB$1315,DataRegularSeason20242025!$B$3:$B$1315, "&lt;=" &amp; FT$1, DataRegularSeason20242025!$E$3:$E$1315, $A8)</f>
        <v>9</v>
      </c>
      <c r="FU8">
        <f>SUMIFS(DataRegularSeason20242025!$AA$3:$AA$1315,DataRegularSeason20242025!$B$3:$B$1315, "&lt;=" &amp; FU$1, DataRegularSeason20242025!$D$3:$D$1315, $A8)+SUMIFS(DataRegularSeason20242025!$AB$3:$AB$1315,DataRegularSeason20242025!$B$3:$B$1315, "&lt;=" &amp; FU$1, DataRegularSeason20242025!$E$3:$E$1315, $A8)</f>
        <v>9</v>
      </c>
      <c r="FV8">
        <f>SUMIFS(DataRegularSeason20242025!$AA$3:$AA$1315,DataRegularSeason20242025!$B$3:$B$1315, "&lt;=" &amp; FV$1, DataRegularSeason20242025!$D$3:$D$1315, $A8)+SUMIFS(DataRegularSeason20242025!$AB$3:$AB$1315,DataRegularSeason20242025!$B$3:$B$1315, "&lt;=" &amp; FV$1, DataRegularSeason20242025!$E$3:$E$1315, $A8)</f>
        <v>9</v>
      </c>
      <c r="FW8">
        <f>SUMIFS(DataRegularSeason20242025!$AA$3:$AA$1315,DataRegularSeason20242025!$B$3:$B$1315, "&lt;=" &amp; FW$1, DataRegularSeason20242025!$D$3:$D$1315, $A8)+SUMIFS(DataRegularSeason20242025!$AB$3:$AB$1315,DataRegularSeason20242025!$B$3:$B$1315, "&lt;=" &amp; FW$1, DataRegularSeason20242025!$E$3:$E$1315, $A8)</f>
        <v>9</v>
      </c>
      <c r="FX8">
        <f>SUMIFS(DataRegularSeason20242025!$AA$3:$AA$1315,DataRegularSeason20242025!$B$3:$B$1315, "&lt;=" &amp; FX$1, DataRegularSeason20242025!$D$3:$D$1315, $A8)+SUMIFS(DataRegularSeason20242025!$AB$3:$AB$1315,DataRegularSeason20242025!$B$3:$B$1315, "&lt;=" &amp; FX$1, DataRegularSeason20242025!$E$3:$E$1315, $A8)</f>
        <v>9</v>
      </c>
      <c r="FY8">
        <f>SUMIFS(DataRegularSeason20242025!$AA$3:$AA$1315,DataRegularSeason20242025!$B$3:$B$1315, "&lt;=" &amp; FY$1, DataRegularSeason20242025!$D$3:$D$1315, $A8)+SUMIFS(DataRegularSeason20242025!$AB$3:$AB$1315,DataRegularSeason20242025!$B$3:$B$1315, "&lt;=" &amp; FY$1, DataRegularSeason20242025!$E$3:$E$1315, $A8)</f>
        <v>9</v>
      </c>
      <c r="FZ8">
        <f>SUMIFS(DataRegularSeason20242025!$AA$3:$AA$1315,DataRegularSeason20242025!$B$3:$B$1315, "&lt;=" &amp; FZ$1, DataRegularSeason20242025!$D$3:$D$1315, $A8)+SUMIFS(DataRegularSeason20242025!$AB$3:$AB$1315,DataRegularSeason20242025!$B$3:$B$1315, "&lt;=" &amp; FZ$1, DataRegularSeason20242025!$E$3:$E$1315, $A8)</f>
        <v>9</v>
      </c>
      <c r="GA8">
        <f>SUMIFS(DataRegularSeason20242025!$AA$3:$AA$1315,DataRegularSeason20242025!$B$3:$B$1315, "&lt;=" &amp; GA$1, DataRegularSeason20242025!$D$3:$D$1315, $A8)+SUMIFS(DataRegularSeason20242025!$AB$3:$AB$1315,DataRegularSeason20242025!$B$3:$B$1315, "&lt;=" &amp; GA$1, DataRegularSeason20242025!$E$3:$E$1315, $A8)</f>
        <v>9</v>
      </c>
      <c r="GB8">
        <f>SUMIFS(DataRegularSeason20242025!$AA$3:$AA$1315,DataRegularSeason20242025!$B$3:$B$1315, "&lt;=" &amp; GB$1, DataRegularSeason20242025!$D$3:$D$1315, $A8)+SUMIFS(DataRegularSeason20242025!$AB$3:$AB$1315,DataRegularSeason20242025!$B$3:$B$1315, "&lt;=" &amp; GB$1, DataRegularSeason20242025!$E$3:$E$1315, $A8)</f>
        <v>9</v>
      </c>
      <c r="GC8">
        <f>SUMIFS(DataRegularSeason20242025!$AA$3:$AA$1315,DataRegularSeason20242025!$B$3:$B$1315, "&lt;=" &amp; GC$1, DataRegularSeason20242025!$D$3:$D$1315, $A8)+SUMIFS(DataRegularSeason20242025!$AB$3:$AB$1315,DataRegularSeason20242025!$B$3:$B$1315, "&lt;=" &amp; GC$1, DataRegularSeason20242025!$E$3:$E$1315, $A8)</f>
        <v>9</v>
      </c>
      <c r="GD8">
        <f>SUMIFS(DataRegularSeason20242025!$AA$3:$AA$1315,DataRegularSeason20242025!$B$3:$B$1315, "&lt;=" &amp; GD$1, DataRegularSeason20242025!$D$3:$D$1315, $A8)+SUMIFS(DataRegularSeason20242025!$AB$3:$AB$1315,DataRegularSeason20242025!$B$3:$B$1315, "&lt;=" &amp; GD$1, DataRegularSeason20242025!$E$3:$E$1315, $A8)</f>
        <v>9</v>
      </c>
      <c r="GE8">
        <f>SUMIFS(DataRegularSeason20242025!$AA$3:$AA$1315,DataRegularSeason20242025!$B$3:$B$1315, "&lt;=" &amp; GE$1, DataRegularSeason20242025!$D$3:$D$1315, $A8)+SUMIFS(DataRegularSeason20242025!$AB$3:$AB$1315,DataRegularSeason20242025!$B$3:$B$1315, "&lt;=" &amp; GE$1, DataRegularSeason20242025!$E$3:$E$1315, $A8)</f>
        <v>9</v>
      </c>
      <c r="GF8">
        <f>SUMIFS(DataRegularSeason20242025!$AA$3:$AA$1315,DataRegularSeason20242025!$B$3:$B$1315, "&lt;=" &amp; GF$1, DataRegularSeason20242025!$D$3:$D$1315, $A8)+SUMIFS(DataRegularSeason20242025!$AB$3:$AB$1315,DataRegularSeason20242025!$B$3:$B$1315, "&lt;=" &amp; GF$1, DataRegularSeason20242025!$E$3:$E$1315, $A8)</f>
        <v>9</v>
      </c>
      <c r="GG8">
        <f>SUMIFS(DataRegularSeason20242025!$AA$3:$AA$1315,DataRegularSeason20242025!$B$3:$B$1315, "&lt;=" &amp; GG$1, DataRegularSeason20242025!$D$3:$D$1315, $A8)+SUMIFS(DataRegularSeason20242025!$AB$3:$AB$1315,DataRegularSeason20242025!$B$3:$B$1315, "&lt;=" &amp; GG$1, DataRegularSeason20242025!$E$3:$E$1315, $A8)</f>
        <v>9</v>
      </c>
      <c r="GH8">
        <f>SUMIFS(DataRegularSeason20242025!$AA$3:$AA$1315,DataRegularSeason20242025!$B$3:$B$1315, "&lt;=" &amp; GH$1, DataRegularSeason20242025!$D$3:$D$1315, $A8)+SUMIFS(DataRegularSeason20242025!$AB$3:$AB$1315,DataRegularSeason20242025!$B$3:$B$1315, "&lt;=" &amp; GH$1, DataRegularSeason20242025!$E$3:$E$1315, $A8)</f>
        <v>9</v>
      </c>
      <c r="GI8">
        <f>SUMIFS(DataRegularSeason20242025!$AA$3:$AA$1315,DataRegularSeason20242025!$B$3:$B$1315, "&lt;=" &amp; GI$1, DataRegularSeason20242025!$D$3:$D$1315, $A8)+SUMIFS(DataRegularSeason20242025!$AB$3:$AB$1315,DataRegularSeason20242025!$B$3:$B$1315, "&lt;=" &amp; GI$1, DataRegularSeason20242025!$E$3:$E$1315, $A8)</f>
        <v>9</v>
      </c>
      <c r="GJ8">
        <f>SUMIFS(DataRegularSeason20242025!$AA$3:$AA$1315,DataRegularSeason20242025!$B$3:$B$1315, "&lt;=" &amp; GJ$1, DataRegularSeason20242025!$D$3:$D$1315, $A8)+SUMIFS(DataRegularSeason20242025!$AB$3:$AB$1315,DataRegularSeason20242025!$B$3:$B$1315, "&lt;=" &amp; GJ$1, DataRegularSeason20242025!$E$3:$E$1315, $A8)</f>
        <v>9</v>
      </c>
      <c r="GK8">
        <f>SUMIFS(DataRegularSeason20242025!$AA$3:$AA$1315,DataRegularSeason20242025!$B$3:$B$1315, "&lt;=" &amp; GK$1, DataRegularSeason20242025!$D$3:$D$1315, $A8)+SUMIFS(DataRegularSeason20242025!$AB$3:$AB$1315,DataRegularSeason20242025!$B$3:$B$1315, "&lt;=" &amp; GK$1, DataRegularSeason20242025!$E$3:$E$1315, $A8)</f>
        <v>9</v>
      </c>
      <c r="GL8">
        <f>SUMIFS(DataRegularSeason20242025!$AA$3:$AA$1315,DataRegularSeason20242025!$B$3:$B$1315, "&lt;=" &amp; GL$1, DataRegularSeason20242025!$D$3:$D$1315, $A8)+SUMIFS(DataRegularSeason20242025!$AB$3:$AB$1315,DataRegularSeason20242025!$B$3:$B$1315, "&lt;=" &amp; GL$1, DataRegularSeason20242025!$E$3:$E$1315, $A8)</f>
        <v>9</v>
      </c>
      <c r="GM8">
        <f>SUMIFS(DataRegularSeason20242025!$AA$3:$AA$1315,DataRegularSeason20242025!$B$3:$B$1315, "&lt;=" &amp; GM$1, DataRegularSeason20242025!$D$3:$D$1315, $A8)+SUMIFS(DataRegularSeason20242025!$AB$3:$AB$1315,DataRegularSeason20242025!$B$3:$B$1315, "&lt;=" &amp; GM$1, DataRegularSeason20242025!$E$3:$E$1315, $A8)</f>
        <v>9</v>
      </c>
      <c r="GN8">
        <f>SUMIFS(DataRegularSeason20242025!$AA$3:$AA$1315,DataRegularSeason20242025!$B$3:$B$1315, "&lt;=" &amp; GN$1, DataRegularSeason20242025!$D$3:$D$1315, $A8)+SUMIFS(DataRegularSeason20242025!$AB$3:$AB$1315,DataRegularSeason20242025!$B$3:$B$1315, "&lt;=" &amp; GN$1, DataRegularSeason20242025!$E$3:$E$1315, $A8)</f>
        <v>9</v>
      </c>
      <c r="GO8">
        <f>SUMIFS(DataRegularSeason20242025!$AA$3:$AA$1315,DataRegularSeason20242025!$B$3:$B$1315, "&lt;=" &amp; GO$1, DataRegularSeason20242025!$D$3:$D$1315, $A8)+SUMIFS(DataRegularSeason20242025!$AB$3:$AB$1315,DataRegularSeason20242025!$B$3:$B$1315, "&lt;=" &amp; GO$1, DataRegularSeason20242025!$E$3:$E$1315, $A8)</f>
        <v>9</v>
      </c>
      <c r="GP8">
        <f>SUMIFS(DataRegularSeason20242025!$AA$3:$AA$1315,DataRegularSeason20242025!$B$3:$B$1315, "&lt;=" &amp; GP$1, DataRegularSeason20242025!$D$3:$D$1315, $A8)+SUMIFS(DataRegularSeason20242025!$AB$3:$AB$1315,DataRegularSeason20242025!$B$3:$B$1315, "&lt;=" &amp; GP$1, DataRegularSeason20242025!$E$3:$E$1315, $A8)</f>
        <v>9</v>
      </c>
      <c r="GQ8">
        <f>SUMIFS(DataRegularSeason20242025!$AA$3:$AA$1315,DataRegularSeason20242025!$B$3:$B$1315, "&lt;=" &amp; GQ$1, DataRegularSeason20242025!$D$3:$D$1315, $A8)+SUMIFS(DataRegularSeason20242025!$AB$3:$AB$1315,DataRegularSeason20242025!$B$3:$B$1315, "&lt;=" &amp; GQ$1, DataRegularSeason20242025!$E$3:$E$1315, $A8)</f>
        <v>9</v>
      </c>
      <c r="GR8">
        <f>SUMIFS(DataRegularSeason20242025!$AA$3:$AA$1315,DataRegularSeason20242025!$B$3:$B$1315, "&lt;=" &amp; GR$1, DataRegularSeason20242025!$D$3:$D$1315, $A8)+SUMIFS(DataRegularSeason20242025!$AB$3:$AB$1315,DataRegularSeason20242025!$B$3:$B$1315, "&lt;=" &amp; GR$1, DataRegularSeason20242025!$E$3:$E$1315, $A8)</f>
        <v>9</v>
      </c>
      <c r="GS8">
        <f>SUMIFS(DataRegularSeason20242025!$AA$3:$AA$1315,DataRegularSeason20242025!$B$3:$B$1315, "&lt;=" &amp; GS$1, DataRegularSeason20242025!$D$3:$D$1315, $A8)+SUMIFS(DataRegularSeason20242025!$AB$3:$AB$1315,DataRegularSeason20242025!$B$3:$B$1315, "&lt;=" &amp; GS$1, DataRegularSeason20242025!$E$3:$E$1315, $A8)</f>
        <v>9</v>
      </c>
      <c r="GT8">
        <f>SUMIFS(DataRegularSeason20242025!$AA$3:$AA$1315,DataRegularSeason20242025!$B$3:$B$1315, "&lt;=" &amp; GT$1, DataRegularSeason20242025!$D$3:$D$1315, $A8)+SUMIFS(DataRegularSeason20242025!$AB$3:$AB$1315,DataRegularSeason20242025!$B$3:$B$1315, "&lt;=" &amp; GT$1, DataRegularSeason20242025!$E$3:$E$1315, $A8)</f>
        <v>9</v>
      </c>
      <c r="GU8">
        <f>SUMIFS(DataRegularSeason20242025!$AA$3:$AA$1315,DataRegularSeason20242025!$B$3:$B$1315, "&lt;=" &amp; GU$1, DataRegularSeason20242025!$D$3:$D$1315, $A8)+SUMIFS(DataRegularSeason20242025!$AB$3:$AB$1315,DataRegularSeason20242025!$B$3:$B$1315, "&lt;=" &amp; GU$1, DataRegularSeason20242025!$E$3:$E$1315, $A8)</f>
        <v>9</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9</v>
      </c>
      <c r="AL9">
        <f>SUMIFS(DataRegularSeason20242025!$AA$3:$AA$1315,DataRegularSeason20242025!$B$3:$B$1315, "&lt;=" &amp; AL$1, DataRegularSeason20242025!$D$3:$D$1315, $A9)+SUMIFS(DataRegularSeason20242025!$AB$3:$AB$1315,DataRegularSeason20242025!$B$3:$B$1315, "&lt;=" &amp; AL$1, DataRegularSeason20242025!$E$3:$E$1315, $A9)</f>
        <v>9</v>
      </c>
      <c r="AM9">
        <f>SUMIFS(DataRegularSeason20242025!$AA$3:$AA$1315,DataRegularSeason20242025!$B$3:$B$1315, "&lt;=" &amp; AM$1, DataRegularSeason20242025!$D$3:$D$1315, $A9)+SUMIFS(DataRegularSeason20242025!$AB$3:$AB$1315,DataRegularSeason20242025!$B$3:$B$1315, "&lt;=" &amp; AM$1, DataRegularSeason20242025!$E$3:$E$1315, $A9)</f>
        <v>9</v>
      </c>
      <c r="AN9">
        <f>SUMIFS(DataRegularSeason20242025!$AA$3:$AA$1315,DataRegularSeason20242025!$B$3:$B$1315, "&lt;=" &amp; AN$1, DataRegularSeason20242025!$D$3:$D$1315, $A9)+SUMIFS(DataRegularSeason20242025!$AB$3:$AB$1315,DataRegularSeason20242025!$B$3:$B$1315, "&lt;=" &amp; AN$1, DataRegularSeason20242025!$E$3:$E$1315, $A9)</f>
        <v>9</v>
      </c>
      <c r="AO9">
        <f>SUMIFS(DataRegularSeason20242025!$AA$3:$AA$1315,DataRegularSeason20242025!$B$3:$B$1315, "&lt;=" &amp; AO$1, DataRegularSeason20242025!$D$3:$D$1315, $A9)+SUMIFS(DataRegularSeason20242025!$AB$3:$AB$1315,DataRegularSeason20242025!$B$3:$B$1315, "&lt;=" &amp; AO$1, DataRegularSeason20242025!$E$3:$E$1315, $A9)</f>
        <v>9</v>
      </c>
      <c r="AP9">
        <f>SUMIFS(DataRegularSeason20242025!$AA$3:$AA$1315,DataRegularSeason20242025!$B$3:$B$1315, "&lt;=" &amp; AP$1, DataRegularSeason20242025!$D$3:$D$1315, $A9)+SUMIFS(DataRegularSeason20242025!$AB$3:$AB$1315,DataRegularSeason20242025!$B$3:$B$1315, "&lt;=" &amp; AP$1, DataRegularSeason20242025!$E$3:$E$1315, $A9)</f>
        <v>9</v>
      </c>
      <c r="AQ9">
        <f>SUMIFS(DataRegularSeason20242025!$AA$3:$AA$1315,DataRegularSeason20242025!$B$3:$B$1315, "&lt;=" &amp; AQ$1, DataRegularSeason20242025!$D$3:$D$1315, $A9)+SUMIFS(DataRegularSeason20242025!$AB$3:$AB$1315,DataRegularSeason20242025!$B$3:$B$1315, "&lt;=" &amp; AQ$1, DataRegularSeason20242025!$E$3:$E$1315, $A9)</f>
        <v>9</v>
      </c>
      <c r="AR9">
        <f>SUMIFS(DataRegularSeason20242025!$AA$3:$AA$1315,DataRegularSeason20242025!$B$3:$B$1315, "&lt;=" &amp; AR$1, DataRegularSeason20242025!$D$3:$D$1315, $A9)+SUMIFS(DataRegularSeason20242025!$AB$3:$AB$1315,DataRegularSeason20242025!$B$3:$B$1315, "&lt;=" &amp; AR$1, DataRegularSeason20242025!$E$3:$E$1315, $A9)</f>
        <v>9</v>
      </c>
      <c r="AS9">
        <f>SUMIFS(DataRegularSeason20242025!$AA$3:$AA$1315,DataRegularSeason20242025!$B$3:$B$1315, "&lt;=" &amp; AS$1, DataRegularSeason20242025!$D$3:$D$1315, $A9)+SUMIFS(DataRegularSeason20242025!$AB$3:$AB$1315,DataRegularSeason20242025!$B$3:$B$1315, "&lt;=" &amp; AS$1, DataRegularSeason20242025!$E$3:$E$1315, $A9)</f>
        <v>9</v>
      </c>
      <c r="AT9">
        <f>SUMIFS(DataRegularSeason20242025!$AA$3:$AA$1315,DataRegularSeason20242025!$B$3:$B$1315, "&lt;=" &amp; AT$1, DataRegularSeason20242025!$D$3:$D$1315, $A9)+SUMIFS(DataRegularSeason20242025!$AB$3:$AB$1315,DataRegularSeason20242025!$B$3:$B$1315, "&lt;=" &amp; AT$1, DataRegularSeason20242025!$E$3:$E$1315, $A9)</f>
        <v>9</v>
      </c>
      <c r="AU9">
        <f>SUMIFS(DataRegularSeason20242025!$AA$3:$AA$1315,DataRegularSeason20242025!$B$3:$B$1315, "&lt;=" &amp; AU$1, DataRegularSeason20242025!$D$3:$D$1315, $A9)+SUMIFS(DataRegularSeason20242025!$AB$3:$AB$1315,DataRegularSeason20242025!$B$3:$B$1315, "&lt;=" &amp; AU$1, DataRegularSeason20242025!$E$3:$E$1315, $A9)</f>
        <v>9</v>
      </c>
      <c r="AV9">
        <f>SUMIFS(DataRegularSeason20242025!$AA$3:$AA$1315,DataRegularSeason20242025!$B$3:$B$1315, "&lt;=" &amp; AV$1, DataRegularSeason20242025!$D$3:$D$1315, $A9)+SUMIFS(DataRegularSeason20242025!$AB$3:$AB$1315,DataRegularSeason20242025!$B$3:$B$1315, "&lt;=" &amp; AV$1, DataRegularSeason20242025!$E$3:$E$1315, $A9)</f>
        <v>9</v>
      </c>
      <c r="AW9">
        <f>SUMIFS(DataRegularSeason20242025!$AA$3:$AA$1315,DataRegularSeason20242025!$B$3:$B$1315, "&lt;=" &amp; AW$1, DataRegularSeason20242025!$D$3:$D$1315, $A9)+SUMIFS(DataRegularSeason20242025!$AB$3:$AB$1315,DataRegularSeason20242025!$B$3:$B$1315, "&lt;=" &amp; AW$1, DataRegularSeason20242025!$E$3:$E$1315, $A9)</f>
        <v>9</v>
      </c>
      <c r="AX9">
        <f>SUMIFS(DataRegularSeason20242025!$AA$3:$AA$1315,DataRegularSeason20242025!$B$3:$B$1315, "&lt;=" &amp; AX$1, DataRegularSeason20242025!$D$3:$D$1315, $A9)+SUMIFS(DataRegularSeason20242025!$AB$3:$AB$1315,DataRegularSeason20242025!$B$3:$B$1315, "&lt;=" &amp; AX$1, DataRegularSeason20242025!$E$3:$E$1315, $A9)</f>
        <v>9</v>
      </c>
      <c r="AY9">
        <f>SUMIFS(DataRegularSeason20242025!$AA$3:$AA$1315,DataRegularSeason20242025!$B$3:$B$1315, "&lt;=" &amp; AY$1, DataRegularSeason20242025!$D$3:$D$1315, $A9)+SUMIFS(DataRegularSeason20242025!$AB$3:$AB$1315,DataRegularSeason20242025!$B$3:$B$1315, "&lt;=" &amp; AY$1, DataRegularSeason20242025!$E$3:$E$1315, $A9)</f>
        <v>9</v>
      </c>
      <c r="AZ9">
        <f>SUMIFS(DataRegularSeason20242025!$AA$3:$AA$1315,DataRegularSeason20242025!$B$3:$B$1315, "&lt;=" &amp; AZ$1, DataRegularSeason20242025!$D$3:$D$1315, $A9)+SUMIFS(DataRegularSeason20242025!$AB$3:$AB$1315,DataRegularSeason20242025!$B$3:$B$1315, "&lt;=" &amp; AZ$1, DataRegularSeason20242025!$E$3:$E$1315, $A9)</f>
        <v>9</v>
      </c>
      <c r="BA9">
        <f>SUMIFS(DataRegularSeason20242025!$AA$3:$AA$1315,DataRegularSeason20242025!$B$3:$B$1315, "&lt;=" &amp; BA$1, DataRegularSeason20242025!$D$3:$D$1315, $A9)+SUMIFS(DataRegularSeason20242025!$AB$3:$AB$1315,DataRegularSeason20242025!$B$3:$B$1315, "&lt;=" &amp; BA$1, DataRegularSeason20242025!$E$3:$E$1315, $A9)</f>
        <v>9</v>
      </c>
      <c r="BB9">
        <f>SUMIFS(DataRegularSeason20242025!$AA$3:$AA$1315,DataRegularSeason20242025!$B$3:$B$1315, "&lt;=" &amp; BB$1, DataRegularSeason20242025!$D$3:$D$1315, $A9)+SUMIFS(DataRegularSeason20242025!$AB$3:$AB$1315,DataRegularSeason20242025!$B$3:$B$1315, "&lt;=" &amp; BB$1, DataRegularSeason20242025!$E$3:$E$1315, $A9)</f>
        <v>9</v>
      </c>
      <c r="BC9">
        <f>SUMIFS(DataRegularSeason20242025!$AA$3:$AA$1315,DataRegularSeason20242025!$B$3:$B$1315, "&lt;=" &amp; BC$1, DataRegularSeason20242025!$D$3:$D$1315, $A9)+SUMIFS(DataRegularSeason20242025!$AB$3:$AB$1315,DataRegularSeason20242025!$B$3:$B$1315, "&lt;=" &amp; BC$1, DataRegularSeason20242025!$E$3:$E$1315, $A9)</f>
        <v>9</v>
      </c>
      <c r="BD9">
        <f>SUMIFS(DataRegularSeason20242025!$AA$3:$AA$1315,DataRegularSeason20242025!$B$3:$B$1315, "&lt;=" &amp; BD$1, DataRegularSeason20242025!$D$3:$D$1315, $A9)+SUMIFS(DataRegularSeason20242025!$AB$3:$AB$1315,DataRegularSeason20242025!$B$3:$B$1315, "&lt;=" &amp; BD$1, DataRegularSeason20242025!$E$3:$E$1315, $A9)</f>
        <v>9</v>
      </c>
      <c r="BE9">
        <f>SUMIFS(DataRegularSeason20242025!$AA$3:$AA$1315,DataRegularSeason20242025!$B$3:$B$1315, "&lt;=" &amp; BE$1, DataRegularSeason20242025!$D$3:$D$1315, $A9)+SUMIFS(DataRegularSeason20242025!$AB$3:$AB$1315,DataRegularSeason20242025!$B$3:$B$1315, "&lt;=" &amp; BE$1, DataRegularSeason20242025!$E$3:$E$1315, $A9)</f>
        <v>9</v>
      </c>
      <c r="BF9">
        <f>SUMIFS(DataRegularSeason20242025!$AA$3:$AA$1315,DataRegularSeason20242025!$B$3:$B$1315, "&lt;=" &amp; BF$1, DataRegularSeason20242025!$D$3:$D$1315, $A9)+SUMIFS(DataRegularSeason20242025!$AB$3:$AB$1315,DataRegularSeason20242025!$B$3:$B$1315, "&lt;=" &amp; BF$1, DataRegularSeason20242025!$E$3:$E$1315, $A9)</f>
        <v>9</v>
      </c>
      <c r="BG9">
        <f>SUMIFS(DataRegularSeason20242025!$AA$3:$AA$1315,DataRegularSeason20242025!$B$3:$B$1315, "&lt;=" &amp; BG$1, DataRegularSeason20242025!$D$3:$D$1315, $A9)+SUMIFS(DataRegularSeason20242025!$AB$3:$AB$1315,DataRegularSeason20242025!$B$3:$B$1315, "&lt;=" &amp; BG$1, DataRegularSeason20242025!$E$3:$E$1315, $A9)</f>
        <v>9</v>
      </c>
      <c r="BH9">
        <f>SUMIFS(DataRegularSeason20242025!$AA$3:$AA$1315,DataRegularSeason20242025!$B$3:$B$1315, "&lt;=" &amp; BH$1, DataRegularSeason20242025!$D$3:$D$1315, $A9)+SUMIFS(DataRegularSeason20242025!$AB$3:$AB$1315,DataRegularSeason20242025!$B$3:$B$1315, "&lt;=" &amp; BH$1, DataRegularSeason20242025!$E$3:$E$1315, $A9)</f>
        <v>9</v>
      </c>
      <c r="BI9">
        <f>SUMIFS(DataRegularSeason20242025!$AA$3:$AA$1315,DataRegularSeason20242025!$B$3:$B$1315, "&lt;=" &amp; BI$1, DataRegularSeason20242025!$D$3:$D$1315, $A9)+SUMIFS(DataRegularSeason20242025!$AB$3:$AB$1315,DataRegularSeason20242025!$B$3:$B$1315, "&lt;=" &amp; BI$1, DataRegularSeason20242025!$E$3:$E$1315, $A9)</f>
        <v>9</v>
      </c>
      <c r="BJ9">
        <f>SUMIFS(DataRegularSeason20242025!$AA$3:$AA$1315,DataRegularSeason20242025!$B$3:$B$1315, "&lt;=" &amp; BJ$1, DataRegularSeason20242025!$D$3:$D$1315, $A9)+SUMIFS(DataRegularSeason20242025!$AB$3:$AB$1315,DataRegularSeason20242025!$B$3:$B$1315, "&lt;=" &amp; BJ$1, DataRegularSeason20242025!$E$3:$E$1315, $A9)</f>
        <v>9</v>
      </c>
      <c r="BK9">
        <f>SUMIFS(DataRegularSeason20242025!$AA$3:$AA$1315,DataRegularSeason20242025!$B$3:$B$1315, "&lt;=" &amp; BK$1, DataRegularSeason20242025!$D$3:$D$1315, $A9)+SUMIFS(DataRegularSeason20242025!$AB$3:$AB$1315,DataRegularSeason20242025!$B$3:$B$1315, "&lt;=" &amp; BK$1, DataRegularSeason20242025!$E$3:$E$1315, $A9)</f>
        <v>9</v>
      </c>
      <c r="BL9">
        <f>SUMIFS(DataRegularSeason20242025!$AA$3:$AA$1315,DataRegularSeason20242025!$B$3:$B$1315, "&lt;=" &amp; BL$1, DataRegularSeason20242025!$D$3:$D$1315, $A9)+SUMIFS(DataRegularSeason20242025!$AB$3:$AB$1315,DataRegularSeason20242025!$B$3:$B$1315, "&lt;=" &amp; BL$1, DataRegularSeason20242025!$E$3:$E$1315, $A9)</f>
        <v>9</v>
      </c>
      <c r="BM9">
        <f>SUMIFS(DataRegularSeason20242025!$AA$3:$AA$1315,DataRegularSeason20242025!$B$3:$B$1315, "&lt;=" &amp; BM$1, DataRegularSeason20242025!$D$3:$D$1315, $A9)+SUMIFS(DataRegularSeason20242025!$AB$3:$AB$1315,DataRegularSeason20242025!$B$3:$B$1315, "&lt;=" &amp; BM$1, DataRegularSeason20242025!$E$3:$E$1315, $A9)</f>
        <v>9</v>
      </c>
      <c r="BN9">
        <f>SUMIFS(DataRegularSeason20242025!$AA$3:$AA$1315,DataRegularSeason20242025!$B$3:$B$1315, "&lt;=" &amp; BN$1, DataRegularSeason20242025!$D$3:$D$1315, $A9)+SUMIFS(DataRegularSeason20242025!$AB$3:$AB$1315,DataRegularSeason20242025!$B$3:$B$1315, "&lt;=" &amp; BN$1, DataRegularSeason20242025!$E$3:$E$1315, $A9)</f>
        <v>9</v>
      </c>
      <c r="BO9">
        <f>SUMIFS(DataRegularSeason20242025!$AA$3:$AA$1315,DataRegularSeason20242025!$B$3:$B$1315, "&lt;=" &amp; BO$1, DataRegularSeason20242025!$D$3:$D$1315, $A9)+SUMIFS(DataRegularSeason20242025!$AB$3:$AB$1315,DataRegularSeason20242025!$B$3:$B$1315, "&lt;=" &amp; BO$1, DataRegularSeason20242025!$E$3:$E$1315, $A9)</f>
        <v>9</v>
      </c>
      <c r="BP9">
        <f>SUMIFS(DataRegularSeason20242025!$AA$3:$AA$1315,DataRegularSeason20242025!$B$3:$B$1315, "&lt;=" &amp; BP$1, DataRegularSeason20242025!$D$3:$D$1315, $A9)+SUMIFS(DataRegularSeason20242025!$AB$3:$AB$1315,DataRegularSeason20242025!$B$3:$B$1315, "&lt;=" &amp; BP$1, DataRegularSeason20242025!$E$3:$E$1315, $A9)</f>
        <v>9</v>
      </c>
      <c r="BQ9">
        <f>SUMIFS(DataRegularSeason20242025!$AA$3:$AA$1315,DataRegularSeason20242025!$B$3:$B$1315, "&lt;=" &amp; BQ$1, DataRegularSeason20242025!$D$3:$D$1315, $A9)+SUMIFS(DataRegularSeason20242025!$AB$3:$AB$1315,DataRegularSeason20242025!$B$3:$B$1315, "&lt;=" &amp; BQ$1, DataRegularSeason20242025!$E$3:$E$1315, $A9)</f>
        <v>9</v>
      </c>
      <c r="BR9">
        <f>SUMIFS(DataRegularSeason20242025!$AA$3:$AA$1315,DataRegularSeason20242025!$B$3:$B$1315, "&lt;=" &amp; BR$1, DataRegularSeason20242025!$D$3:$D$1315, $A9)+SUMIFS(DataRegularSeason20242025!$AB$3:$AB$1315,DataRegularSeason20242025!$B$3:$B$1315, "&lt;=" &amp; BR$1, DataRegularSeason20242025!$E$3:$E$1315, $A9)</f>
        <v>9</v>
      </c>
      <c r="BS9">
        <f>SUMIFS(DataRegularSeason20242025!$AA$3:$AA$1315,DataRegularSeason20242025!$B$3:$B$1315, "&lt;=" &amp; BS$1, DataRegularSeason20242025!$D$3:$D$1315, $A9)+SUMIFS(DataRegularSeason20242025!$AB$3:$AB$1315,DataRegularSeason20242025!$B$3:$B$1315, "&lt;=" &amp; BS$1, DataRegularSeason20242025!$E$3:$E$1315, $A9)</f>
        <v>9</v>
      </c>
      <c r="BT9">
        <f>SUMIFS(DataRegularSeason20242025!$AA$3:$AA$1315,DataRegularSeason20242025!$B$3:$B$1315, "&lt;=" &amp; BT$1, DataRegularSeason20242025!$D$3:$D$1315, $A9)+SUMIFS(DataRegularSeason20242025!$AB$3:$AB$1315,DataRegularSeason20242025!$B$3:$B$1315, "&lt;=" &amp; BT$1, DataRegularSeason20242025!$E$3:$E$1315, $A9)</f>
        <v>9</v>
      </c>
      <c r="BU9">
        <f>SUMIFS(DataRegularSeason20242025!$AA$3:$AA$1315,DataRegularSeason20242025!$B$3:$B$1315, "&lt;=" &amp; BU$1, DataRegularSeason20242025!$D$3:$D$1315, $A9)+SUMIFS(DataRegularSeason20242025!$AB$3:$AB$1315,DataRegularSeason20242025!$B$3:$B$1315, "&lt;=" &amp; BU$1, DataRegularSeason20242025!$E$3:$E$1315, $A9)</f>
        <v>9</v>
      </c>
      <c r="BV9">
        <f>SUMIFS(DataRegularSeason20242025!$AA$3:$AA$1315,DataRegularSeason20242025!$B$3:$B$1315, "&lt;=" &amp; BV$1, DataRegularSeason20242025!$D$3:$D$1315, $A9)+SUMIFS(DataRegularSeason20242025!$AB$3:$AB$1315,DataRegularSeason20242025!$B$3:$B$1315, "&lt;=" &amp; BV$1, DataRegularSeason20242025!$E$3:$E$1315, $A9)</f>
        <v>9</v>
      </c>
      <c r="BW9">
        <f>SUMIFS(DataRegularSeason20242025!$AA$3:$AA$1315,DataRegularSeason20242025!$B$3:$B$1315, "&lt;=" &amp; BW$1, DataRegularSeason20242025!$D$3:$D$1315, $A9)+SUMIFS(DataRegularSeason20242025!$AB$3:$AB$1315,DataRegularSeason20242025!$B$3:$B$1315, "&lt;=" &amp; BW$1, DataRegularSeason20242025!$E$3:$E$1315, $A9)</f>
        <v>9</v>
      </c>
      <c r="BX9">
        <f>SUMIFS(DataRegularSeason20242025!$AA$3:$AA$1315,DataRegularSeason20242025!$B$3:$B$1315, "&lt;=" &amp; BX$1, DataRegularSeason20242025!$D$3:$D$1315, $A9)+SUMIFS(DataRegularSeason20242025!$AB$3:$AB$1315,DataRegularSeason20242025!$B$3:$B$1315, "&lt;=" &amp; BX$1, DataRegularSeason20242025!$E$3:$E$1315, $A9)</f>
        <v>9</v>
      </c>
      <c r="BY9">
        <f>SUMIFS(DataRegularSeason20242025!$AA$3:$AA$1315,DataRegularSeason20242025!$B$3:$B$1315, "&lt;=" &amp; BY$1, DataRegularSeason20242025!$D$3:$D$1315, $A9)+SUMIFS(DataRegularSeason20242025!$AB$3:$AB$1315,DataRegularSeason20242025!$B$3:$B$1315, "&lt;=" &amp; BY$1, DataRegularSeason20242025!$E$3:$E$1315, $A9)</f>
        <v>9</v>
      </c>
      <c r="BZ9">
        <f>SUMIFS(DataRegularSeason20242025!$AA$3:$AA$1315,DataRegularSeason20242025!$B$3:$B$1315, "&lt;=" &amp; BZ$1, DataRegularSeason20242025!$D$3:$D$1315, $A9)+SUMIFS(DataRegularSeason20242025!$AB$3:$AB$1315,DataRegularSeason20242025!$B$3:$B$1315, "&lt;=" &amp; BZ$1, DataRegularSeason20242025!$E$3:$E$1315, $A9)</f>
        <v>9</v>
      </c>
      <c r="CA9">
        <f>SUMIFS(DataRegularSeason20242025!$AA$3:$AA$1315,DataRegularSeason20242025!$B$3:$B$1315, "&lt;=" &amp; CA$1, DataRegularSeason20242025!$D$3:$D$1315, $A9)+SUMIFS(DataRegularSeason20242025!$AB$3:$AB$1315,DataRegularSeason20242025!$B$3:$B$1315, "&lt;=" &amp; CA$1, DataRegularSeason20242025!$E$3:$E$1315, $A9)</f>
        <v>9</v>
      </c>
      <c r="CB9">
        <f>SUMIFS(DataRegularSeason20242025!$AA$3:$AA$1315,DataRegularSeason20242025!$B$3:$B$1315, "&lt;=" &amp; CB$1, DataRegularSeason20242025!$D$3:$D$1315, $A9)+SUMIFS(DataRegularSeason20242025!$AB$3:$AB$1315,DataRegularSeason20242025!$B$3:$B$1315, "&lt;=" &amp; CB$1, DataRegularSeason20242025!$E$3:$E$1315, $A9)</f>
        <v>9</v>
      </c>
      <c r="CC9">
        <f>SUMIFS(DataRegularSeason20242025!$AA$3:$AA$1315,DataRegularSeason20242025!$B$3:$B$1315, "&lt;=" &amp; CC$1, DataRegularSeason20242025!$D$3:$D$1315, $A9)+SUMIFS(DataRegularSeason20242025!$AB$3:$AB$1315,DataRegularSeason20242025!$B$3:$B$1315, "&lt;=" &amp; CC$1, DataRegularSeason20242025!$E$3:$E$1315, $A9)</f>
        <v>9</v>
      </c>
      <c r="CD9">
        <f>SUMIFS(DataRegularSeason20242025!$AA$3:$AA$1315,DataRegularSeason20242025!$B$3:$B$1315, "&lt;=" &amp; CD$1, DataRegularSeason20242025!$D$3:$D$1315, $A9)+SUMIFS(DataRegularSeason20242025!$AB$3:$AB$1315,DataRegularSeason20242025!$B$3:$B$1315, "&lt;=" &amp; CD$1, DataRegularSeason20242025!$E$3:$E$1315, $A9)</f>
        <v>9</v>
      </c>
      <c r="CE9">
        <f>SUMIFS(DataRegularSeason20242025!$AA$3:$AA$1315,DataRegularSeason20242025!$B$3:$B$1315, "&lt;=" &amp; CE$1, DataRegularSeason20242025!$D$3:$D$1315, $A9)+SUMIFS(DataRegularSeason20242025!$AB$3:$AB$1315,DataRegularSeason20242025!$B$3:$B$1315, "&lt;=" &amp; CE$1, DataRegularSeason20242025!$E$3:$E$1315, $A9)</f>
        <v>9</v>
      </c>
      <c r="CF9">
        <f>SUMIFS(DataRegularSeason20242025!$AA$3:$AA$1315,DataRegularSeason20242025!$B$3:$B$1315, "&lt;=" &amp; CF$1, DataRegularSeason20242025!$D$3:$D$1315, $A9)+SUMIFS(DataRegularSeason20242025!$AB$3:$AB$1315,DataRegularSeason20242025!$B$3:$B$1315, "&lt;=" &amp; CF$1, DataRegularSeason20242025!$E$3:$E$1315, $A9)</f>
        <v>9</v>
      </c>
      <c r="CG9">
        <f>SUMIFS(DataRegularSeason20242025!$AA$3:$AA$1315,DataRegularSeason20242025!$B$3:$B$1315, "&lt;=" &amp; CG$1, DataRegularSeason20242025!$D$3:$D$1315, $A9)+SUMIFS(DataRegularSeason20242025!$AB$3:$AB$1315,DataRegularSeason20242025!$B$3:$B$1315, "&lt;=" &amp; CG$1, DataRegularSeason20242025!$E$3:$E$1315, $A9)</f>
        <v>9</v>
      </c>
      <c r="CH9">
        <f>SUMIFS(DataRegularSeason20242025!$AA$3:$AA$1315,DataRegularSeason20242025!$B$3:$B$1315, "&lt;=" &amp; CH$1, DataRegularSeason20242025!$D$3:$D$1315, $A9)+SUMIFS(DataRegularSeason20242025!$AB$3:$AB$1315,DataRegularSeason20242025!$B$3:$B$1315, "&lt;=" &amp; CH$1, DataRegularSeason20242025!$E$3:$E$1315, $A9)</f>
        <v>9</v>
      </c>
      <c r="CI9">
        <f>SUMIFS(DataRegularSeason20242025!$AA$3:$AA$1315,DataRegularSeason20242025!$B$3:$B$1315, "&lt;=" &amp; CI$1, DataRegularSeason20242025!$D$3:$D$1315, $A9)+SUMIFS(DataRegularSeason20242025!$AB$3:$AB$1315,DataRegularSeason20242025!$B$3:$B$1315, "&lt;=" &amp; CI$1, DataRegularSeason20242025!$E$3:$E$1315, $A9)</f>
        <v>9</v>
      </c>
      <c r="CJ9">
        <f>SUMIFS(DataRegularSeason20242025!$AA$3:$AA$1315,DataRegularSeason20242025!$B$3:$B$1315, "&lt;=" &amp; CJ$1, DataRegularSeason20242025!$D$3:$D$1315, $A9)+SUMIFS(DataRegularSeason20242025!$AB$3:$AB$1315,DataRegularSeason20242025!$B$3:$B$1315, "&lt;=" &amp; CJ$1, DataRegularSeason20242025!$E$3:$E$1315, $A9)</f>
        <v>9</v>
      </c>
      <c r="CK9">
        <f>SUMIFS(DataRegularSeason20242025!$AA$3:$AA$1315,DataRegularSeason20242025!$B$3:$B$1315, "&lt;=" &amp; CK$1, DataRegularSeason20242025!$D$3:$D$1315, $A9)+SUMIFS(DataRegularSeason20242025!$AB$3:$AB$1315,DataRegularSeason20242025!$B$3:$B$1315, "&lt;=" &amp; CK$1, DataRegularSeason20242025!$E$3:$E$1315, $A9)</f>
        <v>9</v>
      </c>
      <c r="CL9">
        <f>SUMIFS(DataRegularSeason20242025!$AA$3:$AA$1315,DataRegularSeason20242025!$B$3:$B$1315, "&lt;=" &amp; CL$1, DataRegularSeason20242025!$D$3:$D$1315, $A9)+SUMIFS(DataRegularSeason20242025!$AB$3:$AB$1315,DataRegularSeason20242025!$B$3:$B$1315, "&lt;=" &amp; CL$1, DataRegularSeason20242025!$E$3:$E$1315, $A9)</f>
        <v>9</v>
      </c>
      <c r="CM9">
        <f>SUMIFS(DataRegularSeason20242025!$AA$3:$AA$1315,DataRegularSeason20242025!$B$3:$B$1315, "&lt;=" &amp; CM$1, DataRegularSeason20242025!$D$3:$D$1315, $A9)+SUMIFS(DataRegularSeason20242025!$AB$3:$AB$1315,DataRegularSeason20242025!$B$3:$B$1315, "&lt;=" &amp; CM$1, DataRegularSeason20242025!$E$3:$E$1315, $A9)</f>
        <v>9</v>
      </c>
      <c r="CN9">
        <f>SUMIFS(DataRegularSeason20242025!$AA$3:$AA$1315,DataRegularSeason20242025!$B$3:$B$1315, "&lt;=" &amp; CN$1, DataRegularSeason20242025!$D$3:$D$1315, $A9)+SUMIFS(DataRegularSeason20242025!$AB$3:$AB$1315,DataRegularSeason20242025!$B$3:$B$1315, "&lt;=" &amp; CN$1, DataRegularSeason20242025!$E$3:$E$1315, $A9)</f>
        <v>9</v>
      </c>
      <c r="CO9">
        <f>SUMIFS(DataRegularSeason20242025!$AA$3:$AA$1315,DataRegularSeason20242025!$B$3:$B$1315, "&lt;=" &amp; CO$1, DataRegularSeason20242025!$D$3:$D$1315, $A9)+SUMIFS(DataRegularSeason20242025!$AB$3:$AB$1315,DataRegularSeason20242025!$B$3:$B$1315, "&lt;=" &amp; CO$1, DataRegularSeason20242025!$E$3:$E$1315, $A9)</f>
        <v>9</v>
      </c>
      <c r="CP9">
        <f>SUMIFS(DataRegularSeason20242025!$AA$3:$AA$1315,DataRegularSeason20242025!$B$3:$B$1315, "&lt;=" &amp; CP$1, DataRegularSeason20242025!$D$3:$D$1315, $A9)+SUMIFS(DataRegularSeason20242025!$AB$3:$AB$1315,DataRegularSeason20242025!$B$3:$B$1315, "&lt;=" &amp; CP$1, DataRegularSeason20242025!$E$3:$E$1315, $A9)</f>
        <v>9</v>
      </c>
      <c r="CQ9">
        <f>SUMIFS(DataRegularSeason20242025!$AA$3:$AA$1315,DataRegularSeason20242025!$B$3:$B$1315, "&lt;=" &amp; CQ$1, DataRegularSeason20242025!$D$3:$D$1315, $A9)+SUMIFS(DataRegularSeason20242025!$AB$3:$AB$1315,DataRegularSeason20242025!$B$3:$B$1315, "&lt;=" &amp; CQ$1, DataRegularSeason20242025!$E$3:$E$1315, $A9)</f>
        <v>9</v>
      </c>
      <c r="CR9">
        <f>SUMIFS(DataRegularSeason20242025!$AA$3:$AA$1315,DataRegularSeason20242025!$B$3:$B$1315, "&lt;=" &amp; CR$1, DataRegularSeason20242025!$D$3:$D$1315, $A9)+SUMIFS(DataRegularSeason20242025!$AB$3:$AB$1315,DataRegularSeason20242025!$B$3:$B$1315, "&lt;=" &amp; CR$1, DataRegularSeason20242025!$E$3:$E$1315, $A9)</f>
        <v>9</v>
      </c>
      <c r="CS9">
        <f>SUMIFS(DataRegularSeason20242025!$AA$3:$AA$1315,DataRegularSeason20242025!$B$3:$B$1315, "&lt;=" &amp; CS$1, DataRegularSeason20242025!$D$3:$D$1315, $A9)+SUMIFS(DataRegularSeason20242025!$AB$3:$AB$1315,DataRegularSeason20242025!$B$3:$B$1315, "&lt;=" &amp; CS$1, DataRegularSeason20242025!$E$3:$E$1315, $A9)</f>
        <v>9</v>
      </c>
      <c r="CT9">
        <f>SUMIFS(DataRegularSeason20242025!$AA$3:$AA$1315,DataRegularSeason20242025!$B$3:$B$1315, "&lt;=" &amp; CT$1, DataRegularSeason20242025!$D$3:$D$1315, $A9)+SUMIFS(DataRegularSeason20242025!$AB$3:$AB$1315,DataRegularSeason20242025!$B$3:$B$1315, "&lt;=" &amp; CT$1, DataRegularSeason20242025!$E$3:$E$1315, $A9)</f>
        <v>9</v>
      </c>
      <c r="CU9">
        <f>SUMIFS(DataRegularSeason20242025!$AA$3:$AA$1315,DataRegularSeason20242025!$B$3:$B$1315, "&lt;=" &amp; CU$1, DataRegularSeason20242025!$D$3:$D$1315, $A9)+SUMIFS(DataRegularSeason20242025!$AB$3:$AB$1315,DataRegularSeason20242025!$B$3:$B$1315, "&lt;=" &amp; CU$1, DataRegularSeason20242025!$E$3:$E$1315, $A9)</f>
        <v>9</v>
      </c>
      <c r="CV9">
        <f>SUMIFS(DataRegularSeason20242025!$AA$3:$AA$1315,DataRegularSeason20242025!$B$3:$B$1315, "&lt;=" &amp; CV$1, DataRegularSeason20242025!$D$3:$D$1315, $A9)+SUMIFS(DataRegularSeason20242025!$AB$3:$AB$1315,DataRegularSeason20242025!$B$3:$B$1315, "&lt;=" &amp; CV$1, DataRegularSeason20242025!$E$3:$E$1315, $A9)</f>
        <v>9</v>
      </c>
      <c r="CW9">
        <f>SUMIFS(DataRegularSeason20242025!$AA$3:$AA$1315,DataRegularSeason20242025!$B$3:$B$1315, "&lt;=" &amp; CW$1, DataRegularSeason20242025!$D$3:$D$1315, $A9)+SUMIFS(DataRegularSeason20242025!$AB$3:$AB$1315,DataRegularSeason20242025!$B$3:$B$1315, "&lt;=" &amp; CW$1, DataRegularSeason20242025!$E$3:$E$1315, $A9)</f>
        <v>9</v>
      </c>
      <c r="CX9">
        <f>SUMIFS(DataRegularSeason20242025!$AA$3:$AA$1315,DataRegularSeason20242025!$B$3:$B$1315, "&lt;=" &amp; CX$1, DataRegularSeason20242025!$D$3:$D$1315, $A9)+SUMIFS(DataRegularSeason20242025!$AB$3:$AB$1315,DataRegularSeason20242025!$B$3:$B$1315, "&lt;=" &amp; CX$1, DataRegularSeason20242025!$E$3:$E$1315, $A9)</f>
        <v>9</v>
      </c>
      <c r="CY9">
        <f>SUMIFS(DataRegularSeason20242025!$AA$3:$AA$1315,DataRegularSeason20242025!$B$3:$B$1315, "&lt;=" &amp; CY$1, DataRegularSeason20242025!$D$3:$D$1315, $A9)+SUMIFS(DataRegularSeason20242025!$AB$3:$AB$1315,DataRegularSeason20242025!$B$3:$B$1315, "&lt;=" &amp; CY$1, DataRegularSeason20242025!$E$3:$E$1315, $A9)</f>
        <v>9</v>
      </c>
      <c r="CZ9">
        <f>SUMIFS(DataRegularSeason20242025!$AA$3:$AA$1315,DataRegularSeason20242025!$B$3:$B$1315, "&lt;=" &amp; CZ$1, DataRegularSeason20242025!$D$3:$D$1315, $A9)+SUMIFS(DataRegularSeason20242025!$AB$3:$AB$1315,DataRegularSeason20242025!$B$3:$B$1315, "&lt;=" &amp; CZ$1, DataRegularSeason20242025!$E$3:$E$1315, $A9)</f>
        <v>9</v>
      </c>
      <c r="DA9">
        <f>SUMIFS(DataRegularSeason20242025!$AA$3:$AA$1315,DataRegularSeason20242025!$B$3:$B$1315, "&lt;=" &amp; DA$1, DataRegularSeason20242025!$D$3:$D$1315, $A9)+SUMIFS(DataRegularSeason20242025!$AB$3:$AB$1315,DataRegularSeason20242025!$B$3:$B$1315, "&lt;=" &amp; DA$1, DataRegularSeason20242025!$E$3:$E$1315, $A9)</f>
        <v>9</v>
      </c>
      <c r="DB9">
        <f>SUMIFS(DataRegularSeason20242025!$AA$3:$AA$1315,DataRegularSeason20242025!$B$3:$B$1315, "&lt;=" &amp; DB$1, DataRegularSeason20242025!$D$3:$D$1315, $A9)+SUMIFS(DataRegularSeason20242025!$AB$3:$AB$1315,DataRegularSeason20242025!$B$3:$B$1315, "&lt;=" &amp; DB$1, DataRegularSeason20242025!$E$3:$E$1315, $A9)</f>
        <v>9</v>
      </c>
      <c r="DC9">
        <f>SUMIFS(DataRegularSeason20242025!$AA$3:$AA$1315,DataRegularSeason20242025!$B$3:$B$1315, "&lt;=" &amp; DC$1, DataRegularSeason20242025!$D$3:$D$1315, $A9)+SUMIFS(DataRegularSeason20242025!$AB$3:$AB$1315,DataRegularSeason20242025!$B$3:$B$1315, "&lt;=" &amp; DC$1, DataRegularSeason20242025!$E$3:$E$1315, $A9)</f>
        <v>9</v>
      </c>
      <c r="DD9">
        <f>SUMIFS(DataRegularSeason20242025!$AA$3:$AA$1315,DataRegularSeason20242025!$B$3:$B$1315, "&lt;=" &amp; DD$1, DataRegularSeason20242025!$D$3:$D$1315, $A9)+SUMIFS(DataRegularSeason20242025!$AB$3:$AB$1315,DataRegularSeason20242025!$B$3:$B$1315, "&lt;=" &amp; DD$1, DataRegularSeason20242025!$E$3:$E$1315, $A9)</f>
        <v>9</v>
      </c>
      <c r="DE9">
        <f>SUMIFS(DataRegularSeason20242025!$AA$3:$AA$1315,DataRegularSeason20242025!$B$3:$B$1315, "&lt;=" &amp; DE$1, DataRegularSeason20242025!$D$3:$D$1315, $A9)+SUMIFS(DataRegularSeason20242025!$AB$3:$AB$1315,DataRegularSeason20242025!$B$3:$B$1315, "&lt;=" &amp; DE$1, DataRegularSeason20242025!$E$3:$E$1315, $A9)</f>
        <v>9</v>
      </c>
      <c r="DF9">
        <f>SUMIFS(DataRegularSeason20242025!$AA$3:$AA$1315,DataRegularSeason20242025!$B$3:$B$1315, "&lt;=" &amp; DF$1, DataRegularSeason20242025!$D$3:$D$1315, $A9)+SUMIFS(DataRegularSeason20242025!$AB$3:$AB$1315,DataRegularSeason20242025!$B$3:$B$1315, "&lt;=" &amp; DF$1, DataRegularSeason20242025!$E$3:$E$1315, $A9)</f>
        <v>9</v>
      </c>
      <c r="DG9">
        <f>SUMIFS(DataRegularSeason20242025!$AA$3:$AA$1315,DataRegularSeason20242025!$B$3:$B$1315, "&lt;=" &amp; DG$1, DataRegularSeason20242025!$D$3:$D$1315, $A9)+SUMIFS(DataRegularSeason20242025!$AB$3:$AB$1315,DataRegularSeason20242025!$B$3:$B$1315, "&lt;=" &amp; DG$1, DataRegularSeason20242025!$E$3:$E$1315, $A9)</f>
        <v>9</v>
      </c>
      <c r="DH9">
        <f>SUMIFS(DataRegularSeason20242025!$AA$3:$AA$1315,DataRegularSeason20242025!$B$3:$B$1315, "&lt;=" &amp; DH$1, DataRegularSeason20242025!$D$3:$D$1315, $A9)+SUMIFS(DataRegularSeason20242025!$AB$3:$AB$1315,DataRegularSeason20242025!$B$3:$B$1315, "&lt;=" &amp; DH$1, DataRegularSeason20242025!$E$3:$E$1315, $A9)</f>
        <v>9</v>
      </c>
      <c r="DI9">
        <f>SUMIFS(DataRegularSeason20242025!$AA$3:$AA$1315,DataRegularSeason20242025!$B$3:$B$1315, "&lt;=" &amp; DI$1, DataRegularSeason20242025!$D$3:$D$1315, $A9)+SUMIFS(DataRegularSeason20242025!$AB$3:$AB$1315,DataRegularSeason20242025!$B$3:$B$1315, "&lt;=" &amp; DI$1, DataRegularSeason20242025!$E$3:$E$1315, $A9)</f>
        <v>9</v>
      </c>
      <c r="DJ9">
        <f>SUMIFS(DataRegularSeason20242025!$AA$3:$AA$1315,DataRegularSeason20242025!$B$3:$B$1315, "&lt;=" &amp; DJ$1, DataRegularSeason20242025!$D$3:$D$1315, $A9)+SUMIFS(DataRegularSeason20242025!$AB$3:$AB$1315,DataRegularSeason20242025!$B$3:$B$1315, "&lt;=" &amp; DJ$1, DataRegularSeason20242025!$E$3:$E$1315, $A9)</f>
        <v>9</v>
      </c>
      <c r="DK9">
        <f>SUMIFS(DataRegularSeason20242025!$AA$3:$AA$1315,DataRegularSeason20242025!$B$3:$B$1315, "&lt;=" &amp; DK$1, DataRegularSeason20242025!$D$3:$D$1315, $A9)+SUMIFS(DataRegularSeason20242025!$AB$3:$AB$1315,DataRegularSeason20242025!$B$3:$B$1315, "&lt;=" &amp; DK$1, DataRegularSeason20242025!$E$3:$E$1315, $A9)</f>
        <v>9</v>
      </c>
      <c r="DL9">
        <f>SUMIFS(DataRegularSeason20242025!$AA$3:$AA$1315,DataRegularSeason20242025!$B$3:$B$1315, "&lt;=" &amp; DL$1, DataRegularSeason20242025!$D$3:$D$1315, $A9)+SUMIFS(DataRegularSeason20242025!$AB$3:$AB$1315,DataRegularSeason20242025!$B$3:$B$1315, "&lt;=" &amp; DL$1, DataRegularSeason20242025!$E$3:$E$1315, $A9)</f>
        <v>9</v>
      </c>
      <c r="DM9">
        <f>SUMIFS(DataRegularSeason20242025!$AA$3:$AA$1315,DataRegularSeason20242025!$B$3:$B$1315, "&lt;=" &amp; DM$1, DataRegularSeason20242025!$D$3:$D$1315, $A9)+SUMIFS(DataRegularSeason20242025!$AB$3:$AB$1315,DataRegularSeason20242025!$B$3:$B$1315, "&lt;=" &amp; DM$1, DataRegularSeason20242025!$E$3:$E$1315, $A9)</f>
        <v>9</v>
      </c>
      <c r="DN9">
        <f>SUMIFS(DataRegularSeason20242025!$AA$3:$AA$1315,DataRegularSeason20242025!$B$3:$B$1315, "&lt;=" &amp; DN$1, DataRegularSeason20242025!$D$3:$D$1315, $A9)+SUMIFS(DataRegularSeason20242025!$AB$3:$AB$1315,DataRegularSeason20242025!$B$3:$B$1315, "&lt;=" &amp; DN$1, DataRegularSeason20242025!$E$3:$E$1315, $A9)</f>
        <v>9</v>
      </c>
      <c r="DO9">
        <f>SUMIFS(DataRegularSeason20242025!$AA$3:$AA$1315,DataRegularSeason20242025!$B$3:$B$1315, "&lt;=" &amp; DO$1, DataRegularSeason20242025!$D$3:$D$1315, $A9)+SUMIFS(DataRegularSeason20242025!$AB$3:$AB$1315,DataRegularSeason20242025!$B$3:$B$1315, "&lt;=" &amp; DO$1, DataRegularSeason20242025!$E$3:$E$1315, $A9)</f>
        <v>9</v>
      </c>
      <c r="DP9">
        <f>SUMIFS(DataRegularSeason20242025!$AA$3:$AA$1315,DataRegularSeason20242025!$B$3:$B$1315, "&lt;=" &amp; DP$1, DataRegularSeason20242025!$D$3:$D$1315, $A9)+SUMIFS(DataRegularSeason20242025!$AB$3:$AB$1315,DataRegularSeason20242025!$B$3:$B$1315, "&lt;=" &amp; DP$1, DataRegularSeason20242025!$E$3:$E$1315, $A9)</f>
        <v>9</v>
      </c>
      <c r="DQ9">
        <f>SUMIFS(DataRegularSeason20242025!$AA$3:$AA$1315,DataRegularSeason20242025!$B$3:$B$1315, "&lt;=" &amp; DQ$1, DataRegularSeason20242025!$D$3:$D$1315, $A9)+SUMIFS(DataRegularSeason20242025!$AB$3:$AB$1315,DataRegularSeason20242025!$B$3:$B$1315, "&lt;=" &amp; DQ$1, DataRegularSeason20242025!$E$3:$E$1315, $A9)</f>
        <v>9</v>
      </c>
      <c r="DR9">
        <f>SUMIFS(DataRegularSeason20242025!$AA$3:$AA$1315,DataRegularSeason20242025!$B$3:$B$1315, "&lt;=" &amp; DR$1, DataRegularSeason20242025!$D$3:$D$1315, $A9)+SUMIFS(DataRegularSeason20242025!$AB$3:$AB$1315,DataRegularSeason20242025!$B$3:$B$1315, "&lt;=" &amp; DR$1, DataRegularSeason20242025!$E$3:$E$1315, $A9)</f>
        <v>9</v>
      </c>
      <c r="DS9">
        <f>SUMIFS(DataRegularSeason20242025!$AA$3:$AA$1315,DataRegularSeason20242025!$B$3:$B$1315, "&lt;=" &amp; DS$1, DataRegularSeason20242025!$D$3:$D$1315, $A9)+SUMIFS(DataRegularSeason20242025!$AB$3:$AB$1315,DataRegularSeason20242025!$B$3:$B$1315, "&lt;=" &amp; DS$1, DataRegularSeason20242025!$E$3:$E$1315, $A9)</f>
        <v>9</v>
      </c>
      <c r="DT9">
        <f>SUMIFS(DataRegularSeason20242025!$AA$3:$AA$1315,DataRegularSeason20242025!$B$3:$B$1315, "&lt;=" &amp; DT$1, DataRegularSeason20242025!$D$3:$D$1315, $A9)+SUMIFS(DataRegularSeason20242025!$AB$3:$AB$1315,DataRegularSeason20242025!$B$3:$B$1315, "&lt;=" &amp; DT$1, DataRegularSeason20242025!$E$3:$E$1315, $A9)</f>
        <v>9</v>
      </c>
      <c r="DU9">
        <f>SUMIFS(DataRegularSeason20242025!$AA$3:$AA$1315,DataRegularSeason20242025!$B$3:$B$1315, "&lt;=" &amp; DU$1, DataRegularSeason20242025!$D$3:$D$1315, $A9)+SUMIFS(DataRegularSeason20242025!$AB$3:$AB$1315,DataRegularSeason20242025!$B$3:$B$1315, "&lt;=" &amp; DU$1, DataRegularSeason20242025!$E$3:$E$1315, $A9)</f>
        <v>9</v>
      </c>
      <c r="DV9">
        <f>SUMIFS(DataRegularSeason20242025!$AA$3:$AA$1315,DataRegularSeason20242025!$B$3:$B$1315, "&lt;=" &amp; DV$1, DataRegularSeason20242025!$D$3:$D$1315, $A9)+SUMIFS(DataRegularSeason20242025!$AB$3:$AB$1315,DataRegularSeason20242025!$B$3:$B$1315, "&lt;=" &amp; DV$1, DataRegularSeason20242025!$E$3:$E$1315, $A9)</f>
        <v>9</v>
      </c>
      <c r="DW9">
        <f>SUMIFS(DataRegularSeason20242025!$AA$3:$AA$1315,DataRegularSeason20242025!$B$3:$B$1315, "&lt;=" &amp; DW$1, DataRegularSeason20242025!$D$3:$D$1315, $A9)+SUMIFS(DataRegularSeason20242025!$AB$3:$AB$1315,DataRegularSeason20242025!$B$3:$B$1315, "&lt;=" &amp; DW$1, DataRegularSeason20242025!$E$3:$E$1315, $A9)</f>
        <v>9</v>
      </c>
      <c r="DX9">
        <f>SUMIFS(DataRegularSeason20242025!$AA$3:$AA$1315,DataRegularSeason20242025!$B$3:$B$1315, "&lt;=" &amp; DX$1, DataRegularSeason20242025!$D$3:$D$1315, $A9)+SUMIFS(DataRegularSeason20242025!$AB$3:$AB$1315,DataRegularSeason20242025!$B$3:$B$1315, "&lt;=" &amp; DX$1, DataRegularSeason20242025!$E$3:$E$1315, $A9)</f>
        <v>9</v>
      </c>
      <c r="DY9">
        <f>SUMIFS(DataRegularSeason20242025!$AA$3:$AA$1315,DataRegularSeason20242025!$B$3:$B$1315, "&lt;=" &amp; DY$1, DataRegularSeason20242025!$D$3:$D$1315, $A9)+SUMIFS(DataRegularSeason20242025!$AB$3:$AB$1315,DataRegularSeason20242025!$B$3:$B$1315, "&lt;=" &amp; DY$1, DataRegularSeason20242025!$E$3:$E$1315, $A9)</f>
        <v>9</v>
      </c>
      <c r="DZ9">
        <f>SUMIFS(DataRegularSeason20242025!$AA$3:$AA$1315,DataRegularSeason20242025!$B$3:$B$1315, "&lt;=" &amp; DZ$1, DataRegularSeason20242025!$D$3:$D$1315, $A9)+SUMIFS(DataRegularSeason20242025!$AB$3:$AB$1315,DataRegularSeason20242025!$B$3:$B$1315, "&lt;=" &amp; DZ$1, DataRegularSeason20242025!$E$3:$E$1315, $A9)</f>
        <v>9</v>
      </c>
      <c r="EA9">
        <f>SUMIFS(DataRegularSeason20242025!$AA$3:$AA$1315,DataRegularSeason20242025!$B$3:$B$1315, "&lt;=" &amp; EA$1, DataRegularSeason20242025!$D$3:$D$1315, $A9)+SUMIFS(DataRegularSeason20242025!$AB$3:$AB$1315,DataRegularSeason20242025!$B$3:$B$1315, "&lt;=" &amp; EA$1, DataRegularSeason20242025!$E$3:$E$1315, $A9)</f>
        <v>9</v>
      </c>
      <c r="EB9">
        <f>SUMIFS(DataRegularSeason20242025!$AA$3:$AA$1315,DataRegularSeason20242025!$B$3:$B$1315, "&lt;=" &amp; EB$1, DataRegularSeason20242025!$D$3:$D$1315, $A9)+SUMIFS(DataRegularSeason20242025!$AB$3:$AB$1315,DataRegularSeason20242025!$B$3:$B$1315, "&lt;=" &amp; EB$1, DataRegularSeason20242025!$E$3:$E$1315, $A9)</f>
        <v>9</v>
      </c>
      <c r="EC9">
        <f>SUMIFS(DataRegularSeason20242025!$AA$3:$AA$1315,DataRegularSeason20242025!$B$3:$B$1315, "&lt;=" &amp; EC$1, DataRegularSeason20242025!$D$3:$D$1315, $A9)+SUMIFS(DataRegularSeason20242025!$AB$3:$AB$1315,DataRegularSeason20242025!$B$3:$B$1315, "&lt;=" &amp; EC$1, DataRegularSeason20242025!$E$3:$E$1315, $A9)</f>
        <v>9</v>
      </c>
      <c r="ED9">
        <f>SUMIFS(DataRegularSeason20242025!$AA$3:$AA$1315,DataRegularSeason20242025!$B$3:$B$1315, "&lt;=" &amp; ED$1, DataRegularSeason20242025!$D$3:$D$1315, $A9)+SUMIFS(DataRegularSeason20242025!$AB$3:$AB$1315,DataRegularSeason20242025!$B$3:$B$1315, "&lt;=" &amp; ED$1, DataRegularSeason20242025!$E$3:$E$1315, $A9)</f>
        <v>9</v>
      </c>
      <c r="EE9">
        <f>SUMIFS(DataRegularSeason20242025!$AA$3:$AA$1315,DataRegularSeason20242025!$B$3:$B$1315, "&lt;=" &amp; EE$1, DataRegularSeason20242025!$D$3:$D$1315, $A9)+SUMIFS(DataRegularSeason20242025!$AB$3:$AB$1315,DataRegularSeason20242025!$B$3:$B$1315, "&lt;=" &amp; EE$1, DataRegularSeason20242025!$E$3:$E$1315, $A9)</f>
        <v>9</v>
      </c>
      <c r="EF9">
        <f>SUMIFS(DataRegularSeason20242025!$AA$3:$AA$1315,DataRegularSeason20242025!$B$3:$B$1315, "&lt;=" &amp; EF$1, DataRegularSeason20242025!$D$3:$D$1315, $A9)+SUMIFS(DataRegularSeason20242025!$AB$3:$AB$1315,DataRegularSeason20242025!$B$3:$B$1315, "&lt;=" &amp; EF$1, DataRegularSeason20242025!$E$3:$E$1315, $A9)</f>
        <v>9</v>
      </c>
      <c r="EG9">
        <f>SUMIFS(DataRegularSeason20242025!$AA$3:$AA$1315,DataRegularSeason20242025!$B$3:$B$1315, "&lt;=" &amp; EG$1, DataRegularSeason20242025!$D$3:$D$1315, $A9)+SUMIFS(DataRegularSeason20242025!$AB$3:$AB$1315,DataRegularSeason20242025!$B$3:$B$1315, "&lt;=" &amp; EG$1, DataRegularSeason20242025!$E$3:$E$1315, $A9)</f>
        <v>9</v>
      </c>
      <c r="EH9">
        <f>SUMIFS(DataRegularSeason20242025!$AA$3:$AA$1315,DataRegularSeason20242025!$B$3:$B$1315, "&lt;=" &amp; EH$1, DataRegularSeason20242025!$D$3:$D$1315, $A9)+SUMIFS(DataRegularSeason20242025!$AB$3:$AB$1315,DataRegularSeason20242025!$B$3:$B$1315, "&lt;=" &amp; EH$1, DataRegularSeason20242025!$E$3:$E$1315, $A9)</f>
        <v>9</v>
      </c>
      <c r="EI9">
        <f>SUMIFS(DataRegularSeason20242025!$AA$3:$AA$1315,DataRegularSeason20242025!$B$3:$B$1315, "&lt;=" &amp; EI$1, DataRegularSeason20242025!$D$3:$D$1315, $A9)+SUMIFS(DataRegularSeason20242025!$AB$3:$AB$1315,DataRegularSeason20242025!$B$3:$B$1315, "&lt;=" &amp; EI$1, DataRegularSeason20242025!$E$3:$E$1315, $A9)</f>
        <v>9</v>
      </c>
      <c r="EJ9">
        <f>SUMIFS(DataRegularSeason20242025!$AA$3:$AA$1315,DataRegularSeason20242025!$B$3:$B$1315, "&lt;=" &amp; EJ$1, DataRegularSeason20242025!$D$3:$D$1315, $A9)+SUMIFS(DataRegularSeason20242025!$AB$3:$AB$1315,DataRegularSeason20242025!$B$3:$B$1315, "&lt;=" &amp; EJ$1, DataRegularSeason20242025!$E$3:$E$1315, $A9)</f>
        <v>9</v>
      </c>
      <c r="EK9">
        <f>SUMIFS(DataRegularSeason20242025!$AA$3:$AA$1315,DataRegularSeason20242025!$B$3:$B$1315, "&lt;=" &amp; EK$1, DataRegularSeason20242025!$D$3:$D$1315, $A9)+SUMIFS(DataRegularSeason20242025!$AB$3:$AB$1315,DataRegularSeason20242025!$B$3:$B$1315, "&lt;=" &amp; EK$1, DataRegularSeason20242025!$E$3:$E$1315, $A9)</f>
        <v>9</v>
      </c>
      <c r="EL9">
        <f>SUMIFS(DataRegularSeason20242025!$AA$3:$AA$1315,DataRegularSeason20242025!$B$3:$B$1315, "&lt;=" &amp; EL$1, DataRegularSeason20242025!$D$3:$D$1315, $A9)+SUMIFS(DataRegularSeason20242025!$AB$3:$AB$1315,DataRegularSeason20242025!$B$3:$B$1315, "&lt;=" &amp; EL$1, DataRegularSeason20242025!$E$3:$E$1315, $A9)</f>
        <v>9</v>
      </c>
      <c r="EM9">
        <f>SUMIFS(DataRegularSeason20242025!$AA$3:$AA$1315,DataRegularSeason20242025!$B$3:$B$1315, "&lt;=" &amp; EM$1, DataRegularSeason20242025!$D$3:$D$1315, $A9)+SUMIFS(DataRegularSeason20242025!$AB$3:$AB$1315,DataRegularSeason20242025!$B$3:$B$1315, "&lt;=" &amp; EM$1, DataRegularSeason20242025!$E$3:$E$1315, $A9)</f>
        <v>9</v>
      </c>
      <c r="EN9">
        <f>SUMIFS(DataRegularSeason20242025!$AA$3:$AA$1315,DataRegularSeason20242025!$B$3:$B$1315, "&lt;=" &amp; EN$1, DataRegularSeason20242025!$D$3:$D$1315, $A9)+SUMIFS(DataRegularSeason20242025!$AB$3:$AB$1315,DataRegularSeason20242025!$B$3:$B$1315, "&lt;=" &amp; EN$1, DataRegularSeason20242025!$E$3:$E$1315, $A9)</f>
        <v>9</v>
      </c>
      <c r="EO9">
        <f>SUMIFS(DataRegularSeason20242025!$AA$3:$AA$1315,DataRegularSeason20242025!$B$3:$B$1315, "&lt;=" &amp; EO$1, DataRegularSeason20242025!$D$3:$D$1315, $A9)+SUMIFS(DataRegularSeason20242025!$AB$3:$AB$1315,DataRegularSeason20242025!$B$3:$B$1315, "&lt;=" &amp; EO$1, DataRegularSeason20242025!$E$3:$E$1315, $A9)</f>
        <v>9</v>
      </c>
      <c r="EP9">
        <f>SUMIFS(DataRegularSeason20242025!$AA$3:$AA$1315,DataRegularSeason20242025!$B$3:$B$1315, "&lt;=" &amp; EP$1, DataRegularSeason20242025!$D$3:$D$1315, $A9)+SUMIFS(DataRegularSeason20242025!$AB$3:$AB$1315,DataRegularSeason20242025!$B$3:$B$1315, "&lt;=" &amp; EP$1, DataRegularSeason20242025!$E$3:$E$1315, $A9)</f>
        <v>9</v>
      </c>
      <c r="EQ9">
        <f>SUMIFS(DataRegularSeason20242025!$AA$3:$AA$1315,DataRegularSeason20242025!$B$3:$B$1315, "&lt;=" &amp; EQ$1, DataRegularSeason20242025!$D$3:$D$1315, $A9)+SUMIFS(DataRegularSeason20242025!$AB$3:$AB$1315,DataRegularSeason20242025!$B$3:$B$1315, "&lt;=" &amp; EQ$1, DataRegularSeason20242025!$E$3:$E$1315, $A9)</f>
        <v>9</v>
      </c>
      <c r="ER9">
        <f>SUMIFS(DataRegularSeason20242025!$AA$3:$AA$1315,DataRegularSeason20242025!$B$3:$B$1315, "&lt;=" &amp; ER$1, DataRegularSeason20242025!$D$3:$D$1315, $A9)+SUMIFS(DataRegularSeason20242025!$AB$3:$AB$1315,DataRegularSeason20242025!$B$3:$B$1315, "&lt;=" &amp; ER$1, DataRegularSeason20242025!$E$3:$E$1315, $A9)</f>
        <v>9</v>
      </c>
      <c r="ES9">
        <f>SUMIFS(DataRegularSeason20242025!$AA$3:$AA$1315,DataRegularSeason20242025!$B$3:$B$1315, "&lt;=" &amp; ES$1, DataRegularSeason20242025!$D$3:$D$1315, $A9)+SUMIFS(DataRegularSeason20242025!$AB$3:$AB$1315,DataRegularSeason20242025!$B$3:$B$1315, "&lt;=" &amp; ES$1, DataRegularSeason20242025!$E$3:$E$1315, $A9)</f>
        <v>9</v>
      </c>
      <c r="ET9">
        <f>SUMIFS(DataRegularSeason20242025!$AA$3:$AA$1315,DataRegularSeason20242025!$B$3:$B$1315, "&lt;=" &amp; ET$1, DataRegularSeason20242025!$D$3:$D$1315, $A9)+SUMIFS(DataRegularSeason20242025!$AB$3:$AB$1315,DataRegularSeason20242025!$B$3:$B$1315, "&lt;=" &amp; ET$1, DataRegularSeason20242025!$E$3:$E$1315, $A9)</f>
        <v>9</v>
      </c>
      <c r="EU9">
        <f>SUMIFS(DataRegularSeason20242025!$AA$3:$AA$1315,DataRegularSeason20242025!$B$3:$B$1315, "&lt;=" &amp; EU$1, DataRegularSeason20242025!$D$3:$D$1315, $A9)+SUMIFS(DataRegularSeason20242025!$AB$3:$AB$1315,DataRegularSeason20242025!$B$3:$B$1315, "&lt;=" &amp; EU$1, DataRegularSeason20242025!$E$3:$E$1315, $A9)</f>
        <v>9</v>
      </c>
      <c r="EV9">
        <f>SUMIFS(DataRegularSeason20242025!$AA$3:$AA$1315,DataRegularSeason20242025!$B$3:$B$1315, "&lt;=" &amp; EV$1, DataRegularSeason20242025!$D$3:$D$1315, $A9)+SUMIFS(DataRegularSeason20242025!$AB$3:$AB$1315,DataRegularSeason20242025!$B$3:$B$1315, "&lt;=" &amp; EV$1, DataRegularSeason20242025!$E$3:$E$1315, $A9)</f>
        <v>9</v>
      </c>
      <c r="EW9">
        <f>SUMIFS(DataRegularSeason20242025!$AA$3:$AA$1315,DataRegularSeason20242025!$B$3:$B$1315, "&lt;=" &amp; EW$1, DataRegularSeason20242025!$D$3:$D$1315, $A9)+SUMIFS(DataRegularSeason20242025!$AB$3:$AB$1315,DataRegularSeason20242025!$B$3:$B$1315, "&lt;=" &amp; EW$1, DataRegularSeason20242025!$E$3:$E$1315, $A9)</f>
        <v>9</v>
      </c>
      <c r="EX9">
        <f>SUMIFS(DataRegularSeason20242025!$AA$3:$AA$1315,DataRegularSeason20242025!$B$3:$B$1315, "&lt;=" &amp; EX$1, DataRegularSeason20242025!$D$3:$D$1315, $A9)+SUMIFS(DataRegularSeason20242025!$AB$3:$AB$1315,DataRegularSeason20242025!$B$3:$B$1315, "&lt;=" &amp; EX$1, DataRegularSeason20242025!$E$3:$E$1315, $A9)</f>
        <v>9</v>
      </c>
      <c r="EY9">
        <f>SUMIFS(DataRegularSeason20242025!$AA$3:$AA$1315,DataRegularSeason20242025!$B$3:$B$1315, "&lt;=" &amp; EY$1, DataRegularSeason20242025!$D$3:$D$1315, $A9)+SUMIFS(DataRegularSeason20242025!$AB$3:$AB$1315,DataRegularSeason20242025!$B$3:$B$1315, "&lt;=" &amp; EY$1, DataRegularSeason20242025!$E$3:$E$1315, $A9)</f>
        <v>9</v>
      </c>
      <c r="EZ9">
        <f>SUMIFS(DataRegularSeason20242025!$AA$3:$AA$1315,DataRegularSeason20242025!$B$3:$B$1315, "&lt;=" &amp; EZ$1, DataRegularSeason20242025!$D$3:$D$1315, $A9)+SUMIFS(DataRegularSeason20242025!$AB$3:$AB$1315,DataRegularSeason20242025!$B$3:$B$1315, "&lt;=" &amp; EZ$1, DataRegularSeason20242025!$E$3:$E$1315, $A9)</f>
        <v>9</v>
      </c>
      <c r="FA9">
        <f>SUMIFS(DataRegularSeason20242025!$AA$3:$AA$1315,DataRegularSeason20242025!$B$3:$B$1315, "&lt;=" &amp; FA$1, DataRegularSeason20242025!$D$3:$D$1315, $A9)+SUMIFS(DataRegularSeason20242025!$AB$3:$AB$1315,DataRegularSeason20242025!$B$3:$B$1315, "&lt;=" &amp; FA$1, DataRegularSeason20242025!$E$3:$E$1315, $A9)</f>
        <v>9</v>
      </c>
      <c r="FB9">
        <f>SUMIFS(DataRegularSeason20242025!$AA$3:$AA$1315,DataRegularSeason20242025!$B$3:$B$1315, "&lt;=" &amp; FB$1, DataRegularSeason20242025!$D$3:$D$1315, $A9)+SUMIFS(DataRegularSeason20242025!$AB$3:$AB$1315,DataRegularSeason20242025!$B$3:$B$1315, "&lt;=" &amp; FB$1, DataRegularSeason20242025!$E$3:$E$1315, $A9)</f>
        <v>9</v>
      </c>
      <c r="FC9">
        <f>SUMIFS(DataRegularSeason20242025!$AA$3:$AA$1315,DataRegularSeason20242025!$B$3:$B$1315, "&lt;=" &amp; FC$1, DataRegularSeason20242025!$D$3:$D$1315, $A9)+SUMIFS(DataRegularSeason20242025!$AB$3:$AB$1315,DataRegularSeason20242025!$B$3:$B$1315, "&lt;=" &amp; FC$1, DataRegularSeason20242025!$E$3:$E$1315, $A9)</f>
        <v>9</v>
      </c>
      <c r="FD9">
        <f>SUMIFS(DataRegularSeason20242025!$AA$3:$AA$1315,DataRegularSeason20242025!$B$3:$B$1315, "&lt;=" &amp; FD$1, DataRegularSeason20242025!$D$3:$D$1315, $A9)+SUMIFS(DataRegularSeason20242025!$AB$3:$AB$1315,DataRegularSeason20242025!$B$3:$B$1315, "&lt;=" &amp; FD$1, DataRegularSeason20242025!$E$3:$E$1315, $A9)</f>
        <v>9</v>
      </c>
      <c r="FE9">
        <f>SUMIFS(DataRegularSeason20242025!$AA$3:$AA$1315,DataRegularSeason20242025!$B$3:$B$1315, "&lt;=" &amp; FE$1, DataRegularSeason20242025!$D$3:$D$1315, $A9)+SUMIFS(DataRegularSeason20242025!$AB$3:$AB$1315,DataRegularSeason20242025!$B$3:$B$1315, "&lt;=" &amp; FE$1, DataRegularSeason20242025!$E$3:$E$1315, $A9)</f>
        <v>9</v>
      </c>
      <c r="FF9">
        <f>SUMIFS(DataRegularSeason20242025!$AA$3:$AA$1315,DataRegularSeason20242025!$B$3:$B$1315, "&lt;=" &amp; FF$1, DataRegularSeason20242025!$D$3:$D$1315, $A9)+SUMIFS(DataRegularSeason20242025!$AB$3:$AB$1315,DataRegularSeason20242025!$B$3:$B$1315, "&lt;=" &amp; FF$1, DataRegularSeason20242025!$E$3:$E$1315, $A9)</f>
        <v>9</v>
      </c>
      <c r="FG9">
        <f>SUMIFS(DataRegularSeason20242025!$AA$3:$AA$1315,DataRegularSeason20242025!$B$3:$B$1315, "&lt;=" &amp; FG$1, DataRegularSeason20242025!$D$3:$D$1315, $A9)+SUMIFS(DataRegularSeason20242025!$AB$3:$AB$1315,DataRegularSeason20242025!$B$3:$B$1315, "&lt;=" &amp; FG$1, DataRegularSeason20242025!$E$3:$E$1315, $A9)</f>
        <v>9</v>
      </c>
      <c r="FH9">
        <f>SUMIFS(DataRegularSeason20242025!$AA$3:$AA$1315,DataRegularSeason20242025!$B$3:$B$1315, "&lt;=" &amp; FH$1, DataRegularSeason20242025!$D$3:$D$1315, $A9)+SUMIFS(DataRegularSeason20242025!$AB$3:$AB$1315,DataRegularSeason20242025!$B$3:$B$1315, "&lt;=" &amp; FH$1, DataRegularSeason20242025!$E$3:$E$1315, $A9)</f>
        <v>9</v>
      </c>
      <c r="FI9">
        <f>SUMIFS(DataRegularSeason20242025!$AA$3:$AA$1315,DataRegularSeason20242025!$B$3:$B$1315, "&lt;=" &amp; FI$1, DataRegularSeason20242025!$D$3:$D$1315, $A9)+SUMIFS(DataRegularSeason20242025!$AB$3:$AB$1315,DataRegularSeason20242025!$B$3:$B$1315, "&lt;=" &amp; FI$1, DataRegularSeason20242025!$E$3:$E$1315, $A9)</f>
        <v>9</v>
      </c>
      <c r="FJ9">
        <f>SUMIFS(DataRegularSeason20242025!$AA$3:$AA$1315,DataRegularSeason20242025!$B$3:$B$1315, "&lt;=" &amp; FJ$1, DataRegularSeason20242025!$D$3:$D$1315, $A9)+SUMIFS(DataRegularSeason20242025!$AB$3:$AB$1315,DataRegularSeason20242025!$B$3:$B$1315, "&lt;=" &amp; FJ$1, DataRegularSeason20242025!$E$3:$E$1315, $A9)</f>
        <v>9</v>
      </c>
      <c r="FK9">
        <f>SUMIFS(DataRegularSeason20242025!$AA$3:$AA$1315,DataRegularSeason20242025!$B$3:$B$1315, "&lt;=" &amp; FK$1, DataRegularSeason20242025!$D$3:$D$1315, $A9)+SUMIFS(DataRegularSeason20242025!$AB$3:$AB$1315,DataRegularSeason20242025!$B$3:$B$1315, "&lt;=" &amp; FK$1, DataRegularSeason20242025!$E$3:$E$1315, $A9)</f>
        <v>9</v>
      </c>
      <c r="FL9">
        <f>SUMIFS(DataRegularSeason20242025!$AA$3:$AA$1315,DataRegularSeason20242025!$B$3:$B$1315, "&lt;=" &amp; FL$1, DataRegularSeason20242025!$D$3:$D$1315, $A9)+SUMIFS(DataRegularSeason20242025!$AB$3:$AB$1315,DataRegularSeason20242025!$B$3:$B$1315, "&lt;=" &amp; FL$1, DataRegularSeason20242025!$E$3:$E$1315, $A9)</f>
        <v>9</v>
      </c>
      <c r="FM9">
        <f>SUMIFS(DataRegularSeason20242025!$AA$3:$AA$1315,DataRegularSeason20242025!$B$3:$B$1315, "&lt;=" &amp; FM$1, DataRegularSeason20242025!$D$3:$D$1315, $A9)+SUMIFS(DataRegularSeason20242025!$AB$3:$AB$1315,DataRegularSeason20242025!$B$3:$B$1315, "&lt;=" &amp; FM$1, DataRegularSeason20242025!$E$3:$E$1315, $A9)</f>
        <v>9</v>
      </c>
      <c r="FN9">
        <f>SUMIFS(DataRegularSeason20242025!$AA$3:$AA$1315,DataRegularSeason20242025!$B$3:$B$1315, "&lt;=" &amp; FN$1, DataRegularSeason20242025!$D$3:$D$1315, $A9)+SUMIFS(DataRegularSeason20242025!$AB$3:$AB$1315,DataRegularSeason20242025!$B$3:$B$1315, "&lt;=" &amp; FN$1, DataRegularSeason20242025!$E$3:$E$1315, $A9)</f>
        <v>9</v>
      </c>
      <c r="FO9">
        <f>SUMIFS(DataRegularSeason20242025!$AA$3:$AA$1315,DataRegularSeason20242025!$B$3:$B$1315, "&lt;=" &amp; FO$1, DataRegularSeason20242025!$D$3:$D$1315, $A9)+SUMIFS(DataRegularSeason20242025!$AB$3:$AB$1315,DataRegularSeason20242025!$B$3:$B$1315, "&lt;=" &amp; FO$1, DataRegularSeason20242025!$E$3:$E$1315, $A9)</f>
        <v>9</v>
      </c>
      <c r="FP9">
        <f>SUMIFS(DataRegularSeason20242025!$AA$3:$AA$1315,DataRegularSeason20242025!$B$3:$B$1315, "&lt;=" &amp; FP$1, DataRegularSeason20242025!$D$3:$D$1315, $A9)+SUMIFS(DataRegularSeason20242025!$AB$3:$AB$1315,DataRegularSeason20242025!$B$3:$B$1315, "&lt;=" &amp; FP$1, DataRegularSeason20242025!$E$3:$E$1315, $A9)</f>
        <v>9</v>
      </c>
      <c r="FQ9">
        <f>SUMIFS(DataRegularSeason20242025!$AA$3:$AA$1315,DataRegularSeason20242025!$B$3:$B$1315, "&lt;=" &amp; FQ$1, DataRegularSeason20242025!$D$3:$D$1315, $A9)+SUMIFS(DataRegularSeason20242025!$AB$3:$AB$1315,DataRegularSeason20242025!$B$3:$B$1315, "&lt;=" &amp; FQ$1, DataRegularSeason20242025!$E$3:$E$1315, $A9)</f>
        <v>9</v>
      </c>
      <c r="FR9">
        <f>SUMIFS(DataRegularSeason20242025!$AA$3:$AA$1315,DataRegularSeason20242025!$B$3:$B$1315, "&lt;=" &amp; FR$1, DataRegularSeason20242025!$D$3:$D$1315, $A9)+SUMIFS(DataRegularSeason20242025!$AB$3:$AB$1315,DataRegularSeason20242025!$B$3:$B$1315, "&lt;=" &amp; FR$1, DataRegularSeason20242025!$E$3:$E$1315, $A9)</f>
        <v>9</v>
      </c>
      <c r="FS9">
        <f>SUMIFS(DataRegularSeason20242025!$AA$3:$AA$1315,DataRegularSeason20242025!$B$3:$B$1315, "&lt;=" &amp; FS$1, DataRegularSeason20242025!$D$3:$D$1315, $A9)+SUMIFS(DataRegularSeason20242025!$AB$3:$AB$1315,DataRegularSeason20242025!$B$3:$B$1315, "&lt;=" &amp; FS$1, DataRegularSeason20242025!$E$3:$E$1315, $A9)</f>
        <v>9</v>
      </c>
      <c r="FT9">
        <f>SUMIFS(DataRegularSeason20242025!$AA$3:$AA$1315,DataRegularSeason20242025!$B$3:$B$1315, "&lt;=" &amp; FT$1, DataRegularSeason20242025!$D$3:$D$1315, $A9)+SUMIFS(DataRegularSeason20242025!$AB$3:$AB$1315,DataRegularSeason20242025!$B$3:$B$1315, "&lt;=" &amp; FT$1, DataRegularSeason20242025!$E$3:$E$1315, $A9)</f>
        <v>9</v>
      </c>
      <c r="FU9">
        <f>SUMIFS(DataRegularSeason20242025!$AA$3:$AA$1315,DataRegularSeason20242025!$B$3:$B$1315, "&lt;=" &amp; FU$1, DataRegularSeason20242025!$D$3:$D$1315, $A9)+SUMIFS(DataRegularSeason20242025!$AB$3:$AB$1315,DataRegularSeason20242025!$B$3:$B$1315, "&lt;=" &amp; FU$1, DataRegularSeason20242025!$E$3:$E$1315, $A9)</f>
        <v>9</v>
      </c>
      <c r="FV9">
        <f>SUMIFS(DataRegularSeason20242025!$AA$3:$AA$1315,DataRegularSeason20242025!$B$3:$B$1315, "&lt;=" &amp; FV$1, DataRegularSeason20242025!$D$3:$D$1315, $A9)+SUMIFS(DataRegularSeason20242025!$AB$3:$AB$1315,DataRegularSeason20242025!$B$3:$B$1315, "&lt;=" &amp; FV$1, DataRegularSeason20242025!$E$3:$E$1315, $A9)</f>
        <v>9</v>
      </c>
      <c r="FW9">
        <f>SUMIFS(DataRegularSeason20242025!$AA$3:$AA$1315,DataRegularSeason20242025!$B$3:$B$1315, "&lt;=" &amp; FW$1, DataRegularSeason20242025!$D$3:$D$1315, $A9)+SUMIFS(DataRegularSeason20242025!$AB$3:$AB$1315,DataRegularSeason20242025!$B$3:$B$1315, "&lt;=" &amp; FW$1, DataRegularSeason20242025!$E$3:$E$1315, $A9)</f>
        <v>9</v>
      </c>
      <c r="FX9">
        <f>SUMIFS(DataRegularSeason20242025!$AA$3:$AA$1315,DataRegularSeason20242025!$B$3:$B$1315, "&lt;=" &amp; FX$1, DataRegularSeason20242025!$D$3:$D$1315, $A9)+SUMIFS(DataRegularSeason20242025!$AB$3:$AB$1315,DataRegularSeason20242025!$B$3:$B$1315, "&lt;=" &amp; FX$1, DataRegularSeason20242025!$E$3:$E$1315, $A9)</f>
        <v>9</v>
      </c>
      <c r="FY9">
        <f>SUMIFS(DataRegularSeason20242025!$AA$3:$AA$1315,DataRegularSeason20242025!$B$3:$B$1315, "&lt;=" &amp; FY$1, DataRegularSeason20242025!$D$3:$D$1315, $A9)+SUMIFS(DataRegularSeason20242025!$AB$3:$AB$1315,DataRegularSeason20242025!$B$3:$B$1315, "&lt;=" &amp; FY$1, DataRegularSeason20242025!$E$3:$E$1315, $A9)</f>
        <v>9</v>
      </c>
      <c r="FZ9">
        <f>SUMIFS(DataRegularSeason20242025!$AA$3:$AA$1315,DataRegularSeason20242025!$B$3:$B$1315, "&lt;=" &amp; FZ$1, DataRegularSeason20242025!$D$3:$D$1315, $A9)+SUMIFS(DataRegularSeason20242025!$AB$3:$AB$1315,DataRegularSeason20242025!$B$3:$B$1315, "&lt;=" &amp; FZ$1, DataRegularSeason20242025!$E$3:$E$1315, $A9)</f>
        <v>9</v>
      </c>
      <c r="GA9">
        <f>SUMIFS(DataRegularSeason20242025!$AA$3:$AA$1315,DataRegularSeason20242025!$B$3:$B$1315, "&lt;=" &amp; GA$1, DataRegularSeason20242025!$D$3:$D$1315, $A9)+SUMIFS(DataRegularSeason20242025!$AB$3:$AB$1315,DataRegularSeason20242025!$B$3:$B$1315, "&lt;=" &amp; GA$1, DataRegularSeason20242025!$E$3:$E$1315, $A9)</f>
        <v>9</v>
      </c>
      <c r="GB9">
        <f>SUMIFS(DataRegularSeason20242025!$AA$3:$AA$1315,DataRegularSeason20242025!$B$3:$B$1315, "&lt;=" &amp; GB$1, DataRegularSeason20242025!$D$3:$D$1315, $A9)+SUMIFS(DataRegularSeason20242025!$AB$3:$AB$1315,DataRegularSeason20242025!$B$3:$B$1315, "&lt;=" &amp; GB$1, DataRegularSeason20242025!$E$3:$E$1315, $A9)</f>
        <v>9</v>
      </c>
      <c r="GC9">
        <f>SUMIFS(DataRegularSeason20242025!$AA$3:$AA$1315,DataRegularSeason20242025!$B$3:$B$1315, "&lt;=" &amp; GC$1, DataRegularSeason20242025!$D$3:$D$1315, $A9)+SUMIFS(DataRegularSeason20242025!$AB$3:$AB$1315,DataRegularSeason20242025!$B$3:$B$1315, "&lt;=" &amp; GC$1, DataRegularSeason20242025!$E$3:$E$1315, $A9)</f>
        <v>9</v>
      </c>
      <c r="GD9">
        <f>SUMIFS(DataRegularSeason20242025!$AA$3:$AA$1315,DataRegularSeason20242025!$B$3:$B$1315, "&lt;=" &amp; GD$1, DataRegularSeason20242025!$D$3:$D$1315, $A9)+SUMIFS(DataRegularSeason20242025!$AB$3:$AB$1315,DataRegularSeason20242025!$B$3:$B$1315, "&lt;=" &amp; GD$1, DataRegularSeason20242025!$E$3:$E$1315, $A9)</f>
        <v>9</v>
      </c>
      <c r="GE9">
        <f>SUMIFS(DataRegularSeason20242025!$AA$3:$AA$1315,DataRegularSeason20242025!$B$3:$B$1315, "&lt;=" &amp; GE$1, DataRegularSeason20242025!$D$3:$D$1315, $A9)+SUMIFS(DataRegularSeason20242025!$AB$3:$AB$1315,DataRegularSeason20242025!$B$3:$B$1315, "&lt;=" &amp; GE$1, DataRegularSeason20242025!$E$3:$E$1315, $A9)</f>
        <v>9</v>
      </c>
      <c r="GF9">
        <f>SUMIFS(DataRegularSeason20242025!$AA$3:$AA$1315,DataRegularSeason20242025!$B$3:$B$1315, "&lt;=" &amp; GF$1, DataRegularSeason20242025!$D$3:$D$1315, $A9)+SUMIFS(DataRegularSeason20242025!$AB$3:$AB$1315,DataRegularSeason20242025!$B$3:$B$1315, "&lt;=" &amp; GF$1, DataRegularSeason20242025!$E$3:$E$1315, $A9)</f>
        <v>9</v>
      </c>
      <c r="GG9">
        <f>SUMIFS(DataRegularSeason20242025!$AA$3:$AA$1315,DataRegularSeason20242025!$B$3:$B$1315, "&lt;=" &amp; GG$1, DataRegularSeason20242025!$D$3:$D$1315, $A9)+SUMIFS(DataRegularSeason20242025!$AB$3:$AB$1315,DataRegularSeason20242025!$B$3:$B$1315, "&lt;=" &amp; GG$1, DataRegularSeason20242025!$E$3:$E$1315, $A9)</f>
        <v>9</v>
      </c>
      <c r="GH9">
        <f>SUMIFS(DataRegularSeason20242025!$AA$3:$AA$1315,DataRegularSeason20242025!$B$3:$B$1315, "&lt;=" &amp; GH$1, DataRegularSeason20242025!$D$3:$D$1315, $A9)+SUMIFS(DataRegularSeason20242025!$AB$3:$AB$1315,DataRegularSeason20242025!$B$3:$B$1315, "&lt;=" &amp; GH$1, DataRegularSeason20242025!$E$3:$E$1315, $A9)</f>
        <v>9</v>
      </c>
      <c r="GI9">
        <f>SUMIFS(DataRegularSeason20242025!$AA$3:$AA$1315,DataRegularSeason20242025!$B$3:$B$1315, "&lt;=" &amp; GI$1, DataRegularSeason20242025!$D$3:$D$1315, $A9)+SUMIFS(DataRegularSeason20242025!$AB$3:$AB$1315,DataRegularSeason20242025!$B$3:$B$1315, "&lt;=" &amp; GI$1, DataRegularSeason20242025!$E$3:$E$1315, $A9)</f>
        <v>9</v>
      </c>
      <c r="GJ9">
        <f>SUMIFS(DataRegularSeason20242025!$AA$3:$AA$1315,DataRegularSeason20242025!$B$3:$B$1315, "&lt;=" &amp; GJ$1, DataRegularSeason20242025!$D$3:$D$1315, $A9)+SUMIFS(DataRegularSeason20242025!$AB$3:$AB$1315,DataRegularSeason20242025!$B$3:$B$1315, "&lt;=" &amp; GJ$1, DataRegularSeason20242025!$E$3:$E$1315, $A9)</f>
        <v>9</v>
      </c>
      <c r="GK9">
        <f>SUMIFS(DataRegularSeason20242025!$AA$3:$AA$1315,DataRegularSeason20242025!$B$3:$B$1315, "&lt;=" &amp; GK$1, DataRegularSeason20242025!$D$3:$D$1315, $A9)+SUMIFS(DataRegularSeason20242025!$AB$3:$AB$1315,DataRegularSeason20242025!$B$3:$B$1315, "&lt;=" &amp; GK$1, DataRegularSeason20242025!$E$3:$E$1315, $A9)</f>
        <v>9</v>
      </c>
      <c r="GL9">
        <f>SUMIFS(DataRegularSeason20242025!$AA$3:$AA$1315,DataRegularSeason20242025!$B$3:$B$1315, "&lt;=" &amp; GL$1, DataRegularSeason20242025!$D$3:$D$1315, $A9)+SUMIFS(DataRegularSeason20242025!$AB$3:$AB$1315,DataRegularSeason20242025!$B$3:$B$1315, "&lt;=" &amp; GL$1, DataRegularSeason20242025!$E$3:$E$1315, $A9)</f>
        <v>9</v>
      </c>
      <c r="GM9">
        <f>SUMIFS(DataRegularSeason20242025!$AA$3:$AA$1315,DataRegularSeason20242025!$B$3:$B$1315, "&lt;=" &amp; GM$1, DataRegularSeason20242025!$D$3:$D$1315, $A9)+SUMIFS(DataRegularSeason20242025!$AB$3:$AB$1315,DataRegularSeason20242025!$B$3:$B$1315, "&lt;=" &amp; GM$1, DataRegularSeason20242025!$E$3:$E$1315, $A9)</f>
        <v>9</v>
      </c>
      <c r="GN9">
        <f>SUMIFS(DataRegularSeason20242025!$AA$3:$AA$1315,DataRegularSeason20242025!$B$3:$B$1315, "&lt;=" &amp; GN$1, DataRegularSeason20242025!$D$3:$D$1315, $A9)+SUMIFS(DataRegularSeason20242025!$AB$3:$AB$1315,DataRegularSeason20242025!$B$3:$B$1315, "&lt;=" &amp; GN$1, DataRegularSeason20242025!$E$3:$E$1315, $A9)</f>
        <v>9</v>
      </c>
      <c r="GO9">
        <f>SUMIFS(DataRegularSeason20242025!$AA$3:$AA$1315,DataRegularSeason20242025!$B$3:$B$1315, "&lt;=" &amp; GO$1, DataRegularSeason20242025!$D$3:$D$1315, $A9)+SUMIFS(DataRegularSeason20242025!$AB$3:$AB$1315,DataRegularSeason20242025!$B$3:$B$1315, "&lt;=" &amp; GO$1, DataRegularSeason20242025!$E$3:$E$1315, $A9)</f>
        <v>9</v>
      </c>
      <c r="GP9">
        <f>SUMIFS(DataRegularSeason20242025!$AA$3:$AA$1315,DataRegularSeason20242025!$B$3:$B$1315, "&lt;=" &amp; GP$1, DataRegularSeason20242025!$D$3:$D$1315, $A9)+SUMIFS(DataRegularSeason20242025!$AB$3:$AB$1315,DataRegularSeason20242025!$B$3:$B$1315, "&lt;=" &amp; GP$1, DataRegularSeason20242025!$E$3:$E$1315, $A9)</f>
        <v>9</v>
      </c>
      <c r="GQ9">
        <f>SUMIFS(DataRegularSeason20242025!$AA$3:$AA$1315,DataRegularSeason20242025!$B$3:$B$1315, "&lt;=" &amp; GQ$1, DataRegularSeason20242025!$D$3:$D$1315, $A9)+SUMIFS(DataRegularSeason20242025!$AB$3:$AB$1315,DataRegularSeason20242025!$B$3:$B$1315, "&lt;=" &amp; GQ$1, DataRegularSeason20242025!$E$3:$E$1315, $A9)</f>
        <v>9</v>
      </c>
      <c r="GR9">
        <f>SUMIFS(DataRegularSeason20242025!$AA$3:$AA$1315,DataRegularSeason20242025!$B$3:$B$1315, "&lt;=" &amp; GR$1, DataRegularSeason20242025!$D$3:$D$1315, $A9)+SUMIFS(DataRegularSeason20242025!$AB$3:$AB$1315,DataRegularSeason20242025!$B$3:$B$1315, "&lt;=" &amp; GR$1, DataRegularSeason20242025!$E$3:$E$1315, $A9)</f>
        <v>9</v>
      </c>
      <c r="GS9">
        <f>SUMIFS(DataRegularSeason20242025!$AA$3:$AA$1315,DataRegularSeason20242025!$B$3:$B$1315, "&lt;=" &amp; GS$1, DataRegularSeason20242025!$D$3:$D$1315, $A9)+SUMIFS(DataRegularSeason20242025!$AB$3:$AB$1315,DataRegularSeason20242025!$B$3:$B$1315, "&lt;=" &amp; GS$1, DataRegularSeason20242025!$E$3:$E$1315, $A9)</f>
        <v>9</v>
      </c>
      <c r="GT9">
        <f>SUMIFS(DataRegularSeason20242025!$AA$3:$AA$1315,DataRegularSeason20242025!$B$3:$B$1315, "&lt;=" &amp; GT$1, DataRegularSeason20242025!$D$3:$D$1315, $A9)+SUMIFS(DataRegularSeason20242025!$AB$3:$AB$1315,DataRegularSeason20242025!$B$3:$B$1315, "&lt;=" &amp; GT$1, DataRegularSeason20242025!$E$3:$E$1315, $A9)</f>
        <v>9</v>
      </c>
      <c r="GU9">
        <f>SUMIFS(DataRegularSeason20242025!$AA$3:$AA$1315,DataRegularSeason20242025!$B$3:$B$1315, "&lt;=" &amp; GU$1, DataRegularSeason20242025!$D$3:$D$1315, $A9)+SUMIFS(DataRegularSeason20242025!$AB$3:$AB$1315,DataRegularSeason20242025!$B$3:$B$1315, "&lt;=" &amp; GU$1, DataRegularSeason20242025!$E$3:$E$1315, $A9)</f>
        <v>9</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18</v>
      </c>
      <c r="AP10">
        <f>SUMIFS(DataRegularSeason20242025!$AA$3:$AA$1315,DataRegularSeason20242025!$B$3:$B$1315, "&lt;=" &amp; AP$1, DataRegularSeason20242025!$D$3:$D$1315, $A10)+SUMIFS(DataRegularSeason20242025!$AB$3:$AB$1315,DataRegularSeason20242025!$B$3:$B$1315, "&lt;=" &amp; AP$1, DataRegularSeason20242025!$E$3:$E$1315, $A10)</f>
        <v>18</v>
      </c>
      <c r="AQ10">
        <f>SUMIFS(DataRegularSeason20242025!$AA$3:$AA$1315,DataRegularSeason20242025!$B$3:$B$1315, "&lt;=" &amp; AQ$1, DataRegularSeason20242025!$D$3:$D$1315, $A10)+SUMIFS(DataRegularSeason20242025!$AB$3:$AB$1315,DataRegularSeason20242025!$B$3:$B$1315, "&lt;=" &amp; AQ$1, DataRegularSeason20242025!$E$3:$E$1315, $A10)</f>
        <v>18</v>
      </c>
      <c r="AR10">
        <f>SUMIFS(DataRegularSeason20242025!$AA$3:$AA$1315,DataRegularSeason20242025!$B$3:$B$1315, "&lt;=" &amp; AR$1, DataRegularSeason20242025!$D$3:$D$1315, $A10)+SUMIFS(DataRegularSeason20242025!$AB$3:$AB$1315,DataRegularSeason20242025!$B$3:$B$1315, "&lt;=" &amp; AR$1, DataRegularSeason20242025!$E$3:$E$1315, $A10)</f>
        <v>18</v>
      </c>
      <c r="AS10">
        <f>SUMIFS(DataRegularSeason20242025!$AA$3:$AA$1315,DataRegularSeason20242025!$B$3:$B$1315, "&lt;=" &amp; AS$1, DataRegularSeason20242025!$D$3:$D$1315, $A10)+SUMIFS(DataRegularSeason20242025!$AB$3:$AB$1315,DataRegularSeason20242025!$B$3:$B$1315, "&lt;=" &amp; AS$1, DataRegularSeason20242025!$E$3:$E$1315, $A10)</f>
        <v>18</v>
      </c>
      <c r="AT10">
        <f>SUMIFS(DataRegularSeason20242025!$AA$3:$AA$1315,DataRegularSeason20242025!$B$3:$B$1315, "&lt;=" &amp; AT$1, DataRegularSeason20242025!$D$3:$D$1315, $A10)+SUMIFS(DataRegularSeason20242025!$AB$3:$AB$1315,DataRegularSeason20242025!$B$3:$B$1315, "&lt;=" &amp; AT$1, DataRegularSeason20242025!$E$3:$E$1315, $A10)</f>
        <v>18</v>
      </c>
      <c r="AU10">
        <f>SUMIFS(DataRegularSeason20242025!$AA$3:$AA$1315,DataRegularSeason20242025!$B$3:$B$1315, "&lt;=" &amp; AU$1, DataRegularSeason20242025!$D$3:$D$1315, $A10)+SUMIFS(DataRegularSeason20242025!$AB$3:$AB$1315,DataRegularSeason20242025!$B$3:$B$1315, "&lt;=" &amp; AU$1, DataRegularSeason20242025!$E$3:$E$1315, $A10)</f>
        <v>18</v>
      </c>
      <c r="AV10">
        <f>SUMIFS(DataRegularSeason20242025!$AA$3:$AA$1315,DataRegularSeason20242025!$B$3:$B$1315, "&lt;=" &amp; AV$1, DataRegularSeason20242025!$D$3:$D$1315, $A10)+SUMIFS(DataRegularSeason20242025!$AB$3:$AB$1315,DataRegularSeason20242025!$B$3:$B$1315, "&lt;=" &amp; AV$1, DataRegularSeason20242025!$E$3:$E$1315, $A10)</f>
        <v>18</v>
      </c>
      <c r="AW10">
        <f>SUMIFS(DataRegularSeason20242025!$AA$3:$AA$1315,DataRegularSeason20242025!$B$3:$B$1315, "&lt;=" &amp; AW$1, DataRegularSeason20242025!$D$3:$D$1315, $A10)+SUMIFS(DataRegularSeason20242025!$AB$3:$AB$1315,DataRegularSeason20242025!$B$3:$B$1315, "&lt;=" &amp; AW$1, DataRegularSeason20242025!$E$3:$E$1315, $A10)</f>
        <v>18</v>
      </c>
      <c r="AX10">
        <f>SUMIFS(DataRegularSeason20242025!$AA$3:$AA$1315,DataRegularSeason20242025!$B$3:$B$1315, "&lt;=" &amp; AX$1, DataRegularSeason20242025!$D$3:$D$1315, $A10)+SUMIFS(DataRegularSeason20242025!$AB$3:$AB$1315,DataRegularSeason20242025!$B$3:$B$1315, "&lt;=" &amp; AX$1, DataRegularSeason20242025!$E$3:$E$1315, $A10)</f>
        <v>18</v>
      </c>
      <c r="AY10">
        <f>SUMIFS(DataRegularSeason20242025!$AA$3:$AA$1315,DataRegularSeason20242025!$B$3:$B$1315, "&lt;=" &amp; AY$1, DataRegularSeason20242025!$D$3:$D$1315, $A10)+SUMIFS(DataRegularSeason20242025!$AB$3:$AB$1315,DataRegularSeason20242025!$B$3:$B$1315, "&lt;=" &amp; AY$1, DataRegularSeason20242025!$E$3:$E$1315, $A10)</f>
        <v>18</v>
      </c>
      <c r="AZ10">
        <f>SUMIFS(DataRegularSeason20242025!$AA$3:$AA$1315,DataRegularSeason20242025!$B$3:$B$1315, "&lt;=" &amp; AZ$1, DataRegularSeason20242025!$D$3:$D$1315, $A10)+SUMIFS(DataRegularSeason20242025!$AB$3:$AB$1315,DataRegularSeason20242025!$B$3:$B$1315, "&lt;=" &amp; AZ$1, DataRegularSeason20242025!$E$3:$E$1315, $A10)</f>
        <v>18</v>
      </c>
      <c r="BA10">
        <f>SUMIFS(DataRegularSeason20242025!$AA$3:$AA$1315,DataRegularSeason20242025!$B$3:$B$1315, "&lt;=" &amp; BA$1, DataRegularSeason20242025!$D$3:$D$1315, $A10)+SUMIFS(DataRegularSeason20242025!$AB$3:$AB$1315,DataRegularSeason20242025!$B$3:$B$1315, "&lt;=" &amp; BA$1, DataRegularSeason20242025!$E$3:$E$1315, $A10)</f>
        <v>18</v>
      </c>
      <c r="BB10">
        <f>SUMIFS(DataRegularSeason20242025!$AA$3:$AA$1315,DataRegularSeason20242025!$B$3:$B$1315, "&lt;=" &amp; BB$1, DataRegularSeason20242025!$D$3:$D$1315, $A10)+SUMIFS(DataRegularSeason20242025!$AB$3:$AB$1315,DataRegularSeason20242025!$B$3:$B$1315, "&lt;=" &amp; BB$1, DataRegularSeason20242025!$E$3:$E$1315, $A10)</f>
        <v>18</v>
      </c>
      <c r="BC10">
        <f>SUMIFS(DataRegularSeason20242025!$AA$3:$AA$1315,DataRegularSeason20242025!$B$3:$B$1315, "&lt;=" &amp; BC$1, DataRegularSeason20242025!$D$3:$D$1315, $A10)+SUMIFS(DataRegularSeason20242025!$AB$3:$AB$1315,DataRegularSeason20242025!$B$3:$B$1315, "&lt;=" &amp; BC$1, DataRegularSeason20242025!$E$3:$E$1315, $A10)</f>
        <v>18</v>
      </c>
      <c r="BD10">
        <f>SUMIFS(DataRegularSeason20242025!$AA$3:$AA$1315,DataRegularSeason20242025!$B$3:$B$1315, "&lt;=" &amp; BD$1, DataRegularSeason20242025!$D$3:$D$1315, $A10)+SUMIFS(DataRegularSeason20242025!$AB$3:$AB$1315,DataRegularSeason20242025!$B$3:$B$1315, "&lt;=" &amp; BD$1, DataRegularSeason20242025!$E$3:$E$1315, $A10)</f>
        <v>18</v>
      </c>
      <c r="BE10">
        <f>SUMIFS(DataRegularSeason20242025!$AA$3:$AA$1315,DataRegularSeason20242025!$B$3:$B$1315, "&lt;=" &amp; BE$1, DataRegularSeason20242025!$D$3:$D$1315, $A10)+SUMIFS(DataRegularSeason20242025!$AB$3:$AB$1315,DataRegularSeason20242025!$B$3:$B$1315, "&lt;=" &amp; BE$1, DataRegularSeason20242025!$E$3:$E$1315, $A10)</f>
        <v>18</v>
      </c>
      <c r="BF10">
        <f>SUMIFS(DataRegularSeason20242025!$AA$3:$AA$1315,DataRegularSeason20242025!$B$3:$B$1315, "&lt;=" &amp; BF$1, DataRegularSeason20242025!$D$3:$D$1315, $A10)+SUMIFS(DataRegularSeason20242025!$AB$3:$AB$1315,DataRegularSeason20242025!$B$3:$B$1315, "&lt;=" &amp; BF$1, DataRegularSeason20242025!$E$3:$E$1315, $A10)</f>
        <v>18</v>
      </c>
      <c r="BG10">
        <f>SUMIFS(DataRegularSeason20242025!$AA$3:$AA$1315,DataRegularSeason20242025!$B$3:$B$1315, "&lt;=" &amp; BG$1, DataRegularSeason20242025!$D$3:$D$1315, $A10)+SUMIFS(DataRegularSeason20242025!$AB$3:$AB$1315,DataRegularSeason20242025!$B$3:$B$1315, "&lt;=" &amp; BG$1, DataRegularSeason20242025!$E$3:$E$1315, $A10)</f>
        <v>18</v>
      </c>
      <c r="BH10">
        <f>SUMIFS(DataRegularSeason20242025!$AA$3:$AA$1315,DataRegularSeason20242025!$B$3:$B$1315, "&lt;=" &amp; BH$1, DataRegularSeason20242025!$D$3:$D$1315, $A10)+SUMIFS(DataRegularSeason20242025!$AB$3:$AB$1315,DataRegularSeason20242025!$B$3:$B$1315, "&lt;=" &amp; BH$1, DataRegularSeason20242025!$E$3:$E$1315, $A10)</f>
        <v>18</v>
      </c>
      <c r="BI10">
        <f>SUMIFS(DataRegularSeason20242025!$AA$3:$AA$1315,DataRegularSeason20242025!$B$3:$B$1315, "&lt;=" &amp; BI$1, DataRegularSeason20242025!$D$3:$D$1315, $A10)+SUMIFS(DataRegularSeason20242025!$AB$3:$AB$1315,DataRegularSeason20242025!$B$3:$B$1315, "&lt;=" &amp; BI$1, DataRegularSeason20242025!$E$3:$E$1315, $A10)</f>
        <v>18</v>
      </c>
      <c r="BJ10">
        <f>SUMIFS(DataRegularSeason20242025!$AA$3:$AA$1315,DataRegularSeason20242025!$B$3:$B$1315, "&lt;=" &amp; BJ$1, DataRegularSeason20242025!$D$3:$D$1315, $A10)+SUMIFS(DataRegularSeason20242025!$AB$3:$AB$1315,DataRegularSeason20242025!$B$3:$B$1315, "&lt;=" &amp; BJ$1, DataRegularSeason20242025!$E$3:$E$1315, $A10)</f>
        <v>18</v>
      </c>
      <c r="BK10">
        <f>SUMIFS(DataRegularSeason20242025!$AA$3:$AA$1315,DataRegularSeason20242025!$B$3:$B$1315, "&lt;=" &amp; BK$1, DataRegularSeason20242025!$D$3:$D$1315, $A10)+SUMIFS(DataRegularSeason20242025!$AB$3:$AB$1315,DataRegularSeason20242025!$B$3:$B$1315, "&lt;=" &amp; BK$1, DataRegularSeason20242025!$E$3:$E$1315, $A10)</f>
        <v>18</v>
      </c>
      <c r="BL10">
        <f>SUMIFS(DataRegularSeason20242025!$AA$3:$AA$1315,DataRegularSeason20242025!$B$3:$B$1315, "&lt;=" &amp; BL$1, DataRegularSeason20242025!$D$3:$D$1315, $A10)+SUMIFS(DataRegularSeason20242025!$AB$3:$AB$1315,DataRegularSeason20242025!$B$3:$B$1315, "&lt;=" &amp; BL$1, DataRegularSeason20242025!$E$3:$E$1315, $A10)</f>
        <v>18</v>
      </c>
      <c r="BM10">
        <f>SUMIFS(DataRegularSeason20242025!$AA$3:$AA$1315,DataRegularSeason20242025!$B$3:$B$1315, "&lt;=" &amp; BM$1, DataRegularSeason20242025!$D$3:$D$1315, $A10)+SUMIFS(DataRegularSeason20242025!$AB$3:$AB$1315,DataRegularSeason20242025!$B$3:$B$1315, "&lt;=" &amp; BM$1, DataRegularSeason20242025!$E$3:$E$1315, $A10)</f>
        <v>18</v>
      </c>
      <c r="BN10">
        <f>SUMIFS(DataRegularSeason20242025!$AA$3:$AA$1315,DataRegularSeason20242025!$B$3:$B$1315, "&lt;=" &amp; BN$1, DataRegularSeason20242025!$D$3:$D$1315, $A10)+SUMIFS(DataRegularSeason20242025!$AB$3:$AB$1315,DataRegularSeason20242025!$B$3:$B$1315, "&lt;=" &amp; BN$1, DataRegularSeason20242025!$E$3:$E$1315, $A10)</f>
        <v>18</v>
      </c>
      <c r="BO10">
        <f>SUMIFS(DataRegularSeason20242025!$AA$3:$AA$1315,DataRegularSeason20242025!$B$3:$B$1315, "&lt;=" &amp; BO$1, DataRegularSeason20242025!$D$3:$D$1315, $A10)+SUMIFS(DataRegularSeason20242025!$AB$3:$AB$1315,DataRegularSeason20242025!$B$3:$B$1315, "&lt;=" &amp; BO$1, DataRegularSeason20242025!$E$3:$E$1315, $A10)</f>
        <v>18</v>
      </c>
      <c r="BP10">
        <f>SUMIFS(DataRegularSeason20242025!$AA$3:$AA$1315,DataRegularSeason20242025!$B$3:$B$1315, "&lt;=" &amp; BP$1, DataRegularSeason20242025!$D$3:$D$1315, $A10)+SUMIFS(DataRegularSeason20242025!$AB$3:$AB$1315,DataRegularSeason20242025!$B$3:$B$1315, "&lt;=" &amp; BP$1, DataRegularSeason20242025!$E$3:$E$1315, $A10)</f>
        <v>18</v>
      </c>
      <c r="BQ10">
        <f>SUMIFS(DataRegularSeason20242025!$AA$3:$AA$1315,DataRegularSeason20242025!$B$3:$B$1315, "&lt;=" &amp; BQ$1, DataRegularSeason20242025!$D$3:$D$1315, $A10)+SUMIFS(DataRegularSeason20242025!$AB$3:$AB$1315,DataRegularSeason20242025!$B$3:$B$1315, "&lt;=" &amp; BQ$1, DataRegularSeason20242025!$E$3:$E$1315, $A10)</f>
        <v>18</v>
      </c>
      <c r="BR10">
        <f>SUMIFS(DataRegularSeason20242025!$AA$3:$AA$1315,DataRegularSeason20242025!$B$3:$B$1315, "&lt;=" &amp; BR$1, DataRegularSeason20242025!$D$3:$D$1315, $A10)+SUMIFS(DataRegularSeason20242025!$AB$3:$AB$1315,DataRegularSeason20242025!$B$3:$B$1315, "&lt;=" &amp; BR$1, DataRegularSeason20242025!$E$3:$E$1315, $A10)</f>
        <v>18</v>
      </c>
      <c r="BS10">
        <f>SUMIFS(DataRegularSeason20242025!$AA$3:$AA$1315,DataRegularSeason20242025!$B$3:$B$1315, "&lt;=" &amp; BS$1, DataRegularSeason20242025!$D$3:$D$1315, $A10)+SUMIFS(DataRegularSeason20242025!$AB$3:$AB$1315,DataRegularSeason20242025!$B$3:$B$1315, "&lt;=" &amp; BS$1, DataRegularSeason20242025!$E$3:$E$1315, $A10)</f>
        <v>18</v>
      </c>
      <c r="BT10">
        <f>SUMIFS(DataRegularSeason20242025!$AA$3:$AA$1315,DataRegularSeason20242025!$B$3:$B$1315, "&lt;=" &amp; BT$1, DataRegularSeason20242025!$D$3:$D$1315, $A10)+SUMIFS(DataRegularSeason20242025!$AB$3:$AB$1315,DataRegularSeason20242025!$B$3:$B$1315, "&lt;=" &amp; BT$1, DataRegularSeason20242025!$E$3:$E$1315, $A10)</f>
        <v>18</v>
      </c>
      <c r="BU10">
        <f>SUMIFS(DataRegularSeason20242025!$AA$3:$AA$1315,DataRegularSeason20242025!$B$3:$B$1315, "&lt;=" &amp; BU$1, DataRegularSeason20242025!$D$3:$D$1315, $A10)+SUMIFS(DataRegularSeason20242025!$AB$3:$AB$1315,DataRegularSeason20242025!$B$3:$B$1315, "&lt;=" &amp; BU$1, DataRegularSeason20242025!$E$3:$E$1315, $A10)</f>
        <v>18</v>
      </c>
      <c r="BV10">
        <f>SUMIFS(DataRegularSeason20242025!$AA$3:$AA$1315,DataRegularSeason20242025!$B$3:$B$1315, "&lt;=" &amp; BV$1, DataRegularSeason20242025!$D$3:$D$1315, $A10)+SUMIFS(DataRegularSeason20242025!$AB$3:$AB$1315,DataRegularSeason20242025!$B$3:$B$1315, "&lt;=" &amp; BV$1, DataRegularSeason20242025!$E$3:$E$1315, $A10)</f>
        <v>18</v>
      </c>
      <c r="BW10">
        <f>SUMIFS(DataRegularSeason20242025!$AA$3:$AA$1315,DataRegularSeason20242025!$B$3:$B$1315, "&lt;=" &amp; BW$1, DataRegularSeason20242025!$D$3:$D$1315, $A10)+SUMIFS(DataRegularSeason20242025!$AB$3:$AB$1315,DataRegularSeason20242025!$B$3:$B$1315, "&lt;=" &amp; BW$1, DataRegularSeason20242025!$E$3:$E$1315, $A10)</f>
        <v>18</v>
      </c>
      <c r="BX10">
        <f>SUMIFS(DataRegularSeason20242025!$AA$3:$AA$1315,DataRegularSeason20242025!$B$3:$B$1315, "&lt;=" &amp; BX$1, DataRegularSeason20242025!$D$3:$D$1315, $A10)+SUMIFS(DataRegularSeason20242025!$AB$3:$AB$1315,DataRegularSeason20242025!$B$3:$B$1315, "&lt;=" &amp; BX$1, DataRegularSeason20242025!$E$3:$E$1315, $A10)</f>
        <v>18</v>
      </c>
      <c r="BY10">
        <f>SUMIFS(DataRegularSeason20242025!$AA$3:$AA$1315,DataRegularSeason20242025!$B$3:$B$1315, "&lt;=" &amp; BY$1, DataRegularSeason20242025!$D$3:$D$1315, $A10)+SUMIFS(DataRegularSeason20242025!$AB$3:$AB$1315,DataRegularSeason20242025!$B$3:$B$1315, "&lt;=" &amp; BY$1, DataRegularSeason20242025!$E$3:$E$1315, $A10)</f>
        <v>18</v>
      </c>
      <c r="BZ10">
        <f>SUMIFS(DataRegularSeason20242025!$AA$3:$AA$1315,DataRegularSeason20242025!$B$3:$B$1315, "&lt;=" &amp; BZ$1, DataRegularSeason20242025!$D$3:$D$1315, $A10)+SUMIFS(DataRegularSeason20242025!$AB$3:$AB$1315,DataRegularSeason20242025!$B$3:$B$1315, "&lt;=" &amp; BZ$1, DataRegularSeason20242025!$E$3:$E$1315, $A10)</f>
        <v>18</v>
      </c>
      <c r="CA10">
        <f>SUMIFS(DataRegularSeason20242025!$AA$3:$AA$1315,DataRegularSeason20242025!$B$3:$B$1315, "&lt;=" &amp; CA$1, DataRegularSeason20242025!$D$3:$D$1315, $A10)+SUMIFS(DataRegularSeason20242025!$AB$3:$AB$1315,DataRegularSeason20242025!$B$3:$B$1315, "&lt;=" &amp; CA$1, DataRegularSeason20242025!$E$3:$E$1315, $A10)</f>
        <v>18</v>
      </c>
      <c r="CB10">
        <f>SUMIFS(DataRegularSeason20242025!$AA$3:$AA$1315,DataRegularSeason20242025!$B$3:$B$1315, "&lt;=" &amp; CB$1, DataRegularSeason20242025!$D$3:$D$1315, $A10)+SUMIFS(DataRegularSeason20242025!$AB$3:$AB$1315,DataRegularSeason20242025!$B$3:$B$1315, "&lt;=" &amp; CB$1, DataRegularSeason20242025!$E$3:$E$1315, $A10)</f>
        <v>18</v>
      </c>
      <c r="CC10">
        <f>SUMIFS(DataRegularSeason20242025!$AA$3:$AA$1315,DataRegularSeason20242025!$B$3:$B$1315, "&lt;=" &amp; CC$1, DataRegularSeason20242025!$D$3:$D$1315, $A10)+SUMIFS(DataRegularSeason20242025!$AB$3:$AB$1315,DataRegularSeason20242025!$B$3:$B$1315, "&lt;=" &amp; CC$1, DataRegularSeason20242025!$E$3:$E$1315, $A10)</f>
        <v>18</v>
      </c>
      <c r="CD10">
        <f>SUMIFS(DataRegularSeason20242025!$AA$3:$AA$1315,DataRegularSeason20242025!$B$3:$B$1315, "&lt;=" &amp; CD$1, DataRegularSeason20242025!$D$3:$D$1315, $A10)+SUMIFS(DataRegularSeason20242025!$AB$3:$AB$1315,DataRegularSeason20242025!$B$3:$B$1315, "&lt;=" &amp; CD$1, DataRegularSeason20242025!$E$3:$E$1315, $A10)</f>
        <v>18</v>
      </c>
      <c r="CE10">
        <f>SUMIFS(DataRegularSeason20242025!$AA$3:$AA$1315,DataRegularSeason20242025!$B$3:$B$1315, "&lt;=" &amp; CE$1, DataRegularSeason20242025!$D$3:$D$1315, $A10)+SUMIFS(DataRegularSeason20242025!$AB$3:$AB$1315,DataRegularSeason20242025!$B$3:$B$1315, "&lt;=" &amp; CE$1, DataRegularSeason20242025!$E$3:$E$1315, $A10)</f>
        <v>18</v>
      </c>
      <c r="CF10">
        <f>SUMIFS(DataRegularSeason20242025!$AA$3:$AA$1315,DataRegularSeason20242025!$B$3:$B$1315, "&lt;=" &amp; CF$1, DataRegularSeason20242025!$D$3:$D$1315, $A10)+SUMIFS(DataRegularSeason20242025!$AB$3:$AB$1315,DataRegularSeason20242025!$B$3:$B$1315, "&lt;=" &amp; CF$1, DataRegularSeason20242025!$E$3:$E$1315, $A10)</f>
        <v>18</v>
      </c>
      <c r="CG10">
        <f>SUMIFS(DataRegularSeason20242025!$AA$3:$AA$1315,DataRegularSeason20242025!$B$3:$B$1315, "&lt;=" &amp; CG$1, DataRegularSeason20242025!$D$3:$D$1315, $A10)+SUMIFS(DataRegularSeason20242025!$AB$3:$AB$1315,DataRegularSeason20242025!$B$3:$B$1315, "&lt;=" &amp; CG$1, DataRegularSeason20242025!$E$3:$E$1315, $A10)</f>
        <v>18</v>
      </c>
      <c r="CH10">
        <f>SUMIFS(DataRegularSeason20242025!$AA$3:$AA$1315,DataRegularSeason20242025!$B$3:$B$1315, "&lt;=" &amp; CH$1, DataRegularSeason20242025!$D$3:$D$1315, $A10)+SUMIFS(DataRegularSeason20242025!$AB$3:$AB$1315,DataRegularSeason20242025!$B$3:$B$1315, "&lt;=" &amp; CH$1, DataRegularSeason20242025!$E$3:$E$1315, $A10)</f>
        <v>18</v>
      </c>
      <c r="CI10">
        <f>SUMIFS(DataRegularSeason20242025!$AA$3:$AA$1315,DataRegularSeason20242025!$B$3:$B$1315, "&lt;=" &amp; CI$1, DataRegularSeason20242025!$D$3:$D$1315, $A10)+SUMIFS(DataRegularSeason20242025!$AB$3:$AB$1315,DataRegularSeason20242025!$B$3:$B$1315, "&lt;=" &amp; CI$1, DataRegularSeason20242025!$E$3:$E$1315, $A10)</f>
        <v>18</v>
      </c>
      <c r="CJ10">
        <f>SUMIFS(DataRegularSeason20242025!$AA$3:$AA$1315,DataRegularSeason20242025!$B$3:$B$1315, "&lt;=" &amp; CJ$1, DataRegularSeason20242025!$D$3:$D$1315, $A10)+SUMIFS(DataRegularSeason20242025!$AB$3:$AB$1315,DataRegularSeason20242025!$B$3:$B$1315, "&lt;=" &amp; CJ$1, DataRegularSeason20242025!$E$3:$E$1315, $A10)</f>
        <v>18</v>
      </c>
      <c r="CK10">
        <f>SUMIFS(DataRegularSeason20242025!$AA$3:$AA$1315,DataRegularSeason20242025!$B$3:$B$1315, "&lt;=" &amp; CK$1, DataRegularSeason20242025!$D$3:$D$1315, $A10)+SUMIFS(DataRegularSeason20242025!$AB$3:$AB$1315,DataRegularSeason20242025!$B$3:$B$1315, "&lt;=" &amp; CK$1, DataRegularSeason20242025!$E$3:$E$1315, $A10)</f>
        <v>18</v>
      </c>
      <c r="CL10">
        <f>SUMIFS(DataRegularSeason20242025!$AA$3:$AA$1315,DataRegularSeason20242025!$B$3:$B$1315, "&lt;=" &amp; CL$1, DataRegularSeason20242025!$D$3:$D$1315, $A10)+SUMIFS(DataRegularSeason20242025!$AB$3:$AB$1315,DataRegularSeason20242025!$B$3:$B$1315, "&lt;=" &amp; CL$1, DataRegularSeason20242025!$E$3:$E$1315, $A10)</f>
        <v>18</v>
      </c>
      <c r="CM10">
        <f>SUMIFS(DataRegularSeason20242025!$AA$3:$AA$1315,DataRegularSeason20242025!$B$3:$B$1315, "&lt;=" &amp; CM$1, DataRegularSeason20242025!$D$3:$D$1315, $A10)+SUMIFS(DataRegularSeason20242025!$AB$3:$AB$1315,DataRegularSeason20242025!$B$3:$B$1315, "&lt;=" &amp; CM$1, DataRegularSeason20242025!$E$3:$E$1315, $A10)</f>
        <v>18</v>
      </c>
      <c r="CN10">
        <f>SUMIFS(DataRegularSeason20242025!$AA$3:$AA$1315,DataRegularSeason20242025!$B$3:$B$1315, "&lt;=" &amp; CN$1, DataRegularSeason20242025!$D$3:$D$1315, $A10)+SUMIFS(DataRegularSeason20242025!$AB$3:$AB$1315,DataRegularSeason20242025!$B$3:$B$1315, "&lt;=" &amp; CN$1, DataRegularSeason20242025!$E$3:$E$1315, $A10)</f>
        <v>18</v>
      </c>
      <c r="CO10">
        <f>SUMIFS(DataRegularSeason20242025!$AA$3:$AA$1315,DataRegularSeason20242025!$B$3:$B$1315, "&lt;=" &amp; CO$1, DataRegularSeason20242025!$D$3:$D$1315, $A10)+SUMIFS(DataRegularSeason20242025!$AB$3:$AB$1315,DataRegularSeason20242025!$B$3:$B$1315, "&lt;=" &amp; CO$1, DataRegularSeason20242025!$E$3:$E$1315, $A10)</f>
        <v>18</v>
      </c>
      <c r="CP10">
        <f>SUMIFS(DataRegularSeason20242025!$AA$3:$AA$1315,DataRegularSeason20242025!$B$3:$B$1315, "&lt;=" &amp; CP$1, DataRegularSeason20242025!$D$3:$D$1315, $A10)+SUMIFS(DataRegularSeason20242025!$AB$3:$AB$1315,DataRegularSeason20242025!$B$3:$B$1315, "&lt;=" &amp; CP$1, DataRegularSeason20242025!$E$3:$E$1315, $A10)</f>
        <v>18</v>
      </c>
      <c r="CQ10">
        <f>SUMIFS(DataRegularSeason20242025!$AA$3:$AA$1315,DataRegularSeason20242025!$B$3:$B$1315, "&lt;=" &amp; CQ$1, DataRegularSeason20242025!$D$3:$D$1315, $A10)+SUMIFS(DataRegularSeason20242025!$AB$3:$AB$1315,DataRegularSeason20242025!$B$3:$B$1315, "&lt;=" &amp; CQ$1, DataRegularSeason20242025!$E$3:$E$1315, $A10)</f>
        <v>18</v>
      </c>
      <c r="CR10">
        <f>SUMIFS(DataRegularSeason20242025!$AA$3:$AA$1315,DataRegularSeason20242025!$B$3:$B$1315, "&lt;=" &amp; CR$1, DataRegularSeason20242025!$D$3:$D$1315, $A10)+SUMIFS(DataRegularSeason20242025!$AB$3:$AB$1315,DataRegularSeason20242025!$B$3:$B$1315, "&lt;=" &amp; CR$1, DataRegularSeason20242025!$E$3:$E$1315, $A10)</f>
        <v>18</v>
      </c>
      <c r="CS10">
        <f>SUMIFS(DataRegularSeason20242025!$AA$3:$AA$1315,DataRegularSeason20242025!$B$3:$B$1315, "&lt;=" &amp; CS$1, DataRegularSeason20242025!$D$3:$D$1315, $A10)+SUMIFS(DataRegularSeason20242025!$AB$3:$AB$1315,DataRegularSeason20242025!$B$3:$B$1315, "&lt;=" &amp; CS$1, DataRegularSeason20242025!$E$3:$E$1315, $A10)</f>
        <v>18</v>
      </c>
      <c r="CT10">
        <f>SUMIFS(DataRegularSeason20242025!$AA$3:$AA$1315,DataRegularSeason20242025!$B$3:$B$1315, "&lt;=" &amp; CT$1, DataRegularSeason20242025!$D$3:$D$1315, $A10)+SUMIFS(DataRegularSeason20242025!$AB$3:$AB$1315,DataRegularSeason20242025!$B$3:$B$1315, "&lt;=" &amp; CT$1, DataRegularSeason20242025!$E$3:$E$1315, $A10)</f>
        <v>18</v>
      </c>
      <c r="CU10">
        <f>SUMIFS(DataRegularSeason20242025!$AA$3:$AA$1315,DataRegularSeason20242025!$B$3:$B$1315, "&lt;=" &amp; CU$1, DataRegularSeason20242025!$D$3:$D$1315, $A10)+SUMIFS(DataRegularSeason20242025!$AB$3:$AB$1315,DataRegularSeason20242025!$B$3:$B$1315, "&lt;=" &amp; CU$1, DataRegularSeason20242025!$E$3:$E$1315, $A10)</f>
        <v>18</v>
      </c>
      <c r="CV10">
        <f>SUMIFS(DataRegularSeason20242025!$AA$3:$AA$1315,DataRegularSeason20242025!$B$3:$B$1315, "&lt;=" &amp; CV$1, DataRegularSeason20242025!$D$3:$D$1315, $A10)+SUMIFS(DataRegularSeason20242025!$AB$3:$AB$1315,DataRegularSeason20242025!$B$3:$B$1315, "&lt;=" &amp; CV$1, DataRegularSeason20242025!$E$3:$E$1315, $A10)</f>
        <v>18</v>
      </c>
      <c r="CW10">
        <f>SUMIFS(DataRegularSeason20242025!$AA$3:$AA$1315,DataRegularSeason20242025!$B$3:$B$1315, "&lt;=" &amp; CW$1, DataRegularSeason20242025!$D$3:$D$1315, $A10)+SUMIFS(DataRegularSeason20242025!$AB$3:$AB$1315,DataRegularSeason20242025!$B$3:$B$1315, "&lt;=" &amp; CW$1, DataRegularSeason20242025!$E$3:$E$1315, $A10)</f>
        <v>18</v>
      </c>
      <c r="CX10">
        <f>SUMIFS(DataRegularSeason20242025!$AA$3:$AA$1315,DataRegularSeason20242025!$B$3:$B$1315, "&lt;=" &amp; CX$1, DataRegularSeason20242025!$D$3:$D$1315, $A10)+SUMIFS(DataRegularSeason20242025!$AB$3:$AB$1315,DataRegularSeason20242025!$B$3:$B$1315, "&lt;=" &amp; CX$1, DataRegularSeason20242025!$E$3:$E$1315, $A10)</f>
        <v>18</v>
      </c>
      <c r="CY10">
        <f>SUMIFS(DataRegularSeason20242025!$AA$3:$AA$1315,DataRegularSeason20242025!$B$3:$B$1315, "&lt;=" &amp; CY$1, DataRegularSeason20242025!$D$3:$D$1315, $A10)+SUMIFS(DataRegularSeason20242025!$AB$3:$AB$1315,DataRegularSeason20242025!$B$3:$B$1315, "&lt;=" &amp; CY$1, DataRegularSeason20242025!$E$3:$E$1315, $A10)</f>
        <v>18</v>
      </c>
      <c r="CZ10">
        <f>SUMIFS(DataRegularSeason20242025!$AA$3:$AA$1315,DataRegularSeason20242025!$B$3:$B$1315, "&lt;=" &amp; CZ$1, DataRegularSeason20242025!$D$3:$D$1315, $A10)+SUMIFS(DataRegularSeason20242025!$AB$3:$AB$1315,DataRegularSeason20242025!$B$3:$B$1315, "&lt;=" &amp; CZ$1, DataRegularSeason20242025!$E$3:$E$1315, $A10)</f>
        <v>18</v>
      </c>
      <c r="DA10">
        <f>SUMIFS(DataRegularSeason20242025!$AA$3:$AA$1315,DataRegularSeason20242025!$B$3:$B$1315, "&lt;=" &amp; DA$1, DataRegularSeason20242025!$D$3:$D$1315, $A10)+SUMIFS(DataRegularSeason20242025!$AB$3:$AB$1315,DataRegularSeason20242025!$B$3:$B$1315, "&lt;=" &amp; DA$1, DataRegularSeason20242025!$E$3:$E$1315, $A10)</f>
        <v>18</v>
      </c>
      <c r="DB10">
        <f>SUMIFS(DataRegularSeason20242025!$AA$3:$AA$1315,DataRegularSeason20242025!$B$3:$B$1315, "&lt;=" &amp; DB$1, DataRegularSeason20242025!$D$3:$D$1315, $A10)+SUMIFS(DataRegularSeason20242025!$AB$3:$AB$1315,DataRegularSeason20242025!$B$3:$B$1315, "&lt;=" &amp; DB$1, DataRegularSeason20242025!$E$3:$E$1315, $A10)</f>
        <v>18</v>
      </c>
      <c r="DC10">
        <f>SUMIFS(DataRegularSeason20242025!$AA$3:$AA$1315,DataRegularSeason20242025!$B$3:$B$1315, "&lt;=" &amp; DC$1, DataRegularSeason20242025!$D$3:$D$1315, $A10)+SUMIFS(DataRegularSeason20242025!$AB$3:$AB$1315,DataRegularSeason20242025!$B$3:$B$1315, "&lt;=" &amp; DC$1, DataRegularSeason20242025!$E$3:$E$1315, $A10)</f>
        <v>18</v>
      </c>
      <c r="DD10">
        <f>SUMIFS(DataRegularSeason20242025!$AA$3:$AA$1315,DataRegularSeason20242025!$B$3:$B$1315, "&lt;=" &amp; DD$1, DataRegularSeason20242025!$D$3:$D$1315, $A10)+SUMIFS(DataRegularSeason20242025!$AB$3:$AB$1315,DataRegularSeason20242025!$B$3:$B$1315, "&lt;=" &amp; DD$1, DataRegularSeason20242025!$E$3:$E$1315, $A10)</f>
        <v>18</v>
      </c>
      <c r="DE10">
        <f>SUMIFS(DataRegularSeason20242025!$AA$3:$AA$1315,DataRegularSeason20242025!$B$3:$B$1315, "&lt;=" &amp; DE$1, DataRegularSeason20242025!$D$3:$D$1315, $A10)+SUMIFS(DataRegularSeason20242025!$AB$3:$AB$1315,DataRegularSeason20242025!$B$3:$B$1315, "&lt;=" &amp; DE$1, DataRegularSeason20242025!$E$3:$E$1315, $A10)</f>
        <v>18</v>
      </c>
      <c r="DF10">
        <f>SUMIFS(DataRegularSeason20242025!$AA$3:$AA$1315,DataRegularSeason20242025!$B$3:$B$1315, "&lt;=" &amp; DF$1, DataRegularSeason20242025!$D$3:$D$1315, $A10)+SUMIFS(DataRegularSeason20242025!$AB$3:$AB$1315,DataRegularSeason20242025!$B$3:$B$1315, "&lt;=" &amp; DF$1, DataRegularSeason20242025!$E$3:$E$1315, $A10)</f>
        <v>18</v>
      </c>
      <c r="DG10">
        <f>SUMIFS(DataRegularSeason20242025!$AA$3:$AA$1315,DataRegularSeason20242025!$B$3:$B$1315, "&lt;=" &amp; DG$1, DataRegularSeason20242025!$D$3:$D$1315, $A10)+SUMIFS(DataRegularSeason20242025!$AB$3:$AB$1315,DataRegularSeason20242025!$B$3:$B$1315, "&lt;=" &amp; DG$1, DataRegularSeason20242025!$E$3:$E$1315, $A10)</f>
        <v>18</v>
      </c>
      <c r="DH10">
        <f>SUMIFS(DataRegularSeason20242025!$AA$3:$AA$1315,DataRegularSeason20242025!$B$3:$B$1315, "&lt;=" &amp; DH$1, DataRegularSeason20242025!$D$3:$D$1315, $A10)+SUMIFS(DataRegularSeason20242025!$AB$3:$AB$1315,DataRegularSeason20242025!$B$3:$B$1315, "&lt;=" &amp; DH$1, DataRegularSeason20242025!$E$3:$E$1315, $A10)</f>
        <v>18</v>
      </c>
      <c r="DI10">
        <f>SUMIFS(DataRegularSeason20242025!$AA$3:$AA$1315,DataRegularSeason20242025!$B$3:$B$1315, "&lt;=" &amp; DI$1, DataRegularSeason20242025!$D$3:$D$1315, $A10)+SUMIFS(DataRegularSeason20242025!$AB$3:$AB$1315,DataRegularSeason20242025!$B$3:$B$1315, "&lt;=" &amp; DI$1, DataRegularSeason20242025!$E$3:$E$1315, $A10)</f>
        <v>18</v>
      </c>
      <c r="DJ10">
        <f>SUMIFS(DataRegularSeason20242025!$AA$3:$AA$1315,DataRegularSeason20242025!$B$3:$B$1315, "&lt;=" &amp; DJ$1, DataRegularSeason20242025!$D$3:$D$1315, $A10)+SUMIFS(DataRegularSeason20242025!$AB$3:$AB$1315,DataRegularSeason20242025!$B$3:$B$1315, "&lt;=" &amp; DJ$1, DataRegularSeason20242025!$E$3:$E$1315, $A10)</f>
        <v>18</v>
      </c>
      <c r="DK10">
        <f>SUMIFS(DataRegularSeason20242025!$AA$3:$AA$1315,DataRegularSeason20242025!$B$3:$B$1315, "&lt;=" &amp; DK$1, DataRegularSeason20242025!$D$3:$D$1315, $A10)+SUMIFS(DataRegularSeason20242025!$AB$3:$AB$1315,DataRegularSeason20242025!$B$3:$B$1315, "&lt;=" &amp; DK$1, DataRegularSeason20242025!$E$3:$E$1315, $A10)</f>
        <v>18</v>
      </c>
      <c r="DL10">
        <f>SUMIFS(DataRegularSeason20242025!$AA$3:$AA$1315,DataRegularSeason20242025!$B$3:$B$1315, "&lt;=" &amp; DL$1, DataRegularSeason20242025!$D$3:$D$1315, $A10)+SUMIFS(DataRegularSeason20242025!$AB$3:$AB$1315,DataRegularSeason20242025!$B$3:$B$1315, "&lt;=" &amp; DL$1, DataRegularSeason20242025!$E$3:$E$1315, $A10)</f>
        <v>18</v>
      </c>
      <c r="DM10">
        <f>SUMIFS(DataRegularSeason20242025!$AA$3:$AA$1315,DataRegularSeason20242025!$B$3:$B$1315, "&lt;=" &amp; DM$1, DataRegularSeason20242025!$D$3:$D$1315, $A10)+SUMIFS(DataRegularSeason20242025!$AB$3:$AB$1315,DataRegularSeason20242025!$B$3:$B$1315, "&lt;=" &amp; DM$1, DataRegularSeason20242025!$E$3:$E$1315, $A10)</f>
        <v>18</v>
      </c>
      <c r="DN10">
        <f>SUMIFS(DataRegularSeason20242025!$AA$3:$AA$1315,DataRegularSeason20242025!$B$3:$B$1315, "&lt;=" &amp; DN$1, DataRegularSeason20242025!$D$3:$D$1315, $A10)+SUMIFS(DataRegularSeason20242025!$AB$3:$AB$1315,DataRegularSeason20242025!$B$3:$B$1315, "&lt;=" &amp; DN$1, DataRegularSeason20242025!$E$3:$E$1315, $A10)</f>
        <v>18</v>
      </c>
      <c r="DO10">
        <f>SUMIFS(DataRegularSeason20242025!$AA$3:$AA$1315,DataRegularSeason20242025!$B$3:$B$1315, "&lt;=" &amp; DO$1, DataRegularSeason20242025!$D$3:$D$1315, $A10)+SUMIFS(DataRegularSeason20242025!$AB$3:$AB$1315,DataRegularSeason20242025!$B$3:$B$1315, "&lt;=" &amp; DO$1, DataRegularSeason20242025!$E$3:$E$1315, $A10)</f>
        <v>18</v>
      </c>
      <c r="DP10">
        <f>SUMIFS(DataRegularSeason20242025!$AA$3:$AA$1315,DataRegularSeason20242025!$B$3:$B$1315, "&lt;=" &amp; DP$1, DataRegularSeason20242025!$D$3:$D$1315, $A10)+SUMIFS(DataRegularSeason20242025!$AB$3:$AB$1315,DataRegularSeason20242025!$B$3:$B$1315, "&lt;=" &amp; DP$1, DataRegularSeason20242025!$E$3:$E$1315, $A10)</f>
        <v>18</v>
      </c>
      <c r="DQ10">
        <f>SUMIFS(DataRegularSeason20242025!$AA$3:$AA$1315,DataRegularSeason20242025!$B$3:$B$1315, "&lt;=" &amp; DQ$1, DataRegularSeason20242025!$D$3:$D$1315, $A10)+SUMIFS(DataRegularSeason20242025!$AB$3:$AB$1315,DataRegularSeason20242025!$B$3:$B$1315, "&lt;=" &amp; DQ$1, DataRegularSeason20242025!$E$3:$E$1315, $A10)</f>
        <v>18</v>
      </c>
      <c r="DR10">
        <f>SUMIFS(DataRegularSeason20242025!$AA$3:$AA$1315,DataRegularSeason20242025!$B$3:$B$1315, "&lt;=" &amp; DR$1, DataRegularSeason20242025!$D$3:$D$1315, $A10)+SUMIFS(DataRegularSeason20242025!$AB$3:$AB$1315,DataRegularSeason20242025!$B$3:$B$1315, "&lt;=" &amp; DR$1, DataRegularSeason20242025!$E$3:$E$1315, $A10)</f>
        <v>18</v>
      </c>
      <c r="DS10">
        <f>SUMIFS(DataRegularSeason20242025!$AA$3:$AA$1315,DataRegularSeason20242025!$B$3:$B$1315, "&lt;=" &amp; DS$1, DataRegularSeason20242025!$D$3:$D$1315, $A10)+SUMIFS(DataRegularSeason20242025!$AB$3:$AB$1315,DataRegularSeason20242025!$B$3:$B$1315, "&lt;=" &amp; DS$1, DataRegularSeason20242025!$E$3:$E$1315, $A10)</f>
        <v>18</v>
      </c>
      <c r="DT10">
        <f>SUMIFS(DataRegularSeason20242025!$AA$3:$AA$1315,DataRegularSeason20242025!$B$3:$B$1315, "&lt;=" &amp; DT$1, DataRegularSeason20242025!$D$3:$D$1315, $A10)+SUMIFS(DataRegularSeason20242025!$AB$3:$AB$1315,DataRegularSeason20242025!$B$3:$B$1315, "&lt;=" &amp; DT$1, DataRegularSeason20242025!$E$3:$E$1315, $A10)</f>
        <v>18</v>
      </c>
      <c r="DU10">
        <f>SUMIFS(DataRegularSeason20242025!$AA$3:$AA$1315,DataRegularSeason20242025!$B$3:$B$1315, "&lt;=" &amp; DU$1, DataRegularSeason20242025!$D$3:$D$1315, $A10)+SUMIFS(DataRegularSeason20242025!$AB$3:$AB$1315,DataRegularSeason20242025!$B$3:$B$1315, "&lt;=" &amp; DU$1, DataRegularSeason20242025!$E$3:$E$1315, $A10)</f>
        <v>18</v>
      </c>
      <c r="DV10">
        <f>SUMIFS(DataRegularSeason20242025!$AA$3:$AA$1315,DataRegularSeason20242025!$B$3:$B$1315, "&lt;=" &amp; DV$1, DataRegularSeason20242025!$D$3:$D$1315, $A10)+SUMIFS(DataRegularSeason20242025!$AB$3:$AB$1315,DataRegularSeason20242025!$B$3:$B$1315, "&lt;=" &amp; DV$1, DataRegularSeason20242025!$E$3:$E$1315, $A10)</f>
        <v>18</v>
      </c>
      <c r="DW10">
        <f>SUMIFS(DataRegularSeason20242025!$AA$3:$AA$1315,DataRegularSeason20242025!$B$3:$B$1315, "&lt;=" &amp; DW$1, DataRegularSeason20242025!$D$3:$D$1315, $A10)+SUMIFS(DataRegularSeason20242025!$AB$3:$AB$1315,DataRegularSeason20242025!$B$3:$B$1315, "&lt;=" &amp; DW$1, DataRegularSeason20242025!$E$3:$E$1315, $A10)</f>
        <v>18</v>
      </c>
      <c r="DX10">
        <f>SUMIFS(DataRegularSeason20242025!$AA$3:$AA$1315,DataRegularSeason20242025!$B$3:$B$1315, "&lt;=" &amp; DX$1, DataRegularSeason20242025!$D$3:$D$1315, $A10)+SUMIFS(DataRegularSeason20242025!$AB$3:$AB$1315,DataRegularSeason20242025!$B$3:$B$1315, "&lt;=" &amp; DX$1, DataRegularSeason20242025!$E$3:$E$1315, $A10)</f>
        <v>18</v>
      </c>
      <c r="DY10">
        <f>SUMIFS(DataRegularSeason20242025!$AA$3:$AA$1315,DataRegularSeason20242025!$B$3:$B$1315, "&lt;=" &amp; DY$1, DataRegularSeason20242025!$D$3:$D$1315, $A10)+SUMIFS(DataRegularSeason20242025!$AB$3:$AB$1315,DataRegularSeason20242025!$B$3:$B$1315, "&lt;=" &amp; DY$1, DataRegularSeason20242025!$E$3:$E$1315, $A10)</f>
        <v>18</v>
      </c>
      <c r="DZ10">
        <f>SUMIFS(DataRegularSeason20242025!$AA$3:$AA$1315,DataRegularSeason20242025!$B$3:$B$1315, "&lt;=" &amp; DZ$1, DataRegularSeason20242025!$D$3:$D$1315, $A10)+SUMIFS(DataRegularSeason20242025!$AB$3:$AB$1315,DataRegularSeason20242025!$B$3:$B$1315, "&lt;=" &amp; DZ$1, DataRegularSeason20242025!$E$3:$E$1315, $A10)</f>
        <v>18</v>
      </c>
      <c r="EA10">
        <f>SUMIFS(DataRegularSeason20242025!$AA$3:$AA$1315,DataRegularSeason20242025!$B$3:$B$1315, "&lt;=" &amp; EA$1, DataRegularSeason20242025!$D$3:$D$1315, $A10)+SUMIFS(DataRegularSeason20242025!$AB$3:$AB$1315,DataRegularSeason20242025!$B$3:$B$1315, "&lt;=" &amp; EA$1, DataRegularSeason20242025!$E$3:$E$1315, $A10)</f>
        <v>18</v>
      </c>
      <c r="EB10">
        <f>SUMIFS(DataRegularSeason20242025!$AA$3:$AA$1315,DataRegularSeason20242025!$B$3:$B$1315, "&lt;=" &amp; EB$1, DataRegularSeason20242025!$D$3:$D$1315, $A10)+SUMIFS(DataRegularSeason20242025!$AB$3:$AB$1315,DataRegularSeason20242025!$B$3:$B$1315, "&lt;=" &amp; EB$1, DataRegularSeason20242025!$E$3:$E$1315, $A10)</f>
        <v>18</v>
      </c>
      <c r="EC10">
        <f>SUMIFS(DataRegularSeason20242025!$AA$3:$AA$1315,DataRegularSeason20242025!$B$3:$B$1315, "&lt;=" &amp; EC$1, DataRegularSeason20242025!$D$3:$D$1315, $A10)+SUMIFS(DataRegularSeason20242025!$AB$3:$AB$1315,DataRegularSeason20242025!$B$3:$B$1315, "&lt;=" &amp; EC$1, DataRegularSeason20242025!$E$3:$E$1315, $A10)</f>
        <v>18</v>
      </c>
      <c r="ED10">
        <f>SUMIFS(DataRegularSeason20242025!$AA$3:$AA$1315,DataRegularSeason20242025!$B$3:$B$1315, "&lt;=" &amp; ED$1, DataRegularSeason20242025!$D$3:$D$1315, $A10)+SUMIFS(DataRegularSeason20242025!$AB$3:$AB$1315,DataRegularSeason20242025!$B$3:$B$1315, "&lt;=" &amp; ED$1, DataRegularSeason20242025!$E$3:$E$1315, $A10)</f>
        <v>18</v>
      </c>
      <c r="EE10">
        <f>SUMIFS(DataRegularSeason20242025!$AA$3:$AA$1315,DataRegularSeason20242025!$B$3:$B$1315, "&lt;=" &amp; EE$1, DataRegularSeason20242025!$D$3:$D$1315, $A10)+SUMIFS(DataRegularSeason20242025!$AB$3:$AB$1315,DataRegularSeason20242025!$B$3:$B$1315, "&lt;=" &amp; EE$1, DataRegularSeason20242025!$E$3:$E$1315, $A10)</f>
        <v>18</v>
      </c>
      <c r="EF10">
        <f>SUMIFS(DataRegularSeason20242025!$AA$3:$AA$1315,DataRegularSeason20242025!$B$3:$B$1315, "&lt;=" &amp; EF$1, DataRegularSeason20242025!$D$3:$D$1315, $A10)+SUMIFS(DataRegularSeason20242025!$AB$3:$AB$1315,DataRegularSeason20242025!$B$3:$B$1315, "&lt;=" &amp; EF$1, DataRegularSeason20242025!$E$3:$E$1315, $A10)</f>
        <v>18</v>
      </c>
      <c r="EG10">
        <f>SUMIFS(DataRegularSeason20242025!$AA$3:$AA$1315,DataRegularSeason20242025!$B$3:$B$1315, "&lt;=" &amp; EG$1, DataRegularSeason20242025!$D$3:$D$1315, $A10)+SUMIFS(DataRegularSeason20242025!$AB$3:$AB$1315,DataRegularSeason20242025!$B$3:$B$1315, "&lt;=" &amp; EG$1, DataRegularSeason20242025!$E$3:$E$1315, $A10)</f>
        <v>18</v>
      </c>
      <c r="EH10">
        <f>SUMIFS(DataRegularSeason20242025!$AA$3:$AA$1315,DataRegularSeason20242025!$B$3:$B$1315, "&lt;=" &amp; EH$1, DataRegularSeason20242025!$D$3:$D$1315, $A10)+SUMIFS(DataRegularSeason20242025!$AB$3:$AB$1315,DataRegularSeason20242025!$B$3:$B$1315, "&lt;=" &amp; EH$1, DataRegularSeason20242025!$E$3:$E$1315, $A10)</f>
        <v>18</v>
      </c>
      <c r="EI10">
        <f>SUMIFS(DataRegularSeason20242025!$AA$3:$AA$1315,DataRegularSeason20242025!$B$3:$B$1315, "&lt;=" &amp; EI$1, DataRegularSeason20242025!$D$3:$D$1315, $A10)+SUMIFS(DataRegularSeason20242025!$AB$3:$AB$1315,DataRegularSeason20242025!$B$3:$B$1315, "&lt;=" &amp; EI$1, DataRegularSeason20242025!$E$3:$E$1315, $A10)</f>
        <v>18</v>
      </c>
      <c r="EJ10">
        <f>SUMIFS(DataRegularSeason20242025!$AA$3:$AA$1315,DataRegularSeason20242025!$B$3:$B$1315, "&lt;=" &amp; EJ$1, DataRegularSeason20242025!$D$3:$D$1315, $A10)+SUMIFS(DataRegularSeason20242025!$AB$3:$AB$1315,DataRegularSeason20242025!$B$3:$B$1315, "&lt;=" &amp; EJ$1, DataRegularSeason20242025!$E$3:$E$1315, $A10)</f>
        <v>18</v>
      </c>
      <c r="EK10">
        <f>SUMIFS(DataRegularSeason20242025!$AA$3:$AA$1315,DataRegularSeason20242025!$B$3:$B$1315, "&lt;=" &amp; EK$1, DataRegularSeason20242025!$D$3:$D$1315, $A10)+SUMIFS(DataRegularSeason20242025!$AB$3:$AB$1315,DataRegularSeason20242025!$B$3:$B$1315, "&lt;=" &amp; EK$1, DataRegularSeason20242025!$E$3:$E$1315, $A10)</f>
        <v>18</v>
      </c>
      <c r="EL10">
        <f>SUMIFS(DataRegularSeason20242025!$AA$3:$AA$1315,DataRegularSeason20242025!$B$3:$B$1315, "&lt;=" &amp; EL$1, DataRegularSeason20242025!$D$3:$D$1315, $A10)+SUMIFS(DataRegularSeason20242025!$AB$3:$AB$1315,DataRegularSeason20242025!$B$3:$B$1315, "&lt;=" &amp; EL$1, DataRegularSeason20242025!$E$3:$E$1315, $A10)</f>
        <v>18</v>
      </c>
      <c r="EM10">
        <f>SUMIFS(DataRegularSeason20242025!$AA$3:$AA$1315,DataRegularSeason20242025!$B$3:$B$1315, "&lt;=" &amp; EM$1, DataRegularSeason20242025!$D$3:$D$1315, $A10)+SUMIFS(DataRegularSeason20242025!$AB$3:$AB$1315,DataRegularSeason20242025!$B$3:$B$1315, "&lt;=" &amp; EM$1, DataRegularSeason20242025!$E$3:$E$1315, $A10)</f>
        <v>18</v>
      </c>
      <c r="EN10">
        <f>SUMIFS(DataRegularSeason20242025!$AA$3:$AA$1315,DataRegularSeason20242025!$B$3:$B$1315, "&lt;=" &amp; EN$1, DataRegularSeason20242025!$D$3:$D$1315, $A10)+SUMIFS(DataRegularSeason20242025!$AB$3:$AB$1315,DataRegularSeason20242025!$B$3:$B$1315, "&lt;=" &amp; EN$1, DataRegularSeason20242025!$E$3:$E$1315, $A10)</f>
        <v>18</v>
      </c>
      <c r="EO10">
        <f>SUMIFS(DataRegularSeason20242025!$AA$3:$AA$1315,DataRegularSeason20242025!$B$3:$B$1315, "&lt;=" &amp; EO$1, DataRegularSeason20242025!$D$3:$D$1315, $A10)+SUMIFS(DataRegularSeason20242025!$AB$3:$AB$1315,DataRegularSeason20242025!$B$3:$B$1315, "&lt;=" &amp; EO$1, DataRegularSeason20242025!$E$3:$E$1315, $A10)</f>
        <v>18</v>
      </c>
      <c r="EP10">
        <f>SUMIFS(DataRegularSeason20242025!$AA$3:$AA$1315,DataRegularSeason20242025!$B$3:$B$1315, "&lt;=" &amp; EP$1, DataRegularSeason20242025!$D$3:$D$1315, $A10)+SUMIFS(DataRegularSeason20242025!$AB$3:$AB$1315,DataRegularSeason20242025!$B$3:$B$1315, "&lt;=" &amp; EP$1, DataRegularSeason20242025!$E$3:$E$1315, $A10)</f>
        <v>18</v>
      </c>
      <c r="EQ10">
        <f>SUMIFS(DataRegularSeason20242025!$AA$3:$AA$1315,DataRegularSeason20242025!$B$3:$B$1315, "&lt;=" &amp; EQ$1, DataRegularSeason20242025!$D$3:$D$1315, $A10)+SUMIFS(DataRegularSeason20242025!$AB$3:$AB$1315,DataRegularSeason20242025!$B$3:$B$1315, "&lt;=" &amp; EQ$1, DataRegularSeason20242025!$E$3:$E$1315, $A10)</f>
        <v>18</v>
      </c>
      <c r="ER10">
        <f>SUMIFS(DataRegularSeason20242025!$AA$3:$AA$1315,DataRegularSeason20242025!$B$3:$B$1315, "&lt;=" &amp; ER$1, DataRegularSeason20242025!$D$3:$D$1315, $A10)+SUMIFS(DataRegularSeason20242025!$AB$3:$AB$1315,DataRegularSeason20242025!$B$3:$B$1315, "&lt;=" &amp; ER$1, DataRegularSeason20242025!$E$3:$E$1315, $A10)</f>
        <v>18</v>
      </c>
      <c r="ES10">
        <f>SUMIFS(DataRegularSeason20242025!$AA$3:$AA$1315,DataRegularSeason20242025!$B$3:$B$1315, "&lt;=" &amp; ES$1, DataRegularSeason20242025!$D$3:$D$1315, $A10)+SUMIFS(DataRegularSeason20242025!$AB$3:$AB$1315,DataRegularSeason20242025!$B$3:$B$1315, "&lt;=" &amp; ES$1, DataRegularSeason20242025!$E$3:$E$1315, $A10)</f>
        <v>18</v>
      </c>
      <c r="ET10">
        <f>SUMIFS(DataRegularSeason20242025!$AA$3:$AA$1315,DataRegularSeason20242025!$B$3:$B$1315, "&lt;=" &amp; ET$1, DataRegularSeason20242025!$D$3:$D$1315, $A10)+SUMIFS(DataRegularSeason20242025!$AB$3:$AB$1315,DataRegularSeason20242025!$B$3:$B$1315, "&lt;=" &amp; ET$1, DataRegularSeason20242025!$E$3:$E$1315, $A10)</f>
        <v>18</v>
      </c>
      <c r="EU10">
        <f>SUMIFS(DataRegularSeason20242025!$AA$3:$AA$1315,DataRegularSeason20242025!$B$3:$B$1315, "&lt;=" &amp; EU$1, DataRegularSeason20242025!$D$3:$D$1315, $A10)+SUMIFS(DataRegularSeason20242025!$AB$3:$AB$1315,DataRegularSeason20242025!$B$3:$B$1315, "&lt;=" &amp; EU$1, DataRegularSeason20242025!$E$3:$E$1315, $A10)</f>
        <v>18</v>
      </c>
      <c r="EV10">
        <f>SUMIFS(DataRegularSeason20242025!$AA$3:$AA$1315,DataRegularSeason20242025!$B$3:$B$1315, "&lt;=" &amp; EV$1, DataRegularSeason20242025!$D$3:$D$1315, $A10)+SUMIFS(DataRegularSeason20242025!$AB$3:$AB$1315,DataRegularSeason20242025!$B$3:$B$1315, "&lt;=" &amp; EV$1, DataRegularSeason20242025!$E$3:$E$1315, $A10)</f>
        <v>18</v>
      </c>
      <c r="EW10">
        <f>SUMIFS(DataRegularSeason20242025!$AA$3:$AA$1315,DataRegularSeason20242025!$B$3:$B$1315, "&lt;=" &amp; EW$1, DataRegularSeason20242025!$D$3:$D$1315, $A10)+SUMIFS(DataRegularSeason20242025!$AB$3:$AB$1315,DataRegularSeason20242025!$B$3:$B$1315, "&lt;=" &amp; EW$1, DataRegularSeason20242025!$E$3:$E$1315, $A10)</f>
        <v>18</v>
      </c>
      <c r="EX10">
        <f>SUMIFS(DataRegularSeason20242025!$AA$3:$AA$1315,DataRegularSeason20242025!$B$3:$B$1315, "&lt;=" &amp; EX$1, DataRegularSeason20242025!$D$3:$D$1315, $A10)+SUMIFS(DataRegularSeason20242025!$AB$3:$AB$1315,DataRegularSeason20242025!$B$3:$B$1315, "&lt;=" &amp; EX$1, DataRegularSeason20242025!$E$3:$E$1315, $A10)</f>
        <v>18</v>
      </c>
      <c r="EY10">
        <f>SUMIFS(DataRegularSeason20242025!$AA$3:$AA$1315,DataRegularSeason20242025!$B$3:$B$1315, "&lt;=" &amp; EY$1, DataRegularSeason20242025!$D$3:$D$1315, $A10)+SUMIFS(DataRegularSeason20242025!$AB$3:$AB$1315,DataRegularSeason20242025!$B$3:$B$1315, "&lt;=" &amp; EY$1, DataRegularSeason20242025!$E$3:$E$1315, $A10)</f>
        <v>18</v>
      </c>
      <c r="EZ10">
        <f>SUMIFS(DataRegularSeason20242025!$AA$3:$AA$1315,DataRegularSeason20242025!$B$3:$B$1315, "&lt;=" &amp; EZ$1, DataRegularSeason20242025!$D$3:$D$1315, $A10)+SUMIFS(DataRegularSeason20242025!$AB$3:$AB$1315,DataRegularSeason20242025!$B$3:$B$1315, "&lt;=" &amp; EZ$1, DataRegularSeason20242025!$E$3:$E$1315, $A10)</f>
        <v>18</v>
      </c>
      <c r="FA10">
        <f>SUMIFS(DataRegularSeason20242025!$AA$3:$AA$1315,DataRegularSeason20242025!$B$3:$B$1315, "&lt;=" &amp; FA$1, DataRegularSeason20242025!$D$3:$D$1315, $A10)+SUMIFS(DataRegularSeason20242025!$AB$3:$AB$1315,DataRegularSeason20242025!$B$3:$B$1315, "&lt;=" &amp; FA$1, DataRegularSeason20242025!$E$3:$E$1315, $A10)</f>
        <v>18</v>
      </c>
      <c r="FB10">
        <f>SUMIFS(DataRegularSeason20242025!$AA$3:$AA$1315,DataRegularSeason20242025!$B$3:$B$1315, "&lt;=" &amp; FB$1, DataRegularSeason20242025!$D$3:$D$1315, $A10)+SUMIFS(DataRegularSeason20242025!$AB$3:$AB$1315,DataRegularSeason20242025!$B$3:$B$1315, "&lt;=" &amp; FB$1, DataRegularSeason20242025!$E$3:$E$1315, $A10)</f>
        <v>18</v>
      </c>
      <c r="FC10">
        <f>SUMIFS(DataRegularSeason20242025!$AA$3:$AA$1315,DataRegularSeason20242025!$B$3:$B$1315, "&lt;=" &amp; FC$1, DataRegularSeason20242025!$D$3:$D$1315, $A10)+SUMIFS(DataRegularSeason20242025!$AB$3:$AB$1315,DataRegularSeason20242025!$B$3:$B$1315, "&lt;=" &amp; FC$1, DataRegularSeason20242025!$E$3:$E$1315, $A10)</f>
        <v>18</v>
      </c>
      <c r="FD10">
        <f>SUMIFS(DataRegularSeason20242025!$AA$3:$AA$1315,DataRegularSeason20242025!$B$3:$B$1315, "&lt;=" &amp; FD$1, DataRegularSeason20242025!$D$3:$D$1315, $A10)+SUMIFS(DataRegularSeason20242025!$AB$3:$AB$1315,DataRegularSeason20242025!$B$3:$B$1315, "&lt;=" &amp; FD$1, DataRegularSeason20242025!$E$3:$E$1315, $A10)</f>
        <v>18</v>
      </c>
      <c r="FE10">
        <f>SUMIFS(DataRegularSeason20242025!$AA$3:$AA$1315,DataRegularSeason20242025!$B$3:$B$1315, "&lt;=" &amp; FE$1, DataRegularSeason20242025!$D$3:$D$1315, $A10)+SUMIFS(DataRegularSeason20242025!$AB$3:$AB$1315,DataRegularSeason20242025!$B$3:$B$1315, "&lt;=" &amp; FE$1, DataRegularSeason20242025!$E$3:$E$1315, $A10)</f>
        <v>18</v>
      </c>
      <c r="FF10">
        <f>SUMIFS(DataRegularSeason20242025!$AA$3:$AA$1315,DataRegularSeason20242025!$B$3:$B$1315, "&lt;=" &amp; FF$1, DataRegularSeason20242025!$D$3:$D$1315, $A10)+SUMIFS(DataRegularSeason20242025!$AB$3:$AB$1315,DataRegularSeason20242025!$B$3:$B$1315, "&lt;=" &amp; FF$1, DataRegularSeason20242025!$E$3:$E$1315, $A10)</f>
        <v>18</v>
      </c>
      <c r="FG10">
        <f>SUMIFS(DataRegularSeason20242025!$AA$3:$AA$1315,DataRegularSeason20242025!$B$3:$B$1315, "&lt;=" &amp; FG$1, DataRegularSeason20242025!$D$3:$D$1315, $A10)+SUMIFS(DataRegularSeason20242025!$AB$3:$AB$1315,DataRegularSeason20242025!$B$3:$B$1315, "&lt;=" &amp; FG$1, DataRegularSeason20242025!$E$3:$E$1315, $A10)</f>
        <v>18</v>
      </c>
      <c r="FH10">
        <f>SUMIFS(DataRegularSeason20242025!$AA$3:$AA$1315,DataRegularSeason20242025!$B$3:$B$1315, "&lt;=" &amp; FH$1, DataRegularSeason20242025!$D$3:$D$1315, $A10)+SUMIFS(DataRegularSeason20242025!$AB$3:$AB$1315,DataRegularSeason20242025!$B$3:$B$1315, "&lt;=" &amp; FH$1, DataRegularSeason20242025!$E$3:$E$1315, $A10)</f>
        <v>18</v>
      </c>
      <c r="FI10">
        <f>SUMIFS(DataRegularSeason20242025!$AA$3:$AA$1315,DataRegularSeason20242025!$B$3:$B$1315, "&lt;=" &amp; FI$1, DataRegularSeason20242025!$D$3:$D$1315, $A10)+SUMIFS(DataRegularSeason20242025!$AB$3:$AB$1315,DataRegularSeason20242025!$B$3:$B$1315, "&lt;=" &amp; FI$1, DataRegularSeason20242025!$E$3:$E$1315, $A10)</f>
        <v>18</v>
      </c>
      <c r="FJ10">
        <f>SUMIFS(DataRegularSeason20242025!$AA$3:$AA$1315,DataRegularSeason20242025!$B$3:$B$1315, "&lt;=" &amp; FJ$1, DataRegularSeason20242025!$D$3:$D$1315, $A10)+SUMIFS(DataRegularSeason20242025!$AB$3:$AB$1315,DataRegularSeason20242025!$B$3:$B$1315, "&lt;=" &amp; FJ$1, DataRegularSeason20242025!$E$3:$E$1315, $A10)</f>
        <v>18</v>
      </c>
      <c r="FK10">
        <f>SUMIFS(DataRegularSeason20242025!$AA$3:$AA$1315,DataRegularSeason20242025!$B$3:$B$1315, "&lt;=" &amp; FK$1, DataRegularSeason20242025!$D$3:$D$1315, $A10)+SUMIFS(DataRegularSeason20242025!$AB$3:$AB$1315,DataRegularSeason20242025!$B$3:$B$1315, "&lt;=" &amp; FK$1, DataRegularSeason20242025!$E$3:$E$1315, $A10)</f>
        <v>18</v>
      </c>
      <c r="FL10">
        <f>SUMIFS(DataRegularSeason20242025!$AA$3:$AA$1315,DataRegularSeason20242025!$B$3:$B$1315, "&lt;=" &amp; FL$1, DataRegularSeason20242025!$D$3:$D$1315, $A10)+SUMIFS(DataRegularSeason20242025!$AB$3:$AB$1315,DataRegularSeason20242025!$B$3:$B$1315, "&lt;=" &amp; FL$1, DataRegularSeason20242025!$E$3:$E$1315, $A10)</f>
        <v>18</v>
      </c>
      <c r="FM10">
        <f>SUMIFS(DataRegularSeason20242025!$AA$3:$AA$1315,DataRegularSeason20242025!$B$3:$B$1315, "&lt;=" &amp; FM$1, DataRegularSeason20242025!$D$3:$D$1315, $A10)+SUMIFS(DataRegularSeason20242025!$AB$3:$AB$1315,DataRegularSeason20242025!$B$3:$B$1315, "&lt;=" &amp; FM$1, DataRegularSeason20242025!$E$3:$E$1315, $A10)</f>
        <v>18</v>
      </c>
      <c r="FN10">
        <f>SUMIFS(DataRegularSeason20242025!$AA$3:$AA$1315,DataRegularSeason20242025!$B$3:$B$1315, "&lt;=" &amp; FN$1, DataRegularSeason20242025!$D$3:$D$1315, $A10)+SUMIFS(DataRegularSeason20242025!$AB$3:$AB$1315,DataRegularSeason20242025!$B$3:$B$1315, "&lt;=" &amp; FN$1, DataRegularSeason20242025!$E$3:$E$1315, $A10)</f>
        <v>18</v>
      </c>
      <c r="FO10">
        <f>SUMIFS(DataRegularSeason20242025!$AA$3:$AA$1315,DataRegularSeason20242025!$B$3:$B$1315, "&lt;=" &amp; FO$1, DataRegularSeason20242025!$D$3:$D$1315, $A10)+SUMIFS(DataRegularSeason20242025!$AB$3:$AB$1315,DataRegularSeason20242025!$B$3:$B$1315, "&lt;=" &amp; FO$1, DataRegularSeason20242025!$E$3:$E$1315, $A10)</f>
        <v>18</v>
      </c>
      <c r="FP10">
        <f>SUMIFS(DataRegularSeason20242025!$AA$3:$AA$1315,DataRegularSeason20242025!$B$3:$B$1315, "&lt;=" &amp; FP$1, DataRegularSeason20242025!$D$3:$D$1315, $A10)+SUMIFS(DataRegularSeason20242025!$AB$3:$AB$1315,DataRegularSeason20242025!$B$3:$B$1315, "&lt;=" &amp; FP$1, DataRegularSeason20242025!$E$3:$E$1315, $A10)</f>
        <v>18</v>
      </c>
      <c r="FQ10">
        <f>SUMIFS(DataRegularSeason20242025!$AA$3:$AA$1315,DataRegularSeason20242025!$B$3:$B$1315, "&lt;=" &amp; FQ$1, DataRegularSeason20242025!$D$3:$D$1315, $A10)+SUMIFS(DataRegularSeason20242025!$AB$3:$AB$1315,DataRegularSeason20242025!$B$3:$B$1315, "&lt;=" &amp; FQ$1, DataRegularSeason20242025!$E$3:$E$1315, $A10)</f>
        <v>18</v>
      </c>
      <c r="FR10">
        <f>SUMIFS(DataRegularSeason20242025!$AA$3:$AA$1315,DataRegularSeason20242025!$B$3:$B$1315, "&lt;=" &amp; FR$1, DataRegularSeason20242025!$D$3:$D$1315, $A10)+SUMIFS(DataRegularSeason20242025!$AB$3:$AB$1315,DataRegularSeason20242025!$B$3:$B$1315, "&lt;=" &amp; FR$1, DataRegularSeason20242025!$E$3:$E$1315, $A10)</f>
        <v>18</v>
      </c>
      <c r="FS10">
        <f>SUMIFS(DataRegularSeason20242025!$AA$3:$AA$1315,DataRegularSeason20242025!$B$3:$B$1315, "&lt;=" &amp; FS$1, DataRegularSeason20242025!$D$3:$D$1315, $A10)+SUMIFS(DataRegularSeason20242025!$AB$3:$AB$1315,DataRegularSeason20242025!$B$3:$B$1315, "&lt;=" &amp; FS$1, DataRegularSeason20242025!$E$3:$E$1315, $A10)</f>
        <v>18</v>
      </c>
      <c r="FT10">
        <f>SUMIFS(DataRegularSeason20242025!$AA$3:$AA$1315,DataRegularSeason20242025!$B$3:$B$1315, "&lt;=" &amp; FT$1, DataRegularSeason20242025!$D$3:$D$1315, $A10)+SUMIFS(DataRegularSeason20242025!$AB$3:$AB$1315,DataRegularSeason20242025!$B$3:$B$1315, "&lt;=" &amp; FT$1, DataRegularSeason20242025!$E$3:$E$1315, $A10)</f>
        <v>18</v>
      </c>
      <c r="FU10">
        <f>SUMIFS(DataRegularSeason20242025!$AA$3:$AA$1315,DataRegularSeason20242025!$B$3:$B$1315, "&lt;=" &amp; FU$1, DataRegularSeason20242025!$D$3:$D$1315, $A10)+SUMIFS(DataRegularSeason20242025!$AB$3:$AB$1315,DataRegularSeason20242025!$B$3:$B$1315, "&lt;=" &amp; FU$1, DataRegularSeason20242025!$E$3:$E$1315, $A10)</f>
        <v>18</v>
      </c>
      <c r="FV10">
        <f>SUMIFS(DataRegularSeason20242025!$AA$3:$AA$1315,DataRegularSeason20242025!$B$3:$B$1315, "&lt;=" &amp; FV$1, DataRegularSeason20242025!$D$3:$D$1315, $A10)+SUMIFS(DataRegularSeason20242025!$AB$3:$AB$1315,DataRegularSeason20242025!$B$3:$B$1315, "&lt;=" &amp; FV$1, DataRegularSeason20242025!$E$3:$E$1315, $A10)</f>
        <v>18</v>
      </c>
      <c r="FW10">
        <f>SUMIFS(DataRegularSeason20242025!$AA$3:$AA$1315,DataRegularSeason20242025!$B$3:$B$1315, "&lt;=" &amp; FW$1, DataRegularSeason20242025!$D$3:$D$1315, $A10)+SUMIFS(DataRegularSeason20242025!$AB$3:$AB$1315,DataRegularSeason20242025!$B$3:$B$1315, "&lt;=" &amp; FW$1, DataRegularSeason20242025!$E$3:$E$1315, $A10)</f>
        <v>18</v>
      </c>
      <c r="FX10">
        <f>SUMIFS(DataRegularSeason20242025!$AA$3:$AA$1315,DataRegularSeason20242025!$B$3:$B$1315, "&lt;=" &amp; FX$1, DataRegularSeason20242025!$D$3:$D$1315, $A10)+SUMIFS(DataRegularSeason20242025!$AB$3:$AB$1315,DataRegularSeason20242025!$B$3:$B$1315, "&lt;=" &amp; FX$1, DataRegularSeason20242025!$E$3:$E$1315, $A10)</f>
        <v>18</v>
      </c>
      <c r="FY10">
        <f>SUMIFS(DataRegularSeason20242025!$AA$3:$AA$1315,DataRegularSeason20242025!$B$3:$B$1315, "&lt;=" &amp; FY$1, DataRegularSeason20242025!$D$3:$D$1315, $A10)+SUMIFS(DataRegularSeason20242025!$AB$3:$AB$1315,DataRegularSeason20242025!$B$3:$B$1315, "&lt;=" &amp; FY$1, DataRegularSeason20242025!$E$3:$E$1315, $A10)</f>
        <v>18</v>
      </c>
      <c r="FZ10">
        <f>SUMIFS(DataRegularSeason20242025!$AA$3:$AA$1315,DataRegularSeason20242025!$B$3:$B$1315, "&lt;=" &amp; FZ$1, DataRegularSeason20242025!$D$3:$D$1315, $A10)+SUMIFS(DataRegularSeason20242025!$AB$3:$AB$1315,DataRegularSeason20242025!$B$3:$B$1315, "&lt;=" &amp; FZ$1, DataRegularSeason20242025!$E$3:$E$1315, $A10)</f>
        <v>18</v>
      </c>
      <c r="GA10">
        <f>SUMIFS(DataRegularSeason20242025!$AA$3:$AA$1315,DataRegularSeason20242025!$B$3:$B$1315, "&lt;=" &amp; GA$1, DataRegularSeason20242025!$D$3:$D$1315, $A10)+SUMIFS(DataRegularSeason20242025!$AB$3:$AB$1315,DataRegularSeason20242025!$B$3:$B$1315, "&lt;=" &amp; GA$1, DataRegularSeason20242025!$E$3:$E$1315, $A10)</f>
        <v>18</v>
      </c>
      <c r="GB10">
        <f>SUMIFS(DataRegularSeason20242025!$AA$3:$AA$1315,DataRegularSeason20242025!$B$3:$B$1315, "&lt;=" &amp; GB$1, DataRegularSeason20242025!$D$3:$D$1315, $A10)+SUMIFS(DataRegularSeason20242025!$AB$3:$AB$1315,DataRegularSeason20242025!$B$3:$B$1315, "&lt;=" &amp; GB$1, DataRegularSeason20242025!$E$3:$E$1315, $A10)</f>
        <v>18</v>
      </c>
      <c r="GC10">
        <f>SUMIFS(DataRegularSeason20242025!$AA$3:$AA$1315,DataRegularSeason20242025!$B$3:$B$1315, "&lt;=" &amp; GC$1, DataRegularSeason20242025!$D$3:$D$1315, $A10)+SUMIFS(DataRegularSeason20242025!$AB$3:$AB$1315,DataRegularSeason20242025!$B$3:$B$1315, "&lt;=" &amp; GC$1, DataRegularSeason20242025!$E$3:$E$1315, $A10)</f>
        <v>18</v>
      </c>
      <c r="GD10">
        <f>SUMIFS(DataRegularSeason20242025!$AA$3:$AA$1315,DataRegularSeason20242025!$B$3:$B$1315, "&lt;=" &amp; GD$1, DataRegularSeason20242025!$D$3:$D$1315, $A10)+SUMIFS(DataRegularSeason20242025!$AB$3:$AB$1315,DataRegularSeason20242025!$B$3:$B$1315, "&lt;=" &amp; GD$1, DataRegularSeason20242025!$E$3:$E$1315, $A10)</f>
        <v>18</v>
      </c>
      <c r="GE10">
        <f>SUMIFS(DataRegularSeason20242025!$AA$3:$AA$1315,DataRegularSeason20242025!$B$3:$B$1315, "&lt;=" &amp; GE$1, DataRegularSeason20242025!$D$3:$D$1315, $A10)+SUMIFS(DataRegularSeason20242025!$AB$3:$AB$1315,DataRegularSeason20242025!$B$3:$B$1315, "&lt;=" &amp; GE$1, DataRegularSeason20242025!$E$3:$E$1315, $A10)</f>
        <v>18</v>
      </c>
      <c r="GF10">
        <f>SUMIFS(DataRegularSeason20242025!$AA$3:$AA$1315,DataRegularSeason20242025!$B$3:$B$1315, "&lt;=" &amp; GF$1, DataRegularSeason20242025!$D$3:$D$1315, $A10)+SUMIFS(DataRegularSeason20242025!$AB$3:$AB$1315,DataRegularSeason20242025!$B$3:$B$1315, "&lt;=" &amp; GF$1, DataRegularSeason20242025!$E$3:$E$1315, $A10)</f>
        <v>18</v>
      </c>
      <c r="GG10">
        <f>SUMIFS(DataRegularSeason20242025!$AA$3:$AA$1315,DataRegularSeason20242025!$B$3:$B$1315, "&lt;=" &amp; GG$1, DataRegularSeason20242025!$D$3:$D$1315, $A10)+SUMIFS(DataRegularSeason20242025!$AB$3:$AB$1315,DataRegularSeason20242025!$B$3:$B$1315, "&lt;=" &amp; GG$1, DataRegularSeason20242025!$E$3:$E$1315, $A10)</f>
        <v>18</v>
      </c>
      <c r="GH10">
        <f>SUMIFS(DataRegularSeason20242025!$AA$3:$AA$1315,DataRegularSeason20242025!$B$3:$B$1315, "&lt;=" &amp; GH$1, DataRegularSeason20242025!$D$3:$D$1315, $A10)+SUMIFS(DataRegularSeason20242025!$AB$3:$AB$1315,DataRegularSeason20242025!$B$3:$B$1315, "&lt;=" &amp; GH$1, DataRegularSeason20242025!$E$3:$E$1315, $A10)</f>
        <v>18</v>
      </c>
      <c r="GI10">
        <f>SUMIFS(DataRegularSeason20242025!$AA$3:$AA$1315,DataRegularSeason20242025!$B$3:$B$1315, "&lt;=" &amp; GI$1, DataRegularSeason20242025!$D$3:$D$1315, $A10)+SUMIFS(DataRegularSeason20242025!$AB$3:$AB$1315,DataRegularSeason20242025!$B$3:$B$1315, "&lt;=" &amp; GI$1, DataRegularSeason20242025!$E$3:$E$1315, $A10)</f>
        <v>18</v>
      </c>
      <c r="GJ10">
        <f>SUMIFS(DataRegularSeason20242025!$AA$3:$AA$1315,DataRegularSeason20242025!$B$3:$B$1315, "&lt;=" &amp; GJ$1, DataRegularSeason20242025!$D$3:$D$1315, $A10)+SUMIFS(DataRegularSeason20242025!$AB$3:$AB$1315,DataRegularSeason20242025!$B$3:$B$1315, "&lt;=" &amp; GJ$1, DataRegularSeason20242025!$E$3:$E$1315, $A10)</f>
        <v>18</v>
      </c>
      <c r="GK10">
        <f>SUMIFS(DataRegularSeason20242025!$AA$3:$AA$1315,DataRegularSeason20242025!$B$3:$B$1315, "&lt;=" &amp; GK$1, DataRegularSeason20242025!$D$3:$D$1315, $A10)+SUMIFS(DataRegularSeason20242025!$AB$3:$AB$1315,DataRegularSeason20242025!$B$3:$B$1315, "&lt;=" &amp; GK$1, DataRegularSeason20242025!$E$3:$E$1315, $A10)</f>
        <v>18</v>
      </c>
      <c r="GL10">
        <f>SUMIFS(DataRegularSeason20242025!$AA$3:$AA$1315,DataRegularSeason20242025!$B$3:$B$1315, "&lt;=" &amp; GL$1, DataRegularSeason20242025!$D$3:$D$1315, $A10)+SUMIFS(DataRegularSeason20242025!$AB$3:$AB$1315,DataRegularSeason20242025!$B$3:$B$1315, "&lt;=" &amp; GL$1, DataRegularSeason20242025!$E$3:$E$1315, $A10)</f>
        <v>18</v>
      </c>
      <c r="GM10">
        <f>SUMIFS(DataRegularSeason20242025!$AA$3:$AA$1315,DataRegularSeason20242025!$B$3:$B$1315, "&lt;=" &amp; GM$1, DataRegularSeason20242025!$D$3:$D$1315, $A10)+SUMIFS(DataRegularSeason20242025!$AB$3:$AB$1315,DataRegularSeason20242025!$B$3:$B$1315, "&lt;=" &amp; GM$1, DataRegularSeason20242025!$E$3:$E$1315, $A10)</f>
        <v>18</v>
      </c>
      <c r="GN10">
        <f>SUMIFS(DataRegularSeason20242025!$AA$3:$AA$1315,DataRegularSeason20242025!$B$3:$B$1315, "&lt;=" &amp; GN$1, DataRegularSeason20242025!$D$3:$D$1315, $A10)+SUMIFS(DataRegularSeason20242025!$AB$3:$AB$1315,DataRegularSeason20242025!$B$3:$B$1315, "&lt;=" &amp; GN$1, DataRegularSeason20242025!$E$3:$E$1315, $A10)</f>
        <v>18</v>
      </c>
      <c r="GO10">
        <f>SUMIFS(DataRegularSeason20242025!$AA$3:$AA$1315,DataRegularSeason20242025!$B$3:$B$1315, "&lt;=" &amp; GO$1, DataRegularSeason20242025!$D$3:$D$1315, $A10)+SUMIFS(DataRegularSeason20242025!$AB$3:$AB$1315,DataRegularSeason20242025!$B$3:$B$1315, "&lt;=" &amp; GO$1, DataRegularSeason20242025!$E$3:$E$1315, $A10)</f>
        <v>18</v>
      </c>
      <c r="GP10">
        <f>SUMIFS(DataRegularSeason20242025!$AA$3:$AA$1315,DataRegularSeason20242025!$B$3:$B$1315, "&lt;=" &amp; GP$1, DataRegularSeason20242025!$D$3:$D$1315, $A10)+SUMIFS(DataRegularSeason20242025!$AB$3:$AB$1315,DataRegularSeason20242025!$B$3:$B$1315, "&lt;=" &amp; GP$1, DataRegularSeason20242025!$E$3:$E$1315, $A10)</f>
        <v>18</v>
      </c>
      <c r="GQ10">
        <f>SUMIFS(DataRegularSeason20242025!$AA$3:$AA$1315,DataRegularSeason20242025!$B$3:$B$1315, "&lt;=" &amp; GQ$1, DataRegularSeason20242025!$D$3:$D$1315, $A10)+SUMIFS(DataRegularSeason20242025!$AB$3:$AB$1315,DataRegularSeason20242025!$B$3:$B$1315, "&lt;=" &amp; GQ$1, DataRegularSeason20242025!$E$3:$E$1315, $A10)</f>
        <v>18</v>
      </c>
      <c r="GR10">
        <f>SUMIFS(DataRegularSeason20242025!$AA$3:$AA$1315,DataRegularSeason20242025!$B$3:$B$1315, "&lt;=" &amp; GR$1, DataRegularSeason20242025!$D$3:$D$1315, $A10)+SUMIFS(DataRegularSeason20242025!$AB$3:$AB$1315,DataRegularSeason20242025!$B$3:$B$1315, "&lt;=" &amp; GR$1, DataRegularSeason20242025!$E$3:$E$1315, $A10)</f>
        <v>18</v>
      </c>
      <c r="GS10">
        <f>SUMIFS(DataRegularSeason20242025!$AA$3:$AA$1315,DataRegularSeason20242025!$B$3:$B$1315, "&lt;=" &amp; GS$1, DataRegularSeason20242025!$D$3:$D$1315, $A10)+SUMIFS(DataRegularSeason20242025!$AB$3:$AB$1315,DataRegularSeason20242025!$B$3:$B$1315, "&lt;=" &amp; GS$1, DataRegularSeason20242025!$E$3:$E$1315, $A10)</f>
        <v>18</v>
      </c>
      <c r="GT10">
        <f>SUMIFS(DataRegularSeason20242025!$AA$3:$AA$1315,DataRegularSeason20242025!$B$3:$B$1315, "&lt;=" &amp; GT$1, DataRegularSeason20242025!$D$3:$D$1315, $A10)+SUMIFS(DataRegularSeason20242025!$AB$3:$AB$1315,DataRegularSeason20242025!$B$3:$B$1315, "&lt;=" &amp; GT$1, DataRegularSeason20242025!$E$3:$E$1315, $A10)</f>
        <v>18</v>
      </c>
      <c r="GU10">
        <f>SUMIFS(DataRegularSeason20242025!$AA$3:$AA$1315,DataRegularSeason20242025!$B$3:$B$1315, "&lt;=" &amp; GU$1, DataRegularSeason20242025!$D$3:$D$1315, $A10)+SUMIFS(DataRegularSeason20242025!$AB$3:$AB$1315,DataRegularSeason20242025!$B$3:$B$1315, "&lt;=" &amp; GU$1, DataRegularSeason20242025!$E$3:$E$1315, $A10)</f>
        <v>18</v>
      </c>
    </row>
    <row r="11" spans="1:275" x14ac:dyDescent="0.25">
      <c r="A11" t="s">
        <v>20</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2</v>
      </c>
      <c r="K11">
        <f>SUMIFS(DataRegularSeason20242025!$AA$3:$AA$1315,DataRegularSeason20242025!$B$3:$B$1315, "&lt;=" &amp; K$1, DataRegularSeason20242025!$D$3:$D$1315, $A11)+SUMIFS(DataRegularSeason20242025!$AB$3:$AB$1315,DataRegularSeason20242025!$B$3:$B$1315, "&lt;=" &amp; K$1, DataRegularSeason20242025!$E$3:$E$1315, $A11)</f>
        <v>2</v>
      </c>
      <c r="L11">
        <f>SUMIFS(DataRegularSeason20242025!$AA$3:$AA$1315,DataRegularSeason20242025!$B$3:$B$1315, "&lt;=" &amp; L$1, DataRegularSeason20242025!$D$3:$D$1315, $A11)+SUMIFS(DataRegularSeason20242025!$AB$3:$AB$1315,DataRegularSeason20242025!$B$3:$B$1315, "&lt;=" &amp; L$1, DataRegularSeason20242025!$E$3:$E$1315, $A11)</f>
        <v>2</v>
      </c>
      <c r="M11">
        <f>SUMIFS(DataRegularSeason20242025!$AA$3:$AA$1315,DataRegularSeason20242025!$B$3:$B$1315, "&lt;=" &amp; M$1, DataRegularSeason20242025!$D$3:$D$1315, $A11)+SUMIFS(DataRegularSeason20242025!$AB$3:$AB$1315,DataRegularSeason20242025!$B$3:$B$1315, "&lt;=" &amp; M$1, DataRegularSeason20242025!$E$3:$E$1315, $A11)</f>
        <v>3</v>
      </c>
      <c r="N11">
        <f>SUMIFS(DataRegularSeason20242025!$AA$3:$AA$1315,DataRegularSeason20242025!$B$3:$B$1315, "&lt;=" &amp; N$1, DataRegularSeason20242025!$D$3:$D$1315, $A11)+SUMIFS(DataRegularSeason20242025!$AB$3:$AB$1315,DataRegularSeason20242025!$B$3:$B$1315, "&lt;=" &amp; N$1, DataRegularSeason20242025!$E$3:$E$1315, $A11)</f>
        <v>3</v>
      </c>
      <c r="O11">
        <f>SUMIFS(DataRegularSeason20242025!$AA$3:$AA$1315,DataRegularSeason20242025!$B$3:$B$1315, "&lt;=" &amp; O$1, DataRegularSeason20242025!$D$3:$D$1315, $A11)+SUMIFS(DataRegularSeason20242025!$AB$3:$AB$1315,DataRegularSeason20242025!$B$3:$B$1315, "&lt;=" &amp; O$1, DataRegularSeason20242025!$E$3:$E$1315, $A11)</f>
        <v>5</v>
      </c>
      <c r="P11">
        <f>SUMIFS(DataRegularSeason20242025!$AA$3:$AA$1315,DataRegularSeason20242025!$B$3:$B$1315, "&lt;=" &amp; P$1, DataRegularSeason20242025!$D$3:$D$1315, $A11)+SUMIFS(DataRegularSeason20242025!$AB$3:$AB$1315,DataRegularSeason20242025!$B$3:$B$1315, "&lt;=" &amp; P$1, DataRegularSeason20242025!$E$3:$E$1315, $A11)</f>
        <v>5</v>
      </c>
      <c r="Q11">
        <f>SUMIFS(DataRegularSeason20242025!$AA$3:$AA$1315,DataRegularSeason20242025!$B$3:$B$1315, "&lt;=" &amp; Q$1, DataRegularSeason20242025!$D$3:$D$1315, $A11)+SUMIFS(DataRegularSeason20242025!$AB$3:$AB$1315,DataRegularSeason20242025!$B$3:$B$1315, "&lt;=" &amp; Q$1, DataRegularSeason20242025!$E$3:$E$1315, $A11)</f>
        <v>5</v>
      </c>
      <c r="R11">
        <f>SUMIFS(DataRegularSeason20242025!$AA$3:$AA$1315,DataRegularSeason20242025!$B$3:$B$1315, "&lt;=" &amp; R$1, DataRegularSeason20242025!$D$3:$D$1315, $A11)+SUMIFS(DataRegularSeason20242025!$AB$3:$AB$1315,DataRegularSeason20242025!$B$3:$B$1315, "&lt;=" &amp; R$1, DataRegularSeason20242025!$E$3:$E$1315, $A11)</f>
        <v>7</v>
      </c>
      <c r="S11">
        <f>SUMIFS(DataRegularSeason20242025!$AA$3:$AA$1315,DataRegularSeason20242025!$B$3:$B$1315, "&lt;=" &amp; S$1, DataRegularSeason20242025!$D$3:$D$1315, $A11)+SUMIFS(DataRegularSeason20242025!$AB$3:$AB$1315,DataRegularSeason20242025!$B$3:$B$1315, "&lt;=" &amp; S$1, DataRegularSeason20242025!$E$3:$E$1315, $A11)</f>
        <v>7</v>
      </c>
      <c r="T11">
        <f>SUMIFS(DataRegularSeason20242025!$AA$3:$AA$1315,DataRegularSeason20242025!$B$3:$B$1315, "&lt;=" &amp; T$1, DataRegularSeason20242025!$D$3:$D$1315, $A11)+SUMIFS(DataRegularSeason20242025!$AB$3:$AB$1315,DataRegularSeason20242025!$B$3:$B$1315, "&lt;=" &amp; T$1, DataRegularSeason20242025!$E$3:$E$1315, $A11)</f>
        <v>9</v>
      </c>
      <c r="U11">
        <f>SUMIFS(DataRegularSeason20242025!$AA$3:$AA$1315,DataRegularSeason20242025!$B$3:$B$1315, "&lt;=" &amp; U$1, DataRegularSeason20242025!$D$3:$D$1315, $A11)+SUMIFS(DataRegularSeason20242025!$AB$3:$AB$1315,DataRegularSeason20242025!$B$3:$B$1315, "&lt;=" &amp; U$1, DataRegularSeason20242025!$E$3:$E$1315, $A11)</f>
        <v>9</v>
      </c>
      <c r="V11">
        <f>SUMIFS(DataRegularSeason20242025!$AA$3:$AA$1315,DataRegularSeason20242025!$B$3:$B$1315, "&lt;=" &amp; V$1, DataRegularSeason20242025!$D$3:$D$1315, $A11)+SUMIFS(DataRegularSeason20242025!$AB$3:$AB$1315,DataRegularSeason20242025!$B$3:$B$1315, "&lt;=" &amp; V$1, DataRegularSeason20242025!$E$3:$E$1315, $A11)</f>
        <v>9</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11</v>
      </c>
      <c r="AA11">
        <f>SUMIFS(DataRegularSeason20242025!$AA$3:$AA$1315,DataRegularSeason20242025!$B$3:$B$1315, "&lt;=" &amp; AA$1, DataRegularSeason20242025!$D$3:$D$1315, $A11)+SUMIFS(DataRegularSeason20242025!$AB$3:$AB$1315,DataRegularSeason20242025!$B$3:$B$1315, "&lt;=" &amp; AA$1, DataRegularSeason20242025!$E$3:$E$1315, $A11)</f>
        <v>13</v>
      </c>
      <c r="AB11">
        <f>SUMIFS(DataRegularSeason20242025!$AA$3:$AA$1315,DataRegularSeason20242025!$B$3:$B$1315, "&lt;=" &amp; AB$1, DataRegularSeason20242025!$D$3:$D$1315, $A11)+SUMIFS(DataRegularSeason20242025!$AB$3:$AB$1315,DataRegularSeason20242025!$B$3:$B$1315, "&lt;=" &amp; AB$1, DataRegularSeason20242025!$E$3:$E$1315, $A11)</f>
        <v>13</v>
      </c>
      <c r="AC11">
        <f>SUMIFS(DataRegularSeason20242025!$AA$3:$AA$1315,DataRegularSeason20242025!$B$3:$B$1315, "&lt;=" &amp; AC$1, DataRegularSeason20242025!$D$3:$D$1315, $A11)+SUMIFS(DataRegularSeason20242025!$AB$3:$AB$1315,DataRegularSeason20242025!$B$3:$B$1315, "&lt;=" &amp; AC$1, DataRegularSeason20242025!$E$3:$E$1315, $A11)</f>
        <v>13</v>
      </c>
      <c r="AD11">
        <f>SUMIFS(DataRegularSeason20242025!$AA$3:$AA$1315,DataRegularSeason20242025!$B$3:$B$1315, "&lt;=" &amp; AD$1, DataRegularSeason20242025!$D$3:$D$1315, $A11)+SUMIFS(DataRegularSeason20242025!$AB$3:$AB$1315,DataRegularSeason20242025!$B$3:$B$1315, "&lt;=" &amp; AD$1, DataRegularSeason20242025!$E$3:$E$1315, $A11)</f>
        <v>13</v>
      </c>
      <c r="AE11">
        <f>SUMIFS(DataRegularSeason20242025!$AA$3:$AA$1315,DataRegularSeason20242025!$B$3:$B$1315, "&lt;=" &amp; AE$1, DataRegularSeason20242025!$D$3:$D$1315, $A11)+SUMIFS(DataRegularSeason20242025!$AB$3:$AB$1315,DataRegularSeason20242025!$B$3:$B$1315, "&lt;=" &amp; AE$1, DataRegularSeason20242025!$E$3:$E$1315, $A11)</f>
        <v>13</v>
      </c>
      <c r="AF11">
        <f>SUMIFS(DataRegularSeason20242025!$AA$3:$AA$1315,DataRegularSeason20242025!$B$3:$B$1315, "&lt;=" &amp; AF$1, DataRegularSeason20242025!$D$3:$D$1315, $A11)+SUMIFS(DataRegularSeason20242025!$AB$3:$AB$1315,DataRegularSeason20242025!$B$3:$B$1315, "&lt;=" &amp; AF$1, DataRegularSeason20242025!$E$3:$E$1315, $A11)</f>
        <v>13</v>
      </c>
      <c r="AG11">
        <f>SUMIFS(DataRegularSeason20242025!$AA$3:$AA$1315,DataRegularSeason20242025!$B$3:$B$1315, "&lt;=" &amp; AG$1, DataRegularSeason20242025!$D$3:$D$1315, $A11)+SUMIFS(DataRegularSeason20242025!$AB$3:$AB$1315,DataRegularSeason20242025!$B$3:$B$1315, "&lt;=" &amp; AG$1, DataRegularSeason20242025!$E$3:$E$1315, $A11)</f>
        <v>15</v>
      </c>
      <c r="AH11">
        <f>SUMIFS(DataRegularSeason20242025!$AA$3:$AA$1315,DataRegularSeason20242025!$B$3:$B$1315, "&lt;=" &amp; AH$1, DataRegularSeason20242025!$D$3:$D$1315, $A11)+SUMIFS(DataRegularSeason20242025!$AB$3:$AB$1315,DataRegularSeason20242025!$B$3:$B$1315, "&lt;=" &amp; AH$1, DataRegularSeason20242025!$E$3:$E$1315, $A11)</f>
        <v>15</v>
      </c>
      <c r="AI11">
        <f>SUMIFS(DataRegularSeason20242025!$AA$3:$AA$1315,DataRegularSeason20242025!$B$3:$B$1315, "&lt;=" &amp; AI$1, DataRegularSeason20242025!$D$3:$D$1315, $A11)+SUMIFS(DataRegularSeason20242025!$AB$3:$AB$1315,DataRegularSeason20242025!$B$3:$B$1315, "&lt;=" &amp; AI$1, DataRegularSeason20242025!$E$3:$E$1315, $A11)</f>
        <v>17</v>
      </c>
      <c r="AJ11">
        <f>SUMIFS(DataRegularSeason20242025!$AA$3:$AA$1315,DataRegularSeason20242025!$B$3:$B$1315, "&lt;=" &amp; AJ$1, DataRegularSeason20242025!$D$3:$D$1315, $A11)+SUMIFS(DataRegularSeason20242025!$AB$3:$AB$1315,DataRegularSeason20242025!$B$3:$B$1315, "&lt;=" &amp; AJ$1, DataRegularSeason20242025!$E$3:$E$1315, $A11)</f>
        <v>17</v>
      </c>
      <c r="AK11">
        <f>SUMIFS(DataRegularSeason20242025!$AA$3:$AA$1315,DataRegularSeason20242025!$B$3:$B$1315, "&lt;=" &amp; AK$1, DataRegularSeason20242025!$D$3:$D$1315, $A11)+SUMIFS(DataRegularSeason20242025!$AB$3:$AB$1315,DataRegularSeason20242025!$B$3:$B$1315, "&lt;=" &amp; AK$1, DataRegularSeason20242025!$E$3:$E$1315, $A11)</f>
        <v>17</v>
      </c>
      <c r="AL11">
        <f>SUMIFS(DataRegularSeason20242025!$AA$3:$AA$1315,DataRegularSeason20242025!$B$3:$B$1315, "&lt;=" &amp; AL$1, DataRegularSeason20242025!$D$3:$D$1315, $A11)+SUMIFS(DataRegularSeason20242025!$AB$3:$AB$1315,DataRegularSeason20242025!$B$3:$B$1315, "&lt;=" &amp; AL$1, DataRegularSeason20242025!$E$3:$E$1315, $A11)</f>
        <v>17</v>
      </c>
      <c r="AM11">
        <f>SUMIFS(DataRegularSeason20242025!$AA$3:$AA$1315,DataRegularSeason20242025!$B$3:$B$1315, "&lt;=" &amp; AM$1, DataRegularSeason20242025!$D$3:$D$1315, $A11)+SUMIFS(DataRegularSeason20242025!$AB$3:$AB$1315,DataRegularSeason20242025!$B$3:$B$1315, "&lt;=" &amp; AM$1, DataRegularSeason20242025!$E$3:$E$1315, $A11)</f>
        <v>17</v>
      </c>
      <c r="AN11">
        <f>SUMIFS(DataRegularSeason20242025!$AA$3:$AA$1315,DataRegularSeason20242025!$B$3:$B$1315, "&lt;=" &amp; AN$1, DataRegularSeason20242025!$D$3:$D$1315, $A11)+SUMIFS(DataRegularSeason20242025!$AB$3:$AB$1315,DataRegularSeason20242025!$B$3:$B$1315, "&lt;=" &amp; AN$1, DataRegularSeason20242025!$E$3:$E$1315, $A11)</f>
        <v>17</v>
      </c>
      <c r="AO11">
        <f>SUMIFS(DataRegularSeason20242025!$AA$3:$AA$1315,DataRegularSeason20242025!$B$3:$B$1315, "&lt;=" &amp; AO$1, DataRegularSeason20242025!$D$3:$D$1315, $A11)+SUMIFS(DataRegularSeason20242025!$AB$3:$AB$1315,DataRegularSeason20242025!$B$3:$B$1315, "&lt;=" &amp; AO$1, DataRegularSeason20242025!$E$3:$E$1315, $A11)</f>
        <v>17</v>
      </c>
      <c r="AP11">
        <f>SUMIFS(DataRegularSeason20242025!$AA$3:$AA$1315,DataRegularSeason20242025!$B$3:$B$1315, "&lt;=" &amp; AP$1, DataRegularSeason20242025!$D$3:$D$1315, $A11)+SUMIFS(DataRegularSeason20242025!$AB$3:$AB$1315,DataRegularSeason20242025!$B$3:$B$1315, "&lt;=" &amp; AP$1, DataRegularSeason20242025!$E$3:$E$1315, $A11)</f>
        <v>17</v>
      </c>
      <c r="AQ11">
        <f>SUMIFS(DataRegularSeason20242025!$AA$3:$AA$1315,DataRegularSeason20242025!$B$3:$B$1315, "&lt;=" &amp; AQ$1, DataRegularSeason20242025!$D$3:$D$1315, $A11)+SUMIFS(DataRegularSeason20242025!$AB$3:$AB$1315,DataRegularSeason20242025!$B$3:$B$1315, "&lt;=" &amp; AQ$1, DataRegularSeason20242025!$E$3:$E$1315, $A11)</f>
        <v>17</v>
      </c>
      <c r="AR11">
        <f>SUMIFS(DataRegularSeason20242025!$AA$3:$AA$1315,DataRegularSeason20242025!$B$3:$B$1315, "&lt;=" &amp; AR$1, DataRegularSeason20242025!$D$3:$D$1315, $A11)+SUMIFS(DataRegularSeason20242025!$AB$3:$AB$1315,DataRegularSeason20242025!$B$3:$B$1315, "&lt;=" &amp; AR$1, DataRegularSeason20242025!$E$3:$E$1315, $A11)</f>
        <v>17</v>
      </c>
      <c r="AS11">
        <f>SUMIFS(DataRegularSeason20242025!$AA$3:$AA$1315,DataRegularSeason20242025!$B$3:$B$1315, "&lt;=" &amp; AS$1, DataRegularSeason20242025!$D$3:$D$1315, $A11)+SUMIFS(DataRegularSeason20242025!$AB$3:$AB$1315,DataRegularSeason20242025!$B$3:$B$1315, "&lt;=" &amp; AS$1, DataRegularSeason20242025!$E$3:$E$1315, $A11)</f>
        <v>17</v>
      </c>
      <c r="AT11">
        <f>SUMIFS(DataRegularSeason20242025!$AA$3:$AA$1315,DataRegularSeason20242025!$B$3:$B$1315, "&lt;=" &amp; AT$1, DataRegularSeason20242025!$D$3:$D$1315, $A11)+SUMIFS(DataRegularSeason20242025!$AB$3:$AB$1315,DataRegularSeason20242025!$B$3:$B$1315, "&lt;=" &amp; AT$1, DataRegularSeason20242025!$E$3:$E$1315, $A11)</f>
        <v>17</v>
      </c>
      <c r="AU11">
        <f>SUMIFS(DataRegularSeason20242025!$AA$3:$AA$1315,DataRegularSeason20242025!$B$3:$B$1315, "&lt;=" &amp; AU$1, DataRegularSeason20242025!$D$3:$D$1315, $A11)+SUMIFS(DataRegularSeason20242025!$AB$3:$AB$1315,DataRegularSeason20242025!$B$3:$B$1315, "&lt;=" &amp; AU$1, DataRegularSeason20242025!$E$3:$E$1315, $A11)</f>
        <v>17</v>
      </c>
      <c r="AV11">
        <f>SUMIFS(DataRegularSeason20242025!$AA$3:$AA$1315,DataRegularSeason20242025!$B$3:$B$1315, "&lt;=" &amp; AV$1, DataRegularSeason20242025!$D$3:$D$1315, $A11)+SUMIFS(DataRegularSeason20242025!$AB$3:$AB$1315,DataRegularSeason20242025!$B$3:$B$1315, "&lt;=" &amp; AV$1, DataRegularSeason20242025!$E$3:$E$1315, $A11)</f>
        <v>17</v>
      </c>
      <c r="AW11">
        <f>SUMIFS(DataRegularSeason20242025!$AA$3:$AA$1315,DataRegularSeason20242025!$B$3:$B$1315, "&lt;=" &amp; AW$1, DataRegularSeason20242025!$D$3:$D$1315, $A11)+SUMIFS(DataRegularSeason20242025!$AB$3:$AB$1315,DataRegularSeason20242025!$B$3:$B$1315, "&lt;=" &amp; AW$1, DataRegularSeason20242025!$E$3:$E$1315, $A11)</f>
        <v>17</v>
      </c>
      <c r="AX11">
        <f>SUMIFS(DataRegularSeason20242025!$AA$3:$AA$1315,DataRegularSeason20242025!$B$3:$B$1315, "&lt;=" &amp; AX$1, DataRegularSeason20242025!$D$3:$D$1315, $A11)+SUMIFS(DataRegularSeason20242025!$AB$3:$AB$1315,DataRegularSeason20242025!$B$3:$B$1315, "&lt;=" &amp; AX$1, DataRegularSeason20242025!$E$3:$E$1315, $A11)</f>
        <v>17</v>
      </c>
      <c r="AY11">
        <f>SUMIFS(DataRegularSeason20242025!$AA$3:$AA$1315,DataRegularSeason20242025!$B$3:$B$1315, "&lt;=" &amp; AY$1, DataRegularSeason20242025!$D$3:$D$1315, $A11)+SUMIFS(DataRegularSeason20242025!$AB$3:$AB$1315,DataRegularSeason20242025!$B$3:$B$1315, "&lt;=" &amp; AY$1, DataRegularSeason20242025!$E$3:$E$1315, $A11)</f>
        <v>17</v>
      </c>
      <c r="AZ11">
        <f>SUMIFS(DataRegularSeason20242025!$AA$3:$AA$1315,DataRegularSeason20242025!$B$3:$B$1315, "&lt;=" &amp; AZ$1, DataRegularSeason20242025!$D$3:$D$1315, $A11)+SUMIFS(DataRegularSeason20242025!$AB$3:$AB$1315,DataRegularSeason20242025!$B$3:$B$1315, "&lt;=" &amp; AZ$1, DataRegularSeason20242025!$E$3:$E$1315, $A11)</f>
        <v>17</v>
      </c>
      <c r="BA11">
        <f>SUMIFS(DataRegularSeason20242025!$AA$3:$AA$1315,DataRegularSeason20242025!$B$3:$B$1315, "&lt;=" &amp; BA$1, DataRegularSeason20242025!$D$3:$D$1315, $A11)+SUMIFS(DataRegularSeason20242025!$AB$3:$AB$1315,DataRegularSeason20242025!$B$3:$B$1315, "&lt;=" &amp; BA$1, DataRegularSeason20242025!$E$3:$E$1315, $A11)</f>
        <v>17</v>
      </c>
      <c r="BB11">
        <f>SUMIFS(DataRegularSeason20242025!$AA$3:$AA$1315,DataRegularSeason20242025!$B$3:$B$1315, "&lt;=" &amp; BB$1, DataRegularSeason20242025!$D$3:$D$1315, $A11)+SUMIFS(DataRegularSeason20242025!$AB$3:$AB$1315,DataRegularSeason20242025!$B$3:$B$1315, "&lt;=" &amp; BB$1, DataRegularSeason20242025!$E$3:$E$1315, $A11)</f>
        <v>17</v>
      </c>
      <c r="BC11">
        <f>SUMIFS(DataRegularSeason20242025!$AA$3:$AA$1315,DataRegularSeason20242025!$B$3:$B$1315, "&lt;=" &amp; BC$1, DataRegularSeason20242025!$D$3:$D$1315, $A11)+SUMIFS(DataRegularSeason20242025!$AB$3:$AB$1315,DataRegularSeason20242025!$B$3:$B$1315, "&lt;=" &amp; BC$1, DataRegularSeason20242025!$E$3:$E$1315, $A11)</f>
        <v>17</v>
      </c>
      <c r="BD11">
        <f>SUMIFS(DataRegularSeason20242025!$AA$3:$AA$1315,DataRegularSeason20242025!$B$3:$B$1315, "&lt;=" &amp; BD$1, DataRegularSeason20242025!$D$3:$D$1315, $A11)+SUMIFS(DataRegularSeason20242025!$AB$3:$AB$1315,DataRegularSeason20242025!$B$3:$B$1315, "&lt;=" &amp; BD$1, DataRegularSeason20242025!$E$3:$E$1315, $A11)</f>
        <v>17</v>
      </c>
      <c r="BE11">
        <f>SUMIFS(DataRegularSeason20242025!$AA$3:$AA$1315,DataRegularSeason20242025!$B$3:$B$1315, "&lt;=" &amp; BE$1, DataRegularSeason20242025!$D$3:$D$1315, $A11)+SUMIFS(DataRegularSeason20242025!$AB$3:$AB$1315,DataRegularSeason20242025!$B$3:$B$1315, "&lt;=" &amp; BE$1, DataRegularSeason20242025!$E$3:$E$1315, $A11)</f>
        <v>17</v>
      </c>
      <c r="BF11">
        <f>SUMIFS(DataRegularSeason20242025!$AA$3:$AA$1315,DataRegularSeason20242025!$B$3:$B$1315, "&lt;=" &amp; BF$1, DataRegularSeason20242025!$D$3:$D$1315, $A11)+SUMIFS(DataRegularSeason20242025!$AB$3:$AB$1315,DataRegularSeason20242025!$B$3:$B$1315, "&lt;=" &amp; BF$1, DataRegularSeason20242025!$E$3:$E$1315, $A11)</f>
        <v>17</v>
      </c>
      <c r="BG11">
        <f>SUMIFS(DataRegularSeason20242025!$AA$3:$AA$1315,DataRegularSeason20242025!$B$3:$B$1315, "&lt;=" &amp; BG$1, DataRegularSeason20242025!$D$3:$D$1315, $A11)+SUMIFS(DataRegularSeason20242025!$AB$3:$AB$1315,DataRegularSeason20242025!$B$3:$B$1315, "&lt;=" &amp; BG$1, DataRegularSeason20242025!$E$3:$E$1315, $A11)</f>
        <v>17</v>
      </c>
      <c r="BH11">
        <f>SUMIFS(DataRegularSeason20242025!$AA$3:$AA$1315,DataRegularSeason20242025!$B$3:$B$1315, "&lt;=" &amp; BH$1, DataRegularSeason20242025!$D$3:$D$1315, $A11)+SUMIFS(DataRegularSeason20242025!$AB$3:$AB$1315,DataRegularSeason20242025!$B$3:$B$1315, "&lt;=" &amp; BH$1, DataRegularSeason20242025!$E$3:$E$1315, $A11)</f>
        <v>17</v>
      </c>
      <c r="BI11">
        <f>SUMIFS(DataRegularSeason20242025!$AA$3:$AA$1315,DataRegularSeason20242025!$B$3:$B$1315, "&lt;=" &amp; BI$1, DataRegularSeason20242025!$D$3:$D$1315, $A11)+SUMIFS(DataRegularSeason20242025!$AB$3:$AB$1315,DataRegularSeason20242025!$B$3:$B$1315, "&lt;=" &amp; BI$1, DataRegularSeason20242025!$E$3:$E$1315, $A11)</f>
        <v>17</v>
      </c>
      <c r="BJ11">
        <f>SUMIFS(DataRegularSeason20242025!$AA$3:$AA$1315,DataRegularSeason20242025!$B$3:$B$1315, "&lt;=" &amp; BJ$1, DataRegularSeason20242025!$D$3:$D$1315, $A11)+SUMIFS(DataRegularSeason20242025!$AB$3:$AB$1315,DataRegularSeason20242025!$B$3:$B$1315, "&lt;=" &amp; BJ$1, DataRegularSeason20242025!$E$3:$E$1315, $A11)</f>
        <v>17</v>
      </c>
      <c r="BK11">
        <f>SUMIFS(DataRegularSeason20242025!$AA$3:$AA$1315,DataRegularSeason20242025!$B$3:$B$1315, "&lt;=" &amp; BK$1, DataRegularSeason20242025!$D$3:$D$1315, $A11)+SUMIFS(DataRegularSeason20242025!$AB$3:$AB$1315,DataRegularSeason20242025!$B$3:$B$1315, "&lt;=" &amp; BK$1, DataRegularSeason20242025!$E$3:$E$1315, $A11)</f>
        <v>17</v>
      </c>
      <c r="BL11">
        <f>SUMIFS(DataRegularSeason20242025!$AA$3:$AA$1315,DataRegularSeason20242025!$B$3:$B$1315, "&lt;=" &amp; BL$1, DataRegularSeason20242025!$D$3:$D$1315, $A11)+SUMIFS(DataRegularSeason20242025!$AB$3:$AB$1315,DataRegularSeason20242025!$B$3:$B$1315, "&lt;=" &amp; BL$1, DataRegularSeason20242025!$E$3:$E$1315, $A11)</f>
        <v>17</v>
      </c>
      <c r="BM11">
        <f>SUMIFS(DataRegularSeason20242025!$AA$3:$AA$1315,DataRegularSeason20242025!$B$3:$B$1315, "&lt;=" &amp; BM$1, DataRegularSeason20242025!$D$3:$D$1315, $A11)+SUMIFS(DataRegularSeason20242025!$AB$3:$AB$1315,DataRegularSeason20242025!$B$3:$B$1315, "&lt;=" &amp; BM$1, DataRegularSeason20242025!$E$3:$E$1315, $A11)</f>
        <v>17</v>
      </c>
      <c r="BN11">
        <f>SUMIFS(DataRegularSeason20242025!$AA$3:$AA$1315,DataRegularSeason20242025!$B$3:$B$1315, "&lt;=" &amp; BN$1, DataRegularSeason20242025!$D$3:$D$1315, $A11)+SUMIFS(DataRegularSeason20242025!$AB$3:$AB$1315,DataRegularSeason20242025!$B$3:$B$1315, "&lt;=" &amp; BN$1, DataRegularSeason20242025!$E$3:$E$1315, $A11)</f>
        <v>17</v>
      </c>
      <c r="BO11">
        <f>SUMIFS(DataRegularSeason20242025!$AA$3:$AA$1315,DataRegularSeason20242025!$B$3:$B$1315, "&lt;=" &amp; BO$1, DataRegularSeason20242025!$D$3:$D$1315, $A11)+SUMIFS(DataRegularSeason20242025!$AB$3:$AB$1315,DataRegularSeason20242025!$B$3:$B$1315, "&lt;=" &amp; BO$1, DataRegularSeason20242025!$E$3:$E$1315, $A11)</f>
        <v>17</v>
      </c>
      <c r="BP11">
        <f>SUMIFS(DataRegularSeason20242025!$AA$3:$AA$1315,DataRegularSeason20242025!$B$3:$B$1315, "&lt;=" &amp; BP$1, DataRegularSeason20242025!$D$3:$D$1315, $A11)+SUMIFS(DataRegularSeason20242025!$AB$3:$AB$1315,DataRegularSeason20242025!$B$3:$B$1315, "&lt;=" &amp; BP$1, DataRegularSeason20242025!$E$3:$E$1315, $A11)</f>
        <v>17</v>
      </c>
      <c r="BQ11">
        <f>SUMIFS(DataRegularSeason20242025!$AA$3:$AA$1315,DataRegularSeason20242025!$B$3:$B$1315, "&lt;=" &amp; BQ$1, DataRegularSeason20242025!$D$3:$D$1315, $A11)+SUMIFS(DataRegularSeason20242025!$AB$3:$AB$1315,DataRegularSeason20242025!$B$3:$B$1315, "&lt;=" &amp; BQ$1, DataRegularSeason20242025!$E$3:$E$1315, $A11)</f>
        <v>17</v>
      </c>
      <c r="BR11">
        <f>SUMIFS(DataRegularSeason20242025!$AA$3:$AA$1315,DataRegularSeason20242025!$B$3:$B$1315, "&lt;=" &amp; BR$1, DataRegularSeason20242025!$D$3:$D$1315, $A11)+SUMIFS(DataRegularSeason20242025!$AB$3:$AB$1315,DataRegularSeason20242025!$B$3:$B$1315, "&lt;=" &amp; BR$1, DataRegularSeason20242025!$E$3:$E$1315, $A11)</f>
        <v>17</v>
      </c>
      <c r="BS11">
        <f>SUMIFS(DataRegularSeason20242025!$AA$3:$AA$1315,DataRegularSeason20242025!$B$3:$B$1315, "&lt;=" &amp; BS$1, DataRegularSeason20242025!$D$3:$D$1315, $A11)+SUMIFS(DataRegularSeason20242025!$AB$3:$AB$1315,DataRegularSeason20242025!$B$3:$B$1315, "&lt;=" &amp; BS$1, DataRegularSeason20242025!$E$3:$E$1315, $A11)</f>
        <v>17</v>
      </c>
      <c r="BT11">
        <f>SUMIFS(DataRegularSeason20242025!$AA$3:$AA$1315,DataRegularSeason20242025!$B$3:$B$1315, "&lt;=" &amp; BT$1, DataRegularSeason20242025!$D$3:$D$1315, $A11)+SUMIFS(DataRegularSeason20242025!$AB$3:$AB$1315,DataRegularSeason20242025!$B$3:$B$1315, "&lt;=" &amp; BT$1, DataRegularSeason20242025!$E$3:$E$1315, $A11)</f>
        <v>17</v>
      </c>
      <c r="BU11">
        <f>SUMIFS(DataRegularSeason20242025!$AA$3:$AA$1315,DataRegularSeason20242025!$B$3:$B$1315, "&lt;=" &amp; BU$1, DataRegularSeason20242025!$D$3:$D$1315, $A11)+SUMIFS(DataRegularSeason20242025!$AB$3:$AB$1315,DataRegularSeason20242025!$B$3:$B$1315, "&lt;=" &amp; BU$1, DataRegularSeason20242025!$E$3:$E$1315, $A11)</f>
        <v>17</v>
      </c>
      <c r="BV11">
        <f>SUMIFS(DataRegularSeason20242025!$AA$3:$AA$1315,DataRegularSeason20242025!$B$3:$B$1315, "&lt;=" &amp; BV$1, DataRegularSeason20242025!$D$3:$D$1315, $A11)+SUMIFS(DataRegularSeason20242025!$AB$3:$AB$1315,DataRegularSeason20242025!$B$3:$B$1315, "&lt;=" &amp; BV$1, DataRegularSeason20242025!$E$3:$E$1315, $A11)</f>
        <v>17</v>
      </c>
      <c r="BW11">
        <f>SUMIFS(DataRegularSeason20242025!$AA$3:$AA$1315,DataRegularSeason20242025!$B$3:$B$1315, "&lt;=" &amp; BW$1, DataRegularSeason20242025!$D$3:$D$1315, $A11)+SUMIFS(DataRegularSeason20242025!$AB$3:$AB$1315,DataRegularSeason20242025!$B$3:$B$1315, "&lt;=" &amp; BW$1, DataRegularSeason20242025!$E$3:$E$1315, $A11)</f>
        <v>17</v>
      </c>
      <c r="BX11">
        <f>SUMIFS(DataRegularSeason20242025!$AA$3:$AA$1315,DataRegularSeason20242025!$B$3:$B$1315, "&lt;=" &amp; BX$1, DataRegularSeason20242025!$D$3:$D$1315, $A11)+SUMIFS(DataRegularSeason20242025!$AB$3:$AB$1315,DataRegularSeason20242025!$B$3:$B$1315, "&lt;=" &amp; BX$1, DataRegularSeason20242025!$E$3:$E$1315, $A11)</f>
        <v>17</v>
      </c>
      <c r="BY11">
        <f>SUMIFS(DataRegularSeason20242025!$AA$3:$AA$1315,DataRegularSeason20242025!$B$3:$B$1315, "&lt;=" &amp; BY$1, DataRegularSeason20242025!$D$3:$D$1315, $A11)+SUMIFS(DataRegularSeason20242025!$AB$3:$AB$1315,DataRegularSeason20242025!$B$3:$B$1315, "&lt;=" &amp; BY$1, DataRegularSeason20242025!$E$3:$E$1315, $A11)</f>
        <v>17</v>
      </c>
      <c r="BZ11">
        <f>SUMIFS(DataRegularSeason20242025!$AA$3:$AA$1315,DataRegularSeason20242025!$B$3:$B$1315, "&lt;=" &amp; BZ$1, DataRegularSeason20242025!$D$3:$D$1315, $A11)+SUMIFS(DataRegularSeason20242025!$AB$3:$AB$1315,DataRegularSeason20242025!$B$3:$B$1315, "&lt;=" &amp; BZ$1, DataRegularSeason20242025!$E$3:$E$1315, $A11)</f>
        <v>17</v>
      </c>
      <c r="CA11">
        <f>SUMIFS(DataRegularSeason20242025!$AA$3:$AA$1315,DataRegularSeason20242025!$B$3:$B$1315, "&lt;=" &amp; CA$1, DataRegularSeason20242025!$D$3:$D$1315, $A11)+SUMIFS(DataRegularSeason20242025!$AB$3:$AB$1315,DataRegularSeason20242025!$B$3:$B$1315, "&lt;=" &amp; CA$1, DataRegularSeason20242025!$E$3:$E$1315, $A11)</f>
        <v>17</v>
      </c>
      <c r="CB11">
        <f>SUMIFS(DataRegularSeason20242025!$AA$3:$AA$1315,DataRegularSeason20242025!$B$3:$B$1315, "&lt;=" &amp; CB$1, DataRegularSeason20242025!$D$3:$D$1315, $A11)+SUMIFS(DataRegularSeason20242025!$AB$3:$AB$1315,DataRegularSeason20242025!$B$3:$B$1315, "&lt;=" &amp; CB$1, DataRegularSeason20242025!$E$3:$E$1315, $A11)</f>
        <v>17</v>
      </c>
      <c r="CC11">
        <f>SUMIFS(DataRegularSeason20242025!$AA$3:$AA$1315,DataRegularSeason20242025!$B$3:$B$1315, "&lt;=" &amp; CC$1, DataRegularSeason20242025!$D$3:$D$1315, $A11)+SUMIFS(DataRegularSeason20242025!$AB$3:$AB$1315,DataRegularSeason20242025!$B$3:$B$1315, "&lt;=" &amp; CC$1, DataRegularSeason20242025!$E$3:$E$1315, $A11)</f>
        <v>17</v>
      </c>
      <c r="CD11">
        <f>SUMIFS(DataRegularSeason20242025!$AA$3:$AA$1315,DataRegularSeason20242025!$B$3:$B$1315, "&lt;=" &amp; CD$1, DataRegularSeason20242025!$D$3:$D$1315, $A11)+SUMIFS(DataRegularSeason20242025!$AB$3:$AB$1315,DataRegularSeason20242025!$B$3:$B$1315, "&lt;=" &amp; CD$1, DataRegularSeason20242025!$E$3:$E$1315, $A11)</f>
        <v>17</v>
      </c>
      <c r="CE11">
        <f>SUMIFS(DataRegularSeason20242025!$AA$3:$AA$1315,DataRegularSeason20242025!$B$3:$B$1315, "&lt;=" &amp; CE$1, DataRegularSeason20242025!$D$3:$D$1315, $A11)+SUMIFS(DataRegularSeason20242025!$AB$3:$AB$1315,DataRegularSeason20242025!$B$3:$B$1315, "&lt;=" &amp; CE$1, DataRegularSeason20242025!$E$3:$E$1315, $A11)</f>
        <v>17</v>
      </c>
      <c r="CF11">
        <f>SUMIFS(DataRegularSeason20242025!$AA$3:$AA$1315,DataRegularSeason20242025!$B$3:$B$1315, "&lt;=" &amp; CF$1, DataRegularSeason20242025!$D$3:$D$1315, $A11)+SUMIFS(DataRegularSeason20242025!$AB$3:$AB$1315,DataRegularSeason20242025!$B$3:$B$1315, "&lt;=" &amp; CF$1, DataRegularSeason20242025!$E$3:$E$1315, $A11)</f>
        <v>17</v>
      </c>
      <c r="CG11">
        <f>SUMIFS(DataRegularSeason20242025!$AA$3:$AA$1315,DataRegularSeason20242025!$B$3:$B$1315, "&lt;=" &amp; CG$1, DataRegularSeason20242025!$D$3:$D$1315, $A11)+SUMIFS(DataRegularSeason20242025!$AB$3:$AB$1315,DataRegularSeason20242025!$B$3:$B$1315, "&lt;=" &amp; CG$1, DataRegularSeason20242025!$E$3:$E$1315, $A11)</f>
        <v>17</v>
      </c>
      <c r="CH11">
        <f>SUMIFS(DataRegularSeason20242025!$AA$3:$AA$1315,DataRegularSeason20242025!$B$3:$B$1315, "&lt;=" &amp; CH$1, DataRegularSeason20242025!$D$3:$D$1315, $A11)+SUMIFS(DataRegularSeason20242025!$AB$3:$AB$1315,DataRegularSeason20242025!$B$3:$B$1315, "&lt;=" &amp; CH$1, DataRegularSeason20242025!$E$3:$E$1315, $A11)</f>
        <v>17</v>
      </c>
      <c r="CI11">
        <f>SUMIFS(DataRegularSeason20242025!$AA$3:$AA$1315,DataRegularSeason20242025!$B$3:$B$1315, "&lt;=" &amp; CI$1, DataRegularSeason20242025!$D$3:$D$1315, $A11)+SUMIFS(DataRegularSeason20242025!$AB$3:$AB$1315,DataRegularSeason20242025!$B$3:$B$1315, "&lt;=" &amp; CI$1, DataRegularSeason20242025!$E$3:$E$1315, $A11)</f>
        <v>17</v>
      </c>
      <c r="CJ11">
        <f>SUMIFS(DataRegularSeason20242025!$AA$3:$AA$1315,DataRegularSeason20242025!$B$3:$B$1315, "&lt;=" &amp; CJ$1, DataRegularSeason20242025!$D$3:$D$1315, $A11)+SUMIFS(DataRegularSeason20242025!$AB$3:$AB$1315,DataRegularSeason20242025!$B$3:$B$1315, "&lt;=" &amp; CJ$1, DataRegularSeason20242025!$E$3:$E$1315, $A11)</f>
        <v>17</v>
      </c>
      <c r="CK11">
        <f>SUMIFS(DataRegularSeason20242025!$AA$3:$AA$1315,DataRegularSeason20242025!$B$3:$B$1315, "&lt;=" &amp; CK$1, DataRegularSeason20242025!$D$3:$D$1315, $A11)+SUMIFS(DataRegularSeason20242025!$AB$3:$AB$1315,DataRegularSeason20242025!$B$3:$B$1315, "&lt;=" &amp; CK$1, DataRegularSeason20242025!$E$3:$E$1315, $A11)</f>
        <v>17</v>
      </c>
      <c r="CL11">
        <f>SUMIFS(DataRegularSeason20242025!$AA$3:$AA$1315,DataRegularSeason20242025!$B$3:$B$1315, "&lt;=" &amp; CL$1, DataRegularSeason20242025!$D$3:$D$1315, $A11)+SUMIFS(DataRegularSeason20242025!$AB$3:$AB$1315,DataRegularSeason20242025!$B$3:$B$1315, "&lt;=" &amp; CL$1, DataRegularSeason20242025!$E$3:$E$1315, $A11)</f>
        <v>17</v>
      </c>
      <c r="CM11">
        <f>SUMIFS(DataRegularSeason20242025!$AA$3:$AA$1315,DataRegularSeason20242025!$B$3:$B$1315, "&lt;=" &amp; CM$1, DataRegularSeason20242025!$D$3:$D$1315, $A11)+SUMIFS(DataRegularSeason20242025!$AB$3:$AB$1315,DataRegularSeason20242025!$B$3:$B$1315, "&lt;=" &amp; CM$1, DataRegularSeason20242025!$E$3:$E$1315, $A11)</f>
        <v>17</v>
      </c>
      <c r="CN11">
        <f>SUMIFS(DataRegularSeason20242025!$AA$3:$AA$1315,DataRegularSeason20242025!$B$3:$B$1315, "&lt;=" &amp; CN$1, DataRegularSeason20242025!$D$3:$D$1315, $A11)+SUMIFS(DataRegularSeason20242025!$AB$3:$AB$1315,DataRegularSeason20242025!$B$3:$B$1315, "&lt;=" &amp; CN$1, DataRegularSeason20242025!$E$3:$E$1315, $A11)</f>
        <v>17</v>
      </c>
      <c r="CO11">
        <f>SUMIFS(DataRegularSeason20242025!$AA$3:$AA$1315,DataRegularSeason20242025!$B$3:$B$1315, "&lt;=" &amp; CO$1, DataRegularSeason20242025!$D$3:$D$1315, $A11)+SUMIFS(DataRegularSeason20242025!$AB$3:$AB$1315,DataRegularSeason20242025!$B$3:$B$1315, "&lt;=" &amp; CO$1, DataRegularSeason20242025!$E$3:$E$1315, $A11)</f>
        <v>17</v>
      </c>
      <c r="CP11">
        <f>SUMIFS(DataRegularSeason20242025!$AA$3:$AA$1315,DataRegularSeason20242025!$B$3:$B$1315, "&lt;=" &amp; CP$1, DataRegularSeason20242025!$D$3:$D$1315, $A11)+SUMIFS(DataRegularSeason20242025!$AB$3:$AB$1315,DataRegularSeason20242025!$B$3:$B$1315, "&lt;=" &amp; CP$1, DataRegularSeason20242025!$E$3:$E$1315, $A11)</f>
        <v>17</v>
      </c>
      <c r="CQ11">
        <f>SUMIFS(DataRegularSeason20242025!$AA$3:$AA$1315,DataRegularSeason20242025!$B$3:$B$1315, "&lt;=" &amp; CQ$1, DataRegularSeason20242025!$D$3:$D$1315, $A11)+SUMIFS(DataRegularSeason20242025!$AB$3:$AB$1315,DataRegularSeason20242025!$B$3:$B$1315, "&lt;=" &amp; CQ$1, DataRegularSeason20242025!$E$3:$E$1315, $A11)</f>
        <v>17</v>
      </c>
      <c r="CR11">
        <f>SUMIFS(DataRegularSeason20242025!$AA$3:$AA$1315,DataRegularSeason20242025!$B$3:$B$1315, "&lt;=" &amp; CR$1, DataRegularSeason20242025!$D$3:$D$1315, $A11)+SUMIFS(DataRegularSeason20242025!$AB$3:$AB$1315,DataRegularSeason20242025!$B$3:$B$1315, "&lt;=" &amp; CR$1, DataRegularSeason20242025!$E$3:$E$1315, $A11)</f>
        <v>17</v>
      </c>
      <c r="CS11">
        <f>SUMIFS(DataRegularSeason20242025!$AA$3:$AA$1315,DataRegularSeason20242025!$B$3:$B$1315, "&lt;=" &amp; CS$1, DataRegularSeason20242025!$D$3:$D$1315, $A11)+SUMIFS(DataRegularSeason20242025!$AB$3:$AB$1315,DataRegularSeason20242025!$B$3:$B$1315, "&lt;=" &amp; CS$1, DataRegularSeason20242025!$E$3:$E$1315, $A11)</f>
        <v>17</v>
      </c>
      <c r="CT11">
        <f>SUMIFS(DataRegularSeason20242025!$AA$3:$AA$1315,DataRegularSeason20242025!$B$3:$B$1315, "&lt;=" &amp; CT$1, DataRegularSeason20242025!$D$3:$D$1315, $A11)+SUMIFS(DataRegularSeason20242025!$AB$3:$AB$1315,DataRegularSeason20242025!$B$3:$B$1315, "&lt;=" &amp; CT$1, DataRegularSeason20242025!$E$3:$E$1315, $A11)</f>
        <v>17</v>
      </c>
      <c r="CU11">
        <f>SUMIFS(DataRegularSeason20242025!$AA$3:$AA$1315,DataRegularSeason20242025!$B$3:$B$1315, "&lt;=" &amp; CU$1, DataRegularSeason20242025!$D$3:$D$1315, $A11)+SUMIFS(DataRegularSeason20242025!$AB$3:$AB$1315,DataRegularSeason20242025!$B$3:$B$1315, "&lt;=" &amp; CU$1, DataRegularSeason20242025!$E$3:$E$1315, $A11)</f>
        <v>17</v>
      </c>
      <c r="CV11">
        <f>SUMIFS(DataRegularSeason20242025!$AA$3:$AA$1315,DataRegularSeason20242025!$B$3:$B$1315, "&lt;=" &amp; CV$1, DataRegularSeason20242025!$D$3:$D$1315, $A11)+SUMIFS(DataRegularSeason20242025!$AB$3:$AB$1315,DataRegularSeason20242025!$B$3:$B$1315, "&lt;=" &amp; CV$1, DataRegularSeason20242025!$E$3:$E$1315, $A11)</f>
        <v>17</v>
      </c>
      <c r="CW11">
        <f>SUMIFS(DataRegularSeason20242025!$AA$3:$AA$1315,DataRegularSeason20242025!$B$3:$B$1315, "&lt;=" &amp; CW$1, DataRegularSeason20242025!$D$3:$D$1315, $A11)+SUMIFS(DataRegularSeason20242025!$AB$3:$AB$1315,DataRegularSeason20242025!$B$3:$B$1315, "&lt;=" &amp; CW$1, DataRegularSeason20242025!$E$3:$E$1315, $A11)</f>
        <v>17</v>
      </c>
      <c r="CX11">
        <f>SUMIFS(DataRegularSeason20242025!$AA$3:$AA$1315,DataRegularSeason20242025!$B$3:$B$1315, "&lt;=" &amp; CX$1, DataRegularSeason20242025!$D$3:$D$1315, $A11)+SUMIFS(DataRegularSeason20242025!$AB$3:$AB$1315,DataRegularSeason20242025!$B$3:$B$1315, "&lt;=" &amp; CX$1, DataRegularSeason20242025!$E$3:$E$1315, $A11)</f>
        <v>17</v>
      </c>
      <c r="CY11">
        <f>SUMIFS(DataRegularSeason20242025!$AA$3:$AA$1315,DataRegularSeason20242025!$B$3:$B$1315, "&lt;=" &amp; CY$1, DataRegularSeason20242025!$D$3:$D$1315, $A11)+SUMIFS(DataRegularSeason20242025!$AB$3:$AB$1315,DataRegularSeason20242025!$B$3:$B$1315, "&lt;=" &amp; CY$1, DataRegularSeason20242025!$E$3:$E$1315, $A11)</f>
        <v>17</v>
      </c>
      <c r="CZ11">
        <f>SUMIFS(DataRegularSeason20242025!$AA$3:$AA$1315,DataRegularSeason20242025!$B$3:$B$1315, "&lt;=" &amp; CZ$1, DataRegularSeason20242025!$D$3:$D$1315, $A11)+SUMIFS(DataRegularSeason20242025!$AB$3:$AB$1315,DataRegularSeason20242025!$B$3:$B$1315, "&lt;=" &amp; CZ$1, DataRegularSeason20242025!$E$3:$E$1315, $A11)</f>
        <v>17</v>
      </c>
      <c r="DA11">
        <f>SUMIFS(DataRegularSeason20242025!$AA$3:$AA$1315,DataRegularSeason20242025!$B$3:$B$1315, "&lt;=" &amp; DA$1, DataRegularSeason20242025!$D$3:$D$1315, $A11)+SUMIFS(DataRegularSeason20242025!$AB$3:$AB$1315,DataRegularSeason20242025!$B$3:$B$1315, "&lt;=" &amp; DA$1, DataRegularSeason20242025!$E$3:$E$1315, $A11)</f>
        <v>17</v>
      </c>
      <c r="DB11">
        <f>SUMIFS(DataRegularSeason20242025!$AA$3:$AA$1315,DataRegularSeason20242025!$B$3:$B$1315, "&lt;=" &amp; DB$1, DataRegularSeason20242025!$D$3:$D$1315, $A11)+SUMIFS(DataRegularSeason20242025!$AB$3:$AB$1315,DataRegularSeason20242025!$B$3:$B$1315, "&lt;=" &amp; DB$1, DataRegularSeason20242025!$E$3:$E$1315, $A11)</f>
        <v>17</v>
      </c>
      <c r="DC11">
        <f>SUMIFS(DataRegularSeason20242025!$AA$3:$AA$1315,DataRegularSeason20242025!$B$3:$B$1315, "&lt;=" &amp; DC$1, DataRegularSeason20242025!$D$3:$D$1315, $A11)+SUMIFS(DataRegularSeason20242025!$AB$3:$AB$1315,DataRegularSeason20242025!$B$3:$B$1315, "&lt;=" &amp; DC$1, DataRegularSeason20242025!$E$3:$E$1315, $A11)</f>
        <v>17</v>
      </c>
      <c r="DD11">
        <f>SUMIFS(DataRegularSeason20242025!$AA$3:$AA$1315,DataRegularSeason20242025!$B$3:$B$1315, "&lt;=" &amp; DD$1, DataRegularSeason20242025!$D$3:$D$1315, $A11)+SUMIFS(DataRegularSeason20242025!$AB$3:$AB$1315,DataRegularSeason20242025!$B$3:$B$1315, "&lt;=" &amp; DD$1, DataRegularSeason20242025!$E$3:$E$1315, $A11)</f>
        <v>17</v>
      </c>
      <c r="DE11">
        <f>SUMIFS(DataRegularSeason20242025!$AA$3:$AA$1315,DataRegularSeason20242025!$B$3:$B$1315, "&lt;=" &amp; DE$1, DataRegularSeason20242025!$D$3:$D$1315, $A11)+SUMIFS(DataRegularSeason20242025!$AB$3:$AB$1315,DataRegularSeason20242025!$B$3:$B$1315, "&lt;=" &amp; DE$1, DataRegularSeason20242025!$E$3:$E$1315, $A11)</f>
        <v>17</v>
      </c>
      <c r="DF11">
        <f>SUMIFS(DataRegularSeason20242025!$AA$3:$AA$1315,DataRegularSeason20242025!$B$3:$B$1315, "&lt;=" &amp; DF$1, DataRegularSeason20242025!$D$3:$D$1315, $A11)+SUMIFS(DataRegularSeason20242025!$AB$3:$AB$1315,DataRegularSeason20242025!$B$3:$B$1315, "&lt;=" &amp; DF$1, DataRegularSeason20242025!$E$3:$E$1315, $A11)</f>
        <v>17</v>
      </c>
      <c r="DG11">
        <f>SUMIFS(DataRegularSeason20242025!$AA$3:$AA$1315,DataRegularSeason20242025!$B$3:$B$1315, "&lt;=" &amp; DG$1, DataRegularSeason20242025!$D$3:$D$1315, $A11)+SUMIFS(DataRegularSeason20242025!$AB$3:$AB$1315,DataRegularSeason20242025!$B$3:$B$1315, "&lt;=" &amp; DG$1, DataRegularSeason20242025!$E$3:$E$1315, $A11)</f>
        <v>17</v>
      </c>
      <c r="DH11">
        <f>SUMIFS(DataRegularSeason20242025!$AA$3:$AA$1315,DataRegularSeason20242025!$B$3:$B$1315, "&lt;=" &amp; DH$1, DataRegularSeason20242025!$D$3:$D$1315, $A11)+SUMIFS(DataRegularSeason20242025!$AB$3:$AB$1315,DataRegularSeason20242025!$B$3:$B$1315, "&lt;=" &amp; DH$1, DataRegularSeason20242025!$E$3:$E$1315, $A11)</f>
        <v>17</v>
      </c>
      <c r="DI11">
        <f>SUMIFS(DataRegularSeason20242025!$AA$3:$AA$1315,DataRegularSeason20242025!$B$3:$B$1315, "&lt;=" &amp; DI$1, DataRegularSeason20242025!$D$3:$D$1315, $A11)+SUMIFS(DataRegularSeason20242025!$AB$3:$AB$1315,DataRegularSeason20242025!$B$3:$B$1315, "&lt;=" &amp; DI$1, DataRegularSeason20242025!$E$3:$E$1315, $A11)</f>
        <v>17</v>
      </c>
      <c r="DJ11">
        <f>SUMIFS(DataRegularSeason20242025!$AA$3:$AA$1315,DataRegularSeason20242025!$B$3:$B$1315, "&lt;=" &amp; DJ$1, DataRegularSeason20242025!$D$3:$D$1315, $A11)+SUMIFS(DataRegularSeason20242025!$AB$3:$AB$1315,DataRegularSeason20242025!$B$3:$B$1315, "&lt;=" &amp; DJ$1, DataRegularSeason20242025!$E$3:$E$1315, $A11)</f>
        <v>17</v>
      </c>
      <c r="DK11">
        <f>SUMIFS(DataRegularSeason20242025!$AA$3:$AA$1315,DataRegularSeason20242025!$B$3:$B$1315, "&lt;=" &amp; DK$1, DataRegularSeason20242025!$D$3:$D$1315, $A11)+SUMIFS(DataRegularSeason20242025!$AB$3:$AB$1315,DataRegularSeason20242025!$B$3:$B$1315, "&lt;=" &amp; DK$1, DataRegularSeason20242025!$E$3:$E$1315, $A11)</f>
        <v>17</v>
      </c>
      <c r="DL11">
        <f>SUMIFS(DataRegularSeason20242025!$AA$3:$AA$1315,DataRegularSeason20242025!$B$3:$B$1315, "&lt;=" &amp; DL$1, DataRegularSeason20242025!$D$3:$D$1315, $A11)+SUMIFS(DataRegularSeason20242025!$AB$3:$AB$1315,DataRegularSeason20242025!$B$3:$B$1315, "&lt;=" &amp; DL$1, DataRegularSeason20242025!$E$3:$E$1315, $A11)</f>
        <v>17</v>
      </c>
      <c r="DM11">
        <f>SUMIFS(DataRegularSeason20242025!$AA$3:$AA$1315,DataRegularSeason20242025!$B$3:$B$1315, "&lt;=" &amp; DM$1, DataRegularSeason20242025!$D$3:$D$1315, $A11)+SUMIFS(DataRegularSeason20242025!$AB$3:$AB$1315,DataRegularSeason20242025!$B$3:$B$1315, "&lt;=" &amp; DM$1, DataRegularSeason20242025!$E$3:$E$1315, $A11)</f>
        <v>17</v>
      </c>
      <c r="DN11">
        <f>SUMIFS(DataRegularSeason20242025!$AA$3:$AA$1315,DataRegularSeason20242025!$B$3:$B$1315, "&lt;=" &amp; DN$1, DataRegularSeason20242025!$D$3:$D$1315, $A11)+SUMIFS(DataRegularSeason20242025!$AB$3:$AB$1315,DataRegularSeason20242025!$B$3:$B$1315, "&lt;=" &amp; DN$1, DataRegularSeason20242025!$E$3:$E$1315, $A11)</f>
        <v>17</v>
      </c>
      <c r="DO11">
        <f>SUMIFS(DataRegularSeason20242025!$AA$3:$AA$1315,DataRegularSeason20242025!$B$3:$B$1315, "&lt;=" &amp; DO$1, DataRegularSeason20242025!$D$3:$D$1315, $A11)+SUMIFS(DataRegularSeason20242025!$AB$3:$AB$1315,DataRegularSeason20242025!$B$3:$B$1315, "&lt;=" &amp; DO$1, DataRegularSeason20242025!$E$3:$E$1315, $A11)</f>
        <v>17</v>
      </c>
      <c r="DP11">
        <f>SUMIFS(DataRegularSeason20242025!$AA$3:$AA$1315,DataRegularSeason20242025!$B$3:$B$1315, "&lt;=" &amp; DP$1, DataRegularSeason20242025!$D$3:$D$1315, $A11)+SUMIFS(DataRegularSeason20242025!$AB$3:$AB$1315,DataRegularSeason20242025!$B$3:$B$1315, "&lt;=" &amp; DP$1, DataRegularSeason20242025!$E$3:$E$1315, $A11)</f>
        <v>17</v>
      </c>
      <c r="DQ11">
        <f>SUMIFS(DataRegularSeason20242025!$AA$3:$AA$1315,DataRegularSeason20242025!$B$3:$B$1315, "&lt;=" &amp; DQ$1, DataRegularSeason20242025!$D$3:$D$1315, $A11)+SUMIFS(DataRegularSeason20242025!$AB$3:$AB$1315,DataRegularSeason20242025!$B$3:$B$1315, "&lt;=" &amp; DQ$1, DataRegularSeason20242025!$E$3:$E$1315, $A11)</f>
        <v>17</v>
      </c>
      <c r="DR11">
        <f>SUMIFS(DataRegularSeason20242025!$AA$3:$AA$1315,DataRegularSeason20242025!$B$3:$B$1315, "&lt;=" &amp; DR$1, DataRegularSeason20242025!$D$3:$D$1315, $A11)+SUMIFS(DataRegularSeason20242025!$AB$3:$AB$1315,DataRegularSeason20242025!$B$3:$B$1315, "&lt;=" &amp; DR$1, DataRegularSeason20242025!$E$3:$E$1315, $A11)</f>
        <v>17</v>
      </c>
      <c r="DS11">
        <f>SUMIFS(DataRegularSeason20242025!$AA$3:$AA$1315,DataRegularSeason20242025!$B$3:$B$1315, "&lt;=" &amp; DS$1, DataRegularSeason20242025!$D$3:$D$1315, $A11)+SUMIFS(DataRegularSeason20242025!$AB$3:$AB$1315,DataRegularSeason20242025!$B$3:$B$1315, "&lt;=" &amp; DS$1, DataRegularSeason20242025!$E$3:$E$1315, $A11)</f>
        <v>17</v>
      </c>
      <c r="DT11">
        <f>SUMIFS(DataRegularSeason20242025!$AA$3:$AA$1315,DataRegularSeason20242025!$B$3:$B$1315, "&lt;=" &amp; DT$1, DataRegularSeason20242025!$D$3:$D$1315, $A11)+SUMIFS(DataRegularSeason20242025!$AB$3:$AB$1315,DataRegularSeason20242025!$B$3:$B$1315, "&lt;=" &amp; DT$1, DataRegularSeason20242025!$E$3:$E$1315, $A11)</f>
        <v>17</v>
      </c>
      <c r="DU11">
        <f>SUMIFS(DataRegularSeason20242025!$AA$3:$AA$1315,DataRegularSeason20242025!$B$3:$B$1315, "&lt;=" &amp; DU$1, DataRegularSeason20242025!$D$3:$D$1315, $A11)+SUMIFS(DataRegularSeason20242025!$AB$3:$AB$1315,DataRegularSeason20242025!$B$3:$B$1315, "&lt;=" &amp; DU$1, DataRegularSeason20242025!$E$3:$E$1315, $A11)</f>
        <v>17</v>
      </c>
      <c r="DV11">
        <f>SUMIFS(DataRegularSeason20242025!$AA$3:$AA$1315,DataRegularSeason20242025!$B$3:$B$1315, "&lt;=" &amp; DV$1, DataRegularSeason20242025!$D$3:$D$1315, $A11)+SUMIFS(DataRegularSeason20242025!$AB$3:$AB$1315,DataRegularSeason20242025!$B$3:$B$1315, "&lt;=" &amp; DV$1, DataRegularSeason20242025!$E$3:$E$1315, $A11)</f>
        <v>17</v>
      </c>
      <c r="DW11">
        <f>SUMIFS(DataRegularSeason20242025!$AA$3:$AA$1315,DataRegularSeason20242025!$B$3:$B$1315, "&lt;=" &amp; DW$1, DataRegularSeason20242025!$D$3:$D$1315, $A11)+SUMIFS(DataRegularSeason20242025!$AB$3:$AB$1315,DataRegularSeason20242025!$B$3:$B$1315, "&lt;=" &amp; DW$1, DataRegularSeason20242025!$E$3:$E$1315, $A11)</f>
        <v>17</v>
      </c>
      <c r="DX11">
        <f>SUMIFS(DataRegularSeason20242025!$AA$3:$AA$1315,DataRegularSeason20242025!$B$3:$B$1315, "&lt;=" &amp; DX$1, DataRegularSeason20242025!$D$3:$D$1315, $A11)+SUMIFS(DataRegularSeason20242025!$AB$3:$AB$1315,DataRegularSeason20242025!$B$3:$B$1315, "&lt;=" &amp; DX$1, DataRegularSeason20242025!$E$3:$E$1315, $A11)</f>
        <v>17</v>
      </c>
      <c r="DY11">
        <f>SUMIFS(DataRegularSeason20242025!$AA$3:$AA$1315,DataRegularSeason20242025!$B$3:$B$1315, "&lt;=" &amp; DY$1, DataRegularSeason20242025!$D$3:$D$1315, $A11)+SUMIFS(DataRegularSeason20242025!$AB$3:$AB$1315,DataRegularSeason20242025!$B$3:$B$1315, "&lt;=" &amp; DY$1, DataRegularSeason20242025!$E$3:$E$1315, $A11)</f>
        <v>17</v>
      </c>
      <c r="DZ11">
        <f>SUMIFS(DataRegularSeason20242025!$AA$3:$AA$1315,DataRegularSeason20242025!$B$3:$B$1315, "&lt;=" &amp; DZ$1, DataRegularSeason20242025!$D$3:$D$1315, $A11)+SUMIFS(DataRegularSeason20242025!$AB$3:$AB$1315,DataRegularSeason20242025!$B$3:$B$1315, "&lt;=" &amp; DZ$1, DataRegularSeason20242025!$E$3:$E$1315, $A11)</f>
        <v>17</v>
      </c>
      <c r="EA11">
        <f>SUMIFS(DataRegularSeason20242025!$AA$3:$AA$1315,DataRegularSeason20242025!$B$3:$B$1315, "&lt;=" &amp; EA$1, DataRegularSeason20242025!$D$3:$D$1315, $A11)+SUMIFS(DataRegularSeason20242025!$AB$3:$AB$1315,DataRegularSeason20242025!$B$3:$B$1315, "&lt;=" &amp; EA$1, DataRegularSeason20242025!$E$3:$E$1315, $A11)</f>
        <v>17</v>
      </c>
      <c r="EB11">
        <f>SUMIFS(DataRegularSeason20242025!$AA$3:$AA$1315,DataRegularSeason20242025!$B$3:$B$1315, "&lt;=" &amp; EB$1, DataRegularSeason20242025!$D$3:$D$1315, $A11)+SUMIFS(DataRegularSeason20242025!$AB$3:$AB$1315,DataRegularSeason20242025!$B$3:$B$1315, "&lt;=" &amp; EB$1, DataRegularSeason20242025!$E$3:$E$1315, $A11)</f>
        <v>17</v>
      </c>
      <c r="EC11">
        <f>SUMIFS(DataRegularSeason20242025!$AA$3:$AA$1315,DataRegularSeason20242025!$B$3:$B$1315, "&lt;=" &amp; EC$1, DataRegularSeason20242025!$D$3:$D$1315, $A11)+SUMIFS(DataRegularSeason20242025!$AB$3:$AB$1315,DataRegularSeason20242025!$B$3:$B$1315, "&lt;=" &amp; EC$1, DataRegularSeason20242025!$E$3:$E$1315, $A11)</f>
        <v>17</v>
      </c>
      <c r="ED11">
        <f>SUMIFS(DataRegularSeason20242025!$AA$3:$AA$1315,DataRegularSeason20242025!$B$3:$B$1315, "&lt;=" &amp; ED$1, DataRegularSeason20242025!$D$3:$D$1315, $A11)+SUMIFS(DataRegularSeason20242025!$AB$3:$AB$1315,DataRegularSeason20242025!$B$3:$B$1315, "&lt;=" &amp; ED$1, DataRegularSeason20242025!$E$3:$E$1315, $A11)</f>
        <v>17</v>
      </c>
      <c r="EE11">
        <f>SUMIFS(DataRegularSeason20242025!$AA$3:$AA$1315,DataRegularSeason20242025!$B$3:$B$1315, "&lt;=" &amp; EE$1, DataRegularSeason20242025!$D$3:$D$1315, $A11)+SUMIFS(DataRegularSeason20242025!$AB$3:$AB$1315,DataRegularSeason20242025!$B$3:$B$1315, "&lt;=" &amp; EE$1, DataRegularSeason20242025!$E$3:$E$1315, $A11)</f>
        <v>17</v>
      </c>
      <c r="EF11">
        <f>SUMIFS(DataRegularSeason20242025!$AA$3:$AA$1315,DataRegularSeason20242025!$B$3:$B$1315, "&lt;=" &amp; EF$1, DataRegularSeason20242025!$D$3:$D$1315, $A11)+SUMIFS(DataRegularSeason20242025!$AB$3:$AB$1315,DataRegularSeason20242025!$B$3:$B$1315, "&lt;=" &amp; EF$1, DataRegularSeason20242025!$E$3:$E$1315, $A11)</f>
        <v>17</v>
      </c>
      <c r="EG11">
        <f>SUMIFS(DataRegularSeason20242025!$AA$3:$AA$1315,DataRegularSeason20242025!$B$3:$B$1315, "&lt;=" &amp; EG$1, DataRegularSeason20242025!$D$3:$D$1315, $A11)+SUMIFS(DataRegularSeason20242025!$AB$3:$AB$1315,DataRegularSeason20242025!$B$3:$B$1315, "&lt;=" &amp; EG$1, DataRegularSeason20242025!$E$3:$E$1315, $A11)</f>
        <v>17</v>
      </c>
      <c r="EH11">
        <f>SUMIFS(DataRegularSeason20242025!$AA$3:$AA$1315,DataRegularSeason20242025!$B$3:$B$1315, "&lt;=" &amp; EH$1, DataRegularSeason20242025!$D$3:$D$1315, $A11)+SUMIFS(DataRegularSeason20242025!$AB$3:$AB$1315,DataRegularSeason20242025!$B$3:$B$1315, "&lt;=" &amp; EH$1, DataRegularSeason20242025!$E$3:$E$1315, $A11)</f>
        <v>17</v>
      </c>
      <c r="EI11">
        <f>SUMIFS(DataRegularSeason20242025!$AA$3:$AA$1315,DataRegularSeason20242025!$B$3:$B$1315, "&lt;=" &amp; EI$1, DataRegularSeason20242025!$D$3:$D$1315, $A11)+SUMIFS(DataRegularSeason20242025!$AB$3:$AB$1315,DataRegularSeason20242025!$B$3:$B$1315, "&lt;=" &amp; EI$1, DataRegularSeason20242025!$E$3:$E$1315, $A11)</f>
        <v>17</v>
      </c>
      <c r="EJ11">
        <f>SUMIFS(DataRegularSeason20242025!$AA$3:$AA$1315,DataRegularSeason20242025!$B$3:$B$1315, "&lt;=" &amp; EJ$1, DataRegularSeason20242025!$D$3:$D$1315, $A11)+SUMIFS(DataRegularSeason20242025!$AB$3:$AB$1315,DataRegularSeason20242025!$B$3:$B$1315, "&lt;=" &amp; EJ$1, DataRegularSeason20242025!$E$3:$E$1315, $A11)</f>
        <v>17</v>
      </c>
      <c r="EK11">
        <f>SUMIFS(DataRegularSeason20242025!$AA$3:$AA$1315,DataRegularSeason20242025!$B$3:$B$1315, "&lt;=" &amp; EK$1, DataRegularSeason20242025!$D$3:$D$1315, $A11)+SUMIFS(DataRegularSeason20242025!$AB$3:$AB$1315,DataRegularSeason20242025!$B$3:$B$1315, "&lt;=" &amp; EK$1, DataRegularSeason20242025!$E$3:$E$1315, $A11)</f>
        <v>17</v>
      </c>
      <c r="EL11">
        <f>SUMIFS(DataRegularSeason20242025!$AA$3:$AA$1315,DataRegularSeason20242025!$B$3:$B$1315, "&lt;=" &amp; EL$1, DataRegularSeason20242025!$D$3:$D$1315, $A11)+SUMIFS(DataRegularSeason20242025!$AB$3:$AB$1315,DataRegularSeason20242025!$B$3:$B$1315, "&lt;=" &amp; EL$1, DataRegularSeason20242025!$E$3:$E$1315, $A11)</f>
        <v>17</v>
      </c>
      <c r="EM11">
        <f>SUMIFS(DataRegularSeason20242025!$AA$3:$AA$1315,DataRegularSeason20242025!$B$3:$B$1315, "&lt;=" &amp; EM$1, DataRegularSeason20242025!$D$3:$D$1315, $A11)+SUMIFS(DataRegularSeason20242025!$AB$3:$AB$1315,DataRegularSeason20242025!$B$3:$B$1315, "&lt;=" &amp; EM$1, DataRegularSeason20242025!$E$3:$E$1315, $A11)</f>
        <v>17</v>
      </c>
      <c r="EN11">
        <f>SUMIFS(DataRegularSeason20242025!$AA$3:$AA$1315,DataRegularSeason20242025!$B$3:$B$1315, "&lt;=" &amp; EN$1, DataRegularSeason20242025!$D$3:$D$1315, $A11)+SUMIFS(DataRegularSeason20242025!$AB$3:$AB$1315,DataRegularSeason20242025!$B$3:$B$1315, "&lt;=" &amp; EN$1, DataRegularSeason20242025!$E$3:$E$1315, $A11)</f>
        <v>17</v>
      </c>
      <c r="EO11">
        <f>SUMIFS(DataRegularSeason20242025!$AA$3:$AA$1315,DataRegularSeason20242025!$B$3:$B$1315, "&lt;=" &amp; EO$1, DataRegularSeason20242025!$D$3:$D$1315, $A11)+SUMIFS(DataRegularSeason20242025!$AB$3:$AB$1315,DataRegularSeason20242025!$B$3:$B$1315, "&lt;=" &amp; EO$1, DataRegularSeason20242025!$E$3:$E$1315, $A11)</f>
        <v>17</v>
      </c>
      <c r="EP11">
        <f>SUMIFS(DataRegularSeason20242025!$AA$3:$AA$1315,DataRegularSeason20242025!$B$3:$B$1315, "&lt;=" &amp; EP$1, DataRegularSeason20242025!$D$3:$D$1315, $A11)+SUMIFS(DataRegularSeason20242025!$AB$3:$AB$1315,DataRegularSeason20242025!$B$3:$B$1315, "&lt;=" &amp; EP$1, DataRegularSeason20242025!$E$3:$E$1315, $A11)</f>
        <v>17</v>
      </c>
      <c r="EQ11">
        <f>SUMIFS(DataRegularSeason20242025!$AA$3:$AA$1315,DataRegularSeason20242025!$B$3:$B$1315, "&lt;=" &amp; EQ$1, DataRegularSeason20242025!$D$3:$D$1315, $A11)+SUMIFS(DataRegularSeason20242025!$AB$3:$AB$1315,DataRegularSeason20242025!$B$3:$B$1315, "&lt;=" &amp; EQ$1, DataRegularSeason20242025!$E$3:$E$1315, $A11)</f>
        <v>17</v>
      </c>
      <c r="ER11">
        <f>SUMIFS(DataRegularSeason20242025!$AA$3:$AA$1315,DataRegularSeason20242025!$B$3:$B$1315, "&lt;=" &amp; ER$1, DataRegularSeason20242025!$D$3:$D$1315, $A11)+SUMIFS(DataRegularSeason20242025!$AB$3:$AB$1315,DataRegularSeason20242025!$B$3:$B$1315, "&lt;=" &amp; ER$1, DataRegularSeason20242025!$E$3:$E$1315, $A11)</f>
        <v>17</v>
      </c>
      <c r="ES11">
        <f>SUMIFS(DataRegularSeason20242025!$AA$3:$AA$1315,DataRegularSeason20242025!$B$3:$B$1315, "&lt;=" &amp; ES$1, DataRegularSeason20242025!$D$3:$D$1315, $A11)+SUMIFS(DataRegularSeason20242025!$AB$3:$AB$1315,DataRegularSeason20242025!$B$3:$B$1315, "&lt;=" &amp; ES$1, DataRegularSeason20242025!$E$3:$E$1315, $A11)</f>
        <v>17</v>
      </c>
      <c r="ET11">
        <f>SUMIFS(DataRegularSeason20242025!$AA$3:$AA$1315,DataRegularSeason20242025!$B$3:$B$1315, "&lt;=" &amp; ET$1, DataRegularSeason20242025!$D$3:$D$1315, $A11)+SUMIFS(DataRegularSeason20242025!$AB$3:$AB$1315,DataRegularSeason20242025!$B$3:$B$1315, "&lt;=" &amp; ET$1, DataRegularSeason20242025!$E$3:$E$1315, $A11)</f>
        <v>17</v>
      </c>
      <c r="EU11">
        <f>SUMIFS(DataRegularSeason20242025!$AA$3:$AA$1315,DataRegularSeason20242025!$B$3:$B$1315, "&lt;=" &amp; EU$1, DataRegularSeason20242025!$D$3:$D$1315, $A11)+SUMIFS(DataRegularSeason20242025!$AB$3:$AB$1315,DataRegularSeason20242025!$B$3:$B$1315, "&lt;=" &amp; EU$1, DataRegularSeason20242025!$E$3:$E$1315, $A11)</f>
        <v>17</v>
      </c>
      <c r="EV11">
        <f>SUMIFS(DataRegularSeason20242025!$AA$3:$AA$1315,DataRegularSeason20242025!$B$3:$B$1315, "&lt;=" &amp; EV$1, DataRegularSeason20242025!$D$3:$D$1315, $A11)+SUMIFS(DataRegularSeason20242025!$AB$3:$AB$1315,DataRegularSeason20242025!$B$3:$B$1315, "&lt;=" &amp; EV$1, DataRegularSeason20242025!$E$3:$E$1315, $A11)</f>
        <v>17</v>
      </c>
      <c r="EW11">
        <f>SUMIFS(DataRegularSeason20242025!$AA$3:$AA$1315,DataRegularSeason20242025!$B$3:$B$1315, "&lt;=" &amp; EW$1, DataRegularSeason20242025!$D$3:$D$1315, $A11)+SUMIFS(DataRegularSeason20242025!$AB$3:$AB$1315,DataRegularSeason20242025!$B$3:$B$1315, "&lt;=" &amp; EW$1, DataRegularSeason20242025!$E$3:$E$1315, $A11)</f>
        <v>17</v>
      </c>
      <c r="EX11">
        <f>SUMIFS(DataRegularSeason20242025!$AA$3:$AA$1315,DataRegularSeason20242025!$B$3:$B$1315, "&lt;=" &amp; EX$1, DataRegularSeason20242025!$D$3:$D$1315, $A11)+SUMIFS(DataRegularSeason20242025!$AB$3:$AB$1315,DataRegularSeason20242025!$B$3:$B$1315, "&lt;=" &amp; EX$1, DataRegularSeason20242025!$E$3:$E$1315, $A11)</f>
        <v>17</v>
      </c>
      <c r="EY11">
        <f>SUMIFS(DataRegularSeason20242025!$AA$3:$AA$1315,DataRegularSeason20242025!$B$3:$B$1315, "&lt;=" &amp; EY$1, DataRegularSeason20242025!$D$3:$D$1315, $A11)+SUMIFS(DataRegularSeason20242025!$AB$3:$AB$1315,DataRegularSeason20242025!$B$3:$B$1315, "&lt;=" &amp; EY$1, DataRegularSeason20242025!$E$3:$E$1315, $A11)</f>
        <v>17</v>
      </c>
      <c r="EZ11">
        <f>SUMIFS(DataRegularSeason20242025!$AA$3:$AA$1315,DataRegularSeason20242025!$B$3:$B$1315, "&lt;=" &amp; EZ$1, DataRegularSeason20242025!$D$3:$D$1315, $A11)+SUMIFS(DataRegularSeason20242025!$AB$3:$AB$1315,DataRegularSeason20242025!$B$3:$B$1315, "&lt;=" &amp; EZ$1, DataRegularSeason20242025!$E$3:$E$1315, $A11)</f>
        <v>17</v>
      </c>
      <c r="FA11">
        <f>SUMIFS(DataRegularSeason20242025!$AA$3:$AA$1315,DataRegularSeason20242025!$B$3:$B$1315, "&lt;=" &amp; FA$1, DataRegularSeason20242025!$D$3:$D$1315, $A11)+SUMIFS(DataRegularSeason20242025!$AB$3:$AB$1315,DataRegularSeason20242025!$B$3:$B$1315, "&lt;=" &amp; FA$1, DataRegularSeason20242025!$E$3:$E$1315, $A11)</f>
        <v>17</v>
      </c>
      <c r="FB11">
        <f>SUMIFS(DataRegularSeason20242025!$AA$3:$AA$1315,DataRegularSeason20242025!$B$3:$B$1315, "&lt;=" &amp; FB$1, DataRegularSeason20242025!$D$3:$D$1315, $A11)+SUMIFS(DataRegularSeason20242025!$AB$3:$AB$1315,DataRegularSeason20242025!$B$3:$B$1315, "&lt;=" &amp; FB$1, DataRegularSeason20242025!$E$3:$E$1315, $A11)</f>
        <v>17</v>
      </c>
      <c r="FC11">
        <f>SUMIFS(DataRegularSeason20242025!$AA$3:$AA$1315,DataRegularSeason20242025!$B$3:$B$1315, "&lt;=" &amp; FC$1, DataRegularSeason20242025!$D$3:$D$1315, $A11)+SUMIFS(DataRegularSeason20242025!$AB$3:$AB$1315,DataRegularSeason20242025!$B$3:$B$1315, "&lt;=" &amp; FC$1, DataRegularSeason20242025!$E$3:$E$1315, $A11)</f>
        <v>17</v>
      </c>
      <c r="FD11">
        <f>SUMIFS(DataRegularSeason20242025!$AA$3:$AA$1315,DataRegularSeason20242025!$B$3:$B$1315, "&lt;=" &amp; FD$1, DataRegularSeason20242025!$D$3:$D$1315, $A11)+SUMIFS(DataRegularSeason20242025!$AB$3:$AB$1315,DataRegularSeason20242025!$B$3:$B$1315, "&lt;=" &amp; FD$1, DataRegularSeason20242025!$E$3:$E$1315, $A11)</f>
        <v>17</v>
      </c>
      <c r="FE11">
        <f>SUMIFS(DataRegularSeason20242025!$AA$3:$AA$1315,DataRegularSeason20242025!$B$3:$B$1315, "&lt;=" &amp; FE$1, DataRegularSeason20242025!$D$3:$D$1315, $A11)+SUMIFS(DataRegularSeason20242025!$AB$3:$AB$1315,DataRegularSeason20242025!$B$3:$B$1315, "&lt;=" &amp; FE$1, DataRegularSeason20242025!$E$3:$E$1315, $A11)</f>
        <v>17</v>
      </c>
      <c r="FF11">
        <f>SUMIFS(DataRegularSeason20242025!$AA$3:$AA$1315,DataRegularSeason20242025!$B$3:$B$1315, "&lt;=" &amp; FF$1, DataRegularSeason20242025!$D$3:$D$1315, $A11)+SUMIFS(DataRegularSeason20242025!$AB$3:$AB$1315,DataRegularSeason20242025!$B$3:$B$1315, "&lt;=" &amp; FF$1, DataRegularSeason20242025!$E$3:$E$1315, $A11)</f>
        <v>17</v>
      </c>
      <c r="FG11">
        <f>SUMIFS(DataRegularSeason20242025!$AA$3:$AA$1315,DataRegularSeason20242025!$B$3:$B$1315, "&lt;=" &amp; FG$1, DataRegularSeason20242025!$D$3:$D$1315, $A11)+SUMIFS(DataRegularSeason20242025!$AB$3:$AB$1315,DataRegularSeason20242025!$B$3:$B$1315, "&lt;=" &amp; FG$1, DataRegularSeason20242025!$E$3:$E$1315, $A11)</f>
        <v>17</v>
      </c>
      <c r="FH11">
        <f>SUMIFS(DataRegularSeason20242025!$AA$3:$AA$1315,DataRegularSeason20242025!$B$3:$B$1315, "&lt;=" &amp; FH$1, DataRegularSeason20242025!$D$3:$D$1315, $A11)+SUMIFS(DataRegularSeason20242025!$AB$3:$AB$1315,DataRegularSeason20242025!$B$3:$B$1315, "&lt;=" &amp; FH$1, DataRegularSeason20242025!$E$3:$E$1315, $A11)</f>
        <v>17</v>
      </c>
      <c r="FI11">
        <f>SUMIFS(DataRegularSeason20242025!$AA$3:$AA$1315,DataRegularSeason20242025!$B$3:$B$1315, "&lt;=" &amp; FI$1, DataRegularSeason20242025!$D$3:$D$1315, $A11)+SUMIFS(DataRegularSeason20242025!$AB$3:$AB$1315,DataRegularSeason20242025!$B$3:$B$1315, "&lt;=" &amp; FI$1, DataRegularSeason20242025!$E$3:$E$1315, $A11)</f>
        <v>17</v>
      </c>
      <c r="FJ11">
        <f>SUMIFS(DataRegularSeason20242025!$AA$3:$AA$1315,DataRegularSeason20242025!$B$3:$B$1315, "&lt;=" &amp; FJ$1, DataRegularSeason20242025!$D$3:$D$1315, $A11)+SUMIFS(DataRegularSeason20242025!$AB$3:$AB$1315,DataRegularSeason20242025!$B$3:$B$1315, "&lt;=" &amp; FJ$1, DataRegularSeason20242025!$E$3:$E$1315, $A11)</f>
        <v>17</v>
      </c>
      <c r="FK11">
        <f>SUMIFS(DataRegularSeason20242025!$AA$3:$AA$1315,DataRegularSeason20242025!$B$3:$B$1315, "&lt;=" &amp; FK$1, DataRegularSeason20242025!$D$3:$D$1315, $A11)+SUMIFS(DataRegularSeason20242025!$AB$3:$AB$1315,DataRegularSeason20242025!$B$3:$B$1315, "&lt;=" &amp; FK$1, DataRegularSeason20242025!$E$3:$E$1315, $A11)</f>
        <v>17</v>
      </c>
      <c r="FL11">
        <f>SUMIFS(DataRegularSeason20242025!$AA$3:$AA$1315,DataRegularSeason20242025!$B$3:$B$1315, "&lt;=" &amp; FL$1, DataRegularSeason20242025!$D$3:$D$1315, $A11)+SUMIFS(DataRegularSeason20242025!$AB$3:$AB$1315,DataRegularSeason20242025!$B$3:$B$1315, "&lt;=" &amp; FL$1, DataRegularSeason20242025!$E$3:$E$1315, $A11)</f>
        <v>17</v>
      </c>
      <c r="FM11">
        <f>SUMIFS(DataRegularSeason20242025!$AA$3:$AA$1315,DataRegularSeason20242025!$B$3:$B$1315, "&lt;=" &amp; FM$1, DataRegularSeason20242025!$D$3:$D$1315, $A11)+SUMIFS(DataRegularSeason20242025!$AB$3:$AB$1315,DataRegularSeason20242025!$B$3:$B$1315, "&lt;=" &amp; FM$1, DataRegularSeason20242025!$E$3:$E$1315, $A11)</f>
        <v>17</v>
      </c>
      <c r="FN11">
        <f>SUMIFS(DataRegularSeason20242025!$AA$3:$AA$1315,DataRegularSeason20242025!$B$3:$B$1315, "&lt;=" &amp; FN$1, DataRegularSeason20242025!$D$3:$D$1315, $A11)+SUMIFS(DataRegularSeason20242025!$AB$3:$AB$1315,DataRegularSeason20242025!$B$3:$B$1315, "&lt;=" &amp; FN$1, DataRegularSeason20242025!$E$3:$E$1315, $A11)</f>
        <v>17</v>
      </c>
      <c r="FO11">
        <f>SUMIFS(DataRegularSeason20242025!$AA$3:$AA$1315,DataRegularSeason20242025!$B$3:$B$1315, "&lt;=" &amp; FO$1, DataRegularSeason20242025!$D$3:$D$1315, $A11)+SUMIFS(DataRegularSeason20242025!$AB$3:$AB$1315,DataRegularSeason20242025!$B$3:$B$1315, "&lt;=" &amp; FO$1, DataRegularSeason20242025!$E$3:$E$1315, $A11)</f>
        <v>17</v>
      </c>
      <c r="FP11">
        <f>SUMIFS(DataRegularSeason20242025!$AA$3:$AA$1315,DataRegularSeason20242025!$B$3:$B$1315, "&lt;=" &amp; FP$1, DataRegularSeason20242025!$D$3:$D$1315, $A11)+SUMIFS(DataRegularSeason20242025!$AB$3:$AB$1315,DataRegularSeason20242025!$B$3:$B$1315, "&lt;=" &amp; FP$1, DataRegularSeason20242025!$E$3:$E$1315, $A11)</f>
        <v>17</v>
      </c>
      <c r="FQ11">
        <f>SUMIFS(DataRegularSeason20242025!$AA$3:$AA$1315,DataRegularSeason20242025!$B$3:$B$1315, "&lt;=" &amp; FQ$1, DataRegularSeason20242025!$D$3:$D$1315, $A11)+SUMIFS(DataRegularSeason20242025!$AB$3:$AB$1315,DataRegularSeason20242025!$B$3:$B$1315, "&lt;=" &amp; FQ$1, DataRegularSeason20242025!$E$3:$E$1315, $A11)</f>
        <v>17</v>
      </c>
      <c r="FR11">
        <f>SUMIFS(DataRegularSeason20242025!$AA$3:$AA$1315,DataRegularSeason20242025!$B$3:$B$1315, "&lt;=" &amp; FR$1, DataRegularSeason20242025!$D$3:$D$1315, $A11)+SUMIFS(DataRegularSeason20242025!$AB$3:$AB$1315,DataRegularSeason20242025!$B$3:$B$1315, "&lt;=" &amp; FR$1, DataRegularSeason20242025!$E$3:$E$1315, $A11)</f>
        <v>17</v>
      </c>
      <c r="FS11">
        <f>SUMIFS(DataRegularSeason20242025!$AA$3:$AA$1315,DataRegularSeason20242025!$B$3:$B$1315, "&lt;=" &amp; FS$1, DataRegularSeason20242025!$D$3:$D$1315, $A11)+SUMIFS(DataRegularSeason20242025!$AB$3:$AB$1315,DataRegularSeason20242025!$B$3:$B$1315, "&lt;=" &amp; FS$1, DataRegularSeason20242025!$E$3:$E$1315, $A11)</f>
        <v>17</v>
      </c>
      <c r="FT11">
        <f>SUMIFS(DataRegularSeason20242025!$AA$3:$AA$1315,DataRegularSeason20242025!$B$3:$B$1315, "&lt;=" &amp; FT$1, DataRegularSeason20242025!$D$3:$D$1315, $A11)+SUMIFS(DataRegularSeason20242025!$AB$3:$AB$1315,DataRegularSeason20242025!$B$3:$B$1315, "&lt;=" &amp; FT$1, DataRegularSeason20242025!$E$3:$E$1315, $A11)</f>
        <v>17</v>
      </c>
      <c r="FU11">
        <f>SUMIFS(DataRegularSeason20242025!$AA$3:$AA$1315,DataRegularSeason20242025!$B$3:$B$1315, "&lt;=" &amp; FU$1, DataRegularSeason20242025!$D$3:$D$1315, $A11)+SUMIFS(DataRegularSeason20242025!$AB$3:$AB$1315,DataRegularSeason20242025!$B$3:$B$1315, "&lt;=" &amp; FU$1, DataRegularSeason20242025!$E$3:$E$1315, $A11)</f>
        <v>17</v>
      </c>
      <c r="FV11">
        <f>SUMIFS(DataRegularSeason20242025!$AA$3:$AA$1315,DataRegularSeason20242025!$B$3:$B$1315, "&lt;=" &amp; FV$1, DataRegularSeason20242025!$D$3:$D$1315, $A11)+SUMIFS(DataRegularSeason20242025!$AB$3:$AB$1315,DataRegularSeason20242025!$B$3:$B$1315, "&lt;=" &amp; FV$1, DataRegularSeason20242025!$E$3:$E$1315, $A11)</f>
        <v>17</v>
      </c>
      <c r="FW11">
        <f>SUMIFS(DataRegularSeason20242025!$AA$3:$AA$1315,DataRegularSeason20242025!$B$3:$B$1315, "&lt;=" &amp; FW$1, DataRegularSeason20242025!$D$3:$D$1315, $A11)+SUMIFS(DataRegularSeason20242025!$AB$3:$AB$1315,DataRegularSeason20242025!$B$3:$B$1315, "&lt;=" &amp; FW$1, DataRegularSeason20242025!$E$3:$E$1315, $A11)</f>
        <v>17</v>
      </c>
      <c r="FX11">
        <f>SUMIFS(DataRegularSeason20242025!$AA$3:$AA$1315,DataRegularSeason20242025!$B$3:$B$1315, "&lt;=" &amp; FX$1, DataRegularSeason20242025!$D$3:$D$1315, $A11)+SUMIFS(DataRegularSeason20242025!$AB$3:$AB$1315,DataRegularSeason20242025!$B$3:$B$1315, "&lt;=" &amp; FX$1, DataRegularSeason20242025!$E$3:$E$1315, $A11)</f>
        <v>17</v>
      </c>
      <c r="FY11">
        <f>SUMIFS(DataRegularSeason20242025!$AA$3:$AA$1315,DataRegularSeason20242025!$B$3:$B$1315, "&lt;=" &amp; FY$1, DataRegularSeason20242025!$D$3:$D$1315, $A11)+SUMIFS(DataRegularSeason20242025!$AB$3:$AB$1315,DataRegularSeason20242025!$B$3:$B$1315, "&lt;=" &amp; FY$1, DataRegularSeason20242025!$E$3:$E$1315, $A11)</f>
        <v>17</v>
      </c>
      <c r="FZ11">
        <f>SUMIFS(DataRegularSeason20242025!$AA$3:$AA$1315,DataRegularSeason20242025!$B$3:$B$1315, "&lt;=" &amp; FZ$1, DataRegularSeason20242025!$D$3:$D$1315, $A11)+SUMIFS(DataRegularSeason20242025!$AB$3:$AB$1315,DataRegularSeason20242025!$B$3:$B$1315, "&lt;=" &amp; FZ$1, DataRegularSeason20242025!$E$3:$E$1315, $A11)</f>
        <v>17</v>
      </c>
      <c r="GA11">
        <f>SUMIFS(DataRegularSeason20242025!$AA$3:$AA$1315,DataRegularSeason20242025!$B$3:$B$1315, "&lt;=" &amp; GA$1, DataRegularSeason20242025!$D$3:$D$1315, $A11)+SUMIFS(DataRegularSeason20242025!$AB$3:$AB$1315,DataRegularSeason20242025!$B$3:$B$1315, "&lt;=" &amp; GA$1, DataRegularSeason20242025!$E$3:$E$1315, $A11)</f>
        <v>17</v>
      </c>
      <c r="GB11">
        <f>SUMIFS(DataRegularSeason20242025!$AA$3:$AA$1315,DataRegularSeason20242025!$B$3:$B$1315, "&lt;=" &amp; GB$1, DataRegularSeason20242025!$D$3:$D$1315, $A11)+SUMIFS(DataRegularSeason20242025!$AB$3:$AB$1315,DataRegularSeason20242025!$B$3:$B$1315, "&lt;=" &amp; GB$1, DataRegularSeason20242025!$E$3:$E$1315, $A11)</f>
        <v>17</v>
      </c>
      <c r="GC11">
        <f>SUMIFS(DataRegularSeason20242025!$AA$3:$AA$1315,DataRegularSeason20242025!$B$3:$B$1315, "&lt;=" &amp; GC$1, DataRegularSeason20242025!$D$3:$D$1315, $A11)+SUMIFS(DataRegularSeason20242025!$AB$3:$AB$1315,DataRegularSeason20242025!$B$3:$B$1315, "&lt;=" &amp; GC$1, DataRegularSeason20242025!$E$3:$E$1315, $A11)</f>
        <v>17</v>
      </c>
      <c r="GD11">
        <f>SUMIFS(DataRegularSeason20242025!$AA$3:$AA$1315,DataRegularSeason20242025!$B$3:$B$1315, "&lt;=" &amp; GD$1, DataRegularSeason20242025!$D$3:$D$1315, $A11)+SUMIFS(DataRegularSeason20242025!$AB$3:$AB$1315,DataRegularSeason20242025!$B$3:$B$1315, "&lt;=" &amp; GD$1, DataRegularSeason20242025!$E$3:$E$1315, $A11)</f>
        <v>17</v>
      </c>
      <c r="GE11">
        <f>SUMIFS(DataRegularSeason20242025!$AA$3:$AA$1315,DataRegularSeason20242025!$B$3:$B$1315, "&lt;=" &amp; GE$1, DataRegularSeason20242025!$D$3:$D$1315, $A11)+SUMIFS(DataRegularSeason20242025!$AB$3:$AB$1315,DataRegularSeason20242025!$B$3:$B$1315, "&lt;=" &amp; GE$1, DataRegularSeason20242025!$E$3:$E$1315, $A11)</f>
        <v>17</v>
      </c>
      <c r="GF11">
        <f>SUMIFS(DataRegularSeason20242025!$AA$3:$AA$1315,DataRegularSeason20242025!$B$3:$B$1315, "&lt;=" &amp; GF$1, DataRegularSeason20242025!$D$3:$D$1315, $A11)+SUMIFS(DataRegularSeason20242025!$AB$3:$AB$1315,DataRegularSeason20242025!$B$3:$B$1315, "&lt;=" &amp; GF$1, DataRegularSeason20242025!$E$3:$E$1315, $A11)</f>
        <v>17</v>
      </c>
      <c r="GG11">
        <f>SUMIFS(DataRegularSeason20242025!$AA$3:$AA$1315,DataRegularSeason20242025!$B$3:$B$1315, "&lt;=" &amp; GG$1, DataRegularSeason20242025!$D$3:$D$1315, $A11)+SUMIFS(DataRegularSeason20242025!$AB$3:$AB$1315,DataRegularSeason20242025!$B$3:$B$1315, "&lt;=" &amp; GG$1, DataRegularSeason20242025!$E$3:$E$1315, $A11)</f>
        <v>17</v>
      </c>
      <c r="GH11">
        <f>SUMIFS(DataRegularSeason20242025!$AA$3:$AA$1315,DataRegularSeason20242025!$B$3:$B$1315, "&lt;=" &amp; GH$1, DataRegularSeason20242025!$D$3:$D$1315, $A11)+SUMIFS(DataRegularSeason20242025!$AB$3:$AB$1315,DataRegularSeason20242025!$B$3:$B$1315, "&lt;=" &amp; GH$1, DataRegularSeason20242025!$E$3:$E$1315, $A11)</f>
        <v>17</v>
      </c>
      <c r="GI11">
        <f>SUMIFS(DataRegularSeason20242025!$AA$3:$AA$1315,DataRegularSeason20242025!$B$3:$B$1315, "&lt;=" &amp; GI$1, DataRegularSeason20242025!$D$3:$D$1315, $A11)+SUMIFS(DataRegularSeason20242025!$AB$3:$AB$1315,DataRegularSeason20242025!$B$3:$B$1315, "&lt;=" &amp; GI$1, DataRegularSeason20242025!$E$3:$E$1315, $A11)</f>
        <v>17</v>
      </c>
      <c r="GJ11">
        <f>SUMIFS(DataRegularSeason20242025!$AA$3:$AA$1315,DataRegularSeason20242025!$B$3:$B$1315, "&lt;=" &amp; GJ$1, DataRegularSeason20242025!$D$3:$D$1315, $A11)+SUMIFS(DataRegularSeason20242025!$AB$3:$AB$1315,DataRegularSeason20242025!$B$3:$B$1315, "&lt;=" &amp; GJ$1, DataRegularSeason20242025!$E$3:$E$1315, $A11)</f>
        <v>17</v>
      </c>
      <c r="GK11">
        <f>SUMIFS(DataRegularSeason20242025!$AA$3:$AA$1315,DataRegularSeason20242025!$B$3:$B$1315, "&lt;=" &amp; GK$1, DataRegularSeason20242025!$D$3:$D$1315, $A11)+SUMIFS(DataRegularSeason20242025!$AB$3:$AB$1315,DataRegularSeason20242025!$B$3:$B$1315, "&lt;=" &amp; GK$1, DataRegularSeason20242025!$E$3:$E$1315, $A11)</f>
        <v>17</v>
      </c>
      <c r="GL11">
        <f>SUMIFS(DataRegularSeason20242025!$AA$3:$AA$1315,DataRegularSeason20242025!$B$3:$B$1315, "&lt;=" &amp; GL$1, DataRegularSeason20242025!$D$3:$D$1315, $A11)+SUMIFS(DataRegularSeason20242025!$AB$3:$AB$1315,DataRegularSeason20242025!$B$3:$B$1315, "&lt;=" &amp; GL$1, DataRegularSeason20242025!$E$3:$E$1315, $A11)</f>
        <v>17</v>
      </c>
      <c r="GM11">
        <f>SUMIFS(DataRegularSeason20242025!$AA$3:$AA$1315,DataRegularSeason20242025!$B$3:$B$1315, "&lt;=" &amp; GM$1, DataRegularSeason20242025!$D$3:$D$1315, $A11)+SUMIFS(DataRegularSeason20242025!$AB$3:$AB$1315,DataRegularSeason20242025!$B$3:$B$1315, "&lt;=" &amp; GM$1, DataRegularSeason20242025!$E$3:$E$1315, $A11)</f>
        <v>17</v>
      </c>
      <c r="GN11">
        <f>SUMIFS(DataRegularSeason20242025!$AA$3:$AA$1315,DataRegularSeason20242025!$B$3:$B$1315, "&lt;=" &amp; GN$1, DataRegularSeason20242025!$D$3:$D$1315, $A11)+SUMIFS(DataRegularSeason20242025!$AB$3:$AB$1315,DataRegularSeason20242025!$B$3:$B$1315, "&lt;=" &amp; GN$1, DataRegularSeason20242025!$E$3:$E$1315, $A11)</f>
        <v>17</v>
      </c>
      <c r="GO11">
        <f>SUMIFS(DataRegularSeason20242025!$AA$3:$AA$1315,DataRegularSeason20242025!$B$3:$B$1315, "&lt;=" &amp; GO$1, DataRegularSeason20242025!$D$3:$D$1315, $A11)+SUMIFS(DataRegularSeason20242025!$AB$3:$AB$1315,DataRegularSeason20242025!$B$3:$B$1315, "&lt;=" &amp; GO$1, DataRegularSeason20242025!$E$3:$E$1315, $A11)</f>
        <v>17</v>
      </c>
      <c r="GP11">
        <f>SUMIFS(DataRegularSeason20242025!$AA$3:$AA$1315,DataRegularSeason20242025!$B$3:$B$1315, "&lt;=" &amp; GP$1, DataRegularSeason20242025!$D$3:$D$1315, $A11)+SUMIFS(DataRegularSeason20242025!$AB$3:$AB$1315,DataRegularSeason20242025!$B$3:$B$1315, "&lt;=" &amp; GP$1, DataRegularSeason20242025!$E$3:$E$1315, $A11)</f>
        <v>17</v>
      </c>
      <c r="GQ11">
        <f>SUMIFS(DataRegularSeason20242025!$AA$3:$AA$1315,DataRegularSeason20242025!$B$3:$B$1315, "&lt;=" &amp; GQ$1, DataRegularSeason20242025!$D$3:$D$1315, $A11)+SUMIFS(DataRegularSeason20242025!$AB$3:$AB$1315,DataRegularSeason20242025!$B$3:$B$1315, "&lt;=" &amp; GQ$1, DataRegularSeason20242025!$E$3:$E$1315, $A11)</f>
        <v>17</v>
      </c>
      <c r="GR11">
        <f>SUMIFS(DataRegularSeason20242025!$AA$3:$AA$1315,DataRegularSeason20242025!$B$3:$B$1315, "&lt;=" &amp; GR$1, DataRegularSeason20242025!$D$3:$D$1315, $A11)+SUMIFS(DataRegularSeason20242025!$AB$3:$AB$1315,DataRegularSeason20242025!$B$3:$B$1315, "&lt;=" &amp; GR$1, DataRegularSeason20242025!$E$3:$E$1315, $A11)</f>
        <v>17</v>
      </c>
      <c r="GS11">
        <f>SUMIFS(DataRegularSeason20242025!$AA$3:$AA$1315,DataRegularSeason20242025!$B$3:$B$1315, "&lt;=" &amp; GS$1, DataRegularSeason20242025!$D$3:$D$1315, $A11)+SUMIFS(DataRegularSeason20242025!$AB$3:$AB$1315,DataRegularSeason20242025!$B$3:$B$1315, "&lt;=" &amp; GS$1, DataRegularSeason20242025!$E$3:$E$1315, $A11)</f>
        <v>17</v>
      </c>
      <c r="GT11">
        <f>SUMIFS(DataRegularSeason20242025!$AA$3:$AA$1315,DataRegularSeason20242025!$B$3:$B$1315, "&lt;=" &amp; GT$1, DataRegularSeason20242025!$D$3:$D$1315, $A11)+SUMIFS(DataRegularSeason20242025!$AB$3:$AB$1315,DataRegularSeason20242025!$B$3:$B$1315, "&lt;=" &amp; GT$1, DataRegularSeason20242025!$E$3:$E$1315, $A11)</f>
        <v>17</v>
      </c>
      <c r="GU11">
        <f>SUMIFS(DataRegularSeason20242025!$AA$3:$AA$1315,DataRegularSeason20242025!$B$3:$B$1315, "&lt;=" &amp; GU$1, DataRegularSeason20242025!$D$3:$D$1315, $A11)+SUMIFS(DataRegularSeason20242025!$AB$3:$AB$1315,DataRegularSeason20242025!$B$3:$B$1315, "&lt;=" &amp; GU$1, DataRegularSeason20242025!$E$3:$E$1315, $A11)</f>
        <v>17</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16</v>
      </c>
      <c r="AM12">
        <f>SUMIFS(DataRegularSeason20242025!$AA$3:$AA$1315,DataRegularSeason20242025!$B$3:$B$1315, "&lt;=" &amp; AM$1, DataRegularSeason20242025!$D$3:$D$1315, $A12)+SUMIFS(DataRegularSeason20242025!$AB$3:$AB$1315,DataRegularSeason20242025!$B$3:$B$1315, "&lt;=" &amp; AM$1, DataRegularSeason20242025!$E$3:$E$1315, $A12)</f>
        <v>16</v>
      </c>
      <c r="AN12">
        <f>SUMIFS(DataRegularSeason20242025!$AA$3:$AA$1315,DataRegularSeason20242025!$B$3:$B$1315, "&lt;=" &amp; AN$1, DataRegularSeason20242025!$D$3:$D$1315, $A12)+SUMIFS(DataRegularSeason20242025!$AB$3:$AB$1315,DataRegularSeason20242025!$B$3:$B$1315, "&lt;=" &amp; AN$1, DataRegularSeason20242025!$E$3:$E$1315, $A12)</f>
        <v>16</v>
      </c>
      <c r="AO12">
        <f>SUMIFS(DataRegularSeason20242025!$AA$3:$AA$1315,DataRegularSeason20242025!$B$3:$B$1315, "&lt;=" &amp; AO$1, DataRegularSeason20242025!$D$3:$D$1315, $A12)+SUMIFS(DataRegularSeason20242025!$AB$3:$AB$1315,DataRegularSeason20242025!$B$3:$B$1315, "&lt;=" &amp; AO$1, DataRegularSeason20242025!$E$3:$E$1315, $A12)</f>
        <v>16</v>
      </c>
      <c r="AP12">
        <f>SUMIFS(DataRegularSeason20242025!$AA$3:$AA$1315,DataRegularSeason20242025!$B$3:$B$1315, "&lt;=" &amp; AP$1, DataRegularSeason20242025!$D$3:$D$1315, $A12)+SUMIFS(DataRegularSeason20242025!$AB$3:$AB$1315,DataRegularSeason20242025!$B$3:$B$1315, "&lt;=" &amp; AP$1, DataRegularSeason20242025!$E$3:$E$1315, $A12)</f>
        <v>16</v>
      </c>
      <c r="AQ12">
        <f>SUMIFS(DataRegularSeason20242025!$AA$3:$AA$1315,DataRegularSeason20242025!$B$3:$B$1315, "&lt;=" &amp; AQ$1, DataRegularSeason20242025!$D$3:$D$1315, $A12)+SUMIFS(DataRegularSeason20242025!$AB$3:$AB$1315,DataRegularSeason20242025!$B$3:$B$1315, "&lt;=" &amp; AQ$1, DataRegularSeason20242025!$E$3:$E$1315, $A12)</f>
        <v>16</v>
      </c>
      <c r="AR12">
        <f>SUMIFS(DataRegularSeason20242025!$AA$3:$AA$1315,DataRegularSeason20242025!$B$3:$B$1315, "&lt;=" &amp; AR$1, DataRegularSeason20242025!$D$3:$D$1315, $A12)+SUMIFS(DataRegularSeason20242025!$AB$3:$AB$1315,DataRegularSeason20242025!$B$3:$B$1315, "&lt;=" &amp; AR$1, DataRegularSeason20242025!$E$3:$E$1315, $A12)</f>
        <v>16</v>
      </c>
      <c r="AS12">
        <f>SUMIFS(DataRegularSeason20242025!$AA$3:$AA$1315,DataRegularSeason20242025!$B$3:$B$1315, "&lt;=" &amp; AS$1, DataRegularSeason20242025!$D$3:$D$1315, $A12)+SUMIFS(DataRegularSeason20242025!$AB$3:$AB$1315,DataRegularSeason20242025!$B$3:$B$1315, "&lt;=" &amp; AS$1, DataRegularSeason20242025!$E$3:$E$1315, $A12)</f>
        <v>16</v>
      </c>
      <c r="AT12">
        <f>SUMIFS(DataRegularSeason20242025!$AA$3:$AA$1315,DataRegularSeason20242025!$B$3:$B$1315, "&lt;=" &amp; AT$1, DataRegularSeason20242025!$D$3:$D$1315, $A12)+SUMIFS(DataRegularSeason20242025!$AB$3:$AB$1315,DataRegularSeason20242025!$B$3:$B$1315, "&lt;=" &amp; AT$1, DataRegularSeason20242025!$E$3:$E$1315, $A12)</f>
        <v>16</v>
      </c>
      <c r="AU12">
        <f>SUMIFS(DataRegularSeason20242025!$AA$3:$AA$1315,DataRegularSeason20242025!$B$3:$B$1315, "&lt;=" &amp; AU$1, DataRegularSeason20242025!$D$3:$D$1315, $A12)+SUMIFS(DataRegularSeason20242025!$AB$3:$AB$1315,DataRegularSeason20242025!$B$3:$B$1315, "&lt;=" &amp; AU$1, DataRegularSeason20242025!$E$3:$E$1315, $A12)</f>
        <v>16</v>
      </c>
      <c r="AV12">
        <f>SUMIFS(DataRegularSeason20242025!$AA$3:$AA$1315,DataRegularSeason20242025!$B$3:$B$1315, "&lt;=" &amp; AV$1, DataRegularSeason20242025!$D$3:$D$1315, $A12)+SUMIFS(DataRegularSeason20242025!$AB$3:$AB$1315,DataRegularSeason20242025!$B$3:$B$1315, "&lt;=" &amp; AV$1, DataRegularSeason20242025!$E$3:$E$1315, $A12)</f>
        <v>16</v>
      </c>
      <c r="AW12">
        <f>SUMIFS(DataRegularSeason20242025!$AA$3:$AA$1315,DataRegularSeason20242025!$B$3:$B$1315, "&lt;=" &amp; AW$1, DataRegularSeason20242025!$D$3:$D$1315, $A12)+SUMIFS(DataRegularSeason20242025!$AB$3:$AB$1315,DataRegularSeason20242025!$B$3:$B$1315, "&lt;=" &amp; AW$1, DataRegularSeason20242025!$E$3:$E$1315, $A12)</f>
        <v>16</v>
      </c>
      <c r="AX12">
        <f>SUMIFS(DataRegularSeason20242025!$AA$3:$AA$1315,DataRegularSeason20242025!$B$3:$B$1315, "&lt;=" &amp; AX$1, DataRegularSeason20242025!$D$3:$D$1315, $A12)+SUMIFS(DataRegularSeason20242025!$AB$3:$AB$1315,DataRegularSeason20242025!$B$3:$B$1315, "&lt;=" &amp; AX$1, DataRegularSeason20242025!$E$3:$E$1315, $A12)</f>
        <v>16</v>
      </c>
      <c r="AY12">
        <f>SUMIFS(DataRegularSeason20242025!$AA$3:$AA$1315,DataRegularSeason20242025!$B$3:$B$1315, "&lt;=" &amp; AY$1, DataRegularSeason20242025!$D$3:$D$1315, $A12)+SUMIFS(DataRegularSeason20242025!$AB$3:$AB$1315,DataRegularSeason20242025!$B$3:$B$1315, "&lt;=" &amp; AY$1, DataRegularSeason20242025!$E$3:$E$1315, $A12)</f>
        <v>16</v>
      </c>
      <c r="AZ12">
        <f>SUMIFS(DataRegularSeason20242025!$AA$3:$AA$1315,DataRegularSeason20242025!$B$3:$B$1315, "&lt;=" &amp; AZ$1, DataRegularSeason20242025!$D$3:$D$1315, $A12)+SUMIFS(DataRegularSeason20242025!$AB$3:$AB$1315,DataRegularSeason20242025!$B$3:$B$1315, "&lt;=" &amp; AZ$1, DataRegularSeason20242025!$E$3:$E$1315, $A12)</f>
        <v>16</v>
      </c>
      <c r="BA12">
        <f>SUMIFS(DataRegularSeason20242025!$AA$3:$AA$1315,DataRegularSeason20242025!$B$3:$B$1315, "&lt;=" &amp; BA$1, DataRegularSeason20242025!$D$3:$D$1315, $A12)+SUMIFS(DataRegularSeason20242025!$AB$3:$AB$1315,DataRegularSeason20242025!$B$3:$B$1315, "&lt;=" &amp; BA$1, DataRegularSeason20242025!$E$3:$E$1315, $A12)</f>
        <v>16</v>
      </c>
      <c r="BB12">
        <f>SUMIFS(DataRegularSeason20242025!$AA$3:$AA$1315,DataRegularSeason20242025!$B$3:$B$1315, "&lt;=" &amp; BB$1, DataRegularSeason20242025!$D$3:$D$1315, $A12)+SUMIFS(DataRegularSeason20242025!$AB$3:$AB$1315,DataRegularSeason20242025!$B$3:$B$1315, "&lt;=" &amp; BB$1, DataRegularSeason20242025!$E$3:$E$1315, $A12)</f>
        <v>16</v>
      </c>
      <c r="BC12">
        <f>SUMIFS(DataRegularSeason20242025!$AA$3:$AA$1315,DataRegularSeason20242025!$B$3:$B$1315, "&lt;=" &amp; BC$1, DataRegularSeason20242025!$D$3:$D$1315, $A12)+SUMIFS(DataRegularSeason20242025!$AB$3:$AB$1315,DataRegularSeason20242025!$B$3:$B$1315, "&lt;=" &amp; BC$1, DataRegularSeason20242025!$E$3:$E$1315, $A12)</f>
        <v>16</v>
      </c>
      <c r="BD12">
        <f>SUMIFS(DataRegularSeason20242025!$AA$3:$AA$1315,DataRegularSeason20242025!$B$3:$B$1315, "&lt;=" &amp; BD$1, DataRegularSeason20242025!$D$3:$D$1315, $A12)+SUMIFS(DataRegularSeason20242025!$AB$3:$AB$1315,DataRegularSeason20242025!$B$3:$B$1315, "&lt;=" &amp; BD$1, DataRegularSeason20242025!$E$3:$E$1315, $A12)</f>
        <v>16</v>
      </c>
      <c r="BE12">
        <f>SUMIFS(DataRegularSeason20242025!$AA$3:$AA$1315,DataRegularSeason20242025!$B$3:$B$1315, "&lt;=" &amp; BE$1, DataRegularSeason20242025!$D$3:$D$1315, $A12)+SUMIFS(DataRegularSeason20242025!$AB$3:$AB$1315,DataRegularSeason20242025!$B$3:$B$1315, "&lt;=" &amp; BE$1, DataRegularSeason20242025!$E$3:$E$1315, $A12)</f>
        <v>16</v>
      </c>
      <c r="BF12">
        <f>SUMIFS(DataRegularSeason20242025!$AA$3:$AA$1315,DataRegularSeason20242025!$B$3:$B$1315, "&lt;=" &amp; BF$1, DataRegularSeason20242025!$D$3:$D$1315, $A12)+SUMIFS(DataRegularSeason20242025!$AB$3:$AB$1315,DataRegularSeason20242025!$B$3:$B$1315, "&lt;=" &amp; BF$1, DataRegularSeason20242025!$E$3:$E$1315, $A12)</f>
        <v>16</v>
      </c>
      <c r="BG12">
        <f>SUMIFS(DataRegularSeason20242025!$AA$3:$AA$1315,DataRegularSeason20242025!$B$3:$B$1315, "&lt;=" &amp; BG$1, DataRegularSeason20242025!$D$3:$D$1315, $A12)+SUMIFS(DataRegularSeason20242025!$AB$3:$AB$1315,DataRegularSeason20242025!$B$3:$B$1315, "&lt;=" &amp; BG$1, DataRegularSeason20242025!$E$3:$E$1315, $A12)</f>
        <v>16</v>
      </c>
      <c r="BH12">
        <f>SUMIFS(DataRegularSeason20242025!$AA$3:$AA$1315,DataRegularSeason20242025!$B$3:$B$1315, "&lt;=" &amp; BH$1, DataRegularSeason20242025!$D$3:$D$1315, $A12)+SUMIFS(DataRegularSeason20242025!$AB$3:$AB$1315,DataRegularSeason20242025!$B$3:$B$1315, "&lt;=" &amp; BH$1, DataRegularSeason20242025!$E$3:$E$1315, $A12)</f>
        <v>16</v>
      </c>
      <c r="BI12">
        <f>SUMIFS(DataRegularSeason20242025!$AA$3:$AA$1315,DataRegularSeason20242025!$B$3:$B$1315, "&lt;=" &amp; BI$1, DataRegularSeason20242025!$D$3:$D$1315, $A12)+SUMIFS(DataRegularSeason20242025!$AB$3:$AB$1315,DataRegularSeason20242025!$B$3:$B$1315, "&lt;=" &amp; BI$1, DataRegularSeason20242025!$E$3:$E$1315, $A12)</f>
        <v>16</v>
      </c>
      <c r="BJ12">
        <f>SUMIFS(DataRegularSeason20242025!$AA$3:$AA$1315,DataRegularSeason20242025!$B$3:$B$1315, "&lt;=" &amp; BJ$1, DataRegularSeason20242025!$D$3:$D$1315, $A12)+SUMIFS(DataRegularSeason20242025!$AB$3:$AB$1315,DataRegularSeason20242025!$B$3:$B$1315, "&lt;=" &amp; BJ$1, DataRegularSeason20242025!$E$3:$E$1315, $A12)</f>
        <v>16</v>
      </c>
      <c r="BK12">
        <f>SUMIFS(DataRegularSeason20242025!$AA$3:$AA$1315,DataRegularSeason20242025!$B$3:$B$1315, "&lt;=" &amp; BK$1, DataRegularSeason20242025!$D$3:$D$1315, $A12)+SUMIFS(DataRegularSeason20242025!$AB$3:$AB$1315,DataRegularSeason20242025!$B$3:$B$1315, "&lt;=" &amp; BK$1, DataRegularSeason20242025!$E$3:$E$1315, $A12)</f>
        <v>16</v>
      </c>
      <c r="BL12">
        <f>SUMIFS(DataRegularSeason20242025!$AA$3:$AA$1315,DataRegularSeason20242025!$B$3:$B$1315, "&lt;=" &amp; BL$1, DataRegularSeason20242025!$D$3:$D$1315, $A12)+SUMIFS(DataRegularSeason20242025!$AB$3:$AB$1315,DataRegularSeason20242025!$B$3:$B$1315, "&lt;=" &amp; BL$1, DataRegularSeason20242025!$E$3:$E$1315, $A12)</f>
        <v>16</v>
      </c>
      <c r="BM12">
        <f>SUMIFS(DataRegularSeason20242025!$AA$3:$AA$1315,DataRegularSeason20242025!$B$3:$B$1315, "&lt;=" &amp; BM$1, DataRegularSeason20242025!$D$3:$D$1315, $A12)+SUMIFS(DataRegularSeason20242025!$AB$3:$AB$1315,DataRegularSeason20242025!$B$3:$B$1315, "&lt;=" &amp; BM$1, DataRegularSeason20242025!$E$3:$E$1315, $A12)</f>
        <v>16</v>
      </c>
      <c r="BN12">
        <f>SUMIFS(DataRegularSeason20242025!$AA$3:$AA$1315,DataRegularSeason20242025!$B$3:$B$1315, "&lt;=" &amp; BN$1, DataRegularSeason20242025!$D$3:$D$1315, $A12)+SUMIFS(DataRegularSeason20242025!$AB$3:$AB$1315,DataRegularSeason20242025!$B$3:$B$1315, "&lt;=" &amp; BN$1, DataRegularSeason20242025!$E$3:$E$1315, $A12)</f>
        <v>16</v>
      </c>
      <c r="BO12">
        <f>SUMIFS(DataRegularSeason20242025!$AA$3:$AA$1315,DataRegularSeason20242025!$B$3:$B$1315, "&lt;=" &amp; BO$1, DataRegularSeason20242025!$D$3:$D$1315, $A12)+SUMIFS(DataRegularSeason20242025!$AB$3:$AB$1315,DataRegularSeason20242025!$B$3:$B$1315, "&lt;=" &amp; BO$1, DataRegularSeason20242025!$E$3:$E$1315, $A12)</f>
        <v>16</v>
      </c>
      <c r="BP12">
        <f>SUMIFS(DataRegularSeason20242025!$AA$3:$AA$1315,DataRegularSeason20242025!$B$3:$B$1315, "&lt;=" &amp; BP$1, DataRegularSeason20242025!$D$3:$D$1315, $A12)+SUMIFS(DataRegularSeason20242025!$AB$3:$AB$1315,DataRegularSeason20242025!$B$3:$B$1315, "&lt;=" &amp; BP$1, DataRegularSeason20242025!$E$3:$E$1315, $A12)</f>
        <v>16</v>
      </c>
      <c r="BQ12">
        <f>SUMIFS(DataRegularSeason20242025!$AA$3:$AA$1315,DataRegularSeason20242025!$B$3:$B$1315, "&lt;=" &amp; BQ$1, DataRegularSeason20242025!$D$3:$D$1315, $A12)+SUMIFS(DataRegularSeason20242025!$AB$3:$AB$1315,DataRegularSeason20242025!$B$3:$B$1315, "&lt;=" &amp; BQ$1, DataRegularSeason20242025!$E$3:$E$1315, $A12)</f>
        <v>16</v>
      </c>
      <c r="BR12">
        <f>SUMIFS(DataRegularSeason20242025!$AA$3:$AA$1315,DataRegularSeason20242025!$B$3:$B$1315, "&lt;=" &amp; BR$1, DataRegularSeason20242025!$D$3:$D$1315, $A12)+SUMIFS(DataRegularSeason20242025!$AB$3:$AB$1315,DataRegularSeason20242025!$B$3:$B$1315, "&lt;=" &amp; BR$1, DataRegularSeason20242025!$E$3:$E$1315, $A12)</f>
        <v>16</v>
      </c>
      <c r="BS12">
        <f>SUMIFS(DataRegularSeason20242025!$AA$3:$AA$1315,DataRegularSeason20242025!$B$3:$B$1315, "&lt;=" &amp; BS$1, DataRegularSeason20242025!$D$3:$D$1315, $A12)+SUMIFS(DataRegularSeason20242025!$AB$3:$AB$1315,DataRegularSeason20242025!$B$3:$B$1315, "&lt;=" &amp; BS$1, DataRegularSeason20242025!$E$3:$E$1315, $A12)</f>
        <v>16</v>
      </c>
      <c r="BT12">
        <f>SUMIFS(DataRegularSeason20242025!$AA$3:$AA$1315,DataRegularSeason20242025!$B$3:$B$1315, "&lt;=" &amp; BT$1, DataRegularSeason20242025!$D$3:$D$1315, $A12)+SUMIFS(DataRegularSeason20242025!$AB$3:$AB$1315,DataRegularSeason20242025!$B$3:$B$1315, "&lt;=" &amp; BT$1, DataRegularSeason20242025!$E$3:$E$1315, $A12)</f>
        <v>16</v>
      </c>
      <c r="BU12">
        <f>SUMIFS(DataRegularSeason20242025!$AA$3:$AA$1315,DataRegularSeason20242025!$B$3:$B$1315, "&lt;=" &amp; BU$1, DataRegularSeason20242025!$D$3:$D$1315, $A12)+SUMIFS(DataRegularSeason20242025!$AB$3:$AB$1315,DataRegularSeason20242025!$B$3:$B$1315, "&lt;=" &amp; BU$1, DataRegularSeason20242025!$E$3:$E$1315, $A12)</f>
        <v>16</v>
      </c>
      <c r="BV12">
        <f>SUMIFS(DataRegularSeason20242025!$AA$3:$AA$1315,DataRegularSeason20242025!$B$3:$B$1315, "&lt;=" &amp; BV$1, DataRegularSeason20242025!$D$3:$D$1315, $A12)+SUMIFS(DataRegularSeason20242025!$AB$3:$AB$1315,DataRegularSeason20242025!$B$3:$B$1315, "&lt;=" &amp; BV$1, DataRegularSeason20242025!$E$3:$E$1315, $A12)</f>
        <v>16</v>
      </c>
      <c r="BW12">
        <f>SUMIFS(DataRegularSeason20242025!$AA$3:$AA$1315,DataRegularSeason20242025!$B$3:$B$1315, "&lt;=" &amp; BW$1, DataRegularSeason20242025!$D$3:$D$1315, $A12)+SUMIFS(DataRegularSeason20242025!$AB$3:$AB$1315,DataRegularSeason20242025!$B$3:$B$1315, "&lt;=" &amp; BW$1, DataRegularSeason20242025!$E$3:$E$1315, $A12)</f>
        <v>16</v>
      </c>
      <c r="BX12">
        <f>SUMIFS(DataRegularSeason20242025!$AA$3:$AA$1315,DataRegularSeason20242025!$B$3:$B$1315, "&lt;=" &amp; BX$1, DataRegularSeason20242025!$D$3:$D$1315, $A12)+SUMIFS(DataRegularSeason20242025!$AB$3:$AB$1315,DataRegularSeason20242025!$B$3:$B$1315, "&lt;=" &amp; BX$1, DataRegularSeason20242025!$E$3:$E$1315, $A12)</f>
        <v>16</v>
      </c>
      <c r="BY12">
        <f>SUMIFS(DataRegularSeason20242025!$AA$3:$AA$1315,DataRegularSeason20242025!$B$3:$B$1315, "&lt;=" &amp; BY$1, DataRegularSeason20242025!$D$3:$D$1315, $A12)+SUMIFS(DataRegularSeason20242025!$AB$3:$AB$1315,DataRegularSeason20242025!$B$3:$B$1315, "&lt;=" &amp; BY$1, DataRegularSeason20242025!$E$3:$E$1315, $A12)</f>
        <v>16</v>
      </c>
      <c r="BZ12">
        <f>SUMIFS(DataRegularSeason20242025!$AA$3:$AA$1315,DataRegularSeason20242025!$B$3:$B$1315, "&lt;=" &amp; BZ$1, DataRegularSeason20242025!$D$3:$D$1315, $A12)+SUMIFS(DataRegularSeason20242025!$AB$3:$AB$1315,DataRegularSeason20242025!$B$3:$B$1315, "&lt;=" &amp; BZ$1, DataRegularSeason20242025!$E$3:$E$1315, $A12)</f>
        <v>16</v>
      </c>
      <c r="CA12">
        <f>SUMIFS(DataRegularSeason20242025!$AA$3:$AA$1315,DataRegularSeason20242025!$B$3:$B$1315, "&lt;=" &amp; CA$1, DataRegularSeason20242025!$D$3:$D$1315, $A12)+SUMIFS(DataRegularSeason20242025!$AB$3:$AB$1315,DataRegularSeason20242025!$B$3:$B$1315, "&lt;=" &amp; CA$1, DataRegularSeason20242025!$E$3:$E$1315, $A12)</f>
        <v>16</v>
      </c>
      <c r="CB12">
        <f>SUMIFS(DataRegularSeason20242025!$AA$3:$AA$1315,DataRegularSeason20242025!$B$3:$B$1315, "&lt;=" &amp; CB$1, DataRegularSeason20242025!$D$3:$D$1315, $A12)+SUMIFS(DataRegularSeason20242025!$AB$3:$AB$1315,DataRegularSeason20242025!$B$3:$B$1315, "&lt;=" &amp; CB$1, DataRegularSeason20242025!$E$3:$E$1315, $A12)</f>
        <v>16</v>
      </c>
      <c r="CC12">
        <f>SUMIFS(DataRegularSeason20242025!$AA$3:$AA$1315,DataRegularSeason20242025!$B$3:$B$1315, "&lt;=" &amp; CC$1, DataRegularSeason20242025!$D$3:$D$1315, $A12)+SUMIFS(DataRegularSeason20242025!$AB$3:$AB$1315,DataRegularSeason20242025!$B$3:$B$1315, "&lt;=" &amp; CC$1, DataRegularSeason20242025!$E$3:$E$1315, $A12)</f>
        <v>16</v>
      </c>
      <c r="CD12">
        <f>SUMIFS(DataRegularSeason20242025!$AA$3:$AA$1315,DataRegularSeason20242025!$B$3:$B$1315, "&lt;=" &amp; CD$1, DataRegularSeason20242025!$D$3:$D$1315, $A12)+SUMIFS(DataRegularSeason20242025!$AB$3:$AB$1315,DataRegularSeason20242025!$B$3:$B$1315, "&lt;=" &amp; CD$1, DataRegularSeason20242025!$E$3:$E$1315, $A12)</f>
        <v>16</v>
      </c>
      <c r="CE12">
        <f>SUMIFS(DataRegularSeason20242025!$AA$3:$AA$1315,DataRegularSeason20242025!$B$3:$B$1315, "&lt;=" &amp; CE$1, DataRegularSeason20242025!$D$3:$D$1315, $A12)+SUMIFS(DataRegularSeason20242025!$AB$3:$AB$1315,DataRegularSeason20242025!$B$3:$B$1315, "&lt;=" &amp; CE$1, DataRegularSeason20242025!$E$3:$E$1315, $A12)</f>
        <v>16</v>
      </c>
      <c r="CF12">
        <f>SUMIFS(DataRegularSeason20242025!$AA$3:$AA$1315,DataRegularSeason20242025!$B$3:$B$1315, "&lt;=" &amp; CF$1, DataRegularSeason20242025!$D$3:$D$1315, $A12)+SUMIFS(DataRegularSeason20242025!$AB$3:$AB$1315,DataRegularSeason20242025!$B$3:$B$1315, "&lt;=" &amp; CF$1, DataRegularSeason20242025!$E$3:$E$1315, $A12)</f>
        <v>16</v>
      </c>
      <c r="CG12">
        <f>SUMIFS(DataRegularSeason20242025!$AA$3:$AA$1315,DataRegularSeason20242025!$B$3:$B$1315, "&lt;=" &amp; CG$1, DataRegularSeason20242025!$D$3:$D$1315, $A12)+SUMIFS(DataRegularSeason20242025!$AB$3:$AB$1315,DataRegularSeason20242025!$B$3:$B$1315, "&lt;=" &amp; CG$1, DataRegularSeason20242025!$E$3:$E$1315, $A12)</f>
        <v>16</v>
      </c>
      <c r="CH12">
        <f>SUMIFS(DataRegularSeason20242025!$AA$3:$AA$1315,DataRegularSeason20242025!$B$3:$B$1315, "&lt;=" &amp; CH$1, DataRegularSeason20242025!$D$3:$D$1315, $A12)+SUMIFS(DataRegularSeason20242025!$AB$3:$AB$1315,DataRegularSeason20242025!$B$3:$B$1315, "&lt;=" &amp; CH$1, DataRegularSeason20242025!$E$3:$E$1315, $A12)</f>
        <v>16</v>
      </c>
      <c r="CI12">
        <f>SUMIFS(DataRegularSeason20242025!$AA$3:$AA$1315,DataRegularSeason20242025!$B$3:$B$1315, "&lt;=" &amp; CI$1, DataRegularSeason20242025!$D$3:$D$1315, $A12)+SUMIFS(DataRegularSeason20242025!$AB$3:$AB$1315,DataRegularSeason20242025!$B$3:$B$1315, "&lt;=" &amp; CI$1, DataRegularSeason20242025!$E$3:$E$1315, $A12)</f>
        <v>16</v>
      </c>
      <c r="CJ12">
        <f>SUMIFS(DataRegularSeason20242025!$AA$3:$AA$1315,DataRegularSeason20242025!$B$3:$B$1315, "&lt;=" &amp; CJ$1, DataRegularSeason20242025!$D$3:$D$1315, $A12)+SUMIFS(DataRegularSeason20242025!$AB$3:$AB$1315,DataRegularSeason20242025!$B$3:$B$1315, "&lt;=" &amp; CJ$1, DataRegularSeason20242025!$E$3:$E$1315, $A12)</f>
        <v>16</v>
      </c>
      <c r="CK12">
        <f>SUMIFS(DataRegularSeason20242025!$AA$3:$AA$1315,DataRegularSeason20242025!$B$3:$B$1315, "&lt;=" &amp; CK$1, DataRegularSeason20242025!$D$3:$D$1315, $A12)+SUMIFS(DataRegularSeason20242025!$AB$3:$AB$1315,DataRegularSeason20242025!$B$3:$B$1315, "&lt;=" &amp; CK$1, DataRegularSeason20242025!$E$3:$E$1315, $A12)</f>
        <v>16</v>
      </c>
      <c r="CL12">
        <f>SUMIFS(DataRegularSeason20242025!$AA$3:$AA$1315,DataRegularSeason20242025!$B$3:$B$1315, "&lt;=" &amp; CL$1, DataRegularSeason20242025!$D$3:$D$1315, $A12)+SUMIFS(DataRegularSeason20242025!$AB$3:$AB$1315,DataRegularSeason20242025!$B$3:$B$1315, "&lt;=" &amp; CL$1, DataRegularSeason20242025!$E$3:$E$1315, $A12)</f>
        <v>16</v>
      </c>
      <c r="CM12">
        <f>SUMIFS(DataRegularSeason20242025!$AA$3:$AA$1315,DataRegularSeason20242025!$B$3:$B$1315, "&lt;=" &amp; CM$1, DataRegularSeason20242025!$D$3:$D$1315, $A12)+SUMIFS(DataRegularSeason20242025!$AB$3:$AB$1315,DataRegularSeason20242025!$B$3:$B$1315, "&lt;=" &amp; CM$1, DataRegularSeason20242025!$E$3:$E$1315, $A12)</f>
        <v>16</v>
      </c>
      <c r="CN12">
        <f>SUMIFS(DataRegularSeason20242025!$AA$3:$AA$1315,DataRegularSeason20242025!$B$3:$B$1315, "&lt;=" &amp; CN$1, DataRegularSeason20242025!$D$3:$D$1315, $A12)+SUMIFS(DataRegularSeason20242025!$AB$3:$AB$1315,DataRegularSeason20242025!$B$3:$B$1315, "&lt;=" &amp; CN$1, DataRegularSeason20242025!$E$3:$E$1315, $A12)</f>
        <v>16</v>
      </c>
      <c r="CO12">
        <f>SUMIFS(DataRegularSeason20242025!$AA$3:$AA$1315,DataRegularSeason20242025!$B$3:$B$1315, "&lt;=" &amp; CO$1, DataRegularSeason20242025!$D$3:$D$1315, $A12)+SUMIFS(DataRegularSeason20242025!$AB$3:$AB$1315,DataRegularSeason20242025!$B$3:$B$1315, "&lt;=" &amp; CO$1, DataRegularSeason20242025!$E$3:$E$1315, $A12)</f>
        <v>16</v>
      </c>
      <c r="CP12">
        <f>SUMIFS(DataRegularSeason20242025!$AA$3:$AA$1315,DataRegularSeason20242025!$B$3:$B$1315, "&lt;=" &amp; CP$1, DataRegularSeason20242025!$D$3:$D$1315, $A12)+SUMIFS(DataRegularSeason20242025!$AB$3:$AB$1315,DataRegularSeason20242025!$B$3:$B$1315, "&lt;=" &amp; CP$1, DataRegularSeason20242025!$E$3:$E$1315, $A12)</f>
        <v>16</v>
      </c>
      <c r="CQ12">
        <f>SUMIFS(DataRegularSeason20242025!$AA$3:$AA$1315,DataRegularSeason20242025!$B$3:$B$1315, "&lt;=" &amp; CQ$1, DataRegularSeason20242025!$D$3:$D$1315, $A12)+SUMIFS(DataRegularSeason20242025!$AB$3:$AB$1315,DataRegularSeason20242025!$B$3:$B$1315, "&lt;=" &amp; CQ$1, DataRegularSeason20242025!$E$3:$E$1315, $A12)</f>
        <v>16</v>
      </c>
      <c r="CR12">
        <f>SUMIFS(DataRegularSeason20242025!$AA$3:$AA$1315,DataRegularSeason20242025!$B$3:$B$1315, "&lt;=" &amp; CR$1, DataRegularSeason20242025!$D$3:$D$1315, $A12)+SUMIFS(DataRegularSeason20242025!$AB$3:$AB$1315,DataRegularSeason20242025!$B$3:$B$1315, "&lt;=" &amp; CR$1, DataRegularSeason20242025!$E$3:$E$1315, $A12)</f>
        <v>16</v>
      </c>
      <c r="CS12">
        <f>SUMIFS(DataRegularSeason20242025!$AA$3:$AA$1315,DataRegularSeason20242025!$B$3:$B$1315, "&lt;=" &amp; CS$1, DataRegularSeason20242025!$D$3:$D$1315, $A12)+SUMIFS(DataRegularSeason20242025!$AB$3:$AB$1315,DataRegularSeason20242025!$B$3:$B$1315, "&lt;=" &amp; CS$1, DataRegularSeason20242025!$E$3:$E$1315, $A12)</f>
        <v>16</v>
      </c>
      <c r="CT12">
        <f>SUMIFS(DataRegularSeason20242025!$AA$3:$AA$1315,DataRegularSeason20242025!$B$3:$B$1315, "&lt;=" &amp; CT$1, DataRegularSeason20242025!$D$3:$D$1315, $A12)+SUMIFS(DataRegularSeason20242025!$AB$3:$AB$1315,DataRegularSeason20242025!$B$3:$B$1315, "&lt;=" &amp; CT$1, DataRegularSeason20242025!$E$3:$E$1315, $A12)</f>
        <v>16</v>
      </c>
      <c r="CU12">
        <f>SUMIFS(DataRegularSeason20242025!$AA$3:$AA$1315,DataRegularSeason20242025!$B$3:$B$1315, "&lt;=" &amp; CU$1, DataRegularSeason20242025!$D$3:$D$1315, $A12)+SUMIFS(DataRegularSeason20242025!$AB$3:$AB$1315,DataRegularSeason20242025!$B$3:$B$1315, "&lt;=" &amp; CU$1, DataRegularSeason20242025!$E$3:$E$1315, $A12)</f>
        <v>16</v>
      </c>
      <c r="CV12">
        <f>SUMIFS(DataRegularSeason20242025!$AA$3:$AA$1315,DataRegularSeason20242025!$B$3:$B$1315, "&lt;=" &amp; CV$1, DataRegularSeason20242025!$D$3:$D$1315, $A12)+SUMIFS(DataRegularSeason20242025!$AB$3:$AB$1315,DataRegularSeason20242025!$B$3:$B$1315, "&lt;=" &amp; CV$1, DataRegularSeason20242025!$E$3:$E$1315, $A12)</f>
        <v>16</v>
      </c>
      <c r="CW12">
        <f>SUMIFS(DataRegularSeason20242025!$AA$3:$AA$1315,DataRegularSeason20242025!$B$3:$B$1315, "&lt;=" &amp; CW$1, DataRegularSeason20242025!$D$3:$D$1315, $A12)+SUMIFS(DataRegularSeason20242025!$AB$3:$AB$1315,DataRegularSeason20242025!$B$3:$B$1315, "&lt;=" &amp; CW$1, DataRegularSeason20242025!$E$3:$E$1315, $A12)</f>
        <v>16</v>
      </c>
      <c r="CX12">
        <f>SUMIFS(DataRegularSeason20242025!$AA$3:$AA$1315,DataRegularSeason20242025!$B$3:$B$1315, "&lt;=" &amp; CX$1, DataRegularSeason20242025!$D$3:$D$1315, $A12)+SUMIFS(DataRegularSeason20242025!$AB$3:$AB$1315,DataRegularSeason20242025!$B$3:$B$1315, "&lt;=" &amp; CX$1, DataRegularSeason20242025!$E$3:$E$1315, $A12)</f>
        <v>16</v>
      </c>
      <c r="CY12">
        <f>SUMIFS(DataRegularSeason20242025!$AA$3:$AA$1315,DataRegularSeason20242025!$B$3:$B$1315, "&lt;=" &amp; CY$1, DataRegularSeason20242025!$D$3:$D$1315, $A12)+SUMIFS(DataRegularSeason20242025!$AB$3:$AB$1315,DataRegularSeason20242025!$B$3:$B$1315, "&lt;=" &amp; CY$1, DataRegularSeason20242025!$E$3:$E$1315, $A12)</f>
        <v>16</v>
      </c>
      <c r="CZ12">
        <f>SUMIFS(DataRegularSeason20242025!$AA$3:$AA$1315,DataRegularSeason20242025!$B$3:$B$1315, "&lt;=" &amp; CZ$1, DataRegularSeason20242025!$D$3:$D$1315, $A12)+SUMIFS(DataRegularSeason20242025!$AB$3:$AB$1315,DataRegularSeason20242025!$B$3:$B$1315, "&lt;=" &amp; CZ$1, DataRegularSeason20242025!$E$3:$E$1315, $A12)</f>
        <v>16</v>
      </c>
      <c r="DA12">
        <f>SUMIFS(DataRegularSeason20242025!$AA$3:$AA$1315,DataRegularSeason20242025!$B$3:$B$1315, "&lt;=" &amp; DA$1, DataRegularSeason20242025!$D$3:$D$1315, $A12)+SUMIFS(DataRegularSeason20242025!$AB$3:$AB$1315,DataRegularSeason20242025!$B$3:$B$1315, "&lt;=" &amp; DA$1, DataRegularSeason20242025!$E$3:$E$1315, $A12)</f>
        <v>16</v>
      </c>
      <c r="DB12">
        <f>SUMIFS(DataRegularSeason20242025!$AA$3:$AA$1315,DataRegularSeason20242025!$B$3:$B$1315, "&lt;=" &amp; DB$1, DataRegularSeason20242025!$D$3:$D$1315, $A12)+SUMIFS(DataRegularSeason20242025!$AB$3:$AB$1315,DataRegularSeason20242025!$B$3:$B$1315, "&lt;=" &amp; DB$1, DataRegularSeason20242025!$E$3:$E$1315, $A12)</f>
        <v>16</v>
      </c>
      <c r="DC12">
        <f>SUMIFS(DataRegularSeason20242025!$AA$3:$AA$1315,DataRegularSeason20242025!$B$3:$B$1315, "&lt;=" &amp; DC$1, DataRegularSeason20242025!$D$3:$D$1315, $A12)+SUMIFS(DataRegularSeason20242025!$AB$3:$AB$1315,DataRegularSeason20242025!$B$3:$B$1315, "&lt;=" &amp; DC$1, DataRegularSeason20242025!$E$3:$E$1315, $A12)</f>
        <v>16</v>
      </c>
      <c r="DD12">
        <f>SUMIFS(DataRegularSeason20242025!$AA$3:$AA$1315,DataRegularSeason20242025!$B$3:$B$1315, "&lt;=" &amp; DD$1, DataRegularSeason20242025!$D$3:$D$1315, $A12)+SUMIFS(DataRegularSeason20242025!$AB$3:$AB$1315,DataRegularSeason20242025!$B$3:$B$1315, "&lt;=" &amp; DD$1, DataRegularSeason20242025!$E$3:$E$1315, $A12)</f>
        <v>16</v>
      </c>
      <c r="DE12">
        <f>SUMIFS(DataRegularSeason20242025!$AA$3:$AA$1315,DataRegularSeason20242025!$B$3:$B$1315, "&lt;=" &amp; DE$1, DataRegularSeason20242025!$D$3:$D$1315, $A12)+SUMIFS(DataRegularSeason20242025!$AB$3:$AB$1315,DataRegularSeason20242025!$B$3:$B$1315, "&lt;=" &amp; DE$1, DataRegularSeason20242025!$E$3:$E$1315, $A12)</f>
        <v>16</v>
      </c>
      <c r="DF12">
        <f>SUMIFS(DataRegularSeason20242025!$AA$3:$AA$1315,DataRegularSeason20242025!$B$3:$B$1315, "&lt;=" &amp; DF$1, DataRegularSeason20242025!$D$3:$D$1315, $A12)+SUMIFS(DataRegularSeason20242025!$AB$3:$AB$1315,DataRegularSeason20242025!$B$3:$B$1315, "&lt;=" &amp; DF$1, DataRegularSeason20242025!$E$3:$E$1315, $A12)</f>
        <v>16</v>
      </c>
      <c r="DG12">
        <f>SUMIFS(DataRegularSeason20242025!$AA$3:$AA$1315,DataRegularSeason20242025!$B$3:$B$1315, "&lt;=" &amp; DG$1, DataRegularSeason20242025!$D$3:$D$1315, $A12)+SUMIFS(DataRegularSeason20242025!$AB$3:$AB$1315,DataRegularSeason20242025!$B$3:$B$1315, "&lt;=" &amp; DG$1, DataRegularSeason20242025!$E$3:$E$1315, $A12)</f>
        <v>16</v>
      </c>
      <c r="DH12">
        <f>SUMIFS(DataRegularSeason20242025!$AA$3:$AA$1315,DataRegularSeason20242025!$B$3:$B$1315, "&lt;=" &amp; DH$1, DataRegularSeason20242025!$D$3:$D$1315, $A12)+SUMIFS(DataRegularSeason20242025!$AB$3:$AB$1315,DataRegularSeason20242025!$B$3:$B$1315, "&lt;=" &amp; DH$1, DataRegularSeason20242025!$E$3:$E$1315, $A12)</f>
        <v>16</v>
      </c>
      <c r="DI12">
        <f>SUMIFS(DataRegularSeason20242025!$AA$3:$AA$1315,DataRegularSeason20242025!$B$3:$B$1315, "&lt;=" &amp; DI$1, DataRegularSeason20242025!$D$3:$D$1315, $A12)+SUMIFS(DataRegularSeason20242025!$AB$3:$AB$1315,DataRegularSeason20242025!$B$3:$B$1315, "&lt;=" &amp; DI$1, DataRegularSeason20242025!$E$3:$E$1315, $A12)</f>
        <v>16</v>
      </c>
      <c r="DJ12">
        <f>SUMIFS(DataRegularSeason20242025!$AA$3:$AA$1315,DataRegularSeason20242025!$B$3:$B$1315, "&lt;=" &amp; DJ$1, DataRegularSeason20242025!$D$3:$D$1315, $A12)+SUMIFS(DataRegularSeason20242025!$AB$3:$AB$1315,DataRegularSeason20242025!$B$3:$B$1315, "&lt;=" &amp; DJ$1, DataRegularSeason20242025!$E$3:$E$1315, $A12)</f>
        <v>16</v>
      </c>
      <c r="DK12">
        <f>SUMIFS(DataRegularSeason20242025!$AA$3:$AA$1315,DataRegularSeason20242025!$B$3:$B$1315, "&lt;=" &amp; DK$1, DataRegularSeason20242025!$D$3:$D$1315, $A12)+SUMIFS(DataRegularSeason20242025!$AB$3:$AB$1315,DataRegularSeason20242025!$B$3:$B$1315, "&lt;=" &amp; DK$1, DataRegularSeason20242025!$E$3:$E$1315, $A12)</f>
        <v>16</v>
      </c>
      <c r="DL12">
        <f>SUMIFS(DataRegularSeason20242025!$AA$3:$AA$1315,DataRegularSeason20242025!$B$3:$B$1315, "&lt;=" &amp; DL$1, DataRegularSeason20242025!$D$3:$D$1315, $A12)+SUMIFS(DataRegularSeason20242025!$AB$3:$AB$1315,DataRegularSeason20242025!$B$3:$B$1315, "&lt;=" &amp; DL$1, DataRegularSeason20242025!$E$3:$E$1315, $A12)</f>
        <v>16</v>
      </c>
      <c r="DM12">
        <f>SUMIFS(DataRegularSeason20242025!$AA$3:$AA$1315,DataRegularSeason20242025!$B$3:$B$1315, "&lt;=" &amp; DM$1, DataRegularSeason20242025!$D$3:$D$1315, $A12)+SUMIFS(DataRegularSeason20242025!$AB$3:$AB$1315,DataRegularSeason20242025!$B$3:$B$1315, "&lt;=" &amp; DM$1, DataRegularSeason20242025!$E$3:$E$1315, $A12)</f>
        <v>16</v>
      </c>
      <c r="DN12">
        <f>SUMIFS(DataRegularSeason20242025!$AA$3:$AA$1315,DataRegularSeason20242025!$B$3:$B$1315, "&lt;=" &amp; DN$1, DataRegularSeason20242025!$D$3:$D$1315, $A12)+SUMIFS(DataRegularSeason20242025!$AB$3:$AB$1315,DataRegularSeason20242025!$B$3:$B$1315, "&lt;=" &amp; DN$1, DataRegularSeason20242025!$E$3:$E$1315, $A12)</f>
        <v>16</v>
      </c>
      <c r="DO12">
        <f>SUMIFS(DataRegularSeason20242025!$AA$3:$AA$1315,DataRegularSeason20242025!$B$3:$B$1315, "&lt;=" &amp; DO$1, DataRegularSeason20242025!$D$3:$D$1315, $A12)+SUMIFS(DataRegularSeason20242025!$AB$3:$AB$1315,DataRegularSeason20242025!$B$3:$B$1315, "&lt;=" &amp; DO$1, DataRegularSeason20242025!$E$3:$E$1315, $A12)</f>
        <v>16</v>
      </c>
      <c r="DP12">
        <f>SUMIFS(DataRegularSeason20242025!$AA$3:$AA$1315,DataRegularSeason20242025!$B$3:$B$1315, "&lt;=" &amp; DP$1, DataRegularSeason20242025!$D$3:$D$1315, $A12)+SUMIFS(DataRegularSeason20242025!$AB$3:$AB$1315,DataRegularSeason20242025!$B$3:$B$1315, "&lt;=" &amp; DP$1, DataRegularSeason20242025!$E$3:$E$1315, $A12)</f>
        <v>16</v>
      </c>
      <c r="DQ12">
        <f>SUMIFS(DataRegularSeason20242025!$AA$3:$AA$1315,DataRegularSeason20242025!$B$3:$B$1315, "&lt;=" &amp; DQ$1, DataRegularSeason20242025!$D$3:$D$1315, $A12)+SUMIFS(DataRegularSeason20242025!$AB$3:$AB$1315,DataRegularSeason20242025!$B$3:$B$1315, "&lt;=" &amp; DQ$1, DataRegularSeason20242025!$E$3:$E$1315, $A12)</f>
        <v>16</v>
      </c>
      <c r="DR12">
        <f>SUMIFS(DataRegularSeason20242025!$AA$3:$AA$1315,DataRegularSeason20242025!$B$3:$B$1315, "&lt;=" &amp; DR$1, DataRegularSeason20242025!$D$3:$D$1315, $A12)+SUMIFS(DataRegularSeason20242025!$AB$3:$AB$1315,DataRegularSeason20242025!$B$3:$B$1315, "&lt;=" &amp; DR$1, DataRegularSeason20242025!$E$3:$E$1315, $A12)</f>
        <v>16</v>
      </c>
      <c r="DS12">
        <f>SUMIFS(DataRegularSeason20242025!$AA$3:$AA$1315,DataRegularSeason20242025!$B$3:$B$1315, "&lt;=" &amp; DS$1, DataRegularSeason20242025!$D$3:$D$1315, $A12)+SUMIFS(DataRegularSeason20242025!$AB$3:$AB$1315,DataRegularSeason20242025!$B$3:$B$1315, "&lt;=" &amp; DS$1, DataRegularSeason20242025!$E$3:$E$1315, $A12)</f>
        <v>16</v>
      </c>
      <c r="DT12">
        <f>SUMIFS(DataRegularSeason20242025!$AA$3:$AA$1315,DataRegularSeason20242025!$B$3:$B$1315, "&lt;=" &amp; DT$1, DataRegularSeason20242025!$D$3:$D$1315, $A12)+SUMIFS(DataRegularSeason20242025!$AB$3:$AB$1315,DataRegularSeason20242025!$B$3:$B$1315, "&lt;=" &amp; DT$1, DataRegularSeason20242025!$E$3:$E$1315, $A12)</f>
        <v>16</v>
      </c>
      <c r="DU12">
        <f>SUMIFS(DataRegularSeason20242025!$AA$3:$AA$1315,DataRegularSeason20242025!$B$3:$B$1315, "&lt;=" &amp; DU$1, DataRegularSeason20242025!$D$3:$D$1315, $A12)+SUMIFS(DataRegularSeason20242025!$AB$3:$AB$1315,DataRegularSeason20242025!$B$3:$B$1315, "&lt;=" &amp; DU$1, DataRegularSeason20242025!$E$3:$E$1315, $A12)</f>
        <v>16</v>
      </c>
      <c r="DV12">
        <f>SUMIFS(DataRegularSeason20242025!$AA$3:$AA$1315,DataRegularSeason20242025!$B$3:$B$1315, "&lt;=" &amp; DV$1, DataRegularSeason20242025!$D$3:$D$1315, $A12)+SUMIFS(DataRegularSeason20242025!$AB$3:$AB$1315,DataRegularSeason20242025!$B$3:$B$1315, "&lt;=" &amp; DV$1, DataRegularSeason20242025!$E$3:$E$1315, $A12)</f>
        <v>16</v>
      </c>
      <c r="DW12">
        <f>SUMIFS(DataRegularSeason20242025!$AA$3:$AA$1315,DataRegularSeason20242025!$B$3:$B$1315, "&lt;=" &amp; DW$1, DataRegularSeason20242025!$D$3:$D$1315, $A12)+SUMIFS(DataRegularSeason20242025!$AB$3:$AB$1315,DataRegularSeason20242025!$B$3:$B$1315, "&lt;=" &amp; DW$1, DataRegularSeason20242025!$E$3:$E$1315, $A12)</f>
        <v>16</v>
      </c>
      <c r="DX12">
        <f>SUMIFS(DataRegularSeason20242025!$AA$3:$AA$1315,DataRegularSeason20242025!$B$3:$B$1315, "&lt;=" &amp; DX$1, DataRegularSeason20242025!$D$3:$D$1315, $A12)+SUMIFS(DataRegularSeason20242025!$AB$3:$AB$1315,DataRegularSeason20242025!$B$3:$B$1315, "&lt;=" &amp; DX$1, DataRegularSeason20242025!$E$3:$E$1315, $A12)</f>
        <v>16</v>
      </c>
      <c r="DY12">
        <f>SUMIFS(DataRegularSeason20242025!$AA$3:$AA$1315,DataRegularSeason20242025!$B$3:$B$1315, "&lt;=" &amp; DY$1, DataRegularSeason20242025!$D$3:$D$1315, $A12)+SUMIFS(DataRegularSeason20242025!$AB$3:$AB$1315,DataRegularSeason20242025!$B$3:$B$1315, "&lt;=" &amp; DY$1, DataRegularSeason20242025!$E$3:$E$1315, $A12)</f>
        <v>16</v>
      </c>
      <c r="DZ12">
        <f>SUMIFS(DataRegularSeason20242025!$AA$3:$AA$1315,DataRegularSeason20242025!$B$3:$B$1315, "&lt;=" &amp; DZ$1, DataRegularSeason20242025!$D$3:$D$1315, $A12)+SUMIFS(DataRegularSeason20242025!$AB$3:$AB$1315,DataRegularSeason20242025!$B$3:$B$1315, "&lt;=" &amp; DZ$1, DataRegularSeason20242025!$E$3:$E$1315, $A12)</f>
        <v>16</v>
      </c>
      <c r="EA12">
        <f>SUMIFS(DataRegularSeason20242025!$AA$3:$AA$1315,DataRegularSeason20242025!$B$3:$B$1315, "&lt;=" &amp; EA$1, DataRegularSeason20242025!$D$3:$D$1315, $A12)+SUMIFS(DataRegularSeason20242025!$AB$3:$AB$1315,DataRegularSeason20242025!$B$3:$B$1315, "&lt;=" &amp; EA$1, DataRegularSeason20242025!$E$3:$E$1315, $A12)</f>
        <v>16</v>
      </c>
      <c r="EB12">
        <f>SUMIFS(DataRegularSeason20242025!$AA$3:$AA$1315,DataRegularSeason20242025!$B$3:$B$1315, "&lt;=" &amp; EB$1, DataRegularSeason20242025!$D$3:$D$1315, $A12)+SUMIFS(DataRegularSeason20242025!$AB$3:$AB$1315,DataRegularSeason20242025!$B$3:$B$1315, "&lt;=" &amp; EB$1, DataRegularSeason20242025!$E$3:$E$1315, $A12)</f>
        <v>16</v>
      </c>
      <c r="EC12">
        <f>SUMIFS(DataRegularSeason20242025!$AA$3:$AA$1315,DataRegularSeason20242025!$B$3:$B$1315, "&lt;=" &amp; EC$1, DataRegularSeason20242025!$D$3:$D$1315, $A12)+SUMIFS(DataRegularSeason20242025!$AB$3:$AB$1315,DataRegularSeason20242025!$B$3:$B$1315, "&lt;=" &amp; EC$1, DataRegularSeason20242025!$E$3:$E$1315, $A12)</f>
        <v>16</v>
      </c>
      <c r="ED12">
        <f>SUMIFS(DataRegularSeason20242025!$AA$3:$AA$1315,DataRegularSeason20242025!$B$3:$B$1315, "&lt;=" &amp; ED$1, DataRegularSeason20242025!$D$3:$D$1315, $A12)+SUMIFS(DataRegularSeason20242025!$AB$3:$AB$1315,DataRegularSeason20242025!$B$3:$B$1315, "&lt;=" &amp; ED$1, DataRegularSeason20242025!$E$3:$E$1315, $A12)</f>
        <v>16</v>
      </c>
      <c r="EE12">
        <f>SUMIFS(DataRegularSeason20242025!$AA$3:$AA$1315,DataRegularSeason20242025!$B$3:$B$1315, "&lt;=" &amp; EE$1, DataRegularSeason20242025!$D$3:$D$1315, $A12)+SUMIFS(DataRegularSeason20242025!$AB$3:$AB$1315,DataRegularSeason20242025!$B$3:$B$1315, "&lt;=" &amp; EE$1, DataRegularSeason20242025!$E$3:$E$1315, $A12)</f>
        <v>16</v>
      </c>
      <c r="EF12">
        <f>SUMIFS(DataRegularSeason20242025!$AA$3:$AA$1315,DataRegularSeason20242025!$B$3:$B$1315, "&lt;=" &amp; EF$1, DataRegularSeason20242025!$D$3:$D$1315, $A12)+SUMIFS(DataRegularSeason20242025!$AB$3:$AB$1315,DataRegularSeason20242025!$B$3:$B$1315, "&lt;=" &amp; EF$1, DataRegularSeason20242025!$E$3:$E$1315, $A12)</f>
        <v>16</v>
      </c>
      <c r="EG12">
        <f>SUMIFS(DataRegularSeason20242025!$AA$3:$AA$1315,DataRegularSeason20242025!$B$3:$B$1315, "&lt;=" &amp; EG$1, DataRegularSeason20242025!$D$3:$D$1315, $A12)+SUMIFS(DataRegularSeason20242025!$AB$3:$AB$1315,DataRegularSeason20242025!$B$3:$B$1315, "&lt;=" &amp; EG$1, DataRegularSeason20242025!$E$3:$E$1315, $A12)</f>
        <v>16</v>
      </c>
      <c r="EH12">
        <f>SUMIFS(DataRegularSeason20242025!$AA$3:$AA$1315,DataRegularSeason20242025!$B$3:$B$1315, "&lt;=" &amp; EH$1, DataRegularSeason20242025!$D$3:$D$1315, $A12)+SUMIFS(DataRegularSeason20242025!$AB$3:$AB$1315,DataRegularSeason20242025!$B$3:$B$1315, "&lt;=" &amp; EH$1, DataRegularSeason20242025!$E$3:$E$1315, $A12)</f>
        <v>16</v>
      </c>
      <c r="EI12">
        <f>SUMIFS(DataRegularSeason20242025!$AA$3:$AA$1315,DataRegularSeason20242025!$B$3:$B$1315, "&lt;=" &amp; EI$1, DataRegularSeason20242025!$D$3:$D$1315, $A12)+SUMIFS(DataRegularSeason20242025!$AB$3:$AB$1315,DataRegularSeason20242025!$B$3:$B$1315, "&lt;=" &amp; EI$1, DataRegularSeason20242025!$E$3:$E$1315, $A12)</f>
        <v>16</v>
      </c>
      <c r="EJ12">
        <f>SUMIFS(DataRegularSeason20242025!$AA$3:$AA$1315,DataRegularSeason20242025!$B$3:$B$1315, "&lt;=" &amp; EJ$1, DataRegularSeason20242025!$D$3:$D$1315, $A12)+SUMIFS(DataRegularSeason20242025!$AB$3:$AB$1315,DataRegularSeason20242025!$B$3:$B$1315, "&lt;=" &amp; EJ$1, DataRegularSeason20242025!$E$3:$E$1315, $A12)</f>
        <v>16</v>
      </c>
      <c r="EK12">
        <f>SUMIFS(DataRegularSeason20242025!$AA$3:$AA$1315,DataRegularSeason20242025!$B$3:$B$1315, "&lt;=" &amp; EK$1, DataRegularSeason20242025!$D$3:$D$1315, $A12)+SUMIFS(DataRegularSeason20242025!$AB$3:$AB$1315,DataRegularSeason20242025!$B$3:$B$1315, "&lt;=" &amp; EK$1, DataRegularSeason20242025!$E$3:$E$1315, $A12)</f>
        <v>16</v>
      </c>
      <c r="EL12">
        <f>SUMIFS(DataRegularSeason20242025!$AA$3:$AA$1315,DataRegularSeason20242025!$B$3:$B$1315, "&lt;=" &amp; EL$1, DataRegularSeason20242025!$D$3:$D$1315, $A12)+SUMIFS(DataRegularSeason20242025!$AB$3:$AB$1315,DataRegularSeason20242025!$B$3:$B$1315, "&lt;=" &amp; EL$1, DataRegularSeason20242025!$E$3:$E$1315, $A12)</f>
        <v>16</v>
      </c>
      <c r="EM12">
        <f>SUMIFS(DataRegularSeason20242025!$AA$3:$AA$1315,DataRegularSeason20242025!$B$3:$B$1315, "&lt;=" &amp; EM$1, DataRegularSeason20242025!$D$3:$D$1315, $A12)+SUMIFS(DataRegularSeason20242025!$AB$3:$AB$1315,DataRegularSeason20242025!$B$3:$B$1315, "&lt;=" &amp; EM$1, DataRegularSeason20242025!$E$3:$E$1315, $A12)</f>
        <v>16</v>
      </c>
      <c r="EN12">
        <f>SUMIFS(DataRegularSeason20242025!$AA$3:$AA$1315,DataRegularSeason20242025!$B$3:$B$1315, "&lt;=" &amp; EN$1, DataRegularSeason20242025!$D$3:$D$1315, $A12)+SUMIFS(DataRegularSeason20242025!$AB$3:$AB$1315,DataRegularSeason20242025!$B$3:$B$1315, "&lt;=" &amp; EN$1, DataRegularSeason20242025!$E$3:$E$1315, $A12)</f>
        <v>16</v>
      </c>
      <c r="EO12">
        <f>SUMIFS(DataRegularSeason20242025!$AA$3:$AA$1315,DataRegularSeason20242025!$B$3:$B$1315, "&lt;=" &amp; EO$1, DataRegularSeason20242025!$D$3:$D$1315, $A12)+SUMIFS(DataRegularSeason20242025!$AB$3:$AB$1315,DataRegularSeason20242025!$B$3:$B$1315, "&lt;=" &amp; EO$1, DataRegularSeason20242025!$E$3:$E$1315, $A12)</f>
        <v>16</v>
      </c>
      <c r="EP12">
        <f>SUMIFS(DataRegularSeason20242025!$AA$3:$AA$1315,DataRegularSeason20242025!$B$3:$B$1315, "&lt;=" &amp; EP$1, DataRegularSeason20242025!$D$3:$D$1315, $A12)+SUMIFS(DataRegularSeason20242025!$AB$3:$AB$1315,DataRegularSeason20242025!$B$3:$B$1315, "&lt;=" &amp; EP$1, DataRegularSeason20242025!$E$3:$E$1315, $A12)</f>
        <v>16</v>
      </c>
      <c r="EQ12">
        <f>SUMIFS(DataRegularSeason20242025!$AA$3:$AA$1315,DataRegularSeason20242025!$B$3:$B$1315, "&lt;=" &amp; EQ$1, DataRegularSeason20242025!$D$3:$D$1315, $A12)+SUMIFS(DataRegularSeason20242025!$AB$3:$AB$1315,DataRegularSeason20242025!$B$3:$B$1315, "&lt;=" &amp; EQ$1, DataRegularSeason20242025!$E$3:$E$1315, $A12)</f>
        <v>16</v>
      </c>
      <c r="ER12">
        <f>SUMIFS(DataRegularSeason20242025!$AA$3:$AA$1315,DataRegularSeason20242025!$B$3:$B$1315, "&lt;=" &amp; ER$1, DataRegularSeason20242025!$D$3:$D$1315, $A12)+SUMIFS(DataRegularSeason20242025!$AB$3:$AB$1315,DataRegularSeason20242025!$B$3:$B$1315, "&lt;=" &amp; ER$1, DataRegularSeason20242025!$E$3:$E$1315, $A12)</f>
        <v>16</v>
      </c>
      <c r="ES12">
        <f>SUMIFS(DataRegularSeason20242025!$AA$3:$AA$1315,DataRegularSeason20242025!$B$3:$B$1315, "&lt;=" &amp; ES$1, DataRegularSeason20242025!$D$3:$D$1315, $A12)+SUMIFS(DataRegularSeason20242025!$AB$3:$AB$1315,DataRegularSeason20242025!$B$3:$B$1315, "&lt;=" &amp; ES$1, DataRegularSeason20242025!$E$3:$E$1315, $A12)</f>
        <v>16</v>
      </c>
      <c r="ET12">
        <f>SUMIFS(DataRegularSeason20242025!$AA$3:$AA$1315,DataRegularSeason20242025!$B$3:$B$1315, "&lt;=" &amp; ET$1, DataRegularSeason20242025!$D$3:$D$1315, $A12)+SUMIFS(DataRegularSeason20242025!$AB$3:$AB$1315,DataRegularSeason20242025!$B$3:$B$1315, "&lt;=" &amp; ET$1, DataRegularSeason20242025!$E$3:$E$1315, $A12)</f>
        <v>16</v>
      </c>
      <c r="EU12">
        <f>SUMIFS(DataRegularSeason20242025!$AA$3:$AA$1315,DataRegularSeason20242025!$B$3:$B$1315, "&lt;=" &amp; EU$1, DataRegularSeason20242025!$D$3:$D$1315, $A12)+SUMIFS(DataRegularSeason20242025!$AB$3:$AB$1315,DataRegularSeason20242025!$B$3:$B$1315, "&lt;=" &amp; EU$1, DataRegularSeason20242025!$E$3:$E$1315, $A12)</f>
        <v>16</v>
      </c>
      <c r="EV12">
        <f>SUMIFS(DataRegularSeason20242025!$AA$3:$AA$1315,DataRegularSeason20242025!$B$3:$B$1315, "&lt;=" &amp; EV$1, DataRegularSeason20242025!$D$3:$D$1315, $A12)+SUMIFS(DataRegularSeason20242025!$AB$3:$AB$1315,DataRegularSeason20242025!$B$3:$B$1315, "&lt;=" &amp; EV$1, DataRegularSeason20242025!$E$3:$E$1315, $A12)</f>
        <v>16</v>
      </c>
      <c r="EW12">
        <f>SUMIFS(DataRegularSeason20242025!$AA$3:$AA$1315,DataRegularSeason20242025!$B$3:$B$1315, "&lt;=" &amp; EW$1, DataRegularSeason20242025!$D$3:$D$1315, $A12)+SUMIFS(DataRegularSeason20242025!$AB$3:$AB$1315,DataRegularSeason20242025!$B$3:$B$1315, "&lt;=" &amp; EW$1, DataRegularSeason20242025!$E$3:$E$1315, $A12)</f>
        <v>16</v>
      </c>
      <c r="EX12">
        <f>SUMIFS(DataRegularSeason20242025!$AA$3:$AA$1315,DataRegularSeason20242025!$B$3:$B$1315, "&lt;=" &amp; EX$1, DataRegularSeason20242025!$D$3:$D$1315, $A12)+SUMIFS(DataRegularSeason20242025!$AB$3:$AB$1315,DataRegularSeason20242025!$B$3:$B$1315, "&lt;=" &amp; EX$1, DataRegularSeason20242025!$E$3:$E$1315, $A12)</f>
        <v>16</v>
      </c>
      <c r="EY12">
        <f>SUMIFS(DataRegularSeason20242025!$AA$3:$AA$1315,DataRegularSeason20242025!$B$3:$B$1315, "&lt;=" &amp; EY$1, DataRegularSeason20242025!$D$3:$D$1315, $A12)+SUMIFS(DataRegularSeason20242025!$AB$3:$AB$1315,DataRegularSeason20242025!$B$3:$B$1315, "&lt;=" &amp; EY$1, DataRegularSeason20242025!$E$3:$E$1315, $A12)</f>
        <v>16</v>
      </c>
      <c r="EZ12">
        <f>SUMIFS(DataRegularSeason20242025!$AA$3:$AA$1315,DataRegularSeason20242025!$B$3:$B$1315, "&lt;=" &amp; EZ$1, DataRegularSeason20242025!$D$3:$D$1315, $A12)+SUMIFS(DataRegularSeason20242025!$AB$3:$AB$1315,DataRegularSeason20242025!$B$3:$B$1315, "&lt;=" &amp; EZ$1, DataRegularSeason20242025!$E$3:$E$1315, $A12)</f>
        <v>16</v>
      </c>
      <c r="FA12">
        <f>SUMIFS(DataRegularSeason20242025!$AA$3:$AA$1315,DataRegularSeason20242025!$B$3:$B$1315, "&lt;=" &amp; FA$1, DataRegularSeason20242025!$D$3:$D$1315, $A12)+SUMIFS(DataRegularSeason20242025!$AB$3:$AB$1315,DataRegularSeason20242025!$B$3:$B$1315, "&lt;=" &amp; FA$1, DataRegularSeason20242025!$E$3:$E$1315, $A12)</f>
        <v>16</v>
      </c>
      <c r="FB12">
        <f>SUMIFS(DataRegularSeason20242025!$AA$3:$AA$1315,DataRegularSeason20242025!$B$3:$B$1315, "&lt;=" &amp; FB$1, DataRegularSeason20242025!$D$3:$D$1315, $A12)+SUMIFS(DataRegularSeason20242025!$AB$3:$AB$1315,DataRegularSeason20242025!$B$3:$B$1315, "&lt;=" &amp; FB$1, DataRegularSeason20242025!$E$3:$E$1315, $A12)</f>
        <v>16</v>
      </c>
      <c r="FC12">
        <f>SUMIFS(DataRegularSeason20242025!$AA$3:$AA$1315,DataRegularSeason20242025!$B$3:$B$1315, "&lt;=" &amp; FC$1, DataRegularSeason20242025!$D$3:$D$1315, $A12)+SUMIFS(DataRegularSeason20242025!$AB$3:$AB$1315,DataRegularSeason20242025!$B$3:$B$1315, "&lt;=" &amp; FC$1, DataRegularSeason20242025!$E$3:$E$1315, $A12)</f>
        <v>16</v>
      </c>
      <c r="FD12">
        <f>SUMIFS(DataRegularSeason20242025!$AA$3:$AA$1315,DataRegularSeason20242025!$B$3:$B$1315, "&lt;=" &amp; FD$1, DataRegularSeason20242025!$D$3:$D$1315, $A12)+SUMIFS(DataRegularSeason20242025!$AB$3:$AB$1315,DataRegularSeason20242025!$B$3:$B$1315, "&lt;=" &amp; FD$1, DataRegularSeason20242025!$E$3:$E$1315, $A12)</f>
        <v>16</v>
      </c>
      <c r="FE12">
        <f>SUMIFS(DataRegularSeason20242025!$AA$3:$AA$1315,DataRegularSeason20242025!$B$3:$B$1315, "&lt;=" &amp; FE$1, DataRegularSeason20242025!$D$3:$D$1315, $A12)+SUMIFS(DataRegularSeason20242025!$AB$3:$AB$1315,DataRegularSeason20242025!$B$3:$B$1315, "&lt;=" &amp; FE$1, DataRegularSeason20242025!$E$3:$E$1315, $A12)</f>
        <v>16</v>
      </c>
      <c r="FF12">
        <f>SUMIFS(DataRegularSeason20242025!$AA$3:$AA$1315,DataRegularSeason20242025!$B$3:$B$1315, "&lt;=" &amp; FF$1, DataRegularSeason20242025!$D$3:$D$1315, $A12)+SUMIFS(DataRegularSeason20242025!$AB$3:$AB$1315,DataRegularSeason20242025!$B$3:$B$1315, "&lt;=" &amp; FF$1, DataRegularSeason20242025!$E$3:$E$1315, $A12)</f>
        <v>16</v>
      </c>
      <c r="FG12">
        <f>SUMIFS(DataRegularSeason20242025!$AA$3:$AA$1315,DataRegularSeason20242025!$B$3:$B$1315, "&lt;=" &amp; FG$1, DataRegularSeason20242025!$D$3:$D$1315, $A12)+SUMIFS(DataRegularSeason20242025!$AB$3:$AB$1315,DataRegularSeason20242025!$B$3:$B$1315, "&lt;=" &amp; FG$1, DataRegularSeason20242025!$E$3:$E$1315, $A12)</f>
        <v>16</v>
      </c>
      <c r="FH12">
        <f>SUMIFS(DataRegularSeason20242025!$AA$3:$AA$1315,DataRegularSeason20242025!$B$3:$B$1315, "&lt;=" &amp; FH$1, DataRegularSeason20242025!$D$3:$D$1315, $A12)+SUMIFS(DataRegularSeason20242025!$AB$3:$AB$1315,DataRegularSeason20242025!$B$3:$B$1315, "&lt;=" &amp; FH$1, DataRegularSeason20242025!$E$3:$E$1315, $A12)</f>
        <v>16</v>
      </c>
      <c r="FI12">
        <f>SUMIFS(DataRegularSeason20242025!$AA$3:$AA$1315,DataRegularSeason20242025!$B$3:$B$1315, "&lt;=" &amp; FI$1, DataRegularSeason20242025!$D$3:$D$1315, $A12)+SUMIFS(DataRegularSeason20242025!$AB$3:$AB$1315,DataRegularSeason20242025!$B$3:$B$1315, "&lt;=" &amp; FI$1, DataRegularSeason20242025!$E$3:$E$1315, $A12)</f>
        <v>16</v>
      </c>
      <c r="FJ12">
        <f>SUMIFS(DataRegularSeason20242025!$AA$3:$AA$1315,DataRegularSeason20242025!$B$3:$B$1315, "&lt;=" &amp; FJ$1, DataRegularSeason20242025!$D$3:$D$1315, $A12)+SUMIFS(DataRegularSeason20242025!$AB$3:$AB$1315,DataRegularSeason20242025!$B$3:$B$1315, "&lt;=" &amp; FJ$1, DataRegularSeason20242025!$E$3:$E$1315, $A12)</f>
        <v>16</v>
      </c>
      <c r="FK12">
        <f>SUMIFS(DataRegularSeason20242025!$AA$3:$AA$1315,DataRegularSeason20242025!$B$3:$B$1315, "&lt;=" &amp; FK$1, DataRegularSeason20242025!$D$3:$D$1315, $A12)+SUMIFS(DataRegularSeason20242025!$AB$3:$AB$1315,DataRegularSeason20242025!$B$3:$B$1315, "&lt;=" &amp; FK$1, DataRegularSeason20242025!$E$3:$E$1315, $A12)</f>
        <v>16</v>
      </c>
      <c r="FL12">
        <f>SUMIFS(DataRegularSeason20242025!$AA$3:$AA$1315,DataRegularSeason20242025!$B$3:$B$1315, "&lt;=" &amp; FL$1, DataRegularSeason20242025!$D$3:$D$1315, $A12)+SUMIFS(DataRegularSeason20242025!$AB$3:$AB$1315,DataRegularSeason20242025!$B$3:$B$1315, "&lt;=" &amp; FL$1, DataRegularSeason20242025!$E$3:$E$1315, $A12)</f>
        <v>16</v>
      </c>
      <c r="FM12">
        <f>SUMIFS(DataRegularSeason20242025!$AA$3:$AA$1315,DataRegularSeason20242025!$B$3:$B$1315, "&lt;=" &amp; FM$1, DataRegularSeason20242025!$D$3:$D$1315, $A12)+SUMIFS(DataRegularSeason20242025!$AB$3:$AB$1315,DataRegularSeason20242025!$B$3:$B$1315, "&lt;=" &amp; FM$1, DataRegularSeason20242025!$E$3:$E$1315, $A12)</f>
        <v>16</v>
      </c>
      <c r="FN12">
        <f>SUMIFS(DataRegularSeason20242025!$AA$3:$AA$1315,DataRegularSeason20242025!$B$3:$B$1315, "&lt;=" &amp; FN$1, DataRegularSeason20242025!$D$3:$D$1315, $A12)+SUMIFS(DataRegularSeason20242025!$AB$3:$AB$1315,DataRegularSeason20242025!$B$3:$B$1315, "&lt;=" &amp; FN$1, DataRegularSeason20242025!$E$3:$E$1315, $A12)</f>
        <v>16</v>
      </c>
      <c r="FO12">
        <f>SUMIFS(DataRegularSeason20242025!$AA$3:$AA$1315,DataRegularSeason20242025!$B$3:$B$1315, "&lt;=" &amp; FO$1, DataRegularSeason20242025!$D$3:$D$1315, $A12)+SUMIFS(DataRegularSeason20242025!$AB$3:$AB$1315,DataRegularSeason20242025!$B$3:$B$1315, "&lt;=" &amp; FO$1, DataRegularSeason20242025!$E$3:$E$1315, $A12)</f>
        <v>16</v>
      </c>
      <c r="FP12">
        <f>SUMIFS(DataRegularSeason20242025!$AA$3:$AA$1315,DataRegularSeason20242025!$B$3:$B$1315, "&lt;=" &amp; FP$1, DataRegularSeason20242025!$D$3:$D$1315, $A12)+SUMIFS(DataRegularSeason20242025!$AB$3:$AB$1315,DataRegularSeason20242025!$B$3:$B$1315, "&lt;=" &amp; FP$1, DataRegularSeason20242025!$E$3:$E$1315, $A12)</f>
        <v>16</v>
      </c>
      <c r="FQ12">
        <f>SUMIFS(DataRegularSeason20242025!$AA$3:$AA$1315,DataRegularSeason20242025!$B$3:$B$1315, "&lt;=" &amp; FQ$1, DataRegularSeason20242025!$D$3:$D$1315, $A12)+SUMIFS(DataRegularSeason20242025!$AB$3:$AB$1315,DataRegularSeason20242025!$B$3:$B$1315, "&lt;=" &amp; FQ$1, DataRegularSeason20242025!$E$3:$E$1315, $A12)</f>
        <v>16</v>
      </c>
      <c r="FR12">
        <f>SUMIFS(DataRegularSeason20242025!$AA$3:$AA$1315,DataRegularSeason20242025!$B$3:$B$1315, "&lt;=" &amp; FR$1, DataRegularSeason20242025!$D$3:$D$1315, $A12)+SUMIFS(DataRegularSeason20242025!$AB$3:$AB$1315,DataRegularSeason20242025!$B$3:$B$1315, "&lt;=" &amp; FR$1, DataRegularSeason20242025!$E$3:$E$1315, $A12)</f>
        <v>16</v>
      </c>
      <c r="FS12">
        <f>SUMIFS(DataRegularSeason20242025!$AA$3:$AA$1315,DataRegularSeason20242025!$B$3:$B$1315, "&lt;=" &amp; FS$1, DataRegularSeason20242025!$D$3:$D$1315, $A12)+SUMIFS(DataRegularSeason20242025!$AB$3:$AB$1315,DataRegularSeason20242025!$B$3:$B$1315, "&lt;=" &amp; FS$1, DataRegularSeason20242025!$E$3:$E$1315, $A12)</f>
        <v>16</v>
      </c>
      <c r="FT12">
        <f>SUMIFS(DataRegularSeason20242025!$AA$3:$AA$1315,DataRegularSeason20242025!$B$3:$B$1315, "&lt;=" &amp; FT$1, DataRegularSeason20242025!$D$3:$D$1315, $A12)+SUMIFS(DataRegularSeason20242025!$AB$3:$AB$1315,DataRegularSeason20242025!$B$3:$B$1315, "&lt;=" &amp; FT$1, DataRegularSeason20242025!$E$3:$E$1315, $A12)</f>
        <v>16</v>
      </c>
      <c r="FU12">
        <f>SUMIFS(DataRegularSeason20242025!$AA$3:$AA$1315,DataRegularSeason20242025!$B$3:$B$1315, "&lt;=" &amp; FU$1, DataRegularSeason20242025!$D$3:$D$1315, $A12)+SUMIFS(DataRegularSeason20242025!$AB$3:$AB$1315,DataRegularSeason20242025!$B$3:$B$1315, "&lt;=" &amp; FU$1, DataRegularSeason20242025!$E$3:$E$1315, $A12)</f>
        <v>16</v>
      </c>
      <c r="FV12">
        <f>SUMIFS(DataRegularSeason20242025!$AA$3:$AA$1315,DataRegularSeason20242025!$B$3:$B$1315, "&lt;=" &amp; FV$1, DataRegularSeason20242025!$D$3:$D$1315, $A12)+SUMIFS(DataRegularSeason20242025!$AB$3:$AB$1315,DataRegularSeason20242025!$B$3:$B$1315, "&lt;=" &amp; FV$1, DataRegularSeason20242025!$E$3:$E$1315, $A12)</f>
        <v>16</v>
      </c>
      <c r="FW12">
        <f>SUMIFS(DataRegularSeason20242025!$AA$3:$AA$1315,DataRegularSeason20242025!$B$3:$B$1315, "&lt;=" &amp; FW$1, DataRegularSeason20242025!$D$3:$D$1315, $A12)+SUMIFS(DataRegularSeason20242025!$AB$3:$AB$1315,DataRegularSeason20242025!$B$3:$B$1315, "&lt;=" &amp; FW$1, DataRegularSeason20242025!$E$3:$E$1315, $A12)</f>
        <v>16</v>
      </c>
      <c r="FX12">
        <f>SUMIFS(DataRegularSeason20242025!$AA$3:$AA$1315,DataRegularSeason20242025!$B$3:$B$1315, "&lt;=" &amp; FX$1, DataRegularSeason20242025!$D$3:$D$1315, $A12)+SUMIFS(DataRegularSeason20242025!$AB$3:$AB$1315,DataRegularSeason20242025!$B$3:$B$1315, "&lt;=" &amp; FX$1, DataRegularSeason20242025!$E$3:$E$1315, $A12)</f>
        <v>16</v>
      </c>
      <c r="FY12">
        <f>SUMIFS(DataRegularSeason20242025!$AA$3:$AA$1315,DataRegularSeason20242025!$B$3:$B$1315, "&lt;=" &amp; FY$1, DataRegularSeason20242025!$D$3:$D$1315, $A12)+SUMIFS(DataRegularSeason20242025!$AB$3:$AB$1315,DataRegularSeason20242025!$B$3:$B$1315, "&lt;=" &amp; FY$1, DataRegularSeason20242025!$E$3:$E$1315, $A12)</f>
        <v>16</v>
      </c>
      <c r="FZ12">
        <f>SUMIFS(DataRegularSeason20242025!$AA$3:$AA$1315,DataRegularSeason20242025!$B$3:$B$1315, "&lt;=" &amp; FZ$1, DataRegularSeason20242025!$D$3:$D$1315, $A12)+SUMIFS(DataRegularSeason20242025!$AB$3:$AB$1315,DataRegularSeason20242025!$B$3:$B$1315, "&lt;=" &amp; FZ$1, DataRegularSeason20242025!$E$3:$E$1315, $A12)</f>
        <v>16</v>
      </c>
      <c r="GA12">
        <f>SUMIFS(DataRegularSeason20242025!$AA$3:$AA$1315,DataRegularSeason20242025!$B$3:$B$1315, "&lt;=" &amp; GA$1, DataRegularSeason20242025!$D$3:$D$1315, $A12)+SUMIFS(DataRegularSeason20242025!$AB$3:$AB$1315,DataRegularSeason20242025!$B$3:$B$1315, "&lt;=" &amp; GA$1, DataRegularSeason20242025!$E$3:$E$1315, $A12)</f>
        <v>16</v>
      </c>
      <c r="GB12">
        <f>SUMIFS(DataRegularSeason20242025!$AA$3:$AA$1315,DataRegularSeason20242025!$B$3:$B$1315, "&lt;=" &amp; GB$1, DataRegularSeason20242025!$D$3:$D$1315, $A12)+SUMIFS(DataRegularSeason20242025!$AB$3:$AB$1315,DataRegularSeason20242025!$B$3:$B$1315, "&lt;=" &amp; GB$1, DataRegularSeason20242025!$E$3:$E$1315, $A12)</f>
        <v>16</v>
      </c>
      <c r="GC12">
        <f>SUMIFS(DataRegularSeason20242025!$AA$3:$AA$1315,DataRegularSeason20242025!$B$3:$B$1315, "&lt;=" &amp; GC$1, DataRegularSeason20242025!$D$3:$D$1315, $A12)+SUMIFS(DataRegularSeason20242025!$AB$3:$AB$1315,DataRegularSeason20242025!$B$3:$B$1315, "&lt;=" &amp; GC$1, DataRegularSeason20242025!$E$3:$E$1315, $A12)</f>
        <v>16</v>
      </c>
      <c r="GD12">
        <f>SUMIFS(DataRegularSeason20242025!$AA$3:$AA$1315,DataRegularSeason20242025!$B$3:$B$1315, "&lt;=" &amp; GD$1, DataRegularSeason20242025!$D$3:$D$1315, $A12)+SUMIFS(DataRegularSeason20242025!$AB$3:$AB$1315,DataRegularSeason20242025!$B$3:$B$1315, "&lt;=" &amp; GD$1, DataRegularSeason20242025!$E$3:$E$1315, $A12)</f>
        <v>16</v>
      </c>
      <c r="GE12">
        <f>SUMIFS(DataRegularSeason20242025!$AA$3:$AA$1315,DataRegularSeason20242025!$B$3:$B$1315, "&lt;=" &amp; GE$1, DataRegularSeason20242025!$D$3:$D$1315, $A12)+SUMIFS(DataRegularSeason20242025!$AB$3:$AB$1315,DataRegularSeason20242025!$B$3:$B$1315, "&lt;=" &amp; GE$1, DataRegularSeason20242025!$E$3:$E$1315, $A12)</f>
        <v>16</v>
      </c>
      <c r="GF12">
        <f>SUMIFS(DataRegularSeason20242025!$AA$3:$AA$1315,DataRegularSeason20242025!$B$3:$B$1315, "&lt;=" &amp; GF$1, DataRegularSeason20242025!$D$3:$D$1315, $A12)+SUMIFS(DataRegularSeason20242025!$AB$3:$AB$1315,DataRegularSeason20242025!$B$3:$B$1315, "&lt;=" &amp; GF$1, DataRegularSeason20242025!$E$3:$E$1315, $A12)</f>
        <v>16</v>
      </c>
      <c r="GG12">
        <f>SUMIFS(DataRegularSeason20242025!$AA$3:$AA$1315,DataRegularSeason20242025!$B$3:$B$1315, "&lt;=" &amp; GG$1, DataRegularSeason20242025!$D$3:$D$1315, $A12)+SUMIFS(DataRegularSeason20242025!$AB$3:$AB$1315,DataRegularSeason20242025!$B$3:$B$1315, "&lt;=" &amp; GG$1, DataRegularSeason20242025!$E$3:$E$1315, $A12)</f>
        <v>16</v>
      </c>
      <c r="GH12">
        <f>SUMIFS(DataRegularSeason20242025!$AA$3:$AA$1315,DataRegularSeason20242025!$B$3:$B$1315, "&lt;=" &amp; GH$1, DataRegularSeason20242025!$D$3:$D$1315, $A12)+SUMIFS(DataRegularSeason20242025!$AB$3:$AB$1315,DataRegularSeason20242025!$B$3:$B$1315, "&lt;=" &amp; GH$1, DataRegularSeason20242025!$E$3:$E$1315, $A12)</f>
        <v>16</v>
      </c>
      <c r="GI12">
        <f>SUMIFS(DataRegularSeason20242025!$AA$3:$AA$1315,DataRegularSeason20242025!$B$3:$B$1315, "&lt;=" &amp; GI$1, DataRegularSeason20242025!$D$3:$D$1315, $A12)+SUMIFS(DataRegularSeason20242025!$AB$3:$AB$1315,DataRegularSeason20242025!$B$3:$B$1315, "&lt;=" &amp; GI$1, DataRegularSeason20242025!$E$3:$E$1315, $A12)</f>
        <v>16</v>
      </c>
      <c r="GJ12">
        <f>SUMIFS(DataRegularSeason20242025!$AA$3:$AA$1315,DataRegularSeason20242025!$B$3:$B$1315, "&lt;=" &amp; GJ$1, DataRegularSeason20242025!$D$3:$D$1315, $A12)+SUMIFS(DataRegularSeason20242025!$AB$3:$AB$1315,DataRegularSeason20242025!$B$3:$B$1315, "&lt;=" &amp; GJ$1, DataRegularSeason20242025!$E$3:$E$1315, $A12)</f>
        <v>16</v>
      </c>
      <c r="GK12">
        <f>SUMIFS(DataRegularSeason20242025!$AA$3:$AA$1315,DataRegularSeason20242025!$B$3:$B$1315, "&lt;=" &amp; GK$1, DataRegularSeason20242025!$D$3:$D$1315, $A12)+SUMIFS(DataRegularSeason20242025!$AB$3:$AB$1315,DataRegularSeason20242025!$B$3:$B$1315, "&lt;=" &amp; GK$1, DataRegularSeason20242025!$E$3:$E$1315, $A12)</f>
        <v>16</v>
      </c>
      <c r="GL12">
        <f>SUMIFS(DataRegularSeason20242025!$AA$3:$AA$1315,DataRegularSeason20242025!$B$3:$B$1315, "&lt;=" &amp; GL$1, DataRegularSeason20242025!$D$3:$D$1315, $A12)+SUMIFS(DataRegularSeason20242025!$AB$3:$AB$1315,DataRegularSeason20242025!$B$3:$B$1315, "&lt;=" &amp; GL$1, DataRegularSeason20242025!$E$3:$E$1315, $A12)</f>
        <v>16</v>
      </c>
      <c r="GM12">
        <f>SUMIFS(DataRegularSeason20242025!$AA$3:$AA$1315,DataRegularSeason20242025!$B$3:$B$1315, "&lt;=" &amp; GM$1, DataRegularSeason20242025!$D$3:$D$1315, $A12)+SUMIFS(DataRegularSeason20242025!$AB$3:$AB$1315,DataRegularSeason20242025!$B$3:$B$1315, "&lt;=" &amp; GM$1, DataRegularSeason20242025!$E$3:$E$1315, $A12)</f>
        <v>16</v>
      </c>
      <c r="GN12">
        <f>SUMIFS(DataRegularSeason20242025!$AA$3:$AA$1315,DataRegularSeason20242025!$B$3:$B$1315, "&lt;=" &amp; GN$1, DataRegularSeason20242025!$D$3:$D$1315, $A12)+SUMIFS(DataRegularSeason20242025!$AB$3:$AB$1315,DataRegularSeason20242025!$B$3:$B$1315, "&lt;=" &amp; GN$1, DataRegularSeason20242025!$E$3:$E$1315, $A12)</f>
        <v>16</v>
      </c>
      <c r="GO12">
        <f>SUMIFS(DataRegularSeason20242025!$AA$3:$AA$1315,DataRegularSeason20242025!$B$3:$B$1315, "&lt;=" &amp; GO$1, DataRegularSeason20242025!$D$3:$D$1315, $A12)+SUMIFS(DataRegularSeason20242025!$AB$3:$AB$1315,DataRegularSeason20242025!$B$3:$B$1315, "&lt;=" &amp; GO$1, DataRegularSeason20242025!$E$3:$E$1315, $A12)</f>
        <v>16</v>
      </c>
      <c r="GP12">
        <f>SUMIFS(DataRegularSeason20242025!$AA$3:$AA$1315,DataRegularSeason20242025!$B$3:$B$1315, "&lt;=" &amp; GP$1, DataRegularSeason20242025!$D$3:$D$1315, $A12)+SUMIFS(DataRegularSeason20242025!$AB$3:$AB$1315,DataRegularSeason20242025!$B$3:$B$1315, "&lt;=" &amp; GP$1, DataRegularSeason20242025!$E$3:$E$1315, $A12)</f>
        <v>16</v>
      </c>
      <c r="GQ12">
        <f>SUMIFS(DataRegularSeason20242025!$AA$3:$AA$1315,DataRegularSeason20242025!$B$3:$B$1315, "&lt;=" &amp; GQ$1, DataRegularSeason20242025!$D$3:$D$1315, $A12)+SUMIFS(DataRegularSeason20242025!$AB$3:$AB$1315,DataRegularSeason20242025!$B$3:$B$1315, "&lt;=" &amp; GQ$1, DataRegularSeason20242025!$E$3:$E$1315, $A12)</f>
        <v>16</v>
      </c>
      <c r="GR12">
        <f>SUMIFS(DataRegularSeason20242025!$AA$3:$AA$1315,DataRegularSeason20242025!$B$3:$B$1315, "&lt;=" &amp; GR$1, DataRegularSeason20242025!$D$3:$D$1315, $A12)+SUMIFS(DataRegularSeason20242025!$AB$3:$AB$1315,DataRegularSeason20242025!$B$3:$B$1315, "&lt;=" &amp; GR$1, DataRegularSeason20242025!$E$3:$E$1315, $A12)</f>
        <v>16</v>
      </c>
      <c r="GS12">
        <f>SUMIFS(DataRegularSeason20242025!$AA$3:$AA$1315,DataRegularSeason20242025!$B$3:$B$1315, "&lt;=" &amp; GS$1, DataRegularSeason20242025!$D$3:$D$1315, $A12)+SUMIFS(DataRegularSeason20242025!$AB$3:$AB$1315,DataRegularSeason20242025!$B$3:$B$1315, "&lt;=" &amp; GS$1, DataRegularSeason20242025!$E$3:$E$1315, $A12)</f>
        <v>16</v>
      </c>
      <c r="GT12">
        <f>SUMIFS(DataRegularSeason20242025!$AA$3:$AA$1315,DataRegularSeason20242025!$B$3:$B$1315, "&lt;=" &amp; GT$1, DataRegularSeason20242025!$D$3:$D$1315, $A12)+SUMIFS(DataRegularSeason20242025!$AB$3:$AB$1315,DataRegularSeason20242025!$B$3:$B$1315, "&lt;=" &amp; GT$1, DataRegularSeason20242025!$E$3:$E$1315, $A12)</f>
        <v>16</v>
      </c>
      <c r="GU12">
        <f>SUMIFS(DataRegularSeason20242025!$AA$3:$AA$1315,DataRegularSeason20242025!$B$3:$B$1315, "&lt;=" &amp; GU$1, DataRegularSeason20242025!$D$3:$D$1315, $A12)+SUMIFS(DataRegularSeason20242025!$AB$3:$AB$1315,DataRegularSeason20242025!$B$3:$B$1315, "&lt;=" &amp; GU$1, DataRegularSeason20242025!$E$3:$E$1315, $A12)</f>
        <v>16</v>
      </c>
    </row>
    <row r="13" spans="1:275" x14ac:dyDescent="0.25">
      <c r="A13" t="s">
        <v>44</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0</v>
      </c>
      <c r="N13">
        <f>SUMIFS(DataRegularSeason20242025!$AA$3:$AA$1315,DataRegularSeason20242025!$B$3:$B$1315, "&lt;=" &amp; N$1, DataRegularSeason20242025!$D$3:$D$1315, $A13)+SUMIFS(DataRegularSeason20242025!$AB$3:$AB$1315,DataRegularSeason20242025!$B$3:$B$1315, "&lt;=" &amp; N$1, DataRegularSeason20242025!$E$3:$E$1315, $A13)</f>
        <v>0</v>
      </c>
      <c r="O13">
        <f>SUMIFS(DataRegularSeason20242025!$AA$3:$AA$1315,DataRegularSeason20242025!$B$3:$B$1315, "&lt;=" &amp; O$1, DataRegularSeason20242025!$D$3:$D$1315, $A13)+SUMIFS(DataRegularSeason20242025!$AB$3:$AB$1315,DataRegularSeason20242025!$B$3:$B$1315, "&lt;=" &amp; O$1, DataRegularSeason20242025!$E$3:$E$1315, $A13)</f>
        <v>0</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2</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4</v>
      </c>
      <c r="U13">
        <f>SUMIFS(DataRegularSeason20242025!$AA$3:$AA$1315,DataRegularSeason20242025!$B$3:$B$1315, "&lt;=" &amp; U$1, DataRegularSeason20242025!$D$3:$D$1315, $A13)+SUMIFS(DataRegularSeason20242025!$AB$3:$AB$1315,DataRegularSeason20242025!$B$3:$B$1315, "&lt;=" &amp; U$1, DataRegularSeason20242025!$E$3:$E$1315, $A13)</f>
        <v>4</v>
      </c>
      <c r="V13">
        <f>SUMIFS(DataRegularSeason20242025!$AA$3:$AA$1315,DataRegularSeason20242025!$B$3:$B$1315, "&lt;=" &amp; V$1, DataRegularSeason20242025!$D$3:$D$1315, $A13)+SUMIFS(DataRegularSeason20242025!$AB$3:$AB$1315,DataRegularSeason20242025!$B$3:$B$1315, "&lt;=" &amp; V$1, DataRegularSeason20242025!$E$3:$E$1315, $A13)</f>
        <v>4</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8</v>
      </c>
      <c r="Z13">
        <f>SUMIFS(DataRegularSeason20242025!$AA$3:$AA$1315,DataRegularSeason20242025!$B$3:$B$1315, "&lt;=" &amp; Z$1, DataRegularSeason20242025!$D$3:$D$1315, $A13)+SUMIFS(DataRegularSeason20242025!$AB$3:$AB$1315,DataRegularSeason20242025!$B$3:$B$1315, "&lt;=" &amp; Z$1, DataRegularSeason20242025!$E$3:$E$1315, $A13)</f>
        <v>8</v>
      </c>
      <c r="AA13">
        <f>SUMIFS(DataRegularSeason20242025!$AA$3:$AA$1315,DataRegularSeason20242025!$B$3:$B$1315, "&lt;=" &amp; AA$1, DataRegularSeason20242025!$D$3:$D$1315, $A13)+SUMIFS(DataRegularSeason20242025!$AB$3:$AB$1315,DataRegularSeason20242025!$B$3:$B$1315, "&lt;=" &amp; AA$1, DataRegularSeason20242025!$E$3:$E$1315, $A13)</f>
        <v>10</v>
      </c>
      <c r="AB13">
        <f>SUMIFS(DataRegularSeason20242025!$AA$3:$AA$1315,DataRegularSeason20242025!$B$3:$B$1315, "&lt;=" &amp; AB$1, DataRegularSeason20242025!$D$3:$D$1315, $A13)+SUMIFS(DataRegularSeason20242025!$AB$3:$AB$1315,DataRegularSeason20242025!$B$3:$B$1315, "&lt;=" &amp; AB$1, DataRegularSeason20242025!$E$3:$E$1315, $A13)</f>
        <v>10</v>
      </c>
      <c r="AC13">
        <f>SUMIFS(DataRegularSeason20242025!$AA$3:$AA$1315,DataRegularSeason20242025!$B$3:$B$1315, "&lt;=" &amp; AC$1, DataRegularSeason20242025!$D$3:$D$1315, $A13)+SUMIFS(DataRegularSeason20242025!$AB$3:$AB$1315,DataRegularSeason20242025!$B$3:$B$1315, "&lt;=" &amp; AC$1, DataRegularSeason20242025!$E$3:$E$1315, $A13)</f>
        <v>12</v>
      </c>
      <c r="AD13">
        <f>SUMIFS(DataRegularSeason20242025!$AA$3:$AA$1315,DataRegularSeason20242025!$B$3:$B$1315, "&lt;=" &amp; AD$1, DataRegularSeason20242025!$D$3:$D$1315, $A13)+SUMIFS(DataRegularSeason20242025!$AB$3:$AB$1315,DataRegularSeason20242025!$B$3:$B$1315, "&lt;=" &amp; AD$1, DataRegularSeason20242025!$E$3:$E$1315, $A13)</f>
        <v>12</v>
      </c>
      <c r="AE13">
        <f>SUMIFS(DataRegularSeason20242025!$AA$3:$AA$1315,DataRegularSeason20242025!$B$3:$B$1315, "&lt;=" &amp; AE$1, DataRegularSeason20242025!$D$3:$D$1315, $A13)+SUMIFS(DataRegularSeason20242025!$AB$3:$AB$1315,DataRegularSeason20242025!$B$3:$B$1315, "&lt;=" &amp; AE$1, DataRegularSeason20242025!$E$3:$E$1315, $A13)</f>
        <v>12</v>
      </c>
      <c r="AF13">
        <f>SUMIFS(DataRegularSeason20242025!$AA$3:$AA$1315,DataRegularSeason20242025!$B$3:$B$1315, "&lt;=" &amp; AF$1, DataRegularSeason20242025!$D$3:$D$1315, $A13)+SUMIFS(DataRegularSeason20242025!$AB$3:$AB$1315,DataRegularSeason20242025!$B$3:$B$1315, "&lt;=" &amp; AF$1, DataRegularSeason20242025!$E$3:$E$1315, $A13)</f>
        <v>14</v>
      </c>
      <c r="AG13">
        <f>SUMIFS(DataRegularSeason20242025!$AA$3:$AA$1315,DataRegularSeason20242025!$B$3:$B$1315, "&lt;=" &amp; AG$1, DataRegularSeason20242025!$D$3:$D$1315, $A13)+SUMIFS(DataRegularSeason20242025!$AB$3:$AB$1315,DataRegularSeason20242025!$B$3:$B$1315, "&lt;=" &amp; AG$1, DataRegularSeason20242025!$E$3:$E$1315, $A13)</f>
        <v>14</v>
      </c>
      <c r="AH13">
        <f>SUMIFS(DataRegularSeason20242025!$AA$3:$AA$1315,DataRegularSeason20242025!$B$3:$B$1315, "&lt;=" &amp; AH$1, DataRegularSeason20242025!$D$3:$D$1315, $A13)+SUMIFS(DataRegularSeason20242025!$AB$3:$AB$1315,DataRegularSeason20242025!$B$3:$B$1315, "&lt;=" &amp; AH$1, DataRegularSeason20242025!$E$3:$E$1315, $A13)</f>
        <v>14</v>
      </c>
      <c r="AI13">
        <f>SUMIFS(DataRegularSeason20242025!$AA$3:$AA$1315,DataRegularSeason20242025!$B$3:$B$1315, "&lt;=" &amp; AI$1, DataRegularSeason20242025!$D$3:$D$1315, $A13)+SUMIFS(DataRegularSeason20242025!$AB$3:$AB$1315,DataRegularSeason20242025!$B$3:$B$1315, "&lt;=" &amp; AI$1, DataRegularSeason20242025!$E$3:$E$1315, $A13)</f>
        <v>16</v>
      </c>
      <c r="AJ13">
        <f>SUMIFS(DataRegularSeason20242025!$AA$3:$AA$1315,DataRegularSeason20242025!$B$3:$B$1315, "&lt;=" &amp; AJ$1, DataRegularSeason20242025!$D$3:$D$1315, $A13)+SUMIFS(DataRegularSeason20242025!$AB$3:$AB$1315,DataRegularSeason20242025!$B$3:$B$1315, "&lt;=" &amp; AJ$1, DataRegularSeason20242025!$E$3:$E$1315, $A13)</f>
        <v>16</v>
      </c>
      <c r="AK13">
        <f>SUMIFS(DataRegularSeason20242025!$AA$3:$AA$1315,DataRegularSeason20242025!$B$3:$B$1315, "&lt;=" &amp; AK$1, DataRegularSeason20242025!$D$3:$D$1315, $A13)+SUMIFS(DataRegularSeason20242025!$AB$3:$AB$1315,DataRegularSeason20242025!$B$3:$B$1315, "&lt;=" &amp; AK$1, DataRegularSeason20242025!$E$3:$E$1315, $A13)</f>
        <v>16</v>
      </c>
      <c r="AL13">
        <f>SUMIFS(DataRegularSeason20242025!$AA$3:$AA$1315,DataRegularSeason20242025!$B$3:$B$1315, "&lt;=" &amp; AL$1, DataRegularSeason20242025!$D$3:$D$1315, $A13)+SUMIFS(DataRegularSeason20242025!$AB$3:$AB$1315,DataRegularSeason20242025!$B$3:$B$1315, "&lt;=" &amp; AL$1, DataRegularSeason20242025!$E$3:$E$1315, $A13)</f>
        <v>16</v>
      </c>
      <c r="AM13">
        <f>SUMIFS(DataRegularSeason20242025!$AA$3:$AA$1315,DataRegularSeason20242025!$B$3:$B$1315, "&lt;=" &amp; AM$1, DataRegularSeason20242025!$D$3:$D$1315, $A13)+SUMIFS(DataRegularSeason20242025!$AB$3:$AB$1315,DataRegularSeason20242025!$B$3:$B$1315, "&lt;=" &amp; AM$1, DataRegularSeason20242025!$E$3:$E$1315, $A13)</f>
        <v>16</v>
      </c>
      <c r="AN13">
        <f>SUMIFS(DataRegularSeason20242025!$AA$3:$AA$1315,DataRegularSeason20242025!$B$3:$B$1315, "&lt;=" &amp; AN$1, DataRegularSeason20242025!$D$3:$D$1315, $A13)+SUMIFS(DataRegularSeason20242025!$AB$3:$AB$1315,DataRegularSeason20242025!$B$3:$B$1315, "&lt;=" &amp; AN$1, DataRegularSeason20242025!$E$3:$E$1315, $A13)</f>
        <v>16</v>
      </c>
      <c r="AO13">
        <f>SUMIFS(DataRegularSeason20242025!$AA$3:$AA$1315,DataRegularSeason20242025!$B$3:$B$1315, "&lt;=" &amp; AO$1, DataRegularSeason20242025!$D$3:$D$1315, $A13)+SUMIFS(DataRegularSeason20242025!$AB$3:$AB$1315,DataRegularSeason20242025!$B$3:$B$1315, "&lt;=" &amp; AO$1, DataRegularSeason20242025!$E$3:$E$1315, $A13)</f>
        <v>16</v>
      </c>
      <c r="AP13">
        <f>SUMIFS(DataRegularSeason20242025!$AA$3:$AA$1315,DataRegularSeason20242025!$B$3:$B$1315, "&lt;=" &amp; AP$1, DataRegularSeason20242025!$D$3:$D$1315, $A13)+SUMIFS(DataRegularSeason20242025!$AB$3:$AB$1315,DataRegularSeason20242025!$B$3:$B$1315, "&lt;=" &amp; AP$1, DataRegularSeason20242025!$E$3:$E$1315, $A13)</f>
        <v>16</v>
      </c>
      <c r="AQ13">
        <f>SUMIFS(DataRegularSeason20242025!$AA$3:$AA$1315,DataRegularSeason20242025!$B$3:$B$1315, "&lt;=" &amp; AQ$1, DataRegularSeason20242025!$D$3:$D$1315, $A13)+SUMIFS(DataRegularSeason20242025!$AB$3:$AB$1315,DataRegularSeason20242025!$B$3:$B$1315, "&lt;=" &amp; AQ$1, DataRegularSeason20242025!$E$3:$E$1315, $A13)</f>
        <v>16</v>
      </c>
      <c r="AR13">
        <f>SUMIFS(DataRegularSeason20242025!$AA$3:$AA$1315,DataRegularSeason20242025!$B$3:$B$1315, "&lt;=" &amp; AR$1, DataRegularSeason20242025!$D$3:$D$1315, $A13)+SUMIFS(DataRegularSeason20242025!$AB$3:$AB$1315,DataRegularSeason20242025!$B$3:$B$1315, "&lt;=" &amp; AR$1, DataRegularSeason20242025!$E$3:$E$1315, $A13)</f>
        <v>16</v>
      </c>
      <c r="AS13">
        <f>SUMIFS(DataRegularSeason20242025!$AA$3:$AA$1315,DataRegularSeason20242025!$B$3:$B$1315, "&lt;=" &amp; AS$1, DataRegularSeason20242025!$D$3:$D$1315, $A13)+SUMIFS(DataRegularSeason20242025!$AB$3:$AB$1315,DataRegularSeason20242025!$B$3:$B$1315, "&lt;=" &amp; AS$1, DataRegularSeason20242025!$E$3:$E$1315, $A13)</f>
        <v>16</v>
      </c>
      <c r="AT13">
        <f>SUMIFS(DataRegularSeason20242025!$AA$3:$AA$1315,DataRegularSeason20242025!$B$3:$B$1315, "&lt;=" &amp; AT$1, DataRegularSeason20242025!$D$3:$D$1315, $A13)+SUMIFS(DataRegularSeason20242025!$AB$3:$AB$1315,DataRegularSeason20242025!$B$3:$B$1315, "&lt;=" &amp; AT$1, DataRegularSeason20242025!$E$3:$E$1315, $A13)</f>
        <v>16</v>
      </c>
      <c r="AU13">
        <f>SUMIFS(DataRegularSeason20242025!$AA$3:$AA$1315,DataRegularSeason20242025!$B$3:$B$1315, "&lt;=" &amp; AU$1, DataRegularSeason20242025!$D$3:$D$1315, $A13)+SUMIFS(DataRegularSeason20242025!$AB$3:$AB$1315,DataRegularSeason20242025!$B$3:$B$1315, "&lt;=" &amp; AU$1, DataRegularSeason20242025!$E$3:$E$1315, $A13)</f>
        <v>16</v>
      </c>
      <c r="AV13">
        <f>SUMIFS(DataRegularSeason20242025!$AA$3:$AA$1315,DataRegularSeason20242025!$B$3:$B$1315, "&lt;=" &amp; AV$1, DataRegularSeason20242025!$D$3:$D$1315, $A13)+SUMIFS(DataRegularSeason20242025!$AB$3:$AB$1315,DataRegularSeason20242025!$B$3:$B$1315, "&lt;=" &amp; AV$1, DataRegularSeason20242025!$E$3:$E$1315, $A13)</f>
        <v>16</v>
      </c>
      <c r="AW13">
        <f>SUMIFS(DataRegularSeason20242025!$AA$3:$AA$1315,DataRegularSeason20242025!$B$3:$B$1315, "&lt;=" &amp; AW$1, DataRegularSeason20242025!$D$3:$D$1315, $A13)+SUMIFS(DataRegularSeason20242025!$AB$3:$AB$1315,DataRegularSeason20242025!$B$3:$B$1315, "&lt;=" &amp; AW$1, DataRegularSeason20242025!$E$3:$E$1315, $A13)</f>
        <v>16</v>
      </c>
      <c r="AX13">
        <f>SUMIFS(DataRegularSeason20242025!$AA$3:$AA$1315,DataRegularSeason20242025!$B$3:$B$1315, "&lt;=" &amp; AX$1, DataRegularSeason20242025!$D$3:$D$1315, $A13)+SUMIFS(DataRegularSeason20242025!$AB$3:$AB$1315,DataRegularSeason20242025!$B$3:$B$1315, "&lt;=" &amp; AX$1, DataRegularSeason20242025!$E$3:$E$1315, $A13)</f>
        <v>16</v>
      </c>
      <c r="AY13">
        <f>SUMIFS(DataRegularSeason20242025!$AA$3:$AA$1315,DataRegularSeason20242025!$B$3:$B$1315, "&lt;=" &amp; AY$1, DataRegularSeason20242025!$D$3:$D$1315, $A13)+SUMIFS(DataRegularSeason20242025!$AB$3:$AB$1315,DataRegularSeason20242025!$B$3:$B$1315, "&lt;=" &amp; AY$1, DataRegularSeason20242025!$E$3:$E$1315, $A13)</f>
        <v>16</v>
      </c>
      <c r="AZ13">
        <f>SUMIFS(DataRegularSeason20242025!$AA$3:$AA$1315,DataRegularSeason20242025!$B$3:$B$1315, "&lt;=" &amp; AZ$1, DataRegularSeason20242025!$D$3:$D$1315, $A13)+SUMIFS(DataRegularSeason20242025!$AB$3:$AB$1315,DataRegularSeason20242025!$B$3:$B$1315, "&lt;=" &amp; AZ$1, DataRegularSeason20242025!$E$3:$E$1315, $A13)</f>
        <v>16</v>
      </c>
      <c r="BA13">
        <f>SUMIFS(DataRegularSeason20242025!$AA$3:$AA$1315,DataRegularSeason20242025!$B$3:$B$1315, "&lt;=" &amp; BA$1, DataRegularSeason20242025!$D$3:$D$1315, $A13)+SUMIFS(DataRegularSeason20242025!$AB$3:$AB$1315,DataRegularSeason20242025!$B$3:$B$1315, "&lt;=" &amp; BA$1, DataRegularSeason20242025!$E$3:$E$1315, $A13)</f>
        <v>16</v>
      </c>
      <c r="BB13">
        <f>SUMIFS(DataRegularSeason20242025!$AA$3:$AA$1315,DataRegularSeason20242025!$B$3:$B$1315, "&lt;=" &amp; BB$1, DataRegularSeason20242025!$D$3:$D$1315, $A13)+SUMIFS(DataRegularSeason20242025!$AB$3:$AB$1315,DataRegularSeason20242025!$B$3:$B$1315, "&lt;=" &amp; BB$1, DataRegularSeason20242025!$E$3:$E$1315, $A13)</f>
        <v>16</v>
      </c>
      <c r="BC13">
        <f>SUMIFS(DataRegularSeason20242025!$AA$3:$AA$1315,DataRegularSeason20242025!$B$3:$B$1315, "&lt;=" &amp; BC$1, DataRegularSeason20242025!$D$3:$D$1315, $A13)+SUMIFS(DataRegularSeason20242025!$AB$3:$AB$1315,DataRegularSeason20242025!$B$3:$B$1315, "&lt;=" &amp; BC$1, DataRegularSeason20242025!$E$3:$E$1315, $A13)</f>
        <v>16</v>
      </c>
      <c r="BD13">
        <f>SUMIFS(DataRegularSeason20242025!$AA$3:$AA$1315,DataRegularSeason20242025!$B$3:$B$1315, "&lt;=" &amp; BD$1, DataRegularSeason20242025!$D$3:$D$1315, $A13)+SUMIFS(DataRegularSeason20242025!$AB$3:$AB$1315,DataRegularSeason20242025!$B$3:$B$1315, "&lt;=" &amp; BD$1, DataRegularSeason20242025!$E$3:$E$1315, $A13)</f>
        <v>16</v>
      </c>
      <c r="BE13">
        <f>SUMIFS(DataRegularSeason20242025!$AA$3:$AA$1315,DataRegularSeason20242025!$B$3:$B$1315, "&lt;=" &amp; BE$1, DataRegularSeason20242025!$D$3:$D$1315, $A13)+SUMIFS(DataRegularSeason20242025!$AB$3:$AB$1315,DataRegularSeason20242025!$B$3:$B$1315, "&lt;=" &amp; BE$1, DataRegularSeason20242025!$E$3:$E$1315, $A13)</f>
        <v>16</v>
      </c>
      <c r="BF13">
        <f>SUMIFS(DataRegularSeason20242025!$AA$3:$AA$1315,DataRegularSeason20242025!$B$3:$B$1315, "&lt;=" &amp; BF$1, DataRegularSeason20242025!$D$3:$D$1315, $A13)+SUMIFS(DataRegularSeason20242025!$AB$3:$AB$1315,DataRegularSeason20242025!$B$3:$B$1315, "&lt;=" &amp; BF$1, DataRegularSeason20242025!$E$3:$E$1315, $A13)</f>
        <v>16</v>
      </c>
      <c r="BG13">
        <f>SUMIFS(DataRegularSeason20242025!$AA$3:$AA$1315,DataRegularSeason20242025!$B$3:$B$1315, "&lt;=" &amp; BG$1, DataRegularSeason20242025!$D$3:$D$1315, $A13)+SUMIFS(DataRegularSeason20242025!$AB$3:$AB$1315,DataRegularSeason20242025!$B$3:$B$1315, "&lt;=" &amp; BG$1, DataRegularSeason20242025!$E$3:$E$1315, $A13)</f>
        <v>16</v>
      </c>
      <c r="BH13">
        <f>SUMIFS(DataRegularSeason20242025!$AA$3:$AA$1315,DataRegularSeason20242025!$B$3:$B$1315, "&lt;=" &amp; BH$1, DataRegularSeason20242025!$D$3:$D$1315, $A13)+SUMIFS(DataRegularSeason20242025!$AB$3:$AB$1315,DataRegularSeason20242025!$B$3:$B$1315, "&lt;=" &amp; BH$1, DataRegularSeason20242025!$E$3:$E$1315, $A13)</f>
        <v>16</v>
      </c>
      <c r="BI13">
        <f>SUMIFS(DataRegularSeason20242025!$AA$3:$AA$1315,DataRegularSeason20242025!$B$3:$B$1315, "&lt;=" &amp; BI$1, DataRegularSeason20242025!$D$3:$D$1315, $A13)+SUMIFS(DataRegularSeason20242025!$AB$3:$AB$1315,DataRegularSeason20242025!$B$3:$B$1315, "&lt;=" &amp; BI$1, DataRegularSeason20242025!$E$3:$E$1315, $A13)</f>
        <v>16</v>
      </c>
      <c r="BJ13">
        <f>SUMIFS(DataRegularSeason20242025!$AA$3:$AA$1315,DataRegularSeason20242025!$B$3:$B$1315, "&lt;=" &amp; BJ$1, DataRegularSeason20242025!$D$3:$D$1315, $A13)+SUMIFS(DataRegularSeason20242025!$AB$3:$AB$1315,DataRegularSeason20242025!$B$3:$B$1315, "&lt;=" &amp; BJ$1, DataRegularSeason20242025!$E$3:$E$1315, $A13)</f>
        <v>16</v>
      </c>
      <c r="BK13">
        <f>SUMIFS(DataRegularSeason20242025!$AA$3:$AA$1315,DataRegularSeason20242025!$B$3:$B$1315, "&lt;=" &amp; BK$1, DataRegularSeason20242025!$D$3:$D$1315, $A13)+SUMIFS(DataRegularSeason20242025!$AB$3:$AB$1315,DataRegularSeason20242025!$B$3:$B$1315, "&lt;=" &amp; BK$1, DataRegularSeason20242025!$E$3:$E$1315, $A13)</f>
        <v>16</v>
      </c>
      <c r="BL13">
        <f>SUMIFS(DataRegularSeason20242025!$AA$3:$AA$1315,DataRegularSeason20242025!$B$3:$B$1315, "&lt;=" &amp; BL$1, DataRegularSeason20242025!$D$3:$D$1315, $A13)+SUMIFS(DataRegularSeason20242025!$AB$3:$AB$1315,DataRegularSeason20242025!$B$3:$B$1315, "&lt;=" &amp; BL$1, DataRegularSeason20242025!$E$3:$E$1315, $A13)</f>
        <v>16</v>
      </c>
      <c r="BM13">
        <f>SUMIFS(DataRegularSeason20242025!$AA$3:$AA$1315,DataRegularSeason20242025!$B$3:$B$1315, "&lt;=" &amp; BM$1, DataRegularSeason20242025!$D$3:$D$1315, $A13)+SUMIFS(DataRegularSeason20242025!$AB$3:$AB$1315,DataRegularSeason20242025!$B$3:$B$1315, "&lt;=" &amp; BM$1, DataRegularSeason20242025!$E$3:$E$1315, $A13)</f>
        <v>16</v>
      </c>
      <c r="BN13">
        <f>SUMIFS(DataRegularSeason20242025!$AA$3:$AA$1315,DataRegularSeason20242025!$B$3:$B$1315, "&lt;=" &amp; BN$1, DataRegularSeason20242025!$D$3:$D$1315, $A13)+SUMIFS(DataRegularSeason20242025!$AB$3:$AB$1315,DataRegularSeason20242025!$B$3:$B$1315, "&lt;=" &amp; BN$1, DataRegularSeason20242025!$E$3:$E$1315, $A13)</f>
        <v>16</v>
      </c>
      <c r="BO13">
        <f>SUMIFS(DataRegularSeason20242025!$AA$3:$AA$1315,DataRegularSeason20242025!$B$3:$B$1315, "&lt;=" &amp; BO$1, DataRegularSeason20242025!$D$3:$D$1315, $A13)+SUMIFS(DataRegularSeason20242025!$AB$3:$AB$1315,DataRegularSeason20242025!$B$3:$B$1315, "&lt;=" &amp; BO$1, DataRegularSeason20242025!$E$3:$E$1315, $A13)</f>
        <v>16</v>
      </c>
      <c r="BP13">
        <f>SUMIFS(DataRegularSeason20242025!$AA$3:$AA$1315,DataRegularSeason20242025!$B$3:$B$1315, "&lt;=" &amp; BP$1, DataRegularSeason20242025!$D$3:$D$1315, $A13)+SUMIFS(DataRegularSeason20242025!$AB$3:$AB$1315,DataRegularSeason20242025!$B$3:$B$1315, "&lt;=" &amp; BP$1, DataRegularSeason20242025!$E$3:$E$1315, $A13)</f>
        <v>16</v>
      </c>
      <c r="BQ13">
        <f>SUMIFS(DataRegularSeason20242025!$AA$3:$AA$1315,DataRegularSeason20242025!$B$3:$B$1315, "&lt;=" &amp; BQ$1, DataRegularSeason20242025!$D$3:$D$1315, $A13)+SUMIFS(DataRegularSeason20242025!$AB$3:$AB$1315,DataRegularSeason20242025!$B$3:$B$1315, "&lt;=" &amp; BQ$1, DataRegularSeason20242025!$E$3:$E$1315, $A13)</f>
        <v>16</v>
      </c>
      <c r="BR13">
        <f>SUMIFS(DataRegularSeason20242025!$AA$3:$AA$1315,DataRegularSeason20242025!$B$3:$B$1315, "&lt;=" &amp; BR$1, DataRegularSeason20242025!$D$3:$D$1315, $A13)+SUMIFS(DataRegularSeason20242025!$AB$3:$AB$1315,DataRegularSeason20242025!$B$3:$B$1315, "&lt;=" &amp; BR$1, DataRegularSeason20242025!$E$3:$E$1315, $A13)</f>
        <v>16</v>
      </c>
      <c r="BS13">
        <f>SUMIFS(DataRegularSeason20242025!$AA$3:$AA$1315,DataRegularSeason20242025!$B$3:$B$1315, "&lt;=" &amp; BS$1, DataRegularSeason20242025!$D$3:$D$1315, $A13)+SUMIFS(DataRegularSeason20242025!$AB$3:$AB$1315,DataRegularSeason20242025!$B$3:$B$1315, "&lt;=" &amp; BS$1, DataRegularSeason20242025!$E$3:$E$1315, $A13)</f>
        <v>16</v>
      </c>
      <c r="BT13">
        <f>SUMIFS(DataRegularSeason20242025!$AA$3:$AA$1315,DataRegularSeason20242025!$B$3:$B$1315, "&lt;=" &amp; BT$1, DataRegularSeason20242025!$D$3:$D$1315, $A13)+SUMIFS(DataRegularSeason20242025!$AB$3:$AB$1315,DataRegularSeason20242025!$B$3:$B$1315, "&lt;=" &amp; BT$1, DataRegularSeason20242025!$E$3:$E$1315, $A13)</f>
        <v>16</v>
      </c>
      <c r="BU13">
        <f>SUMIFS(DataRegularSeason20242025!$AA$3:$AA$1315,DataRegularSeason20242025!$B$3:$B$1315, "&lt;=" &amp; BU$1, DataRegularSeason20242025!$D$3:$D$1315, $A13)+SUMIFS(DataRegularSeason20242025!$AB$3:$AB$1315,DataRegularSeason20242025!$B$3:$B$1315, "&lt;=" &amp; BU$1, DataRegularSeason20242025!$E$3:$E$1315, $A13)</f>
        <v>16</v>
      </c>
      <c r="BV13">
        <f>SUMIFS(DataRegularSeason20242025!$AA$3:$AA$1315,DataRegularSeason20242025!$B$3:$B$1315, "&lt;=" &amp; BV$1, DataRegularSeason20242025!$D$3:$D$1315, $A13)+SUMIFS(DataRegularSeason20242025!$AB$3:$AB$1315,DataRegularSeason20242025!$B$3:$B$1315, "&lt;=" &amp; BV$1, DataRegularSeason20242025!$E$3:$E$1315, $A13)</f>
        <v>16</v>
      </c>
      <c r="BW13">
        <f>SUMIFS(DataRegularSeason20242025!$AA$3:$AA$1315,DataRegularSeason20242025!$B$3:$B$1315, "&lt;=" &amp; BW$1, DataRegularSeason20242025!$D$3:$D$1315, $A13)+SUMIFS(DataRegularSeason20242025!$AB$3:$AB$1315,DataRegularSeason20242025!$B$3:$B$1315, "&lt;=" &amp; BW$1, DataRegularSeason20242025!$E$3:$E$1315, $A13)</f>
        <v>16</v>
      </c>
      <c r="BX13">
        <f>SUMIFS(DataRegularSeason20242025!$AA$3:$AA$1315,DataRegularSeason20242025!$B$3:$B$1315, "&lt;=" &amp; BX$1, DataRegularSeason20242025!$D$3:$D$1315, $A13)+SUMIFS(DataRegularSeason20242025!$AB$3:$AB$1315,DataRegularSeason20242025!$B$3:$B$1315, "&lt;=" &amp; BX$1, DataRegularSeason20242025!$E$3:$E$1315, $A13)</f>
        <v>16</v>
      </c>
      <c r="BY13">
        <f>SUMIFS(DataRegularSeason20242025!$AA$3:$AA$1315,DataRegularSeason20242025!$B$3:$B$1315, "&lt;=" &amp; BY$1, DataRegularSeason20242025!$D$3:$D$1315, $A13)+SUMIFS(DataRegularSeason20242025!$AB$3:$AB$1315,DataRegularSeason20242025!$B$3:$B$1315, "&lt;=" &amp; BY$1, DataRegularSeason20242025!$E$3:$E$1315, $A13)</f>
        <v>16</v>
      </c>
      <c r="BZ13">
        <f>SUMIFS(DataRegularSeason20242025!$AA$3:$AA$1315,DataRegularSeason20242025!$B$3:$B$1315, "&lt;=" &amp; BZ$1, DataRegularSeason20242025!$D$3:$D$1315, $A13)+SUMIFS(DataRegularSeason20242025!$AB$3:$AB$1315,DataRegularSeason20242025!$B$3:$B$1315, "&lt;=" &amp; BZ$1, DataRegularSeason20242025!$E$3:$E$1315, $A13)</f>
        <v>16</v>
      </c>
      <c r="CA13">
        <f>SUMIFS(DataRegularSeason20242025!$AA$3:$AA$1315,DataRegularSeason20242025!$B$3:$B$1315, "&lt;=" &amp; CA$1, DataRegularSeason20242025!$D$3:$D$1315, $A13)+SUMIFS(DataRegularSeason20242025!$AB$3:$AB$1315,DataRegularSeason20242025!$B$3:$B$1315, "&lt;=" &amp; CA$1, DataRegularSeason20242025!$E$3:$E$1315, $A13)</f>
        <v>16</v>
      </c>
      <c r="CB13">
        <f>SUMIFS(DataRegularSeason20242025!$AA$3:$AA$1315,DataRegularSeason20242025!$B$3:$B$1315, "&lt;=" &amp; CB$1, DataRegularSeason20242025!$D$3:$D$1315, $A13)+SUMIFS(DataRegularSeason20242025!$AB$3:$AB$1315,DataRegularSeason20242025!$B$3:$B$1315, "&lt;=" &amp; CB$1, DataRegularSeason20242025!$E$3:$E$1315, $A13)</f>
        <v>16</v>
      </c>
      <c r="CC13">
        <f>SUMIFS(DataRegularSeason20242025!$AA$3:$AA$1315,DataRegularSeason20242025!$B$3:$B$1315, "&lt;=" &amp; CC$1, DataRegularSeason20242025!$D$3:$D$1315, $A13)+SUMIFS(DataRegularSeason20242025!$AB$3:$AB$1315,DataRegularSeason20242025!$B$3:$B$1315, "&lt;=" &amp; CC$1, DataRegularSeason20242025!$E$3:$E$1315, $A13)</f>
        <v>16</v>
      </c>
      <c r="CD13">
        <f>SUMIFS(DataRegularSeason20242025!$AA$3:$AA$1315,DataRegularSeason20242025!$B$3:$B$1315, "&lt;=" &amp; CD$1, DataRegularSeason20242025!$D$3:$D$1315, $A13)+SUMIFS(DataRegularSeason20242025!$AB$3:$AB$1315,DataRegularSeason20242025!$B$3:$B$1315, "&lt;=" &amp; CD$1, DataRegularSeason20242025!$E$3:$E$1315, $A13)</f>
        <v>16</v>
      </c>
      <c r="CE13">
        <f>SUMIFS(DataRegularSeason20242025!$AA$3:$AA$1315,DataRegularSeason20242025!$B$3:$B$1315, "&lt;=" &amp; CE$1, DataRegularSeason20242025!$D$3:$D$1315, $A13)+SUMIFS(DataRegularSeason20242025!$AB$3:$AB$1315,DataRegularSeason20242025!$B$3:$B$1315, "&lt;=" &amp; CE$1, DataRegularSeason20242025!$E$3:$E$1315, $A13)</f>
        <v>16</v>
      </c>
      <c r="CF13">
        <f>SUMIFS(DataRegularSeason20242025!$AA$3:$AA$1315,DataRegularSeason20242025!$B$3:$B$1315, "&lt;=" &amp; CF$1, DataRegularSeason20242025!$D$3:$D$1315, $A13)+SUMIFS(DataRegularSeason20242025!$AB$3:$AB$1315,DataRegularSeason20242025!$B$3:$B$1315, "&lt;=" &amp; CF$1, DataRegularSeason20242025!$E$3:$E$1315, $A13)</f>
        <v>16</v>
      </c>
      <c r="CG13">
        <f>SUMIFS(DataRegularSeason20242025!$AA$3:$AA$1315,DataRegularSeason20242025!$B$3:$B$1315, "&lt;=" &amp; CG$1, DataRegularSeason20242025!$D$3:$D$1315, $A13)+SUMIFS(DataRegularSeason20242025!$AB$3:$AB$1315,DataRegularSeason20242025!$B$3:$B$1315, "&lt;=" &amp; CG$1, DataRegularSeason20242025!$E$3:$E$1315, $A13)</f>
        <v>16</v>
      </c>
      <c r="CH13">
        <f>SUMIFS(DataRegularSeason20242025!$AA$3:$AA$1315,DataRegularSeason20242025!$B$3:$B$1315, "&lt;=" &amp; CH$1, DataRegularSeason20242025!$D$3:$D$1315, $A13)+SUMIFS(DataRegularSeason20242025!$AB$3:$AB$1315,DataRegularSeason20242025!$B$3:$B$1315, "&lt;=" &amp; CH$1, DataRegularSeason20242025!$E$3:$E$1315, $A13)</f>
        <v>16</v>
      </c>
      <c r="CI13">
        <f>SUMIFS(DataRegularSeason20242025!$AA$3:$AA$1315,DataRegularSeason20242025!$B$3:$B$1315, "&lt;=" &amp; CI$1, DataRegularSeason20242025!$D$3:$D$1315, $A13)+SUMIFS(DataRegularSeason20242025!$AB$3:$AB$1315,DataRegularSeason20242025!$B$3:$B$1315, "&lt;=" &amp; CI$1, DataRegularSeason20242025!$E$3:$E$1315, $A13)</f>
        <v>16</v>
      </c>
      <c r="CJ13">
        <f>SUMIFS(DataRegularSeason20242025!$AA$3:$AA$1315,DataRegularSeason20242025!$B$3:$B$1315, "&lt;=" &amp; CJ$1, DataRegularSeason20242025!$D$3:$D$1315, $A13)+SUMIFS(DataRegularSeason20242025!$AB$3:$AB$1315,DataRegularSeason20242025!$B$3:$B$1315, "&lt;=" &amp; CJ$1, DataRegularSeason20242025!$E$3:$E$1315, $A13)</f>
        <v>16</v>
      </c>
      <c r="CK13">
        <f>SUMIFS(DataRegularSeason20242025!$AA$3:$AA$1315,DataRegularSeason20242025!$B$3:$B$1315, "&lt;=" &amp; CK$1, DataRegularSeason20242025!$D$3:$D$1315, $A13)+SUMIFS(DataRegularSeason20242025!$AB$3:$AB$1315,DataRegularSeason20242025!$B$3:$B$1315, "&lt;=" &amp; CK$1, DataRegularSeason20242025!$E$3:$E$1315, $A13)</f>
        <v>16</v>
      </c>
      <c r="CL13">
        <f>SUMIFS(DataRegularSeason20242025!$AA$3:$AA$1315,DataRegularSeason20242025!$B$3:$B$1315, "&lt;=" &amp; CL$1, DataRegularSeason20242025!$D$3:$D$1315, $A13)+SUMIFS(DataRegularSeason20242025!$AB$3:$AB$1315,DataRegularSeason20242025!$B$3:$B$1315, "&lt;=" &amp; CL$1, DataRegularSeason20242025!$E$3:$E$1315, $A13)</f>
        <v>16</v>
      </c>
      <c r="CM13">
        <f>SUMIFS(DataRegularSeason20242025!$AA$3:$AA$1315,DataRegularSeason20242025!$B$3:$B$1315, "&lt;=" &amp; CM$1, DataRegularSeason20242025!$D$3:$D$1315, $A13)+SUMIFS(DataRegularSeason20242025!$AB$3:$AB$1315,DataRegularSeason20242025!$B$3:$B$1315, "&lt;=" &amp; CM$1, DataRegularSeason20242025!$E$3:$E$1315, $A13)</f>
        <v>16</v>
      </c>
      <c r="CN13">
        <f>SUMIFS(DataRegularSeason20242025!$AA$3:$AA$1315,DataRegularSeason20242025!$B$3:$B$1315, "&lt;=" &amp; CN$1, DataRegularSeason20242025!$D$3:$D$1315, $A13)+SUMIFS(DataRegularSeason20242025!$AB$3:$AB$1315,DataRegularSeason20242025!$B$3:$B$1315, "&lt;=" &amp; CN$1, DataRegularSeason20242025!$E$3:$E$1315, $A13)</f>
        <v>16</v>
      </c>
      <c r="CO13">
        <f>SUMIFS(DataRegularSeason20242025!$AA$3:$AA$1315,DataRegularSeason20242025!$B$3:$B$1315, "&lt;=" &amp; CO$1, DataRegularSeason20242025!$D$3:$D$1315, $A13)+SUMIFS(DataRegularSeason20242025!$AB$3:$AB$1315,DataRegularSeason20242025!$B$3:$B$1315, "&lt;=" &amp; CO$1, DataRegularSeason20242025!$E$3:$E$1315, $A13)</f>
        <v>16</v>
      </c>
      <c r="CP13">
        <f>SUMIFS(DataRegularSeason20242025!$AA$3:$AA$1315,DataRegularSeason20242025!$B$3:$B$1315, "&lt;=" &amp; CP$1, DataRegularSeason20242025!$D$3:$D$1315, $A13)+SUMIFS(DataRegularSeason20242025!$AB$3:$AB$1315,DataRegularSeason20242025!$B$3:$B$1315, "&lt;=" &amp; CP$1, DataRegularSeason20242025!$E$3:$E$1315, $A13)</f>
        <v>16</v>
      </c>
      <c r="CQ13">
        <f>SUMIFS(DataRegularSeason20242025!$AA$3:$AA$1315,DataRegularSeason20242025!$B$3:$B$1315, "&lt;=" &amp; CQ$1, DataRegularSeason20242025!$D$3:$D$1315, $A13)+SUMIFS(DataRegularSeason20242025!$AB$3:$AB$1315,DataRegularSeason20242025!$B$3:$B$1315, "&lt;=" &amp; CQ$1, DataRegularSeason20242025!$E$3:$E$1315, $A13)</f>
        <v>16</v>
      </c>
      <c r="CR13">
        <f>SUMIFS(DataRegularSeason20242025!$AA$3:$AA$1315,DataRegularSeason20242025!$B$3:$B$1315, "&lt;=" &amp; CR$1, DataRegularSeason20242025!$D$3:$D$1315, $A13)+SUMIFS(DataRegularSeason20242025!$AB$3:$AB$1315,DataRegularSeason20242025!$B$3:$B$1315, "&lt;=" &amp; CR$1, DataRegularSeason20242025!$E$3:$E$1315, $A13)</f>
        <v>16</v>
      </c>
      <c r="CS13">
        <f>SUMIFS(DataRegularSeason20242025!$AA$3:$AA$1315,DataRegularSeason20242025!$B$3:$B$1315, "&lt;=" &amp; CS$1, DataRegularSeason20242025!$D$3:$D$1315, $A13)+SUMIFS(DataRegularSeason20242025!$AB$3:$AB$1315,DataRegularSeason20242025!$B$3:$B$1315, "&lt;=" &amp; CS$1, DataRegularSeason20242025!$E$3:$E$1315, $A13)</f>
        <v>16</v>
      </c>
      <c r="CT13">
        <f>SUMIFS(DataRegularSeason20242025!$AA$3:$AA$1315,DataRegularSeason20242025!$B$3:$B$1315, "&lt;=" &amp; CT$1, DataRegularSeason20242025!$D$3:$D$1315, $A13)+SUMIFS(DataRegularSeason20242025!$AB$3:$AB$1315,DataRegularSeason20242025!$B$3:$B$1315, "&lt;=" &amp; CT$1, DataRegularSeason20242025!$E$3:$E$1315, $A13)</f>
        <v>16</v>
      </c>
      <c r="CU13">
        <f>SUMIFS(DataRegularSeason20242025!$AA$3:$AA$1315,DataRegularSeason20242025!$B$3:$B$1315, "&lt;=" &amp; CU$1, DataRegularSeason20242025!$D$3:$D$1315, $A13)+SUMIFS(DataRegularSeason20242025!$AB$3:$AB$1315,DataRegularSeason20242025!$B$3:$B$1315, "&lt;=" &amp; CU$1, DataRegularSeason20242025!$E$3:$E$1315, $A13)</f>
        <v>16</v>
      </c>
      <c r="CV13">
        <f>SUMIFS(DataRegularSeason20242025!$AA$3:$AA$1315,DataRegularSeason20242025!$B$3:$B$1315, "&lt;=" &amp; CV$1, DataRegularSeason20242025!$D$3:$D$1315, $A13)+SUMIFS(DataRegularSeason20242025!$AB$3:$AB$1315,DataRegularSeason20242025!$B$3:$B$1315, "&lt;=" &amp; CV$1, DataRegularSeason20242025!$E$3:$E$1315, $A13)</f>
        <v>16</v>
      </c>
      <c r="CW13">
        <f>SUMIFS(DataRegularSeason20242025!$AA$3:$AA$1315,DataRegularSeason20242025!$B$3:$B$1315, "&lt;=" &amp; CW$1, DataRegularSeason20242025!$D$3:$D$1315, $A13)+SUMIFS(DataRegularSeason20242025!$AB$3:$AB$1315,DataRegularSeason20242025!$B$3:$B$1315, "&lt;=" &amp; CW$1, DataRegularSeason20242025!$E$3:$E$1315, $A13)</f>
        <v>16</v>
      </c>
      <c r="CX13">
        <f>SUMIFS(DataRegularSeason20242025!$AA$3:$AA$1315,DataRegularSeason20242025!$B$3:$B$1315, "&lt;=" &amp; CX$1, DataRegularSeason20242025!$D$3:$D$1315, $A13)+SUMIFS(DataRegularSeason20242025!$AB$3:$AB$1315,DataRegularSeason20242025!$B$3:$B$1315, "&lt;=" &amp; CX$1, DataRegularSeason20242025!$E$3:$E$1315, $A13)</f>
        <v>16</v>
      </c>
      <c r="CY13">
        <f>SUMIFS(DataRegularSeason20242025!$AA$3:$AA$1315,DataRegularSeason20242025!$B$3:$B$1315, "&lt;=" &amp; CY$1, DataRegularSeason20242025!$D$3:$D$1315, $A13)+SUMIFS(DataRegularSeason20242025!$AB$3:$AB$1315,DataRegularSeason20242025!$B$3:$B$1315, "&lt;=" &amp; CY$1, DataRegularSeason20242025!$E$3:$E$1315, $A13)</f>
        <v>16</v>
      </c>
      <c r="CZ13">
        <f>SUMIFS(DataRegularSeason20242025!$AA$3:$AA$1315,DataRegularSeason20242025!$B$3:$B$1315, "&lt;=" &amp; CZ$1, DataRegularSeason20242025!$D$3:$D$1315, $A13)+SUMIFS(DataRegularSeason20242025!$AB$3:$AB$1315,DataRegularSeason20242025!$B$3:$B$1315, "&lt;=" &amp; CZ$1, DataRegularSeason20242025!$E$3:$E$1315, $A13)</f>
        <v>16</v>
      </c>
      <c r="DA13">
        <f>SUMIFS(DataRegularSeason20242025!$AA$3:$AA$1315,DataRegularSeason20242025!$B$3:$B$1315, "&lt;=" &amp; DA$1, DataRegularSeason20242025!$D$3:$D$1315, $A13)+SUMIFS(DataRegularSeason20242025!$AB$3:$AB$1315,DataRegularSeason20242025!$B$3:$B$1315, "&lt;=" &amp; DA$1, DataRegularSeason20242025!$E$3:$E$1315, $A13)</f>
        <v>16</v>
      </c>
      <c r="DB13">
        <f>SUMIFS(DataRegularSeason20242025!$AA$3:$AA$1315,DataRegularSeason20242025!$B$3:$B$1315, "&lt;=" &amp; DB$1, DataRegularSeason20242025!$D$3:$D$1315, $A13)+SUMIFS(DataRegularSeason20242025!$AB$3:$AB$1315,DataRegularSeason20242025!$B$3:$B$1315, "&lt;=" &amp; DB$1, DataRegularSeason20242025!$E$3:$E$1315, $A13)</f>
        <v>16</v>
      </c>
      <c r="DC13">
        <f>SUMIFS(DataRegularSeason20242025!$AA$3:$AA$1315,DataRegularSeason20242025!$B$3:$B$1315, "&lt;=" &amp; DC$1, DataRegularSeason20242025!$D$3:$D$1315, $A13)+SUMIFS(DataRegularSeason20242025!$AB$3:$AB$1315,DataRegularSeason20242025!$B$3:$B$1315, "&lt;=" &amp; DC$1, DataRegularSeason20242025!$E$3:$E$1315, $A13)</f>
        <v>16</v>
      </c>
      <c r="DD13">
        <f>SUMIFS(DataRegularSeason20242025!$AA$3:$AA$1315,DataRegularSeason20242025!$B$3:$B$1315, "&lt;=" &amp; DD$1, DataRegularSeason20242025!$D$3:$D$1315, $A13)+SUMIFS(DataRegularSeason20242025!$AB$3:$AB$1315,DataRegularSeason20242025!$B$3:$B$1315, "&lt;=" &amp; DD$1, DataRegularSeason20242025!$E$3:$E$1315, $A13)</f>
        <v>16</v>
      </c>
      <c r="DE13">
        <f>SUMIFS(DataRegularSeason20242025!$AA$3:$AA$1315,DataRegularSeason20242025!$B$3:$B$1315, "&lt;=" &amp; DE$1, DataRegularSeason20242025!$D$3:$D$1315, $A13)+SUMIFS(DataRegularSeason20242025!$AB$3:$AB$1315,DataRegularSeason20242025!$B$3:$B$1315, "&lt;=" &amp; DE$1, DataRegularSeason20242025!$E$3:$E$1315, $A13)</f>
        <v>16</v>
      </c>
      <c r="DF13">
        <f>SUMIFS(DataRegularSeason20242025!$AA$3:$AA$1315,DataRegularSeason20242025!$B$3:$B$1315, "&lt;=" &amp; DF$1, DataRegularSeason20242025!$D$3:$D$1315, $A13)+SUMIFS(DataRegularSeason20242025!$AB$3:$AB$1315,DataRegularSeason20242025!$B$3:$B$1315, "&lt;=" &amp; DF$1, DataRegularSeason20242025!$E$3:$E$1315, $A13)</f>
        <v>16</v>
      </c>
      <c r="DG13">
        <f>SUMIFS(DataRegularSeason20242025!$AA$3:$AA$1315,DataRegularSeason20242025!$B$3:$B$1315, "&lt;=" &amp; DG$1, DataRegularSeason20242025!$D$3:$D$1315, $A13)+SUMIFS(DataRegularSeason20242025!$AB$3:$AB$1315,DataRegularSeason20242025!$B$3:$B$1315, "&lt;=" &amp; DG$1, DataRegularSeason20242025!$E$3:$E$1315, $A13)</f>
        <v>16</v>
      </c>
      <c r="DH13">
        <f>SUMIFS(DataRegularSeason20242025!$AA$3:$AA$1315,DataRegularSeason20242025!$B$3:$B$1315, "&lt;=" &amp; DH$1, DataRegularSeason20242025!$D$3:$D$1315, $A13)+SUMIFS(DataRegularSeason20242025!$AB$3:$AB$1315,DataRegularSeason20242025!$B$3:$B$1315, "&lt;=" &amp; DH$1, DataRegularSeason20242025!$E$3:$E$1315, $A13)</f>
        <v>16</v>
      </c>
      <c r="DI13">
        <f>SUMIFS(DataRegularSeason20242025!$AA$3:$AA$1315,DataRegularSeason20242025!$B$3:$B$1315, "&lt;=" &amp; DI$1, DataRegularSeason20242025!$D$3:$D$1315, $A13)+SUMIFS(DataRegularSeason20242025!$AB$3:$AB$1315,DataRegularSeason20242025!$B$3:$B$1315, "&lt;=" &amp; DI$1, DataRegularSeason20242025!$E$3:$E$1315, $A13)</f>
        <v>16</v>
      </c>
      <c r="DJ13">
        <f>SUMIFS(DataRegularSeason20242025!$AA$3:$AA$1315,DataRegularSeason20242025!$B$3:$B$1315, "&lt;=" &amp; DJ$1, DataRegularSeason20242025!$D$3:$D$1315, $A13)+SUMIFS(DataRegularSeason20242025!$AB$3:$AB$1315,DataRegularSeason20242025!$B$3:$B$1315, "&lt;=" &amp; DJ$1, DataRegularSeason20242025!$E$3:$E$1315, $A13)</f>
        <v>16</v>
      </c>
      <c r="DK13">
        <f>SUMIFS(DataRegularSeason20242025!$AA$3:$AA$1315,DataRegularSeason20242025!$B$3:$B$1315, "&lt;=" &amp; DK$1, DataRegularSeason20242025!$D$3:$D$1315, $A13)+SUMIFS(DataRegularSeason20242025!$AB$3:$AB$1315,DataRegularSeason20242025!$B$3:$B$1315, "&lt;=" &amp; DK$1, DataRegularSeason20242025!$E$3:$E$1315, $A13)</f>
        <v>16</v>
      </c>
      <c r="DL13">
        <f>SUMIFS(DataRegularSeason20242025!$AA$3:$AA$1315,DataRegularSeason20242025!$B$3:$B$1315, "&lt;=" &amp; DL$1, DataRegularSeason20242025!$D$3:$D$1315, $A13)+SUMIFS(DataRegularSeason20242025!$AB$3:$AB$1315,DataRegularSeason20242025!$B$3:$B$1315, "&lt;=" &amp; DL$1, DataRegularSeason20242025!$E$3:$E$1315, $A13)</f>
        <v>16</v>
      </c>
      <c r="DM13">
        <f>SUMIFS(DataRegularSeason20242025!$AA$3:$AA$1315,DataRegularSeason20242025!$B$3:$B$1315, "&lt;=" &amp; DM$1, DataRegularSeason20242025!$D$3:$D$1315, $A13)+SUMIFS(DataRegularSeason20242025!$AB$3:$AB$1315,DataRegularSeason20242025!$B$3:$B$1315, "&lt;=" &amp; DM$1, DataRegularSeason20242025!$E$3:$E$1315, $A13)</f>
        <v>16</v>
      </c>
      <c r="DN13">
        <f>SUMIFS(DataRegularSeason20242025!$AA$3:$AA$1315,DataRegularSeason20242025!$B$3:$B$1315, "&lt;=" &amp; DN$1, DataRegularSeason20242025!$D$3:$D$1315, $A13)+SUMIFS(DataRegularSeason20242025!$AB$3:$AB$1315,DataRegularSeason20242025!$B$3:$B$1315, "&lt;=" &amp; DN$1, DataRegularSeason20242025!$E$3:$E$1315, $A13)</f>
        <v>16</v>
      </c>
      <c r="DO13">
        <f>SUMIFS(DataRegularSeason20242025!$AA$3:$AA$1315,DataRegularSeason20242025!$B$3:$B$1315, "&lt;=" &amp; DO$1, DataRegularSeason20242025!$D$3:$D$1315, $A13)+SUMIFS(DataRegularSeason20242025!$AB$3:$AB$1315,DataRegularSeason20242025!$B$3:$B$1315, "&lt;=" &amp; DO$1, DataRegularSeason20242025!$E$3:$E$1315, $A13)</f>
        <v>16</v>
      </c>
      <c r="DP13">
        <f>SUMIFS(DataRegularSeason20242025!$AA$3:$AA$1315,DataRegularSeason20242025!$B$3:$B$1315, "&lt;=" &amp; DP$1, DataRegularSeason20242025!$D$3:$D$1315, $A13)+SUMIFS(DataRegularSeason20242025!$AB$3:$AB$1315,DataRegularSeason20242025!$B$3:$B$1315, "&lt;=" &amp; DP$1, DataRegularSeason20242025!$E$3:$E$1315, $A13)</f>
        <v>16</v>
      </c>
      <c r="DQ13">
        <f>SUMIFS(DataRegularSeason20242025!$AA$3:$AA$1315,DataRegularSeason20242025!$B$3:$B$1315, "&lt;=" &amp; DQ$1, DataRegularSeason20242025!$D$3:$D$1315, $A13)+SUMIFS(DataRegularSeason20242025!$AB$3:$AB$1315,DataRegularSeason20242025!$B$3:$B$1315, "&lt;=" &amp; DQ$1, DataRegularSeason20242025!$E$3:$E$1315, $A13)</f>
        <v>16</v>
      </c>
      <c r="DR13">
        <f>SUMIFS(DataRegularSeason20242025!$AA$3:$AA$1315,DataRegularSeason20242025!$B$3:$B$1315, "&lt;=" &amp; DR$1, DataRegularSeason20242025!$D$3:$D$1315, $A13)+SUMIFS(DataRegularSeason20242025!$AB$3:$AB$1315,DataRegularSeason20242025!$B$3:$B$1315, "&lt;=" &amp; DR$1, DataRegularSeason20242025!$E$3:$E$1315, $A13)</f>
        <v>16</v>
      </c>
      <c r="DS13">
        <f>SUMIFS(DataRegularSeason20242025!$AA$3:$AA$1315,DataRegularSeason20242025!$B$3:$B$1315, "&lt;=" &amp; DS$1, DataRegularSeason20242025!$D$3:$D$1315, $A13)+SUMIFS(DataRegularSeason20242025!$AB$3:$AB$1315,DataRegularSeason20242025!$B$3:$B$1315, "&lt;=" &amp; DS$1, DataRegularSeason20242025!$E$3:$E$1315, $A13)</f>
        <v>16</v>
      </c>
      <c r="DT13">
        <f>SUMIFS(DataRegularSeason20242025!$AA$3:$AA$1315,DataRegularSeason20242025!$B$3:$B$1315, "&lt;=" &amp; DT$1, DataRegularSeason20242025!$D$3:$D$1315, $A13)+SUMIFS(DataRegularSeason20242025!$AB$3:$AB$1315,DataRegularSeason20242025!$B$3:$B$1315, "&lt;=" &amp; DT$1, DataRegularSeason20242025!$E$3:$E$1315, $A13)</f>
        <v>16</v>
      </c>
      <c r="DU13">
        <f>SUMIFS(DataRegularSeason20242025!$AA$3:$AA$1315,DataRegularSeason20242025!$B$3:$B$1315, "&lt;=" &amp; DU$1, DataRegularSeason20242025!$D$3:$D$1315, $A13)+SUMIFS(DataRegularSeason20242025!$AB$3:$AB$1315,DataRegularSeason20242025!$B$3:$B$1315, "&lt;=" &amp; DU$1, DataRegularSeason20242025!$E$3:$E$1315, $A13)</f>
        <v>16</v>
      </c>
      <c r="DV13">
        <f>SUMIFS(DataRegularSeason20242025!$AA$3:$AA$1315,DataRegularSeason20242025!$B$3:$B$1315, "&lt;=" &amp; DV$1, DataRegularSeason20242025!$D$3:$D$1315, $A13)+SUMIFS(DataRegularSeason20242025!$AB$3:$AB$1315,DataRegularSeason20242025!$B$3:$B$1315, "&lt;=" &amp; DV$1, DataRegularSeason20242025!$E$3:$E$1315, $A13)</f>
        <v>16</v>
      </c>
      <c r="DW13">
        <f>SUMIFS(DataRegularSeason20242025!$AA$3:$AA$1315,DataRegularSeason20242025!$B$3:$B$1315, "&lt;=" &amp; DW$1, DataRegularSeason20242025!$D$3:$D$1315, $A13)+SUMIFS(DataRegularSeason20242025!$AB$3:$AB$1315,DataRegularSeason20242025!$B$3:$B$1315, "&lt;=" &amp; DW$1, DataRegularSeason20242025!$E$3:$E$1315, $A13)</f>
        <v>16</v>
      </c>
      <c r="DX13">
        <f>SUMIFS(DataRegularSeason20242025!$AA$3:$AA$1315,DataRegularSeason20242025!$B$3:$B$1315, "&lt;=" &amp; DX$1, DataRegularSeason20242025!$D$3:$D$1315, $A13)+SUMIFS(DataRegularSeason20242025!$AB$3:$AB$1315,DataRegularSeason20242025!$B$3:$B$1315, "&lt;=" &amp; DX$1, DataRegularSeason20242025!$E$3:$E$1315, $A13)</f>
        <v>16</v>
      </c>
      <c r="DY13">
        <f>SUMIFS(DataRegularSeason20242025!$AA$3:$AA$1315,DataRegularSeason20242025!$B$3:$B$1315, "&lt;=" &amp; DY$1, DataRegularSeason20242025!$D$3:$D$1315, $A13)+SUMIFS(DataRegularSeason20242025!$AB$3:$AB$1315,DataRegularSeason20242025!$B$3:$B$1315, "&lt;=" &amp; DY$1, DataRegularSeason20242025!$E$3:$E$1315, $A13)</f>
        <v>16</v>
      </c>
      <c r="DZ13">
        <f>SUMIFS(DataRegularSeason20242025!$AA$3:$AA$1315,DataRegularSeason20242025!$B$3:$B$1315, "&lt;=" &amp; DZ$1, DataRegularSeason20242025!$D$3:$D$1315, $A13)+SUMIFS(DataRegularSeason20242025!$AB$3:$AB$1315,DataRegularSeason20242025!$B$3:$B$1315, "&lt;=" &amp; DZ$1, DataRegularSeason20242025!$E$3:$E$1315, $A13)</f>
        <v>16</v>
      </c>
      <c r="EA13">
        <f>SUMIFS(DataRegularSeason20242025!$AA$3:$AA$1315,DataRegularSeason20242025!$B$3:$B$1315, "&lt;=" &amp; EA$1, DataRegularSeason20242025!$D$3:$D$1315, $A13)+SUMIFS(DataRegularSeason20242025!$AB$3:$AB$1315,DataRegularSeason20242025!$B$3:$B$1315, "&lt;=" &amp; EA$1, DataRegularSeason20242025!$E$3:$E$1315, $A13)</f>
        <v>16</v>
      </c>
      <c r="EB13">
        <f>SUMIFS(DataRegularSeason20242025!$AA$3:$AA$1315,DataRegularSeason20242025!$B$3:$B$1315, "&lt;=" &amp; EB$1, DataRegularSeason20242025!$D$3:$D$1315, $A13)+SUMIFS(DataRegularSeason20242025!$AB$3:$AB$1315,DataRegularSeason20242025!$B$3:$B$1315, "&lt;=" &amp; EB$1, DataRegularSeason20242025!$E$3:$E$1315, $A13)</f>
        <v>16</v>
      </c>
      <c r="EC13">
        <f>SUMIFS(DataRegularSeason20242025!$AA$3:$AA$1315,DataRegularSeason20242025!$B$3:$B$1315, "&lt;=" &amp; EC$1, DataRegularSeason20242025!$D$3:$D$1315, $A13)+SUMIFS(DataRegularSeason20242025!$AB$3:$AB$1315,DataRegularSeason20242025!$B$3:$B$1315, "&lt;=" &amp; EC$1, DataRegularSeason20242025!$E$3:$E$1315, $A13)</f>
        <v>16</v>
      </c>
      <c r="ED13">
        <f>SUMIFS(DataRegularSeason20242025!$AA$3:$AA$1315,DataRegularSeason20242025!$B$3:$B$1315, "&lt;=" &amp; ED$1, DataRegularSeason20242025!$D$3:$D$1315, $A13)+SUMIFS(DataRegularSeason20242025!$AB$3:$AB$1315,DataRegularSeason20242025!$B$3:$B$1315, "&lt;=" &amp; ED$1, DataRegularSeason20242025!$E$3:$E$1315, $A13)</f>
        <v>16</v>
      </c>
      <c r="EE13">
        <f>SUMIFS(DataRegularSeason20242025!$AA$3:$AA$1315,DataRegularSeason20242025!$B$3:$B$1315, "&lt;=" &amp; EE$1, DataRegularSeason20242025!$D$3:$D$1315, $A13)+SUMIFS(DataRegularSeason20242025!$AB$3:$AB$1315,DataRegularSeason20242025!$B$3:$B$1315, "&lt;=" &amp; EE$1, DataRegularSeason20242025!$E$3:$E$1315, $A13)</f>
        <v>16</v>
      </c>
      <c r="EF13">
        <f>SUMIFS(DataRegularSeason20242025!$AA$3:$AA$1315,DataRegularSeason20242025!$B$3:$B$1315, "&lt;=" &amp; EF$1, DataRegularSeason20242025!$D$3:$D$1315, $A13)+SUMIFS(DataRegularSeason20242025!$AB$3:$AB$1315,DataRegularSeason20242025!$B$3:$B$1315, "&lt;=" &amp; EF$1, DataRegularSeason20242025!$E$3:$E$1315, $A13)</f>
        <v>16</v>
      </c>
      <c r="EG13">
        <f>SUMIFS(DataRegularSeason20242025!$AA$3:$AA$1315,DataRegularSeason20242025!$B$3:$B$1315, "&lt;=" &amp; EG$1, DataRegularSeason20242025!$D$3:$D$1315, $A13)+SUMIFS(DataRegularSeason20242025!$AB$3:$AB$1315,DataRegularSeason20242025!$B$3:$B$1315, "&lt;=" &amp; EG$1, DataRegularSeason20242025!$E$3:$E$1315, $A13)</f>
        <v>16</v>
      </c>
      <c r="EH13">
        <f>SUMIFS(DataRegularSeason20242025!$AA$3:$AA$1315,DataRegularSeason20242025!$B$3:$B$1315, "&lt;=" &amp; EH$1, DataRegularSeason20242025!$D$3:$D$1315, $A13)+SUMIFS(DataRegularSeason20242025!$AB$3:$AB$1315,DataRegularSeason20242025!$B$3:$B$1315, "&lt;=" &amp; EH$1, DataRegularSeason20242025!$E$3:$E$1315, $A13)</f>
        <v>16</v>
      </c>
      <c r="EI13">
        <f>SUMIFS(DataRegularSeason20242025!$AA$3:$AA$1315,DataRegularSeason20242025!$B$3:$B$1315, "&lt;=" &amp; EI$1, DataRegularSeason20242025!$D$3:$D$1315, $A13)+SUMIFS(DataRegularSeason20242025!$AB$3:$AB$1315,DataRegularSeason20242025!$B$3:$B$1315, "&lt;=" &amp; EI$1, DataRegularSeason20242025!$E$3:$E$1315, $A13)</f>
        <v>16</v>
      </c>
      <c r="EJ13">
        <f>SUMIFS(DataRegularSeason20242025!$AA$3:$AA$1315,DataRegularSeason20242025!$B$3:$B$1315, "&lt;=" &amp; EJ$1, DataRegularSeason20242025!$D$3:$D$1315, $A13)+SUMIFS(DataRegularSeason20242025!$AB$3:$AB$1315,DataRegularSeason20242025!$B$3:$B$1315, "&lt;=" &amp; EJ$1, DataRegularSeason20242025!$E$3:$E$1315, $A13)</f>
        <v>16</v>
      </c>
      <c r="EK13">
        <f>SUMIFS(DataRegularSeason20242025!$AA$3:$AA$1315,DataRegularSeason20242025!$B$3:$B$1315, "&lt;=" &amp; EK$1, DataRegularSeason20242025!$D$3:$D$1315, $A13)+SUMIFS(DataRegularSeason20242025!$AB$3:$AB$1315,DataRegularSeason20242025!$B$3:$B$1315, "&lt;=" &amp; EK$1, DataRegularSeason20242025!$E$3:$E$1315, $A13)</f>
        <v>16</v>
      </c>
      <c r="EL13">
        <f>SUMIFS(DataRegularSeason20242025!$AA$3:$AA$1315,DataRegularSeason20242025!$B$3:$B$1315, "&lt;=" &amp; EL$1, DataRegularSeason20242025!$D$3:$D$1315, $A13)+SUMIFS(DataRegularSeason20242025!$AB$3:$AB$1315,DataRegularSeason20242025!$B$3:$B$1315, "&lt;=" &amp; EL$1, DataRegularSeason20242025!$E$3:$E$1315, $A13)</f>
        <v>16</v>
      </c>
      <c r="EM13">
        <f>SUMIFS(DataRegularSeason20242025!$AA$3:$AA$1315,DataRegularSeason20242025!$B$3:$B$1315, "&lt;=" &amp; EM$1, DataRegularSeason20242025!$D$3:$D$1315, $A13)+SUMIFS(DataRegularSeason20242025!$AB$3:$AB$1315,DataRegularSeason20242025!$B$3:$B$1315, "&lt;=" &amp; EM$1, DataRegularSeason20242025!$E$3:$E$1315, $A13)</f>
        <v>16</v>
      </c>
      <c r="EN13">
        <f>SUMIFS(DataRegularSeason20242025!$AA$3:$AA$1315,DataRegularSeason20242025!$B$3:$B$1315, "&lt;=" &amp; EN$1, DataRegularSeason20242025!$D$3:$D$1315, $A13)+SUMIFS(DataRegularSeason20242025!$AB$3:$AB$1315,DataRegularSeason20242025!$B$3:$B$1315, "&lt;=" &amp; EN$1, DataRegularSeason20242025!$E$3:$E$1315, $A13)</f>
        <v>16</v>
      </c>
      <c r="EO13">
        <f>SUMIFS(DataRegularSeason20242025!$AA$3:$AA$1315,DataRegularSeason20242025!$B$3:$B$1315, "&lt;=" &amp; EO$1, DataRegularSeason20242025!$D$3:$D$1315, $A13)+SUMIFS(DataRegularSeason20242025!$AB$3:$AB$1315,DataRegularSeason20242025!$B$3:$B$1315, "&lt;=" &amp; EO$1, DataRegularSeason20242025!$E$3:$E$1315, $A13)</f>
        <v>16</v>
      </c>
      <c r="EP13">
        <f>SUMIFS(DataRegularSeason20242025!$AA$3:$AA$1315,DataRegularSeason20242025!$B$3:$B$1315, "&lt;=" &amp; EP$1, DataRegularSeason20242025!$D$3:$D$1315, $A13)+SUMIFS(DataRegularSeason20242025!$AB$3:$AB$1315,DataRegularSeason20242025!$B$3:$B$1315, "&lt;=" &amp; EP$1, DataRegularSeason20242025!$E$3:$E$1315, $A13)</f>
        <v>16</v>
      </c>
      <c r="EQ13">
        <f>SUMIFS(DataRegularSeason20242025!$AA$3:$AA$1315,DataRegularSeason20242025!$B$3:$B$1315, "&lt;=" &amp; EQ$1, DataRegularSeason20242025!$D$3:$D$1315, $A13)+SUMIFS(DataRegularSeason20242025!$AB$3:$AB$1315,DataRegularSeason20242025!$B$3:$B$1315, "&lt;=" &amp; EQ$1, DataRegularSeason20242025!$E$3:$E$1315, $A13)</f>
        <v>16</v>
      </c>
      <c r="ER13">
        <f>SUMIFS(DataRegularSeason20242025!$AA$3:$AA$1315,DataRegularSeason20242025!$B$3:$B$1315, "&lt;=" &amp; ER$1, DataRegularSeason20242025!$D$3:$D$1315, $A13)+SUMIFS(DataRegularSeason20242025!$AB$3:$AB$1315,DataRegularSeason20242025!$B$3:$B$1315, "&lt;=" &amp; ER$1, DataRegularSeason20242025!$E$3:$E$1315, $A13)</f>
        <v>16</v>
      </c>
      <c r="ES13">
        <f>SUMIFS(DataRegularSeason20242025!$AA$3:$AA$1315,DataRegularSeason20242025!$B$3:$B$1315, "&lt;=" &amp; ES$1, DataRegularSeason20242025!$D$3:$D$1315, $A13)+SUMIFS(DataRegularSeason20242025!$AB$3:$AB$1315,DataRegularSeason20242025!$B$3:$B$1315, "&lt;=" &amp; ES$1, DataRegularSeason20242025!$E$3:$E$1315, $A13)</f>
        <v>16</v>
      </c>
      <c r="ET13">
        <f>SUMIFS(DataRegularSeason20242025!$AA$3:$AA$1315,DataRegularSeason20242025!$B$3:$B$1315, "&lt;=" &amp; ET$1, DataRegularSeason20242025!$D$3:$D$1315, $A13)+SUMIFS(DataRegularSeason20242025!$AB$3:$AB$1315,DataRegularSeason20242025!$B$3:$B$1315, "&lt;=" &amp; ET$1, DataRegularSeason20242025!$E$3:$E$1315, $A13)</f>
        <v>16</v>
      </c>
      <c r="EU13">
        <f>SUMIFS(DataRegularSeason20242025!$AA$3:$AA$1315,DataRegularSeason20242025!$B$3:$B$1315, "&lt;=" &amp; EU$1, DataRegularSeason20242025!$D$3:$D$1315, $A13)+SUMIFS(DataRegularSeason20242025!$AB$3:$AB$1315,DataRegularSeason20242025!$B$3:$B$1315, "&lt;=" &amp; EU$1, DataRegularSeason20242025!$E$3:$E$1315, $A13)</f>
        <v>16</v>
      </c>
      <c r="EV13">
        <f>SUMIFS(DataRegularSeason20242025!$AA$3:$AA$1315,DataRegularSeason20242025!$B$3:$B$1315, "&lt;=" &amp; EV$1, DataRegularSeason20242025!$D$3:$D$1315, $A13)+SUMIFS(DataRegularSeason20242025!$AB$3:$AB$1315,DataRegularSeason20242025!$B$3:$B$1315, "&lt;=" &amp; EV$1, DataRegularSeason20242025!$E$3:$E$1315, $A13)</f>
        <v>16</v>
      </c>
      <c r="EW13">
        <f>SUMIFS(DataRegularSeason20242025!$AA$3:$AA$1315,DataRegularSeason20242025!$B$3:$B$1315, "&lt;=" &amp; EW$1, DataRegularSeason20242025!$D$3:$D$1315, $A13)+SUMIFS(DataRegularSeason20242025!$AB$3:$AB$1315,DataRegularSeason20242025!$B$3:$B$1315, "&lt;=" &amp; EW$1, DataRegularSeason20242025!$E$3:$E$1315, $A13)</f>
        <v>16</v>
      </c>
      <c r="EX13">
        <f>SUMIFS(DataRegularSeason20242025!$AA$3:$AA$1315,DataRegularSeason20242025!$B$3:$B$1315, "&lt;=" &amp; EX$1, DataRegularSeason20242025!$D$3:$D$1315, $A13)+SUMIFS(DataRegularSeason20242025!$AB$3:$AB$1315,DataRegularSeason20242025!$B$3:$B$1315, "&lt;=" &amp; EX$1, DataRegularSeason20242025!$E$3:$E$1315, $A13)</f>
        <v>16</v>
      </c>
      <c r="EY13">
        <f>SUMIFS(DataRegularSeason20242025!$AA$3:$AA$1315,DataRegularSeason20242025!$B$3:$B$1315, "&lt;=" &amp; EY$1, DataRegularSeason20242025!$D$3:$D$1315, $A13)+SUMIFS(DataRegularSeason20242025!$AB$3:$AB$1315,DataRegularSeason20242025!$B$3:$B$1315, "&lt;=" &amp; EY$1, DataRegularSeason20242025!$E$3:$E$1315, $A13)</f>
        <v>16</v>
      </c>
      <c r="EZ13">
        <f>SUMIFS(DataRegularSeason20242025!$AA$3:$AA$1315,DataRegularSeason20242025!$B$3:$B$1315, "&lt;=" &amp; EZ$1, DataRegularSeason20242025!$D$3:$D$1315, $A13)+SUMIFS(DataRegularSeason20242025!$AB$3:$AB$1315,DataRegularSeason20242025!$B$3:$B$1315, "&lt;=" &amp; EZ$1, DataRegularSeason20242025!$E$3:$E$1315, $A13)</f>
        <v>16</v>
      </c>
      <c r="FA13">
        <f>SUMIFS(DataRegularSeason20242025!$AA$3:$AA$1315,DataRegularSeason20242025!$B$3:$B$1315, "&lt;=" &amp; FA$1, DataRegularSeason20242025!$D$3:$D$1315, $A13)+SUMIFS(DataRegularSeason20242025!$AB$3:$AB$1315,DataRegularSeason20242025!$B$3:$B$1315, "&lt;=" &amp; FA$1, DataRegularSeason20242025!$E$3:$E$1315, $A13)</f>
        <v>16</v>
      </c>
      <c r="FB13">
        <f>SUMIFS(DataRegularSeason20242025!$AA$3:$AA$1315,DataRegularSeason20242025!$B$3:$B$1315, "&lt;=" &amp; FB$1, DataRegularSeason20242025!$D$3:$D$1315, $A13)+SUMIFS(DataRegularSeason20242025!$AB$3:$AB$1315,DataRegularSeason20242025!$B$3:$B$1315, "&lt;=" &amp; FB$1, DataRegularSeason20242025!$E$3:$E$1315, $A13)</f>
        <v>16</v>
      </c>
      <c r="FC13">
        <f>SUMIFS(DataRegularSeason20242025!$AA$3:$AA$1315,DataRegularSeason20242025!$B$3:$B$1315, "&lt;=" &amp; FC$1, DataRegularSeason20242025!$D$3:$D$1315, $A13)+SUMIFS(DataRegularSeason20242025!$AB$3:$AB$1315,DataRegularSeason20242025!$B$3:$B$1315, "&lt;=" &amp; FC$1, DataRegularSeason20242025!$E$3:$E$1315, $A13)</f>
        <v>16</v>
      </c>
      <c r="FD13">
        <f>SUMIFS(DataRegularSeason20242025!$AA$3:$AA$1315,DataRegularSeason20242025!$B$3:$B$1315, "&lt;=" &amp; FD$1, DataRegularSeason20242025!$D$3:$D$1315, $A13)+SUMIFS(DataRegularSeason20242025!$AB$3:$AB$1315,DataRegularSeason20242025!$B$3:$B$1315, "&lt;=" &amp; FD$1, DataRegularSeason20242025!$E$3:$E$1315, $A13)</f>
        <v>16</v>
      </c>
      <c r="FE13">
        <f>SUMIFS(DataRegularSeason20242025!$AA$3:$AA$1315,DataRegularSeason20242025!$B$3:$B$1315, "&lt;=" &amp; FE$1, DataRegularSeason20242025!$D$3:$D$1315, $A13)+SUMIFS(DataRegularSeason20242025!$AB$3:$AB$1315,DataRegularSeason20242025!$B$3:$B$1315, "&lt;=" &amp; FE$1, DataRegularSeason20242025!$E$3:$E$1315, $A13)</f>
        <v>16</v>
      </c>
      <c r="FF13">
        <f>SUMIFS(DataRegularSeason20242025!$AA$3:$AA$1315,DataRegularSeason20242025!$B$3:$B$1315, "&lt;=" &amp; FF$1, DataRegularSeason20242025!$D$3:$D$1315, $A13)+SUMIFS(DataRegularSeason20242025!$AB$3:$AB$1315,DataRegularSeason20242025!$B$3:$B$1315, "&lt;=" &amp; FF$1, DataRegularSeason20242025!$E$3:$E$1315, $A13)</f>
        <v>16</v>
      </c>
      <c r="FG13">
        <f>SUMIFS(DataRegularSeason20242025!$AA$3:$AA$1315,DataRegularSeason20242025!$B$3:$B$1315, "&lt;=" &amp; FG$1, DataRegularSeason20242025!$D$3:$D$1315, $A13)+SUMIFS(DataRegularSeason20242025!$AB$3:$AB$1315,DataRegularSeason20242025!$B$3:$B$1315, "&lt;=" &amp; FG$1, DataRegularSeason20242025!$E$3:$E$1315, $A13)</f>
        <v>16</v>
      </c>
      <c r="FH13">
        <f>SUMIFS(DataRegularSeason20242025!$AA$3:$AA$1315,DataRegularSeason20242025!$B$3:$B$1315, "&lt;=" &amp; FH$1, DataRegularSeason20242025!$D$3:$D$1315, $A13)+SUMIFS(DataRegularSeason20242025!$AB$3:$AB$1315,DataRegularSeason20242025!$B$3:$B$1315, "&lt;=" &amp; FH$1, DataRegularSeason20242025!$E$3:$E$1315, $A13)</f>
        <v>16</v>
      </c>
      <c r="FI13">
        <f>SUMIFS(DataRegularSeason20242025!$AA$3:$AA$1315,DataRegularSeason20242025!$B$3:$B$1315, "&lt;=" &amp; FI$1, DataRegularSeason20242025!$D$3:$D$1315, $A13)+SUMIFS(DataRegularSeason20242025!$AB$3:$AB$1315,DataRegularSeason20242025!$B$3:$B$1315, "&lt;=" &amp; FI$1, DataRegularSeason20242025!$E$3:$E$1315, $A13)</f>
        <v>16</v>
      </c>
      <c r="FJ13">
        <f>SUMIFS(DataRegularSeason20242025!$AA$3:$AA$1315,DataRegularSeason20242025!$B$3:$B$1315, "&lt;=" &amp; FJ$1, DataRegularSeason20242025!$D$3:$D$1315, $A13)+SUMIFS(DataRegularSeason20242025!$AB$3:$AB$1315,DataRegularSeason20242025!$B$3:$B$1315, "&lt;=" &amp; FJ$1, DataRegularSeason20242025!$E$3:$E$1315, $A13)</f>
        <v>16</v>
      </c>
      <c r="FK13">
        <f>SUMIFS(DataRegularSeason20242025!$AA$3:$AA$1315,DataRegularSeason20242025!$B$3:$B$1315, "&lt;=" &amp; FK$1, DataRegularSeason20242025!$D$3:$D$1315, $A13)+SUMIFS(DataRegularSeason20242025!$AB$3:$AB$1315,DataRegularSeason20242025!$B$3:$B$1315, "&lt;=" &amp; FK$1, DataRegularSeason20242025!$E$3:$E$1315, $A13)</f>
        <v>16</v>
      </c>
      <c r="FL13">
        <f>SUMIFS(DataRegularSeason20242025!$AA$3:$AA$1315,DataRegularSeason20242025!$B$3:$B$1315, "&lt;=" &amp; FL$1, DataRegularSeason20242025!$D$3:$D$1315, $A13)+SUMIFS(DataRegularSeason20242025!$AB$3:$AB$1315,DataRegularSeason20242025!$B$3:$B$1315, "&lt;=" &amp; FL$1, DataRegularSeason20242025!$E$3:$E$1315, $A13)</f>
        <v>16</v>
      </c>
      <c r="FM13">
        <f>SUMIFS(DataRegularSeason20242025!$AA$3:$AA$1315,DataRegularSeason20242025!$B$3:$B$1315, "&lt;=" &amp; FM$1, DataRegularSeason20242025!$D$3:$D$1315, $A13)+SUMIFS(DataRegularSeason20242025!$AB$3:$AB$1315,DataRegularSeason20242025!$B$3:$B$1315, "&lt;=" &amp; FM$1, DataRegularSeason20242025!$E$3:$E$1315, $A13)</f>
        <v>16</v>
      </c>
      <c r="FN13">
        <f>SUMIFS(DataRegularSeason20242025!$AA$3:$AA$1315,DataRegularSeason20242025!$B$3:$B$1315, "&lt;=" &amp; FN$1, DataRegularSeason20242025!$D$3:$D$1315, $A13)+SUMIFS(DataRegularSeason20242025!$AB$3:$AB$1315,DataRegularSeason20242025!$B$3:$B$1315, "&lt;=" &amp; FN$1, DataRegularSeason20242025!$E$3:$E$1315, $A13)</f>
        <v>16</v>
      </c>
      <c r="FO13">
        <f>SUMIFS(DataRegularSeason20242025!$AA$3:$AA$1315,DataRegularSeason20242025!$B$3:$B$1315, "&lt;=" &amp; FO$1, DataRegularSeason20242025!$D$3:$D$1315, $A13)+SUMIFS(DataRegularSeason20242025!$AB$3:$AB$1315,DataRegularSeason20242025!$B$3:$B$1315, "&lt;=" &amp; FO$1, DataRegularSeason20242025!$E$3:$E$1315, $A13)</f>
        <v>16</v>
      </c>
      <c r="FP13">
        <f>SUMIFS(DataRegularSeason20242025!$AA$3:$AA$1315,DataRegularSeason20242025!$B$3:$B$1315, "&lt;=" &amp; FP$1, DataRegularSeason20242025!$D$3:$D$1315, $A13)+SUMIFS(DataRegularSeason20242025!$AB$3:$AB$1315,DataRegularSeason20242025!$B$3:$B$1315, "&lt;=" &amp; FP$1, DataRegularSeason20242025!$E$3:$E$1315, $A13)</f>
        <v>16</v>
      </c>
      <c r="FQ13">
        <f>SUMIFS(DataRegularSeason20242025!$AA$3:$AA$1315,DataRegularSeason20242025!$B$3:$B$1315, "&lt;=" &amp; FQ$1, DataRegularSeason20242025!$D$3:$D$1315, $A13)+SUMIFS(DataRegularSeason20242025!$AB$3:$AB$1315,DataRegularSeason20242025!$B$3:$B$1315, "&lt;=" &amp; FQ$1, DataRegularSeason20242025!$E$3:$E$1315, $A13)</f>
        <v>16</v>
      </c>
      <c r="FR13">
        <f>SUMIFS(DataRegularSeason20242025!$AA$3:$AA$1315,DataRegularSeason20242025!$B$3:$B$1315, "&lt;=" &amp; FR$1, DataRegularSeason20242025!$D$3:$D$1315, $A13)+SUMIFS(DataRegularSeason20242025!$AB$3:$AB$1315,DataRegularSeason20242025!$B$3:$B$1315, "&lt;=" &amp; FR$1, DataRegularSeason20242025!$E$3:$E$1315, $A13)</f>
        <v>16</v>
      </c>
      <c r="FS13">
        <f>SUMIFS(DataRegularSeason20242025!$AA$3:$AA$1315,DataRegularSeason20242025!$B$3:$B$1315, "&lt;=" &amp; FS$1, DataRegularSeason20242025!$D$3:$D$1315, $A13)+SUMIFS(DataRegularSeason20242025!$AB$3:$AB$1315,DataRegularSeason20242025!$B$3:$B$1315, "&lt;=" &amp; FS$1, DataRegularSeason20242025!$E$3:$E$1315, $A13)</f>
        <v>16</v>
      </c>
      <c r="FT13">
        <f>SUMIFS(DataRegularSeason20242025!$AA$3:$AA$1315,DataRegularSeason20242025!$B$3:$B$1315, "&lt;=" &amp; FT$1, DataRegularSeason20242025!$D$3:$D$1315, $A13)+SUMIFS(DataRegularSeason20242025!$AB$3:$AB$1315,DataRegularSeason20242025!$B$3:$B$1315, "&lt;=" &amp; FT$1, DataRegularSeason20242025!$E$3:$E$1315, $A13)</f>
        <v>16</v>
      </c>
      <c r="FU13">
        <f>SUMIFS(DataRegularSeason20242025!$AA$3:$AA$1315,DataRegularSeason20242025!$B$3:$B$1315, "&lt;=" &amp; FU$1, DataRegularSeason20242025!$D$3:$D$1315, $A13)+SUMIFS(DataRegularSeason20242025!$AB$3:$AB$1315,DataRegularSeason20242025!$B$3:$B$1315, "&lt;=" &amp; FU$1, DataRegularSeason20242025!$E$3:$E$1315, $A13)</f>
        <v>16</v>
      </c>
      <c r="FV13">
        <f>SUMIFS(DataRegularSeason20242025!$AA$3:$AA$1315,DataRegularSeason20242025!$B$3:$B$1315, "&lt;=" &amp; FV$1, DataRegularSeason20242025!$D$3:$D$1315, $A13)+SUMIFS(DataRegularSeason20242025!$AB$3:$AB$1315,DataRegularSeason20242025!$B$3:$B$1315, "&lt;=" &amp; FV$1, DataRegularSeason20242025!$E$3:$E$1315, $A13)</f>
        <v>16</v>
      </c>
      <c r="FW13">
        <f>SUMIFS(DataRegularSeason20242025!$AA$3:$AA$1315,DataRegularSeason20242025!$B$3:$B$1315, "&lt;=" &amp; FW$1, DataRegularSeason20242025!$D$3:$D$1315, $A13)+SUMIFS(DataRegularSeason20242025!$AB$3:$AB$1315,DataRegularSeason20242025!$B$3:$B$1315, "&lt;=" &amp; FW$1, DataRegularSeason20242025!$E$3:$E$1315, $A13)</f>
        <v>16</v>
      </c>
      <c r="FX13">
        <f>SUMIFS(DataRegularSeason20242025!$AA$3:$AA$1315,DataRegularSeason20242025!$B$3:$B$1315, "&lt;=" &amp; FX$1, DataRegularSeason20242025!$D$3:$D$1315, $A13)+SUMIFS(DataRegularSeason20242025!$AB$3:$AB$1315,DataRegularSeason20242025!$B$3:$B$1315, "&lt;=" &amp; FX$1, DataRegularSeason20242025!$E$3:$E$1315, $A13)</f>
        <v>16</v>
      </c>
      <c r="FY13">
        <f>SUMIFS(DataRegularSeason20242025!$AA$3:$AA$1315,DataRegularSeason20242025!$B$3:$B$1315, "&lt;=" &amp; FY$1, DataRegularSeason20242025!$D$3:$D$1315, $A13)+SUMIFS(DataRegularSeason20242025!$AB$3:$AB$1315,DataRegularSeason20242025!$B$3:$B$1315, "&lt;=" &amp; FY$1, DataRegularSeason20242025!$E$3:$E$1315, $A13)</f>
        <v>16</v>
      </c>
      <c r="FZ13">
        <f>SUMIFS(DataRegularSeason20242025!$AA$3:$AA$1315,DataRegularSeason20242025!$B$3:$B$1315, "&lt;=" &amp; FZ$1, DataRegularSeason20242025!$D$3:$D$1315, $A13)+SUMIFS(DataRegularSeason20242025!$AB$3:$AB$1315,DataRegularSeason20242025!$B$3:$B$1315, "&lt;=" &amp; FZ$1, DataRegularSeason20242025!$E$3:$E$1315, $A13)</f>
        <v>16</v>
      </c>
      <c r="GA13">
        <f>SUMIFS(DataRegularSeason20242025!$AA$3:$AA$1315,DataRegularSeason20242025!$B$3:$B$1315, "&lt;=" &amp; GA$1, DataRegularSeason20242025!$D$3:$D$1315, $A13)+SUMIFS(DataRegularSeason20242025!$AB$3:$AB$1315,DataRegularSeason20242025!$B$3:$B$1315, "&lt;=" &amp; GA$1, DataRegularSeason20242025!$E$3:$E$1315, $A13)</f>
        <v>16</v>
      </c>
      <c r="GB13">
        <f>SUMIFS(DataRegularSeason20242025!$AA$3:$AA$1315,DataRegularSeason20242025!$B$3:$B$1315, "&lt;=" &amp; GB$1, DataRegularSeason20242025!$D$3:$D$1315, $A13)+SUMIFS(DataRegularSeason20242025!$AB$3:$AB$1315,DataRegularSeason20242025!$B$3:$B$1315, "&lt;=" &amp; GB$1, DataRegularSeason20242025!$E$3:$E$1315, $A13)</f>
        <v>16</v>
      </c>
      <c r="GC13">
        <f>SUMIFS(DataRegularSeason20242025!$AA$3:$AA$1315,DataRegularSeason20242025!$B$3:$B$1315, "&lt;=" &amp; GC$1, DataRegularSeason20242025!$D$3:$D$1315, $A13)+SUMIFS(DataRegularSeason20242025!$AB$3:$AB$1315,DataRegularSeason20242025!$B$3:$B$1315, "&lt;=" &amp; GC$1, DataRegularSeason20242025!$E$3:$E$1315, $A13)</f>
        <v>16</v>
      </c>
      <c r="GD13">
        <f>SUMIFS(DataRegularSeason20242025!$AA$3:$AA$1315,DataRegularSeason20242025!$B$3:$B$1315, "&lt;=" &amp; GD$1, DataRegularSeason20242025!$D$3:$D$1315, $A13)+SUMIFS(DataRegularSeason20242025!$AB$3:$AB$1315,DataRegularSeason20242025!$B$3:$B$1315, "&lt;=" &amp; GD$1, DataRegularSeason20242025!$E$3:$E$1315, $A13)</f>
        <v>16</v>
      </c>
      <c r="GE13">
        <f>SUMIFS(DataRegularSeason20242025!$AA$3:$AA$1315,DataRegularSeason20242025!$B$3:$B$1315, "&lt;=" &amp; GE$1, DataRegularSeason20242025!$D$3:$D$1315, $A13)+SUMIFS(DataRegularSeason20242025!$AB$3:$AB$1315,DataRegularSeason20242025!$B$3:$B$1315, "&lt;=" &amp; GE$1, DataRegularSeason20242025!$E$3:$E$1315, $A13)</f>
        <v>16</v>
      </c>
      <c r="GF13">
        <f>SUMIFS(DataRegularSeason20242025!$AA$3:$AA$1315,DataRegularSeason20242025!$B$3:$B$1315, "&lt;=" &amp; GF$1, DataRegularSeason20242025!$D$3:$D$1315, $A13)+SUMIFS(DataRegularSeason20242025!$AB$3:$AB$1315,DataRegularSeason20242025!$B$3:$B$1315, "&lt;=" &amp; GF$1, DataRegularSeason20242025!$E$3:$E$1315, $A13)</f>
        <v>16</v>
      </c>
      <c r="GG13">
        <f>SUMIFS(DataRegularSeason20242025!$AA$3:$AA$1315,DataRegularSeason20242025!$B$3:$B$1315, "&lt;=" &amp; GG$1, DataRegularSeason20242025!$D$3:$D$1315, $A13)+SUMIFS(DataRegularSeason20242025!$AB$3:$AB$1315,DataRegularSeason20242025!$B$3:$B$1315, "&lt;=" &amp; GG$1, DataRegularSeason20242025!$E$3:$E$1315, $A13)</f>
        <v>16</v>
      </c>
      <c r="GH13">
        <f>SUMIFS(DataRegularSeason20242025!$AA$3:$AA$1315,DataRegularSeason20242025!$B$3:$B$1315, "&lt;=" &amp; GH$1, DataRegularSeason20242025!$D$3:$D$1315, $A13)+SUMIFS(DataRegularSeason20242025!$AB$3:$AB$1315,DataRegularSeason20242025!$B$3:$B$1315, "&lt;=" &amp; GH$1, DataRegularSeason20242025!$E$3:$E$1315, $A13)</f>
        <v>16</v>
      </c>
      <c r="GI13">
        <f>SUMIFS(DataRegularSeason20242025!$AA$3:$AA$1315,DataRegularSeason20242025!$B$3:$B$1315, "&lt;=" &amp; GI$1, DataRegularSeason20242025!$D$3:$D$1315, $A13)+SUMIFS(DataRegularSeason20242025!$AB$3:$AB$1315,DataRegularSeason20242025!$B$3:$B$1315, "&lt;=" &amp; GI$1, DataRegularSeason20242025!$E$3:$E$1315, $A13)</f>
        <v>16</v>
      </c>
      <c r="GJ13">
        <f>SUMIFS(DataRegularSeason20242025!$AA$3:$AA$1315,DataRegularSeason20242025!$B$3:$B$1315, "&lt;=" &amp; GJ$1, DataRegularSeason20242025!$D$3:$D$1315, $A13)+SUMIFS(DataRegularSeason20242025!$AB$3:$AB$1315,DataRegularSeason20242025!$B$3:$B$1315, "&lt;=" &amp; GJ$1, DataRegularSeason20242025!$E$3:$E$1315, $A13)</f>
        <v>16</v>
      </c>
      <c r="GK13">
        <f>SUMIFS(DataRegularSeason20242025!$AA$3:$AA$1315,DataRegularSeason20242025!$B$3:$B$1315, "&lt;=" &amp; GK$1, DataRegularSeason20242025!$D$3:$D$1315, $A13)+SUMIFS(DataRegularSeason20242025!$AB$3:$AB$1315,DataRegularSeason20242025!$B$3:$B$1315, "&lt;=" &amp; GK$1, DataRegularSeason20242025!$E$3:$E$1315, $A13)</f>
        <v>16</v>
      </c>
      <c r="GL13">
        <f>SUMIFS(DataRegularSeason20242025!$AA$3:$AA$1315,DataRegularSeason20242025!$B$3:$B$1315, "&lt;=" &amp; GL$1, DataRegularSeason20242025!$D$3:$D$1315, $A13)+SUMIFS(DataRegularSeason20242025!$AB$3:$AB$1315,DataRegularSeason20242025!$B$3:$B$1315, "&lt;=" &amp; GL$1, DataRegularSeason20242025!$E$3:$E$1315, $A13)</f>
        <v>16</v>
      </c>
      <c r="GM13">
        <f>SUMIFS(DataRegularSeason20242025!$AA$3:$AA$1315,DataRegularSeason20242025!$B$3:$B$1315, "&lt;=" &amp; GM$1, DataRegularSeason20242025!$D$3:$D$1315, $A13)+SUMIFS(DataRegularSeason20242025!$AB$3:$AB$1315,DataRegularSeason20242025!$B$3:$B$1315, "&lt;=" &amp; GM$1, DataRegularSeason20242025!$E$3:$E$1315, $A13)</f>
        <v>16</v>
      </c>
      <c r="GN13">
        <f>SUMIFS(DataRegularSeason20242025!$AA$3:$AA$1315,DataRegularSeason20242025!$B$3:$B$1315, "&lt;=" &amp; GN$1, DataRegularSeason20242025!$D$3:$D$1315, $A13)+SUMIFS(DataRegularSeason20242025!$AB$3:$AB$1315,DataRegularSeason20242025!$B$3:$B$1315, "&lt;=" &amp; GN$1, DataRegularSeason20242025!$E$3:$E$1315, $A13)</f>
        <v>16</v>
      </c>
      <c r="GO13">
        <f>SUMIFS(DataRegularSeason20242025!$AA$3:$AA$1315,DataRegularSeason20242025!$B$3:$B$1315, "&lt;=" &amp; GO$1, DataRegularSeason20242025!$D$3:$D$1315, $A13)+SUMIFS(DataRegularSeason20242025!$AB$3:$AB$1315,DataRegularSeason20242025!$B$3:$B$1315, "&lt;=" &amp; GO$1, DataRegularSeason20242025!$E$3:$E$1315, $A13)</f>
        <v>16</v>
      </c>
      <c r="GP13">
        <f>SUMIFS(DataRegularSeason20242025!$AA$3:$AA$1315,DataRegularSeason20242025!$B$3:$B$1315, "&lt;=" &amp; GP$1, DataRegularSeason20242025!$D$3:$D$1315, $A13)+SUMIFS(DataRegularSeason20242025!$AB$3:$AB$1315,DataRegularSeason20242025!$B$3:$B$1315, "&lt;=" &amp; GP$1, DataRegularSeason20242025!$E$3:$E$1315, $A13)</f>
        <v>16</v>
      </c>
      <c r="GQ13">
        <f>SUMIFS(DataRegularSeason20242025!$AA$3:$AA$1315,DataRegularSeason20242025!$B$3:$B$1315, "&lt;=" &amp; GQ$1, DataRegularSeason20242025!$D$3:$D$1315, $A13)+SUMIFS(DataRegularSeason20242025!$AB$3:$AB$1315,DataRegularSeason20242025!$B$3:$B$1315, "&lt;=" &amp; GQ$1, DataRegularSeason20242025!$E$3:$E$1315, $A13)</f>
        <v>16</v>
      </c>
      <c r="GR13">
        <f>SUMIFS(DataRegularSeason20242025!$AA$3:$AA$1315,DataRegularSeason20242025!$B$3:$B$1315, "&lt;=" &amp; GR$1, DataRegularSeason20242025!$D$3:$D$1315, $A13)+SUMIFS(DataRegularSeason20242025!$AB$3:$AB$1315,DataRegularSeason20242025!$B$3:$B$1315, "&lt;=" &amp; GR$1, DataRegularSeason20242025!$E$3:$E$1315, $A13)</f>
        <v>16</v>
      </c>
      <c r="GS13">
        <f>SUMIFS(DataRegularSeason20242025!$AA$3:$AA$1315,DataRegularSeason20242025!$B$3:$B$1315, "&lt;=" &amp; GS$1, DataRegularSeason20242025!$D$3:$D$1315, $A13)+SUMIFS(DataRegularSeason20242025!$AB$3:$AB$1315,DataRegularSeason20242025!$B$3:$B$1315, "&lt;=" &amp; GS$1, DataRegularSeason20242025!$E$3:$E$1315, $A13)</f>
        <v>16</v>
      </c>
      <c r="GT13">
        <f>SUMIFS(DataRegularSeason20242025!$AA$3:$AA$1315,DataRegularSeason20242025!$B$3:$B$1315, "&lt;=" &amp; GT$1, DataRegularSeason20242025!$D$3:$D$1315, $A13)+SUMIFS(DataRegularSeason20242025!$AB$3:$AB$1315,DataRegularSeason20242025!$B$3:$B$1315, "&lt;=" &amp; GT$1, DataRegularSeason20242025!$E$3:$E$1315, $A13)</f>
        <v>16</v>
      </c>
      <c r="GU13">
        <f>SUMIFS(DataRegularSeason20242025!$AA$3:$AA$1315,DataRegularSeason20242025!$B$3:$B$1315, "&lt;=" &amp; GU$1, DataRegularSeason20242025!$D$3:$D$1315, $A13)+SUMIFS(DataRegularSeason20242025!$AB$3:$AB$1315,DataRegularSeason20242025!$B$3:$B$1315, "&lt;=" &amp; GU$1, DataRegularSeason20242025!$E$3:$E$1315, $A13)</f>
        <v>16</v>
      </c>
    </row>
    <row r="14" spans="1:275" x14ac:dyDescent="0.25">
      <c r="A14" t="s">
        <v>36</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6</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11</v>
      </c>
      <c r="AF14">
        <f>SUMIFS(DataRegularSeason20242025!$AA$3:$AA$1315,DataRegularSeason20242025!$B$3:$B$1315, "&lt;=" &amp; AF$1, DataRegularSeason20242025!$D$3:$D$1315, $A14)+SUMIFS(DataRegularSeason20242025!$AB$3:$AB$1315,DataRegularSeason20242025!$B$3:$B$1315, "&lt;=" &amp; AF$1, DataRegularSeason20242025!$E$3:$E$1315, $A14)</f>
        <v>11</v>
      </c>
      <c r="AG14">
        <f>SUMIFS(DataRegularSeason20242025!$AA$3:$AA$1315,DataRegularSeason20242025!$B$3:$B$1315, "&lt;=" &amp; AG$1, DataRegularSeason20242025!$D$3:$D$1315, $A14)+SUMIFS(DataRegularSeason20242025!$AB$3:$AB$1315,DataRegularSeason20242025!$B$3:$B$1315, "&lt;=" &amp; AG$1, DataRegularSeason20242025!$E$3:$E$1315, $A14)</f>
        <v>11</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11</v>
      </c>
      <c r="AL14">
        <f>SUMIFS(DataRegularSeason20242025!$AA$3:$AA$1315,DataRegularSeason20242025!$B$3:$B$1315, "&lt;=" &amp; AL$1, DataRegularSeason20242025!$D$3:$D$1315, $A14)+SUMIFS(DataRegularSeason20242025!$AB$3:$AB$1315,DataRegularSeason20242025!$B$3:$B$1315, "&lt;=" &amp; AL$1, DataRegularSeason20242025!$E$3:$E$1315, $A14)</f>
        <v>11</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11</v>
      </c>
      <c r="AP14">
        <f>SUMIFS(DataRegularSeason20242025!$AA$3:$AA$1315,DataRegularSeason20242025!$B$3:$B$1315, "&lt;=" &amp; AP$1, DataRegularSeason20242025!$D$3:$D$1315, $A14)+SUMIFS(DataRegularSeason20242025!$AB$3:$AB$1315,DataRegularSeason20242025!$B$3:$B$1315, "&lt;=" &amp; AP$1, DataRegularSeason20242025!$E$3:$E$1315, $A14)</f>
        <v>11</v>
      </c>
      <c r="AQ14">
        <f>SUMIFS(DataRegularSeason20242025!$AA$3:$AA$1315,DataRegularSeason20242025!$B$3:$B$1315, "&lt;=" &amp; AQ$1, DataRegularSeason20242025!$D$3:$D$1315, $A14)+SUMIFS(DataRegularSeason20242025!$AB$3:$AB$1315,DataRegularSeason20242025!$B$3:$B$1315, "&lt;=" &amp; AQ$1, DataRegularSeason20242025!$E$3:$E$1315, $A14)</f>
        <v>11</v>
      </c>
      <c r="AR14">
        <f>SUMIFS(DataRegularSeason20242025!$AA$3:$AA$1315,DataRegularSeason20242025!$B$3:$B$1315, "&lt;=" &amp; AR$1, DataRegularSeason20242025!$D$3:$D$1315, $A14)+SUMIFS(DataRegularSeason20242025!$AB$3:$AB$1315,DataRegularSeason20242025!$B$3:$B$1315, "&lt;=" &amp; AR$1, DataRegularSeason20242025!$E$3:$E$1315, $A14)</f>
        <v>11</v>
      </c>
      <c r="AS14">
        <f>SUMIFS(DataRegularSeason20242025!$AA$3:$AA$1315,DataRegularSeason20242025!$B$3:$B$1315, "&lt;=" &amp; AS$1, DataRegularSeason20242025!$D$3:$D$1315, $A14)+SUMIFS(DataRegularSeason20242025!$AB$3:$AB$1315,DataRegularSeason20242025!$B$3:$B$1315, "&lt;=" &amp; AS$1, DataRegularSeason20242025!$E$3:$E$1315, $A14)</f>
        <v>11</v>
      </c>
      <c r="AT14">
        <f>SUMIFS(DataRegularSeason20242025!$AA$3:$AA$1315,DataRegularSeason20242025!$B$3:$B$1315, "&lt;=" &amp; AT$1, DataRegularSeason20242025!$D$3:$D$1315, $A14)+SUMIFS(DataRegularSeason20242025!$AB$3:$AB$1315,DataRegularSeason20242025!$B$3:$B$1315, "&lt;=" &amp; AT$1, DataRegularSeason20242025!$E$3:$E$1315, $A14)</f>
        <v>11</v>
      </c>
      <c r="AU14">
        <f>SUMIFS(DataRegularSeason20242025!$AA$3:$AA$1315,DataRegularSeason20242025!$B$3:$B$1315, "&lt;=" &amp; AU$1, DataRegularSeason20242025!$D$3:$D$1315, $A14)+SUMIFS(DataRegularSeason20242025!$AB$3:$AB$1315,DataRegularSeason20242025!$B$3:$B$1315, "&lt;=" &amp; AU$1, DataRegularSeason20242025!$E$3:$E$1315, $A14)</f>
        <v>11</v>
      </c>
      <c r="AV14">
        <f>SUMIFS(DataRegularSeason20242025!$AA$3:$AA$1315,DataRegularSeason20242025!$B$3:$B$1315, "&lt;=" &amp; AV$1, DataRegularSeason20242025!$D$3:$D$1315, $A14)+SUMIFS(DataRegularSeason20242025!$AB$3:$AB$1315,DataRegularSeason20242025!$B$3:$B$1315, "&lt;=" &amp; AV$1, DataRegularSeason20242025!$E$3:$E$1315, $A14)</f>
        <v>11</v>
      </c>
      <c r="AW14">
        <f>SUMIFS(DataRegularSeason20242025!$AA$3:$AA$1315,DataRegularSeason20242025!$B$3:$B$1315, "&lt;=" &amp; AW$1, DataRegularSeason20242025!$D$3:$D$1315, $A14)+SUMIFS(DataRegularSeason20242025!$AB$3:$AB$1315,DataRegularSeason20242025!$B$3:$B$1315, "&lt;=" &amp; AW$1, DataRegularSeason20242025!$E$3:$E$1315, $A14)</f>
        <v>11</v>
      </c>
      <c r="AX14">
        <f>SUMIFS(DataRegularSeason20242025!$AA$3:$AA$1315,DataRegularSeason20242025!$B$3:$B$1315, "&lt;=" &amp; AX$1, DataRegularSeason20242025!$D$3:$D$1315, $A14)+SUMIFS(DataRegularSeason20242025!$AB$3:$AB$1315,DataRegularSeason20242025!$B$3:$B$1315, "&lt;=" &amp; AX$1, DataRegularSeason20242025!$E$3:$E$1315, $A14)</f>
        <v>11</v>
      </c>
      <c r="AY14">
        <f>SUMIFS(DataRegularSeason20242025!$AA$3:$AA$1315,DataRegularSeason20242025!$B$3:$B$1315, "&lt;=" &amp; AY$1, DataRegularSeason20242025!$D$3:$D$1315, $A14)+SUMIFS(DataRegularSeason20242025!$AB$3:$AB$1315,DataRegularSeason20242025!$B$3:$B$1315, "&lt;=" &amp; AY$1, DataRegularSeason20242025!$E$3:$E$1315, $A14)</f>
        <v>11</v>
      </c>
      <c r="AZ14">
        <f>SUMIFS(DataRegularSeason20242025!$AA$3:$AA$1315,DataRegularSeason20242025!$B$3:$B$1315, "&lt;=" &amp; AZ$1, DataRegularSeason20242025!$D$3:$D$1315, $A14)+SUMIFS(DataRegularSeason20242025!$AB$3:$AB$1315,DataRegularSeason20242025!$B$3:$B$1315, "&lt;=" &amp; AZ$1, DataRegularSeason20242025!$E$3:$E$1315, $A14)</f>
        <v>11</v>
      </c>
      <c r="BA14">
        <f>SUMIFS(DataRegularSeason20242025!$AA$3:$AA$1315,DataRegularSeason20242025!$B$3:$B$1315, "&lt;=" &amp; BA$1, DataRegularSeason20242025!$D$3:$D$1315, $A14)+SUMIFS(DataRegularSeason20242025!$AB$3:$AB$1315,DataRegularSeason20242025!$B$3:$B$1315, "&lt;=" &amp; BA$1, DataRegularSeason20242025!$E$3:$E$1315, $A14)</f>
        <v>11</v>
      </c>
      <c r="BB14">
        <f>SUMIFS(DataRegularSeason20242025!$AA$3:$AA$1315,DataRegularSeason20242025!$B$3:$B$1315, "&lt;=" &amp; BB$1, DataRegularSeason20242025!$D$3:$D$1315, $A14)+SUMIFS(DataRegularSeason20242025!$AB$3:$AB$1315,DataRegularSeason20242025!$B$3:$B$1315, "&lt;=" &amp; BB$1, DataRegularSeason20242025!$E$3:$E$1315, $A14)</f>
        <v>11</v>
      </c>
      <c r="BC14">
        <f>SUMIFS(DataRegularSeason20242025!$AA$3:$AA$1315,DataRegularSeason20242025!$B$3:$B$1315, "&lt;=" &amp; BC$1, DataRegularSeason20242025!$D$3:$D$1315, $A14)+SUMIFS(DataRegularSeason20242025!$AB$3:$AB$1315,DataRegularSeason20242025!$B$3:$B$1315, "&lt;=" &amp; BC$1, DataRegularSeason20242025!$E$3:$E$1315, $A14)</f>
        <v>11</v>
      </c>
      <c r="BD14">
        <f>SUMIFS(DataRegularSeason20242025!$AA$3:$AA$1315,DataRegularSeason20242025!$B$3:$B$1315, "&lt;=" &amp; BD$1, DataRegularSeason20242025!$D$3:$D$1315, $A14)+SUMIFS(DataRegularSeason20242025!$AB$3:$AB$1315,DataRegularSeason20242025!$B$3:$B$1315, "&lt;=" &amp; BD$1, DataRegularSeason20242025!$E$3:$E$1315, $A14)</f>
        <v>11</v>
      </c>
      <c r="BE14">
        <f>SUMIFS(DataRegularSeason20242025!$AA$3:$AA$1315,DataRegularSeason20242025!$B$3:$B$1315, "&lt;=" &amp; BE$1, DataRegularSeason20242025!$D$3:$D$1315, $A14)+SUMIFS(DataRegularSeason20242025!$AB$3:$AB$1315,DataRegularSeason20242025!$B$3:$B$1315, "&lt;=" &amp; BE$1, DataRegularSeason20242025!$E$3:$E$1315, $A14)</f>
        <v>11</v>
      </c>
      <c r="BF14">
        <f>SUMIFS(DataRegularSeason20242025!$AA$3:$AA$1315,DataRegularSeason20242025!$B$3:$B$1315, "&lt;=" &amp; BF$1, DataRegularSeason20242025!$D$3:$D$1315, $A14)+SUMIFS(DataRegularSeason20242025!$AB$3:$AB$1315,DataRegularSeason20242025!$B$3:$B$1315, "&lt;=" &amp; BF$1, DataRegularSeason20242025!$E$3:$E$1315, $A14)</f>
        <v>11</v>
      </c>
      <c r="BG14">
        <f>SUMIFS(DataRegularSeason20242025!$AA$3:$AA$1315,DataRegularSeason20242025!$B$3:$B$1315, "&lt;=" &amp; BG$1, DataRegularSeason20242025!$D$3:$D$1315, $A14)+SUMIFS(DataRegularSeason20242025!$AB$3:$AB$1315,DataRegularSeason20242025!$B$3:$B$1315, "&lt;=" &amp; BG$1, DataRegularSeason20242025!$E$3:$E$1315, $A14)</f>
        <v>11</v>
      </c>
      <c r="BH14">
        <f>SUMIFS(DataRegularSeason20242025!$AA$3:$AA$1315,DataRegularSeason20242025!$B$3:$B$1315, "&lt;=" &amp; BH$1, DataRegularSeason20242025!$D$3:$D$1315, $A14)+SUMIFS(DataRegularSeason20242025!$AB$3:$AB$1315,DataRegularSeason20242025!$B$3:$B$1315, "&lt;=" &amp; BH$1, DataRegularSeason20242025!$E$3:$E$1315, $A14)</f>
        <v>11</v>
      </c>
      <c r="BI14">
        <f>SUMIFS(DataRegularSeason20242025!$AA$3:$AA$1315,DataRegularSeason20242025!$B$3:$B$1315, "&lt;=" &amp; BI$1, DataRegularSeason20242025!$D$3:$D$1315, $A14)+SUMIFS(DataRegularSeason20242025!$AB$3:$AB$1315,DataRegularSeason20242025!$B$3:$B$1315, "&lt;=" &amp; BI$1, DataRegularSeason20242025!$E$3:$E$1315, $A14)</f>
        <v>11</v>
      </c>
      <c r="BJ14">
        <f>SUMIFS(DataRegularSeason20242025!$AA$3:$AA$1315,DataRegularSeason20242025!$B$3:$B$1315, "&lt;=" &amp; BJ$1, DataRegularSeason20242025!$D$3:$D$1315, $A14)+SUMIFS(DataRegularSeason20242025!$AB$3:$AB$1315,DataRegularSeason20242025!$B$3:$B$1315, "&lt;=" &amp; BJ$1, DataRegularSeason20242025!$E$3:$E$1315, $A14)</f>
        <v>11</v>
      </c>
      <c r="BK14">
        <f>SUMIFS(DataRegularSeason20242025!$AA$3:$AA$1315,DataRegularSeason20242025!$B$3:$B$1315, "&lt;=" &amp; BK$1, DataRegularSeason20242025!$D$3:$D$1315, $A14)+SUMIFS(DataRegularSeason20242025!$AB$3:$AB$1315,DataRegularSeason20242025!$B$3:$B$1315, "&lt;=" &amp; BK$1, DataRegularSeason20242025!$E$3:$E$1315, $A14)</f>
        <v>11</v>
      </c>
      <c r="BL14">
        <f>SUMIFS(DataRegularSeason20242025!$AA$3:$AA$1315,DataRegularSeason20242025!$B$3:$B$1315, "&lt;=" &amp; BL$1, DataRegularSeason20242025!$D$3:$D$1315, $A14)+SUMIFS(DataRegularSeason20242025!$AB$3:$AB$1315,DataRegularSeason20242025!$B$3:$B$1315, "&lt;=" &amp; BL$1, DataRegularSeason20242025!$E$3:$E$1315, $A14)</f>
        <v>11</v>
      </c>
      <c r="BM14">
        <f>SUMIFS(DataRegularSeason20242025!$AA$3:$AA$1315,DataRegularSeason20242025!$B$3:$B$1315, "&lt;=" &amp; BM$1, DataRegularSeason20242025!$D$3:$D$1315, $A14)+SUMIFS(DataRegularSeason20242025!$AB$3:$AB$1315,DataRegularSeason20242025!$B$3:$B$1315, "&lt;=" &amp; BM$1, DataRegularSeason20242025!$E$3:$E$1315, $A14)</f>
        <v>11</v>
      </c>
      <c r="BN14">
        <f>SUMIFS(DataRegularSeason20242025!$AA$3:$AA$1315,DataRegularSeason20242025!$B$3:$B$1315, "&lt;=" &amp; BN$1, DataRegularSeason20242025!$D$3:$D$1315, $A14)+SUMIFS(DataRegularSeason20242025!$AB$3:$AB$1315,DataRegularSeason20242025!$B$3:$B$1315, "&lt;=" &amp; BN$1, DataRegularSeason20242025!$E$3:$E$1315, $A14)</f>
        <v>11</v>
      </c>
      <c r="BO14">
        <f>SUMIFS(DataRegularSeason20242025!$AA$3:$AA$1315,DataRegularSeason20242025!$B$3:$B$1315, "&lt;=" &amp; BO$1, DataRegularSeason20242025!$D$3:$D$1315, $A14)+SUMIFS(DataRegularSeason20242025!$AB$3:$AB$1315,DataRegularSeason20242025!$B$3:$B$1315, "&lt;=" &amp; BO$1, DataRegularSeason20242025!$E$3:$E$1315, $A14)</f>
        <v>11</v>
      </c>
      <c r="BP14">
        <f>SUMIFS(DataRegularSeason20242025!$AA$3:$AA$1315,DataRegularSeason20242025!$B$3:$B$1315, "&lt;=" &amp; BP$1, DataRegularSeason20242025!$D$3:$D$1315, $A14)+SUMIFS(DataRegularSeason20242025!$AB$3:$AB$1315,DataRegularSeason20242025!$B$3:$B$1315, "&lt;=" &amp; BP$1, DataRegularSeason20242025!$E$3:$E$1315, $A14)</f>
        <v>11</v>
      </c>
      <c r="BQ14">
        <f>SUMIFS(DataRegularSeason20242025!$AA$3:$AA$1315,DataRegularSeason20242025!$B$3:$B$1315, "&lt;=" &amp; BQ$1, DataRegularSeason20242025!$D$3:$D$1315, $A14)+SUMIFS(DataRegularSeason20242025!$AB$3:$AB$1315,DataRegularSeason20242025!$B$3:$B$1315, "&lt;=" &amp; BQ$1, DataRegularSeason20242025!$E$3:$E$1315, $A14)</f>
        <v>11</v>
      </c>
      <c r="BR14">
        <f>SUMIFS(DataRegularSeason20242025!$AA$3:$AA$1315,DataRegularSeason20242025!$B$3:$B$1315, "&lt;=" &amp; BR$1, DataRegularSeason20242025!$D$3:$D$1315, $A14)+SUMIFS(DataRegularSeason20242025!$AB$3:$AB$1315,DataRegularSeason20242025!$B$3:$B$1315, "&lt;=" &amp; BR$1, DataRegularSeason20242025!$E$3:$E$1315, $A14)</f>
        <v>11</v>
      </c>
      <c r="BS14">
        <f>SUMIFS(DataRegularSeason20242025!$AA$3:$AA$1315,DataRegularSeason20242025!$B$3:$B$1315, "&lt;=" &amp; BS$1, DataRegularSeason20242025!$D$3:$D$1315, $A14)+SUMIFS(DataRegularSeason20242025!$AB$3:$AB$1315,DataRegularSeason20242025!$B$3:$B$1315, "&lt;=" &amp; BS$1, DataRegularSeason20242025!$E$3:$E$1315, $A14)</f>
        <v>11</v>
      </c>
      <c r="BT14">
        <f>SUMIFS(DataRegularSeason20242025!$AA$3:$AA$1315,DataRegularSeason20242025!$B$3:$B$1315, "&lt;=" &amp; BT$1, DataRegularSeason20242025!$D$3:$D$1315, $A14)+SUMIFS(DataRegularSeason20242025!$AB$3:$AB$1315,DataRegularSeason20242025!$B$3:$B$1315, "&lt;=" &amp; BT$1, DataRegularSeason20242025!$E$3:$E$1315, $A14)</f>
        <v>11</v>
      </c>
      <c r="BU14">
        <f>SUMIFS(DataRegularSeason20242025!$AA$3:$AA$1315,DataRegularSeason20242025!$B$3:$B$1315, "&lt;=" &amp; BU$1, DataRegularSeason20242025!$D$3:$D$1315, $A14)+SUMIFS(DataRegularSeason20242025!$AB$3:$AB$1315,DataRegularSeason20242025!$B$3:$B$1315, "&lt;=" &amp; BU$1, DataRegularSeason20242025!$E$3:$E$1315, $A14)</f>
        <v>11</v>
      </c>
      <c r="BV14">
        <f>SUMIFS(DataRegularSeason20242025!$AA$3:$AA$1315,DataRegularSeason20242025!$B$3:$B$1315, "&lt;=" &amp; BV$1, DataRegularSeason20242025!$D$3:$D$1315, $A14)+SUMIFS(DataRegularSeason20242025!$AB$3:$AB$1315,DataRegularSeason20242025!$B$3:$B$1315, "&lt;=" &amp; BV$1, DataRegularSeason20242025!$E$3:$E$1315, $A14)</f>
        <v>11</v>
      </c>
      <c r="BW14">
        <f>SUMIFS(DataRegularSeason20242025!$AA$3:$AA$1315,DataRegularSeason20242025!$B$3:$B$1315, "&lt;=" &amp; BW$1, DataRegularSeason20242025!$D$3:$D$1315, $A14)+SUMIFS(DataRegularSeason20242025!$AB$3:$AB$1315,DataRegularSeason20242025!$B$3:$B$1315, "&lt;=" &amp; BW$1, DataRegularSeason20242025!$E$3:$E$1315, $A14)</f>
        <v>11</v>
      </c>
      <c r="BX14">
        <f>SUMIFS(DataRegularSeason20242025!$AA$3:$AA$1315,DataRegularSeason20242025!$B$3:$B$1315, "&lt;=" &amp; BX$1, DataRegularSeason20242025!$D$3:$D$1315, $A14)+SUMIFS(DataRegularSeason20242025!$AB$3:$AB$1315,DataRegularSeason20242025!$B$3:$B$1315, "&lt;=" &amp; BX$1, DataRegularSeason20242025!$E$3:$E$1315, $A14)</f>
        <v>11</v>
      </c>
      <c r="BY14">
        <f>SUMIFS(DataRegularSeason20242025!$AA$3:$AA$1315,DataRegularSeason20242025!$B$3:$B$1315, "&lt;=" &amp; BY$1, DataRegularSeason20242025!$D$3:$D$1315, $A14)+SUMIFS(DataRegularSeason20242025!$AB$3:$AB$1315,DataRegularSeason20242025!$B$3:$B$1315, "&lt;=" &amp; BY$1, DataRegularSeason20242025!$E$3:$E$1315, $A14)</f>
        <v>11</v>
      </c>
      <c r="BZ14">
        <f>SUMIFS(DataRegularSeason20242025!$AA$3:$AA$1315,DataRegularSeason20242025!$B$3:$B$1315, "&lt;=" &amp; BZ$1, DataRegularSeason20242025!$D$3:$D$1315, $A14)+SUMIFS(DataRegularSeason20242025!$AB$3:$AB$1315,DataRegularSeason20242025!$B$3:$B$1315, "&lt;=" &amp; BZ$1, DataRegularSeason20242025!$E$3:$E$1315, $A14)</f>
        <v>11</v>
      </c>
      <c r="CA14">
        <f>SUMIFS(DataRegularSeason20242025!$AA$3:$AA$1315,DataRegularSeason20242025!$B$3:$B$1315, "&lt;=" &amp; CA$1, DataRegularSeason20242025!$D$3:$D$1315, $A14)+SUMIFS(DataRegularSeason20242025!$AB$3:$AB$1315,DataRegularSeason20242025!$B$3:$B$1315, "&lt;=" &amp; CA$1, DataRegularSeason20242025!$E$3:$E$1315, $A14)</f>
        <v>11</v>
      </c>
      <c r="CB14">
        <f>SUMIFS(DataRegularSeason20242025!$AA$3:$AA$1315,DataRegularSeason20242025!$B$3:$B$1315, "&lt;=" &amp; CB$1, DataRegularSeason20242025!$D$3:$D$1315, $A14)+SUMIFS(DataRegularSeason20242025!$AB$3:$AB$1315,DataRegularSeason20242025!$B$3:$B$1315, "&lt;=" &amp; CB$1, DataRegularSeason20242025!$E$3:$E$1315, $A14)</f>
        <v>11</v>
      </c>
      <c r="CC14">
        <f>SUMIFS(DataRegularSeason20242025!$AA$3:$AA$1315,DataRegularSeason20242025!$B$3:$B$1315, "&lt;=" &amp; CC$1, DataRegularSeason20242025!$D$3:$D$1315, $A14)+SUMIFS(DataRegularSeason20242025!$AB$3:$AB$1315,DataRegularSeason20242025!$B$3:$B$1315, "&lt;=" &amp; CC$1, DataRegularSeason20242025!$E$3:$E$1315, $A14)</f>
        <v>11</v>
      </c>
      <c r="CD14">
        <f>SUMIFS(DataRegularSeason20242025!$AA$3:$AA$1315,DataRegularSeason20242025!$B$3:$B$1315, "&lt;=" &amp; CD$1, DataRegularSeason20242025!$D$3:$D$1315, $A14)+SUMIFS(DataRegularSeason20242025!$AB$3:$AB$1315,DataRegularSeason20242025!$B$3:$B$1315, "&lt;=" &amp; CD$1, DataRegularSeason20242025!$E$3:$E$1315, $A14)</f>
        <v>11</v>
      </c>
      <c r="CE14">
        <f>SUMIFS(DataRegularSeason20242025!$AA$3:$AA$1315,DataRegularSeason20242025!$B$3:$B$1315, "&lt;=" &amp; CE$1, DataRegularSeason20242025!$D$3:$D$1315, $A14)+SUMIFS(DataRegularSeason20242025!$AB$3:$AB$1315,DataRegularSeason20242025!$B$3:$B$1315, "&lt;=" &amp; CE$1, DataRegularSeason20242025!$E$3:$E$1315, $A14)</f>
        <v>11</v>
      </c>
      <c r="CF14">
        <f>SUMIFS(DataRegularSeason20242025!$AA$3:$AA$1315,DataRegularSeason20242025!$B$3:$B$1315, "&lt;=" &amp; CF$1, DataRegularSeason20242025!$D$3:$D$1315, $A14)+SUMIFS(DataRegularSeason20242025!$AB$3:$AB$1315,DataRegularSeason20242025!$B$3:$B$1315, "&lt;=" &amp; CF$1, DataRegularSeason20242025!$E$3:$E$1315, $A14)</f>
        <v>11</v>
      </c>
      <c r="CG14">
        <f>SUMIFS(DataRegularSeason20242025!$AA$3:$AA$1315,DataRegularSeason20242025!$B$3:$B$1315, "&lt;=" &amp; CG$1, DataRegularSeason20242025!$D$3:$D$1315, $A14)+SUMIFS(DataRegularSeason20242025!$AB$3:$AB$1315,DataRegularSeason20242025!$B$3:$B$1315, "&lt;=" &amp; CG$1, DataRegularSeason20242025!$E$3:$E$1315, $A14)</f>
        <v>11</v>
      </c>
      <c r="CH14">
        <f>SUMIFS(DataRegularSeason20242025!$AA$3:$AA$1315,DataRegularSeason20242025!$B$3:$B$1315, "&lt;=" &amp; CH$1, DataRegularSeason20242025!$D$3:$D$1315, $A14)+SUMIFS(DataRegularSeason20242025!$AB$3:$AB$1315,DataRegularSeason20242025!$B$3:$B$1315, "&lt;=" &amp; CH$1, DataRegularSeason20242025!$E$3:$E$1315, $A14)</f>
        <v>11</v>
      </c>
      <c r="CI14">
        <f>SUMIFS(DataRegularSeason20242025!$AA$3:$AA$1315,DataRegularSeason20242025!$B$3:$B$1315, "&lt;=" &amp; CI$1, DataRegularSeason20242025!$D$3:$D$1315, $A14)+SUMIFS(DataRegularSeason20242025!$AB$3:$AB$1315,DataRegularSeason20242025!$B$3:$B$1315, "&lt;=" &amp; CI$1, DataRegularSeason20242025!$E$3:$E$1315, $A14)</f>
        <v>11</v>
      </c>
      <c r="CJ14">
        <f>SUMIFS(DataRegularSeason20242025!$AA$3:$AA$1315,DataRegularSeason20242025!$B$3:$B$1315, "&lt;=" &amp; CJ$1, DataRegularSeason20242025!$D$3:$D$1315, $A14)+SUMIFS(DataRegularSeason20242025!$AB$3:$AB$1315,DataRegularSeason20242025!$B$3:$B$1315, "&lt;=" &amp; CJ$1, DataRegularSeason20242025!$E$3:$E$1315, $A14)</f>
        <v>11</v>
      </c>
      <c r="CK14">
        <f>SUMIFS(DataRegularSeason20242025!$AA$3:$AA$1315,DataRegularSeason20242025!$B$3:$B$1315, "&lt;=" &amp; CK$1, DataRegularSeason20242025!$D$3:$D$1315, $A14)+SUMIFS(DataRegularSeason20242025!$AB$3:$AB$1315,DataRegularSeason20242025!$B$3:$B$1315, "&lt;=" &amp; CK$1, DataRegularSeason20242025!$E$3:$E$1315, $A14)</f>
        <v>11</v>
      </c>
      <c r="CL14">
        <f>SUMIFS(DataRegularSeason20242025!$AA$3:$AA$1315,DataRegularSeason20242025!$B$3:$B$1315, "&lt;=" &amp; CL$1, DataRegularSeason20242025!$D$3:$D$1315, $A14)+SUMIFS(DataRegularSeason20242025!$AB$3:$AB$1315,DataRegularSeason20242025!$B$3:$B$1315, "&lt;=" &amp; CL$1, DataRegularSeason20242025!$E$3:$E$1315, $A14)</f>
        <v>11</v>
      </c>
      <c r="CM14">
        <f>SUMIFS(DataRegularSeason20242025!$AA$3:$AA$1315,DataRegularSeason20242025!$B$3:$B$1315, "&lt;=" &amp; CM$1, DataRegularSeason20242025!$D$3:$D$1315, $A14)+SUMIFS(DataRegularSeason20242025!$AB$3:$AB$1315,DataRegularSeason20242025!$B$3:$B$1315, "&lt;=" &amp; CM$1, DataRegularSeason20242025!$E$3:$E$1315, $A14)</f>
        <v>11</v>
      </c>
      <c r="CN14">
        <f>SUMIFS(DataRegularSeason20242025!$AA$3:$AA$1315,DataRegularSeason20242025!$B$3:$B$1315, "&lt;=" &amp; CN$1, DataRegularSeason20242025!$D$3:$D$1315, $A14)+SUMIFS(DataRegularSeason20242025!$AB$3:$AB$1315,DataRegularSeason20242025!$B$3:$B$1315, "&lt;=" &amp; CN$1, DataRegularSeason20242025!$E$3:$E$1315, $A14)</f>
        <v>11</v>
      </c>
      <c r="CO14">
        <f>SUMIFS(DataRegularSeason20242025!$AA$3:$AA$1315,DataRegularSeason20242025!$B$3:$B$1315, "&lt;=" &amp; CO$1, DataRegularSeason20242025!$D$3:$D$1315, $A14)+SUMIFS(DataRegularSeason20242025!$AB$3:$AB$1315,DataRegularSeason20242025!$B$3:$B$1315, "&lt;=" &amp; CO$1, DataRegularSeason20242025!$E$3:$E$1315, $A14)</f>
        <v>11</v>
      </c>
      <c r="CP14">
        <f>SUMIFS(DataRegularSeason20242025!$AA$3:$AA$1315,DataRegularSeason20242025!$B$3:$B$1315, "&lt;=" &amp; CP$1, DataRegularSeason20242025!$D$3:$D$1315, $A14)+SUMIFS(DataRegularSeason20242025!$AB$3:$AB$1315,DataRegularSeason20242025!$B$3:$B$1315, "&lt;=" &amp; CP$1, DataRegularSeason20242025!$E$3:$E$1315, $A14)</f>
        <v>11</v>
      </c>
      <c r="CQ14">
        <f>SUMIFS(DataRegularSeason20242025!$AA$3:$AA$1315,DataRegularSeason20242025!$B$3:$B$1315, "&lt;=" &amp; CQ$1, DataRegularSeason20242025!$D$3:$D$1315, $A14)+SUMIFS(DataRegularSeason20242025!$AB$3:$AB$1315,DataRegularSeason20242025!$B$3:$B$1315, "&lt;=" &amp; CQ$1, DataRegularSeason20242025!$E$3:$E$1315, $A14)</f>
        <v>11</v>
      </c>
      <c r="CR14">
        <f>SUMIFS(DataRegularSeason20242025!$AA$3:$AA$1315,DataRegularSeason20242025!$B$3:$B$1315, "&lt;=" &amp; CR$1, DataRegularSeason20242025!$D$3:$D$1315, $A14)+SUMIFS(DataRegularSeason20242025!$AB$3:$AB$1315,DataRegularSeason20242025!$B$3:$B$1315, "&lt;=" &amp; CR$1, DataRegularSeason20242025!$E$3:$E$1315, $A14)</f>
        <v>11</v>
      </c>
      <c r="CS14">
        <f>SUMIFS(DataRegularSeason20242025!$AA$3:$AA$1315,DataRegularSeason20242025!$B$3:$B$1315, "&lt;=" &amp; CS$1, DataRegularSeason20242025!$D$3:$D$1315, $A14)+SUMIFS(DataRegularSeason20242025!$AB$3:$AB$1315,DataRegularSeason20242025!$B$3:$B$1315, "&lt;=" &amp; CS$1, DataRegularSeason20242025!$E$3:$E$1315, $A14)</f>
        <v>11</v>
      </c>
      <c r="CT14">
        <f>SUMIFS(DataRegularSeason20242025!$AA$3:$AA$1315,DataRegularSeason20242025!$B$3:$B$1315, "&lt;=" &amp; CT$1, DataRegularSeason20242025!$D$3:$D$1315, $A14)+SUMIFS(DataRegularSeason20242025!$AB$3:$AB$1315,DataRegularSeason20242025!$B$3:$B$1315, "&lt;=" &amp; CT$1, DataRegularSeason20242025!$E$3:$E$1315, $A14)</f>
        <v>11</v>
      </c>
      <c r="CU14">
        <f>SUMIFS(DataRegularSeason20242025!$AA$3:$AA$1315,DataRegularSeason20242025!$B$3:$B$1315, "&lt;=" &amp; CU$1, DataRegularSeason20242025!$D$3:$D$1315, $A14)+SUMIFS(DataRegularSeason20242025!$AB$3:$AB$1315,DataRegularSeason20242025!$B$3:$B$1315, "&lt;=" &amp; CU$1, DataRegularSeason20242025!$E$3:$E$1315, $A14)</f>
        <v>11</v>
      </c>
      <c r="CV14">
        <f>SUMIFS(DataRegularSeason20242025!$AA$3:$AA$1315,DataRegularSeason20242025!$B$3:$B$1315, "&lt;=" &amp; CV$1, DataRegularSeason20242025!$D$3:$D$1315, $A14)+SUMIFS(DataRegularSeason20242025!$AB$3:$AB$1315,DataRegularSeason20242025!$B$3:$B$1315, "&lt;=" &amp; CV$1, DataRegularSeason20242025!$E$3:$E$1315, $A14)</f>
        <v>11</v>
      </c>
      <c r="CW14">
        <f>SUMIFS(DataRegularSeason20242025!$AA$3:$AA$1315,DataRegularSeason20242025!$B$3:$B$1315, "&lt;=" &amp; CW$1, DataRegularSeason20242025!$D$3:$D$1315, $A14)+SUMIFS(DataRegularSeason20242025!$AB$3:$AB$1315,DataRegularSeason20242025!$B$3:$B$1315, "&lt;=" &amp; CW$1, DataRegularSeason20242025!$E$3:$E$1315, $A14)</f>
        <v>11</v>
      </c>
      <c r="CX14">
        <f>SUMIFS(DataRegularSeason20242025!$AA$3:$AA$1315,DataRegularSeason20242025!$B$3:$B$1315, "&lt;=" &amp; CX$1, DataRegularSeason20242025!$D$3:$D$1315, $A14)+SUMIFS(DataRegularSeason20242025!$AB$3:$AB$1315,DataRegularSeason20242025!$B$3:$B$1315, "&lt;=" &amp; CX$1, DataRegularSeason20242025!$E$3:$E$1315, $A14)</f>
        <v>11</v>
      </c>
      <c r="CY14">
        <f>SUMIFS(DataRegularSeason20242025!$AA$3:$AA$1315,DataRegularSeason20242025!$B$3:$B$1315, "&lt;=" &amp; CY$1, DataRegularSeason20242025!$D$3:$D$1315, $A14)+SUMIFS(DataRegularSeason20242025!$AB$3:$AB$1315,DataRegularSeason20242025!$B$3:$B$1315, "&lt;=" &amp; CY$1, DataRegularSeason20242025!$E$3:$E$1315, $A14)</f>
        <v>11</v>
      </c>
      <c r="CZ14">
        <f>SUMIFS(DataRegularSeason20242025!$AA$3:$AA$1315,DataRegularSeason20242025!$B$3:$B$1315, "&lt;=" &amp; CZ$1, DataRegularSeason20242025!$D$3:$D$1315, $A14)+SUMIFS(DataRegularSeason20242025!$AB$3:$AB$1315,DataRegularSeason20242025!$B$3:$B$1315, "&lt;=" &amp; CZ$1, DataRegularSeason20242025!$E$3:$E$1315, $A14)</f>
        <v>11</v>
      </c>
      <c r="DA14">
        <f>SUMIFS(DataRegularSeason20242025!$AA$3:$AA$1315,DataRegularSeason20242025!$B$3:$B$1315, "&lt;=" &amp; DA$1, DataRegularSeason20242025!$D$3:$D$1315, $A14)+SUMIFS(DataRegularSeason20242025!$AB$3:$AB$1315,DataRegularSeason20242025!$B$3:$B$1315, "&lt;=" &amp; DA$1, DataRegularSeason20242025!$E$3:$E$1315, $A14)</f>
        <v>11</v>
      </c>
      <c r="DB14">
        <f>SUMIFS(DataRegularSeason20242025!$AA$3:$AA$1315,DataRegularSeason20242025!$B$3:$B$1315, "&lt;=" &amp; DB$1, DataRegularSeason20242025!$D$3:$D$1315, $A14)+SUMIFS(DataRegularSeason20242025!$AB$3:$AB$1315,DataRegularSeason20242025!$B$3:$B$1315, "&lt;=" &amp; DB$1, DataRegularSeason20242025!$E$3:$E$1315, $A14)</f>
        <v>11</v>
      </c>
      <c r="DC14">
        <f>SUMIFS(DataRegularSeason20242025!$AA$3:$AA$1315,DataRegularSeason20242025!$B$3:$B$1315, "&lt;=" &amp; DC$1, DataRegularSeason20242025!$D$3:$D$1315, $A14)+SUMIFS(DataRegularSeason20242025!$AB$3:$AB$1315,DataRegularSeason20242025!$B$3:$B$1315, "&lt;=" &amp; DC$1, DataRegularSeason20242025!$E$3:$E$1315, $A14)</f>
        <v>11</v>
      </c>
      <c r="DD14">
        <f>SUMIFS(DataRegularSeason20242025!$AA$3:$AA$1315,DataRegularSeason20242025!$B$3:$B$1315, "&lt;=" &amp; DD$1, DataRegularSeason20242025!$D$3:$D$1315, $A14)+SUMIFS(DataRegularSeason20242025!$AB$3:$AB$1315,DataRegularSeason20242025!$B$3:$B$1315, "&lt;=" &amp; DD$1, DataRegularSeason20242025!$E$3:$E$1315, $A14)</f>
        <v>11</v>
      </c>
      <c r="DE14">
        <f>SUMIFS(DataRegularSeason20242025!$AA$3:$AA$1315,DataRegularSeason20242025!$B$3:$B$1315, "&lt;=" &amp; DE$1, DataRegularSeason20242025!$D$3:$D$1315, $A14)+SUMIFS(DataRegularSeason20242025!$AB$3:$AB$1315,DataRegularSeason20242025!$B$3:$B$1315, "&lt;=" &amp; DE$1, DataRegularSeason20242025!$E$3:$E$1315, $A14)</f>
        <v>11</v>
      </c>
      <c r="DF14">
        <f>SUMIFS(DataRegularSeason20242025!$AA$3:$AA$1315,DataRegularSeason20242025!$B$3:$B$1315, "&lt;=" &amp; DF$1, DataRegularSeason20242025!$D$3:$D$1315, $A14)+SUMIFS(DataRegularSeason20242025!$AB$3:$AB$1315,DataRegularSeason20242025!$B$3:$B$1315, "&lt;=" &amp; DF$1, DataRegularSeason20242025!$E$3:$E$1315, $A14)</f>
        <v>11</v>
      </c>
      <c r="DG14">
        <f>SUMIFS(DataRegularSeason20242025!$AA$3:$AA$1315,DataRegularSeason20242025!$B$3:$B$1315, "&lt;=" &amp; DG$1, DataRegularSeason20242025!$D$3:$D$1315, $A14)+SUMIFS(DataRegularSeason20242025!$AB$3:$AB$1315,DataRegularSeason20242025!$B$3:$B$1315, "&lt;=" &amp; DG$1, DataRegularSeason20242025!$E$3:$E$1315, $A14)</f>
        <v>11</v>
      </c>
      <c r="DH14">
        <f>SUMIFS(DataRegularSeason20242025!$AA$3:$AA$1315,DataRegularSeason20242025!$B$3:$B$1315, "&lt;=" &amp; DH$1, DataRegularSeason20242025!$D$3:$D$1315, $A14)+SUMIFS(DataRegularSeason20242025!$AB$3:$AB$1315,DataRegularSeason20242025!$B$3:$B$1315, "&lt;=" &amp; DH$1, DataRegularSeason20242025!$E$3:$E$1315, $A14)</f>
        <v>11</v>
      </c>
      <c r="DI14">
        <f>SUMIFS(DataRegularSeason20242025!$AA$3:$AA$1315,DataRegularSeason20242025!$B$3:$B$1315, "&lt;=" &amp; DI$1, DataRegularSeason20242025!$D$3:$D$1315, $A14)+SUMIFS(DataRegularSeason20242025!$AB$3:$AB$1315,DataRegularSeason20242025!$B$3:$B$1315, "&lt;=" &amp; DI$1, DataRegularSeason20242025!$E$3:$E$1315, $A14)</f>
        <v>11</v>
      </c>
      <c r="DJ14">
        <f>SUMIFS(DataRegularSeason20242025!$AA$3:$AA$1315,DataRegularSeason20242025!$B$3:$B$1315, "&lt;=" &amp; DJ$1, DataRegularSeason20242025!$D$3:$D$1315, $A14)+SUMIFS(DataRegularSeason20242025!$AB$3:$AB$1315,DataRegularSeason20242025!$B$3:$B$1315, "&lt;=" &amp; DJ$1, DataRegularSeason20242025!$E$3:$E$1315, $A14)</f>
        <v>11</v>
      </c>
      <c r="DK14">
        <f>SUMIFS(DataRegularSeason20242025!$AA$3:$AA$1315,DataRegularSeason20242025!$B$3:$B$1315, "&lt;=" &amp; DK$1, DataRegularSeason20242025!$D$3:$D$1315, $A14)+SUMIFS(DataRegularSeason20242025!$AB$3:$AB$1315,DataRegularSeason20242025!$B$3:$B$1315, "&lt;=" &amp; DK$1, DataRegularSeason20242025!$E$3:$E$1315, $A14)</f>
        <v>11</v>
      </c>
      <c r="DL14">
        <f>SUMIFS(DataRegularSeason20242025!$AA$3:$AA$1315,DataRegularSeason20242025!$B$3:$B$1315, "&lt;=" &amp; DL$1, DataRegularSeason20242025!$D$3:$D$1315, $A14)+SUMIFS(DataRegularSeason20242025!$AB$3:$AB$1315,DataRegularSeason20242025!$B$3:$B$1315, "&lt;=" &amp; DL$1, DataRegularSeason20242025!$E$3:$E$1315, $A14)</f>
        <v>11</v>
      </c>
      <c r="DM14">
        <f>SUMIFS(DataRegularSeason20242025!$AA$3:$AA$1315,DataRegularSeason20242025!$B$3:$B$1315, "&lt;=" &amp; DM$1, DataRegularSeason20242025!$D$3:$D$1315, $A14)+SUMIFS(DataRegularSeason20242025!$AB$3:$AB$1315,DataRegularSeason20242025!$B$3:$B$1315, "&lt;=" &amp; DM$1, DataRegularSeason20242025!$E$3:$E$1315, $A14)</f>
        <v>11</v>
      </c>
      <c r="DN14">
        <f>SUMIFS(DataRegularSeason20242025!$AA$3:$AA$1315,DataRegularSeason20242025!$B$3:$B$1315, "&lt;=" &amp; DN$1, DataRegularSeason20242025!$D$3:$D$1315, $A14)+SUMIFS(DataRegularSeason20242025!$AB$3:$AB$1315,DataRegularSeason20242025!$B$3:$B$1315, "&lt;=" &amp; DN$1, DataRegularSeason20242025!$E$3:$E$1315, $A14)</f>
        <v>11</v>
      </c>
      <c r="DO14">
        <f>SUMIFS(DataRegularSeason20242025!$AA$3:$AA$1315,DataRegularSeason20242025!$B$3:$B$1315, "&lt;=" &amp; DO$1, DataRegularSeason20242025!$D$3:$D$1315, $A14)+SUMIFS(DataRegularSeason20242025!$AB$3:$AB$1315,DataRegularSeason20242025!$B$3:$B$1315, "&lt;=" &amp; DO$1, DataRegularSeason20242025!$E$3:$E$1315, $A14)</f>
        <v>11</v>
      </c>
      <c r="DP14">
        <f>SUMIFS(DataRegularSeason20242025!$AA$3:$AA$1315,DataRegularSeason20242025!$B$3:$B$1315, "&lt;=" &amp; DP$1, DataRegularSeason20242025!$D$3:$D$1315, $A14)+SUMIFS(DataRegularSeason20242025!$AB$3:$AB$1315,DataRegularSeason20242025!$B$3:$B$1315, "&lt;=" &amp; DP$1, DataRegularSeason20242025!$E$3:$E$1315, $A14)</f>
        <v>11</v>
      </c>
      <c r="DQ14">
        <f>SUMIFS(DataRegularSeason20242025!$AA$3:$AA$1315,DataRegularSeason20242025!$B$3:$B$1315, "&lt;=" &amp; DQ$1, DataRegularSeason20242025!$D$3:$D$1315, $A14)+SUMIFS(DataRegularSeason20242025!$AB$3:$AB$1315,DataRegularSeason20242025!$B$3:$B$1315, "&lt;=" &amp; DQ$1, DataRegularSeason20242025!$E$3:$E$1315, $A14)</f>
        <v>11</v>
      </c>
      <c r="DR14">
        <f>SUMIFS(DataRegularSeason20242025!$AA$3:$AA$1315,DataRegularSeason20242025!$B$3:$B$1315, "&lt;=" &amp; DR$1, DataRegularSeason20242025!$D$3:$D$1315, $A14)+SUMIFS(DataRegularSeason20242025!$AB$3:$AB$1315,DataRegularSeason20242025!$B$3:$B$1315, "&lt;=" &amp; DR$1, DataRegularSeason20242025!$E$3:$E$1315, $A14)</f>
        <v>11</v>
      </c>
      <c r="DS14">
        <f>SUMIFS(DataRegularSeason20242025!$AA$3:$AA$1315,DataRegularSeason20242025!$B$3:$B$1315, "&lt;=" &amp; DS$1, DataRegularSeason20242025!$D$3:$D$1315, $A14)+SUMIFS(DataRegularSeason20242025!$AB$3:$AB$1315,DataRegularSeason20242025!$B$3:$B$1315, "&lt;=" &amp; DS$1, DataRegularSeason20242025!$E$3:$E$1315, $A14)</f>
        <v>11</v>
      </c>
      <c r="DT14">
        <f>SUMIFS(DataRegularSeason20242025!$AA$3:$AA$1315,DataRegularSeason20242025!$B$3:$B$1315, "&lt;=" &amp; DT$1, DataRegularSeason20242025!$D$3:$D$1315, $A14)+SUMIFS(DataRegularSeason20242025!$AB$3:$AB$1315,DataRegularSeason20242025!$B$3:$B$1315, "&lt;=" &amp; DT$1, DataRegularSeason20242025!$E$3:$E$1315, $A14)</f>
        <v>11</v>
      </c>
      <c r="DU14">
        <f>SUMIFS(DataRegularSeason20242025!$AA$3:$AA$1315,DataRegularSeason20242025!$B$3:$B$1315, "&lt;=" &amp; DU$1, DataRegularSeason20242025!$D$3:$D$1315, $A14)+SUMIFS(DataRegularSeason20242025!$AB$3:$AB$1315,DataRegularSeason20242025!$B$3:$B$1315, "&lt;=" &amp; DU$1, DataRegularSeason20242025!$E$3:$E$1315, $A14)</f>
        <v>11</v>
      </c>
      <c r="DV14">
        <f>SUMIFS(DataRegularSeason20242025!$AA$3:$AA$1315,DataRegularSeason20242025!$B$3:$B$1315, "&lt;=" &amp; DV$1, DataRegularSeason20242025!$D$3:$D$1315, $A14)+SUMIFS(DataRegularSeason20242025!$AB$3:$AB$1315,DataRegularSeason20242025!$B$3:$B$1315, "&lt;=" &amp; DV$1, DataRegularSeason20242025!$E$3:$E$1315, $A14)</f>
        <v>11</v>
      </c>
      <c r="DW14">
        <f>SUMIFS(DataRegularSeason20242025!$AA$3:$AA$1315,DataRegularSeason20242025!$B$3:$B$1315, "&lt;=" &amp; DW$1, DataRegularSeason20242025!$D$3:$D$1315, $A14)+SUMIFS(DataRegularSeason20242025!$AB$3:$AB$1315,DataRegularSeason20242025!$B$3:$B$1315, "&lt;=" &amp; DW$1, DataRegularSeason20242025!$E$3:$E$1315, $A14)</f>
        <v>11</v>
      </c>
      <c r="DX14">
        <f>SUMIFS(DataRegularSeason20242025!$AA$3:$AA$1315,DataRegularSeason20242025!$B$3:$B$1315, "&lt;=" &amp; DX$1, DataRegularSeason20242025!$D$3:$D$1315, $A14)+SUMIFS(DataRegularSeason20242025!$AB$3:$AB$1315,DataRegularSeason20242025!$B$3:$B$1315, "&lt;=" &amp; DX$1, DataRegularSeason20242025!$E$3:$E$1315, $A14)</f>
        <v>11</v>
      </c>
      <c r="DY14">
        <f>SUMIFS(DataRegularSeason20242025!$AA$3:$AA$1315,DataRegularSeason20242025!$B$3:$B$1315, "&lt;=" &amp; DY$1, DataRegularSeason20242025!$D$3:$D$1315, $A14)+SUMIFS(DataRegularSeason20242025!$AB$3:$AB$1315,DataRegularSeason20242025!$B$3:$B$1315, "&lt;=" &amp; DY$1, DataRegularSeason20242025!$E$3:$E$1315, $A14)</f>
        <v>11</v>
      </c>
      <c r="DZ14">
        <f>SUMIFS(DataRegularSeason20242025!$AA$3:$AA$1315,DataRegularSeason20242025!$B$3:$B$1315, "&lt;=" &amp; DZ$1, DataRegularSeason20242025!$D$3:$D$1315, $A14)+SUMIFS(DataRegularSeason20242025!$AB$3:$AB$1315,DataRegularSeason20242025!$B$3:$B$1315, "&lt;=" &amp; DZ$1, DataRegularSeason20242025!$E$3:$E$1315, $A14)</f>
        <v>11</v>
      </c>
      <c r="EA14">
        <f>SUMIFS(DataRegularSeason20242025!$AA$3:$AA$1315,DataRegularSeason20242025!$B$3:$B$1315, "&lt;=" &amp; EA$1, DataRegularSeason20242025!$D$3:$D$1315, $A14)+SUMIFS(DataRegularSeason20242025!$AB$3:$AB$1315,DataRegularSeason20242025!$B$3:$B$1315, "&lt;=" &amp; EA$1, DataRegularSeason20242025!$E$3:$E$1315, $A14)</f>
        <v>11</v>
      </c>
      <c r="EB14">
        <f>SUMIFS(DataRegularSeason20242025!$AA$3:$AA$1315,DataRegularSeason20242025!$B$3:$B$1315, "&lt;=" &amp; EB$1, DataRegularSeason20242025!$D$3:$D$1315, $A14)+SUMIFS(DataRegularSeason20242025!$AB$3:$AB$1315,DataRegularSeason20242025!$B$3:$B$1315, "&lt;=" &amp; EB$1, DataRegularSeason20242025!$E$3:$E$1315, $A14)</f>
        <v>11</v>
      </c>
      <c r="EC14">
        <f>SUMIFS(DataRegularSeason20242025!$AA$3:$AA$1315,DataRegularSeason20242025!$B$3:$B$1315, "&lt;=" &amp; EC$1, DataRegularSeason20242025!$D$3:$D$1315, $A14)+SUMIFS(DataRegularSeason20242025!$AB$3:$AB$1315,DataRegularSeason20242025!$B$3:$B$1315, "&lt;=" &amp; EC$1, DataRegularSeason20242025!$E$3:$E$1315, $A14)</f>
        <v>11</v>
      </c>
      <c r="ED14">
        <f>SUMIFS(DataRegularSeason20242025!$AA$3:$AA$1315,DataRegularSeason20242025!$B$3:$B$1315, "&lt;=" &amp; ED$1, DataRegularSeason20242025!$D$3:$D$1315, $A14)+SUMIFS(DataRegularSeason20242025!$AB$3:$AB$1315,DataRegularSeason20242025!$B$3:$B$1315, "&lt;=" &amp; ED$1, DataRegularSeason20242025!$E$3:$E$1315, $A14)</f>
        <v>11</v>
      </c>
      <c r="EE14">
        <f>SUMIFS(DataRegularSeason20242025!$AA$3:$AA$1315,DataRegularSeason20242025!$B$3:$B$1315, "&lt;=" &amp; EE$1, DataRegularSeason20242025!$D$3:$D$1315, $A14)+SUMIFS(DataRegularSeason20242025!$AB$3:$AB$1315,DataRegularSeason20242025!$B$3:$B$1315, "&lt;=" &amp; EE$1, DataRegularSeason20242025!$E$3:$E$1315, $A14)</f>
        <v>11</v>
      </c>
      <c r="EF14">
        <f>SUMIFS(DataRegularSeason20242025!$AA$3:$AA$1315,DataRegularSeason20242025!$B$3:$B$1315, "&lt;=" &amp; EF$1, DataRegularSeason20242025!$D$3:$D$1315, $A14)+SUMIFS(DataRegularSeason20242025!$AB$3:$AB$1315,DataRegularSeason20242025!$B$3:$B$1315, "&lt;=" &amp; EF$1, DataRegularSeason20242025!$E$3:$E$1315, $A14)</f>
        <v>11</v>
      </c>
      <c r="EG14">
        <f>SUMIFS(DataRegularSeason20242025!$AA$3:$AA$1315,DataRegularSeason20242025!$B$3:$B$1315, "&lt;=" &amp; EG$1, DataRegularSeason20242025!$D$3:$D$1315, $A14)+SUMIFS(DataRegularSeason20242025!$AB$3:$AB$1315,DataRegularSeason20242025!$B$3:$B$1315, "&lt;=" &amp; EG$1, DataRegularSeason20242025!$E$3:$E$1315, $A14)</f>
        <v>11</v>
      </c>
      <c r="EH14">
        <f>SUMIFS(DataRegularSeason20242025!$AA$3:$AA$1315,DataRegularSeason20242025!$B$3:$B$1315, "&lt;=" &amp; EH$1, DataRegularSeason20242025!$D$3:$D$1315, $A14)+SUMIFS(DataRegularSeason20242025!$AB$3:$AB$1315,DataRegularSeason20242025!$B$3:$B$1315, "&lt;=" &amp; EH$1, DataRegularSeason20242025!$E$3:$E$1315, $A14)</f>
        <v>11</v>
      </c>
      <c r="EI14">
        <f>SUMIFS(DataRegularSeason20242025!$AA$3:$AA$1315,DataRegularSeason20242025!$B$3:$B$1315, "&lt;=" &amp; EI$1, DataRegularSeason20242025!$D$3:$D$1315, $A14)+SUMIFS(DataRegularSeason20242025!$AB$3:$AB$1315,DataRegularSeason20242025!$B$3:$B$1315, "&lt;=" &amp; EI$1, DataRegularSeason20242025!$E$3:$E$1315, $A14)</f>
        <v>11</v>
      </c>
      <c r="EJ14">
        <f>SUMIFS(DataRegularSeason20242025!$AA$3:$AA$1315,DataRegularSeason20242025!$B$3:$B$1315, "&lt;=" &amp; EJ$1, DataRegularSeason20242025!$D$3:$D$1315, $A14)+SUMIFS(DataRegularSeason20242025!$AB$3:$AB$1315,DataRegularSeason20242025!$B$3:$B$1315, "&lt;=" &amp; EJ$1, DataRegularSeason20242025!$E$3:$E$1315, $A14)</f>
        <v>11</v>
      </c>
      <c r="EK14">
        <f>SUMIFS(DataRegularSeason20242025!$AA$3:$AA$1315,DataRegularSeason20242025!$B$3:$B$1315, "&lt;=" &amp; EK$1, DataRegularSeason20242025!$D$3:$D$1315, $A14)+SUMIFS(DataRegularSeason20242025!$AB$3:$AB$1315,DataRegularSeason20242025!$B$3:$B$1315, "&lt;=" &amp; EK$1, DataRegularSeason20242025!$E$3:$E$1315, $A14)</f>
        <v>11</v>
      </c>
      <c r="EL14">
        <f>SUMIFS(DataRegularSeason20242025!$AA$3:$AA$1315,DataRegularSeason20242025!$B$3:$B$1315, "&lt;=" &amp; EL$1, DataRegularSeason20242025!$D$3:$D$1315, $A14)+SUMIFS(DataRegularSeason20242025!$AB$3:$AB$1315,DataRegularSeason20242025!$B$3:$B$1315, "&lt;=" &amp; EL$1, DataRegularSeason20242025!$E$3:$E$1315, $A14)</f>
        <v>11</v>
      </c>
      <c r="EM14">
        <f>SUMIFS(DataRegularSeason20242025!$AA$3:$AA$1315,DataRegularSeason20242025!$B$3:$B$1315, "&lt;=" &amp; EM$1, DataRegularSeason20242025!$D$3:$D$1315, $A14)+SUMIFS(DataRegularSeason20242025!$AB$3:$AB$1315,DataRegularSeason20242025!$B$3:$B$1315, "&lt;=" &amp; EM$1, DataRegularSeason20242025!$E$3:$E$1315, $A14)</f>
        <v>11</v>
      </c>
      <c r="EN14">
        <f>SUMIFS(DataRegularSeason20242025!$AA$3:$AA$1315,DataRegularSeason20242025!$B$3:$B$1315, "&lt;=" &amp; EN$1, DataRegularSeason20242025!$D$3:$D$1315, $A14)+SUMIFS(DataRegularSeason20242025!$AB$3:$AB$1315,DataRegularSeason20242025!$B$3:$B$1315, "&lt;=" &amp; EN$1, DataRegularSeason20242025!$E$3:$E$1315, $A14)</f>
        <v>11</v>
      </c>
      <c r="EO14">
        <f>SUMIFS(DataRegularSeason20242025!$AA$3:$AA$1315,DataRegularSeason20242025!$B$3:$B$1315, "&lt;=" &amp; EO$1, DataRegularSeason20242025!$D$3:$D$1315, $A14)+SUMIFS(DataRegularSeason20242025!$AB$3:$AB$1315,DataRegularSeason20242025!$B$3:$B$1315, "&lt;=" &amp; EO$1, DataRegularSeason20242025!$E$3:$E$1315, $A14)</f>
        <v>11</v>
      </c>
      <c r="EP14">
        <f>SUMIFS(DataRegularSeason20242025!$AA$3:$AA$1315,DataRegularSeason20242025!$B$3:$B$1315, "&lt;=" &amp; EP$1, DataRegularSeason20242025!$D$3:$D$1315, $A14)+SUMIFS(DataRegularSeason20242025!$AB$3:$AB$1315,DataRegularSeason20242025!$B$3:$B$1315, "&lt;=" &amp; EP$1, DataRegularSeason20242025!$E$3:$E$1315, $A14)</f>
        <v>11</v>
      </c>
      <c r="EQ14">
        <f>SUMIFS(DataRegularSeason20242025!$AA$3:$AA$1315,DataRegularSeason20242025!$B$3:$B$1315, "&lt;=" &amp; EQ$1, DataRegularSeason20242025!$D$3:$D$1315, $A14)+SUMIFS(DataRegularSeason20242025!$AB$3:$AB$1315,DataRegularSeason20242025!$B$3:$B$1315, "&lt;=" &amp; EQ$1, DataRegularSeason20242025!$E$3:$E$1315, $A14)</f>
        <v>11</v>
      </c>
      <c r="ER14">
        <f>SUMIFS(DataRegularSeason20242025!$AA$3:$AA$1315,DataRegularSeason20242025!$B$3:$B$1315, "&lt;=" &amp; ER$1, DataRegularSeason20242025!$D$3:$D$1315, $A14)+SUMIFS(DataRegularSeason20242025!$AB$3:$AB$1315,DataRegularSeason20242025!$B$3:$B$1315, "&lt;=" &amp; ER$1, DataRegularSeason20242025!$E$3:$E$1315, $A14)</f>
        <v>11</v>
      </c>
      <c r="ES14">
        <f>SUMIFS(DataRegularSeason20242025!$AA$3:$AA$1315,DataRegularSeason20242025!$B$3:$B$1315, "&lt;=" &amp; ES$1, DataRegularSeason20242025!$D$3:$D$1315, $A14)+SUMIFS(DataRegularSeason20242025!$AB$3:$AB$1315,DataRegularSeason20242025!$B$3:$B$1315, "&lt;=" &amp; ES$1, DataRegularSeason20242025!$E$3:$E$1315, $A14)</f>
        <v>11</v>
      </c>
      <c r="ET14">
        <f>SUMIFS(DataRegularSeason20242025!$AA$3:$AA$1315,DataRegularSeason20242025!$B$3:$B$1315, "&lt;=" &amp; ET$1, DataRegularSeason20242025!$D$3:$D$1315, $A14)+SUMIFS(DataRegularSeason20242025!$AB$3:$AB$1315,DataRegularSeason20242025!$B$3:$B$1315, "&lt;=" &amp; ET$1, DataRegularSeason20242025!$E$3:$E$1315, $A14)</f>
        <v>11</v>
      </c>
      <c r="EU14">
        <f>SUMIFS(DataRegularSeason20242025!$AA$3:$AA$1315,DataRegularSeason20242025!$B$3:$B$1315, "&lt;=" &amp; EU$1, DataRegularSeason20242025!$D$3:$D$1315, $A14)+SUMIFS(DataRegularSeason20242025!$AB$3:$AB$1315,DataRegularSeason20242025!$B$3:$B$1315, "&lt;=" &amp; EU$1, DataRegularSeason20242025!$E$3:$E$1315, $A14)</f>
        <v>11</v>
      </c>
      <c r="EV14">
        <f>SUMIFS(DataRegularSeason20242025!$AA$3:$AA$1315,DataRegularSeason20242025!$B$3:$B$1315, "&lt;=" &amp; EV$1, DataRegularSeason20242025!$D$3:$D$1315, $A14)+SUMIFS(DataRegularSeason20242025!$AB$3:$AB$1315,DataRegularSeason20242025!$B$3:$B$1315, "&lt;=" &amp; EV$1, DataRegularSeason20242025!$E$3:$E$1315, $A14)</f>
        <v>11</v>
      </c>
      <c r="EW14">
        <f>SUMIFS(DataRegularSeason20242025!$AA$3:$AA$1315,DataRegularSeason20242025!$B$3:$B$1315, "&lt;=" &amp; EW$1, DataRegularSeason20242025!$D$3:$D$1315, $A14)+SUMIFS(DataRegularSeason20242025!$AB$3:$AB$1315,DataRegularSeason20242025!$B$3:$B$1315, "&lt;=" &amp; EW$1, DataRegularSeason20242025!$E$3:$E$1315, $A14)</f>
        <v>11</v>
      </c>
      <c r="EX14">
        <f>SUMIFS(DataRegularSeason20242025!$AA$3:$AA$1315,DataRegularSeason20242025!$B$3:$B$1315, "&lt;=" &amp; EX$1, DataRegularSeason20242025!$D$3:$D$1315, $A14)+SUMIFS(DataRegularSeason20242025!$AB$3:$AB$1315,DataRegularSeason20242025!$B$3:$B$1315, "&lt;=" &amp; EX$1, DataRegularSeason20242025!$E$3:$E$1315, $A14)</f>
        <v>11</v>
      </c>
      <c r="EY14">
        <f>SUMIFS(DataRegularSeason20242025!$AA$3:$AA$1315,DataRegularSeason20242025!$B$3:$B$1315, "&lt;=" &amp; EY$1, DataRegularSeason20242025!$D$3:$D$1315, $A14)+SUMIFS(DataRegularSeason20242025!$AB$3:$AB$1315,DataRegularSeason20242025!$B$3:$B$1315, "&lt;=" &amp; EY$1, DataRegularSeason20242025!$E$3:$E$1315, $A14)</f>
        <v>11</v>
      </c>
      <c r="EZ14">
        <f>SUMIFS(DataRegularSeason20242025!$AA$3:$AA$1315,DataRegularSeason20242025!$B$3:$B$1315, "&lt;=" &amp; EZ$1, DataRegularSeason20242025!$D$3:$D$1315, $A14)+SUMIFS(DataRegularSeason20242025!$AB$3:$AB$1315,DataRegularSeason20242025!$B$3:$B$1315, "&lt;=" &amp; EZ$1, DataRegularSeason20242025!$E$3:$E$1315, $A14)</f>
        <v>11</v>
      </c>
      <c r="FA14">
        <f>SUMIFS(DataRegularSeason20242025!$AA$3:$AA$1315,DataRegularSeason20242025!$B$3:$B$1315, "&lt;=" &amp; FA$1, DataRegularSeason20242025!$D$3:$D$1315, $A14)+SUMIFS(DataRegularSeason20242025!$AB$3:$AB$1315,DataRegularSeason20242025!$B$3:$B$1315, "&lt;=" &amp; FA$1, DataRegularSeason20242025!$E$3:$E$1315, $A14)</f>
        <v>11</v>
      </c>
      <c r="FB14">
        <f>SUMIFS(DataRegularSeason20242025!$AA$3:$AA$1315,DataRegularSeason20242025!$B$3:$B$1315, "&lt;=" &amp; FB$1, DataRegularSeason20242025!$D$3:$D$1315, $A14)+SUMIFS(DataRegularSeason20242025!$AB$3:$AB$1315,DataRegularSeason20242025!$B$3:$B$1315, "&lt;=" &amp; FB$1, DataRegularSeason20242025!$E$3:$E$1315, $A14)</f>
        <v>11</v>
      </c>
      <c r="FC14">
        <f>SUMIFS(DataRegularSeason20242025!$AA$3:$AA$1315,DataRegularSeason20242025!$B$3:$B$1315, "&lt;=" &amp; FC$1, DataRegularSeason20242025!$D$3:$D$1315, $A14)+SUMIFS(DataRegularSeason20242025!$AB$3:$AB$1315,DataRegularSeason20242025!$B$3:$B$1315, "&lt;=" &amp; FC$1, DataRegularSeason20242025!$E$3:$E$1315, $A14)</f>
        <v>11</v>
      </c>
      <c r="FD14">
        <f>SUMIFS(DataRegularSeason20242025!$AA$3:$AA$1315,DataRegularSeason20242025!$B$3:$B$1315, "&lt;=" &amp; FD$1, DataRegularSeason20242025!$D$3:$D$1315, $A14)+SUMIFS(DataRegularSeason20242025!$AB$3:$AB$1315,DataRegularSeason20242025!$B$3:$B$1315, "&lt;=" &amp; FD$1, DataRegularSeason20242025!$E$3:$E$1315, $A14)</f>
        <v>11</v>
      </c>
      <c r="FE14">
        <f>SUMIFS(DataRegularSeason20242025!$AA$3:$AA$1315,DataRegularSeason20242025!$B$3:$B$1315, "&lt;=" &amp; FE$1, DataRegularSeason20242025!$D$3:$D$1315, $A14)+SUMIFS(DataRegularSeason20242025!$AB$3:$AB$1315,DataRegularSeason20242025!$B$3:$B$1315, "&lt;=" &amp; FE$1, DataRegularSeason20242025!$E$3:$E$1315, $A14)</f>
        <v>11</v>
      </c>
      <c r="FF14">
        <f>SUMIFS(DataRegularSeason20242025!$AA$3:$AA$1315,DataRegularSeason20242025!$B$3:$B$1315, "&lt;=" &amp; FF$1, DataRegularSeason20242025!$D$3:$D$1315, $A14)+SUMIFS(DataRegularSeason20242025!$AB$3:$AB$1315,DataRegularSeason20242025!$B$3:$B$1315, "&lt;=" &amp; FF$1, DataRegularSeason20242025!$E$3:$E$1315, $A14)</f>
        <v>11</v>
      </c>
      <c r="FG14">
        <f>SUMIFS(DataRegularSeason20242025!$AA$3:$AA$1315,DataRegularSeason20242025!$B$3:$B$1315, "&lt;=" &amp; FG$1, DataRegularSeason20242025!$D$3:$D$1315, $A14)+SUMIFS(DataRegularSeason20242025!$AB$3:$AB$1315,DataRegularSeason20242025!$B$3:$B$1315, "&lt;=" &amp; FG$1, DataRegularSeason20242025!$E$3:$E$1315, $A14)</f>
        <v>11</v>
      </c>
      <c r="FH14">
        <f>SUMIFS(DataRegularSeason20242025!$AA$3:$AA$1315,DataRegularSeason20242025!$B$3:$B$1315, "&lt;=" &amp; FH$1, DataRegularSeason20242025!$D$3:$D$1315, $A14)+SUMIFS(DataRegularSeason20242025!$AB$3:$AB$1315,DataRegularSeason20242025!$B$3:$B$1315, "&lt;=" &amp; FH$1, DataRegularSeason20242025!$E$3:$E$1315, $A14)</f>
        <v>11</v>
      </c>
      <c r="FI14">
        <f>SUMIFS(DataRegularSeason20242025!$AA$3:$AA$1315,DataRegularSeason20242025!$B$3:$B$1315, "&lt;=" &amp; FI$1, DataRegularSeason20242025!$D$3:$D$1315, $A14)+SUMIFS(DataRegularSeason20242025!$AB$3:$AB$1315,DataRegularSeason20242025!$B$3:$B$1315, "&lt;=" &amp; FI$1, DataRegularSeason20242025!$E$3:$E$1315, $A14)</f>
        <v>11</v>
      </c>
      <c r="FJ14">
        <f>SUMIFS(DataRegularSeason20242025!$AA$3:$AA$1315,DataRegularSeason20242025!$B$3:$B$1315, "&lt;=" &amp; FJ$1, DataRegularSeason20242025!$D$3:$D$1315, $A14)+SUMIFS(DataRegularSeason20242025!$AB$3:$AB$1315,DataRegularSeason20242025!$B$3:$B$1315, "&lt;=" &amp; FJ$1, DataRegularSeason20242025!$E$3:$E$1315, $A14)</f>
        <v>11</v>
      </c>
      <c r="FK14">
        <f>SUMIFS(DataRegularSeason20242025!$AA$3:$AA$1315,DataRegularSeason20242025!$B$3:$B$1315, "&lt;=" &amp; FK$1, DataRegularSeason20242025!$D$3:$D$1315, $A14)+SUMIFS(DataRegularSeason20242025!$AB$3:$AB$1315,DataRegularSeason20242025!$B$3:$B$1315, "&lt;=" &amp; FK$1, DataRegularSeason20242025!$E$3:$E$1315, $A14)</f>
        <v>11</v>
      </c>
      <c r="FL14">
        <f>SUMIFS(DataRegularSeason20242025!$AA$3:$AA$1315,DataRegularSeason20242025!$B$3:$B$1315, "&lt;=" &amp; FL$1, DataRegularSeason20242025!$D$3:$D$1315, $A14)+SUMIFS(DataRegularSeason20242025!$AB$3:$AB$1315,DataRegularSeason20242025!$B$3:$B$1315, "&lt;=" &amp; FL$1, DataRegularSeason20242025!$E$3:$E$1315, $A14)</f>
        <v>11</v>
      </c>
      <c r="FM14">
        <f>SUMIFS(DataRegularSeason20242025!$AA$3:$AA$1315,DataRegularSeason20242025!$B$3:$B$1315, "&lt;=" &amp; FM$1, DataRegularSeason20242025!$D$3:$D$1315, $A14)+SUMIFS(DataRegularSeason20242025!$AB$3:$AB$1315,DataRegularSeason20242025!$B$3:$B$1315, "&lt;=" &amp; FM$1, DataRegularSeason20242025!$E$3:$E$1315, $A14)</f>
        <v>11</v>
      </c>
      <c r="FN14">
        <f>SUMIFS(DataRegularSeason20242025!$AA$3:$AA$1315,DataRegularSeason20242025!$B$3:$B$1315, "&lt;=" &amp; FN$1, DataRegularSeason20242025!$D$3:$D$1315, $A14)+SUMIFS(DataRegularSeason20242025!$AB$3:$AB$1315,DataRegularSeason20242025!$B$3:$B$1315, "&lt;=" &amp; FN$1, DataRegularSeason20242025!$E$3:$E$1315, $A14)</f>
        <v>11</v>
      </c>
      <c r="FO14">
        <f>SUMIFS(DataRegularSeason20242025!$AA$3:$AA$1315,DataRegularSeason20242025!$B$3:$B$1315, "&lt;=" &amp; FO$1, DataRegularSeason20242025!$D$3:$D$1315, $A14)+SUMIFS(DataRegularSeason20242025!$AB$3:$AB$1315,DataRegularSeason20242025!$B$3:$B$1315, "&lt;=" &amp; FO$1, DataRegularSeason20242025!$E$3:$E$1315, $A14)</f>
        <v>11</v>
      </c>
      <c r="FP14">
        <f>SUMIFS(DataRegularSeason20242025!$AA$3:$AA$1315,DataRegularSeason20242025!$B$3:$B$1315, "&lt;=" &amp; FP$1, DataRegularSeason20242025!$D$3:$D$1315, $A14)+SUMIFS(DataRegularSeason20242025!$AB$3:$AB$1315,DataRegularSeason20242025!$B$3:$B$1315, "&lt;=" &amp; FP$1, DataRegularSeason20242025!$E$3:$E$1315, $A14)</f>
        <v>11</v>
      </c>
      <c r="FQ14">
        <f>SUMIFS(DataRegularSeason20242025!$AA$3:$AA$1315,DataRegularSeason20242025!$B$3:$B$1315, "&lt;=" &amp; FQ$1, DataRegularSeason20242025!$D$3:$D$1315, $A14)+SUMIFS(DataRegularSeason20242025!$AB$3:$AB$1315,DataRegularSeason20242025!$B$3:$B$1315, "&lt;=" &amp; FQ$1, DataRegularSeason20242025!$E$3:$E$1315, $A14)</f>
        <v>11</v>
      </c>
      <c r="FR14">
        <f>SUMIFS(DataRegularSeason20242025!$AA$3:$AA$1315,DataRegularSeason20242025!$B$3:$B$1315, "&lt;=" &amp; FR$1, DataRegularSeason20242025!$D$3:$D$1315, $A14)+SUMIFS(DataRegularSeason20242025!$AB$3:$AB$1315,DataRegularSeason20242025!$B$3:$B$1315, "&lt;=" &amp; FR$1, DataRegularSeason20242025!$E$3:$E$1315, $A14)</f>
        <v>11</v>
      </c>
      <c r="FS14">
        <f>SUMIFS(DataRegularSeason20242025!$AA$3:$AA$1315,DataRegularSeason20242025!$B$3:$B$1315, "&lt;=" &amp; FS$1, DataRegularSeason20242025!$D$3:$D$1315, $A14)+SUMIFS(DataRegularSeason20242025!$AB$3:$AB$1315,DataRegularSeason20242025!$B$3:$B$1315, "&lt;=" &amp; FS$1, DataRegularSeason20242025!$E$3:$E$1315, $A14)</f>
        <v>11</v>
      </c>
      <c r="FT14">
        <f>SUMIFS(DataRegularSeason20242025!$AA$3:$AA$1315,DataRegularSeason20242025!$B$3:$B$1315, "&lt;=" &amp; FT$1, DataRegularSeason20242025!$D$3:$D$1315, $A14)+SUMIFS(DataRegularSeason20242025!$AB$3:$AB$1315,DataRegularSeason20242025!$B$3:$B$1315, "&lt;=" &amp; FT$1, DataRegularSeason20242025!$E$3:$E$1315, $A14)</f>
        <v>11</v>
      </c>
      <c r="FU14">
        <f>SUMIFS(DataRegularSeason20242025!$AA$3:$AA$1315,DataRegularSeason20242025!$B$3:$B$1315, "&lt;=" &amp; FU$1, DataRegularSeason20242025!$D$3:$D$1315, $A14)+SUMIFS(DataRegularSeason20242025!$AB$3:$AB$1315,DataRegularSeason20242025!$B$3:$B$1315, "&lt;=" &amp; FU$1, DataRegularSeason20242025!$E$3:$E$1315, $A14)</f>
        <v>11</v>
      </c>
      <c r="FV14">
        <f>SUMIFS(DataRegularSeason20242025!$AA$3:$AA$1315,DataRegularSeason20242025!$B$3:$B$1315, "&lt;=" &amp; FV$1, DataRegularSeason20242025!$D$3:$D$1315, $A14)+SUMIFS(DataRegularSeason20242025!$AB$3:$AB$1315,DataRegularSeason20242025!$B$3:$B$1315, "&lt;=" &amp; FV$1, DataRegularSeason20242025!$E$3:$E$1315, $A14)</f>
        <v>11</v>
      </c>
      <c r="FW14">
        <f>SUMIFS(DataRegularSeason20242025!$AA$3:$AA$1315,DataRegularSeason20242025!$B$3:$B$1315, "&lt;=" &amp; FW$1, DataRegularSeason20242025!$D$3:$D$1315, $A14)+SUMIFS(DataRegularSeason20242025!$AB$3:$AB$1315,DataRegularSeason20242025!$B$3:$B$1315, "&lt;=" &amp; FW$1, DataRegularSeason20242025!$E$3:$E$1315, $A14)</f>
        <v>11</v>
      </c>
      <c r="FX14">
        <f>SUMIFS(DataRegularSeason20242025!$AA$3:$AA$1315,DataRegularSeason20242025!$B$3:$B$1315, "&lt;=" &amp; FX$1, DataRegularSeason20242025!$D$3:$D$1315, $A14)+SUMIFS(DataRegularSeason20242025!$AB$3:$AB$1315,DataRegularSeason20242025!$B$3:$B$1315, "&lt;=" &amp; FX$1, DataRegularSeason20242025!$E$3:$E$1315, $A14)</f>
        <v>11</v>
      </c>
      <c r="FY14">
        <f>SUMIFS(DataRegularSeason20242025!$AA$3:$AA$1315,DataRegularSeason20242025!$B$3:$B$1315, "&lt;=" &amp; FY$1, DataRegularSeason20242025!$D$3:$D$1315, $A14)+SUMIFS(DataRegularSeason20242025!$AB$3:$AB$1315,DataRegularSeason20242025!$B$3:$B$1315, "&lt;=" &amp; FY$1, DataRegularSeason20242025!$E$3:$E$1315, $A14)</f>
        <v>11</v>
      </c>
      <c r="FZ14">
        <f>SUMIFS(DataRegularSeason20242025!$AA$3:$AA$1315,DataRegularSeason20242025!$B$3:$B$1315, "&lt;=" &amp; FZ$1, DataRegularSeason20242025!$D$3:$D$1315, $A14)+SUMIFS(DataRegularSeason20242025!$AB$3:$AB$1315,DataRegularSeason20242025!$B$3:$B$1315, "&lt;=" &amp; FZ$1, DataRegularSeason20242025!$E$3:$E$1315, $A14)</f>
        <v>11</v>
      </c>
      <c r="GA14">
        <f>SUMIFS(DataRegularSeason20242025!$AA$3:$AA$1315,DataRegularSeason20242025!$B$3:$B$1315, "&lt;=" &amp; GA$1, DataRegularSeason20242025!$D$3:$D$1315, $A14)+SUMIFS(DataRegularSeason20242025!$AB$3:$AB$1315,DataRegularSeason20242025!$B$3:$B$1315, "&lt;=" &amp; GA$1, DataRegularSeason20242025!$E$3:$E$1315, $A14)</f>
        <v>11</v>
      </c>
      <c r="GB14">
        <f>SUMIFS(DataRegularSeason20242025!$AA$3:$AA$1315,DataRegularSeason20242025!$B$3:$B$1315, "&lt;=" &amp; GB$1, DataRegularSeason20242025!$D$3:$D$1315, $A14)+SUMIFS(DataRegularSeason20242025!$AB$3:$AB$1315,DataRegularSeason20242025!$B$3:$B$1315, "&lt;=" &amp; GB$1, DataRegularSeason20242025!$E$3:$E$1315, $A14)</f>
        <v>11</v>
      </c>
      <c r="GC14">
        <f>SUMIFS(DataRegularSeason20242025!$AA$3:$AA$1315,DataRegularSeason20242025!$B$3:$B$1315, "&lt;=" &amp; GC$1, DataRegularSeason20242025!$D$3:$D$1315, $A14)+SUMIFS(DataRegularSeason20242025!$AB$3:$AB$1315,DataRegularSeason20242025!$B$3:$B$1315, "&lt;=" &amp; GC$1, DataRegularSeason20242025!$E$3:$E$1315, $A14)</f>
        <v>11</v>
      </c>
      <c r="GD14">
        <f>SUMIFS(DataRegularSeason20242025!$AA$3:$AA$1315,DataRegularSeason20242025!$B$3:$B$1315, "&lt;=" &amp; GD$1, DataRegularSeason20242025!$D$3:$D$1315, $A14)+SUMIFS(DataRegularSeason20242025!$AB$3:$AB$1315,DataRegularSeason20242025!$B$3:$B$1315, "&lt;=" &amp; GD$1, DataRegularSeason20242025!$E$3:$E$1315, $A14)</f>
        <v>11</v>
      </c>
      <c r="GE14">
        <f>SUMIFS(DataRegularSeason20242025!$AA$3:$AA$1315,DataRegularSeason20242025!$B$3:$B$1315, "&lt;=" &amp; GE$1, DataRegularSeason20242025!$D$3:$D$1315, $A14)+SUMIFS(DataRegularSeason20242025!$AB$3:$AB$1315,DataRegularSeason20242025!$B$3:$B$1315, "&lt;=" &amp; GE$1, DataRegularSeason20242025!$E$3:$E$1315, $A14)</f>
        <v>11</v>
      </c>
      <c r="GF14">
        <f>SUMIFS(DataRegularSeason20242025!$AA$3:$AA$1315,DataRegularSeason20242025!$B$3:$B$1315, "&lt;=" &amp; GF$1, DataRegularSeason20242025!$D$3:$D$1315, $A14)+SUMIFS(DataRegularSeason20242025!$AB$3:$AB$1315,DataRegularSeason20242025!$B$3:$B$1315, "&lt;=" &amp; GF$1, DataRegularSeason20242025!$E$3:$E$1315, $A14)</f>
        <v>11</v>
      </c>
      <c r="GG14">
        <f>SUMIFS(DataRegularSeason20242025!$AA$3:$AA$1315,DataRegularSeason20242025!$B$3:$B$1315, "&lt;=" &amp; GG$1, DataRegularSeason20242025!$D$3:$D$1315, $A14)+SUMIFS(DataRegularSeason20242025!$AB$3:$AB$1315,DataRegularSeason20242025!$B$3:$B$1315, "&lt;=" &amp; GG$1, DataRegularSeason20242025!$E$3:$E$1315, $A14)</f>
        <v>11</v>
      </c>
      <c r="GH14">
        <f>SUMIFS(DataRegularSeason20242025!$AA$3:$AA$1315,DataRegularSeason20242025!$B$3:$B$1315, "&lt;=" &amp; GH$1, DataRegularSeason20242025!$D$3:$D$1315, $A14)+SUMIFS(DataRegularSeason20242025!$AB$3:$AB$1315,DataRegularSeason20242025!$B$3:$B$1315, "&lt;=" &amp; GH$1, DataRegularSeason20242025!$E$3:$E$1315, $A14)</f>
        <v>11</v>
      </c>
      <c r="GI14">
        <f>SUMIFS(DataRegularSeason20242025!$AA$3:$AA$1315,DataRegularSeason20242025!$B$3:$B$1315, "&lt;=" &amp; GI$1, DataRegularSeason20242025!$D$3:$D$1315, $A14)+SUMIFS(DataRegularSeason20242025!$AB$3:$AB$1315,DataRegularSeason20242025!$B$3:$B$1315, "&lt;=" &amp; GI$1, DataRegularSeason20242025!$E$3:$E$1315, $A14)</f>
        <v>11</v>
      </c>
      <c r="GJ14">
        <f>SUMIFS(DataRegularSeason20242025!$AA$3:$AA$1315,DataRegularSeason20242025!$B$3:$B$1315, "&lt;=" &amp; GJ$1, DataRegularSeason20242025!$D$3:$D$1315, $A14)+SUMIFS(DataRegularSeason20242025!$AB$3:$AB$1315,DataRegularSeason20242025!$B$3:$B$1315, "&lt;=" &amp; GJ$1, DataRegularSeason20242025!$E$3:$E$1315, $A14)</f>
        <v>11</v>
      </c>
      <c r="GK14">
        <f>SUMIFS(DataRegularSeason20242025!$AA$3:$AA$1315,DataRegularSeason20242025!$B$3:$B$1315, "&lt;=" &amp; GK$1, DataRegularSeason20242025!$D$3:$D$1315, $A14)+SUMIFS(DataRegularSeason20242025!$AB$3:$AB$1315,DataRegularSeason20242025!$B$3:$B$1315, "&lt;=" &amp; GK$1, DataRegularSeason20242025!$E$3:$E$1315, $A14)</f>
        <v>11</v>
      </c>
      <c r="GL14">
        <f>SUMIFS(DataRegularSeason20242025!$AA$3:$AA$1315,DataRegularSeason20242025!$B$3:$B$1315, "&lt;=" &amp; GL$1, DataRegularSeason20242025!$D$3:$D$1315, $A14)+SUMIFS(DataRegularSeason20242025!$AB$3:$AB$1315,DataRegularSeason20242025!$B$3:$B$1315, "&lt;=" &amp; GL$1, DataRegularSeason20242025!$E$3:$E$1315, $A14)</f>
        <v>11</v>
      </c>
      <c r="GM14">
        <f>SUMIFS(DataRegularSeason20242025!$AA$3:$AA$1315,DataRegularSeason20242025!$B$3:$B$1315, "&lt;=" &amp; GM$1, DataRegularSeason20242025!$D$3:$D$1315, $A14)+SUMIFS(DataRegularSeason20242025!$AB$3:$AB$1315,DataRegularSeason20242025!$B$3:$B$1315, "&lt;=" &amp; GM$1, DataRegularSeason20242025!$E$3:$E$1315, $A14)</f>
        <v>11</v>
      </c>
      <c r="GN14">
        <f>SUMIFS(DataRegularSeason20242025!$AA$3:$AA$1315,DataRegularSeason20242025!$B$3:$B$1315, "&lt;=" &amp; GN$1, DataRegularSeason20242025!$D$3:$D$1315, $A14)+SUMIFS(DataRegularSeason20242025!$AB$3:$AB$1315,DataRegularSeason20242025!$B$3:$B$1315, "&lt;=" &amp; GN$1, DataRegularSeason20242025!$E$3:$E$1315, $A14)</f>
        <v>11</v>
      </c>
      <c r="GO14">
        <f>SUMIFS(DataRegularSeason20242025!$AA$3:$AA$1315,DataRegularSeason20242025!$B$3:$B$1315, "&lt;=" &amp; GO$1, DataRegularSeason20242025!$D$3:$D$1315, $A14)+SUMIFS(DataRegularSeason20242025!$AB$3:$AB$1315,DataRegularSeason20242025!$B$3:$B$1315, "&lt;=" &amp; GO$1, DataRegularSeason20242025!$E$3:$E$1315, $A14)</f>
        <v>11</v>
      </c>
      <c r="GP14">
        <f>SUMIFS(DataRegularSeason20242025!$AA$3:$AA$1315,DataRegularSeason20242025!$B$3:$B$1315, "&lt;=" &amp; GP$1, DataRegularSeason20242025!$D$3:$D$1315, $A14)+SUMIFS(DataRegularSeason20242025!$AB$3:$AB$1315,DataRegularSeason20242025!$B$3:$B$1315, "&lt;=" &amp; GP$1, DataRegularSeason20242025!$E$3:$E$1315, $A14)</f>
        <v>11</v>
      </c>
      <c r="GQ14">
        <f>SUMIFS(DataRegularSeason20242025!$AA$3:$AA$1315,DataRegularSeason20242025!$B$3:$B$1315, "&lt;=" &amp; GQ$1, DataRegularSeason20242025!$D$3:$D$1315, $A14)+SUMIFS(DataRegularSeason20242025!$AB$3:$AB$1315,DataRegularSeason20242025!$B$3:$B$1315, "&lt;=" &amp; GQ$1, DataRegularSeason20242025!$E$3:$E$1315, $A14)</f>
        <v>11</v>
      </c>
      <c r="GR14">
        <f>SUMIFS(DataRegularSeason20242025!$AA$3:$AA$1315,DataRegularSeason20242025!$B$3:$B$1315, "&lt;=" &amp; GR$1, DataRegularSeason20242025!$D$3:$D$1315, $A14)+SUMIFS(DataRegularSeason20242025!$AB$3:$AB$1315,DataRegularSeason20242025!$B$3:$B$1315, "&lt;=" &amp; GR$1, DataRegularSeason20242025!$E$3:$E$1315, $A14)</f>
        <v>11</v>
      </c>
      <c r="GS14">
        <f>SUMIFS(DataRegularSeason20242025!$AA$3:$AA$1315,DataRegularSeason20242025!$B$3:$B$1315, "&lt;=" &amp; GS$1, DataRegularSeason20242025!$D$3:$D$1315, $A14)+SUMIFS(DataRegularSeason20242025!$AB$3:$AB$1315,DataRegularSeason20242025!$B$3:$B$1315, "&lt;=" &amp; GS$1, DataRegularSeason20242025!$E$3:$E$1315, $A14)</f>
        <v>11</v>
      </c>
      <c r="GT14">
        <f>SUMIFS(DataRegularSeason20242025!$AA$3:$AA$1315,DataRegularSeason20242025!$B$3:$B$1315, "&lt;=" &amp; GT$1, DataRegularSeason20242025!$D$3:$D$1315, $A14)+SUMIFS(DataRegularSeason20242025!$AB$3:$AB$1315,DataRegularSeason20242025!$B$3:$B$1315, "&lt;=" &amp; GT$1, DataRegularSeason20242025!$E$3:$E$1315, $A14)</f>
        <v>11</v>
      </c>
      <c r="GU14">
        <f>SUMIFS(DataRegularSeason20242025!$AA$3:$AA$1315,DataRegularSeason20242025!$B$3:$B$1315, "&lt;=" &amp; GU$1, DataRegularSeason20242025!$D$3:$D$1315, $A14)+SUMIFS(DataRegularSeason20242025!$AB$3:$AB$1315,DataRegularSeason20242025!$B$3:$B$1315, "&lt;=" &amp; GU$1, DataRegularSeason20242025!$E$3:$E$1315, $A14)</f>
        <v>11</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11</v>
      </c>
      <c r="AL15">
        <f>SUMIFS(DataRegularSeason20242025!$AA$3:$AA$1315,DataRegularSeason20242025!$B$3:$B$1315, "&lt;=" &amp; AL$1, DataRegularSeason20242025!$D$3:$D$1315, $A15)+SUMIFS(DataRegularSeason20242025!$AB$3:$AB$1315,DataRegularSeason20242025!$B$3:$B$1315, "&lt;=" &amp; AL$1, DataRegularSeason20242025!$E$3:$E$1315, $A15)</f>
        <v>11</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11</v>
      </c>
      <c r="AP15">
        <f>SUMIFS(DataRegularSeason20242025!$AA$3:$AA$1315,DataRegularSeason20242025!$B$3:$B$1315, "&lt;=" &amp; AP$1, DataRegularSeason20242025!$D$3:$D$1315, $A15)+SUMIFS(DataRegularSeason20242025!$AB$3:$AB$1315,DataRegularSeason20242025!$B$3:$B$1315, "&lt;=" &amp; AP$1, DataRegularSeason20242025!$E$3:$E$1315, $A15)</f>
        <v>11</v>
      </c>
      <c r="AQ15">
        <f>SUMIFS(DataRegularSeason20242025!$AA$3:$AA$1315,DataRegularSeason20242025!$B$3:$B$1315, "&lt;=" &amp; AQ$1, DataRegularSeason20242025!$D$3:$D$1315, $A15)+SUMIFS(DataRegularSeason20242025!$AB$3:$AB$1315,DataRegularSeason20242025!$B$3:$B$1315, "&lt;=" &amp; AQ$1, DataRegularSeason20242025!$E$3:$E$1315, $A15)</f>
        <v>11</v>
      </c>
      <c r="AR15">
        <f>SUMIFS(DataRegularSeason20242025!$AA$3:$AA$1315,DataRegularSeason20242025!$B$3:$B$1315, "&lt;=" &amp; AR$1, DataRegularSeason20242025!$D$3:$D$1315, $A15)+SUMIFS(DataRegularSeason20242025!$AB$3:$AB$1315,DataRegularSeason20242025!$B$3:$B$1315, "&lt;=" &amp; AR$1, DataRegularSeason20242025!$E$3:$E$1315, $A15)</f>
        <v>11</v>
      </c>
      <c r="AS15">
        <f>SUMIFS(DataRegularSeason20242025!$AA$3:$AA$1315,DataRegularSeason20242025!$B$3:$B$1315, "&lt;=" &amp; AS$1, DataRegularSeason20242025!$D$3:$D$1315, $A15)+SUMIFS(DataRegularSeason20242025!$AB$3:$AB$1315,DataRegularSeason20242025!$B$3:$B$1315, "&lt;=" &amp; AS$1, DataRegularSeason20242025!$E$3:$E$1315, $A15)</f>
        <v>11</v>
      </c>
      <c r="AT15">
        <f>SUMIFS(DataRegularSeason20242025!$AA$3:$AA$1315,DataRegularSeason20242025!$B$3:$B$1315, "&lt;=" &amp; AT$1, DataRegularSeason20242025!$D$3:$D$1315, $A15)+SUMIFS(DataRegularSeason20242025!$AB$3:$AB$1315,DataRegularSeason20242025!$B$3:$B$1315, "&lt;=" &amp; AT$1, DataRegularSeason20242025!$E$3:$E$1315, $A15)</f>
        <v>11</v>
      </c>
      <c r="AU15">
        <f>SUMIFS(DataRegularSeason20242025!$AA$3:$AA$1315,DataRegularSeason20242025!$B$3:$B$1315, "&lt;=" &amp; AU$1, DataRegularSeason20242025!$D$3:$D$1315, $A15)+SUMIFS(DataRegularSeason20242025!$AB$3:$AB$1315,DataRegularSeason20242025!$B$3:$B$1315, "&lt;=" &amp; AU$1, DataRegularSeason20242025!$E$3:$E$1315, $A15)</f>
        <v>11</v>
      </c>
      <c r="AV15">
        <f>SUMIFS(DataRegularSeason20242025!$AA$3:$AA$1315,DataRegularSeason20242025!$B$3:$B$1315, "&lt;=" &amp; AV$1, DataRegularSeason20242025!$D$3:$D$1315, $A15)+SUMIFS(DataRegularSeason20242025!$AB$3:$AB$1315,DataRegularSeason20242025!$B$3:$B$1315, "&lt;=" &amp; AV$1, DataRegularSeason20242025!$E$3:$E$1315, $A15)</f>
        <v>11</v>
      </c>
      <c r="AW15">
        <f>SUMIFS(DataRegularSeason20242025!$AA$3:$AA$1315,DataRegularSeason20242025!$B$3:$B$1315, "&lt;=" &amp; AW$1, DataRegularSeason20242025!$D$3:$D$1315, $A15)+SUMIFS(DataRegularSeason20242025!$AB$3:$AB$1315,DataRegularSeason20242025!$B$3:$B$1315, "&lt;=" &amp; AW$1, DataRegularSeason20242025!$E$3:$E$1315, $A15)</f>
        <v>11</v>
      </c>
      <c r="AX15">
        <f>SUMIFS(DataRegularSeason20242025!$AA$3:$AA$1315,DataRegularSeason20242025!$B$3:$B$1315, "&lt;=" &amp; AX$1, DataRegularSeason20242025!$D$3:$D$1315, $A15)+SUMIFS(DataRegularSeason20242025!$AB$3:$AB$1315,DataRegularSeason20242025!$B$3:$B$1315, "&lt;=" &amp; AX$1, DataRegularSeason20242025!$E$3:$E$1315, $A15)</f>
        <v>11</v>
      </c>
      <c r="AY15">
        <f>SUMIFS(DataRegularSeason20242025!$AA$3:$AA$1315,DataRegularSeason20242025!$B$3:$B$1315, "&lt;=" &amp; AY$1, DataRegularSeason20242025!$D$3:$D$1315, $A15)+SUMIFS(DataRegularSeason20242025!$AB$3:$AB$1315,DataRegularSeason20242025!$B$3:$B$1315, "&lt;=" &amp; AY$1, DataRegularSeason20242025!$E$3:$E$1315, $A15)</f>
        <v>11</v>
      </c>
      <c r="AZ15">
        <f>SUMIFS(DataRegularSeason20242025!$AA$3:$AA$1315,DataRegularSeason20242025!$B$3:$B$1315, "&lt;=" &amp; AZ$1, DataRegularSeason20242025!$D$3:$D$1315, $A15)+SUMIFS(DataRegularSeason20242025!$AB$3:$AB$1315,DataRegularSeason20242025!$B$3:$B$1315, "&lt;=" &amp; AZ$1, DataRegularSeason20242025!$E$3:$E$1315, $A15)</f>
        <v>11</v>
      </c>
      <c r="BA15">
        <f>SUMIFS(DataRegularSeason20242025!$AA$3:$AA$1315,DataRegularSeason20242025!$B$3:$B$1315, "&lt;=" &amp; BA$1, DataRegularSeason20242025!$D$3:$D$1315, $A15)+SUMIFS(DataRegularSeason20242025!$AB$3:$AB$1315,DataRegularSeason20242025!$B$3:$B$1315, "&lt;=" &amp; BA$1, DataRegularSeason20242025!$E$3:$E$1315, $A15)</f>
        <v>11</v>
      </c>
      <c r="BB15">
        <f>SUMIFS(DataRegularSeason20242025!$AA$3:$AA$1315,DataRegularSeason20242025!$B$3:$B$1315, "&lt;=" &amp; BB$1, DataRegularSeason20242025!$D$3:$D$1315, $A15)+SUMIFS(DataRegularSeason20242025!$AB$3:$AB$1315,DataRegularSeason20242025!$B$3:$B$1315, "&lt;=" &amp; BB$1, DataRegularSeason20242025!$E$3:$E$1315, $A15)</f>
        <v>11</v>
      </c>
      <c r="BC15">
        <f>SUMIFS(DataRegularSeason20242025!$AA$3:$AA$1315,DataRegularSeason20242025!$B$3:$B$1315, "&lt;=" &amp; BC$1, DataRegularSeason20242025!$D$3:$D$1315, $A15)+SUMIFS(DataRegularSeason20242025!$AB$3:$AB$1315,DataRegularSeason20242025!$B$3:$B$1315, "&lt;=" &amp; BC$1, DataRegularSeason20242025!$E$3:$E$1315, $A15)</f>
        <v>11</v>
      </c>
      <c r="BD15">
        <f>SUMIFS(DataRegularSeason20242025!$AA$3:$AA$1315,DataRegularSeason20242025!$B$3:$B$1315, "&lt;=" &amp; BD$1, DataRegularSeason20242025!$D$3:$D$1315, $A15)+SUMIFS(DataRegularSeason20242025!$AB$3:$AB$1315,DataRegularSeason20242025!$B$3:$B$1315, "&lt;=" &amp; BD$1, DataRegularSeason20242025!$E$3:$E$1315, $A15)</f>
        <v>11</v>
      </c>
      <c r="BE15">
        <f>SUMIFS(DataRegularSeason20242025!$AA$3:$AA$1315,DataRegularSeason20242025!$B$3:$B$1315, "&lt;=" &amp; BE$1, DataRegularSeason20242025!$D$3:$D$1315, $A15)+SUMIFS(DataRegularSeason20242025!$AB$3:$AB$1315,DataRegularSeason20242025!$B$3:$B$1315, "&lt;=" &amp; BE$1, DataRegularSeason20242025!$E$3:$E$1315, $A15)</f>
        <v>11</v>
      </c>
      <c r="BF15">
        <f>SUMIFS(DataRegularSeason20242025!$AA$3:$AA$1315,DataRegularSeason20242025!$B$3:$B$1315, "&lt;=" &amp; BF$1, DataRegularSeason20242025!$D$3:$D$1315, $A15)+SUMIFS(DataRegularSeason20242025!$AB$3:$AB$1315,DataRegularSeason20242025!$B$3:$B$1315, "&lt;=" &amp; BF$1, DataRegularSeason20242025!$E$3:$E$1315, $A15)</f>
        <v>11</v>
      </c>
      <c r="BG15">
        <f>SUMIFS(DataRegularSeason20242025!$AA$3:$AA$1315,DataRegularSeason20242025!$B$3:$B$1315, "&lt;=" &amp; BG$1, DataRegularSeason20242025!$D$3:$D$1315, $A15)+SUMIFS(DataRegularSeason20242025!$AB$3:$AB$1315,DataRegularSeason20242025!$B$3:$B$1315, "&lt;=" &amp; BG$1, DataRegularSeason20242025!$E$3:$E$1315, $A15)</f>
        <v>11</v>
      </c>
      <c r="BH15">
        <f>SUMIFS(DataRegularSeason20242025!$AA$3:$AA$1315,DataRegularSeason20242025!$B$3:$B$1315, "&lt;=" &amp; BH$1, DataRegularSeason20242025!$D$3:$D$1315, $A15)+SUMIFS(DataRegularSeason20242025!$AB$3:$AB$1315,DataRegularSeason20242025!$B$3:$B$1315, "&lt;=" &amp; BH$1, DataRegularSeason20242025!$E$3:$E$1315, $A15)</f>
        <v>11</v>
      </c>
      <c r="BI15">
        <f>SUMIFS(DataRegularSeason20242025!$AA$3:$AA$1315,DataRegularSeason20242025!$B$3:$B$1315, "&lt;=" &amp; BI$1, DataRegularSeason20242025!$D$3:$D$1315, $A15)+SUMIFS(DataRegularSeason20242025!$AB$3:$AB$1315,DataRegularSeason20242025!$B$3:$B$1315, "&lt;=" &amp; BI$1, DataRegularSeason20242025!$E$3:$E$1315, $A15)</f>
        <v>11</v>
      </c>
      <c r="BJ15">
        <f>SUMIFS(DataRegularSeason20242025!$AA$3:$AA$1315,DataRegularSeason20242025!$B$3:$B$1315, "&lt;=" &amp; BJ$1, DataRegularSeason20242025!$D$3:$D$1315, $A15)+SUMIFS(DataRegularSeason20242025!$AB$3:$AB$1315,DataRegularSeason20242025!$B$3:$B$1315, "&lt;=" &amp; BJ$1, DataRegularSeason20242025!$E$3:$E$1315, $A15)</f>
        <v>11</v>
      </c>
      <c r="BK15">
        <f>SUMIFS(DataRegularSeason20242025!$AA$3:$AA$1315,DataRegularSeason20242025!$B$3:$B$1315, "&lt;=" &amp; BK$1, DataRegularSeason20242025!$D$3:$D$1315, $A15)+SUMIFS(DataRegularSeason20242025!$AB$3:$AB$1315,DataRegularSeason20242025!$B$3:$B$1315, "&lt;=" &amp; BK$1, DataRegularSeason20242025!$E$3:$E$1315, $A15)</f>
        <v>11</v>
      </c>
      <c r="BL15">
        <f>SUMIFS(DataRegularSeason20242025!$AA$3:$AA$1315,DataRegularSeason20242025!$B$3:$B$1315, "&lt;=" &amp; BL$1, DataRegularSeason20242025!$D$3:$D$1315, $A15)+SUMIFS(DataRegularSeason20242025!$AB$3:$AB$1315,DataRegularSeason20242025!$B$3:$B$1315, "&lt;=" &amp; BL$1, DataRegularSeason20242025!$E$3:$E$1315, $A15)</f>
        <v>11</v>
      </c>
      <c r="BM15">
        <f>SUMIFS(DataRegularSeason20242025!$AA$3:$AA$1315,DataRegularSeason20242025!$B$3:$B$1315, "&lt;=" &amp; BM$1, DataRegularSeason20242025!$D$3:$D$1315, $A15)+SUMIFS(DataRegularSeason20242025!$AB$3:$AB$1315,DataRegularSeason20242025!$B$3:$B$1315, "&lt;=" &amp; BM$1, DataRegularSeason20242025!$E$3:$E$1315, $A15)</f>
        <v>11</v>
      </c>
      <c r="BN15">
        <f>SUMIFS(DataRegularSeason20242025!$AA$3:$AA$1315,DataRegularSeason20242025!$B$3:$B$1315, "&lt;=" &amp; BN$1, DataRegularSeason20242025!$D$3:$D$1315, $A15)+SUMIFS(DataRegularSeason20242025!$AB$3:$AB$1315,DataRegularSeason20242025!$B$3:$B$1315, "&lt;=" &amp; BN$1, DataRegularSeason20242025!$E$3:$E$1315, $A15)</f>
        <v>11</v>
      </c>
      <c r="BO15">
        <f>SUMIFS(DataRegularSeason20242025!$AA$3:$AA$1315,DataRegularSeason20242025!$B$3:$B$1315, "&lt;=" &amp; BO$1, DataRegularSeason20242025!$D$3:$D$1315, $A15)+SUMIFS(DataRegularSeason20242025!$AB$3:$AB$1315,DataRegularSeason20242025!$B$3:$B$1315, "&lt;=" &amp; BO$1, DataRegularSeason20242025!$E$3:$E$1315, $A15)</f>
        <v>11</v>
      </c>
      <c r="BP15">
        <f>SUMIFS(DataRegularSeason20242025!$AA$3:$AA$1315,DataRegularSeason20242025!$B$3:$B$1315, "&lt;=" &amp; BP$1, DataRegularSeason20242025!$D$3:$D$1315, $A15)+SUMIFS(DataRegularSeason20242025!$AB$3:$AB$1315,DataRegularSeason20242025!$B$3:$B$1315, "&lt;=" &amp; BP$1, DataRegularSeason20242025!$E$3:$E$1315, $A15)</f>
        <v>11</v>
      </c>
      <c r="BQ15">
        <f>SUMIFS(DataRegularSeason20242025!$AA$3:$AA$1315,DataRegularSeason20242025!$B$3:$B$1315, "&lt;=" &amp; BQ$1, DataRegularSeason20242025!$D$3:$D$1315, $A15)+SUMIFS(DataRegularSeason20242025!$AB$3:$AB$1315,DataRegularSeason20242025!$B$3:$B$1315, "&lt;=" &amp; BQ$1, DataRegularSeason20242025!$E$3:$E$1315, $A15)</f>
        <v>11</v>
      </c>
      <c r="BR15">
        <f>SUMIFS(DataRegularSeason20242025!$AA$3:$AA$1315,DataRegularSeason20242025!$B$3:$B$1315, "&lt;=" &amp; BR$1, DataRegularSeason20242025!$D$3:$D$1315, $A15)+SUMIFS(DataRegularSeason20242025!$AB$3:$AB$1315,DataRegularSeason20242025!$B$3:$B$1315, "&lt;=" &amp; BR$1, DataRegularSeason20242025!$E$3:$E$1315, $A15)</f>
        <v>11</v>
      </c>
      <c r="BS15">
        <f>SUMIFS(DataRegularSeason20242025!$AA$3:$AA$1315,DataRegularSeason20242025!$B$3:$B$1315, "&lt;=" &amp; BS$1, DataRegularSeason20242025!$D$3:$D$1315, $A15)+SUMIFS(DataRegularSeason20242025!$AB$3:$AB$1315,DataRegularSeason20242025!$B$3:$B$1315, "&lt;=" &amp; BS$1, DataRegularSeason20242025!$E$3:$E$1315, $A15)</f>
        <v>11</v>
      </c>
      <c r="BT15">
        <f>SUMIFS(DataRegularSeason20242025!$AA$3:$AA$1315,DataRegularSeason20242025!$B$3:$B$1315, "&lt;=" &amp; BT$1, DataRegularSeason20242025!$D$3:$D$1315, $A15)+SUMIFS(DataRegularSeason20242025!$AB$3:$AB$1315,DataRegularSeason20242025!$B$3:$B$1315, "&lt;=" &amp; BT$1, DataRegularSeason20242025!$E$3:$E$1315, $A15)</f>
        <v>11</v>
      </c>
      <c r="BU15">
        <f>SUMIFS(DataRegularSeason20242025!$AA$3:$AA$1315,DataRegularSeason20242025!$B$3:$B$1315, "&lt;=" &amp; BU$1, DataRegularSeason20242025!$D$3:$D$1315, $A15)+SUMIFS(DataRegularSeason20242025!$AB$3:$AB$1315,DataRegularSeason20242025!$B$3:$B$1315, "&lt;=" &amp; BU$1, DataRegularSeason20242025!$E$3:$E$1315, $A15)</f>
        <v>11</v>
      </c>
      <c r="BV15">
        <f>SUMIFS(DataRegularSeason20242025!$AA$3:$AA$1315,DataRegularSeason20242025!$B$3:$B$1315, "&lt;=" &amp; BV$1, DataRegularSeason20242025!$D$3:$D$1315, $A15)+SUMIFS(DataRegularSeason20242025!$AB$3:$AB$1315,DataRegularSeason20242025!$B$3:$B$1315, "&lt;=" &amp; BV$1, DataRegularSeason20242025!$E$3:$E$1315, $A15)</f>
        <v>11</v>
      </c>
      <c r="BW15">
        <f>SUMIFS(DataRegularSeason20242025!$AA$3:$AA$1315,DataRegularSeason20242025!$B$3:$B$1315, "&lt;=" &amp; BW$1, DataRegularSeason20242025!$D$3:$D$1315, $A15)+SUMIFS(DataRegularSeason20242025!$AB$3:$AB$1315,DataRegularSeason20242025!$B$3:$B$1315, "&lt;=" &amp; BW$1, DataRegularSeason20242025!$E$3:$E$1315, $A15)</f>
        <v>11</v>
      </c>
      <c r="BX15">
        <f>SUMIFS(DataRegularSeason20242025!$AA$3:$AA$1315,DataRegularSeason20242025!$B$3:$B$1315, "&lt;=" &amp; BX$1, DataRegularSeason20242025!$D$3:$D$1315, $A15)+SUMIFS(DataRegularSeason20242025!$AB$3:$AB$1315,DataRegularSeason20242025!$B$3:$B$1315, "&lt;=" &amp; BX$1, DataRegularSeason20242025!$E$3:$E$1315, $A15)</f>
        <v>11</v>
      </c>
      <c r="BY15">
        <f>SUMIFS(DataRegularSeason20242025!$AA$3:$AA$1315,DataRegularSeason20242025!$B$3:$B$1315, "&lt;=" &amp; BY$1, DataRegularSeason20242025!$D$3:$D$1315, $A15)+SUMIFS(DataRegularSeason20242025!$AB$3:$AB$1315,DataRegularSeason20242025!$B$3:$B$1315, "&lt;=" &amp; BY$1, DataRegularSeason20242025!$E$3:$E$1315, $A15)</f>
        <v>11</v>
      </c>
      <c r="BZ15">
        <f>SUMIFS(DataRegularSeason20242025!$AA$3:$AA$1315,DataRegularSeason20242025!$B$3:$B$1315, "&lt;=" &amp; BZ$1, DataRegularSeason20242025!$D$3:$D$1315, $A15)+SUMIFS(DataRegularSeason20242025!$AB$3:$AB$1315,DataRegularSeason20242025!$B$3:$B$1315, "&lt;=" &amp; BZ$1, DataRegularSeason20242025!$E$3:$E$1315, $A15)</f>
        <v>11</v>
      </c>
      <c r="CA15">
        <f>SUMIFS(DataRegularSeason20242025!$AA$3:$AA$1315,DataRegularSeason20242025!$B$3:$B$1315, "&lt;=" &amp; CA$1, DataRegularSeason20242025!$D$3:$D$1315, $A15)+SUMIFS(DataRegularSeason20242025!$AB$3:$AB$1315,DataRegularSeason20242025!$B$3:$B$1315, "&lt;=" &amp; CA$1, DataRegularSeason20242025!$E$3:$E$1315, $A15)</f>
        <v>11</v>
      </c>
      <c r="CB15">
        <f>SUMIFS(DataRegularSeason20242025!$AA$3:$AA$1315,DataRegularSeason20242025!$B$3:$B$1315, "&lt;=" &amp; CB$1, DataRegularSeason20242025!$D$3:$D$1315, $A15)+SUMIFS(DataRegularSeason20242025!$AB$3:$AB$1315,DataRegularSeason20242025!$B$3:$B$1315, "&lt;=" &amp; CB$1, DataRegularSeason20242025!$E$3:$E$1315, $A15)</f>
        <v>11</v>
      </c>
      <c r="CC15">
        <f>SUMIFS(DataRegularSeason20242025!$AA$3:$AA$1315,DataRegularSeason20242025!$B$3:$B$1315, "&lt;=" &amp; CC$1, DataRegularSeason20242025!$D$3:$D$1315, $A15)+SUMIFS(DataRegularSeason20242025!$AB$3:$AB$1315,DataRegularSeason20242025!$B$3:$B$1315, "&lt;=" &amp; CC$1, DataRegularSeason20242025!$E$3:$E$1315, $A15)</f>
        <v>11</v>
      </c>
      <c r="CD15">
        <f>SUMIFS(DataRegularSeason20242025!$AA$3:$AA$1315,DataRegularSeason20242025!$B$3:$B$1315, "&lt;=" &amp; CD$1, DataRegularSeason20242025!$D$3:$D$1315, $A15)+SUMIFS(DataRegularSeason20242025!$AB$3:$AB$1315,DataRegularSeason20242025!$B$3:$B$1315, "&lt;=" &amp; CD$1, DataRegularSeason20242025!$E$3:$E$1315, $A15)</f>
        <v>11</v>
      </c>
      <c r="CE15">
        <f>SUMIFS(DataRegularSeason20242025!$AA$3:$AA$1315,DataRegularSeason20242025!$B$3:$B$1315, "&lt;=" &amp; CE$1, DataRegularSeason20242025!$D$3:$D$1315, $A15)+SUMIFS(DataRegularSeason20242025!$AB$3:$AB$1315,DataRegularSeason20242025!$B$3:$B$1315, "&lt;=" &amp; CE$1, DataRegularSeason20242025!$E$3:$E$1315, $A15)</f>
        <v>11</v>
      </c>
      <c r="CF15">
        <f>SUMIFS(DataRegularSeason20242025!$AA$3:$AA$1315,DataRegularSeason20242025!$B$3:$B$1315, "&lt;=" &amp; CF$1, DataRegularSeason20242025!$D$3:$D$1315, $A15)+SUMIFS(DataRegularSeason20242025!$AB$3:$AB$1315,DataRegularSeason20242025!$B$3:$B$1315, "&lt;=" &amp; CF$1, DataRegularSeason20242025!$E$3:$E$1315, $A15)</f>
        <v>11</v>
      </c>
      <c r="CG15">
        <f>SUMIFS(DataRegularSeason20242025!$AA$3:$AA$1315,DataRegularSeason20242025!$B$3:$B$1315, "&lt;=" &amp; CG$1, DataRegularSeason20242025!$D$3:$D$1315, $A15)+SUMIFS(DataRegularSeason20242025!$AB$3:$AB$1315,DataRegularSeason20242025!$B$3:$B$1315, "&lt;=" &amp; CG$1, DataRegularSeason20242025!$E$3:$E$1315, $A15)</f>
        <v>11</v>
      </c>
      <c r="CH15">
        <f>SUMIFS(DataRegularSeason20242025!$AA$3:$AA$1315,DataRegularSeason20242025!$B$3:$B$1315, "&lt;=" &amp; CH$1, DataRegularSeason20242025!$D$3:$D$1315, $A15)+SUMIFS(DataRegularSeason20242025!$AB$3:$AB$1315,DataRegularSeason20242025!$B$3:$B$1315, "&lt;=" &amp; CH$1, DataRegularSeason20242025!$E$3:$E$1315, $A15)</f>
        <v>11</v>
      </c>
      <c r="CI15">
        <f>SUMIFS(DataRegularSeason20242025!$AA$3:$AA$1315,DataRegularSeason20242025!$B$3:$B$1315, "&lt;=" &amp; CI$1, DataRegularSeason20242025!$D$3:$D$1315, $A15)+SUMIFS(DataRegularSeason20242025!$AB$3:$AB$1315,DataRegularSeason20242025!$B$3:$B$1315, "&lt;=" &amp; CI$1, DataRegularSeason20242025!$E$3:$E$1315, $A15)</f>
        <v>11</v>
      </c>
      <c r="CJ15">
        <f>SUMIFS(DataRegularSeason20242025!$AA$3:$AA$1315,DataRegularSeason20242025!$B$3:$B$1315, "&lt;=" &amp; CJ$1, DataRegularSeason20242025!$D$3:$D$1315, $A15)+SUMIFS(DataRegularSeason20242025!$AB$3:$AB$1315,DataRegularSeason20242025!$B$3:$B$1315, "&lt;=" &amp; CJ$1, DataRegularSeason20242025!$E$3:$E$1315, $A15)</f>
        <v>11</v>
      </c>
      <c r="CK15">
        <f>SUMIFS(DataRegularSeason20242025!$AA$3:$AA$1315,DataRegularSeason20242025!$B$3:$B$1315, "&lt;=" &amp; CK$1, DataRegularSeason20242025!$D$3:$D$1315, $A15)+SUMIFS(DataRegularSeason20242025!$AB$3:$AB$1315,DataRegularSeason20242025!$B$3:$B$1315, "&lt;=" &amp; CK$1, DataRegularSeason20242025!$E$3:$E$1315, $A15)</f>
        <v>11</v>
      </c>
      <c r="CL15">
        <f>SUMIFS(DataRegularSeason20242025!$AA$3:$AA$1315,DataRegularSeason20242025!$B$3:$B$1315, "&lt;=" &amp; CL$1, DataRegularSeason20242025!$D$3:$D$1315, $A15)+SUMIFS(DataRegularSeason20242025!$AB$3:$AB$1315,DataRegularSeason20242025!$B$3:$B$1315, "&lt;=" &amp; CL$1, DataRegularSeason20242025!$E$3:$E$1315, $A15)</f>
        <v>11</v>
      </c>
      <c r="CM15">
        <f>SUMIFS(DataRegularSeason20242025!$AA$3:$AA$1315,DataRegularSeason20242025!$B$3:$B$1315, "&lt;=" &amp; CM$1, DataRegularSeason20242025!$D$3:$D$1315, $A15)+SUMIFS(DataRegularSeason20242025!$AB$3:$AB$1315,DataRegularSeason20242025!$B$3:$B$1315, "&lt;=" &amp; CM$1, DataRegularSeason20242025!$E$3:$E$1315, $A15)</f>
        <v>11</v>
      </c>
      <c r="CN15">
        <f>SUMIFS(DataRegularSeason20242025!$AA$3:$AA$1315,DataRegularSeason20242025!$B$3:$B$1315, "&lt;=" &amp; CN$1, DataRegularSeason20242025!$D$3:$D$1315, $A15)+SUMIFS(DataRegularSeason20242025!$AB$3:$AB$1315,DataRegularSeason20242025!$B$3:$B$1315, "&lt;=" &amp; CN$1, DataRegularSeason20242025!$E$3:$E$1315, $A15)</f>
        <v>11</v>
      </c>
      <c r="CO15">
        <f>SUMIFS(DataRegularSeason20242025!$AA$3:$AA$1315,DataRegularSeason20242025!$B$3:$B$1315, "&lt;=" &amp; CO$1, DataRegularSeason20242025!$D$3:$D$1315, $A15)+SUMIFS(DataRegularSeason20242025!$AB$3:$AB$1315,DataRegularSeason20242025!$B$3:$B$1315, "&lt;=" &amp; CO$1, DataRegularSeason20242025!$E$3:$E$1315, $A15)</f>
        <v>11</v>
      </c>
      <c r="CP15">
        <f>SUMIFS(DataRegularSeason20242025!$AA$3:$AA$1315,DataRegularSeason20242025!$B$3:$B$1315, "&lt;=" &amp; CP$1, DataRegularSeason20242025!$D$3:$D$1315, $A15)+SUMIFS(DataRegularSeason20242025!$AB$3:$AB$1315,DataRegularSeason20242025!$B$3:$B$1315, "&lt;=" &amp; CP$1, DataRegularSeason20242025!$E$3:$E$1315, $A15)</f>
        <v>11</v>
      </c>
      <c r="CQ15">
        <f>SUMIFS(DataRegularSeason20242025!$AA$3:$AA$1315,DataRegularSeason20242025!$B$3:$B$1315, "&lt;=" &amp; CQ$1, DataRegularSeason20242025!$D$3:$D$1315, $A15)+SUMIFS(DataRegularSeason20242025!$AB$3:$AB$1315,DataRegularSeason20242025!$B$3:$B$1315, "&lt;=" &amp; CQ$1, DataRegularSeason20242025!$E$3:$E$1315, $A15)</f>
        <v>11</v>
      </c>
      <c r="CR15">
        <f>SUMIFS(DataRegularSeason20242025!$AA$3:$AA$1315,DataRegularSeason20242025!$B$3:$B$1315, "&lt;=" &amp; CR$1, DataRegularSeason20242025!$D$3:$D$1315, $A15)+SUMIFS(DataRegularSeason20242025!$AB$3:$AB$1315,DataRegularSeason20242025!$B$3:$B$1315, "&lt;=" &amp; CR$1, DataRegularSeason20242025!$E$3:$E$1315, $A15)</f>
        <v>11</v>
      </c>
      <c r="CS15">
        <f>SUMIFS(DataRegularSeason20242025!$AA$3:$AA$1315,DataRegularSeason20242025!$B$3:$B$1315, "&lt;=" &amp; CS$1, DataRegularSeason20242025!$D$3:$D$1315, $A15)+SUMIFS(DataRegularSeason20242025!$AB$3:$AB$1315,DataRegularSeason20242025!$B$3:$B$1315, "&lt;=" &amp; CS$1, DataRegularSeason20242025!$E$3:$E$1315, $A15)</f>
        <v>11</v>
      </c>
      <c r="CT15">
        <f>SUMIFS(DataRegularSeason20242025!$AA$3:$AA$1315,DataRegularSeason20242025!$B$3:$B$1315, "&lt;=" &amp; CT$1, DataRegularSeason20242025!$D$3:$D$1315, $A15)+SUMIFS(DataRegularSeason20242025!$AB$3:$AB$1315,DataRegularSeason20242025!$B$3:$B$1315, "&lt;=" &amp; CT$1, DataRegularSeason20242025!$E$3:$E$1315, $A15)</f>
        <v>11</v>
      </c>
      <c r="CU15">
        <f>SUMIFS(DataRegularSeason20242025!$AA$3:$AA$1315,DataRegularSeason20242025!$B$3:$B$1315, "&lt;=" &amp; CU$1, DataRegularSeason20242025!$D$3:$D$1315, $A15)+SUMIFS(DataRegularSeason20242025!$AB$3:$AB$1315,DataRegularSeason20242025!$B$3:$B$1315, "&lt;=" &amp; CU$1, DataRegularSeason20242025!$E$3:$E$1315, $A15)</f>
        <v>11</v>
      </c>
      <c r="CV15">
        <f>SUMIFS(DataRegularSeason20242025!$AA$3:$AA$1315,DataRegularSeason20242025!$B$3:$B$1315, "&lt;=" &amp; CV$1, DataRegularSeason20242025!$D$3:$D$1315, $A15)+SUMIFS(DataRegularSeason20242025!$AB$3:$AB$1315,DataRegularSeason20242025!$B$3:$B$1315, "&lt;=" &amp; CV$1, DataRegularSeason20242025!$E$3:$E$1315, $A15)</f>
        <v>11</v>
      </c>
      <c r="CW15">
        <f>SUMIFS(DataRegularSeason20242025!$AA$3:$AA$1315,DataRegularSeason20242025!$B$3:$B$1315, "&lt;=" &amp; CW$1, DataRegularSeason20242025!$D$3:$D$1315, $A15)+SUMIFS(DataRegularSeason20242025!$AB$3:$AB$1315,DataRegularSeason20242025!$B$3:$B$1315, "&lt;=" &amp; CW$1, DataRegularSeason20242025!$E$3:$E$1315, $A15)</f>
        <v>11</v>
      </c>
      <c r="CX15">
        <f>SUMIFS(DataRegularSeason20242025!$AA$3:$AA$1315,DataRegularSeason20242025!$B$3:$B$1315, "&lt;=" &amp; CX$1, DataRegularSeason20242025!$D$3:$D$1315, $A15)+SUMIFS(DataRegularSeason20242025!$AB$3:$AB$1315,DataRegularSeason20242025!$B$3:$B$1315, "&lt;=" &amp; CX$1, DataRegularSeason20242025!$E$3:$E$1315, $A15)</f>
        <v>11</v>
      </c>
      <c r="CY15">
        <f>SUMIFS(DataRegularSeason20242025!$AA$3:$AA$1315,DataRegularSeason20242025!$B$3:$B$1315, "&lt;=" &amp; CY$1, DataRegularSeason20242025!$D$3:$D$1315, $A15)+SUMIFS(DataRegularSeason20242025!$AB$3:$AB$1315,DataRegularSeason20242025!$B$3:$B$1315, "&lt;=" &amp; CY$1, DataRegularSeason20242025!$E$3:$E$1315, $A15)</f>
        <v>11</v>
      </c>
      <c r="CZ15">
        <f>SUMIFS(DataRegularSeason20242025!$AA$3:$AA$1315,DataRegularSeason20242025!$B$3:$B$1315, "&lt;=" &amp; CZ$1, DataRegularSeason20242025!$D$3:$D$1315, $A15)+SUMIFS(DataRegularSeason20242025!$AB$3:$AB$1315,DataRegularSeason20242025!$B$3:$B$1315, "&lt;=" &amp; CZ$1, DataRegularSeason20242025!$E$3:$E$1315, $A15)</f>
        <v>11</v>
      </c>
      <c r="DA15">
        <f>SUMIFS(DataRegularSeason20242025!$AA$3:$AA$1315,DataRegularSeason20242025!$B$3:$B$1315, "&lt;=" &amp; DA$1, DataRegularSeason20242025!$D$3:$D$1315, $A15)+SUMIFS(DataRegularSeason20242025!$AB$3:$AB$1315,DataRegularSeason20242025!$B$3:$B$1315, "&lt;=" &amp; DA$1, DataRegularSeason20242025!$E$3:$E$1315, $A15)</f>
        <v>11</v>
      </c>
      <c r="DB15">
        <f>SUMIFS(DataRegularSeason20242025!$AA$3:$AA$1315,DataRegularSeason20242025!$B$3:$B$1315, "&lt;=" &amp; DB$1, DataRegularSeason20242025!$D$3:$D$1315, $A15)+SUMIFS(DataRegularSeason20242025!$AB$3:$AB$1315,DataRegularSeason20242025!$B$3:$B$1315, "&lt;=" &amp; DB$1, DataRegularSeason20242025!$E$3:$E$1315, $A15)</f>
        <v>11</v>
      </c>
      <c r="DC15">
        <f>SUMIFS(DataRegularSeason20242025!$AA$3:$AA$1315,DataRegularSeason20242025!$B$3:$B$1315, "&lt;=" &amp; DC$1, DataRegularSeason20242025!$D$3:$D$1315, $A15)+SUMIFS(DataRegularSeason20242025!$AB$3:$AB$1315,DataRegularSeason20242025!$B$3:$B$1315, "&lt;=" &amp; DC$1, DataRegularSeason20242025!$E$3:$E$1315, $A15)</f>
        <v>11</v>
      </c>
      <c r="DD15">
        <f>SUMIFS(DataRegularSeason20242025!$AA$3:$AA$1315,DataRegularSeason20242025!$B$3:$B$1315, "&lt;=" &amp; DD$1, DataRegularSeason20242025!$D$3:$D$1315, $A15)+SUMIFS(DataRegularSeason20242025!$AB$3:$AB$1315,DataRegularSeason20242025!$B$3:$B$1315, "&lt;=" &amp; DD$1, DataRegularSeason20242025!$E$3:$E$1315, $A15)</f>
        <v>11</v>
      </c>
      <c r="DE15">
        <f>SUMIFS(DataRegularSeason20242025!$AA$3:$AA$1315,DataRegularSeason20242025!$B$3:$B$1315, "&lt;=" &amp; DE$1, DataRegularSeason20242025!$D$3:$D$1315, $A15)+SUMIFS(DataRegularSeason20242025!$AB$3:$AB$1315,DataRegularSeason20242025!$B$3:$B$1315, "&lt;=" &amp; DE$1, DataRegularSeason20242025!$E$3:$E$1315, $A15)</f>
        <v>11</v>
      </c>
      <c r="DF15">
        <f>SUMIFS(DataRegularSeason20242025!$AA$3:$AA$1315,DataRegularSeason20242025!$B$3:$B$1315, "&lt;=" &amp; DF$1, DataRegularSeason20242025!$D$3:$D$1315, $A15)+SUMIFS(DataRegularSeason20242025!$AB$3:$AB$1315,DataRegularSeason20242025!$B$3:$B$1315, "&lt;=" &amp; DF$1, DataRegularSeason20242025!$E$3:$E$1315, $A15)</f>
        <v>11</v>
      </c>
      <c r="DG15">
        <f>SUMIFS(DataRegularSeason20242025!$AA$3:$AA$1315,DataRegularSeason20242025!$B$3:$B$1315, "&lt;=" &amp; DG$1, DataRegularSeason20242025!$D$3:$D$1315, $A15)+SUMIFS(DataRegularSeason20242025!$AB$3:$AB$1315,DataRegularSeason20242025!$B$3:$B$1315, "&lt;=" &amp; DG$1, DataRegularSeason20242025!$E$3:$E$1315, $A15)</f>
        <v>11</v>
      </c>
      <c r="DH15">
        <f>SUMIFS(DataRegularSeason20242025!$AA$3:$AA$1315,DataRegularSeason20242025!$B$3:$B$1315, "&lt;=" &amp; DH$1, DataRegularSeason20242025!$D$3:$D$1315, $A15)+SUMIFS(DataRegularSeason20242025!$AB$3:$AB$1315,DataRegularSeason20242025!$B$3:$B$1315, "&lt;=" &amp; DH$1, DataRegularSeason20242025!$E$3:$E$1315, $A15)</f>
        <v>11</v>
      </c>
      <c r="DI15">
        <f>SUMIFS(DataRegularSeason20242025!$AA$3:$AA$1315,DataRegularSeason20242025!$B$3:$B$1315, "&lt;=" &amp; DI$1, DataRegularSeason20242025!$D$3:$D$1315, $A15)+SUMIFS(DataRegularSeason20242025!$AB$3:$AB$1315,DataRegularSeason20242025!$B$3:$B$1315, "&lt;=" &amp; DI$1, DataRegularSeason20242025!$E$3:$E$1315, $A15)</f>
        <v>11</v>
      </c>
      <c r="DJ15">
        <f>SUMIFS(DataRegularSeason20242025!$AA$3:$AA$1315,DataRegularSeason20242025!$B$3:$B$1315, "&lt;=" &amp; DJ$1, DataRegularSeason20242025!$D$3:$D$1315, $A15)+SUMIFS(DataRegularSeason20242025!$AB$3:$AB$1315,DataRegularSeason20242025!$B$3:$B$1315, "&lt;=" &amp; DJ$1, DataRegularSeason20242025!$E$3:$E$1315, $A15)</f>
        <v>11</v>
      </c>
      <c r="DK15">
        <f>SUMIFS(DataRegularSeason20242025!$AA$3:$AA$1315,DataRegularSeason20242025!$B$3:$B$1315, "&lt;=" &amp; DK$1, DataRegularSeason20242025!$D$3:$D$1315, $A15)+SUMIFS(DataRegularSeason20242025!$AB$3:$AB$1315,DataRegularSeason20242025!$B$3:$B$1315, "&lt;=" &amp; DK$1, DataRegularSeason20242025!$E$3:$E$1315, $A15)</f>
        <v>11</v>
      </c>
      <c r="DL15">
        <f>SUMIFS(DataRegularSeason20242025!$AA$3:$AA$1315,DataRegularSeason20242025!$B$3:$B$1315, "&lt;=" &amp; DL$1, DataRegularSeason20242025!$D$3:$D$1315, $A15)+SUMIFS(DataRegularSeason20242025!$AB$3:$AB$1315,DataRegularSeason20242025!$B$3:$B$1315, "&lt;=" &amp; DL$1, DataRegularSeason20242025!$E$3:$E$1315, $A15)</f>
        <v>11</v>
      </c>
      <c r="DM15">
        <f>SUMIFS(DataRegularSeason20242025!$AA$3:$AA$1315,DataRegularSeason20242025!$B$3:$B$1315, "&lt;=" &amp; DM$1, DataRegularSeason20242025!$D$3:$D$1315, $A15)+SUMIFS(DataRegularSeason20242025!$AB$3:$AB$1315,DataRegularSeason20242025!$B$3:$B$1315, "&lt;=" &amp; DM$1, DataRegularSeason20242025!$E$3:$E$1315, $A15)</f>
        <v>11</v>
      </c>
      <c r="DN15">
        <f>SUMIFS(DataRegularSeason20242025!$AA$3:$AA$1315,DataRegularSeason20242025!$B$3:$B$1315, "&lt;=" &amp; DN$1, DataRegularSeason20242025!$D$3:$D$1315, $A15)+SUMIFS(DataRegularSeason20242025!$AB$3:$AB$1315,DataRegularSeason20242025!$B$3:$B$1315, "&lt;=" &amp; DN$1, DataRegularSeason20242025!$E$3:$E$1315, $A15)</f>
        <v>11</v>
      </c>
      <c r="DO15">
        <f>SUMIFS(DataRegularSeason20242025!$AA$3:$AA$1315,DataRegularSeason20242025!$B$3:$B$1315, "&lt;=" &amp; DO$1, DataRegularSeason20242025!$D$3:$D$1315, $A15)+SUMIFS(DataRegularSeason20242025!$AB$3:$AB$1315,DataRegularSeason20242025!$B$3:$B$1315, "&lt;=" &amp; DO$1, DataRegularSeason20242025!$E$3:$E$1315, $A15)</f>
        <v>11</v>
      </c>
      <c r="DP15">
        <f>SUMIFS(DataRegularSeason20242025!$AA$3:$AA$1315,DataRegularSeason20242025!$B$3:$B$1315, "&lt;=" &amp; DP$1, DataRegularSeason20242025!$D$3:$D$1315, $A15)+SUMIFS(DataRegularSeason20242025!$AB$3:$AB$1315,DataRegularSeason20242025!$B$3:$B$1315, "&lt;=" &amp; DP$1, DataRegularSeason20242025!$E$3:$E$1315, $A15)</f>
        <v>11</v>
      </c>
      <c r="DQ15">
        <f>SUMIFS(DataRegularSeason20242025!$AA$3:$AA$1315,DataRegularSeason20242025!$B$3:$B$1315, "&lt;=" &amp; DQ$1, DataRegularSeason20242025!$D$3:$D$1315, $A15)+SUMIFS(DataRegularSeason20242025!$AB$3:$AB$1315,DataRegularSeason20242025!$B$3:$B$1315, "&lt;=" &amp; DQ$1, DataRegularSeason20242025!$E$3:$E$1315, $A15)</f>
        <v>11</v>
      </c>
      <c r="DR15">
        <f>SUMIFS(DataRegularSeason20242025!$AA$3:$AA$1315,DataRegularSeason20242025!$B$3:$B$1315, "&lt;=" &amp; DR$1, DataRegularSeason20242025!$D$3:$D$1315, $A15)+SUMIFS(DataRegularSeason20242025!$AB$3:$AB$1315,DataRegularSeason20242025!$B$3:$B$1315, "&lt;=" &amp; DR$1, DataRegularSeason20242025!$E$3:$E$1315, $A15)</f>
        <v>11</v>
      </c>
      <c r="DS15">
        <f>SUMIFS(DataRegularSeason20242025!$AA$3:$AA$1315,DataRegularSeason20242025!$B$3:$B$1315, "&lt;=" &amp; DS$1, DataRegularSeason20242025!$D$3:$D$1315, $A15)+SUMIFS(DataRegularSeason20242025!$AB$3:$AB$1315,DataRegularSeason20242025!$B$3:$B$1315, "&lt;=" &amp; DS$1, DataRegularSeason20242025!$E$3:$E$1315, $A15)</f>
        <v>11</v>
      </c>
      <c r="DT15">
        <f>SUMIFS(DataRegularSeason20242025!$AA$3:$AA$1315,DataRegularSeason20242025!$B$3:$B$1315, "&lt;=" &amp; DT$1, DataRegularSeason20242025!$D$3:$D$1315, $A15)+SUMIFS(DataRegularSeason20242025!$AB$3:$AB$1315,DataRegularSeason20242025!$B$3:$B$1315, "&lt;=" &amp; DT$1, DataRegularSeason20242025!$E$3:$E$1315, $A15)</f>
        <v>11</v>
      </c>
      <c r="DU15">
        <f>SUMIFS(DataRegularSeason20242025!$AA$3:$AA$1315,DataRegularSeason20242025!$B$3:$B$1315, "&lt;=" &amp; DU$1, DataRegularSeason20242025!$D$3:$D$1315, $A15)+SUMIFS(DataRegularSeason20242025!$AB$3:$AB$1315,DataRegularSeason20242025!$B$3:$B$1315, "&lt;=" &amp; DU$1, DataRegularSeason20242025!$E$3:$E$1315, $A15)</f>
        <v>11</v>
      </c>
      <c r="DV15">
        <f>SUMIFS(DataRegularSeason20242025!$AA$3:$AA$1315,DataRegularSeason20242025!$B$3:$B$1315, "&lt;=" &amp; DV$1, DataRegularSeason20242025!$D$3:$D$1315, $A15)+SUMIFS(DataRegularSeason20242025!$AB$3:$AB$1315,DataRegularSeason20242025!$B$3:$B$1315, "&lt;=" &amp; DV$1, DataRegularSeason20242025!$E$3:$E$1315, $A15)</f>
        <v>11</v>
      </c>
      <c r="DW15">
        <f>SUMIFS(DataRegularSeason20242025!$AA$3:$AA$1315,DataRegularSeason20242025!$B$3:$B$1315, "&lt;=" &amp; DW$1, DataRegularSeason20242025!$D$3:$D$1315, $A15)+SUMIFS(DataRegularSeason20242025!$AB$3:$AB$1315,DataRegularSeason20242025!$B$3:$B$1315, "&lt;=" &amp; DW$1, DataRegularSeason20242025!$E$3:$E$1315, $A15)</f>
        <v>11</v>
      </c>
      <c r="DX15">
        <f>SUMIFS(DataRegularSeason20242025!$AA$3:$AA$1315,DataRegularSeason20242025!$B$3:$B$1315, "&lt;=" &amp; DX$1, DataRegularSeason20242025!$D$3:$D$1315, $A15)+SUMIFS(DataRegularSeason20242025!$AB$3:$AB$1315,DataRegularSeason20242025!$B$3:$B$1315, "&lt;=" &amp; DX$1, DataRegularSeason20242025!$E$3:$E$1315, $A15)</f>
        <v>11</v>
      </c>
      <c r="DY15">
        <f>SUMIFS(DataRegularSeason20242025!$AA$3:$AA$1315,DataRegularSeason20242025!$B$3:$B$1315, "&lt;=" &amp; DY$1, DataRegularSeason20242025!$D$3:$D$1315, $A15)+SUMIFS(DataRegularSeason20242025!$AB$3:$AB$1315,DataRegularSeason20242025!$B$3:$B$1315, "&lt;=" &amp; DY$1, DataRegularSeason20242025!$E$3:$E$1315, $A15)</f>
        <v>11</v>
      </c>
      <c r="DZ15">
        <f>SUMIFS(DataRegularSeason20242025!$AA$3:$AA$1315,DataRegularSeason20242025!$B$3:$B$1315, "&lt;=" &amp; DZ$1, DataRegularSeason20242025!$D$3:$D$1315, $A15)+SUMIFS(DataRegularSeason20242025!$AB$3:$AB$1315,DataRegularSeason20242025!$B$3:$B$1315, "&lt;=" &amp; DZ$1, DataRegularSeason20242025!$E$3:$E$1315, $A15)</f>
        <v>11</v>
      </c>
      <c r="EA15">
        <f>SUMIFS(DataRegularSeason20242025!$AA$3:$AA$1315,DataRegularSeason20242025!$B$3:$B$1315, "&lt;=" &amp; EA$1, DataRegularSeason20242025!$D$3:$D$1315, $A15)+SUMIFS(DataRegularSeason20242025!$AB$3:$AB$1315,DataRegularSeason20242025!$B$3:$B$1315, "&lt;=" &amp; EA$1, DataRegularSeason20242025!$E$3:$E$1315, $A15)</f>
        <v>11</v>
      </c>
      <c r="EB15">
        <f>SUMIFS(DataRegularSeason20242025!$AA$3:$AA$1315,DataRegularSeason20242025!$B$3:$B$1315, "&lt;=" &amp; EB$1, DataRegularSeason20242025!$D$3:$D$1315, $A15)+SUMIFS(DataRegularSeason20242025!$AB$3:$AB$1315,DataRegularSeason20242025!$B$3:$B$1315, "&lt;=" &amp; EB$1, DataRegularSeason20242025!$E$3:$E$1315, $A15)</f>
        <v>11</v>
      </c>
      <c r="EC15">
        <f>SUMIFS(DataRegularSeason20242025!$AA$3:$AA$1315,DataRegularSeason20242025!$B$3:$B$1315, "&lt;=" &amp; EC$1, DataRegularSeason20242025!$D$3:$D$1315, $A15)+SUMIFS(DataRegularSeason20242025!$AB$3:$AB$1315,DataRegularSeason20242025!$B$3:$B$1315, "&lt;=" &amp; EC$1, DataRegularSeason20242025!$E$3:$E$1315, $A15)</f>
        <v>11</v>
      </c>
      <c r="ED15">
        <f>SUMIFS(DataRegularSeason20242025!$AA$3:$AA$1315,DataRegularSeason20242025!$B$3:$B$1315, "&lt;=" &amp; ED$1, DataRegularSeason20242025!$D$3:$D$1315, $A15)+SUMIFS(DataRegularSeason20242025!$AB$3:$AB$1315,DataRegularSeason20242025!$B$3:$B$1315, "&lt;=" &amp; ED$1, DataRegularSeason20242025!$E$3:$E$1315, $A15)</f>
        <v>11</v>
      </c>
      <c r="EE15">
        <f>SUMIFS(DataRegularSeason20242025!$AA$3:$AA$1315,DataRegularSeason20242025!$B$3:$B$1315, "&lt;=" &amp; EE$1, DataRegularSeason20242025!$D$3:$D$1315, $A15)+SUMIFS(DataRegularSeason20242025!$AB$3:$AB$1315,DataRegularSeason20242025!$B$3:$B$1315, "&lt;=" &amp; EE$1, DataRegularSeason20242025!$E$3:$E$1315, $A15)</f>
        <v>11</v>
      </c>
      <c r="EF15">
        <f>SUMIFS(DataRegularSeason20242025!$AA$3:$AA$1315,DataRegularSeason20242025!$B$3:$B$1315, "&lt;=" &amp; EF$1, DataRegularSeason20242025!$D$3:$D$1315, $A15)+SUMIFS(DataRegularSeason20242025!$AB$3:$AB$1315,DataRegularSeason20242025!$B$3:$B$1315, "&lt;=" &amp; EF$1, DataRegularSeason20242025!$E$3:$E$1315, $A15)</f>
        <v>11</v>
      </c>
      <c r="EG15">
        <f>SUMIFS(DataRegularSeason20242025!$AA$3:$AA$1315,DataRegularSeason20242025!$B$3:$B$1315, "&lt;=" &amp; EG$1, DataRegularSeason20242025!$D$3:$D$1315, $A15)+SUMIFS(DataRegularSeason20242025!$AB$3:$AB$1315,DataRegularSeason20242025!$B$3:$B$1315, "&lt;=" &amp; EG$1, DataRegularSeason20242025!$E$3:$E$1315, $A15)</f>
        <v>11</v>
      </c>
      <c r="EH15">
        <f>SUMIFS(DataRegularSeason20242025!$AA$3:$AA$1315,DataRegularSeason20242025!$B$3:$B$1315, "&lt;=" &amp; EH$1, DataRegularSeason20242025!$D$3:$D$1315, $A15)+SUMIFS(DataRegularSeason20242025!$AB$3:$AB$1315,DataRegularSeason20242025!$B$3:$B$1315, "&lt;=" &amp; EH$1, DataRegularSeason20242025!$E$3:$E$1315, $A15)</f>
        <v>11</v>
      </c>
      <c r="EI15">
        <f>SUMIFS(DataRegularSeason20242025!$AA$3:$AA$1315,DataRegularSeason20242025!$B$3:$B$1315, "&lt;=" &amp; EI$1, DataRegularSeason20242025!$D$3:$D$1315, $A15)+SUMIFS(DataRegularSeason20242025!$AB$3:$AB$1315,DataRegularSeason20242025!$B$3:$B$1315, "&lt;=" &amp; EI$1, DataRegularSeason20242025!$E$3:$E$1315, $A15)</f>
        <v>11</v>
      </c>
      <c r="EJ15">
        <f>SUMIFS(DataRegularSeason20242025!$AA$3:$AA$1315,DataRegularSeason20242025!$B$3:$B$1315, "&lt;=" &amp; EJ$1, DataRegularSeason20242025!$D$3:$D$1315, $A15)+SUMIFS(DataRegularSeason20242025!$AB$3:$AB$1315,DataRegularSeason20242025!$B$3:$B$1315, "&lt;=" &amp; EJ$1, DataRegularSeason20242025!$E$3:$E$1315, $A15)</f>
        <v>11</v>
      </c>
      <c r="EK15">
        <f>SUMIFS(DataRegularSeason20242025!$AA$3:$AA$1315,DataRegularSeason20242025!$B$3:$B$1315, "&lt;=" &amp; EK$1, DataRegularSeason20242025!$D$3:$D$1315, $A15)+SUMIFS(DataRegularSeason20242025!$AB$3:$AB$1315,DataRegularSeason20242025!$B$3:$B$1315, "&lt;=" &amp; EK$1, DataRegularSeason20242025!$E$3:$E$1315, $A15)</f>
        <v>11</v>
      </c>
      <c r="EL15">
        <f>SUMIFS(DataRegularSeason20242025!$AA$3:$AA$1315,DataRegularSeason20242025!$B$3:$B$1315, "&lt;=" &amp; EL$1, DataRegularSeason20242025!$D$3:$D$1315, $A15)+SUMIFS(DataRegularSeason20242025!$AB$3:$AB$1315,DataRegularSeason20242025!$B$3:$B$1315, "&lt;=" &amp; EL$1, DataRegularSeason20242025!$E$3:$E$1315, $A15)</f>
        <v>11</v>
      </c>
      <c r="EM15">
        <f>SUMIFS(DataRegularSeason20242025!$AA$3:$AA$1315,DataRegularSeason20242025!$B$3:$B$1315, "&lt;=" &amp; EM$1, DataRegularSeason20242025!$D$3:$D$1315, $A15)+SUMIFS(DataRegularSeason20242025!$AB$3:$AB$1315,DataRegularSeason20242025!$B$3:$B$1315, "&lt;=" &amp; EM$1, DataRegularSeason20242025!$E$3:$E$1315, $A15)</f>
        <v>11</v>
      </c>
      <c r="EN15">
        <f>SUMIFS(DataRegularSeason20242025!$AA$3:$AA$1315,DataRegularSeason20242025!$B$3:$B$1315, "&lt;=" &amp; EN$1, DataRegularSeason20242025!$D$3:$D$1315, $A15)+SUMIFS(DataRegularSeason20242025!$AB$3:$AB$1315,DataRegularSeason20242025!$B$3:$B$1315, "&lt;=" &amp; EN$1, DataRegularSeason20242025!$E$3:$E$1315, $A15)</f>
        <v>11</v>
      </c>
      <c r="EO15">
        <f>SUMIFS(DataRegularSeason20242025!$AA$3:$AA$1315,DataRegularSeason20242025!$B$3:$B$1315, "&lt;=" &amp; EO$1, DataRegularSeason20242025!$D$3:$D$1315, $A15)+SUMIFS(DataRegularSeason20242025!$AB$3:$AB$1315,DataRegularSeason20242025!$B$3:$B$1315, "&lt;=" &amp; EO$1, DataRegularSeason20242025!$E$3:$E$1315, $A15)</f>
        <v>11</v>
      </c>
      <c r="EP15">
        <f>SUMIFS(DataRegularSeason20242025!$AA$3:$AA$1315,DataRegularSeason20242025!$B$3:$B$1315, "&lt;=" &amp; EP$1, DataRegularSeason20242025!$D$3:$D$1315, $A15)+SUMIFS(DataRegularSeason20242025!$AB$3:$AB$1315,DataRegularSeason20242025!$B$3:$B$1315, "&lt;=" &amp; EP$1, DataRegularSeason20242025!$E$3:$E$1315, $A15)</f>
        <v>11</v>
      </c>
      <c r="EQ15">
        <f>SUMIFS(DataRegularSeason20242025!$AA$3:$AA$1315,DataRegularSeason20242025!$B$3:$B$1315, "&lt;=" &amp; EQ$1, DataRegularSeason20242025!$D$3:$D$1315, $A15)+SUMIFS(DataRegularSeason20242025!$AB$3:$AB$1315,DataRegularSeason20242025!$B$3:$B$1315, "&lt;=" &amp; EQ$1, DataRegularSeason20242025!$E$3:$E$1315, $A15)</f>
        <v>11</v>
      </c>
      <c r="ER15">
        <f>SUMIFS(DataRegularSeason20242025!$AA$3:$AA$1315,DataRegularSeason20242025!$B$3:$B$1315, "&lt;=" &amp; ER$1, DataRegularSeason20242025!$D$3:$D$1315, $A15)+SUMIFS(DataRegularSeason20242025!$AB$3:$AB$1315,DataRegularSeason20242025!$B$3:$B$1315, "&lt;=" &amp; ER$1, DataRegularSeason20242025!$E$3:$E$1315, $A15)</f>
        <v>11</v>
      </c>
      <c r="ES15">
        <f>SUMIFS(DataRegularSeason20242025!$AA$3:$AA$1315,DataRegularSeason20242025!$B$3:$B$1315, "&lt;=" &amp; ES$1, DataRegularSeason20242025!$D$3:$D$1315, $A15)+SUMIFS(DataRegularSeason20242025!$AB$3:$AB$1315,DataRegularSeason20242025!$B$3:$B$1315, "&lt;=" &amp; ES$1, DataRegularSeason20242025!$E$3:$E$1315, $A15)</f>
        <v>11</v>
      </c>
      <c r="ET15">
        <f>SUMIFS(DataRegularSeason20242025!$AA$3:$AA$1315,DataRegularSeason20242025!$B$3:$B$1315, "&lt;=" &amp; ET$1, DataRegularSeason20242025!$D$3:$D$1315, $A15)+SUMIFS(DataRegularSeason20242025!$AB$3:$AB$1315,DataRegularSeason20242025!$B$3:$B$1315, "&lt;=" &amp; ET$1, DataRegularSeason20242025!$E$3:$E$1315, $A15)</f>
        <v>11</v>
      </c>
      <c r="EU15">
        <f>SUMIFS(DataRegularSeason20242025!$AA$3:$AA$1315,DataRegularSeason20242025!$B$3:$B$1315, "&lt;=" &amp; EU$1, DataRegularSeason20242025!$D$3:$D$1315, $A15)+SUMIFS(DataRegularSeason20242025!$AB$3:$AB$1315,DataRegularSeason20242025!$B$3:$B$1315, "&lt;=" &amp; EU$1, DataRegularSeason20242025!$E$3:$E$1315, $A15)</f>
        <v>11</v>
      </c>
      <c r="EV15">
        <f>SUMIFS(DataRegularSeason20242025!$AA$3:$AA$1315,DataRegularSeason20242025!$B$3:$B$1315, "&lt;=" &amp; EV$1, DataRegularSeason20242025!$D$3:$D$1315, $A15)+SUMIFS(DataRegularSeason20242025!$AB$3:$AB$1315,DataRegularSeason20242025!$B$3:$B$1315, "&lt;=" &amp; EV$1, DataRegularSeason20242025!$E$3:$E$1315, $A15)</f>
        <v>11</v>
      </c>
      <c r="EW15">
        <f>SUMIFS(DataRegularSeason20242025!$AA$3:$AA$1315,DataRegularSeason20242025!$B$3:$B$1315, "&lt;=" &amp; EW$1, DataRegularSeason20242025!$D$3:$D$1315, $A15)+SUMIFS(DataRegularSeason20242025!$AB$3:$AB$1315,DataRegularSeason20242025!$B$3:$B$1315, "&lt;=" &amp; EW$1, DataRegularSeason20242025!$E$3:$E$1315, $A15)</f>
        <v>11</v>
      </c>
      <c r="EX15">
        <f>SUMIFS(DataRegularSeason20242025!$AA$3:$AA$1315,DataRegularSeason20242025!$B$3:$B$1315, "&lt;=" &amp; EX$1, DataRegularSeason20242025!$D$3:$D$1315, $A15)+SUMIFS(DataRegularSeason20242025!$AB$3:$AB$1315,DataRegularSeason20242025!$B$3:$B$1315, "&lt;=" &amp; EX$1, DataRegularSeason20242025!$E$3:$E$1315, $A15)</f>
        <v>11</v>
      </c>
      <c r="EY15">
        <f>SUMIFS(DataRegularSeason20242025!$AA$3:$AA$1315,DataRegularSeason20242025!$B$3:$B$1315, "&lt;=" &amp; EY$1, DataRegularSeason20242025!$D$3:$D$1315, $A15)+SUMIFS(DataRegularSeason20242025!$AB$3:$AB$1315,DataRegularSeason20242025!$B$3:$B$1315, "&lt;=" &amp; EY$1, DataRegularSeason20242025!$E$3:$E$1315, $A15)</f>
        <v>11</v>
      </c>
      <c r="EZ15">
        <f>SUMIFS(DataRegularSeason20242025!$AA$3:$AA$1315,DataRegularSeason20242025!$B$3:$B$1315, "&lt;=" &amp; EZ$1, DataRegularSeason20242025!$D$3:$D$1315, $A15)+SUMIFS(DataRegularSeason20242025!$AB$3:$AB$1315,DataRegularSeason20242025!$B$3:$B$1315, "&lt;=" &amp; EZ$1, DataRegularSeason20242025!$E$3:$E$1315, $A15)</f>
        <v>11</v>
      </c>
      <c r="FA15">
        <f>SUMIFS(DataRegularSeason20242025!$AA$3:$AA$1315,DataRegularSeason20242025!$B$3:$B$1315, "&lt;=" &amp; FA$1, DataRegularSeason20242025!$D$3:$D$1315, $A15)+SUMIFS(DataRegularSeason20242025!$AB$3:$AB$1315,DataRegularSeason20242025!$B$3:$B$1315, "&lt;=" &amp; FA$1, DataRegularSeason20242025!$E$3:$E$1315, $A15)</f>
        <v>11</v>
      </c>
      <c r="FB15">
        <f>SUMIFS(DataRegularSeason20242025!$AA$3:$AA$1315,DataRegularSeason20242025!$B$3:$B$1315, "&lt;=" &amp; FB$1, DataRegularSeason20242025!$D$3:$D$1315, $A15)+SUMIFS(DataRegularSeason20242025!$AB$3:$AB$1315,DataRegularSeason20242025!$B$3:$B$1315, "&lt;=" &amp; FB$1, DataRegularSeason20242025!$E$3:$E$1315, $A15)</f>
        <v>11</v>
      </c>
      <c r="FC15">
        <f>SUMIFS(DataRegularSeason20242025!$AA$3:$AA$1315,DataRegularSeason20242025!$B$3:$B$1315, "&lt;=" &amp; FC$1, DataRegularSeason20242025!$D$3:$D$1315, $A15)+SUMIFS(DataRegularSeason20242025!$AB$3:$AB$1315,DataRegularSeason20242025!$B$3:$B$1315, "&lt;=" &amp; FC$1, DataRegularSeason20242025!$E$3:$E$1315, $A15)</f>
        <v>11</v>
      </c>
      <c r="FD15">
        <f>SUMIFS(DataRegularSeason20242025!$AA$3:$AA$1315,DataRegularSeason20242025!$B$3:$B$1315, "&lt;=" &amp; FD$1, DataRegularSeason20242025!$D$3:$D$1315, $A15)+SUMIFS(DataRegularSeason20242025!$AB$3:$AB$1315,DataRegularSeason20242025!$B$3:$B$1315, "&lt;=" &amp; FD$1, DataRegularSeason20242025!$E$3:$E$1315, $A15)</f>
        <v>11</v>
      </c>
      <c r="FE15">
        <f>SUMIFS(DataRegularSeason20242025!$AA$3:$AA$1315,DataRegularSeason20242025!$B$3:$B$1315, "&lt;=" &amp; FE$1, DataRegularSeason20242025!$D$3:$D$1315, $A15)+SUMIFS(DataRegularSeason20242025!$AB$3:$AB$1315,DataRegularSeason20242025!$B$3:$B$1315, "&lt;=" &amp; FE$1, DataRegularSeason20242025!$E$3:$E$1315, $A15)</f>
        <v>11</v>
      </c>
      <c r="FF15">
        <f>SUMIFS(DataRegularSeason20242025!$AA$3:$AA$1315,DataRegularSeason20242025!$B$3:$B$1315, "&lt;=" &amp; FF$1, DataRegularSeason20242025!$D$3:$D$1315, $A15)+SUMIFS(DataRegularSeason20242025!$AB$3:$AB$1315,DataRegularSeason20242025!$B$3:$B$1315, "&lt;=" &amp; FF$1, DataRegularSeason20242025!$E$3:$E$1315, $A15)</f>
        <v>11</v>
      </c>
      <c r="FG15">
        <f>SUMIFS(DataRegularSeason20242025!$AA$3:$AA$1315,DataRegularSeason20242025!$B$3:$B$1315, "&lt;=" &amp; FG$1, DataRegularSeason20242025!$D$3:$D$1315, $A15)+SUMIFS(DataRegularSeason20242025!$AB$3:$AB$1315,DataRegularSeason20242025!$B$3:$B$1315, "&lt;=" &amp; FG$1, DataRegularSeason20242025!$E$3:$E$1315, $A15)</f>
        <v>11</v>
      </c>
      <c r="FH15">
        <f>SUMIFS(DataRegularSeason20242025!$AA$3:$AA$1315,DataRegularSeason20242025!$B$3:$B$1315, "&lt;=" &amp; FH$1, DataRegularSeason20242025!$D$3:$D$1315, $A15)+SUMIFS(DataRegularSeason20242025!$AB$3:$AB$1315,DataRegularSeason20242025!$B$3:$B$1315, "&lt;=" &amp; FH$1, DataRegularSeason20242025!$E$3:$E$1315, $A15)</f>
        <v>11</v>
      </c>
      <c r="FI15">
        <f>SUMIFS(DataRegularSeason20242025!$AA$3:$AA$1315,DataRegularSeason20242025!$B$3:$B$1315, "&lt;=" &amp; FI$1, DataRegularSeason20242025!$D$3:$D$1315, $A15)+SUMIFS(DataRegularSeason20242025!$AB$3:$AB$1315,DataRegularSeason20242025!$B$3:$B$1315, "&lt;=" &amp; FI$1, DataRegularSeason20242025!$E$3:$E$1315, $A15)</f>
        <v>11</v>
      </c>
      <c r="FJ15">
        <f>SUMIFS(DataRegularSeason20242025!$AA$3:$AA$1315,DataRegularSeason20242025!$B$3:$B$1315, "&lt;=" &amp; FJ$1, DataRegularSeason20242025!$D$3:$D$1315, $A15)+SUMIFS(DataRegularSeason20242025!$AB$3:$AB$1315,DataRegularSeason20242025!$B$3:$B$1315, "&lt;=" &amp; FJ$1, DataRegularSeason20242025!$E$3:$E$1315, $A15)</f>
        <v>11</v>
      </c>
      <c r="FK15">
        <f>SUMIFS(DataRegularSeason20242025!$AA$3:$AA$1315,DataRegularSeason20242025!$B$3:$B$1315, "&lt;=" &amp; FK$1, DataRegularSeason20242025!$D$3:$D$1315, $A15)+SUMIFS(DataRegularSeason20242025!$AB$3:$AB$1315,DataRegularSeason20242025!$B$3:$B$1315, "&lt;=" &amp; FK$1, DataRegularSeason20242025!$E$3:$E$1315, $A15)</f>
        <v>11</v>
      </c>
      <c r="FL15">
        <f>SUMIFS(DataRegularSeason20242025!$AA$3:$AA$1315,DataRegularSeason20242025!$B$3:$B$1315, "&lt;=" &amp; FL$1, DataRegularSeason20242025!$D$3:$D$1315, $A15)+SUMIFS(DataRegularSeason20242025!$AB$3:$AB$1315,DataRegularSeason20242025!$B$3:$B$1315, "&lt;=" &amp; FL$1, DataRegularSeason20242025!$E$3:$E$1315, $A15)</f>
        <v>11</v>
      </c>
      <c r="FM15">
        <f>SUMIFS(DataRegularSeason20242025!$AA$3:$AA$1315,DataRegularSeason20242025!$B$3:$B$1315, "&lt;=" &amp; FM$1, DataRegularSeason20242025!$D$3:$D$1315, $A15)+SUMIFS(DataRegularSeason20242025!$AB$3:$AB$1315,DataRegularSeason20242025!$B$3:$B$1315, "&lt;=" &amp; FM$1, DataRegularSeason20242025!$E$3:$E$1315, $A15)</f>
        <v>11</v>
      </c>
      <c r="FN15">
        <f>SUMIFS(DataRegularSeason20242025!$AA$3:$AA$1315,DataRegularSeason20242025!$B$3:$B$1315, "&lt;=" &amp; FN$1, DataRegularSeason20242025!$D$3:$D$1315, $A15)+SUMIFS(DataRegularSeason20242025!$AB$3:$AB$1315,DataRegularSeason20242025!$B$3:$B$1315, "&lt;=" &amp; FN$1, DataRegularSeason20242025!$E$3:$E$1315, $A15)</f>
        <v>11</v>
      </c>
      <c r="FO15">
        <f>SUMIFS(DataRegularSeason20242025!$AA$3:$AA$1315,DataRegularSeason20242025!$B$3:$B$1315, "&lt;=" &amp; FO$1, DataRegularSeason20242025!$D$3:$D$1315, $A15)+SUMIFS(DataRegularSeason20242025!$AB$3:$AB$1315,DataRegularSeason20242025!$B$3:$B$1315, "&lt;=" &amp; FO$1, DataRegularSeason20242025!$E$3:$E$1315, $A15)</f>
        <v>11</v>
      </c>
      <c r="FP15">
        <f>SUMIFS(DataRegularSeason20242025!$AA$3:$AA$1315,DataRegularSeason20242025!$B$3:$B$1315, "&lt;=" &amp; FP$1, DataRegularSeason20242025!$D$3:$D$1315, $A15)+SUMIFS(DataRegularSeason20242025!$AB$3:$AB$1315,DataRegularSeason20242025!$B$3:$B$1315, "&lt;=" &amp; FP$1, DataRegularSeason20242025!$E$3:$E$1315, $A15)</f>
        <v>11</v>
      </c>
      <c r="FQ15">
        <f>SUMIFS(DataRegularSeason20242025!$AA$3:$AA$1315,DataRegularSeason20242025!$B$3:$B$1315, "&lt;=" &amp; FQ$1, DataRegularSeason20242025!$D$3:$D$1315, $A15)+SUMIFS(DataRegularSeason20242025!$AB$3:$AB$1315,DataRegularSeason20242025!$B$3:$B$1315, "&lt;=" &amp; FQ$1, DataRegularSeason20242025!$E$3:$E$1315, $A15)</f>
        <v>11</v>
      </c>
      <c r="FR15">
        <f>SUMIFS(DataRegularSeason20242025!$AA$3:$AA$1315,DataRegularSeason20242025!$B$3:$B$1315, "&lt;=" &amp; FR$1, DataRegularSeason20242025!$D$3:$D$1315, $A15)+SUMIFS(DataRegularSeason20242025!$AB$3:$AB$1315,DataRegularSeason20242025!$B$3:$B$1315, "&lt;=" &amp; FR$1, DataRegularSeason20242025!$E$3:$E$1315, $A15)</f>
        <v>11</v>
      </c>
      <c r="FS15">
        <f>SUMIFS(DataRegularSeason20242025!$AA$3:$AA$1315,DataRegularSeason20242025!$B$3:$B$1315, "&lt;=" &amp; FS$1, DataRegularSeason20242025!$D$3:$D$1315, $A15)+SUMIFS(DataRegularSeason20242025!$AB$3:$AB$1315,DataRegularSeason20242025!$B$3:$B$1315, "&lt;=" &amp; FS$1, DataRegularSeason20242025!$E$3:$E$1315, $A15)</f>
        <v>11</v>
      </c>
      <c r="FT15">
        <f>SUMIFS(DataRegularSeason20242025!$AA$3:$AA$1315,DataRegularSeason20242025!$B$3:$B$1315, "&lt;=" &amp; FT$1, DataRegularSeason20242025!$D$3:$D$1315, $A15)+SUMIFS(DataRegularSeason20242025!$AB$3:$AB$1315,DataRegularSeason20242025!$B$3:$B$1315, "&lt;=" &amp; FT$1, DataRegularSeason20242025!$E$3:$E$1315, $A15)</f>
        <v>11</v>
      </c>
      <c r="FU15">
        <f>SUMIFS(DataRegularSeason20242025!$AA$3:$AA$1315,DataRegularSeason20242025!$B$3:$B$1315, "&lt;=" &amp; FU$1, DataRegularSeason20242025!$D$3:$D$1315, $A15)+SUMIFS(DataRegularSeason20242025!$AB$3:$AB$1315,DataRegularSeason20242025!$B$3:$B$1315, "&lt;=" &amp; FU$1, DataRegularSeason20242025!$E$3:$E$1315, $A15)</f>
        <v>11</v>
      </c>
      <c r="FV15">
        <f>SUMIFS(DataRegularSeason20242025!$AA$3:$AA$1315,DataRegularSeason20242025!$B$3:$B$1315, "&lt;=" &amp; FV$1, DataRegularSeason20242025!$D$3:$D$1315, $A15)+SUMIFS(DataRegularSeason20242025!$AB$3:$AB$1315,DataRegularSeason20242025!$B$3:$B$1315, "&lt;=" &amp; FV$1, DataRegularSeason20242025!$E$3:$E$1315, $A15)</f>
        <v>11</v>
      </c>
      <c r="FW15">
        <f>SUMIFS(DataRegularSeason20242025!$AA$3:$AA$1315,DataRegularSeason20242025!$B$3:$B$1315, "&lt;=" &amp; FW$1, DataRegularSeason20242025!$D$3:$D$1315, $A15)+SUMIFS(DataRegularSeason20242025!$AB$3:$AB$1315,DataRegularSeason20242025!$B$3:$B$1315, "&lt;=" &amp; FW$1, DataRegularSeason20242025!$E$3:$E$1315, $A15)</f>
        <v>11</v>
      </c>
      <c r="FX15">
        <f>SUMIFS(DataRegularSeason20242025!$AA$3:$AA$1315,DataRegularSeason20242025!$B$3:$B$1315, "&lt;=" &amp; FX$1, DataRegularSeason20242025!$D$3:$D$1315, $A15)+SUMIFS(DataRegularSeason20242025!$AB$3:$AB$1315,DataRegularSeason20242025!$B$3:$B$1315, "&lt;=" &amp; FX$1, DataRegularSeason20242025!$E$3:$E$1315, $A15)</f>
        <v>11</v>
      </c>
      <c r="FY15">
        <f>SUMIFS(DataRegularSeason20242025!$AA$3:$AA$1315,DataRegularSeason20242025!$B$3:$B$1315, "&lt;=" &amp; FY$1, DataRegularSeason20242025!$D$3:$D$1315, $A15)+SUMIFS(DataRegularSeason20242025!$AB$3:$AB$1315,DataRegularSeason20242025!$B$3:$B$1315, "&lt;=" &amp; FY$1, DataRegularSeason20242025!$E$3:$E$1315, $A15)</f>
        <v>11</v>
      </c>
      <c r="FZ15">
        <f>SUMIFS(DataRegularSeason20242025!$AA$3:$AA$1315,DataRegularSeason20242025!$B$3:$B$1315, "&lt;=" &amp; FZ$1, DataRegularSeason20242025!$D$3:$D$1315, $A15)+SUMIFS(DataRegularSeason20242025!$AB$3:$AB$1315,DataRegularSeason20242025!$B$3:$B$1315, "&lt;=" &amp; FZ$1, DataRegularSeason20242025!$E$3:$E$1315, $A15)</f>
        <v>11</v>
      </c>
      <c r="GA15">
        <f>SUMIFS(DataRegularSeason20242025!$AA$3:$AA$1315,DataRegularSeason20242025!$B$3:$B$1315, "&lt;=" &amp; GA$1, DataRegularSeason20242025!$D$3:$D$1315, $A15)+SUMIFS(DataRegularSeason20242025!$AB$3:$AB$1315,DataRegularSeason20242025!$B$3:$B$1315, "&lt;=" &amp; GA$1, DataRegularSeason20242025!$E$3:$E$1315, $A15)</f>
        <v>11</v>
      </c>
      <c r="GB15">
        <f>SUMIFS(DataRegularSeason20242025!$AA$3:$AA$1315,DataRegularSeason20242025!$B$3:$B$1315, "&lt;=" &amp; GB$1, DataRegularSeason20242025!$D$3:$D$1315, $A15)+SUMIFS(DataRegularSeason20242025!$AB$3:$AB$1315,DataRegularSeason20242025!$B$3:$B$1315, "&lt;=" &amp; GB$1, DataRegularSeason20242025!$E$3:$E$1315, $A15)</f>
        <v>11</v>
      </c>
      <c r="GC15">
        <f>SUMIFS(DataRegularSeason20242025!$AA$3:$AA$1315,DataRegularSeason20242025!$B$3:$B$1315, "&lt;=" &amp; GC$1, DataRegularSeason20242025!$D$3:$D$1315, $A15)+SUMIFS(DataRegularSeason20242025!$AB$3:$AB$1315,DataRegularSeason20242025!$B$3:$B$1315, "&lt;=" &amp; GC$1, DataRegularSeason20242025!$E$3:$E$1315, $A15)</f>
        <v>11</v>
      </c>
      <c r="GD15">
        <f>SUMIFS(DataRegularSeason20242025!$AA$3:$AA$1315,DataRegularSeason20242025!$B$3:$B$1315, "&lt;=" &amp; GD$1, DataRegularSeason20242025!$D$3:$D$1315, $A15)+SUMIFS(DataRegularSeason20242025!$AB$3:$AB$1315,DataRegularSeason20242025!$B$3:$B$1315, "&lt;=" &amp; GD$1, DataRegularSeason20242025!$E$3:$E$1315, $A15)</f>
        <v>11</v>
      </c>
      <c r="GE15">
        <f>SUMIFS(DataRegularSeason20242025!$AA$3:$AA$1315,DataRegularSeason20242025!$B$3:$B$1315, "&lt;=" &amp; GE$1, DataRegularSeason20242025!$D$3:$D$1315, $A15)+SUMIFS(DataRegularSeason20242025!$AB$3:$AB$1315,DataRegularSeason20242025!$B$3:$B$1315, "&lt;=" &amp; GE$1, DataRegularSeason20242025!$E$3:$E$1315, $A15)</f>
        <v>11</v>
      </c>
      <c r="GF15">
        <f>SUMIFS(DataRegularSeason20242025!$AA$3:$AA$1315,DataRegularSeason20242025!$B$3:$B$1315, "&lt;=" &amp; GF$1, DataRegularSeason20242025!$D$3:$D$1315, $A15)+SUMIFS(DataRegularSeason20242025!$AB$3:$AB$1315,DataRegularSeason20242025!$B$3:$B$1315, "&lt;=" &amp; GF$1, DataRegularSeason20242025!$E$3:$E$1315, $A15)</f>
        <v>11</v>
      </c>
      <c r="GG15">
        <f>SUMIFS(DataRegularSeason20242025!$AA$3:$AA$1315,DataRegularSeason20242025!$B$3:$B$1315, "&lt;=" &amp; GG$1, DataRegularSeason20242025!$D$3:$D$1315, $A15)+SUMIFS(DataRegularSeason20242025!$AB$3:$AB$1315,DataRegularSeason20242025!$B$3:$B$1315, "&lt;=" &amp; GG$1, DataRegularSeason20242025!$E$3:$E$1315, $A15)</f>
        <v>11</v>
      </c>
      <c r="GH15">
        <f>SUMIFS(DataRegularSeason20242025!$AA$3:$AA$1315,DataRegularSeason20242025!$B$3:$B$1315, "&lt;=" &amp; GH$1, DataRegularSeason20242025!$D$3:$D$1315, $A15)+SUMIFS(DataRegularSeason20242025!$AB$3:$AB$1315,DataRegularSeason20242025!$B$3:$B$1315, "&lt;=" &amp; GH$1, DataRegularSeason20242025!$E$3:$E$1315, $A15)</f>
        <v>11</v>
      </c>
      <c r="GI15">
        <f>SUMIFS(DataRegularSeason20242025!$AA$3:$AA$1315,DataRegularSeason20242025!$B$3:$B$1315, "&lt;=" &amp; GI$1, DataRegularSeason20242025!$D$3:$D$1315, $A15)+SUMIFS(DataRegularSeason20242025!$AB$3:$AB$1315,DataRegularSeason20242025!$B$3:$B$1315, "&lt;=" &amp; GI$1, DataRegularSeason20242025!$E$3:$E$1315, $A15)</f>
        <v>11</v>
      </c>
      <c r="GJ15">
        <f>SUMIFS(DataRegularSeason20242025!$AA$3:$AA$1315,DataRegularSeason20242025!$B$3:$B$1315, "&lt;=" &amp; GJ$1, DataRegularSeason20242025!$D$3:$D$1315, $A15)+SUMIFS(DataRegularSeason20242025!$AB$3:$AB$1315,DataRegularSeason20242025!$B$3:$B$1315, "&lt;=" &amp; GJ$1, DataRegularSeason20242025!$E$3:$E$1315, $A15)</f>
        <v>11</v>
      </c>
      <c r="GK15">
        <f>SUMIFS(DataRegularSeason20242025!$AA$3:$AA$1315,DataRegularSeason20242025!$B$3:$B$1315, "&lt;=" &amp; GK$1, DataRegularSeason20242025!$D$3:$D$1315, $A15)+SUMIFS(DataRegularSeason20242025!$AB$3:$AB$1315,DataRegularSeason20242025!$B$3:$B$1315, "&lt;=" &amp; GK$1, DataRegularSeason20242025!$E$3:$E$1315, $A15)</f>
        <v>11</v>
      </c>
      <c r="GL15">
        <f>SUMIFS(DataRegularSeason20242025!$AA$3:$AA$1315,DataRegularSeason20242025!$B$3:$B$1315, "&lt;=" &amp; GL$1, DataRegularSeason20242025!$D$3:$D$1315, $A15)+SUMIFS(DataRegularSeason20242025!$AB$3:$AB$1315,DataRegularSeason20242025!$B$3:$B$1315, "&lt;=" &amp; GL$1, DataRegularSeason20242025!$E$3:$E$1315, $A15)</f>
        <v>11</v>
      </c>
      <c r="GM15">
        <f>SUMIFS(DataRegularSeason20242025!$AA$3:$AA$1315,DataRegularSeason20242025!$B$3:$B$1315, "&lt;=" &amp; GM$1, DataRegularSeason20242025!$D$3:$D$1315, $A15)+SUMIFS(DataRegularSeason20242025!$AB$3:$AB$1315,DataRegularSeason20242025!$B$3:$B$1315, "&lt;=" &amp; GM$1, DataRegularSeason20242025!$E$3:$E$1315, $A15)</f>
        <v>11</v>
      </c>
      <c r="GN15">
        <f>SUMIFS(DataRegularSeason20242025!$AA$3:$AA$1315,DataRegularSeason20242025!$B$3:$B$1315, "&lt;=" &amp; GN$1, DataRegularSeason20242025!$D$3:$D$1315, $A15)+SUMIFS(DataRegularSeason20242025!$AB$3:$AB$1315,DataRegularSeason20242025!$B$3:$B$1315, "&lt;=" &amp; GN$1, DataRegularSeason20242025!$E$3:$E$1315, $A15)</f>
        <v>11</v>
      </c>
      <c r="GO15">
        <f>SUMIFS(DataRegularSeason20242025!$AA$3:$AA$1315,DataRegularSeason20242025!$B$3:$B$1315, "&lt;=" &amp; GO$1, DataRegularSeason20242025!$D$3:$D$1315, $A15)+SUMIFS(DataRegularSeason20242025!$AB$3:$AB$1315,DataRegularSeason20242025!$B$3:$B$1315, "&lt;=" &amp; GO$1, DataRegularSeason20242025!$E$3:$E$1315, $A15)</f>
        <v>11</v>
      </c>
      <c r="GP15">
        <f>SUMIFS(DataRegularSeason20242025!$AA$3:$AA$1315,DataRegularSeason20242025!$B$3:$B$1315, "&lt;=" &amp; GP$1, DataRegularSeason20242025!$D$3:$D$1315, $A15)+SUMIFS(DataRegularSeason20242025!$AB$3:$AB$1315,DataRegularSeason20242025!$B$3:$B$1315, "&lt;=" &amp; GP$1, DataRegularSeason20242025!$E$3:$E$1315, $A15)</f>
        <v>11</v>
      </c>
      <c r="GQ15">
        <f>SUMIFS(DataRegularSeason20242025!$AA$3:$AA$1315,DataRegularSeason20242025!$B$3:$B$1315, "&lt;=" &amp; GQ$1, DataRegularSeason20242025!$D$3:$D$1315, $A15)+SUMIFS(DataRegularSeason20242025!$AB$3:$AB$1315,DataRegularSeason20242025!$B$3:$B$1315, "&lt;=" &amp; GQ$1, DataRegularSeason20242025!$E$3:$E$1315, $A15)</f>
        <v>11</v>
      </c>
      <c r="GR15">
        <f>SUMIFS(DataRegularSeason20242025!$AA$3:$AA$1315,DataRegularSeason20242025!$B$3:$B$1315, "&lt;=" &amp; GR$1, DataRegularSeason20242025!$D$3:$D$1315, $A15)+SUMIFS(DataRegularSeason20242025!$AB$3:$AB$1315,DataRegularSeason20242025!$B$3:$B$1315, "&lt;=" &amp; GR$1, DataRegularSeason20242025!$E$3:$E$1315, $A15)</f>
        <v>11</v>
      </c>
      <c r="GS15">
        <f>SUMIFS(DataRegularSeason20242025!$AA$3:$AA$1315,DataRegularSeason20242025!$B$3:$B$1315, "&lt;=" &amp; GS$1, DataRegularSeason20242025!$D$3:$D$1315, $A15)+SUMIFS(DataRegularSeason20242025!$AB$3:$AB$1315,DataRegularSeason20242025!$B$3:$B$1315, "&lt;=" &amp; GS$1, DataRegularSeason20242025!$E$3:$E$1315, $A15)</f>
        <v>11</v>
      </c>
      <c r="GT15">
        <f>SUMIFS(DataRegularSeason20242025!$AA$3:$AA$1315,DataRegularSeason20242025!$B$3:$B$1315, "&lt;=" &amp; GT$1, DataRegularSeason20242025!$D$3:$D$1315, $A15)+SUMIFS(DataRegularSeason20242025!$AB$3:$AB$1315,DataRegularSeason20242025!$B$3:$B$1315, "&lt;=" &amp; GT$1, DataRegularSeason20242025!$E$3:$E$1315, $A15)</f>
        <v>11</v>
      </c>
      <c r="GU15">
        <f>SUMIFS(DataRegularSeason20242025!$AA$3:$AA$1315,DataRegularSeason20242025!$B$3:$B$1315, "&lt;=" &amp; GU$1, DataRegularSeason20242025!$D$3:$D$1315, $A15)+SUMIFS(DataRegularSeason20242025!$AB$3:$AB$1315,DataRegularSeason20242025!$B$3:$B$1315, "&lt;=" &amp; GU$1, DataRegularSeason20242025!$E$3:$E$1315, $A15)</f>
        <v>11</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10</v>
      </c>
      <c r="AL16">
        <f>SUMIFS(DataRegularSeason20242025!$AA$3:$AA$1315,DataRegularSeason20242025!$B$3:$B$1315, "&lt;=" &amp; AL$1, DataRegularSeason20242025!$D$3:$D$1315, $A16)+SUMIFS(DataRegularSeason20242025!$AB$3:$AB$1315,DataRegularSeason20242025!$B$3:$B$1315, "&lt;=" &amp; AL$1, DataRegularSeason20242025!$E$3:$E$1315, $A16)</f>
        <v>10</v>
      </c>
      <c r="AM16">
        <f>SUMIFS(DataRegularSeason20242025!$AA$3:$AA$1315,DataRegularSeason20242025!$B$3:$B$1315, "&lt;=" &amp; AM$1, DataRegularSeason20242025!$D$3:$D$1315, $A16)+SUMIFS(DataRegularSeason20242025!$AB$3:$AB$1315,DataRegularSeason20242025!$B$3:$B$1315, "&lt;=" &amp; AM$1, DataRegularSeason20242025!$E$3:$E$1315, $A16)</f>
        <v>10</v>
      </c>
      <c r="AN16">
        <f>SUMIFS(DataRegularSeason20242025!$AA$3:$AA$1315,DataRegularSeason20242025!$B$3:$B$1315, "&lt;=" &amp; AN$1, DataRegularSeason20242025!$D$3:$D$1315, $A16)+SUMIFS(DataRegularSeason20242025!$AB$3:$AB$1315,DataRegularSeason20242025!$B$3:$B$1315, "&lt;=" &amp; AN$1, DataRegularSeason20242025!$E$3:$E$1315, $A16)</f>
        <v>10</v>
      </c>
      <c r="AO16">
        <f>SUMIFS(DataRegularSeason20242025!$AA$3:$AA$1315,DataRegularSeason20242025!$B$3:$B$1315, "&lt;=" &amp; AO$1, DataRegularSeason20242025!$D$3:$D$1315, $A16)+SUMIFS(DataRegularSeason20242025!$AB$3:$AB$1315,DataRegularSeason20242025!$B$3:$B$1315, "&lt;=" &amp; AO$1, DataRegularSeason20242025!$E$3:$E$1315, $A16)</f>
        <v>10</v>
      </c>
      <c r="AP16">
        <f>SUMIFS(DataRegularSeason20242025!$AA$3:$AA$1315,DataRegularSeason20242025!$B$3:$B$1315, "&lt;=" &amp; AP$1, DataRegularSeason20242025!$D$3:$D$1315, $A16)+SUMIFS(DataRegularSeason20242025!$AB$3:$AB$1315,DataRegularSeason20242025!$B$3:$B$1315, "&lt;=" &amp; AP$1, DataRegularSeason20242025!$E$3:$E$1315, $A16)</f>
        <v>10</v>
      </c>
      <c r="AQ16">
        <f>SUMIFS(DataRegularSeason20242025!$AA$3:$AA$1315,DataRegularSeason20242025!$B$3:$B$1315, "&lt;=" &amp; AQ$1, DataRegularSeason20242025!$D$3:$D$1315, $A16)+SUMIFS(DataRegularSeason20242025!$AB$3:$AB$1315,DataRegularSeason20242025!$B$3:$B$1315, "&lt;=" &amp; AQ$1, DataRegularSeason20242025!$E$3:$E$1315, $A16)</f>
        <v>10</v>
      </c>
      <c r="AR16">
        <f>SUMIFS(DataRegularSeason20242025!$AA$3:$AA$1315,DataRegularSeason20242025!$B$3:$B$1315, "&lt;=" &amp; AR$1, DataRegularSeason20242025!$D$3:$D$1315, $A16)+SUMIFS(DataRegularSeason20242025!$AB$3:$AB$1315,DataRegularSeason20242025!$B$3:$B$1315, "&lt;=" &amp; AR$1, DataRegularSeason20242025!$E$3:$E$1315, $A16)</f>
        <v>10</v>
      </c>
      <c r="AS16">
        <f>SUMIFS(DataRegularSeason20242025!$AA$3:$AA$1315,DataRegularSeason20242025!$B$3:$B$1315, "&lt;=" &amp; AS$1, DataRegularSeason20242025!$D$3:$D$1315, $A16)+SUMIFS(DataRegularSeason20242025!$AB$3:$AB$1315,DataRegularSeason20242025!$B$3:$B$1315, "&lt;=" &amp; AS$1, DataRegularSeason20242025!$E$3:$E$1315, $A16)</f>
        <v>10</v>
      </c>
      <c r="AT16">
        <f>SUMIFS(DataRegularSeason20242025!$AA$3:$AA$1315,DataRegularSeason20242025!$B$3:$B$1315, "&lt;=" &amp; AT$1, DataRegularSeason20242025!$D$3:$D$1315, $A16)+SUMIFS(DataRegularSeason20242025!$AB$3:$AB$1315,DataRegularSeason20242025!$B$3:$B$1315, "&lt;=" &amp; AT$1, DataRegularSeason20242025!$E$3:$E$1315, $A16)</f>
        <v>10</v>
      </c>
      <c r="AU16">
        <f>SUMIFS(DataRegularSeason20242025!$AA$3:$AA$1315,DataRegularSeason20242025!$B$3:$B$1315, "&lt;=" &amp; AU$1, DataRegularSeason20242025!$D$3:$D$1315, $A16)+SUMIFS(DataRegularSeason20242025!$AB$3:$AB$1315,DataRegularSeason20242025!$B$3:$B$1315, "&lt;=" &amp; AU$1, DataRegularSeason20242025!$E$3:$E$1315, $A16)</f>
        <v>10</v>
      </c>
      <c r="AV16">
        <f>SUMIFS(DataRegularSeason20242025!$AA$3:$AA$1315,DataRegularSeason20242025!$B$3:$B$1315, "&lt;=" &amp; AV$1, DataRegularSeason20242025!$D$3:$D$1315, $A16)+SUMIFS(DataRegularSeason20242025!$AB$3:$AB$1315,DataRegularSeason20242025!$B$3:$B$1315, "&lt;=" &amp; AV$1, DataRegularSeason20242025!$E$3:$E$1315, $A16)</f>
        <v>10</v>
      </c>
      <c r="AW16">
        <f>SUMIFS(DataRegularSeason20242025!$AA$3:$AA$1315,DataRegularSeason20242025!$B$3:$B$1315, "&lt;=" &amp; AW$1, DataRegularSeason20242025!$D$3:$D$1315, $A16)+SUMIFS(DataRegularSeason20242025!$AB$3:$AB$1315,DataRegularSeason20242025!$B$3:$B$1315, "&lt;=" &amp; AW$1, DataRegularSeason20242025!$E$3:$E$1315, $A16)</f>
        <v>10</v>
      </c>
      <c r="AX16">
        <f>SUMIFS(DataRegularSeason20242025!$AA$3:$AA$1315,DataRegularSeason20242025!$B$3:$B$1315, "&lt;=" &amp; AX$1, DataRegularSeason20242025!$D$3:$D$1315, $A16)+SUMIFS(DataRegularSeason20242025!$AB$3:$AB$1315,DataRegularSeason20242025!$B$3:$B$1315, "&lt;=" &amp; AX$1, DataRegularSeason20242025!$E$3:$E$1315, $A16)</f>
        <v>10</v>
      </c>
      <c r="AY16">
        <f>SUMIFS(DataRegularSeason20242025!$AA$3:$AA$1315,DataRegularSeason20242025!$B$3:$B$1315, "&lt;=" &amp; AY$1, DataRegularSeason20242025!$D$3:$D$1315, $A16)+SUMIFS(DataRegularSeason20242025!$AB$3:$AB$1315,DataRegularSeason20242025!$B$3:$B$1315, "&lt;=" &amp; AY$1, DataRegularSeason20242025!$E$3:$E$1315, $A16)</f>
        <v>10</v>
      </c>
      <c r="AZ16">
        <f>SUMIFS(DataRegularSeason20242025!$AA$3:$AA$1315,DataRegularSeason20242025!$B$3:$B$1315, "&lt;=" &amp; AZ$1, DataRegularSeason20242025!$D$3:$D$1315, $A16)+SUMIFS(DataRegularSeason20242025!$AB$3:$AB$1315,DataRegularSeason20242025!$B$3:$B$1315, "&lt;=" &amp; AZ$1, DataRegularSeason20242025!$E$3:$E$1315, $A16)</f>
        <v>10</v>
      </c>
      <c r="BA16">
        <f>SUMIFS(DataRegularSeason20242025!$AA$3:$AA$1315,DataRegularSeason20242025!$B$3:$B$1315, "&lt;=" &amp; BA$1, DataRegularSeason20242025!$D$3:$D$1315, $A16)+SUMIFS(DataRegularSeason20242025!$AB$3:$AB$1315,DataRegularSeason20242025!$B$3:$B$1315, "&lt;=" &amp; BA$1, DataRegularSeason20242025!$E$3:$E$1315, $A16)</f>
        <v>10</v>
      </c>
      <c r="BB16">
        <f>SUMIFS(DataRegularSeason20242025!$AA$3:$AA$1315,DataRegularSeason20242025!$B$3:$B$1315, "&lt;=" &amp; BB$1, DataRegularSeason20242025!$D$3:$D$1315, $A16)+SUMIFS(DataRegularSeason20242025!$AB$3:$AB$1315,DataRegularSeason20242025!$B$3:$B$1315, "&lt;=" &amp; BB$1, DataRegularSeason20242025!$E$3:$E$1315, $A16)</f>
        <v>10</v>
      </c>
      <c r="BC16">
        <f>SUMIFS(DataRegularSeason20242025!$AA$3:$AA$1315,DataRegularSeason20242025!$B$3:$B$1315, "&lt;=" &amp; BC$1, DataRegularSeason20242025!$D$3:$D$1315, $A16)+SUMIFS(DataRegularSeason20242025!$AB$3:$AB$1315,DataRegularSeason20242025!$B$3:$B$1315, "&lt;=" &amp; BC$1, DataRegularSeason20242025!$E$3:$E$1315, $A16)</f>
        <v>10</v>
      </c>
      <c r="BD16">
        <f>SUMIFS(DataRegularSeason20242025!$AA$3:$AA$1315,DataRegularSeason20242025!$B$3:$B$1315, "&lt;=" &amp; BD$1, DataRegularSeason20242025!$D$3:$D$1315, $A16)+SUMIFS(DataRegularSeason20242025!$AB$3:$AB$1315,DataRegularSeason20242025!$B$3:$B$1315, "&lt;=" &amp; BD$1, DataRegularSeason20242025!$E$3:$E$1315, $A16)</f>
        <v>10</v>
      </c>
      <c r="BE16">
        <f>SUMIFS(DataRegularSeason20242025!$AA$3:$AA$1315,DataRegularSeason20242025!$B$3:$B$1315, "&lt;=" &amp; BE$1, DataRegularSeason20242025!$D$3:$D$1315, $A16)+SUMIFS(DataRegularSeason20242025!$AB$3:$AB$1315,DataRegularSeason20242025!$B$3:$B$1315, "&lt;=" &amp; BE$1, DataRegularSeason20242025!$E$3:$E$1315, $A16)</f>
        <v>10</v>
      </c>
      <c r="BF16">
        <f>SUMIFS(DataRegularSeason20242025!$AA$3:$AA$1315,DataRegularSeason20242025!$B$3:$B$1315, "&lt;=" &amp; BF$1, DataRegularSeason20242025!$D$3:$D$1315, $A16)+SUMIFS(DataRegularSeason20242025!$AB$3:$AB$1315,DataRegularSeason20242025!$B$3:$B$1315, "&lt;=" &amp; BF$1, DataRegularSeason20242025!$E$3:$E$1315, $A16)</f>
        <v>10</v>
      </c>
      <c r="BG16">
        <f>SUMIFS(DataRegularSeason20242025!$AA$3:$AA$1315,DataRegularSeason20242025!$B$3:$B$1315, "&lt;=" &amp; BG$1, DataRegularSeason20242025!$D$3:$D$1315, $A16)+SUMIFS(DataRegularSeason20242025!$AB$3:$AB$1315,DataRegularSeason20242025!$B$3:$B$1315, "&lt;=" &amp; BG$1, DataRegularSeason20242025!$E$3:$E$1315, $A16)</f>
        <v>10</v>
      </c>
      <c r="BH16">
        <f>SUMIFS(DataRegularSeason20242025!$AA$3:$AA$1315,DataRegularSeason20242025!$B$3:$B$1315, "&lt;=" &amp; BH$1, DataRegularSeason20242025!$D$3:$D$1315, $A16)+SUMIFS(DataRegularSeason20242025!$AB$3:$AB$1315,DataRegularSeason20242025!$B$3:$B$1315, "&lt;=" &amp; BH$1, DataRegularSeason20242025!$E$3:$E$1315, $A16)</f>
        <v>10</v>
      </c>
      <c r="BI16">
        <f>SUMIFS(DataRegularSeason20242025!$AA$3:$AA$1315,DataRegularSeason20242025!$B$3:$B$1315, "&lt;=" &amp; BI$1, DataRegularSeason20242025!$D$3:$D$1315, $A16)+SUMIFS(DataRegularSeason20242025!$AB$3:$AB$1315,DataRegularSeason20242025!$B$3:$B$1315, "&lt;=" &amp; BI$1, DataRegularSeason20242025!$E$3:$E$1315, $A16)</f>
        <v>10</v>
      </c>
      <c r="BJ16">
        <f>SUMIFS(DataRegularSeason20242025!$AA$3:$AA$1315,DataRegularSeason20242025!$B$3:$B$1315, "&lt;=" &amp; BJ$1, DataRegularSeason20242025!$D$3:$D$1315, $A16)+SUMIFS(DataRegularSeason20242025!$AB$3:$AB$1315,DataRegularSeason20242025!$B$3:$B$1315, "&lt;=" &amp; BJ$1, DataRegularSeason20242025!$E$3:$E$1315, $A16)</f>
        <v>10</v>
      </c>
      <c r="BK16">
        <f>SUMIFS(DataRegularSeason20242025!$AA$3:$AA$1315,DataRegularSeason20242025!$B$3:$B$1315, "&lt;=" &amp; BK$1, DataRegularSeason20242025!$D$3:$D$1315, $A16)+SUMIFS(DataRegularSeason20242025!$AB$3:$AB$1315,DataRegularSeason20242025!$B$3:$B$1315, "&lt;=" &amp; BK$1, DataRegularSeason20242025!$E$3:$E$1315, $A16)</f>
        <v>10</v>
      </c>
      <c r="BL16">
        <f>SUMIFS(DataRegularSeason20242025!$AA$3:$AA$1315,DataRegularSeason20242025!$B$3:$B$1315, "&lt;=" &amp; BL$1, DataRegularSeason20242025!$D$3:$D$1315, $A16)+SUMIFS(DataRegularSeason20242025!$AB$3:$AB$1315,DataRegularSeason20242025!$B$3:$B$1315, "&lt;=" &amp; BL$1, DataRegularSeason20242025!$E$3:$E$1315, $A16)</f>
        <v>10</v>
      </c>
      <c r="BM16">
        <f>SUMIFS(DataRegularSeason20242025!$AA$3:$AA$1315,DataRegularSeason20242025!$B$3:$B$1315, "&lt;=" &amp; BM$1, DataRegularSeason20242025!$D$3:$D$1315, $A16)+SUMIFS(DataRegularSeason20242025!$AB$3:$AB$1315,DataRegularSeason20242025!$B$3:$B$1315, "&lt;=" &amp; BM$1, DataRegularSeason20242025!$E$3:$E$1315, $A16)</f>
        <v>10</v>
      </c>
      <c r="BN16">
        <f>SUMIFS(DataRegularSeason20242025!$AA$3:$AA$1315,DataRegularSeason20242025!$B$3:$B$1315, "&lt;=" &amp; BN$1, DataRegularSeason20242025!$D$3:$D$1315, $A16)+SUMIFS(DataRegularSeason20242025!$AB$3:$AB$1315,DataRegularSeason20242025!$B$3:$B$1315, "&lt;=" &amp; BN$1, DataRegularSeason20242025!$E$3:$E$1315, $A16)</f>
        <v>10</v>
      </c>
      <c r="BO16">
        <f>SUMIFS(DataRegularSeason20242025!$AA$3:$AA$1315,DataRegularSeason20242025!$B$3:$B$1315, "&lt;=" &amp; BO$1, DataRegularSeason20242025!$D$3:$D$1315, $A16)+SUMIFS(DataRegularSeason20242025!$AB$3:$AB$1315,DataRegularSeason20242025!$B$3:$B$1315, "&lt;=" &amp; BO$1, DataRegularSeason20242025!$E$3:$E$1315, $A16)</f>
        <v>10</v>
      </c>
      <c r="BP16">
        <f>SUMIFS(DataRegularSeason20242025!$AA$3:$AA$1315,DataRegularSeason20242025!$B$3:$B$1315, "&lt;=" &amp; BP$1, DataRegularSeason20242025!$D$3:$D$1315, $A16)+SUMIFS(DataRegularSeason20242025!$AB$3:$AB$1315,DataRegularSeason20242025!$B$3:$B$1315, "&lt;=" &amp; BP$1, DataRegularSeason20242025!$E$3:$E$1315, $A16)</f>
        <v>10</v>
      </c>
      <c r="BQ16">
        <f>SUMIFS(DataRegularSeason20242025!$AA$3:$AA$1315,DataRegularSeason20242025!$B$3:$B$1315, "&lt;=" &amp; BQ$1, DataRegularSeason20242025!$D$3:$D$1315, $A16)+SUMIFS(DataRegularSeason20242025!$AB$3:$AB$1315,DataRegularSeason20242025!$B$3:$B$1315, "&lt;=" &amp; BQ$1, DataRegularSeason20242025!$E$3:$E$1315, $A16)</f>
        <v>10</v>
      </c>
      <c r="BR16">
        <f>SUMIFS(DataRegularSeason20242025!$AA$3:$AA$1315,DataRegularSeason20242025!$B$3:$B$1315, "&lt;=" &amp; BR$1, DataRegularSeason20242025!$D$3:$D$1315, $A16)+SUMIFS(DataRegularSeason20242025!$AB$3:$AB$1315,DataRegularSeason20242025!$B$3:$B$1315, "&lt;=" &amp; BR$1, DataRegularSeason20242025!$E$3:$E$1315, $A16)</f>
        <v>10</v>
      </c>
      <c r="BS16">
        <f>SUMIFS(DataRegularSeason20242025!$AA$3:$AA$1315,DataRegularSeason20242025!$B$3:$B$1315, "&lt;=" &amp; BS$1, DataRegularSeason20242025!$D$3:$D$1315, $A16)+SUMIFS(DataRegularSeason20242025!$AB$3:$AB$1315,DataRegularSeason20242025!$B$3:$B$1315, "&lt;=" &amp; BS$1, DataRegularSeason20242025!$E$3:$E$1315, $A16)</f>
        <v>10</v>
      </c>
      <c r="BT16">
        <f>SUMIFS(DataRegularSeason20242025!$AA$3:$AA$1315,DataRegularSeason20242025!$B$3:$B$1315, "&lt;=" &amp; BT$1, DataRegularSeason20242025!$D$3:$D$1315, $A16)+SUMIFS(DataRegularSeason20242025!$AB$3:$AB$1315,DataRegularSeason20242025!$B$3:$B$1315, "&lt;=" &amp; BT$1, DataRegularSeason20242025!$E$3:$E$1315, $A16)</f>
        <v>10</v>
      </c>
      <c r="BU16">
        <f>SUMIFS(DataRegularSeason20242025!$AA$3:$AA$1315,DataRegularSeason20242025!$B$3:$B$1315, "&lt;=" &amp; BU$1, DataRegularSeason20242025!$D$3:$D$1315, $A16)+SUMIFS(DataRegularSeason20242025!$AB$3:$AB$1315,DataRegularSeason20242025!$B$3:$B$1315, "&lt;=" &amp; BU$1, DataRegularSeason20242025!$E$3:$E$1315, $A16)</f>
        <v>10</v>
      </c>
      <c r="BV16">
        <f>SUMIFS(DataRegularSeason20242025!$AA$3:$AA$1315,DataRegularSeason20242025!$B$3:$B$1315, "&lt;=" &amp; BV$1, DataRegularSeason20242025!$D$3:$D$1315, $A16)+SUMIFS(DataRegularSeason20242025!$AB$3:$AB$1315,DataRegularSeason20242025!$B$3:$B$1315, "&lt;=" &amp; BV$1, DataRegularSeason20242025!$E$3:$E$1315, $A16)</f>
        <v>10</v>
      </c>
      <c r="BW16">
        <f>SUMIFS(DataRegularSeason20242025!$AA$3:$AA$1315,DataRegularSeason20242025!$B$3:$B$1315, "&lt;=" &amp; BW$1, DataRegularSeason20242025!$D$3:$D$1315, $A16)+SUMIFS(DataRegularSeason20242025!$AB$3:$AB$1315,DataRegularSeason20242025!$B$3:$B$1315, "&lt;=" &amp; BW$1, DataRegularSeason20242025!$E$3:$E$1315, $A16)</f>
        <v>10</v>
      </c>
      <c r="BX16">
        <f>SUMIFS(DataRegularSeason20242025!$AA$3:$AA$1315,DataRegularSeason20242025!$B$3:$B$1315, "&lt;=" &amp; BX$1, DataRegularSeason20242025!$D$3:$D$1315, $A16)+SUMIFS(DataRegularSeason20242025!$AB$3:$AB$1315,DataRegularSeason20242025!$B$3:$B$1315, "&lt;=" &amp; BX$1, DataRegularSeason20242025!$E$3:$E$1315, $A16)</f>
        <v>10</v>
      </c>
      <c r="BY16">
        <f>SUMIFS(DataRegularSeason20242025!$AA$3:$AA$1315,DataRegularSeason20242025!$B$3:$B$1315, "&lt;=" &amp; BY$1, DataRegularSeason20242025!$D$3:$D$1315, $A16)+SUMIFS(DataRegularSeason20242025!$AB$3:$AB$1315,DataRegularSeason20242025!$B$3:$B$1315, "&lt;=" &amp; BY$1, DataRegularSeason20242025!$E$3:$E$1315, $A16)</f>
        <v>10</v>
      </c>
      <c r="BZ16">
        <f>SUMIFS(DataRegularSeason20242025!$AA$3:$AA$1315,DataRegularSeason20242025!$B$3:$B$1315, "&lt;=" &amp; BZ$1, DataRegularSeason20242025!$D$3:$D$1315, $A16)+SUMIFS(DataRegularSeason20242025!$AB$3:$AB$1315,DataRegularSeason20242025!$B$3:$B$1315, "&lt;=" &amp; BZ$1, DataRegularSeason20242025!$E$3:$E$1315, $A16)</f>
        <v>10</v>
      </c>
      <c r="CA16">
        <f>SUMIFS(DataRegularSeason20242025!$AA$3:$AA$1315,DataRegularSeason20242025!$B$3:$B$1315, "&lt;=" &amp; CA$1, DataRegularSeason20242025!$D$3:$D$1315, $A16)+SUMIFS(DataRegularSeason20242025!$AB$3:$AB$1315,DataRegularSeason20242025!$B$3:$B$1315, "&lt;=" &amp; CA$1, DataRegularSeason20242025!$E$3:$E$1315, $A16)</f>
        <v>10</v>
      </c>
      <c r="CB16">
        <f>SUMIFS(DataRegularSeason20242025!$AA$3:$AA$1315,DataRegularSeason20242025!$B$3:$B$1315, "&lt;=" &amp; CB$1, DataRegularSeason20242025!$D$3:$D$1315, $A16)+SUMIFS(DataRegularSeason20242025!$AB$3:$AB$1315,DataRegularSeason20242025!$B$3:$B$1315, "&lt;=" &amp; CB$1, DataRegularSeason20242025!$E$3:$E$1315, $A16)</f>
        <v>10</v>
      </c>
      <c r="CC16">
        <f>SUMIFS(DataRegularSeason20242025!$AA$3:$AA$1315,DataRegularSeason20242025!$B$3:$B$1315, "&lt;=" &amp; CC$1, DataRegularSeason20242025!$D$3:$D$1315, $A16)+SUMIFS(DataRegularSeason20242025!$AB$3:$AB$1315,DataRegularSeason20242025!$B$3:$B$1315, "&lt;=" &amp; CC$1, DataRegularSeason20242025!$E$3:$E$1315, $A16)</f>
        <v>10</v>
      </c>
      <c r="CD16">
        <f>SUMIFS(DataRegularSeason20242025!$AA$3:$AA$1315,DataRegularSeason20242025!$B$3:$B$1315, "&lt;=" &amp; CD$1, DataRegularSeason20242025!$D$3:$D$1315, $A16)+SUMIFS(DataRegularSeason20242025!$AB$3:$AB$1315,DataRegularSeason20242025!$B$3:$B$1315, "&lt;=" &amp; CD$1, DataRegularSeason20242025!$E$3:$E$1315, $A16)</f>
        <v>10</v>
      </c>
      <c r="CE16">
        <f>SUMIFS(DataRegularSeason20242025!$AA$3:$AA$1315,DataRegularSeason20242025!$B$3:$B$1315, "&lt;=" &amp; CE$1, DataRegularSeason20242025!$D$3:$D$1315, $A16)+SUMIFS(DataRegularSeason20242025!$AB$3:$AB$1315,DataRegularSeason20242025!$B$3:$B$1315, "&lt;=" &amp; CE$1, DataRegularSeason20242025!$E$3:$E$1315, $A16)</f>
        <v>10</v>
      </c>
      <c r="CF16">
        <f>SUMIFS(DataRegularSeason20242025!$AA$3:$AA$1315,DataRegularSeason20242025!$B$3:$B$1315, "&lt;=" &amp; CF$1, DataRegularSeason20242025!$D$3:$D$1315, $A16)+SUMIFS(DataRegularSeason20242025!$AB$3:$AB$1315,DataRegularSeason20242025!$B$3:$B$1315, "&lt;=" &amp; CF$1, DataRegularSeason20242025!$E$3:$E$1315, $A16)</f>
        <v>10</v>
      </c>
      <c r="CG16">
        <f>SUMIFS(DataRegularSeason20242025!$AA$3:$AA$1315,DataRegularSeason20242025!$B$3:$B$1315, "&lt;=" &amp; CG$1, DataRegularSeason20242025!$D$3:$D$1315, $A16)+SUMIFS(DataRegularSeason20242025!$AB$3:$AB$1315,DataRegularSeason20242025!$B$3:$B$1315, "&lt;=" &amp; CG$1, DataRegularSeason20242025!$E$3:$E$1315, $A16)</f>
        <v>10</v>
      </c>
      <c r="CH16">
        <f>SUMIFS(DataRegularSeason20242025!$AA$3:$AA$1315,DataRegularSeason20242025!$B$3:$B$1315, "&lt;=" &amp; CH$1, DataRegularSeason20242025!$D$3:$D$1315, $A16)+SUMIFS(DataRegularSeason20242025!$AB$3:$AB$1315,DataRegularSeason20242025!$B$3:$B$1315, "&lt;=" &amp; CH$1, DataRegularSeason20242025!$E$3:$E$1315, $A16)</f>
        <v>10</v>
      </c>
      <c r="CI16">
        <f>SUMIFS(DataRegularSeason20242025!$AA$3:$AA$1315,DataRegularSeason20242025!$B$3:$B$1315, "&lt;=" &amp; CI$1, DataRegularSeason20242025!$D$3:$D$1315, $A16)+SUMIFS(DataRegularSeason20242025!$AB$3:$AB$1315,DataRegularSeason20242025!$B$3:$B$1315, "&lt;=" &amp; CI$1, DataRegularSeason20242025!$E$3:$E$1315, $A16)</f>
        <v>10</v>
      </c>
      <c r="CJ16">
        <f>SUMIFS(DataRegularSeason20242025!$AA$3:$AA$1315,DataRegularSeason20242025!$B$3:$B$1315, "&lt;=" &amp; CJ$1, DataRegularSeason20242025!$D$3:$D$1315, $A16)+SUMIFS(DataRegularSeason20242025!$AB$3:$AB$1315,DataRegularSeason20242025!$B$3:$B$1315, "&lt;=" &amp; CJ$1, DataRegularSeason20242025!$E$3:$E$1315, $A16)</f>
        <v>10</v>
      </c>
      <c r="CK16">
        <f>SUMIFS(DataRegularSeason20242025!$AA$3:$AA$1315,DataRegularSeason20242025!$B$3:$B$1315, "&lt;=" &amp; CK$1, DataRegularSeason20242025!$D$3:$D$1315, $A16)+SUMIFS(DataRegularSeason20242025!$AB$3:$AB$1315,DataRegularSeason20242025!$B$3:$B$1315, "&lt;=" &amp; CK$1, DataRegularSeason20242025!$E$3:$E$1315, $A16)</f>
        <v>10</v>
      </c>
      <c r="CL16">
        <f>SUMIFS(DataRegularSeason20242025!$AA$3:$AA$1315,DataRegularSeason20242025!$B$3:$B$1315, "&lt;=" &amp; CL$1, DataRegularSeason20242025!$D$3:$D$1315, $A16)+SUMIFS(DataRegularSeason20242025!$AB$3:$AB$1315,DataRegularSeason20242025!$B$3:$B$1315, "&lt;=" &amp; CL$1, DataRegularSeason20242025!$E$3:$E$1315, $A16)</f>
        <v>10</v>
      </c>
      <c r="CM16">
        <f>SUMIFS(DataRegularSeason20242025!$AA$3:$AA$1315,DataRegularSeason20242025!$B$3:$B$1315, "&lt;=" &amp; CM$1, DataRegularSeason20242025!$D$3:$D$1315, $A16)+SUMIFS(DataRegularSeason20242025!$AB$3:$AB$1315,DataRegularSeason20242025!$B$3:$B$1315, "&lt;=" &amp; CM$1, DataRegularSeason20242025!$E$3:$E$1315, $A16)</f>
        <v>10</v>
      </c>
      <c r="CN16">
        <f>SUMIFS(DataRegularSeason20242025!$AA$3:$AA$1315,DataRegularSeason20242025!$B$3:$B$1315, "&lt;=" &amp; CN$1, DataRegularSeason20242025!$D$3:$D$1315, $A16)+SUMIFS(DataRegularSeason20242025!$AB$3:$AB$1315,DataRegularSeason20242025!$B$3:$B$1315, "&lt;=" &amp; CN$1, DataRegularSeason20242025!$E$3:$E$1315, $A16)</f>
        <v>10</v>
      </c>
      <c r="CO16">
        <f>SUMIFS(DataRegularSeason20242025!$AA$3:$AA$1315,DataRegularSeason20242025!$B$3:$B$1315, "&lt;=" &amp; CO$1, DataRegularSeason20242025!$D$3:$D$1315, $A16)+SUMIFS(DataRegularSeason20242025!$AB$3:$AB$1315,DataRegularSeason20242025!$B$3:$B$1315, "&lt;=" &amp; CO$1, DataRegularSeason20242025!$E$3:$E$1315, $A16)</f>
        <v>10</v>
      </c>
      <c r="CP16">
        <f>SUMIFS(DataRegularSeason20242025!$AA$3:$AA$1315,DataRegularSeason20242025!$B$3:$B$1315, "&lt;=" &amp; CP$1, DataRegularSeason20242025!$D$3:$D$1315, $A16)+SUMIFS(DataRegularSeason20242025!$AB$3:$AB$1315,DataRegularSeason20242025!$B$3:$B$1315, "&lt;=" &amp; CP$1, DataRegularSeason20242025!$E$3:$E$1315, $A16)</f>
        <v>10</v>
      </c>
      <c r="CQ16">
        <f>SUMIFS(DataRegularSeason20242025!$AA$3:$AA$1315,DataRegularSeason20242025!$B$3:$B$1315, "&lt;=" &amp; CQ$1, DataRegularSeason20242025!$D$3:$D$1315, $A16)+SUMIFS(DataRegularSeason20242025!$AB$3:$AB$1315,DataRegularSeason20242025!$B$3:$B$1315, "&lt;=" &amp; CQ$1, DataRegularSeason20242025!$E$3:$E$1315, $A16)</f>
        <v>10</v>
      </c>
      <c r="CR16">
        <f>SUMIFS(DataRegularSeason20242025!$AA$3:$AA$1315,DataRegularSeason20242025!$B$3:$B$1315, "&lt;=" &amp; CR$1, DataRegularSeason20242025!$D$3:$D$1315, $A16)+SUMIFS(DataRegularSeason20242025!$AB$3:$AB$1315,DataRegularSeason20242025!$B$3:$B$1315, "&lt;=" &amp; CR$1, DataRegularSeason20242025!$E$3:$E$1315, $A16)</f>
        <v>10</v>
      </c>
      <c r="CS16">
        <f>SUMIFS(DataRegularSeason20242025!$AA$3:$AA$1315,DataRegularSeason20242025!$B$3:$B$1315, "&lt;=" &amp; CS$1, DataRegularSeason20242025!$D$3:$D$1315, $A16)+SUMIFS(DataRegularSeason20242025!$AB$3:$AB$1315,DataRegularSeason20242025!$B$3:$B$1315, "&lt;=" &amp; CS$1, DataRegularSeason20242025!$E$3:$E$1315, $A16)</f>
        <v>10</v>
      </c>
      <c r="CT16">
        <f>SUMIFS(DataRegularSeason20242025!$AA$3:$AA$1315,DataRegularSeason20242025!$B$3:$B$1315, "&lt;=" &amp; CT$1, DataRegularSeason20242025!$D$3:$D$1315, $A16)+SUMIFS(DataRegularSeason20242025!$AB$3:$AB$1315,DataRegularSeason20242025!$B$3:$B$1315, "&lt;=" &amp; CT$1, DataRegularSeason20242025!$E$3:$E$1315, $A16)</f>
        <v>10</v>
      </c>
      <c r="CU16">
        <f>SUMIFS(DataRegularSeason20242025!$AA$3:$AA$1315,DataRegularSeason20242025!$B$3:$B$1315, "&lt;=" &amp; CU$1, DataRegularSeason20242025!$D$3:$D$1315, $A16)+SUMIFS(DataRegularSeason20242025!$AB$3:$AB$1315,DataRegularSeason20242025!$B$3:$B$1315, "&lt;=" &amp; CU$1, DataRegularSeason20242025!$E$3:$E$1315, $A16)</f>
        <v>10</v>
      </c>
      <c r="CV16">
        <f>SUMIFS(DataRegularSeason20242025!$AA$3:$AA$1315,DataRegularSeason20242025!$B$3:$B$1315, "&lt;=" &amp; CV$1, DataRegularSeason20242025!$D$3:$D$1315, $A16)+SUMIFS(DataRegularSeason20242025!$AB$3:$AB$1315,DataRegularSeason20242025!$B$3:$B$1315, "&lt;=" &amp; CV$1, DataRegularSeason20242025!$E$3:$E$1315, $A16)</f>
        <v>10</v>
      </c>
      <c r="CW16">
        <f>SUMIFS(DataRegularSeason20242025!$AA$3:$AA$1315,DataRegularSeason20242025!$B$3:$B$1315, "&lt;=" &amp; CW$1, DataRegularSeason20242025!$D$3:$D$1315, $A16)+SUMIFS(DataRegularSeason20242025!$AB$3:$AB$1315,DataRegularSeason20242025!$B$3:$B$1315, "&lt;=" &amp; CW$1, DataRegularSeason20242025!$E$3:$E$1315, $A16)</f>
        <v>10</v>
      </c>
      <c r="CX16">
        <f>SUMIFS(DataRegularSeason20242025!$AA$3:$AA$1315,DataRegularSeason20242025!$B$3:$B$1315, "&lt;=" &amp; CX$1, DataRegularSeason20242025!$D$3:$D$1315, $A16)+SUMIFS(DataRegularSeason20242025!$AB$3:$AB$1315,DataRegularSeason20242025!$B$3:$B$1315, "&lt;=" &amp; CX$1, DataRegularSeason20242025!$E$3:$E$1315, $A16)</f>
        <v>10</v>
      </c>
      <c r="CY16">
        <f>SUMIFS(DataRegularSeason20242025!$AA$3:$AA$1315,DataRegularSeason20242025!$B$3:$B$1315, "&lt;=" &amp; CY$1, DataRegularSeason20242025!$D$3:$D$1315, $A16)+SUMIFS(DataRegularSeason20242025!$AB$3:$AB$1315,DataRegularSeason20242025!$B$3:$B$1315, "&lt;=" &amp; CY$1, DataRegularSeason20242025!$E$3:$E$1315, $A16)</f>
        <v>10</v>
      </c>
      <c r="CZ16">
        <f>SUMIFS(DataRegularSeason20242025!$AA$3:$AA$1315,DataRegularSeason20242025!$B$3:$B$1315, "&lt;=" &amp; CZ$1, DataRegularSeason20242025!$D$3:$D$1315, $A16)+SUMIFS(DataRegularSeason20242025!$AB$3:$AB$1315,DataRegularSeason20242025!$B$3:$B$1315, "&lt;=" &amp; CZ$1, DataRegularSeason20242025!$E$3:$E$1315, $A16)</f>
        <v>10</v>
      </c>
      <c r="DA16">
        <f>SUMIFS(DataRegularSeason20242025!$AA$3:$AA$1315,DataRegularSeason20242025!$B$3:$B$1315, "&lt;=" &amp; DA$1, DataRegularSeason20242025!$D$3:$D$1315, $A16)+SUMIFS(DataRegularSeason20242025!$AB$3:$AB$1315,DataRegularSeason20242025!$B$3:$B$1315, "&lt;=" &amp; DA$1, DataRegularSeason20242025!$E$3:$E$1315, $A16)</f>
        <v>10</v>
      </c>
      <c r="DB16">
        <f>SUMIFS(DataRegularSeason20242025!$AA$3:$AA$1315,DataRegularSeason20242025!$B$3:$B$1315, "&lt;=" &amp; DB$1, DataRegularSeason20242025!$D$3:$D$1315, $A16)+SUMIFS(DataRegularSeason20242025!$AB$3:$AB$1315,DataRegularSeason20242025!$B$3:$B$1315, "&lt;=" &amp; DB$1, DataRegularSeason20242025!$E$3:$E$1315, $A16)</f>
        <v>10</v>
      </c>
      <c r="DC16">
        <f>SUMIFS(DataRegularSeason20242025!$AA$3:$AA$1315,DataRegularSeason20242025!$B$3:$B$1315, "&lt;=" &amp; DC$1, DataRegularSeason20242025!$D$3:$D$1315, $A16)+SUMIFS(DataRegularSeason20242025!$AB$3:$AB$1315,DataRegularSeason20242025!$B$3:$B$1315, "&lt;=" &amp; DC$1, DataRegularSeason20242025!$E$3:$E$1315, $A16)</f>
        <v>10</v>
      </c>
      <c r="DD16">
        <f>SUMIFS(DataRegularSeason20242025!$AA$3:$AA$1315,DataRegularSeason20242025!$B$3:$B$1315, "&lt;=" &amp; DD$1, DataRegularSeason20242025!$D$3:$D$1315, $A16)+SUMIFS(DataRegularSeason20242025!$AB$3:$AB$1315,DataRegularSeason20242025!$B$3:$B$1315, "&lt;=" &amp; DD$1, DataRegularSeason20242025!$E$3:$E$1315, $A16)</f>
        <v>10</v>
      </c>
      <c r="DE16">
        <f>SUMIFS(DataRegularSeason20242025!$AA$3:$AA$1315,DataRegularSeason20242025!$B$3:$B$1315, "&lt;=" &amp; DE$1, DataRegularSeason20242025!$D$3:$D$1315, $A16)+SUMIFS(DataRegularSeason20242025!$AB$3:$AB$1315,DataRegularSeason20242025!$B$3:$B$1315, "&lt;=" &amp; DE$1, DataRegularSeason20242025!$E$3:$E$1315, $A16)</f>
        <v>10</v>
      </c>
      <c r="DF16">
        <f>SUMIFS(DataRegularSeason20242025!$AA$3:$AA$1315,DataRegularSeason20242025!$B$3:$B$1315, "&lt;=" &amp; DF$1, DataRegularSeason20242025!$D$3:$D$1315, $A16)+SUMIFS(DataRegularSeason20242025!$AB$3:$AB$1315,DataRegularSeason20242025!$B$3:$B$1315, "&lt;=" &amp; DF$1, DataRegularSeason20242025!$E$3:$E$1315, $A16)</f>
        <v>10</v>
      </c>
      <c r="DG16">
        <f>SUMIFS(DataRegularSeason20242025!$AA$3:$AA$1315,DataRegularSeason20242025!$B$3:$B$1315, "&lt;=" &amp; DG$1, DataRegularSeason20242025!$D$3:$D$1315, $A16)+SUMIFS(DataRegularSeason20242025!$AB$3:$AB$1315,DataRegularSeason20242025!$B$3:$B$1315, "&lt;=" &amp; DG$1, DataRegularSeason20242025!$E$3:$E$1315, $A16)</f>
        <v>10</v>
      </c>
      <c r="DH16">
        <f>SUMIFS(DataRegularSeason20242025!$AA$3:$AA$1315,DataRegularSeason20242025!$B$3:$B$1315, "&lt;=" &amp; DH$1, DataRegularSeason20242025!$D$3:$D$1315, $A16)+SUMIFS(DataRegularSeason20242025!$AB$3:$AB$1315,DataRegularSeason20242025!$B$3:$B$1315, "&lt;=" &amp; DH$1, DataRegularSeason20242025!$E$3:$E$1315, $A16)</f>
        <v>10</v>
      </c>
      <c r="DI16">
        <f>SUMIFS(DataRegularSeason20242025!$AA$3:$AA$1315,DataRegularSeason20242025!$B$3:$B$1315, "&lt;=" &amp; DI$1, DataRegularSeason20242025!$D$3:$D$1315, $A16)+SUMIFS(DataRegularSeason20242025!$AB$3:$AB$1315,DataRegularSeason20242025!$B$3:$B$1315, "&lt;=" &amp; DI$1, DataRegularSeason20242025!$E$3:$E$1315, $A16)</f>
        <v>10</v>
      </c>
      <c r="DJ16">
        <f>SUMIFS(DataRegularSeason20242025!$AA$3:$AA$1315,DataRegularSeason20242025!$B$3:$B$1315, "&lt;=" &amp; DJ$1, DataRegularSeason20242025!$D$3:$D$1315, $A16)+SUMIFS(DataRegularSeason20242025!$AB$3:$AB$1315,DataRegularSeason20242025!$B$3:$B$1315, "&lt;=" &amp; DJ$1, DataRegularSeason20242025!$E$3:$E$1315, $A16)</f>
        <v>10</v>
      </c>
      <c r="DK16">
        <f>SUMIFS(DataRegularSeason20242025!$AA$3:$AA$1315,DataRegularSeason20242025!$B$3:$B$1315, "&lt;=" &amp; DK$1, DataRegularSeason20242025!$D$3:$D$1315, $A16)+SUMIFS(DataRegularSeason20242025!$AB$3:$AB$1315,DataRegularSeason20242025!$B$3:$B$1315, "&lt;=" &amp; DK$1, DataRegularSeason20242025!$E$3:$E$1315, $A16)</f>
        <v>10</v>
      </c>
      <c r="DL16">
        <f>SUMIFS(DataRegularSeason20242025!$AA$3:$AA$1315,DataRegularSeason20242025!$B$3:$B$1315, "&lt;=" &amp; DL$1, DataRegularSeason20242025!$D$3:$D$1315, $A16)+SUMIFS(DataRegularSeason20242025!$AB$3:$AB$1315,DataRegularSeason20242025!$B$3:$B$1315, "&lt;=" &amp; DL$1, DataRegularSeason20242025!$E$3:$E$1315, $A16)</f>
        <v>10</v>
      </c>
      <c r="DM16">
        <f>SUMIFS(DataRegularSeason20242025!$AA$3:$AA$1315,DataRegularSeason20242025!$B$3:$B$1315, "&lt;=" &amp; DM$1, DataRegularSeason20242025!$D$3:$D$1315, $A16)+SUMIFS(DataRegularSeason20242025!$AB$3:$AB$1315,DataRegularSeason20242025!$B$3:$B$1315, "&lt;=" &amp; DM$1, DataRegularSeason20242025!$E$3:$E$1315, $A16)</f>
        <v>10</v>
      </c>
      <c r="DN16">
        <f>SUMIFS(DataRegularSeason20242025!$AA$3:$AA$1315,DataRegularSeason20242025!$B$3:$B$1315, "&lt;=" &amp; DN$1, DataRegularSeason20242025!$D$3:$D$1315, $A16)+SUMIFS(DataRegularSeason20242025!$AB$3:$AB$1315,DataRegularSeason20242025!$B$3:$B$1315, "&lt;=" &amp; DN$1, DataRegularSeason20242025!$E$3:$E$1315, $A16)</f>
        <v>10</v>
      </c>
      <c r="DO16">
        <f>SUMIFS(DataRegularSeason20242025!$AA$3:$AA$1315,DataRegularSeason20242025!$B$3:$B$1315, "&lt;=" &amp; DO$1, DataRegularSeason20242025!$D$3:$D$1315, $A16)+SUMIFS(DataRegularSeason20242025!$AB$3:$AB$1315,DataRegularSeason20242025!$B$3:$B$1315, "&lt;=" &amp; DO$1, DataRegularSeason20242025!$E$3:$E$1315, $A16)</f>
        <v>10</v>
      </c>
      <c r="DP16">
        <f>SUMIFS(DataRegularSeason20242025!$AA$3:$AA$1315,DataRegularSeason20242025!$B$3:$B$1315, "&lt;=" &amp; DP$1, DataRegularSeason20242025!$D$3:$D$1315, $A16)+SUMIFS(DataRegularSeason20242025!$AB$3:$AB$1315,DataRegularSeason20242025!$B$3:$B$1315, "&lt;=" &amp; DP$1, DataRegularSeason20242025!$E$3:$E$1315, $A16)</f>
        <v>10</v>
      </c>
      <c r="DQ16">
        <f>SUMIFS(DataRegularSeason20242025!$AA$3:$AA$1315,DataRegularSeason20242025!$B$3:$B$1315, "&lt;=" &amp; DQ$1, DataRegularSeason20242025!$D$3:$D$1315, $A16)+SUMIFS(DataRegularSeason20242025!$AB$3:$AB$1315,DataRegularSeason20242025!$B$3:$B$1315, "&lt;=" &amp; DQ$1, DataRegularSeason20242025!$E$3:$E$1315, $A16)</f>
        <v>10</v>
      </c>
      <c r="DR16">
        <f>SUMIFS(DataRegularSeason20242025!$AA$3:$AA$1315,DataRegularSeason20242025!$B$3:$B$1315, "&lt;=" &amp; DR$1, DataRegularSeason20242025!$D$3:$D$1315, $A16)+SUMIFS(DataRegularSeason20242025!$AB$3:$AB$1315,DataRegularSeason20242025!$B$3:$B$1315, "&lt;=" &amp; DR$1, DataRegularSeason20242025!$E$3:$E$1315, $A16)</f>
        <v>10</v>
      </c>
      <c r="DS16">
        <f>SUMIFS(DataRegularSeason20242025!$AA$3:$AA$1315,DataRegularSeason20242025!$B$3:$B$1315, "&lt;=" &amp; DS$1, DataRegularSeason20242025!$D$3:$D$1315, $A16)+SUMIFS(DataRegularSeason20242025!$AB$3:$AB$1315,DataRegularSeason20242025!$B$3:$B$1315, "&lt;=" &amp; DS$1, DataRegularSeason20242025!$E$3:$E$1315, $A16)</f>
        <v>10</v>
      </c>
      <c r="DT16">
        <f>SUMIFS(DataRegularSeason20242025!$AA$3:$AA$1315,DataRegularSeason20242025!$B$3:$B$1315, "&lt;=" &amp; DT$1, DataRegularSeason20242025!$D$3:$D$1315, $A16)+SUMIFS(DataRegularSeason20242025!$AB$3:$AB$1315,DataRegularSeason20242025!$B$3:$B$1315, "&lt;=" &amp; DT$1, DataRegularSeason20242025!$E$3:$E$1315, $A16)</f>
        <v>10</v>
      </c>
      <c r="DU16">
        <f>SUMIFS(DataRegularSeason20242025!$AA$3:$AA$1315,DataRegularSeason20242025!$B$3:$B$1315, "&lt;=" &amp; DU$1, DataRegularSeason20242025!$D$3:$D$1315, $A16)+SUMIFS(DataRegularSeason20242025!$AB$3:$AB$1315,DataRegularSeason20242025!$B$3:$B$1315, "&lt;=" &amp; DU$1, DataRegularSeason20242025!$E$3:$E$1315, $A16)</f>
        <v>10</v>
      </c>
      <c r="DV16">
        <f>SUMIFS(DataRegularSeason20242025!$AA$3:$AA$1315,DataRegularSeason20242025!$B$3:$B$1315, "&lt;=" &amp; DV$1, DataRegularSeason20242025!$D$3:$D$1315, $A16)+SUMIFS(DataRegularSeason20242025!$AB$3:$AB$1315,DataRegularSeason20242025!$B$3:$B$1315, "&lt;=" &amp; DV$1, DataRegularSeason20242025!$E$3:$E$1315, $A16)</f>
        <v>10</v>
      </c>
      <c r="DW16">
        <f>SUMIFS(DataRegularSeason20242025!$AA$3:$AA$1315,DataRegularSeason20242025!$B$3:$B$1315, "&lt;=" &amp; DW$1, DataRegularSeason20242025!$D$3:$D$1315, $A16)+SUMIFS(DataRegularSeason20242025!$AB$3:$AB$1315,DataRegularSeason20242025!$B$3:$B$1315, "&lt;=" &amp; DW$1, DataRegularSeason20242025!$E$3:$E$1315, $A16)</f>
        <v>10</v>
      </c>
      <c r="DX16">
        <f>SUMIFS(DataRegularSeason20242025!$AA$3:$AA$1315,DataRegularSeason20242025!$B$3:$B$1315, "&lt;=" &amp; DX$1, DataRegularSeason20242025!$D$3:$D$1315, $A16)+SUMIFS(DataRegularSeason20242025!$AB$3:$AB$1315,DataRegularSeason20242025!$B$3:$B$1315, "&lt;=" &amp; DX$1, DataRegularSeason20242025!$E$3:$E$1315, $A16)</f>
        <v>10</v>
      </c>
      <c r="DY16">
        <f>SUMIFS(DataRegularSeason20242025!$AA$3:$AA$1315,DataRegularSeason20242025!$B$3:$B$1315, "&lt;=" &amp; DY$1, DataRegularSeason20242025!$D$3:$D$1315, $A16)+SUMIFS(DataRegularSeason20242025!$AB$3:$AB$1315,DataRegularSeason20242025!$B$3:$B$1315, "&lt;=" &amp; DY$1, DataRegularSeason20242025!$E$3:$E$1315, $A16)</f>
        <v>10</v>
      </c>
      <c r="DZ16">
        <f>SUMIFS(DataRegularSeason20242025!$AA$3:$AA$1315,DataRegularSeason20242025!$B$3:$B$1315, "&lt;=" &amp; DZ$1, DataRegularSeason20242025!$D$3:$D$1315, $A16)+SUMIFS(DataRegularSeason20242025!$AB$3:$AB$1315,DataRegularSeason20242025!$B$3:$B$1315, "&lt;=" &amp; DZ$1, DataRegularSeason20242025!$E$3:$E$1315, $A16)</f>
        <v>10</v>
      </c>
      <c r="EA16">
        <f>SUMIFS(DataRegularSeason20242025!$AA$3:$AA$1315,DataRegularSeason20242025!$B$3:$B$1315, "&lt;=" &amp; EA$1, DataRegularSeason20242025!$D$3:$D$1315, $A16)+SUMIFS(DataRegularSeason20242025!$AB$3:$AB$1315,DataRegularSeason20242025!$B$3:$B$1315, "&lt;=" &amp; EA$1, DataRegularSeason20242025!$E$3:$E$1315, $A16)</f>
        <v>10</v>
      </c>
      <c r="EB16">
        <f>SUMIFS(DataRegularSeason20242025!$AA$3:$AA$1315,DataRegularSeason20242025!$B$3:$B$1315, "&lt;=" &amp; EB$1, DataRegularSeason20242025!$D$3:$D$1315, $A16)+SUMIFS(DataRegularSeason20242025!$AB$3:$AB$1315,DataRegularSeason20242025!$B$3:$B$1315, "&lt;=" &amp; EB$1, DataRegularSeason20242025!$E$3:$E$1315, $A16)</f>
        <v>10</v>
      </c>
      <c r="EC16">
        <f>SUMIFS(DataRegularSeason20242025!$AA$3:$AA$1315,DataRegularSeason20242025!$B$3:$B$1315, "&lt;=" &amp; EC$1, DataRegularSeason20242025!$D$3:$D$1315, $A16)+SUMIFS(DataRegularSeason20242025!$AB$3:$AB$1315,DataRegularSeason20242025!$B$3:$B$1315, "&lt;=" &amp; EC$1, DataRegularSeason20242025!$E$3:$E$1315, $A16)</f>
        <v>10</v>
      </c>
      <c r="ED16">
        <f>SUMIFS(DataRegularSeason20242025!$AA$3:$AA$1315,DataRegularSeason20242025!$B$3:$B$1315, "&lt;=" &amp; ED$1, DataRegularSeason20242025!$D$3:$D$1315, $A16)+SUMIFS(DataRegularSeason20242025!$AB$3:$AB$1315,DataRegularSeason20242025!$B$3:$B$1315, "&lt;=" &amp; ED$1, DataRegularSeason20242025!$E$3:$E$1315, $A16)</f>
        <v>10</v>
      </c>
      <c r="EE16">
        <f>SUMIFS(DataRegularSeason20242025!$AA$3:$AA$1315,DataRegularSeason20242025!$B$3:$B$1315, "&lt;=" &amp; EE$1, DataRegularSeason20242025!$D$3:$D$1315, $A16)+SUMIFS(DataRegularSeason20242025!$AB$3:$AB$1315,DataRegularSeason20242025!$B$3:$B$1315, "&lt;=" &amp; EE$1, DataRegularSeason20242025!$E$3:$E$1315, $A16)</f>
        <v>10</v>
      </c>
      <c r="EF16">
        <f>SUMIFS(DataRegularSeason20242025!$AA$3:$AA$1315,DataRegularSeason20242025!$B$3:$B$1315, "&lt;=" &amp; EF$1, DataRegularSeason20242025!$D$3:$D$1315, $A16)+SUMIFS(DataRegularSeason20242025!$AB$3:$AB$1315,DataRegularSeason20242025!$B$3:$B$1315, "&lt;=" &amp; EF$1, DataRegularSeason20242025!$E$3:$E$1315, $A16)</f>
        <v>10</v>
      </c>
      <c r="EG16">
        <f>SUMIFS(DataRegularSeason20242025!$AA$3:$AA$1315,DataRegularSeason20242025!$B$3:$B$1315, "&lt;=" &amp; EG$1, DataRegularSeason20242025!$D$3:$D$1315, $A16)+SUMIFS(DataRegularSeason20242025!$AB$3:$AB$1315,DataRegularSeason20242025!$B$3:$B$1315, "&lt;=" &amp; EG$1, DataRegularSeason20242025!$E$3:$E$1315, $A16)</f>
        <v>10</v>
      </c>
      <c r="EH16">
        <f>SUMIFS(DataRegularSeason20242025!$AA$3:$AA$1315,DataRegularSeason20242025!$B$3:$B$1315, "&lt;=" &amp; EH$1, DataRegularSeason20242025!$D$3:$D$1315, $A16)+SUMIFS(DataRegularSeason20242025!$AB$3:$AB$1315,DataRegularSeason20242025!$B$3:$B$1315, "&lt;=" &amp; EH$1, DataRegularSeason20242025!$E$3:$E$1315, $A16)</f>
        <v>10</v>
      </c>
      <c r="EI16">
        <f>SUMIFS(DataRegularSeason20242025!$AA$3:$AA$1315,DataRegularSeason20242025!$B$3:$B$1315, "&lt;=" &amp; EI$1, DataRegularSeason20242025!$D$3:$D$1315, $A16)+SUMIFS(DataRegularSeason20242025!$AB$3:$AB$1315,DataRegularSeason20242025!$B$3:$B$1315, "&lt;=" &amp; EI$1, DataRegularSeason20242025!$E$3:$E$1315, $A16)</f>
        <v>10</v>
      </c>
      <c r="EJ16">
        <f>SUMIFS(DataRegularSeason20242025!$AA$3:$AA$1315,DataRegularSeason20242025!$B$3:$B$1315, "&lt;=" &amp; EJ$1, DataRegularSeason20242025!$D$3:$D$1315, $A16)+SUMIFS(DataRegularSeason20242025!$AB$3:$AB$1315,DataRegularSeason20242025!$B$3:$B$1315, "&lt;=" &amp; EJ$1, DataRegularSeason20242025!$E$3:$E$1315, $A16)</f>
        <v>10</v>
      </c>
      <c r="EK16">
        <f>SUMIFS(DataRegularSeason20242025!$AA$3:$AA$1315,DataRegularSeason20242025!$B$3:$B$1315, "&lt;=" &amp; EK$1, DataRegularSeason20242025!$D$3:$D$1315, $A16)+SUMIFS(DataRegularSeason20242025!$AB$3:$AB$1315,DataRegularSeason20242025!$B$3:$B$1315, "&lt;=" &amp; EK$1, DataRegularSeason20242025!$E$3:$E$1315, $A16)</f>
        <v>10</v>
      </c>
      <c r="EL16">
        <f>SUMIFS(DataRegularSeason20242025!$AA$3:$AA$1315,DataRegularSeason20242025!$B$3:$B$1315, "&lt;=" &amp; EL$1, DataRegularSeason20242025!$D$3:$D$1315, $A16)+SUMIFS(DataRegularSeason20242025!$AB$3:$AB$1315,DataRegularSeason20242025!$B$3:$B$1315, "&lt;=" &amp; EL$1, DataRegularSeason20242025!$E$3:$E$1315, $A16)</f>
        <v>10</v>
      </c>
      <c r="EM16">
        <f>SUMIFS(DataRegularSeason20242025!$AA$3:$AA$1315,DataRegularSeason20242025!$B$3:$B$1315, "&lt;=" &amp; EM$1, DataRegularSeason20242025!$D$3:$D$1315, $A16)+SUMIFS(DataRegularSeason20242025!$AB$3:$AB$1315,DataRegularSeason20242025!$B$3:$B$1315, "&lt;=" &amp; EM$1, DataRegularSeason20242025!$E$3:$E$1315, $A16)</f>
        <v>10</v>
      </c>
      <c r="EN16">
        <f>SUMIFS(DataRegularSeason20242025!$AA$3:$AA$1315,DataRegularSeason20242025!$B$3:$B$1315, "&lt;=" &amp; EN$1, DataRegularSeason20242025!$D$3:$D$1315, $A16)+SUMIFS(DataRegularSeason20242025!$AB$3:$AB$1315,DataRegularSeason20242025!$B$3:$B$1315, "&lt;=" &amp; EN$1, DataRegularSeason20242025!$E$3:$E$1315, $A16)</f>
        <v>10</v>
      </c>
      <c r="EO16">
        <f>SUMIFS(DataRegularSeason20242025!$AA$3:$AA$1315,DataRegularSeason20242025!$B$3:$B$1315, "&lt;=" &amp; EO$1, DataRegularSeason20242025!$D$3:$D$1315, $A16)+SUMIFS(DataRegularSeason20242025!$AB$3:$AB$1315,DataRegularSeason20242025!$B$3:$B$1315, "&lt;=" &amp; EO$1, DataRegularSeason20242025!$E$3:$E$1315, $A16)</f>
        <v>10</v>
      </c>
      <c r="EP16">
        <f>SUMIFS(DataRegularSeason20242025!$AA$3:$AA$1315,DataRegularSeason20242025!$B$3:$B$1315, "&lt;=" &amp; EP$1, DataRegularSeason20242025!$D$3:$D$1315, $A16)+SUMIFS(DataRegularSeason20242025!$AB$3:$AB$1315,DataRegularSeason20242025!$B$3:$B$1315, "&lt;=" &amp; EP$1, DataRegularSeason20242025!$E$3:$E$1315, $A16)</f>
        <v>10</v>
      </c>
      <c r="EQ16">
        <f>SUMIFS(DataRegularSeason20242025!$AA$3:$AA$1315,DataRegularSeason20242025!$B$3:$B$1315, "&lt;=" &amp; EQ$1, DataRegularSeason20242025!$D$3:$D$1315, $A16)+SUMIFS(DataRegularSeason20242025!$AB$3:$AB$1315,DataRegularSeason20242025!$B$3:$B$1315, "&lt;=" &amp; EQ$1, DataRegularSeason20242025!$E$3:$E$1315, $A16)</f>
        <v>10</v>
      </c>
      <c r="ER16">
        <f>SUMIFS(DataRegularSeason20242025!$AA$3:$AA$1315,DataRegularSeason20242025!$B$3:$B$1315, "&lt;=" &amp; ER$1, DataRegularSeason20242025!$D$3:$D$1315, $A16)+SUMIFS(DataRegularSeason20242025!$AB$3:$AB$1315,DataRegularSeason20242025!$B$3:$B$1315, "&lt;=" &amp; ER$1, DataRegularSeason20242025!$E$3:$E$1315, $A16)</f>
        <v>10</v>
      </c>
      <c r="ES16">
        <f>SUMIFS(DataRegularSeason20242025!$AA$3:$AA$1315,DataRegularSeason20242025!$B$3:$B$1315, "&lt;=" &amp; ES$1, DataRegularSeason20242025!$D$3:$D$1315, $A16)+SUMIFS(DataRegularSeason20242025!$AB$3:$AB$1315,DataRegularSeason20242025!$B$3:$B$1315, "&lt;=" &amp; ES$1, DataRegularSeason20242025!$E$3:$E$1315, $A16)</f>
        <v>10</v>
      </c>
      <c r="ET16">
        <f>SUMIFS(DataRegularSeason20242025!$AA$3:$AA$1315,DataRegularSeason20242025!$B$3:$B$1315, "&lt;=" &amp; ET$1, DataRegularSeason20242025!$D$3:$D$1315, $A16)+SUMIFS(DataRegularSeason20242025!$AB$3:$AB$1315,DataRegularSeason20242025!$B$3:$B$1315, "&lt;=" &amp; ET$1, DataRegularSeason20242025!$E$3:$E$1315, $A16)</f>
        <v>10</v>
      </c>
      <c r="EU16">
        <f>SUMIFS(DataRegularSeason20242025!$AA$3:$AA$1315,DataRegularSeason20242025!$B$3:$B$1315, "&lt;=" &amp; EU$1, DataRegularSeason20242025!$D$3:$D$1315, $A16)+SUMIFS(DataRegularSeason20242025!$AB$3:$AB$1315,DataRegularSeason20242025!$B$3:$B$1315, "&lt;=" &amp; EU$1, DataRegularSeason20242025!$E$3:$E$1315, $A16)</f>
        <v>10</v>
      </c>
      <c r="EV16">
        <f>SUMIFS(DataRegularSeason20242025!$AA$3:$AA$1315,DataRegularSeason20242025!$B$3:$B$1315, "&lt;=" &amp; EV$1, DataRegularSeason20242025!$D$3:$D$1315, $A16)+SUMIFS(DataRegularSeason20242025!$AB$3:$AB$1315,DataRegularSeason20242025!$B$3:$B$1315, "&lt;=" &amp; EV$1, DataRegularSeason20242025!$E$3:$E$1315, $A16)</f>
        <v>10</v>
      </c>
      <c r="EW16">
        <f>SUMIFS(DataRegularSeason20242025!$AA$3:$AA$1315,DataRegularSeason20242025!$B$3:$B$1315, "&lt;=" &amp; EW$1, DataRegularSeason20242025!$D$3:$D$1315, $A16)+SUMIFS(DataRegularSeason20242025!$AB$3:$AB$1315,DataRegularSeason20242025!$B$3:$B$1315, "&lt;=" &amp; EW$1, DataRegularSeason20242025!$E$3:$E$1315, $A16)</f>
        <v>10</v>
      </c>
      <c r="EX16">
        <f>SUMIFS(DataRegularSeason20242025!$AA$3:$AA$1315,DataRegularSeason20242025!$B$3:$B$1315, "&lt;=" &amp; EX$1, DataRegularSeason20242025!$D$3:$D$1315, $A16)+SUMIFS(DataRegularSeason20242025!$AB$3:$AB$1315,DataRegularSeason20242025!$B$3:$B$1315, "&lt;=" &amp; EX$1, DataRegularSeason20242025!$E$3:$E$1315, $A16)</f>
        <v>10</v>
      </c>
      <c r="EY16">
        <f>SUMIFS(DataRegularSeason20242025!$AA$3:$AA$1315,DataRegularSeason20242025!$B$3:$B$1315, "&lt;=" &amp; EY$1, DataRegularSeason20242025!$D$3:$D$1315, $A16)+SUMIFS(DataRegularSeason20242025!$AB$3:$AB$1315,DataRegularSeason20242025!$B$3:$B$1315, "&lt;=" &amp; EY$1, DataRegularSeason20242025!$E$3:$E$1315, $A16)</f>
        <v>10</v>
      </c>
      <c r="EZ16">
        <f>SUMIFS(DataRegularSeason20242025!$AA$3:$AA$1315,DataRegularSeason20242025!$B$3:$B$1315, "&lt;=" &amp; EZ$1, DataRegularSeason20242025!$D$3:$D$1315, $A16)+SUMIFS(DataRegularSeason20242025!$AB$3:$AB$1315,DataRegularSeason20242025!$B$3:$B$1315, "&lt;=" &amp; EZ$1, DataRegularSeason20242025!$E$3:$E$1315, $A16)</f>
        <v>10</v>
      </c>
      <c r="FA16">
        <f>SUMIFS(DataRegularSeason20242025!$AA$3:$AA$1315,DataRegularSeason20242025!$B$3:$B$1315, "&lt;=" &amp; FA$1, DataRegularSeason20242025!$D$3:$D$1315, $A16)+SUMIFS(DataRegularSeason20242025!$AB$3:$AB$1315,DataRegularSeason20242025!$B$3:$B$1315, "&lt;=" &amp; FA$1, DataRegularSeason20242025!$E$3:$E$1315, $A16)</f>
        <v>10</v>
      </c>
      <c r="FB16">
        <f>SUMIFS(DataRegularSeason20242025!$AA$3:$AA$1315,DataRegularSeason20242025!$B$3:$B$1315, "&lt;=" &amp; FB$1, DataRegularSeason20242025!$D$3:$D$1315, $A16)+SUMIFS(DataRegularSeason20242025!$AB$3:$AB$1315,DataRegularSeason20242025!$B$3:$B$1315, "&lt;=" &amp; FB$1, DataRegularSeason20242025!$E$3:$E$1315, $A16)</f>
        <v>10</v>
      </c>
      <c r="FC16">
        <f>SUMIFS(DataRegularSeason20242025!$AA$3:$AA$1315,DataRegularSeason20242025!$B$3:$B$1315, "&lt;=" &amp; FC$1, DataRegularSeason20242025!$D$3:$D$1315, $A16)+SUMIFS(DataRegularSeason20242025!$AB$3:$AB$1315,DataRegularSeason20242025!$B$3:$B$1315, "&lt;=" &amp; FC$1, DataRegularSeason20242025!$E$3:$E$1315, $A16)</f>
        <v>10</v>
      </c>
      <c r="FD16">
        <f>SUMIFS(DataRegularSeason20242025!$AA$3:$AA$1315,DataRegularSeason20242025!$B$3:$B$1315, "&lt;=" &amp; FD$1, DataRegularSeason20242025!$D$3:$D$1315, $A16)+SUMIFS(DataRegularSeason20242025!$AB$3:$AB$1315,DataRegularSeason20242025!$B$3:$B$1315, "&lt;=" &amp; FD$1, DataRegularSeason20242025!$E$3:$E$1315, $A16)</f>
        <v>10</v>
      </c>
      <c r="FE16">
        <f>SUMIFS(DataRegularSeason20242025!$AA$3:$AA$1315,DataRegularSeason20242025!$B$3:$B$1315, "&lt;=" &amp; FE$1, DataRegularSeason20242025!$D$3:$D$1315, $A16)+SUMIFS(DataRegularSeason20242025!$AB$3:$AB$1315,DataRegularSeason20242025!$B$3:$B$1315, "&lt;=" &amp; FE$1, DataRegularSeason20242025!$E$3:$E$1315, $A16)</f>
        <v>10</v>
      </c>
      <c r="FF16">
        <f>SUMIFS(DataRegularSeason20242025!$AA$3:$AA$1315,DataRegularSeason20242025!$B$3:$B$1315, "&lt;=" &amp; FF$1, DataRegularSeason20242025!$D$3:$D$1315, $A16)+SUMIFS(DataRegularSeason20242025!$AB$3:$AB$1315,DataRegularSeason20242025!$B$3:$B$1315, "&lt;=" &amp; FF$1, DataRegularSeason20242025!$E$3:$E$1315, $A16)</f>
        <v>10</v>
      </c>
      <c r="FG16">
        <f>SUMIFS(DataRegularSeason20242025!$AA$3:$AA$1315,DataRegularSeason20242025!$B$3:$B$1315, "&lt;=" &amp; FG$1, DataRegularSeason20242025!$D$3:$D$1315, $A16)+SUMIFS(DataRegularSeason20242025!$AB$3:$AB$1315,DataRegularSeason20242025!$B$3:$B$1315, "&lt;=" &amp; FG$1, DataRegularSeason20242025!$E$3:$E$1315, $A16)</f>
        <v>10</v>
      </c>
      <c r="FH16">
        <f>SUMIFS(DataRegularSeason20242025!$AA$3:$AA$1315,DataRegularSeason20242025!$B$3:$B$1315, "&lt;=" &amp; FH$1, DataRegularSeason20242025!$D$3:$D$1315, $A16)+SUMIFS(DataRegularSeason20242025!$AB$3:$AB$1315,DataRegularSeason20242025!$B$3:$B$1315, "&lt;=" &amp; FH$1, DataRegularSeason20242025!$E$3:$E$1315, $A16)</f>
        <v>10</v>
      </c>
      <c r="FI16">
        <f>SUMIFS(DataRegularSeason20242025!$AA$3:$AA$1315,DataRegularSeason20242025!$B$3:$B$1315, "&lt;=" &amp; FI$1, DataRegularSeason20242025!$D$3:$D$1315, $A16)+SUMIFS(DataRegularSeason20242025!$AB$3:$AB$1315,DataRegularSeason20242025!$B$3:$B$1315, "&lt;=" &amp; FI$1, DataRegularSeason20242025!$E$3:$E$1315, $A16)</f>
        <v>10</v>
      </c>
      <c r="FJ16">
        <f>SUMIFS(DataRegularSeason20242025!$AA$3:$AA$1315,DataRegularSeason20242025!$B$3:$B$1315, "&lt;=" &amp; FJ$1, DataRegularSeason20242025!$D$3:$D$1315, $A16)+SUMIFS(DataRegularSeason20242025!$AB$3:$AB$1315,DataRegularSeason20242025!$B$3:$B$1315, "&lt;=" &amp; FJ$1, DataRegularSeason20242025!$E$3:$E$1315, $A16)</f>
        <v>10</v>
      </c>
      <c r="FK16">
        <f>SUMIFS(DataRegularSeason20242025!$AA$3:$AA$1315,DataRegularSeason20242025!$B$3:$B$1315, "&lt;=" &amp; FK$1, DataRegularSeason20242025!$D$3:$D$1315, $A16)+SUMIFS(DataRegularSeason20242025!$AB$3:$AB$1315,DataRegularSeason20242025!$B$3:$B$1315, "&lt;=" &amp; FK$1, DataRegularSeason20242025!$E$3:$E$1315, $A16)</f>
        <v>10</v>
      </c>
      <c r="FL16">
        <f>SUMIFS(DataRegularSeason20242025!$AA$3:$AA$1315,DataRegularSeason20242025!$B$3:$B$1315, "&lt;=" &amp; FL$1, DataRegularSeason20242025!$D$3:$D$1315, $A16)+SUMIFS(DataRegularSeason20242025!$AB$3:$AB$1315,DataRegularSeason20242025!$B$3:$B$1315, "&lt;=" &amp; FL$1, DataRegularSeason20242025!$E$3:$E$1315, $A16)</f>
        <v>10</v>
      </c>
      <c r="FM16">
        <f>SUMIFS(DataRegularSeason20242025!$AA$3:$AA$1315,DataRegularSeason20242025!$B$3:$B$1315, "&lt;=" &amp; FM$1, DataRegularSeason20242025!$D$3:$D$1315, $A16)+SUMIFS(DataRegularSeason20242025!$AB$3:$AB$1315,DataRegularSeason20242025!$B$3:$B$1315, "&lt;=" &amp; FM$1, DataRegularSeason20242025!$E$3:$E$1315, $A16)</f>
        <v>10</v>
      </c>
      <c r="FN16">
        <f>SUMIFS(DataRegularSeason20242025!$AA$3:$AA$1315,DataRegularSeason20242025!$B$3:$B$1315, "&lt;=" &amp; FN$1, DataRegularSeason20242025!$D$3:$D$1315, $A16)+SUMIFS(DataRegularSeason20242025!$AB$3:$AB$1315,DataRegularSeason20242025!$B$3:$B$1315, "&lt;=" &amp; FN$1, DataRegularSeason20242025!$E$3:$E$1315, $A16)</f>
        <v>10</v>
      </c>
      <c r="FO16">
        <f>SUMIFS(DataRegularSeason20242025!$AA$3:$AA$1315,DataRegularSeason20242025!$B$3:$B$1315, "&lt;=" &amp; FO$1, DataRegularSeason20242025!$D$3:$D$1315, $A16)+SUMIFS(DataRegularSeason20242025!$AB$3:$AB$1315,DataRegularSeason20242025!$B$3:$B$1315, "&lt;=" &amp; FO$1, DataRegularSeason20242025!$E$3:$E$1315, $A16)</f>
        <v>10</v>
      </c>
      <c r="FP16">
        <f>SUMIFS(DataRegularSeason20242025!$AA$3:$AA$1315,DataRegularSeason20242025!$B$3:$B$1315, "&lt;=" &amp; FP$1, DataRegularSeason20242025!$D$3:$D$1315, $A16)+SUMIFS(DataRegularSeason20242025!$AB$3:$AB$1315,DataRegularSeason20242025!$B$3:$B$1315, "&lt;=" &amp; FP$1, DataRegularSeason20242025!$E$3:$E$1315, $A16)</f>
        <v>10</v>
      </c>
      <c r="FQ16">
        <f>SUMIFS(DataRegularSeason20242025!$AA$3:$AA$1315,DataRegularSeason20242025!$B$3:$B$1315, "&lt;=" &amp; FQ$1, DataRegularSeason20242025!$D$3:$D$1315, $A16)+SUMIFS(DataRegularSeason20242025!$AB$3:$AB$1315,DataRegularSeason20242025!$B$3:$B$1315, "&lt;=" &amp; FQ$1, DataRegularSeason20242025!$E$3:$E$1315, $A16)</f>
        <v>10</v>
      </c>
      <c r="FR16">
        <f>SUMIFS(DataRegularSeason20242025!$AA$3:$AA$1315,DataRegularSeason20242025!$B$3:$B$1315, "&lt;=" &amp; FR$1, DataRegularSeason20242025!$D$3:$D$1315, $A16)+SUMIFS(DataRegularSeason20242025!$AB$3:$AB$1315,DataRegularSeason20242025!$B$3:$B$1315, "&lt;=" &amp; FR$1, DataRegularSeason20242025!$E$3:$E$1315, $A16)</f>
        <v>10</v>
      </c>
      <c r="FS16">
        <f>SUMIFS(DataRegularSeason20242025!$AA$3:$AA$1315,DataRegularSeason20242025!$B$3:$B$1315, "&lt;=" &amp; FS$1, DataRegularSeason20242025!$D$3:$D$1315, $A16)+SUMIFS(DataRegularSeason20242025!$AB$3:$AB$1315,DataRegularSeason20242025!$B$3:$B$1315, "&lt;=" &amp; FS$1, DataRegularSeason20242025!$E$3:$E$1315, $A16)</f>
        <v>10</v>
      </c>
      <c r="FT16">
        <f>SUMIFS(DataRegularSeason20242025!$AA$3:$AA$1315,DataRegularSeason20242025!$B$3:$B$1315, "&lt;=" &amp; FT$1, DataRegularSeason20242025!$D$3:$D$1315, $A16)+SUMIFS(DataRegularSeason20242025!$AB$3:$AB$1315,DataRegularSeason20242025!$B$3:$B$1315, "&lt;=" &amp; FT$1, DataRegularSeason20242025!$E$3:$E$1315, $A16)</f>
        <v>10</v>
      </c>
      <c r="FU16">
        <f>SUMIFS(DataRegularSeason20242025!$AA$3:$AA$1315,DataRegularSeason20242025!$B$3:$B$1315, "&lt;=" &amp; FU$1, DataRegularSeason20242025!$D$3:$D$1315, $A16)+SUMIFS(DataRegularSeason20242025!$AB$3:$AB$1315,DataRegularSeason20242025!$B$3:$B$1315, "&lt;=" &amp; FU$1, DataRegularSeason20242025!$E$3:$E$1315, $A16)</f>
        <v>10</v>
      </c>
      <c r="FV16">
        <f>SUMIFS(DataRegularSeason20242025!$AA$3:$AA$1315,DataRegularSeason20242025!$B$3:$B$1315, "&lt;=" &amp; FV$1, DataRegularSeason20242025!$D$3:$D$1315, $A16)+SUMIFS(DataRegularSeason20242025!$AB$3:$AB$1315,DataRegularSeason20242025!$B$3:$B$1315, "&lt;=" &amp; FV$1, DataRegularSeason20242025!$E$3:$E$1315, $A16)</f>
        <v>10</v>
      </c>
      <c r="FW16">
        <f>SUMIFS(DataRegularSeason20242025!$AA$3:$AA$1315,DataRegularSeason20242025!$B$3:$B$1315, "&lt;=" &amp; FW$1, DataRegularSeason20242025!$D$3:$D$1315, $A16)+SUMIFS(DataRegularSeason20242025!$AB$3:$AB$1315,DataRegularSeason20242025!$B$3:$B$1315, "&lt;=" &amp; FW$1, DataRegularSeason20242025!$E$3:$E$1315, $A16)</f>
        <v>10</v>
      </c>
      <c r="FX16">
        <f>SUMIFS(DataRegularSeason20242025!$AA$3:$AA$1315,DataRegularSeason20242025!$B$3:$B$1315, "&lt;=" &amp; FX$1, DataRegularSeason20242025!$D$3:$D$1315, $A16)+SUMIFS(DataRegularSeason20242025!$AB$3:$AB$1315,DataRegularSeason20242025!$B$3:$B$1315, "&lt;=" &amp; FX$1, DataRegularSeason20242025!$E$3:$E$1315, $A16)</f>
        <v>10</v>
      </c>
      <c r="FY16">
        <f>SUMIFS(DataRegularSeason20242025!$AA$3:$AA$1315,DataRegularSeason20242025!$B$3:$B$1315, "&lt;=" &amp; FY$1, DataRegularSeason20242025!$D$3:$D$1315, $A16)+SUMIFS(DataRegularSeason20242025!$AB$3:$AB$1315,DataRegularSeason20242025!$B$3:$B$1315, "&lt;=" &amp; FY$1, DataRegularSeason20242025!$E$3:$E$1315, $A16)</f>
        <v>10</v>
      </c>
      <c r="FZ16">
        <f>SUMIFS(DataRegularSeason20242025!$AA$3:$AA$1315,DataRegularSeason20242025!$B$3:$B$1315, "&lt;=" &amp; FZ$1, DataRegularSeason20242025!$D$3:$D$1315, $A16)+SUMIFS(DataRegularSeason20242025!$AB$3:$AB$1315,DataRegularSeason20242025!$B$3:$B$1315, "&lt;=" &amp; FZ$1, DataRegularSeason20242025!$E$3:$E$1315, $A16)</f>
        <v>10</v>
      </c>
      <c r="GA16">
        <f>SUMIFS(DataRegularSeason20242025!$AA$3:$AA$1315,DataRegularSeason20242025!$B$3:$B$1315, "&lt;=" &amp; GA$1, DataRegularSeason20242025!$D$3:$D$1315, $A16)+SUMIFS(DataRegularSeason20242025!$AB$3:$AB$1315,DataRegularSeason20242025!$B$3:$B$1315, "&lt;=" &amp; GA$1, DataRegularSeason20242025!$E$3:$E$1315, $A16)</f>
        <v>10</v>
      </c>
      <c r="GB16">
        <f>SUMIFS(DataRegularSeason20242025!$AA$3:$AA$1315,DataRegularSeason20242025!$B$3:$B$1315, "&lt;=" &amp; GB$1, DataRegularSeason20242025!$D$3:$D$1315, $A16)+SUMIFS(DataRegularSeason20242025!$AB$3:$AB$1315,DataRegularSeason20242025!$B$3:$B$1315, "&lt;=" &amp; GB$1, DataRegularSeason20242025!$E$3:$E$1315, $A16)</f>
        <v>10</v>
      </c>
      <c r="GC16">
        <f>SUMIFS(DataRegularSeason20242025!$AA$3:$AA$1315,DataRegularSeason20242025!$B$3:$B$1315, "&lt;=" &amp; GC$1, DataRegularSeason20242025!$D$3:$D$1315, $A16)+SUMIFS(DataRegularSeason20242025!$AB$3:$AB$1315,DataRegularSeason20242025!$B$3:$B$1315, "&lt;=" &amp; GC$1, DataRegularSeason20242025!$E$3:$E$1315, $A16)</f>
        <v>10</v>
      </c>
      <c r="GD16">
        <f>SUMIFS(DataRegularSeason20242025!$AA$3:$AA$1315,DataRegularSeason20242025!$B$3:$B$1315, "&lt;=" &amp; GD$1, DataRegularSeason20242025!$D$3:$D$1315, $A16)+SUMIFS(DataRegularSeason20242025!$AB$3:$AB$1315,DataRegularSeason20242025!$B$3:$B$1315, "&lt;=" &amp; GD$1, DataRegularSeason20242025!$E$3:$E$1315, $A16)</f>
        <v>10</v>
      </c>
      <c r="GE16">
        <f>SUMIFS(DataRegularSeason20242025!$AA$3:$AA$1315,DataRegularSeason20242025!$B$3:$B$1315, "&lt;=" &amp; GE$1, DataRegularSeason20242025!$D$3:$D$1315, $A16)+SUMIFS(DataRegularSeason20242025!$AB$3:$AB$1315,DataRegularSeason20242025!$B$3:$B$1315, "&lt;=" &amp; GE$1, DataRegularSeason20242025!$E$3:$E$1315, $A16)</f>
        <v>10</v>
      </c>
      <c r="GF16">
        <f>SUMIFS(DataRegularSeason20242025!$AA$3:$AA$1315,DataRegularSeason20242025!$B$3:$B$1315, "&lt;=" &amp; GF$1, DataRegularSeason20242025!$D$3:$D$1315, $A16)+SUMIFS(DataRegularSeason20242025!$AB$3:$AB$1315,DataRegularSeason20242025!$B$3:$B$1315, "&lt;=" &amp; GF$1, DataRegularSeason20242025!$E$3:$E$1315, $A16)</f>
        <v>10</v>
      </c>
      <c r="GG16">
        <f>SUMIFS(DataRegularSeason20242025!$AA$3:$AA$1315,DataRegularSeason20242025!$B$3:$B$1315, "&lt;=" &amp; GG$1, DataRegularSeason20242025!$D$3:$D$1315, $A16)+SUMIFS(DataRegularSeason20242025!$AB$3:$AB$1315,DataRegularSeason20242025!$B$3:$B$1315, "&lt;=" &amp; GG$1, DataRegularSeason20242025!$E$3:$E$1315, $A16)</f>
        <v>10</v>
      </c>
      <c r="GH16">
        <f>SUMIFS(DataRegularSeason20242025!$AA$3:$AA$1315,DataRegularSeason20242025!$B$3:$B$1315, "&lt;=" &amp; GH$1, DataRegularSeason20242025!$D$3:$D$1315, $A16)+SUMIFS(DataRegularSeason20242025!$AB$3:$AB$1315,DataRegularSeason20242025!$B$3:$B$1315, "&lt;=" &amp; GH$1, DataRegularSeason20242025!$E$3:$E$1315, $A16)</f>
        <v>10</v>
      </c>
      <c r="GI16">
        <f>SUMIFS(DataRegularSeason20242025!$AA$3:$AA$1315,DataRegularSeason20242025!$B$3:$B$1315, "&lt;=" &amp; GI$1, DataRegularSeason20242025!$D$3:$D$1315, $A16)+SUMIFS(DataRegularSeason20242025!$AB$3:$AB$1315,DataRegularSeason20242025!$B$3:$B$1315, "&lt;=" &amp; GI$1, DataRegularSeason20242025!$E$3:$E$1315, $A16)</f>
        <v>10</v>
      </c>
      <c r="GJ16">
        <f>SUMIFS(DataRegularSeason20242025!$AA$3:$AA$1315,DataRegularSeason20242025!$B$3:$B$1315, "&lt;=" &amp; GJ$1, DataRegularSeason20242025!$D$3:$D$1315, $A16)+SUMIFS(DataRegularSeason20242025!$AB$3:$AB$1315,DataRegularSeason20242025!$B$3:$B$1315, "&lt;=" &amp; GJ$1, DataRegularSeason20242025!$E$3:$E$1315, $A16)</f>
        <v>10</v>
      </c>
      <c r="GK16">
        <f>SUMIFS(DataRegularSeason20242025!$AA$3:$AA$1315,DataRegularSeason20242025!$B$3:$B$1315, "&lt;=" &amp; GK$1, DataRegularSeason20242025!$D$3:$D$1315, $A16)+SUMIFS(DataRegularSeason20242025!$AB$3:$AB$1315,DataRegularSeason20242025!$B$3:$B$1315, "&lt;=" &amp; GK$1, DataRegularSeason20242025!$E$3:$E$1315, $A16)</f>
        <v>10</v>
      </c>
      <c r="GL16">
        <f>SUMIFS(DataRegularSeason20242025!$AA$3:$AA$1315,DataRegularSeason20242025!$B$3:$B$1315, "&lt;=" &amp; GL$1, DataRegularSeason20242025!$D$3:$D$1315, $A16)+SUMIFS(DataRegularSeason20242025!$AB$3:$AB$1315,DataRegularSeason20242025!$B$3:$B$1315, "&lt;=" &amp; GL$1, DataRegularSeason20242025!$E$3:$E$1315, $A16)</f>
        <v>10</v>
      </c>
      <c r="GM16">
        <f>SUMIFS(DataRegularSeason20242025!$AA$3:$AA$1315,DataRegularSeason20242025!$B$3:$B$1315, "&lt;=" &amp; GM$1, DataRegularSeason20242025!$D$3:$D$1315, $A16)+SUMIFS(DataRegularSeason20242025!$AB$3:$AB$1315,DataRegularSeason20242025!$B$3:$B$1315, "&lt;=" &amp; GM$1, DataRegularSeason20242025!$E$3:$E$1315, $A16)</f>
        <v>10</v>
      </c>
      <c r="GN16">
        <f>SUMIFS(DataRegularSeason20242025!$AA$3:$AA$1315,DataRegularSeason20242025!$B$3:$B$1315, "&lt;=" &amp; GN$1, DataRegularSeason20242025!$D$3:$D$1315, $A16)+SUMIFS(DataRegularSeason20242025!$AB$3:$AB$1315,DataRegularSeason20242025!$B$3:$B$1315, "&lt;=" &amp; GN$1, DataRegularSeason20242025!$E$3:$E$1315, $A16)</f>
        <v>10</v>
      </c>
      <c r="GO16">
        <f>SUMIFS(DataRegularSeason20242025!$AA$3:$AA$1315,DataRegularSeason20242025!$B$3:$B$1315, "&lt;=" &amp; GO$1, DataRegularSeason20242025!$D$3:$D$1315, $A16)+SUMIFS(DataRegularSeason20242025!$AB$3:$AB$1315,DataRegularSeason20242025!$B$3:$B$1315, "&lt;=" &amp; GO$1, DataRegularSeason20242025!$E$3:$E$1315, $A16)</f>
        <v>10</v>
      </c>
      <c r="GP16">
        <f>SUMIFS(DataRegularSeason20242025!$AA$3:$AA$1315,DataRegularSeason20242025!$B$3:$B$1315, "&lt;=" &amp; GP$1, DataRegularSeason20242025!$D$3:$D$1315, $A16)+SUMIFS(DataRegularSeason20242025!$AB$3:$AB$1315,DataRegularSeason20242025!$B$3:$B$1315, "&lt;=" &amp; GP$1, DataRegularSeason20242025!$E$3:$E$1315, $A16)</f>
        <v>10</v>
      </c>
      <c r="GQ16">
        <f>SUMIFS(DataRegularSeason20242025!$AA$3:$AA$1315,DataRegularSeason20242025!$B$3:$B$1315, "&lt;=" &amp; GQ$1, DataRegularSeason20242025!$D$3:$D$1315, $A16)+SUMIFS(DataRegularSeason20242025!$AB$3:$AB$1315,DataRegularSeason20242025!$B$3:$B$1315, "&lt;=" &amp; GQ$1, DataRegularSeason20242025!$E$3:$E$1315, $A16)</f>
        <v>10</v>
      </c>
      <c r="GR16">
        <f>SUMIFS(DataRegularSeason20242025!$AA$3:$AA$1315,DataRegularSeason20242025!$B$3:$B$1315, "&lt;=" &amp; GR$1, DataRegularSeason20242025!$D$3:$D$1315, $A16)+SUMIFS(DataRegularSeason20242025!$AB$3:$AB$1315,DataRegularSeason20242025!$B$3:$B$1315, "&lt;=" &amp; GR$1, DataRegularSeason20242025!$E$3:$E$1315, $A16)</f>
        <v>10</v>
      </c>
      <c r="GS16">
        <f>SUMIFS(DataRegularSeason20242025!$AA$3:$AA$1315,DataRegularSeason20242025!$B$3:$B$1315, "&lt;=" &amp; GS$1, DataRegularSeason20242025!$D$3:$D$1315, $A16)+SUMIFS(DataRegularSeason20242025!$AB$3:$AB$1315,DataRegularSeason20242025!$B$3:$B$1315, "&lt;=" &amp; GS$1, DataRegularSeason20242025!$E$3:$E$1315, $A16)</f>
        <v>10</v>
      </c>
      <c r="GT16">
        <f>SUMIFS(DataRegularSeason20242025!$AA$3:$AA$1315,DataRegularSeason20242025!$B$3:$B$1315, "&lt;=" &amp; GT$1, DataRegularSeason20242025!$D$3:$D$1315, $A16)+SUMIFS(DataRegularSeason20242025!$AB$3:$AB$1315,DataRegularSeason20242025!$B$3:$B$1315, "&lt;=" &amp; GT$1, DataRegularSeason20242025!$E$3:$E$1315, $A16)</f>
        <v>10</v>
      </c>
      <c r="GU16">
        <f>SUMIFS(DataRegularSeason20242025!$AA$3:$AA$1315,DataRegularSeason20242025!$B$3:$B$1315, "&lt;=" &amp; GU$1, DataRegularSeason20242025!$D$3:$D$1315, $A16)+SUMIFS(DataRegularSeason20242025!$AB$3:$AB$1315,DataRegularSeason20242025!$B$3:$B$1315, "&lt;=" &amp; GU$1, DataRegularSeason20242025!$E$3:$E$1315, $A16)</f>
        <v>10</v>
      </c>
    </row>
    <row r="17" spans="1:203" x14ac:dyDescent="0.25">
      <c r="A17" t="s">
        <v>45</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3</v>
      </c>
      <c r="S17">
        <f>SUMIFS(DataRegularSeason20242025!$AA$3:$AA$1315,DataRegularSeason20242025!$B$3:$B$1315, "&lt;=" &amp; S$1, DataRegularSeason20242025!$D$3:$D$1315, $A17)+SUMIFS(DataRegularSeason20242025!$AB$3:$AB$1315,DataRegularSeason20242025!$B$3:$B$1315, "&lt;=" &amp; S$1, DataRegularSeason20242025!$E$3:$E$1315, $A17)</f>
        <v>3</v>
      </c>
      <c r="T17">
        <f>SUMIFS(DataRegularSeason20242025!$AA$3:$AA$1315,DataRegularSeason20242025!$B$3:$B$1315, "&lt;=" &amp; T$1, DataRegularSeason20242025!$D$3:$D$1315, $A17)+SUMIFS(DataRegularSeason20242025!$AB$3:$AB$1315,DataRegularSeason20242025!$B$3:$B$1315, "&lt;=" &amp; T$1, DataRegularSeason20242025!$E$3:$E$1315, $A17)</f>
        <v>3</v>
      </c>
      <c r="U17">
        <f>SUMIFS(DataRegularSeason20242025!$AA$3:$AA$1315,DataRegularSeason20242025!$B$3:$B$1315, "&lt;=" &amp; U$1, DataRegularSeason20242025!$D$3:$D$1315, $A17)+SUMIFS(DataRegularSeason20242025!$AB$3:$AB$1315,DataRegularSeason20242025!$B$3:$B$1315, "&lt;=" &amp; U$1, DataRegularSeason20242025!$E$3:$E$1315, $A17)</f>
        <v>3</v>
      </c>
      <c r="V17">
        <f>SUMIFS(DataRegularSeason20242025!$AA$3:$AA$1315,DataRegularSeason20242025!$B$3:$B$1315, "&lt;=" &amp; V$1, DataRegularSeason20242025!$D$3:$D$1315, $A17)+SUMIFS(DataRegularSeason20242025!$AB$3:$AB$1315,DataRegularSeason20242025!$B$3:$B$1315, "&lt;=" &amp; V$1, DataRegularSeason20242025!$E$3:$E$1315, $A17)</f>
        <v>3</v>
      </c>
      <c r="W17">
        <f>SUMIFS(DataRegularSeason20242025!$AA$3:$AA$1315,DataRegularSeason20242025!$B$3:$B$1315, "&lt;=" &amp; W$1, DataRegularSeason20242025!$D$3:$D$1315, $A17)+SUMIFS(DataRegularSeason20242025!$AB$3:$AB$1315,DataRegularSeason20242025!$B$3:$B$1315, "&lt;=" &amp; W$1, DataRegularSeason20242025!$E$3:$E$1315, $A17)</f>
        <v>3</v>
      </c>
      <c r="X17">
        <f>SUMIFS(DataRegularSeason20242025!$AA$3:$AA$1315,DataRegularSeason20242025!$B$3:$B$1315, "&lt;=" &amp; X$1, DataRegularSeason20242025!$D$3:$D$1315, $A17)+SUMIFS(DataRegularSeason20242025!$AB$3:$AB$1315,DataRegularSeason20242025!$B$3:$B$1315, "&lt;=" &amp; X$1, DataRegularSeason20242025!$E$3:$E$1315, $A17)</f>
        <v>3</v>
      </c>
      <c r="Y17">
        <f>SUMIFS(DataRegularSeason20242025!$AA$3:$AA$1315,DataRegularSeason20242025!$B$3:$B$1315, "&lt;=" &amp; Y$1, DataRegularSeason20242025!$D$3:$D$1315, $A17)+SUMIFS(DataRegularSeason20242025!$AB$3:$AB$1315,DataRegularSeason20242025!$B$3:$B$1315, "&lt;=" &amp; Y$1, DataRegularSeason20242025!$E$3:$E$1315, $A17)</f>
        <v>3</v>
      </c>
      <c r="Z17">
        <f>SUMIFS(DataRegularSeason20242025!$AA$3:$AA$1315,DataRegularSeason20242025!$B$3:$B$1315, "&lt;=" &amp; Z$1, DataRegularSeason20242025!$D$3:$D$1315, $A17)+SUMIFS(DataRegularSeason20242025!$AB$3:$AB$1315,DataRegularSeason20242025!$B$3:$B$1315, "&lt;=" &amp; Z$1, DataRegularSeason20242025!$E$3:$E$1315, $A17)</f>
        <v>3</v>
      </c>
      <c r="AA17">
        <f>SUMIFS(DataRegularSeason20242025!$AA$3:$AA$1315,DataRegularSeason20242025!$B$3:$B$1315, "&lt;=" &amp; AA$1, DataRegularSeason20242025!$D$3:$D$1315, $A17)+SUMIFS(DataRegularSeason20242025!$AB$3:$AB$1315,DataRegularSeason20242025!$B$3:$B$1315, "&lt;=" &amp; AA$1, DataRegularSeason20242025!$E$3:$E$1315, $A17)</f>
        <v>5</v>
      </c>
      <c r="AB17">
        <f>SUMIFS(DataRegularSeason20242025!$AA$3:$AA$1315,DataRegularSeason20242025!$B$3:$B$1315, "&lt;=" &amp; AB$1, DataRegularSeason20242025!$D$3:$D$1315, $A17)+SUMIFS(DataRegularSeason20242025!$AB$3:$AB$1315,DataRegularSeason20242025!$B$3:$B$1315, "&lt;=" &amp; AB$1, DataRegularSeason20242025!$E$3:$E$1315, $A17)</f>
        <v>5</v>
      </c>
      <c r="AC17">
        <f>SUMIFS(DataRegularSeason20242025!$AA$3:$AA$1315,DataRegularSeason20242025!$B$3:$B$1315, "&lt;=" &amp; AC$1, DataRegularSeason20242025!$D$3:$D$1315, $A17)+SUMIFS(DataRegularSeason20242025!$AB$3:$AB$1315,DataRegularSeason20242025!$B$3:$B$1315, "&lt;=" &amp; AC$1, DataRegularSeason20242025!$E$3:$E$1315, $A17)</f>
        <v>5</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9</v>
      </c>
      <c r="AG17">
        <f>SUMIFS(DataRegularSeason20242025!$AA$3:$AA$1315,DataRegularSeason20242025!$B$3:$B$1315, "&lt;=" &amp; AG$1, DataRegularSeason20242025!$D$3:$D$1315, $A17)+SUMIFS(DataRegularSeason20242025!$AB$3:$AB$1315,DataRegularSeason20242025!$B$3:$B$1315, "&lt;=" &amp; AG$1, DataRegularSeason20242025!$E$3:$E$1315, $A17)</f>
        <v>9</v>
      </c>
      <c r="AH17">
        <f>SUMIFS(DataRegularSeason20242025!$AA$3:$AA$1315,DataRegularSeason20242025!$B$3:$B$1315, "&lt;=" &amp; AH$1, DataRegularSeason20242025!$D$3:$D$1315, $A17)+SUMIFS(DataRegularSeason20242025!$AB$3:$AB$1315,DataRegularSeason20242025!$B$3:$B$1315, "&lt;=" &amp; AH$1, DataRegularSeason20242025!$E$3:$E$1315, $A17)</f>
        <v>9</v>
      </c>
      <c r="AI17">
        <f>SUMIFS(DataRegularSeason20242025!$AA$3:$AA$1315,DataRegularSeason20242025!$B$3:$B$1315, "&lt;=" &amp; AI$1, DataRegularSeason20242025!$D$3:$D$1315, $A17)+SUMIFS(DataRegularSeason20242025!$AB$3:$AB$1315,DataRegularSeason20242025!$B$3:$B$1315, "&lt;=" &amp; AI$1, DataRegularSeason20242025!$E$3:$E$1315, $A17)</f>
        <v>9</v>
      </c>
      <c r="AJ17">
        <f>SUMIFS(DataRegularSeason20242025!$AA$3:$AA$1315,DataRegularSeason20242025!$B$3:$B$1315, "&lt;=" &amp; AJ$1, DataRegularSeason20242025!$D$3:$D$1315, $A17)+SUMIFS(DataRegularSeason20242025!$AB$3:$AB$1315,DataRegularSeason20242025!$B$3:$B$1315, "&lt;=" &amp; AJ$1, DataRegularSeason20242025!$E$3:$E$1315, $A17)</f>
        <v>9</v>
      </c>
      <c r="AK17">
        <f>SUMIFS(DataRegularSeason20242025!$AA$3:$AA$1315,DataRegularSeason20242025!$B$3:$B$1315, "&lt;=" &amp; AK$1, DataRegularSeason20242025!$D$3:$D$1315, $A17)+SUMIFS(DataRegularSeason20242025!$AB$3:$AB$1315,DataRegularSeason20242025!$B$3:$B$1315, "&lt;=" &amp; AK$1, DataRegularSeason20242025!$E$3:$E$1315, $A17)</f>
        <v>9</v>
      </c>
      <c r="AL17">
        <f>SUMIFS(DataRegularSeason20242025!$AA$3:$AA$1315,DataRegularSeason20242025!$B$3:$B$1315, "&lt;=" &amp; AL$1, DataRegularSeason20242025!$D$3:$D$1315, $A17)+SUMIFS(DataRegularSeason20242025!$AB$3:$AB$1315,DataRegularSeason20242025!$B$3:$B$1315, "&lt;=" &amp; AL$1, DataRegularSeason20242025!$E$3:$E$1315, $A17)</f>
        <v>9</v>
      </c>
      <c r="AM17">
        <f>SUMIFS(DataRegularSeason20242025!$AA$3:$AA$1315,DataRegularSeason20242025!$B$3:$B$1315, "&lt;=" &amp; AM$1, DataRegularSeason20242025!$D$3:$D$1315, $A17)+SUMIFS(DataRegularSeason20242025!$AB$3:$AB$1315,DataRegularSeason20242025!$B$3:$B$1315, "&lt;=" &amp; AM$1, DataRegularSeason20242025!$E$3:$E$1315, $A17)</f>
        <v>9</v>
      </c>
      <c r="AN17">
        <f>SUMIFS(DataRegularSeason20242025!$AA$3:$AA$1315,DataRegularSeason20242025!$B$3:$B$1315, "&lt;=" &amp; AN$1, DataRegularSeason20242025!$D$3:$D$1315, $A17)+SUMIFS(DataRegularSeason20242025!$AB$3:$AB$1315,DataRegularSeason20242025!$B$3:$B$1315, "&lt;=" &amp; AN$1, DataRegularSeason20242025!$E$3:$E$1315, $A17)</f>
        <v>9</v>
      </c>
      <c r="AO17">
        <f>SUMIFS(DataRegularSeason20242025!$AA$3:$AA$1315,DataRegularSeason20242025!$B$3:$B$1315, "&lt;=" &amp; AO$1, DataRegularSeason20242025!$D$3:$D$1315, $A17)+SUMIFS(DataRegularSeason20242025!$AB$3:$AB$1315,DataRegularSeason20242025!$B$3:$B$1315, "&lt;=" &amp; AO$1, DataRegularSeason20242025!$E$3:$E$1315, $A17)</f>
        <v>9</v>
      </c>
      <c r="AP17">
        <f>SUMIFS(DataRegularSeason20242025!$AA$3:$AA$1315,DataRegularSeason20242025!$B$3:$B$1315, "&lt;=" &amp; AP$1, DataRegularSeason20242025!$D$3:$D$1315, $A17)+SUMIFS(DataRegularSeason20242025!$AB$3:$AB$1315,DataRegularSeason20242025!$B$3:$B$1315, "&lt;=" &amp; AP$1, DataRegularSeason20242025!$E$3:$E$1315, $A17)</f>
        <v>9</v>
      </c>
      <c r="AQ17">
        <f>SUMIFS(DataRegularSeason20242025!$AA$3:$AA$1315,DataRegularSeason20242025!$B$3:$B$1315, "&lt;=" &amp; AQ$1, DataRegularSeason20242025!$D$3:$D$1315, $A17)+SUMIFS(DataRegularSeason20242025!$AB$3:$AB$1315,DataRegularSeason20242025!$B$3:$B$1315, "&lt;=" &amp; AQ$1, DataRegularSeason20242025!$E$3:$E$1315, $A17)</f>
        <v>9</v>
      </c>
      <c r="AR17">
        <f>SUMIFS(DataRegularSeason20242025!$AA$3:$AA$1315,DataRegularSeason20242025!$B$3:$B$1315, "&lt;=" &amp; AR$1, DataRegularSeason20242025!$D$3:$D$1315, $A17)+SUMIFS(DataRegularSeason20242025!$AB$3:$AB$1315,DataRegularSeason20242025!$B$3:$B$1315, "&lt;=" &amp; AR$1, DataRegularSeason20242025!$E$3:$E$1315, $A17)</f>
        <v>9</v>
      </c>
      <c r="AS17">
        <f>SUMIFS(DataRegularSeason20242025!$AA$3:$AA$1315,DataRegularSeason20242025!$B$3:$B$1315, "&lt;=" &amp; AS$1, DataRegularSeason20242025!$D$3:$D$1315, $A17)+SUMIFS(DataRegularSeason20242025!$AB$3:$AB$1315,DataRegularSeason20242025!$B$3:$B$1315, "&lt;=" &amp; AS$1, DataRegularSeason20242025!$E$3:$E$1315, $A17)</f>
        <v>9</v>
      </c>
      <c r="AT17">
        <f>SUMIFS(DataRegularSeason20242025!$AA$3:$AA$1315,DataRegularSeason20242025!$B$3:$B$1315, "&lt;=" &amp; AT$1, DataRegularSeason20242025!$D$3:$D$1315, $A17)+SUMIFS(DataRegularSeason20242025!$AB$3:$AB$1315,DataRegularSeason20242025!$B$3:$B$1315, "&lt;=" &amp; AT$1, DataRegularSeason20242025!$E$3:$E$1315, $A17)</f>
        <v>9</v>
      </c>
      <c r="AU17">
        <f>SUMIFS(DataRegularSeason20242025!$AA$3:$AA$1315,DataRegularSeason20242025!$B$3:$B$1315, "&lt;=" &amp; AU$1, DataRegularSeason20242025!$D$3:$D$1315, $A17)+SUMIFS(DataRegularSeason20242025!$AB$3:$AB$1315,DataRegularSeason20242025!$B$3:$B$1315, "&lt;=" &amp; AU$1, DataRegularSeason20242025!$E$3:$E$1315, $A17)</f>
        <v>9</v>
      </c>
      <c r="AV17">
        <f>SUMIFS(DataRegularSeason20242025!$AA$3:$AA$1315,DataRegularSeason20242025!$B$3:$B$1315, "&lt;=" &amp; AV$1, DataRegularSeason20242025!$D$3:$D$1315, $A17)+SUMIFS(DataRegularSeason20242025!$AB$3:$AB$1315,DataRegularSeason20242025!$B$3:$B$1315, "&lt;=" &amp; AV$1, DataRegularSeason20242025!$E$3:$E$1315, $A17)</f>
        <v>9</v>
      </c>
      <c r="AW17">
        <f>SUMIFS(DataRegularSeason20242025!$AA$3:$AA$1315,DataRegularSeason20242025!$B$3:$B$1315, "&lt;=" &amp; AW$1, DataRegularSeason20242025!$D$3:$D$1315, $A17)+SUMIFS(DataRegularSeason20242025!$AB$3:$AB$1315,DataRegularSeason20242025!$B$3:$B$1315, "&lt;=" &amp; AW$1, DataRegularSeason20242025!$E$3:$E$1315, $A17)</f>
        <v>9</v>
      </c>
      <c r="AX17">
        <f>SUMIFS(DataRegularSeason20242025!$AA$3:$AA$1315,DataRegularSeason20242025!$B$3:$B$1315, "&lt;=" &amp; AX$1, DataRegularSeason20242025!$D$3:$D$1315, $A17)+SUMIFS(DataRegularSeason20242025!$AB$3:$AB$1315,DataRegularSeason20242025!$B$3:$B$1315, "&lt;=" &amp; AX$1, DataRegularSeason20242025!$E$3:$E$1315, $A17)</f>
        <v>9</v>
      </c>
      <c r="AY17">
        <f>SUMIFS(DataRegularSeason20242025!$AA$3:$AA$1315,DataRegularSeason20242025!$B$3:$B$1315, "&lt;=" &amp; AY$1, DataRegularSeason20242025!$D$3:$D$1315, $A17)+SUMIFS(DataRegularSeason20242025!$AB$3:$AB$1315,DataRegularSeason20242025!$B$3:$B$1315, "&lt;=" &amp; AY$1, DataRegularSeason20242025!$E$3:$E$1315, $A17)</f>
        <v>9</v>
      </c>
      <c r="AZ17">
        <f>SUMIFS(DataRegularSeason20242025!$AA$3:$AA$1315,DataRegularSeason20242025!$B$3:$B$1315, "&lt;=" &amp; AZ$1, DataRegularSeason20242025!$D$3:$D$1315, $A17)+SUMIFS(DataRegularSeason20242025!$AB$3:$AB$1315,DataRegularSeason20242025!$B$3:$B$1315, "&lt;=" &amp; AZ$1, DataRegularSeason20242025!$E$3:$E$1315, $A17)</f>
        <v>9</v>
      </c>
      <c r="BA17">
        <f>SUMIFS(DataRegularSeason20242025!$AA$3:$AA$1315,DataRegularSeason20242025!$B$3:$B$1315, "&lt;=" &amp; BA$1, DataRegularSeason20242025!$D$3:$D$1315, $A17)+SUMIFS(DataRegularSeason20242025!$AB$3:$AB$1315,DataRegularSeason20242025!$B$3:$B$1315, "&lt;=" &amp; BA$1, DataRegularSeason20242025!$E$3:$E$1315, $A17)</f>
        <v>9</v>
      </c>
      <c r="BB17">
        <f>SUMIFS(DataRegularSeason20242025!$AA$3:$AA$1315,DataRegularSeason20242025!$B$3:$B$1315, "&lt;=" &amp; BB$1, DataRegularSeason20242025!$D$3:$D$1315, $A17)+SUMIFS(DataRegularSeason20242025!$AB$3:$AB$1315,DataRegularSeason20242025!$B$3:$B$1315, "&lt;=" &amp; BB$1, DataRegularSeason20242025!$E$3:$E$1315, $A17)</f>
        <v>9</v>
      </c>
      <c r="BC17">
        <f>SUMIFS(DataRegularSeason20242025!$AA$3:$AA$1315,DataRegularSeason20242025!$B$3:$B$1315, "&lt;=" &amp; BC$1, DataRegularSeason20242025!$D$3:$D$1315, $A17)+SUMIFS(DataRegularSeason20242025!$AB$3:$AB$1315,DataRegularSeason20242025!$B$3:$B$1315, "&lt;=" &amp; BC$1, DataRegularSeason20242025!$E$3:$E$1315, $A17)</f>
        <v>9</v>
      </c>
      <c r="BD17">
        <f>SUMIFS(DataRegularSeason20242025!$AA$3:$AA$1315,DataRegularSeason20242025!$B$3:$B$1315, "&lt;=" &amp; BD$1, DataRegularSeason20242025!$D$3:$D$1315, $A17)+SUMIFS(DataRegularSeason20242025!$AB$3:$AB$1315,DataRegularSeason20242025!$B$3:$B$1315, "&lt;=" &amp; BD$1, DataRegularSeason20242025!$E$3:$E$1315, $A17)</f>
        <v>9</v>
      </c>
      <c r="BE17">
        <f>SUMIFS(DataRegularSeason20242025!$AA$3:$AA$1315,DataRegularSeason20242025!$B$3:$B$1315, "&lt;=" &amp; BE$1, DataRegularSeason20242025!$D$3:$D$1315, $A17)+SUMIFS(DataRegularSeason20242025!$AB$3:$AB$1315,DataRegularSeason20242025!$B$3:$B$1315, "&lt;=" &amp; BE$1, DataRegularSeason20242025!$E$3:$E$1315, $A17)</f>
        <v>9</v>
      </c>
      <c r="BF17">
        <f>SUMIFS(DataRegularSeason20242025!$AA$3:$AA$1315,DataRegularSeason20242025!$B$3:$B$1315, "&lt;=" &amp; BF$1, DataRegularSeason20242025!$D$3:$D$1315, $A17)+SUMIFS(DataRegularSeason20242025!$AB$3:$AB$1315,DataRegularSeason20242025!$B$3:$B$1315, "&lt;=" &amp; BF$1, DataRegularSeason20242025!$E$3:$E$1315, $A17)</f>
        <v>9</v>
      </c>
      <c r="BG17">
        <f>SUMIFS(DataRegularSeason20242025!$AA$3:$AA$1315,DataRegularSeason20242025!$B$3:$B$1315, "&lt;=" &amp; BG$1, DataRegularSeason20242025!$D$3:$D$1315, $A17)+SUMIFS(DataRegularSeason20242025!$AB$3:$AB$1315,DataRegularSeason20242025!$B$3:$B$1315, "&lt;=" &amp; BG$1, DataRegularSeason20242025!$E$3:$E$1315, $A17)</f>
        <v>9</v>
      </c>
      <c r="BH17">
        <f>SUMIFS(DataRegularSeason20242025!$AA$3:$AA$1315,DataRegularSeason20242025!$B$3:$B$1315, "&lt;=" &amp; BH$1, DataRegularSeason20242025!$D$3:$D$1315, $A17)+SUMIFS(DataRegularSeason20242025!$AB$3:$AB$1315,DataRegularSeason20242025!$B$3:$B$1315, "&lt;=" &amp; BH$1, DataRegularSeason20242025!$E$3:$E$1315, $A17)</f>
        <v>9</v>
      </c>
      <c r="BI17">
        <f>SUMIFS(DataRegularSeason20242025!$AA$3:$AA$1315,DataRegularSeason20242025!$B$3:$B$1315, "&lt;=" &amp; BI$1, DataRegularSeason20242025!$D$3:$D$1315, $A17)+SUMIFS(DataRegularSeason20242025!$AB$3:$AB$1315,DataRegularSeason20242025!$B$3:$B$1315, "&lt;=" &amp; BI$1, DataRegularSeason20242025!$E$3:$E$1315, $A17)</f>
        <v>9</v>
      </c>
      <c r="BJ17">
        <f>SUMIFS(DataRegularSeason20242025!$AA$3:$AA$1315,DataRegularSeason20242025!$B$3:$B$1315, "&lt;=" &amp; BJ$1, DataRegularSeason20242025!$D$3:$D$1315, $A17)+SUMIFS(DataRegularSeason20242025!$AB$3:$AB$1315,DataRegularSeason20242025!$B$3:$B$1315, "&lt;=" &amp; BJ$1, DataRegularSeason20242025!$E$3:$E$1315, $A17)</f>
        <v>9</v>
      </c>
      <c r="BK17">
        <f>SUMIFS(DataRegularSeason20242025!$AA$3:$AA$1315,DataRegularSeason20242025!$B$3:$B$1315, "&lt;=" &amp; BK$1, DataRegularSeason20242025!$D$3:$D$1315, $A17)+SUMIFS(DataRegularSeason20242025!$AB$3:$AB$1315,DataRegularSeason20242025!$B$3:$B$1315, "&lt;=" &amp; BK$1, DataRegularSeason20242025!$E$3:$E$1315, $A17)</f>
        <v>9</v>
      </c>
      <c r="BL17">
        <f>SUMIFS(DataRegularSeason20242025!$AA$3:$AA$1315,DataRegularSeason20242025!$B$3:$B$1315, "&lt;=" &amp; BL$1, DataRegularSeason20242025!$D$3:$D$1315, $A17)+SUMIFS(DataRegularSeason20242025!$AB$3:$AB$1315,DataRegularSeason20242025!$B$3:$B$1315, "&lt;=" &amp; BL$1, DataRegularSeason20242025!$E$3:$E$1315, $A17)</f>
        <v>9</v>
      </c>
      <c r="BM17">
        <f>SUMIFS(DataRegularSeason20242025!$AA$3:$AA$1315,DataRegularSeason20242025!$B$3:$B$1315, "&lt;=" &amp; BM$1, DataRegularSeason20242025!$D$3:$D$1315, $A17)+SUMIFS(DataRegularSeason20242025!$AB$3:$AB$1315,DataRegularSeason20242025!$B$3:$B$1315, "&lt;=" &amp; BM$1, DataRegularSeason20242025!$E$3:$E$1315, $A17)</f>
        <v>9</v>
      </c>
      <c r="BN17">
        <f>SUMIFS(DataRegularSeason20242025!$AA$3:$AA$1315,DataRegularSeason20242025!$B$3:$B$1315, "&lt;=" &amp; BN$1, DataRegularSeason20242025!$D$3:$D$1315, $A17)+SUMIFS(DataRegularSeason20242025!$AB$3:$AB$1315,DataRegularSeason20242025!$B$3:$B$1315, "&lt;=" &amp; BN$1, DataRegularSeason20242025!$E$3:$E$1315, $A17)</f>
        <v>9</v>
      </c>
      <c r="BO17">
        <f>SUMIFS(DataRegularSeason20242025!$AA$3:$AA$1315,DataRegularSeason20242025!$B$3:$B$1315, "&lt;=" &amp; BO$1, DataRegularSeason20242025!$D$3:$D$1315, $A17)+SUMIFS(DataRegularSeason20242025!$AB$3:$AB$1315,DataRegularSeason20242025!$B$3:$B$1315, "&lt;=" &amp; BO$1, DataRegularSeason20242025!$E$3:$E$1315, $A17)</f>
        <v>9</v>
      </c>
      <c r="BP17">
        <f>SUMIFS(DataRegularSeason20242025!$AA$3:$AA$1315,DataRegularSeason20242025!$B$3:$B$1315, "&lt;=" &amp; BP$1, DataRegularSeason20242025!$D$3:$D$1315, $A17)+SUMIFS(DataRegularSeason20242025!$AB$3:$AB$1315,DataRegularSeason20242025!$B$3:$B$1315, "&lt;=" &amp; BP$1, DataRegularSeason20242025!$E$3:$E$1315, $A17)</f>
        <v>9</v>
      </c>
      <c r="BQ17">
        <f>SUMIFS(DataRegularSeason20242025!$AA$3:$AA$1315,DataRegularSeason20242025!$B$3:$B$1315, "&lt;=" &amp; BQ$1, DataRegularSeason20242025!$D$3:$D$1315, $A17)+SUMIFS(DataRegularSeason20242025!$AB$3:$AB$1315,DataRegularSeason20242025!$B$3:$B$1315, "&lt;=" &amp; BQ$1, DataRegularSeason20242025!$E$3:$E$1315, $A17)</f>
        <v>9</v>
      </c>
      <c r="BR17">
        <f>SUMIFS(DataRegularSeason20242025!$AA$3:$AA$1315,DataRegularSeason20242025!$B$3:$B$1315, "&lt;=" &amp; BR$1, DataRegularSeason20242025!$D$3:$D$1315, $A17)+SUMIFS(DataRegularSeason20242025!$AB$3:$AB$1315,DataRegularSeason20242025!$B$3:$B$1315, "&lt;=" &amp; BR$1, DataRegularSeason20242025!$E$3:$E$1315, $A17)</f>
        <v>9</v>
      </c>
      <c r="BS17">
        <f>SUMIFS(DataRegularSeason20242025!$AA$3:$AA$1315,DataRegularSeason20242025!$B$3:$B$1315, "&lt;=" &amp; BS$1, DataRegularSeason20242025!$D$3:$D$1315, $A17)+SUMIFS(DataRegularSeason20242025!$AB$3:$AB$1315,DataRegularSeason20242025!$B$3:$B$1315, "&lt;=" &amp; BS$1, DataRegularSeason20242025!$E$3:$E$1315, $A17)</f>
        <v>9</v>
      </c>
      <c r="BT17">
        <f>SUMIFS(DataRegularSeason20242025!$AA$3:$AA$1315,DataRegularSeason20242025!$B$3:$B$1315, "&lt;=" &amp; BT$1, DataRegularSeason20242025!$D$3:$D$1315, $A17)+SUMIFS(DataRegularSeason20242025!$AB$3:$AB$1315,DataRegularSeason20242025!$B$3:$B$1315, "&lt;=" &amp; BT$1, DataRegularSeason20242025!$E$3:$E$1315, $A17)</f>
        <v>9</v>
      </c>
      <c r="BU17">
        <f>SUMIFS(DataRegularSeason20242025!$AA$3:$AA$1315,DataRegularSeason20242025!$B$3:$B$1315, "&lt;=" &amp; BU$1, DataRegularSeason20242025!$D$3:$D$1315, $A17)+SUMIFS(DataRegularSeason20242025!$AB$3:$AB$1315,DataRegularSeason20242025!$B$3:$B$1315, "&lt;=" &amp; BU$1, DataRegularSeason20242025!$E$3:$E$1315, $A17)</f>
        <v>9</v>
      </c>
      <c r="BV17">
        <f>SUMIFS(DataRegularSeason20242025!$AA$3:$AA$1315,DataRegularSeason20242025!$B$3:$B$1315, "&lt;=" &amp; BV$1, DataRegularSeason20242025!$D$3:$D$1315, $A17)+SUMIFS(DataRegularSeason20242025!$AB$3:$AB$1315,DataRegularSeason20242025!$B$3:$B$1315, "&lt;=" &amp; BV$1, DataRegularSeason20242025!$E$3:$E$1315, $A17)</f>
        <v>9</v>
      </c>
      <c r="BW17">
        <f>SUMIFS(DataRegularSeason20242025!$AA$3:$AA$1315,DataRegularSeason20242025!$B$3:$B$1315, "&lt;=" &amp; BW$1, DataRegularSeason20242025!$D$3:$D$1315, $A17)+SUMIFS(DataRegularSeason20242025!$AB$3:$AB$1315,DataRegularSeason20242025!$B$3:$B$1315, "&lt;=" &amp; BW$1, DataRegularSeason20242025!$E$3:$E$1315, $A17)</f>
        <v>9</v>
      </c>
      <c r="BX17">
        <f>SUMIFS(DataRegularSeason20242025!$AA$3:$AA$1315,DataRegularSeason20242025!$B$3:$B$1315, "&lt;=" &amp; BX$1, DataRegularSeason20242025!$D$3:$D$1315, $A17)+SUMIFS(DataRegularSeason20242025!$AB$3:$AB$1315,DataRegularSeason20242025!$B$3:$B$1315, "&lt;=" &amp; BX$1, DataRegularSeason20242025!$E$3:$E$1315, $A17)</f>
        <v>9</v>
      </c>
      <c r="BY17">
        <f>SUMIFS(DataRegularSeason20242025!$AA$3:$AA$1315,DataRegularSeason20242025!$B$3:$B$1315, "&lt;=" &amp; BY$1, DataRegularSeason20242025!$D$3:$D$1315, $A17)+SUMIFS(DataRegularSeason20242025!$AB$3:$AB$1315,DataRegularSeason20242025!$B$3:$B$1315, "&lt;=" &amp; BY$1, DataRegularSeason20242025!$E$3:$E$1315, $A17)</f>
        <v>9</v>
      </c>
      <c r="BZ17">
        <f>SUMIFS(DataRegularSeason20242025!$AA$3:$AA$1315,DataRegularSeason20242025!$B$3:$B$1315, "&lt;=" &amp; BZ$1, DataRegularSeason20242025!$D$3:$D$1315, $A17)+SUMIFS(DataRegularSeason20242025!$AB$3:$AB$1315,DataRegularSeason20242025!$B$3:$B$1315, "&lt;=" &amp; BZ$1, DataRegularSeason20242025!$E$3:$E$1315, $A17)</f>
        <v>9</v>
      </c>
      <c r="CA17">
        <f>SUMIFS(DataRegularSeason20242025!$AA$3:$AA$1315,DataRegularSeason20242025!$B$3:$B$1315, "&lt;=" &amp; CA$1, DataRegularSeason20242025!$D$3:$D$1315, $A17)+SUMIFS(DataRegularSeason20242025!$AB$3:$AB$1315,DataRegularSeason20242025!$B$3:$B$1315, "&lt;=" &amp; CA$1, DataRegularSeason20242025!$E$3:$E$1315, $A17)</f>
        <v>9</v>
      </c>
      <c r="CB17">
        <f>SUMIFS(DataRegularSeason20242025!$AA$3:$AA$1315,DataRegularSeason20242025!$B$3:$B$1315, "&lt;=" &amp; CB$1, DataRegularSeason20242025!$D$3:$D$1315, $A17)+SUMIFS(DataRegularSeason20242025!$AB$3:$AB$1315,DataRegularSeason20242025!$B$3:$B$1315, "&lt;=" &amp; CB$1, DataRegularSeason20242025!$E$3:$E$1315, $A17)</f>
        <v>9</v>
      </c>
      <c r="CC17">
        <f>SUMIFS(DataRegularSeason20242025!$AA$3:$AA$1315,DataRegularSeason20242025!$B$3:$B$1315, "&lt;=" &amp; CC$1, DataRegularSeason20242025!$D$3:$D$1315, $A17)+SUMIFS(DataRegularSeason20242025!$AB$3:$AB$1315,DataRegularSeason20242025!$B$3:$B$1315, "&lt;=" &amp; CC$1, DataRegularSeason20242025!$E$3:$E$1315, $A17)</f>
        <v>9</v>
      </c>
      <c r="CD17">
        <f>SUMIFS(DataRegularSeason20242025!$AA$3:$AA$1315,DataRegularSeason20242025!$B$3:$B$1315, "&lt;=" &amp; CD$1, DataRegularSeason20242025!$D$3:$D$1315, $A17)+SUMIFS(DataRegularSeason20242025!$AB$3:$AB$1315,DataRegularSeason20242025!$B$3:$B$1315, "&lt;=" &amp; CD$1, DataRegularSeason20242025!$E$3:$E$1315, $A17)</f>
        <v>9</v>
      </c>
      <c r="CE17">
        <f>SUMIFS(DataRegularSeason20242025!$AA$3:$AA$1315,DataRegularSeason20242025!$B$3:$B$1315, "&lt;=" &amp; CE$1, DataRegularSeason20242025!$D$3:$D$1315, $A17)+SUMIFS(DataRegularSeason20242025!$AB$3:$AB$1315,DataRegularSeason20242025!$B$3:$B$1315, "&lt;=" &amp; CE$1, DataRegularSeason20242025!$E$3:$E$1315, $A17)</f>
        <v>9</v>
      </c>
      <c r="CF17">
        <f>SUMIFS(DataRegularSeason20242025!$AA$3:$AA$1315,DataRegularSeason20242025!$B$3:$B$1315, "&lt;=" &amp; CF$1, DataRegularSeason20242025!$D$3:$D$1315, $A17)+SUMIFS(DataRegularSeason20242025!$AB$3:$AB$1315,DataRegularSeason20242025!$B$3:$B$1315, "&lt;=" &amp; CF$1, DataRegularSeason20242025!$E$3:$E$1315, $A17)</f>
        <v>9</v>
      </c>
      <c r="CG17">
        <f>SUMIFS(DataRegularSeason20242025!$AA$3:$AA$1315,DataRegularSeason20242025!$B$3:$B$1315, "&lt;=" &amp; CG$1, DataRegularSeason20242025!$D$3:$D$1315, $A17)+SUMIFS(DataRegularSeason20242025!$AB$3:$AB$1315,DataRegularSeason20242025!$B$3:$B$1315, "&lt;=" &amp; CG$1, DataRegularSeason20242025!$E$3:$E$1315, $A17)</f>
        <v>9</v>
      </c>
      <c r="CH17">
        <f>SUMIFS(DataRegularSeason20242025!$AA$3:$AA$1315,DataRegularSeason20242025!$B$3:$B$1315, "&lt;=" &amp; CH$1, DataRegularSeason20242025!$D$3:$D$1315, $A17)+SUMIFS(DataRegularSeason20242025!$AB$3:$AB$1315,DataRegularSeason20242025!$B$3:$B$1315, "&lt;=" &amp; CH$1, DataRegularSeason20242025!$E$3:$E$1315, $A17)</f>
        <v>9</v>
      </c>
      <c r="CI17">
        <f>SUMIFS(DataRegularSeason20242025!$AA$3:$AA$1315,DataRegularSeason20242025!$B$3:$B$1315, "&lt;=" &amp; CI$1, DataRegularSeason20242025!$D$3:$D$1315, $A17)+SUMIFS(DataRegularSeason20242025!$AB$3:$AB$1315,DataRegularSeason20242025!$B$3:$B$1315, "&lt;=" &amp; CI$1, DataRegularSeason20242025!$E$3:$E$1315, $A17)</f>
        <v>9</v>
      </c>
      <c r="CJ17">
        <f>SUMIFS(DataRegularSeason20242025!$AA$3:$AA$1315,DataRegularSeason20242025!$B$3:$B$1315, "&lt;=" &amp; CJ$1, DataRegularSeason20242025!$D$3:$D$1315, $A17)+SUMIFS(DataRegularSeason20242025!$AB$3:$AB$1315,DataRegularSeason20242025!$B$3:$B$1315, "&lt;=" &amp; CJ$1, DataRegularSeason20242025!$E$3:$E$1315, $A17)</f>
        <v>9</v>
      </c>
      <c r="CK17">
        <f>SUMIFS(DataRegularSeason20242025!$AA$3:$AA$1315,DataRegularSeason20242025!$B$3:$B$1315, "&lt;=" &amp; CK$1, DataRegularSeason20242025!$D$3:$D$1315, $A17)+SUMIFS(DataRegularSeason20242025!$AB$3:$AB$1315,DataRegularSeason20242025!$B$3:$B$1315, "&lt;=" &amp; CK$1, DataRegularSeason20242025!$E$3:$E$1315, $A17)</f>
        <v>9</v>
      </c>
      <c r="CL17">
        <f>SUMIFS(DataRegularSeason20242025!$AA$3:$AA$1315,DataRegularSeason20242025!$B$3:$B$1315, "&lt;=" &amp; CL$1, DataRegularSeason20242025!$D$3:$D$1315, $A17)+SUMIFS(DataRegularSeason20242025!$AB$3:$AB$1315,DataRegularSeason20242025!$B$3:$B$1315, "&lt;=" &amp; CL$1, DataRegularSeason20242025!$E$3:$E$1315, $A17)</f>
        <v>9</v>
      </c>
      <c r="CM17">
        <f>SUMIFS(DataRegularSeason20242025!$AA$3:$AA$1315,DataRegularSeason20242025!$B$3:$B$1315, "&lt;=" &amp; CM$1, DataRegularSeason20242025!$D$3:$D$1315, $A17)+SUMIFS(DataRegularSeason20242025!$AB$3:$AB$1315,DataRegularSeason20242025!$B$3:$B$1315, "&lt;=" &amp; CM$1, DataRegularSeason20242025!$E$3:$E$1315, $A17)</f>
        <v>9</v>
      </c>
      <c r="CN17">
        <f>SUMIFS(DataRegularSeason20242025!$AA$3:$AA$1315,DataRegularSeason20242025!$B$3:$B$1315, "&lt;=" &amp; CN$1, DataRegularSeason20242025!$D$3:$D$1315, $A17)+SUMIFS(DataRegularSeason20242025!$AB$3:$AB$1315,DataRegularSeason20242025!$B$3:$B$1315, "&lt;=" &amp; CN$1, DataRegularSeason20242025!$E$3:$E$1315, $A17)</f>
        <v>9</v>
      </c>
      <c r="CO17">
        <f>SUMIFS(DataRegularSeason20242025!$AA$3:$AA$1315,DataRegularSeason20242025!$B$3:$B$1315, "&lt;=" &amp; CO$1, DataRegularSeason20242025!$D$3:$D$1315, $A17)+SUMIFS(DataRegularSeason20242025!$AB$3:$AB$1315,DataRegularSeason20242025!$B$3:$B$1315, "&lt;=" &amp; CO$1, DataRegularSeason20242025!$E$3:$E$1315, $A17)</f>
        <v>9</v>
      </c>
      <c r="CP17">
        <f>SUMIFS(DataRegularSeason20242025!$AA$3:$AA$1315,DataRegularSeason20242025!$B$3:$B$1315, "&lt;=" &amp; CP$1, DataRegularSeason20242025!$D$3:$D$1315, $A17)+SUMIFS(DataRegularSeason20242025!$AB$3:$AB$1315,DataRegularSeason20242025!$B$3:$B$1315, "&lt;=" &amp; CP$1, DataRegularSeason20242025!$E$3:$E$1315, $A17)</f>
        <v>9</v>
      </c>
      <c r="CQ17">
        <f>SUMIFS(DataRegularSeason20242025!$AA$3:$AA$1315,DataRegularSeason20242025!$B$3:$B$1315, "&lt;=" &amp; CQ$1, DataRegularSeason20242025!$D$3:$D$1315, $A17)+SUMIFS(DataRegularSeason20242025!$AB$3:$AB$1315,DataRegularSeason20242025!$B$3:$B$1315, "&lt;=" &amp; CQ$1, DataRegularSeason20242025!$E$3:$E$1315, $A17)</f>
        <v>9</v>
      </c>
      <c r="CR17">
        <f>SUMIFS(DataRegularSeason20242025!$AA$3:$AA$1315,DataRegularSeason20242025!$B$3:$B$1315, "&lt;=" &amp; CR$1, DataRegularSeason20242025!$D$3:$D$1315, $A17)+SUMIFS(DataRegularSeason20242025!$AB$3:$AB$1315,DataRegularSeason20242025!$B$3:$B$1315, "&lt;=" &amp; CR$1, DataRegularSeason20242025!$E$3:$E$1315, $A17)</f>
        <v>9</v>
      </c>
      <c r="CS17">
        <f>SUMIFS(DataRegularSeason20242025!$AA$3:$AA$1315,DataRegularSeason20242025!$B$3:$B$1315, "&lt;=" &amp; CS$1, DataRegularSeason20242025!$D$3:$D$1315, $A17)+SUMIFS(DataRegularSeason20242025!$AB$3:$AB$1315,DataRegularSeason20242025!$B$3:$B$1315, "&lt;=" &amp; CS$1, DataRegularSeason20242025!$E$3:$E$1315, $A17)</f>
        <v>9</v>
      </c>
      <c r="CT17">
        <f>SUMIFS(DataRegularSeason20242025!$AA$3:$AA$1315,DataRegularSeason20242025!$B$3:$B$1315, "&lt;=" &amp; CT$1, DataRegularSeason20242025!$D$3:$D$1315, $A17)+SUMIFS(DataRegularSeason20242025!$AB$3:$AB$1315,DataRegularSeason20242025!$B$3:$B$1315, "&lt;=" &amp; CT$1, DataRegularSeason20242025!$E$3:$E$1315, $A17)</f>
        <v>9</v>
      </c>
      <c r="CU17">
        <f>SUMIFS(DataRegularSeason20242025!$AA$3:$AA$1315,DataRegularSeason20242025!$B$3:$B$1315, "&lt;=" &amp; CU$1, DataRegularSeason20242025!$D$3:$D$1315, $A17)+SUMIFS(DataRegularSeason20242025!$AB$3:$AB$1315,DataRegularSeason20242025!$B$3:$B$1315, "&lt;=" &amp; CU$1, DataRegularSeason20242025!$E$3:$E$1315, $A17)</f>
        <v>9</v>
      </c>
      <c r="CV17">
        <f>SUMIFS(DataRegularSeason20242025!$AA$3:$AA$1315,DataRegularSeason20242025!$B$3:$B$1315, "&lt;=" &amp; CV$1, DataRegularSeason20242025!$D$3:$D$1315, $A17)+SUMIFS(DataRegularSeason20242025!$AB$3:$AB$1315,DataRegularSeason20242025!$B$3:$B$1315, "&lt;=" &amp; CV$1, DataRegularSeason20242025!$E$3:$E$1315, $A17)</f>
        <v>9</v>
      </c>
      <c r="CW17">
        <f>SUMIFS(DataRegularSeason20242025!$AA$3:$AA$1315,DataRegularSeason20242025!$B$3:$B$1315, "&lt;=" &amp; CW$1, DataRegularSeason20242025!$D$3:$D$1315, $A17)+SUMIFS(DataRegularSeason20242025!$AB$3:$AB$1315,DataRegularSeason20242025!$B$3:$B$1315, "&lt;=" &amp; CW$1, DataRegularSeason20242025!$E$3:$E$1315, $A17)</f>
        <v>9</v>
      </c>
      <c r="CX17">
        <f>SUMIFS(DataRegularSeason20242025!$AA$3:$AA$1315,DataRegularSeason20242025!$B$3:$B$1315, "&lt;=" &amp; CX$1, DataRegularSeason20242025!$D$3:$D$1315, $A17)+SUMIFS(DataRegularSeason20242025!$AB$3:$AB$1315,DataRegularSeason20242025!$B$3:$B$1315, "&lt;=" &amp; CX$1, DataRegularSeason20242025!$E$3:$E$1315, $A17)</f>
        <v>9</v>
      </c>
      <c r="CY17">
        <f>SUMIFS(DataRegularSeason20242025!$AA$3:$AA$1315,DataRegularSeason20242025!$B$3:$B$1315, "&lt;=" &amp; CY$1, DataRegularSeason20242025!$D$3:$D$1315, $A17)+SUMIFS(DataRegularSeason20242025!$AB$3:$AB$1315,DataRegularSeason20242025!$B$3:$B$1315, "&lt;=" &amp; CY$1, DataRegularSeason20242025!$E$3:$E$1315, $A17)</f>
        <v>9</v>
      </c>
      <c r="CZ17">
        <f>SUMIFS(DataRegularSeason20242025!$AA$3:$AA$1315,DataRegularSeason20242025!$B$3:$B$1315, "&lt;=" &amp; CZ$1, DataRegularSeason20242025!$D$3:$D$1315, $A17)+SUMIFS(DataRegularSeason20242025!$AB$3:$AB$1315,DataRegularSeason20242025!$B$3:$B$1315, "&lt;=" &amp; CZ$1, DataRegularSeason20242025!$E$3:$E$1315, $A17)</f>
        <v>9</v>
      </c>
      <c r="DA17">
        <f>SUMIFS(DataRegularSeason20242025!$AA$3:$AA$1315,DataRegularSeason20242025!$B$3:$B$1315, "&lt;=" &amp; DA$1, DataRegularSeason20242025!$D$3:$D$1315, $A17)+SUMIFS(DataRegularSeason20242025!$AB$3:$AB$1315,DataRegularSeason20242025!$B$3:$B$1315, "&lt;=" &amp; DA$1, DataRegularSeason20242025!$E$3:$E$1315, $A17)</f>
        <v>9</v>
      </c>
      <c r="DB17">
        <f>SUMIFS(DataRegularSeason20242025!$AA$3:$AA$1315,DataRegularSeason20242025!$B$3:$B$1315, "&lt;=" &amp; DB$1, DataRegularSeason20242025!$D$3:$D$1315, $A17)+SUMIFS(DataRegularSeason20242025!$AB$3:$AB$1315,DataRegularSeason20242025!$B$3:$B$1315, "&lt;=" &amp; DB$1, DataRegularSeason20242025!$E$3:$E$1315, $A17)</f>
        <v>9</v>
      </c>
      <c r="DC17">
        <f>SUMIFS(DataRegularSeason20242025!$AA$3:$AA$1315,DataRegularSeason20242025!$B$3:$B$1315, "&lt;=" &amp; DC$1, DataRegularSeason20242025!$D$3:$D$1315, $A17)+SUMIFS(DataRegularSeason20242025!$AB$3:$AB$1315,DataRegularSeason20242025!$B$3:$B$1315, "&lt;=" &amp; DC$1, DataRegularSeason20242025!$E$3:$E$1315, $A17)</f>
        <v>9</v>
      </c>
      <c r="DD17">
        <f>SUMIFS(DataRegularSeason20242025!$AA$3:$AA$1315,DataRegularSeason20242025!$B$3:$B$1315, "&lt;=" &amp; DD$1, DataRegularSeason20242025!$D$3:$D$1315, $A17)+SUMIFS(DataRegularSeason20242025!$AB$3:$AB$1315,DataRegularSeason20242025!$B$3:$B$1315, "&lt;=" &amp; DD$1, DataRegularSeason20242025!$E$3:$E$1315, $A17)</f>
        <v>9</v>
      </c>
      <c r="DE17">
        <f>SUMIFS(DataRegularSeason20242025!$AA$3:$AA$1315,DataRegularSeason20242025!$B$3:$B$1315, "&lt;=" &amp; DE$1, DataRegularSeason20242025!$D$3:$D$1315, $A17)+SUMIFS(DataRegularSeason20242025!$AB$3:$AB$1315,DataRegularSeason20242025!$B$3:$B$1315, "&lt;=" &amp; DE$1, DataRegularSeason20242025!$E$3:$E$1315, $A17)</f>
        <v>9</v>
      </c>
      <c r="DF17">
        <f>SUMIFS(DataRegularSeason20242025!$AA$3:$AA$1315,DataRegularSeason20242025!$B$3:$B$1315, "&lt;=" &amp; DF$1, DataRegularSeason20242025!$D$3:$D$1315, $A17)+SUMIFS(DataRegularSeason20242025!$AB$3:$AB$1315,DataRegularSeason20242025!$B$3:$B$1315, "&lt;=" &amp; DF$1, DataRegularSeason20242025!$E$3:$E$1315, $A17)</f>
        <v>9</v>
      </c>
      <c r="DG17">
        <f>SUMIFS(DataRegularSeason20242025!$AA$3:$AA$1315,DataRegularSeason20242025!$B$3:$B$1315, "&lt;=" &amp; DG$1, DataRegularSeason20242025!$D$3:$D$1315, $A17)+SUMIFS(DataRegularSeason20242025!$AB$3:$AB$1315,DataRegularSeason20242025!$B$3:$B$1315, "&lt;=" &amp; DG$1, DataRegularSeason20242025!$E$3:$E$1315, $A17)</f>
        <v>9</v>
      </c>
      <c r="DH17">
        <f>SUMIFS(DataRegularSeason20242025!$AA$3:$AA$1315,DataRegularSeason20242025!$B$3:$B$1315, "&lt;=" &amp; DH$1, DataRegularSeason20242025!$D$3:$D$1315, $A17)+SUMIFS(DataRegularSeason20242025!$AB$3:$AB$1315,DataRegularSeason20242025!$B$3:$B$1315, "&lt;=" &amp; DH$1, DataRegularSeason20242025!$E$3:$E$1315, $A17)</f>
        <v>9</v>
      </c>
      <c r="DI17">
        <f>SUMIFS(DataRegularSeason20242025!$AA$3:$AA$1315,DataRegularSeason20242025!$B$3:$B$1315, "&lt;=" &amp; DI$1, DataRegularSeason20242025!$D$3:$D$1315, $A17)+SUMIFS(DataRegularSeason20242025!$AB$3:$AB$1315,DataRegularSeason20242025!$B$3:$B$1315, "&lt;=" &amp; DI$1, DataRegularSeason20242025!$E$3:$E$1315, $A17)</f>
        <v>9</v>
      </c>
      <c r="DJ17">
        <f>SUMIFS(DataRegularSeason20242025!$AA$3:$AA$1315,DataRegularSeason20242025!$B$3:$B$1315, "&lt;=" &amp; DJ$1, DataRegularSeason20242025!$D$3:$D$1315, $A17)+SUMIFS(DataRegularSeason20242025!$AB$3:$AB$1315,DataRegularSeason20242025!$B$3:$B$1315, "&lt;=" &amp; DJ$1, DataRegularSeason20242025!$E$3:$E$1315, $A17)</f>
        <v>9</v>
      </c>
      <c r="DK17">
        <f>SUMIFS(DataRegularSeason20242025!$AA$3:$AA$1315,DataRegularSeason20242025!$B$3:$B$1315, "&lt;=" &amp; DK$1, DataRegularSeason20242025!$D$3:$D$1315, $A17)+SUMIFS(DataRegularSeason20242025!$AB$3:$AB$1315,DataRegularSeason20242025!$B$3:$B$1315, "&lt;=" &amp; DK$1, DataRegularSeason20242025!$E$3:$E$1315, $A17)</f>
        <v>9</v>
      </c>
      <c r="DL17">
        <f>SUMIFS(DataRegularSeason20242025!$AA$3:$AA$1315,DataRegularSeason20242025!$B$3:$B$1315, "&lt;=" &amp; DL$1, DataRegularSeason20242025!$D$3:$D$1315, $A17)+SUMIFS(DataRegularSeason20242025!$AB$3:$AB$1315,DataRegularSeason20242025!$B$3:$B$1315, "&lt;=" &amp; DL$1, DataRegularSeason20242025!$E$3:$E$1315, $A17)</f>
        <v>9</v>
      </c>
      <c r="DM17">
        <f>SUMIFS(DataRegularSeason20242025!$AA$3:$AA$1315,DataRegularSeason20242025!$B$3:$B$1315, "&lt;=" &amp; DM$1, DataRegularSeason20242025!$D$3:$D$1315, $A17)+SUMIFS(DataRegularSeason20242025!$AB$3:$AB$1315,DataRegularSeason20242025!$B$3:$B$1315, "&lt;=" &amp; DM$1, DataRegularSeason20242025!$E$3:$E$1315, $A17)</f>
        <v>9</v>
      </c>
      <c r="DN17">
        <f>SUMIFS(DataRegularSeason20242025!$AA$3:$AA$1315,DataRegularSeason20242025!$B$3:$B$1315, "&lt;=" &amp; DN$1, DataRegularSeason20242025!$D$3:$D$1315, $A17)+SUMIFS(DataRegularSeason20242025!$AB$3:$AB$1315,DataRegularSeason20242025!$B$3:$B$1315, "&lt;=" &amp; DN$1, DataRegularSeason20242025!$E$3:$E$1315, $A17)</f>
        <v>9</v>
      </c>
      <c r="DO17">
        <f>SUMIFS(DataRegularSeason20242025!$AA$3:$AA$1315,DataRegularSeason20242025!$B$3:$B$1315, "&lt;=" &amp; DO$1, DataRegularSeason20242025!$D$3:$D$1315, $A17)+SUMIFS(DataRegularSeason20242025!$AB$3:$AB$1315,DataRegularSeason20242025!$B$3:$B$1315, "&lt;=" &amp; DO$1, DataRegularSeason20242025!$E$3:$E$1315, $A17)</f>
        <v>9</v>
      </c>
      <c r="DP17">
        <f>SUMIFS(DataRegularSeason20242025!$AA$3:$AA$1315,DataRegularSeason20242025!$B$3:$B$1315, "&lt;=" &amp; DP$1, DataRegularSeason20242025!$D$3:$D$1315, $A17)+SUMIFS(DataRegularSeason20242025!$AB$3:$AB$1315,DataRegularSeason20242025!$B$3:$B$1315, "&lt;=" &amp; DP$1, DataRegularSeason20242025!$E$3:$E$1315, $A17)</f>
        <v>9</v>
      </c>
      <c r="DQ17">
        <f>SUMIFS(DataRegularSeason20242025!$AA$3:$AA$1315,DataRegularSeason20242025!$B$3:$B$1315, "&lt;=" &amp; DQ$1, DataRegularSeason20242025!$D$3:$D$1315, $A17)+SUMIFS(DataRegularSeason20242025!$AB$3:$AB$1315,DataRegularSeason20242025!$B$3:$B$1315, "&lt;=" &amp; DQ$1, DataRegularSeason20242025!$E$3:$E$1315, $A17)</f>
        <v>9</v>
      </c>
      <c r="DR17">
        <f>SUMIFS(DataRegularSeason20242025!$AA$3:$AA$1315,DataRegularSeason20242025!$B$3:$B$1315, "&lt;=" &amp; DR$1, DataRegularSeason20242025!$D$3:$D$1315, $A17)+SUMIFS(DataRegularSeason20242025!$AB$3:$AB$1315,DataRegularSeason20242025!$B$3:$B$1315, "&lt;=" &amp; DR$1, DataRegularSeason20242025!$E$3:$E$1315, $A17)</f>
        <v>9</v>
      </c>
      <c r="DS17">
        <f>SUMIFS(DataRegularSeason20242025!$AA$3:$AA$1315,DataRegularSeason20242025!$B$3:$B$1315, "&lt;=" &amp; DS$1, DataRegularSeason20242025!$D$3:$D$1315, $A17)+SUMIFS(DataRegularSeason20242025!$AB$3:$AB$1315,DataRegularSeason20242025!$B$3:$B$1315, "&lt;=" &amp; DS$1, DataRegularSeason20242025!$E$3:$E$1315, $A17)</f>
        <v>9</v>
      </c>
      <c r="DT17">
        <f>SUMIFS(DataRegularSeason20242025!$AA$3:$AA$1315,DataRegularSeason20242025!$B$3:$B$1315, "&lt;=" &amp; DT$1, DataRegularSeason20242025!$D$3:$D$1315, $A17)+SUMIFS(DataRegularSeason20242025!$AB$3:$AB$1315,DataRegularSeason20242025!$B$3:$B$1315, "&lt;=" &amp; DT$1, DataRegularSeason20242025!$E$3:$E$1315, $A17)</f>
        <v>9</v>
      </c>
      <c r="DU17">
        <f>SUMIFS(DataRegularSeason20242025!$AA$3:$AA$1315,DataRegularSeason20242025!$B$3:$B$1315, "&lt;=" &amp; DU$1, DataRegularSeason20242025!$D$3:$D$1315, $A17)+SUMIFS(DataRegularSeason20242025!$AB$3:$AB$1315,DataRegularSeason20242025!$B$3:$B$1315, "&lt;=" &amp; DU$1, DataRegularSeason20242025!$E$3:$E$1315, $A17)</f>
        <v>9</v>
      </c>
      <c r="DV17">
        <f>SUMIFS(DataRegularSeason20242025!$AA$3:$AA$1315,DataRegularSeason20242025!$B$3:$B$1315, "&lt;=" &amp; DV$1, DataRegularSeason20242025!$D$3:$D$1315, $A17)+SUMIFS(DataRegularSeason20242025!$AB$3:$AB$1315,DataRegularSeason20242025!$B$3:$B$1315, "&lt;=" &amp; DV$1, DataRegularSeason20242025!$E$3:$E$1315, $A17)</f>
        <v>9</v>
      </c>
      <c r="DW17">
        <f>SUMIFS(DataRegularSeason20242025!$AA$3:$AA$1315,DataRegularSeason20242025!$B$3:$B$1315, "&lt;=" &amp; DW$1, DataRegularSeason20242025!$D$3:$D$1315, $A17)+SUMIFS(DataRegularSeason20242025!$AB$3:$AB$1315,DataRegularSeason20242025!$B$3:$B$1315, "&lt;=" &amp; DW$1, DataRegularSeason20242025!$E$3:$E$1315, $A17)</f>
        <v>9</v>
      </c>
      <c r="DX17">
        <f>SUMIFS(DataRegularSeason20242025!$AA$3:$AA$1315,DataRegularSeason20242025!$B$3:$B$1315, "&lt;=" &amp; DX$1, DataRegularSeason20242025!$D$3:$D$1315, $A17)+SUMIFS(DataRegularSeason20242025!$AB$3:$AB$1315,DataRegularSeason20242025!$B$3:$B$1315, "&lt;=" &amp; DX$1, DataRegularSeason20242025!$E$3:$E$1315, $A17)</f>
        <v>9</v>
      </c>
      <c r="DY17">
        <f>SUMIFS(DataRegularSeason20242025!$AA$3:$AA$1315,DataRegularSeason20242025!$B$3:$B$1315, "&lt;=" &amp; DY$1, DataRegularSeason20242025!$D$3:$D$1315, $A17)+SUMIFS(DataRegularSeason20242025!$AB$3:$AB$1315,DataRegularSeason20242025!$B$3:$B$1315, "&lt;=" &amp; DY$1, DataRegularSeason20242025!$E$3:$E$1315, $A17)</f>
        <v>9</v>
      </c>
      <c r="DZ17">
        <f>SUMIFS(DataRegularSeason20242025!$AA$3:$AA$1315,DataRegularSeason20242025!$B$3:$B$1315, "&lt;=" &amp; DZ$1, DataRegularSeason20242025!$D$3:$D$1315, $A17)+SUMIFS(DataRegularSeason20242025!$AB$3:$AB$1315,DataRegularSeason20242025!$B$3:$B$1315, "&lt;=" &amp; DZ$1, DataRegularSeason20242025!$E$3:$E$1315, $A17)</f>
        <v>9</v>
      </c>
      <c r="EA17">
        <f>SUMIFS(DataRegularSeason20242025!$AA$3:$AA$1315,DataRegularSeason20242025!$B$3:$B$1315, "&lt;=" &amp; EA$1, DataRegularSeason20242025!$D$3:$D$1315, $A17)+SUMIFS(DataRegularSeason20242025!$AB$3:$AB$1315,DataRegularSeason20242025!$B$3:$B$1315, "&lt;=" &amp; EA$1, DataRegularSeason20242025!$E$3:$E$1315, $A17)</f>
        <v>9</v>
      </c>
      <c r="EB17">
        <f>SUMIFS(DataRegularSeason20242025!$AA$3:$AA$1315,DataRegularSeason20242025!$B$3:$B$1315, "&lt;=" &amp; EB$1, DataRegularSeason20242025!$D$3:$D$1315, $A17)+SUMIFS(DataRegularSeason20242025!$AB$3:$AB$1315,DataRegularSeason20242025!$B$3:$B$1315, "&lt;=" &amp; EB$1, DataRegularSeason20242025!$E$3:$E$1315, $A17)</f>
        <v>9</v>
      </c>
      <c r="EC17">
        <f>SUMIFS(DataRegularSeason20242025!$AA$3:$AA$1315,DataRegularSeason20242025!$B$3:$B$1315, "&lt;=" &amp; EC$1, DataRegularSeason20242025!$D$3:$D$1315, $A17)+SUMIFS(DataRegularSeason20242025!$AB$3:$AB$1315,DataRegularSeason20242025!$B$3:$B$1315, "&lt;=" &amp; EC$1, DataRegularSeason20242025!$E$3:$E$1315, $A17)</f>
        <v>9</v>
      </c>
      <c r="ED17">
        <f>SUMIFS(DataRegularSeason20242025!$AA$3:$AA$1315,DataRegularSeason20242025!$B$3:$B$1315, "&lt;=" &amp; ED$1, DataRegularSeason20242025!$D$3:$D$1315, $A17)+SUMIFS(DataRegularSeason20242025!$AB$3:$AB$1315,DataRegularSeason20242025!$B$3:$B$1315, "&lt;=" &amp; ED$1, DataRegularSeason20242025!$E$3:$E$1315, $A17)</f>
        <v>9</v>
      </c>
      <c r="EE17">
        <f>SUMIFS(DataRegularSeason20242025!$AA$3:$AA$1315,DataRegularSeason20242025!$B$3:$B$1315, "&lt;=" &amp; EE$1, DataRegularSeason20242025!$D$3:$D$1315, $A17)+SUMIFS(DataRegularSeason20242025!$AB$3:$AB$1315,DataRegularSeason20242025!$B$3:$B$1315, "&lt;=" &amp; EE$1, DataRegularSeason20242025!$E$3:$E$1315, $A17)</f>
        <v>9</v>
      </c>
      <c r="EF17">
        <f>SUMIFS(DataRegularSeason20242025!$AA$3:$AA$1315,DataRegularSeason20242025!$B$3:$B$1315, "&lt;=" &amp; EF$1, DataRegularSeason20242025!$D$3:$D$1315, $A17)+SUMIFS(DataRegularSeason20242025!$AB$3:$AB$1315,DataRegularSeason20242025!$B$3:$B$1315, "&lt;=" &amp; EF$1, DataRegularSeason20242025!$E$3:$E$1315, $A17)</f>
        <v>9</v>
      </c>
      <c r="EG17">
        <f>SUMIFS(DataRegularSeason20242025!$AA$3:$AA$1315,DataRegularSeason20242025!$B$3:$B$1315, "&lt;=" &amp; EG$1, DataRegularSeason20242025!$D$3:$D$1315, $A17)+SUMIFS(DataRegularSeason20242025!$AB$3:$AB$1315,DataRegularSeason20242025!$B$3:$B$1315, "&lt;=" &amp; EG$1, DataRegularSeason20242025!$E$3:$E$1315, $A17)</f>
        <v>9</v>
      </c>
      <c r="EH17">
        <f>SUMIFS(DataRegularSeason20242025!$AA$3:$AA$1315,DataRegularSeason20242025!$B$3:$B$1315, "&lt;=" &amp; EH$1, DataRegularSeason20242025!$D$3:$D$1315, $A17)+SUMIFS(DataRegularSeason20242025!$AB$3:$AB$1315,DataRegularSeason20242025!$B$3:$B$1315, "&lt;=" &amp; EH$1, DataRegularSeason20242025!$E$3:$E$1315, $A17)</f>
        <v>9</v>
      </c>
      <c r="EI17">
        <f>SUMIFS(DataRegularSeason20242025!$AA$3:$AA$1315,DataRegularSeason20242025!$B$3:$B$1315, "&lt;=" &amp; EI$1, DataRegularSeason20242025!$D$3:$D$1315, $A17)+SUMIFS(DataRegularSeason20242025!$AB$3:$AB$1315,DataRegularSeason20242025!$B$3:$B$1315, "&lt;=" &amp; EI$1, DataRegularSeason20242025!$E$3:$E$1315, $A17)</f>
        <v>9</v>
      </c>
      <c r="EJ17">
        <f>SUMIFS(DataRegularSeason20242025!$AA$3:$AA$1315,DataRegularSeason20242025!$B$3:$B$1315, "&lt;=" &amp; EJ$1, DataRegularSeason20242025!$D$3:$D$1315, $A17)+SUMIFS(DataRegularSeason20242025!$AB$3:$AB$1315,DataRegularSeason20242025!$B$3:$B$1315, "&lt;=" &amp; EJ$1, DataRegularSeason20242025!$E$3:$E$1315, $A17)</f>
        <v>9</v>
      </c>
      <c r="EK17">
        <f>SUMIFS(DataRegularSeason20242025!$AA$3:$AA$1315,DataRegularSeason20242025!$B$3:$B$1315, "&lt;=" &amp; EK$1, DataRegularSeason20242025!$D$3:$D$1315, $A17)+SUMIFS(DataRegularSeason20242025!$AB$3:$AB$1315,DataRegularSeason20242025!$B$3:$B$1315, "&lt;=" &amp; EK$1, DataRegularSeason20242025!$E$3:$E$1315, $A17)</f>
        <v>9</v>
      </c>
      <c r="EL17">
        <f>SUMIFS(DataRegularSeason20242025!$AA$3:$AA$1315,DataRegularSeason20242025!$B$3:$B$1315, "&lt;=" &amp; EL$1, DataRegularSeason20242025!$D$3:$D$1315, $A17)+SUMIFS(DataRegularSeason20242025!$AB$3:$AB$1315,DataRegularSeason20242025!$B$3:$B$1315, "&lt;=" &amp; EL$1, DataRegularSeason20242025!$E$3:$E$1315, $A17)</f>
        <v>9</v>
      </c>
      <c r="EM17">
        <f>SUMIFS(DataRegularSeason20242025!$AA$3:$AA$1315,DataRegularSeason20242025!$B$3:$B$1315, "&lt;=" &amp; EM$1, DataRegularSeason20242025!$D$3:$D$1315, $A17)+SUMIFS(DataRegularSeason20242025!$AB$3:$AB$1315,DataRegularSeason20242025!$B$3:$B$1315, "&lt;=" &amp; EM$1, DataRegularSeason20242025!$E$3:$E$1315, $A17)</f>
        <v>9</v>
      </c>
      <c r="EN17">
        <f>SUMIFS(DataRegularSeason20242025!$AA$3:$AA$1315,DataRegularSeason20242025!$B$3:$B$1315, "&lt;=" &amp; EN$1, DataRegularSeason20242025!$D$3:$D$1315, $A17)+SUMIFS(DataRegularSeason20242025!$AB$3:$AB$1315,DataRegularSeason20242025!$B$3:$B$1315, "&lt;=" &amp; EN$1, DataRegularSeason20242025!$E$3:$E$1315, $A17)</f>
        <v>9</v>
      </c>
      <c r="EO17">
        <f>SUMIFS(DataRegularSeason20242025!$AA$3:$AA$1315,DataRegularSeason20242025!$B$3:$B$1315, "&lt;=" &amp; EO$1, DataRegularSeason20242025!$D$3:$D$1315, $A17)+SUMIFS(DataRegularSeason20242025!$AB$3:$AB$1315,DataRegularSeason20242025!$B$3:$B$1315, "&lt;=" &amp; EO$1, DataRegularSeason20242025!$E$3:$E$1315, $A17)</f>
        <v>9</v>
      </c>
      <c r="EP17">
        <f>SUMIFS(DataRegularSeason20242025!$AA$3:$AA$1315,DataRegularSeason20242025!$B$3:$B$1315, "&lt;=" &amp; EP$1, DataRegularSeason20242025!$D$3:$D$1315, $A17)+SUMIFS(DataRegularSeason20242025!$AB$3:$AB$1315,DataRegularSeason20242025!$B$3:$B$1315, "&lt;=" &amp; EP$1, DataRegularSeason20242025!$E$3:$E$1315, $A17)</f>
        <v>9</v>
      </c>
      <c r="EQ17">
        <f>SUMIFS(DataRegularSeason20242025!$AA$3:$AA$1315,DataRegularSeason20242025!$B$3:$B$1315, "&lt;=" &amp; EQ$1, DataRegularSeason20242025!$D$3:$D$1315, $A17)+SUMIFS(DataRegularSeason20242025!$AB$3:$AB$1315,DataRegularSeason20242025!$B$3:$B$1315, "&lt;=" &amp; EQ$1, DataRegularSeason20242025!$E$3:$E$1315, $A17)</f>
        <v>9</v>
      </c>
      <c r="ER17">
        <f>SUMIFS(DataRegularSeason20242025!$AA$3:$AA$1315,DataRegularSeason20242025!$B$3:$B$1315, "&lt;=" &amp; ER$1, DataRegularSeason20242025!$D$3:$D$1315, $A17)+SUMIFS(DataRegularSeason20242025!$AB$3:$AB$1315,DataRegularSeason20242025!$B$3:$B$1315, "&lt;=" &amp; ER$1, DataRegularSeason20242025!$E$3:$E$1315, $A17)</f>
        <v>9</v>
      </c>
      <c r="ES17">
        <f>SUMIFS(DataRegularSeason20242025!$AA$3:$AA$1315,DataRegularSeason20242025!$B$3:$B$1315, "&lt;=" &amp; ES$1, DataRegularSeason20242025!$D$3:$D$1315, $A17)+SUMIFS(DataRegularSeason20242025!$AB$3:$AB$1315,DataRegularSeason20242025!$B$3:$B$1315, "&lt;=" &amp; ES$1, DataRegularSeason20242025!$E$3:$E$1315, $A17)</f>
        <v>9</v>
      </c>
      <c r="ET17">
        <f>SUMIFS(DataRegularSeason20242025!$AA$3:$AA$1315,DataRegularSeason20242025!$B$3:$B$1315, "&lt;=" &amp; ET$1, DataRegularSeason20242025!$D$3:$D$1315, $A17)+SUMIFS(DataRegularSeason20242025!$AB$3:$AB$1315,DataRegularSeason20242025!$B$3:$B$1315, "&lt;=" &amp; ET$1, DataRegularSeason20242025!$E$3:$E$1315, $A17)</f>
        <v>9</v>
      </c>
      <c r="EU17">
        <f>SUMIFS(DataRegularSeason20242025!$AA$3:$AA$1315,DataRegularSeason20242025!$B$3:$B$1315, "&lt;=" &amp; EU$1, DataRegularSeason20242025!$D$3:$D$1315, $A17)+SUMIFS(DataRegularSeason20242025!$AB$3:$AB$1315,DataRegularSeason20242025!$B$3:$B$1315, "&lt;=" &amp; EU$1, DataRegularSeason20242025!$E$3:$E$1315, $A17)</f>
        <v>9</v>
      </c>
      <c r="EV17">
        <f>SUMIFS(DataRegularSeason20242025!$AA$3:$AA$1315,DataRegularSeason20242025!$B$3:$B$1315, "&lt;=" &amp; EV$1, DataRegularSeason20242025!$D$3:$D$1315, $A17)+SUMIFS(DataRegularSeason20242025!$AB$3:$AB$1315,DataRegularSeason20242025!$B$3:$B$1315, "&lt;=" &amp; EV$1, DataRegularSeason20242025!$E$3:$E$1315, $A17)</f>
        <v>9</v>
      </c>
      <c r="EW17">
        <f>SUMIFS(DataRegularSeason20242025!$AA$3:$AA$1315,DataRegularSeason20242025!$B$3:$B$1315, "&lt;=" &amp; EW$1, DataRegularSeason20242025!$D$3:$D$1315, $A17)+SUMIFS(DataRegularSeason20242025!$AB$3:$AB$1315,DataRegularSeason20242025!$B$3:$B$1315, "&lt;=" &amp; EW$1, DataRegularSeason20242025!$E$3:$E$1315, $A17)</f>
        <v>9</v>
      </c>
      <c r="EX17">
        <f>SUMIFS(DataRegularSeason20242025!$AA$3:$AA$1315,DataRegularSeason20242025!$B$3:$B$1315, "&lt;=" &amp; EX$1, DataRegularSeason20242025!$D$3:$D$1315, $A17)+SUMIFS(DataRegularSeason20242025!$AB$3:$AB$1315,DataRegularSeason20242025!$B$3:$B$1315, "&lt;=" &amp; EX$1, DataRegularSeason20242025!$E$3:$E$1315, $A17)</f>
        <v>9</v>
      </c>
      <c r="EY17">
        <f>SUMIFS(DataRegularSeason20242025!$AA$3:$AA$1315,DataRegularSeason20242025!$B$3:$B$1315, "&lt;=" &amp; EY$1, DataRegularSeason20242025!$D$3:$D$1315, $A17)+SUMIFS(DataRegularSeason20242025!$AB$3:$AB$1315,DataRegularSeason20242025!$B$3:$B$1315, "&lt;=" &amp; EY$1, DataRegularSeason20242025!$E$3:$E$1315, $A17)</f>
        <v>9</v>
      </c>
      <c r="EZ17">
        <f>SUMIFS(DataRegularSeason20242025!$AA$3:$AA$1315,DataRegularSeason20242025!$B$3:$B$1315, "&lt;=" &amp; EZ$1, DataRegularSeason20242025!$D$3:$D$1315, $A17)+SUMIFS(DataRegularSeason20242025!$AB$3:$AB$1315,DataRegularSeason20242025!$B$3:$B$1315, "&lt;=" &amp; EZ$1, DataRegularSeason20242025!$E$3:$E$1315, $A17)</f>
        <v>9</v>
      </c>
      <c r="FA17">
        <f>SUMIFS(DataRegularSeason20242025!$AA$3:$AA$1315,DataRegularSeason20242025!$B$3:$B$1315, "&lt;=" &amp; FA$1, DataRegularSeason20242025!$D$3:$D$1315, $A17)+SUMIFS(DataRegularSeason20242025!$AB$3:$AB$1315,DataRegularSeason20242025!$B$3:$B$1315, "&lt;=" &amp; FA$1, DataRegularSeason20242025!$E$3:$E$1315, $A17)</f>
        <v>9</v>
      </c>
      <c r="FB17">
        <f>SUMIFS(DataRegularSeason20242025!$AA$3:$AA$1315,DataRegularSeason20242025!$B$3:$B$1315, "&lt;=" &amp; FB$1, DataRegularSeason20242025!$D$3:$D$1315, $A17)+SUMIFS(DataRegularSeason20242025!$AB$3:$AB$1315,DataRegularSeason20242025!$B$3:$B$1315, "&lt;=" &amp; FB$1, DataRegularSeason20242025!$E$3:$E$1315, $A17)</f>
        <v>9</v>
      </c>
      <c r="FC17">
        <f>SUMIFS(DataRegularSeason20242025!$AA$3:$AA$1315,DataRegularSeason20242025!$B$3:$B$1315, "&lt;=" &amp; FC$1, DataRegularSeason20242025!$D$3:$D$1315, $A17)+SUMIFS(DataRegularSeason20242025!$AB$3:$AB$1315,DataRegularSeason20242025!$B$3:$B$1315, "&lt;=" &amp; FC$1, DataRegularSeason20242025!$E$3:$E$1315, $A17)</f>
        <v>9</v>
      </c>
      <c r="FD17">
        <f>SUMIFS(DataRegularSeason20242025!$AA$3:$AA$1315,DataRegularSeason20242025!$B$3:$B$1315, "&lt;=" &amp; FD$1, DataRegularSeason20242025!$D$3:$D$1315, $A17)+SUMIFS(DataRegularSeason20242025!$AB$3:$AB$1315,DataRegularSeason20242025!$B$3:$B$1315, "&lt;=" &amp; FD$1, DataRegularSeason20242025!$E$3:$E$1315, $A17)</f>
        <v>9</v>
      </c>
      <c r="FE17">
        <f>SUMIFS(DataRegularSeason20242025!$AA$3:$AA$1315,DataRegularSeason20242025!$B$3:$B$1315, "&lt;=" &amp; FE$1, DataRegularSeason20242025!$D$3:$D$1315, $A17)+SUMIFS(DataRegularSeason20242025!$AB$3:$AB$1315,DataRegularSeason20242025!$B$3:$B$1315, "&lt;=" &amp; FE$1, DataRegularSeason20242025!$E$3:$E$1315, $A17)</f>
        <v>9</v>
      </c>
      <c r="FF17">
        <f>SUMIFS(DataRegularSeason20242025!$AA$3:$AA$1315,DataRegularSeason20242025!$B$3:$B$1315, "&lt;=" &amp; FF$1, DataRegularSeason20242025!$D$3:$D$1315, $A17)+SUMIFS(DataRegularSeason20242025!$AB$3:$AB$1315,DataRegularSeason20242025!$B$3:$B$1315, "&lt;=" &amp; FF$1, DataRegularSeason20242025!$E$3:$E$1315, $A17)</f>
        <v>9</v>
      </c>
      <c r="FG17">
        <f>SUMIFS(DataRegularSeason20242025!$AA$3:$AA$1315,DataRegularSeason20242025!$B$3:$B$1315, "&lt;=" &amp; FG$1, DataRegularSeason20242025!$D$3:$D$1315, $A17)+SUMIFS(DataRegularSeason20242025!$AB$3:$AB$1315,DataRegularSeason20242025!$B$3:$B$1315, "&lt;=" &amp; FG$1, DataRegularSeason20242025!$E$3:$E$1315, $A17)</f>
        <v>9</v>
      </c>
      <c r="FH17">
        <f>SUMIFS(DataRegularSeason20242025!$AA$3:$AA$1315,DataRegularSeason20242025!$B$3:$B$1315, "&lt;=" &amp; FH$1, DataRegularSeason20242025!$D$3:$D$1315, $A17)+SUMIFS(DataRegularSeason20242025!$AB$3:$AB$1315,DataRegularSeason20242025!$B$3:$B$1315, "&lt;=" &amp; FH$1, DataRegularSeason20242025!$E$3:$E$1315, $A17)</f>
        <v>9</v>
      </c>
      <c r="FI17">
        <f>SUMIFS(DataRegularSeason20242025!$AA$3:$AA$1315,DataRegularSeason20242025!$B$3:$B$1315, "&lt;=" &amp; FI$1, DataRegularSeason20242025!$D$3:$D$1315, $A17)+SUMIFS(DataRegularSeason20242025!$AB$3:$AB$1315,DataRegularSeason20242025!$B$3:$B$1315, "&lt;=" &amp; FI$1, DataRegularSeason20242025!$E$3:$E$1315, $A17)</f>
        <v>9</v>
      </c>
      <c r="FJ17">
        <f>SUMIFS(DataRegularSeason20242025!$AA$3:$AA$1315,DataRegularSeason20242025!$B$3:$B$1315, "&lt;=" &amp; FJ$1, DataRegularSeason20242025!$D$3:$D$1315, $A17)+SUMIFS(DataRegularSeason20242025!$AB$3:$AB$1315,DataRegularSeason20242025!$B$3:$B$1315, "&lt;=" &amp; FJ$1, DataRegularSeason20242025!$E$3:$E$1315, $A17)</f>
        <v>9</v>
      </c>
      <c r="FK17">
        <f>SUMIFS(DataRegularSeason20242025!$AA$3:$AA$1315,DataRegularSeason20242025!$B$3:$B$1315, "&lt;=" &amp; FK$1, DataRegularSeason20242025!$D$3:$D$1315, $A17)+SUMIFS(DataRegularSeason20242025!$AB$3:$AB$1315,DataRegularSeason20242025!$B$3:$B$1315, "&lt;=" &amp; FK$1, DataRegularSeason20242025!$E$3:$E$1315, $A17)</f>
        <v>9</v>
      </c>
      <c r="FL17">
        <f>SUMIFS(DataRegularSeason20242025!$AA$3:$AA$1315,DataRegularSeason20242025!$B$3:$B$1315, "&lt;=" &amp; FL$1, DataRegularSeason20242025!$D$3:$D$1315, $A17)+SUMIFS(DataRegularSeason20242025!$AB$3:$AB$1315,DataRegularSeason20242025!$B$3:$B$1315, "&lt;=" &amp; FL$1, DataRegularSeason20242025!$E$3:$E$1315, $A17)</f>
        <v>9</v>
      </c>
      <c r="FM17">
        <f>SUMIFS(DataRegularSeason20242025!$AA$3:$AA$1315,DataRegularSeason20242025!$B$3:$B$1315, "&lt;=" &amp; FM$1, DataRegularSeason20242025!$D$3:$D$1315, $A17)+SUMIFS(DataRegularSeason20242025!$AB$3:$AB$1315,DataRegularSeason20242025!$B$3:$B$1315, "&lt;=" &amp; FM$1, DataRegularSeason20242025!$E$3:$E$1315, $A17)</f>
        <v>9</v>
      </c>
      <c r="FN17">
        <f>SUMIFS(DataRegularSeason20242025!$AA$3:$AA$1315,DataRegularSeason20242025!$B$3:$B$1315, "&lt;=" &amp; FN$1, DataRegularSeason20242025!$D$3:$D$1315, $A17)+SUMIFS(DataRegularSeason20242025!$AB$3:$AB$1315,DataRegularSeason20242025!$B$3:$B$1315, "&lt;=" &amp; FN$1, DataRegularSeason20242025!$E$3:$E$1315, $A17)</f>
        <v>9</v>
      </c>
      <c r="FO17">
        <f>SUMIFS(DataRegularSeason20242025!$AA$3:$AA$1315,DataRegularSeason20242025!$B$3:$B$1315, "&lt;=" &amp; FO$1, DataRegularSeason20242025!$D$3:$D$1315, $A17)+SUMIFS(DataRegularSeason20242025!$AB$3:$AB$1315,DataRegularSeason20242025!$B$3:$B$1315, "&lt;=" &amp; FO$1, DataRegularSeason20242025!$E$3:$E$1315, $A17)</f>
        <v>9</v>
      </c>
      <c r="FP17">
        <f>SUMIFS(DataRegularSeason20242025!$AA$3:$AA$1315,DataRegularSeason20242025!$B$3:$B$1315, "&lt;=" &amp; FP$1, DataRegularSeason20242025!$D$3:$D$1315, $A17)+SUMIFS(DataRegularSeason20242025!$AB$3:$AB$1315,DataRegularSeason20242025!$B$3:$B$1315, "&lt;=" &amp; FP$1, DataRegularSeason20242025!$E$3:$E$1315, $A17)</f>
        <v>9</v>
      </c>
      <c r="FQ17">
        <f>SUMIFS(DataRegularSeason20242025!$AA$3:$AA$1315,DataRegularSeason20242025!$B$3:$B$1315, "&lt;=" &amp; FQ$1, DataRegularSeason20242025!$D$3:$D$1315, $A17)+SUMIFS(DataRegularSeason20242025!$AB$3:$AB$1315,DataRegularSeason20242025!$B$3:$B$1315, "&lt;=" &amp; FQ$1, DataRegularSeason20242025!$E$3:$E$1315, $A17)</f>
        <v>9</v>
      </c>
      <c r="FR17">
        <f>SUMIFS(DataRegularSeason20242025!$AA$3:$AA$1315,DataRegularSeason20242025!$B$3:$B$1315, "&lt;=" &amp; FR$1, DataRegularSeason20242025!$D$3:$D$1315, $A17)+SUMIFS(DataRegularSeason20242025!$AB$3:$AB$1315,DataRegularSeason20242025!$B$3:$B$1315, "&lt;=" &amp; FR$1, DataRegularSeason20242025!$E$3:$E$1315, $A17)</f>
        <v>9</v>
      </c>
      <c r="FS17">
        <f>SUMIFS(DataRegularSeason20242025!$AA$3:$AA$1315,DataRegularSeason20242025!$B$3:$B$1315, "&lt;=" &amp; FS$1, DataRegularSeason20242025!$D$3:$D$1315, $A17)+SUMIFS(DataRegularSeason20242025!$AB$3:$AB$1315,DataRegularSeason20242025!$B$3:$B$1315, "&lt;=" &amp; FS$1, DataRegularSeason20242025!$E$3:$E$1315, $A17)</f>
        <v>9</v>
      </c>
      <c r="FT17">
        <f>SUMIFS(DataRegularSeason20242025!$AA$3:$AA$1315,DataRegularSeason20242025!$B$3:$B$1315, "&lt;=" &amp; FT$1, DataRegularSeason20242025!$D$3:$D$1315, $A17)+SUMIFS(DataRegularSeason20242025!$AB$3:$AB$1315,DataRegularSeason20242025!$B$3:$B$1315, "&lt;=" &amp; FT$1, DataRegularSeason20242025!$E$3:$E$1315, $A17)</f>
        <v>9</v>
      </c>
      <c r="FU17">
        <f>SUMIFS(DataRegularSeason20242025!$AA$3:$AA$1315,DataRegularSeason20242025!$B$3:$B$1315, "&lt;=" &amp; FU$1, DataRegularSeason20242025!$D$3:$D$1315, $A17)+SUMIFS(DataRegularSeason20242025!$AB$3:$AB$1315,DataRegularSeason20242025!$B$3:$B$1315, "&lt;=" &amp; FU$1, DataRegularSeason20242025!$E$3:$E$1315, $A17)</f>
        <v>9</v>
      </c>
      <c r="FV17">
        <f>SUMIFS(DataRegularSeason20242025!$AA$3:$AA$1315,DataRegularSeason20242025!$B$3:$B$1315, "&lt;=" &amp; FV$1, DataRegularSeason20242025!$D$3:$D$1315, $A17)+SUMIFS(DataRegularSeason20242025!$AB$3:$AB$1315,DataRegularSeason20242025!$B$3:$B$1315, "&lt;=" &amp; FV$1, DataRegularSeason20242025!$E$3:$E$1315, $A17)</f>
        <v>9</v>
      </c>
      <c r="FW17">
        <f>SUMIFS(DataRegularSeason20242025!$AA$3:$AA$1315,DataRegularSeason20242025!$B$3:$B$1315, "&lt;=" &amp; FW$1, DataRegularSeason20242025!$D$3:$D$1315, $A17)+SUMIFS(DataRegularSeason20242025!$AB$3:$AB$1315,DataRegularSeason20242025!$B$3:$B$1315, "&lt;=" &amp; FW$1, DataRegularSeason20242025!$E$3:$E$1315, $A17)</f>
        <v>9</v>
      </c>
      <c r="FX17">
        <f>SUMIFS(DataRegularSeason20242025!$AA$3:$AA$1315,DataRegularSeason20242025!$B$3:$B$1315, "&lt;=" &amp; FX$1, DataRegularSeason20242025!$D$3:$D$1315, $A17)+SUMIFS(DataRegularSeason20242025!$AB$3:$AB$1315,DataRegularSeason20242025!$B$3:$B$1315, "&lt;=" &amp; FX$1, DataRegularSeason20242025!$E$3:$E$1315, $A17)</f>
        <v>9</v>
      </c>
      <c r="FY17">
        <f>SUMIFS(DataRegularSeason20242025!$AA$3:$AA$1315,DataRegularSeason20242025!$B$3:$B$1315, "&lt;=" &amp; FY$1, DataRegularSeason20242025!$D$3:$D$1315, $A17)+SUMIFS(DataRegularSeason20242025!$AB$3:$AB$1315,DataRegularSeason20242025!$B$3:$B$1315, "&lt;=" &amp; FY$1, DataRegularSeason20242025!$E$3:$E$1315, $A17)</f>
        <v>9</v>
      </c>
      <c r="FZ17">
        <f>SUMIFS(DataRegularSeason20242025!$AA$3:$AA$1315,DataRegularSeason20242025!$B$3:$B$1315, "&lt;=" &amp; FZ$1, DataRegularSeason20242025!$D$3:$D$1315, $A17)+SUMIFS(DataRegularSeason20242025!$AB$3:$AB$1315,DataRegularSeason20242025!$B$3:$B$1315, "&lt;=" &amp; FZ$1, DataRegularSeason20242025!$E$3:$E$1315, $A17)</f>
        <v>9</v>
      </c>
      <c r="GA17">
        <f>SUMIFS(DataRegularSeason20242025!$AA$3:$AA$1315,DataRegularSeason20242025!$B$3:$B$1315, "&lt;=" &amp; GA$1, DataRegularSeason20242025!$D$3:$D$1315, $A17)+SUMIFS(DataRegularSeason20242025!$AB$3:$AB$1315,DataRegularSeason20242025!$B$3:$B$1315, "&lt;=" &amp; GA$1, DataRegularSeason20242025!$E$3:$E$1315, $A17)</f>
        <v>9</v>
      </c>
      <c r="GB17">
        <f>SUMIFS(DataRegularSeason20242025!$AA$3:$AA$1315,DataRegularSeason20242025!$B$3:$B$1315, "&lt;=" &amp; GB$1, DataRegularSeason20242025!$D$3:$D$1315, $A17)+SUMIFS(DataRegularSeason20242025!$AB$3:$AB$1315,DataRegularSeason20242025!$B$3:$B$1315, "&lt;=" &amp; GB$1, DataRegularSeason20242025!$E$3:$E$1315, $A17)</f>
        <v>9</v>
      </c>
      <c r="GC17">
        <f>SUMIFS(DataRegularSeason20242025!$AA$3:$AA$1315,DataRegularSeason20242025!$B$3:$B$1315, "&lt;=" &amp; GC$1, DataRegularSeason20242025!$D$3:$D$1315, $A17)+SUMIFS(DataRegularSeason20242025!$AB$3:$AB$1315,DataRegularSeason20242025!$B$3:$B$1315, "&lt;=" &amp; GC$1, DataRegularSeason20242025!$E$3:$E$1315, $A17)</f>
        <v>9</v>
      </c>
      <c r="GD17">
        <f>SUMIFS(DataRegularSeason20242025!$AA$3:$AA$1315,DataRegularSeason20242025!$B$3:$B$1315, "&lt;=" &amp; GD$1, DataRegularSeason20242025!$D$3:$D$1315, $A17)+SUMIFS(DataRegularSeason20242025!$AB$3:$AB$1315,DataRegularSeason20242025!$B$3:$B$1315, "&lt;=" &amp; GD$1, DataRegularSeason20242025!$E$3:$E$1315, $A17)</f>
        <v>9</v>
      </c>
      <c r="GE17">
        <f>SUMIFS(DataRegularSeason20242025!$AA$3:$AA$1315,DataRegularSeason20242025!$B$3:$B$1315, "&lt;=" &amp; GE$1, DataRegularSeason20242025!$D$3:$D$1315, $A17)+SUMIFS(DataRegularSeason20242025!$AB$3:$AB$1315,DataRegularSeason20242025!$B$3:$B$1315, "&lt;=" &amp; GE$1, DataRegularSeason20242025!$E$3:$E$1315, $A17)</f>
        <v>9</v>
      </c>
      <c r="GF17">
        <f>SUMIFS(DataRegularSeason20242025!$AA$3:$AA$1315,DataRegularSeason20242025!$B$3:$B$1315, "&lt;=" &amp; GF$1, DataRegularSeason20242025!$D$3:$D$1315, $A17)+SUMIFS(DataRegularSeason20242025!$AB$3:$AB$1315,DataRegularSeason20242025!$B$3:$B$1315, "&lt;=" &amp; GF$1, DataRegularSeason20242025!$E$3:$E$1315, $A17)</f>
        <v>9</v>
      </c>
      <c r="GG17">
        <f>SUMIFS(DataRegularSeason20242025!$AA$3:$AA$1315,DataRegularSeason20242025!$B$3:$B$1315, "&lt;=" &amp; GG$1, DataRegularSeason20242025!$D$3:$D$1315, $A17)+SUMIFS(DataRegularSeason20242025!$AB$3:$AB$1315,DataRegularSeason20242025!$B$3:$B$1315, "&lt;=" &amp; GG$1, DataRegularSeason20242025!$E$3:$E$1315, $A17)</f>
        <v>9</v>
      </c>
      <c r="GH17">
        <f>SUMIFS(DataRegularSeason20242025!$AA$3:$AA$1315,DataRegularSeason20242025!$B$3:$B$1315, "&lt;=" &amp; GH$1, DataRegularSeason20242025!$D$3:$D$1315, $A17)+SUMIFS(DataRegularSeason20242025!$AB$3:$AB$1315,DataRegularSeason20242025!$B$3:$B$1315, "&lt;=" &amp; GH$1, DataRegularSeason20242025!$E$3:$E$1315, $A17)</f>
        <v>9</v>
      </c>
      <c r="GI17">
        <f>SUMIFS(DataRegularSeason20242025!$AA$3:$AA$1315,DataRegularSeason20242025!$B$3:$B$1315, "&lt;=" &amp; GI$1, DataRegularSeason20242025!$D$3:$D$1315, $A17)+SUMIFS(DataRegularSeason20242025!$AB$3:$AB$1315,DataRegularSeason20242025!$B$3:$B$1315, "&lt;=" &amp; GI$1, DataRegularSeason20242025!$E$3:$E$1315, $A17)</f>
        <v>9</v>
      </c>
      <c r="GJ17">
        <f>SUMIFS(DataRegularSeason20242025!$AA$3:$AA$1315,DataRegularSeason20242025!$B$3:$B$1315, "&lt;=" &amp; GJ$1, DataRegularSeason20242025!$D$3:$D$1315, $A17)+SUMIFS(DataRegularSeason20242025!$AB$3:$AB$1315,DataRegularSeason20242025!$B$3:$B$1315, "&lt;=" &amp; GJ$1, DataRegularSeason20242025!$E$3:$E$1315, $A17)</f>
        <v>9</v>
      </c>
      <c r="GK17">
        <f>SUMIFS(DataRegularSeason20242025!$AA$3:$AA$1315,DataRegularSeason20242025!$B$3:$B$1315, "&lt;=" &amp; GK$1, DataRegularSeason20242025!$D$3:$D$1315, $A17)+SUMIFS(DataRegularSeason20242025!$AB$3:$AB$1315,DataRegularSeason20242025!$B$3:$B$1315, "&lt;=" &amp; GK$1, DataRegularSeason20242025!$E$3:$E$1315, $A17)</f>
        <v>9</v>
      </c>
      <c r="GL17">
        <f>SUMIFS(DataRegularSeason20242025!$AA$3:$AA$1315,DataRegularSeason20242025!$B$3:$B$1315, "&lt;=" &amp; GL$1, DataRegularSeason20242025!$D$3:$D$1315, $A17)+SUMIFS(DataRegularSeason20242025!$AB$3:$AB$1315,DataRegularSeason20242025!$B$3:$B$1315, "&lt;=" &amp; GL$1, DataRegularSeason20242025!$E$3:$E$1315, $A17)</f>
        <v>9</v>
      </c>
      <c r="GM17">
        <f>SUMIFS(DataRegularSeason20242025!$AA$3:$AA$1315,DataRegularSeason20242025!$B$3:$B$1315, "&lt;=" &amp; GM$1, DataRegularSeason20242025!$D$3:$D$1315, $A17)+SUMIFS(DataRegularSeason20242025!$AB$3:$AB$1315,DataRegularSeason20242025!$B$3:$B$1315, "&lt;=" &amp; GM$1, DataRegularSeason20242025!$E$3:$E$1315, $A17)</f>
        <v>9</v>
      </c>
      <c r="GN17">
        <f>SUMIFS(DataRegularSeason20242025!$AA$3:$AA$1315,DataRegularSeason20242025!$B$3:$B$1315, "&lt;=" &amp; GN$1, DataRegularSeason20242025!$D$3:$D$1315, $A17)+SUMIFS(DataRegularSeason20242025!$AB$3:$AB$1315,DataRegularSeason20242025!$B$3:$B$1315, "&lt;=" &amp; GN$1, DataRegularSeason20242025!$E$3:$E$1315, $A17)</f>
        <v>9</v>
      </c>
      <c r="GO17">
        <f>SUMIFS(DataRegularSeason20242025!$AA$3:$AA$1315,DataRegularSeason20242025!$B$3:$B$1315, "&lt;=" &amp; GO$1, DataRegularSeason20242025!$D$3:$D$1315, $A17)+SUMIFS(DataRegularSeason20242025!$AB$3:$AB$1315,DataRegularSeason20242025!$B$3:$B$1315, "&lt;=" &amp; GO$1, DataRegularSeason20242025!$E$3:$E$1315, $A17)</f>
        <v>9</v>
      </c>
      <c r="GP17">
        <f>SUMIFS(DataRegularSeason20242025!$AA$3:$AA$1315,DataRegularSeason20242025!$B$3:$B$1315, "&lt;=" &amp; GP$1, DataRegularSeason20242025!$D$3:$D$1315, $A17)+SUMIFS(DataRegularSeason20242025!$AB$3:$AB$1315,DataRegularSeason20242025!$B$3:$B$1315, "&lt;=" &amp; GP$1, DataRegularSeason20242025!$E$3:$E$1315, $A17)</f>
        <v>9</v>
      </c>
      <c r="GQ17">
        <f>SUMIFS(DataRegularSeason20242025!$AA$3:$AA$1315,DataRegularSeason20242025!$B$3:$B$1315, "&lt;=" &amp; GQ$1, DataRegularSeason20242025!$D$3:$D$1315, $A17)+SUMIFS(DataRegularSeason20242025!$AB$3:$AB$1315,DataRegularSeason20242025!$B$3:$B$1315, "&lt;=" &amp; GQ$1, DataRegularSeason20242025!$E$3:$E$1315, $A17)</f>
        <v>9</v>
      </c>
      <c r="GR17">
        <f>SUMIFS(DataRegularSeason20242025!$AA$3:$AA$1315,DataRegularSeason20242025!$B$3:$B$1315, "&lt;=" &amp; GR$1, DataRegularSeason20242025!$D$3:$D$1315, $A17)+SUMIFS(DataRegularSeason20242025!$AB$3:$AB$1315,DataRegularSeason20242025!$B$3:$B$1315, "&lt;=" &amp; GR$1, DataRegularSeason20242025!$E$3:$E$1315, $A17)</f>
        <v>9</v>
      </c>
      <c r="GS17">
        <f>SUMIFS(DataRegularSeason20242025!$AA$3:$AA$1315,DataRegularSeason20242025!$B$3:$B$1315, "&lt;=" &amp; GS$1, DataRegularSeason20242025!$D$3:$D$1315, $A17)+SUMIFS(DataRegularSeason20242025!$AB$3:$AB$1315,DataRegularSeason20242025!$B$3:$B$1315, "&lt;=" &amp; GS$1, DataRegularSeason20242025!$E$3:$E$1315, $A17)</f>
        <v>9</v>
      </c>
      <c r="GT17">
        <f>SUMIFS(DataRegularSeason20242025!$AA$3:$AA$1315,DataRegularSeason20242025!$B$3:$B$1315, "&lt;=" &amp; GT$1, DataRegularSeason20242025!$D$3:$D$1315, $A17)+SUMIFS(DataRegularSeason20242025!$AB$3:$AB$1315,DataRegularSeason20242025!$B$3:$B$1315, "&lt;=" &amp; GT$1, DataRegularSeason20242025!$E$3:$E$1315, $A17)</f>
        <v>9</v>
      </c>
      <c r="GU17">
        <f>SUMIFS(DataRegularSeason20242025!$AA$3:$AA$1315,DataRegularSeason20242025!$B$3:$B$1315, "&lt;=" &amp; GU$1, DataRegularSeason20242025!$D$3:$D$1315, $A17)+SUMIFS(DataRegularSeason20242025!$AB$3:$AB$1315,DataRegularSeason20242025!$B$3:$B$1315, "&lt;=" &amp; GU$1, DataRegularSeason20242025!$E$3:$E$1315, $A17)</f>
        <v>9</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22</v>
      </c>
      <c r="AL18">
        <f>SUMIFS(DataRegularSeason20242025!$AA$3:$AA$1315,DataRegularSeason20242025!$B$3:$B$1315, "&lt;=" &amp; AL$1, DataRegularSeason20242025!$D$3:$D$1315, $A18)+SUMIFS(DataRegularSeason20242025!$AB$3:$AB$1315,DataRegularSeason20242025!$B$3:$B$1315, "&lt;=" &amp; AL$1, DataRegularSeason20242025!$E$3:$E$1315, $A18)</f>
        <v>22</v>
      </c>
      <c r="AM18">
        <f>SUMIFS(DataRegularSeason20242025!$AA$3:$AA$1315,DataRegularSeason20242025!$B$3:$B$1315, "&lt;=" &amp; AM$1, DataRegularSeason20242025!$D$3:$D$1315, $A18)+SUMIFS(DataRegularSeason20242025!$AB$3:$AB$1315,DataRegularSeason20242025!$B$3:$B$1315, "&lt;=" &amp; AM$1, DataRegularSeason20242025!$E$3:$E$1315, $A18)</f>
        <v>22</v>
      </c>
      <c r="AN18">
        <f>SUMIFS(DataRegularSeason20242025!$AA$3:$AA$1315,DataRegularSeason20242025!$B$3:$B$1315, "&lt;=" &amp; AN$1, DataRegularSeason20242025!$D$3:$D$1315, $A18)+SUMIFS(DataRegularSeason20242025!$AB$3:$AB$1315,DataRegularSeason20242025!$B$3:$B$1315, "&lt;=" &amp; AN$1, DataRegularSeason20242025!$E$3:$E$1315, $A18)</f>
        <v>22</v>
      </c>
      <c r="AO18">
        <f>SUMIFS(DataRegularSeason20242025!$AA$3:$AA$1315,DataRegularSeason20242025!$B$3:$B$1315, "&lt;=" &amp; AO$1, DataRegularSeason20242025!$D$3:$D$1315, $A18)+SUMIFS(DataRegularSeason20242025!$AB$3:$AB$1315,DataRegularSeason20242025!$B$3:$B$1315, "&lt;=" &amp; AO$1, DataRegularSeason20242025!$E$3:$E$1315, $A18)</f>
        <v>22</v>
      </c>
      <c r="AP18">
        <f>SUMIFS(DataRegularSeason20242025!$AA$3:$AA$1315,DataRegularSeason20242025!$B$3:$B$1315, "&lt;=" &amp; AP$1, DataRegularSeason20242025!$D$3:$D$1315, $A18)+SUMIFS(DataRegularSeason20242025!$AB$3:$AB$1315,DataRegularSeason20242025!$B$3:$B$1315, "&lt;=" &amp; AP$1, DataRegularSeason20242025!$E$3:$E$1315, $A18)</f>
        <v>22</v>
      </c>
      <c r="AQ18">
        <f>SUMIFS(DataRegularSeason20242025!$AA$3:$AA$1315,DataRegularSeason20242025!$B$3:$B$1315, "&lt;=" &amp; AQ$1, DataRegularSeason20242025!$D$3:$D$1315, $A18)+SUMIFS(DataRegularSeason20242025!$AB$3:$AB$1315,DataRegularSeason20242025!$B$3:$B$1315, "&lt;=" &amp; AQ$1, DataRegularSeason20242025!$E$3:$E$1315, $A18)</f>
        <v>22</v>
      </c>
      <c r="AR18">
        <f>SUMIFS(DataRegularSeason20242025!$AA$3:$AA$1315,DataRegularSeason20242025!$B$3:$B$1315, "&lt;=" &amp; AR$1, DataRegularSeason20242025!$D$3:$D$1315, $A18)+SUMIFS(DataRegularSeason20242025!$AB$3:$AB$1315,DataRegularSeason20242025!$B$3:$B$1315, "&lt;=" &amp; AR$1, DataRegularSeason20242025!$E$3:$E$1315, $A18)</f>
        <v>22</v>
      </c>
      <c r="AS18">
        <f>SUMIFS(DataRegularSeason20242025!$AA$3:$AA$1315,DataRegularSeason20242025!$B$3:$B$1315, "&lt;=" &amp; AS$1, DataRegularSeason20242025!$D$3:$D$1315, $A18)+SUMIFS(DataRegularSeason20242025!$AB$3:$AB$1315,DataRegularSeason20242025!$B$3:$B$1315, "&lt;=" &amp; AS$1, DataRegularSeason20242025!$E$3:$E$1315, $A18)</f>
        <v>22</v>
      </c>
      <c r="AT18">
        <f>SUMIFS(DataRegularSeason20242025!$AA$3:$AA$1315,DataRegularSeason20242025!$B$3:$B$1315, "&lt;=" &amp; AT$1, DataRegularSeason20242025!$D$3:$D$1315, $A18)+SUMIFS(DataRegularSeason20242025!$AB$3:$AB$1315,DataRegularSeason20242025!$B$3:$B$1315, "&lt;=" &amp; AT$1, DataRegularSeason20242025!$E$3:$E$1315, $A18)</f>
        <v>22</v>
      </c>
      <c r="AU18">
        <f>SUMIFS(DataRegularSeason20242025!$AA$3:$AA$1315,DataRegularSeason20242025!$B$3:$B$1315, "&lt;=" &amp; AU$1, DataRegularSeason20242025!$D$3:$D$1315, $A18)+SUMIFS(DataRegularSeason20242025!$AB$3:$AB$1315,DataRegularSeason20242025!$B$3:$B$1315, "&lt;=" &amp; AU$1, DataRegularSeason20242025!$E$3:$E$1315, $A18)</f>
        <v>22</v>
      </c>
      <c r="AV18">
        <f>SUMIFS(DataRegularSeason20242025!$AA$3:$AA$1315,DataRegularSeason20242025!$B$3:$B$1315, "&lt;=" &amp; AV$1, DataRegularSeason20242025!$D$3:$D$1315, $A18)+SUMIFS(DataRegularSeason20242025!$AB$3:$AB$1315,DataRegularSeason20242025!$B$3:$B$1315, "&lt;=" &amp; AV$1, DataRegularSeason20242025!$E$3:$E$1315, $A18)</f>
        <v>22</v>
      </c>
      <c r="AW18">
        <f>SUMIFS(DataRegularSeason20242025!$AA$3:$AA$1315,DataRegularSeason20242025!$B$3:$B$1315, "&lt;=" &amp; AW$1, DataRegularSeason20242025!$D$3:$D$1315, $A18)+SUMIFS(DataRegularSeason20242025!$AB$3:$AB$1315,DataRegularSeason20242025!$B$3:$B$1315, "&lt;=" &amp; AW$1, DataRegularSeason20242025!$E$3:$E$1315, $A18)</f>
        <v>22</v>
      </c>
      <c r="AX18">
        <f>SUMIFS(DataRegularSeason20242025!$AA$3:$AA$1315,DataRegularSeason20242025!$B$3:$B$1315, "&lt;=" &amp; AX$1, DataRegularSeason20242025!$D$3:$D$1315, $A18)+SUMIFS(DataRegularSeason20242025!$AB$3:$AB$1315,DataRegularSeason20242025!$B$3:$B$1315, "&lt;=" &amp; AX$1, DataRegularSeason20242025!$E$3:$E$1315, $A18)</f>
        <v>22</v>
      </c>
      <c r="AY18">
        <f>SUMIFS(DataRegularSeason20242025!$AA$3:$AA$1315,DataRegularSeason20242025!$B$3:$B$1315, "&lt;=" &amp; AY$1, DataRegularSeason20242025!$D$3:$D$1315, $A18)+SUMIFS(DataRegularSeason20242025!$AB$3:$AB$1315,DataRegularSeason20242025!$B$3:$B$1315, "&lt;=" &amp; AY$1, DataRegularSeason20242025!$E$3:$E$1315, $A18)</f>
        <v>22</v>
      </c>
      <c r="AZ18">
        <f>SUMIFS(DataRegularSeason20242025!$AA$3:$AA$1315,DataRegularSeason20242025!$B$3:$B$1315, "&lt;=" &amp; AZ$1, DataRegularSeason20242025!$D$3:$D$1315, $A18)+SUMIFS(DataRegularSeason20242025!$AB$3:$AB$1315,DataRegularSeason20242025!$B$3:$B$1315, "&lt;=" &amp; AZ$1, DataRegularSeason20242025!$E$3:$E$1315, $A18)</f>
        <v>22</v>
      </c>
      <c r="BA18">
        <f>SUMIFS(DataRegularSeason20242025!$AA$3:$AA$1315,DataRegularSeason20242025!$B$3:$B$1315, "&lt;=" &amp; BA$1, DataRegularSeason20242025!$D$3:$D$1315, $A18)+SUMIFS(DataRegularSeason20242025!$AB$3:$AB$1315,DataRegularSeason20242025!$B$3:$B$1315, "&lt;=" &amp; BA$1, DataRegularSeason20242025!$E$3:$E$1315, $A18)</f>
        <v>22</v>
      </c>
      <c r="BB18">
        <f>SUMIFS(DataRegularSeason20242025!$AA$3:$AA$1315,DataRegularSeason20242025!$B$3:$B$1315, "&lt;=" &amp; BB$1, DataRegularSeason20242025!$D$3:$D$1315, $A18)+SUMIFS(DataRegularSeason20242025!$AB$3:$AB$1315,DataRegularSeason20242025!$B$3:$B$1315, "&lt;=" &amp; BB$1, DataRegularSeason20242025!$E$3:$E$1315, $A18)</f>
        <v>22</v>
      </c>
      <c r="BC18">
        <f>SUMIFS(DataRegularSeason20242025!$AA$3:$AA$1315,DataRegularSeason20242025!$B$3:$B$1315, "&lt;=" &amp; BC$1, DataRegularSeason20242025!$D$3:$D$1315, $A18)+SUMIFS(DataRegularSeason20242025!$AB$3:$AB$1315,DataRegularSeason20242025!$B$3:$B$1315, "&lt;=" &amp; BC$1, DataRegularSeason20242025!$E$3:$E$1315, $A18)</f>
        <v>22</v>
      </c>
      <c r="BD18">
        <f>SUMIFS(DataRegularSeason20242025!$AA$3:$AA$1315,DataRegularSeason20242025!$B$3:$B$1315, "&lt;=" &amp; BD$1, DataRegularSeason20242025!$D$3:$D$1315, $A18)+SUMIFS(DataRegularSeason20242025!$AB$3:$AB$1315,DataRegularSeason20242025!$B$3:$B$1315, "&lt;=" &amp; BD$1, DataRegularSeason20242025!$E$3:$E$1315, $A18)</f>
        <v>22</v>
      </c>
      <c r="BE18">
        <f>SUMIFS(DataRegularSeason20242025!$AA$3:$AA$1315,DataRegularSeason20242025!$B$3:$B$1315, "&lt;=" &amp; BE$1, DataRegularSeason20242025!$D$3:$D$1315, $A18)+SUMIFS(DataRegularSeason20242025!$AB$3:$AB$1315,DataRegularSeason20242025!$B$3:$B$1315, "&lt;=" &amp; BE$1, DataRegularSeason20242025!$E$3:$E$1315, $A18)</f>
        <v>22</v>
      </c>
      <c r="BF18">
        <f>SUMIFS(DataRegularSeason20242025!$AA$3:$AA$1315,DataRegularSeason20242025!$B$3:$B$1315, "&lt;=" &amp; BF$1, DataRegularSeason20242025!$D$3:$D$1315, $A18)+SUMIFS(DataRegularSeason20242025!$AB$3:$AB$1315,DataRegularSeason20242025!$B$3:$B$1315, "&lt;=" &amp; BF$1, DataRegularSeason20242025!$E$3:$E$1315, $A18)</f>
        <v>22</v>
      </c>
      <c r="BG18">
        <f>SUMIFS(DataRegularSeason20242025!$AA$3:$AA$1315,DataRegularSeason20242025!$B$3:$B$1315, "&lt;=" &amp; BG$1, DataRegularSeason20242025!$D$3:$D$1315, $A18)+SUMIFS(DataRegularSeason20242025!$AB$3:$AB$1315,DataRegularSeason20242025!$B$3:$B$1315, "&lt;=" &amp; BG$1, DataRegularSeason20242025!$E$3:$E$1315, $A18)</f>
        <v>22</v>
      </c>
      <c r="BH18">
        <f>SUMIFS(DataRegularSeason20242025!$AA$3:$AA$1315,DataRegularSeason20242025!$B$3:$B$1315, "&lt;=" &amp; BH$1, DataRegularSeason20242025!$D$3:$D$1315, $A18)+SUMIFS(DataRegularSeason20242025!$AB$3:$AB$1315,DataRegularSeason20242025!$B$3:$B$1315, "&lt;=" &amp; BH$1, DataRegularSeason20242025!$E$3:$E$1315, $A18)</f>
        <v>22</v>
      </c>
      <c r="BI18">
        <f>SUMIFS(DataRegularSeason20242025!$AA$3:$AA$1315,DataRegularSeason20242025!$B$3:$B$1315, "&lt;=" &amp; BI$1, DataRegularSeason20242025!$D$3:$D$1315, $A18)+SUMIFS(DataRegularSeason20242025!$AB$3:$AB$1315,DataRegularSeason20242025!$B$3:$B$1315, "&lt;=" &amp; BI$1, DataRegularSeason20242025!$E$3:$E$1315, $A18)</f>
        <v>22</v>
      </c>
      <c r="BJ18">
        <f>SUMIFS(DataRegularSeason20242025!$AA$3:$AA$1315,DataRegularSeason20242025!$B$3:$B$1315, "&lt;=" &amp; BJ$1, DataRegularSeason20242025!$D$3:$D$1315, $A18)+SUMIFS(DataRegularSeason20242025!$AB$3:$AB$1315,DataRegularSeason20242025!$B$3:$B$1315, "&lt;=" &amp; BJ$1, DataRegularSeason20242025!$E$3:$E$1315, $A18)</f>
        <v>22</v>
      </c>
      <c r="BK18">
        <f>SUMIFS(DataRegularSeason20242025!$AA$3:$AA$1315,DataRegularSeason20242025!$B$3:$B$1315, "&lt;=" &amp; BK$1, DataRegularSeason20242025!$D$3:$D$1315, $A18)+SUMIFS(DataRegularSeason20242025!$AB$3:$AB$1315,DataRegularSeason20242025!$B$3:$B$1315, "&lt;=" &amp; BK$1, DataRegularSeason20242025!$E$3:$E$1315, $A18)</f>
        <v>22</v>
      </c>
      <c r="BL18">
        <f>SUMIFS(DataRegularSeason20242025!$AA$3:$AA$1315,DataRegularSeason20242025!$B$3:$B$1315, "&lt;=" &amp; BL$1, DataRegularSeason20242025!$D$3:$D$1315, $A18)+SUMIFS(DataRegularSeason20242025!$AB$3:$AB$1315,DataRegularSeason20242025!$B$3:$B$1315, "&lt;=" &amp; BL$1, DataRegularSeason20242025!$E$3:$E$1315, $A18)</f>
        <v>22</v>
      </c>
      <c r="BM18">
        <f>SUMIFS(DataRegularSeason20242025!$AA$3:$AA$1315,DataRegularSeason20242025!$B$3:$B$1315, "&lt;=" &amp; BM$1, DataRegularSeason20242025!$D$3:$D$1315, $A18)+SUMIFS(DataRegularSeason20242025!$AB$3:$AB$1315,DataRegularSeason20242025!$B$3:$B$1315, "&lt;=" &amp; BM$1, DataRegularSeason20242025!$E$3:$E$1315, $A18)</f>
        <v>22</v>
      </c>
      <c r="BN18">
        <f>SUMIFS(DataRegularSeason20242025!$AA$3:$AA$1315,DataRegularSeason20242025!$B$3:$B$1315, "&lt;=" &amp; BN$1, DataRegularSeason20242025!$D$3:$D$1315, $A18)+SUMIFS(DataRegularSeason20242025!$AB$3:$AB$1315,DataRegularSeason20242025!$B$3:$B$1315, "&lt;=" &amp; BN$1, DataRegularSeason20242025!$E$3:$E$1315, $A18)</f>
        <v>22</v>
      </c>
      <c r="BO18">
        <f>SUMIFS(DataRegularSeason20242025!$AA$3:$AA$1315,DataRegularSeason20242025!$B$3:$B$1315, "&lt;=" &amp; BO$1, DataRegularSeason20242025!$D$3:$D$1315, $A18)+SUMIFS(DataRegularSeason20242025!$AB$3:$AB$1315,DataRegularSeason20242025!$B$3:$B$1315, "&lt;=" &amp; BO$1, DataRegularSeason20242025!$E$3:$E$1315, $A18)</f>
        <v>22</v>
      </c>
      <c r="BP18">
        <f>SUMIFS(DataRegularSeason20242025!$AA$3:$AA$1315,DataRegularSeason20242025!$B$3:$B$1315, "&lt;=" &amp; BP$1, DataRegularSeason20242025!$D$3:$D$1315, $A18)+SUMIFS(DataRegularSeason20242025!$AB$3:$AB$1315,DataRegularSeason20242025!$B$3:$B$1315, "&lt;=" &amp; BP$1, DataRegularSeason20242025!$E$3:$E$1315, $A18)</f>
        <v>22</v>
      </c>
      <c r="BQ18">
        <f>SUMIFS(DataRegularSeason20242025!$AA$3:$AA$1315,DataRegularSeason20242025!$B$3:$B$1315, "&lt;=" &amp; BQ$1, DataRegularSeason20242025!$D$3:$D$1315, $A18)+SUMIFS(DataRegularSeason20242025!$AB$3:$AB$1315,DataRegularSeason20242025!$B$3:$B$1315, "&lt;=" &amp; BQ$1, DataRegularSeason20242025!$E$3:$E$1315, $A18)</f>
        <v>22</v>
      </c>
      <c r="BR18">
        <f>SUMIFS(DataRegularSeason20242025!$AA$3:$AA$1315,DataRegularSeason20242025!$B$3:$B$1315, "&lt;=" &amp; BR$1, DataRegularSeason20242025!$D$3:$D$1315, $A18)+SUMIFS(DataRegularSeason20242025!$AB$3:$AB$1315,DataRegularSeason20242025!$B$3:$B$1315, "&lt;=" &amp; BR$1, DataRegularSeason20242025!$E$3:$E$1315, $A18)</f>
        <v>22</v>
      </c>
      <c r="BS18">
        <f>SUMIFS(DataRegularSeason20242025!$AA$3:$AA$1315,DataRegularSeason20242025!$B$3:$B$1315, "&lt;=" &amp; BS$1, DataRegularSeason20242025!$D$3:$D$1315, $A18)+SUMIFS(DataRegularSeason20242025!$AB$3:$AB$1315,DataRegularSeason20242025!$B$3:$B$1315, "&lt;=" &amp; BS$1, DataRegularSeason20242025!$E$3:$E$1315, $A18)</f>
        <v>22</v>
      </c>
      <c r="BT18">
        <f>SUMIFS(DataRegularSeason20242025!$AA$3:$AA$1315,DataRegularSeason20242025!$B$3:$B$1315, "&lt;=" &amp; BT$1, DataRegularSeason20242025!$D$3:$D$1315, $A18)+SUMIFS(DataRegularSeason20242025!$AB$3:$AB$1315,DataRegularSeason20242025!$B$3:$B$1315, "&lt;=" &amp; BT$1, DataRegularSeason20242025!$E$3:$E$1315, $A18)</f>
        <v>22</v>
      </c>
      <c r="BU18">
        <f>SUMIFS(DataRegularSeason20242025!$AA$3:$AA$1315,DataRegularSeason20242025!$B$3:$B$1315, "&lt;=" &amp; BU$1, DataRegularSeason20242025!$D$3:$D$1315, $A18)+SUMIFS(DataRegularSeason20242025!$AB$3:$AB$1315,DataRegularSeason20242025!$B$3:$B$1315, "&lt;=" &amp; BU$1, DataRegularSeason20242025!$E$3:$E$1315, $A18)</f>
        <v>22</v>
      </c>
      <c r="BV18">
        <f>SUMIFS(DataRegularSeason20242025!$AA$3:$AA$1315,DataRegularSeason20242025!$B$3:$B$1315, "&lt;=" &amp; BV$1, DataRegularSeason20242025!$D$3:$D$1315, $A18)+SUMIFS(DataRegularSeason20242025!$AB$3:$AB$1315,DataRegularSeason20242025!$B$3:$B$1315, "&lt;=" &amp; BV$1, DataRegularSeason20242025!$E$3:$E$1315, $A18)</f>
        <v>22</v>
      </c>
      <c r="BW18">
        <f>SUMIFS(DataRegularSeason20242025!$AA$3:$AA$1315,DataRegularSeason20242025!$B$3:$B$1315, "&lt;=" &amp; BW$1, DataRegularSeason20242025!$D$3:$D$1315, $A18)+SUMIFS(DataRegularSeason20242025!$AB$3:$AB$1315,DataRegularSeason20242025!$B$3:$B$1315, "&lt;=" &amp; BW$1, DataRegularSeason20242025!$E$3:$E$1315, $A18)</f>
        <v>22</v>
      </c>
      <c r="BX18">
        <f>SUMIFS(DataRegularSeason20242025!$AA$3:$AA$1315,DataRegularSeason20242025!$B$3:$B$1315, "&lt;=" &amp; BX$1, DataRegularSeason20242025!$D$3:$D$1315, $A18)+SUMIFS(DataRegularSeason20242025!$AB$3:$AB$1315,DataRegularSeason20242025!$B$3:$B$1315, "&lt;=" &amp; BX$1, DataRegularSeason20242025!$E$3:$E$1315, $A18)</f>
        <v>22</v>
      </c>
      <c r="BY18">
        <f>SUMIFS(DataRegularSeason20242025!$AA$3:$AA$1315,DataRegularSeason20242025!$B$3:$B$1315, "&lt;=" &amp; BY$1, DataRegularSeason20242025!$D$3:$D$1315, $A18)+SUMIFS(DataRegularSeason20242025!$AB$3:$AB$1315,DataRegularSeason20242025!$B$3:$B$1315, "&lt;=" &amp; BY$1, DataRegularSeason20242025!$E$3:$E$1315, $A18)</f>
        <v>22</v>
      </c>
      <c r="BZ18">
        <f>SUMIFS(DataRegularSeason20242025!$AA$3:$AA$1315,DataRegularSeason20242025!$B$3:$B$1315, "&lt;=" &amp; BZ$1, DataRegularSeason20242025!$D$3:$D$1315, $A18)+SUMIFS(DataRegularSeason20242025!$AB$3:$AB$1315,DataRegularSeason20242025!$B$3:$B$1315, "&lt;=" &amp; BZ$1, DataRegularSeason20242025!$E$3:$E$1315, $A18)</f>
        <v>22</v>
      </c>
      <c r="CA18">
        <f>SUMIFS(DataRegularSeason20242025!$AA$3:$AA$1315,DataRegularSeason20242025!$B$3:$B$1315, "&lt;=" &amp; CA$1, DataRegularSeason20242025!$D$3:$D$1315, $A18)+SUMIFS(DataRegularSeason20242025!$AB$3:$AB$1315,DataRegularSeason20242025!$B$3:$B$1315, "&lt;=" &amp; CA$1, DataRegularSeason20242025!$E$3:$E$1315, $A18)</f>
        <v>22</v>
      </c>
      <c r="CB18">
        <f>SUMIFS(DataRegularSeason20242025!$AA$3:$AA$1315,DataRegularSeason20242025!$B$3:$B$1315, "&lt;=" &amp; CB$1, DataRegularSeason20242025!$D$3:$D$1315, $A18)+SUMIFS(DataRegularSeason20242025!$AB$3:$AB$1315,DataRegularSeason20242025!$B$3:$B$1315, "&lt;=" &amp; CB$1, DataRegularSeason20242025!$E$3:$E$1315, $A18)</f>
        <v>22</v>
      </c>
      <c r="CC18">
        <f>SUMIFS(DataRegularSeason20242025!$AA$3:$AA$1315,DataRegularSeason20242025!$B$3:$B$1315, "&lt;=" &amp; CC$1, DataRegularSeason20242025!$D$3:$D$1315, $A18)+SUMIFS(DataRegularSeason20242025!$AB$3:$AB$1315,DataRegularSeason20242025!$B$3:$B$1315, "&lt;=" &amp; CC$1, DataRegularSeason20242025!$E$3:$E$1315, $A18)</f>
        <v>22</v>
      </c>
      <c r="CD18">
        <f>SUMIFS(DataRegularSeason20242025!$AA$3:$AA$1315,DataRegularSeason20242025!$B$3:$B$1315, "&lt;=" &amp; CD$1, DataRegularSeason20242025!$D$3:$D$1315, $A18)+SUMIFS(DataRegularSeason20242025!$AB$3:$AB$1315,DataRegularSeason20242025!$B$3:$B$1315, "&lt;=" &amp; CD$1, DataRegularSeason20242025!$E$3:$E$1315, $A18)</f>
        <v>22</v>
      </c>
      <c r="CE18">
        <f>SUMIFS(DataRegularSeason20242025!$AA$3:$AA$1315,DataRegularSeason20242025!$B$3:$B$1315, "&lt;=" &amp; CE$1, DataRegularSeason20242025!$D$3:$D$1315, $A18)+SUMIFS(DataRegularSeason20242025!$AB$3:$AB$1315,DataRegularSeason20242025!$B$3:$B$1315, "&lt;=" &amp; CE$1, DataRegularSeason20242025!$E$3:$E$1315, $A18)</f>
        <v>22</v>
      </c>
      <c r="CF18">
        <f>SUMIFS(DataRegularSeason20242025!$AA$3:$AA$1315,DataRegularSeason20242025!$B$3:$B$1315, "&lt;=" &amp; CF$1, DataRegularSeason20242025!$D$3:$D$1315, $A18)+SUMIFS(DataRegularSeason20242025!$AB$3:$AB$1315,DataRegularSeason20242025!$B$3:$B$1315, "&lt;=" &amp; CF$1, DataRegularSeason20242025!$E$3:$E$1315, $A18)</f>
        <v>22</v>
      </c>
      <c r="CG18">
        <f>SUMIFS(DataRegularSeason20242025!$AA$3:$AA$1315,DataRegularSeason20242025!$B$3:$B$1315, "&lt;=" &amp; CG$1, DataRegularSeason20242025!$D$3:$D$1315, $A18)+SUMIFS(DataRegularSeason20242025!$AB$3:$AB$1315,DataRegularSeason20242025!$B$3:$B$1315, "&lt;=" &amp; CG$1, DataRegularSeason20242025!$E$3:$E$1315, $A18)</f>
        <v>22</v>
      </c>
      <c r="CH18">
        <f>SUMIFS(DataRegularSeason20242025!$AA$3:$AA$1315,DataRegularSeason20242025!$B$3:$B$1315, "&lt;=" &amp; CH$1, DataRegularSeason20242025!$D$3:$D$1315, $A18)+SUMIFS(DataRegularSeason20242025!$AB$3:$AB$1315,DataRegularSeason20242025!$B$3:$B$1315, "&lt;=" &amp; CH$1, DataRegularSeason20242025!$E$3:$E$1315, $A18)</f>
        <v>22</v>
      </c>
      <c r="CI18">
        <f>SUMIFS(DataRegularSeason20242025!$AA$3:$AA$1315,DataRegularSeason20242025!$B$3:$B$1315, "&lt;=" &amp; CI$1, DataRegularSeason20242025!$D$3:$D$1315, $A18)+SUMIFS(DataRegularSeason20242025!$AB$3:$AB$1315,DataRegularSeason20242025!$B$3:$B$1315, "&lt;=" &amp; CI$1, DataRegularSeason20242025!$E$3:$E$1315, $A18)</f>
        <v>22</v>
      </c>
      <c r="CJ18">
        <f>SUMIFS(DataRegularSeason20242025!$AA$3:$AA$1315,DataRegularSeason20242025!$B$3:$B$1315, "&lt;=" &amp; CJ$1, DataRegularSeason20242025!$D$3:$D$1315, $A18)+SUMIFS(DataRegularSeason20242025!$AB$3:$AB$1315,DataRegularSeason20242025!$B$3:$B$1315, "&lt;=" &amp; CJ$1, DataRegularSeason20242025!$E$3:$E$1315, $A18)</f>
        <v>22</v>
      </c>
      <c r="CK18">
        <f>SUMIFS(DataRegularSeason20242025!$AA$3:$AA$1315,DataRegularSeason20242025!$B$3:$B$1315, "&lt;=" &amp; CK$1, DataRegularSeason20242025!$D$3:$D$1315, $A18)+SUMIFS(DataRegularSeason20242025!$AB$3:$AB$1315,DataRegularSeason20242025!$B$3:$B$1315, "&lt;=" &amp; CK$1, DataRegularSeason20242025!$E$3:$E$1315, $A18)</f>
        <v>22</v>
      </c>
      <c r="CL18">
        <f>SUMIFS(DataRegularSeason20242025!$AA$3:$AA$1315,DataRegularSeason20242025!$B$3:$B$1315, "&lt;=" &amp; CL$1, DataRegularSeason20242025!$D$3:$D$1315, $A18)+SUMIFS(DataRegularSeason20242025!$AB$3:$AB$1315,DataRegularSeason20242025!$B$3:$B$1315, "&lt;=" &amp; CL$1, DataRegularSeason20242025!$E$3:$E$1315, $A18)</f>
        <v>22</v>
      </c>
      <c r="CM18">
        <f>SUMIFS(DataRegularSeason20242025!$AA$3:$AA$1315,DataRegularSeason20242025!$B$3:$B$1315, "&lt;=" &amp; CM$1, DataRegularSeason20242025!$D$3:$D$1315, $A18)+SUMIFS(DataRegularSeason20242025!$AB$3:$AB$1315,DataRegularSeason20242025!$B$3:$B$1315, "&lt;=" &amp; CM$1, DataRegularSeason20242025!$E$3:$E$1315, $A18)</f>
        <v>22</v>
      </c>
      <c r="CN18">
        <f>SUMIFS(DataRegularSeason20242025!$AA$3:$AA$1315,DataRegularSeason20242025!$B$3:$B$1315, "&lt;=" &amp; CN$1, DataRegularSeason20242025!$D$3:$D$1315, $A18)+SUMIFS(DataRegularSeason20242025!$AB$3:$AB$1315,DataRegularSeason20242025!$B$3:$B$1315, "&lt;=" &amp; CN$1, DataRegularSeason20242025!$E$3:$E$1315, $A18)</f>
        <v>22</v>
      </c>
      <c r="CO18">
        <f>SUMIFS(DataRegularSeason20242025!$AA$3:$AA$1315,DataRegularSeason20242025!$B$3:$B$1315, "&lt;=" &amp; CO$1, DataRegularSeason20242025!$D$3:$D$1315, $A18)+SUMIFS(DataRegularSeason20242025!$AB$3:$AB$1315,DataRegularSeason20242025!$B$3:$B$1315, "&lt;=" &amp; CO$1, DataRegularSeason20242025!$E$3:$E$1315, $A18)</f>
        <v>22</v>
      </c>
      <c r="CP18">
        <f>SUMIFS(DataRegularSeason20242025!$AA$3:$AA$1315,DataRegularSeason20242025!$B$3:$B$1315, "&lt;=" &amp; CP$1, DataRegularSeason20242025!$D$3:$D$1315, $A18)+SUMIFS(DataRegularSeason20242025!$AB$3:$AB$1315,DataRegularSeason20242025!$B$3:$B$1315, "&lt;=" &amp; CP$1, DataRegularSeason20242025!$E$3:$E$1315, $A18)</f>
        <v>22</v>
      </c>
      <c r="CQ18">
        <f>SUMIFS(DataRegularSeason20242025!$AA$3:$AA$1315,DataRegularSeason20242025!$B$3:$B$1315, "&lt;=" &amp; CQ$1, DataRegularSeason20242025!$D$3:$D$1315, $A18)+SUMIFS(DataRegularSeason20242025!$AB$3:$AB$1315,DataRegularSeason20242025!$B$3:$B$1315, "&lt;=" &amp; CQ$1, DataRegularSeason20242025!$E$3:$E$1315, $A18)</f>
        <v>22</v>
      </c>
      <c r="CR18">
        <f>SUMIFS(DataRegularSeason20242025!$AA$3:$AA$1315,DataRegularSeason20242025!$B$3:$B$1315, "&lt;=" &amp; CR$1, DataRegularSeason20242025!$D$3:$D$1315, $A18)+SUMIFS(DataRegularSeason20242025!$AB$3:$AB$1315,DataRegularSeason20242025!$B$3:$B$1315, "&lt;=" &amp; CR$1, DataRegularSeason20242025!$E$3:$E$1315, $A18)</f>
        <v>22</v>
      </c>
      <c r="CS18">
        <f>SUMIFS(DataRegularSeason20242025!$AA$3:$AA$1315,DataRegularSeason20242025!$B$3:$B$1315, "&lt;=" &amp; CS$1, DataRegularSeason20242025!$D$3:$D$1315, $A18)+SUMIFS(DataRegularSeason20242025!$AB$3:$AB$1315,DataRegularSeason20242025!$B$3:$B$1315, "&lt;=" &amp; CS$1, DataRegularSeason20242025!$E$3:$E$1315, $A18)</f>
        <v>22</v>
      </c>
      <c r="CT18">
        <f>SUMIFS(DataRegularSeason20242025!$AA$3:$AA$1315,DataRegularSeason20242025!$B$3:$B$1315, "&lt;=" &amp; CT$1, DataRegularSeason20242025!$D$3:$D$1315, $A18)+SUMIFS(DataRegularSeason20242025!$AB$3:$AB$1315,DataRegularSeason20242025!$B$3:$B$1315, "&lt;=" &amp; CT$1, DataRegularSeason20242025!$E$3:$E$1315, $A18)</f>
        <v>22</v>
      </c>
      <c r="CU18">
        <f>SUMIFS(DataRegularSeason20242025!$AA$3:$AA$1315,DataRegularSeason20242025!$B$3:$B$1315, "&lt;=" &amp; CU$1, DataRegularSeason20242025!$D$3:$D$1315, $A18)+SUMIFS(DataRegularSeason20242025!$AB$3:$AB$1315,DataRegularSeason20242025!$B$3:$B$1315, "&lt;=" &amp; CU$1, DataRegularSeason20242025!$E$3:$E$1315, $A18)</f>
        <v>22</v>
      </c>
      <c r="CV18">
        <f>SUMIFS(DataRegularSeason20242025!$AA$3:$AA$1315,DataRegularSeason20242025!$B$3:$B$1315, "&lt;=" &amp; CV$1, DataRegularSeason20242025!$D$3:$D$1315, $A18)+SUMIFS(DataRegularSeason20242025!$AB$3:$AB$1315,DataRegularSeason20242025!$B$3:$B$1315, "&lt;=" &amp; CV$1, DataRegularSeason20242025!$E$3:$E$1315, $A18)</f>
        <v>22</v>
      </c>
      <c r="CW18">
        <f>SUMIFS(DataRegularSeason20242025!$AA$3:$AA$1315,DataRegularSeason20242025!$B$3:$B$1315, "&lt;=" &amp; CW$1, DataRegularSeason20242025!$D$3:$D$1315, $A18)+SUMIFS(DataRegularSeason20242025!$AB$3:$AB$1315,DataRegularSeason20242025!$B$3:$B$1315, "&lt;=" &amp; CW$1, DataRegularSeason20242025!$E$3:$E$1315, $A18)</f>
        <v>22</v>
      </c>
      <c r="CX18">
        <f>SUMIFS(DataRegularSeason20242025!$AA$3:$AA$1315,DataRegularSeason20242025!$B$3:$B$1315, "&lt;=" &amp; CX$1, DataRegularSeason20242025!$D$3:$D$1315, $A18)+SUMIFS(DataRegularSeason20242025!$AB$3:$AB$1315,DataRegularSeason20242025!$B$3:$B$1315, "&lt;=" &amp; CX$1, DataRegularSeason20242025!$E$3:$E$1315, $A18)</f>
        <v>22</v>
      </c>
      <c r="CY18">
        <f>SUMIFS(DataRegularSeason20242025!$AA$3:$AA$1315,DataRegularSeason20242025!$B$3:$B$1315, "&lt;=" &amp; CY$1, DataRegularSeason20242025!$D$3:$D$1315, $A18)+SUMIFS(DataRegularSeason20242025!$AB$3:$AB$1315,DataRegularSeason20242025!$B$3:$B$1315, "&lt;=" &amp; CY$1, DataRegularSeason20242025!$E$3:$E$1315, $A18)</f>
        <v>22</v>
      </c>
      <c r="CZ18">
        <f>SUMIFS(DataRegularSeason20242025!$AA$3:$AA$1315,DataRegularSeason20242025!$B$3:$B$1315, "&lt;=" &amp; CZ$1, DataRegularSeason20242025!$D$3:$D$1315, $A18)+SUMIFS(DataRegularSeason20242025!$AB$3:$AB$1315,DataRegularSeason20242025!$B$3:$B$1315, "&lt;=" &amp; CZ$1, DataRegularSeason20242025!$E$3:$E$1315, $A18)</f>
        <v>22</v>
      </c>
      <c r="DA18">
        <f>SUMIFS(DataRegularSeason20242025!$AA$3:$AA$1315,DataRegularSeason20242025!$B$3:$B$1315, "&lt;=" &amp; DA$1, DataRegularSeason20242025!$D$3:$D$1315, $A18)+SUMIFS(DataRegularSeason20242025!$AB$3:$AB$1315,DataRegularSeason20242025!$B$3:$B$1315, "&lt;=" &amp; DA$1, DataRegularSeason20242025!$E$3:$E$1315, $A18)</f>
        <v>22</v>
      </c>
      <c r="DB18">
        <f>SUMIFS(DataRegularSeason20242025!$AA$3:$AA$1315,DataRegularSeason20242025!$B$3:$B$1315, "&lt;=" &amp; DB$1, DataRegularSeason20242025!$D$3:$D$1315, $A18)+SUMIFS(DataRegularSeason20242025!$AB$3:$AB$1315,DataRegularSeason20242025!$B$3:$B$1315, "&lt;=" &amp; DB$1, DataRegularSeason20242025!$E$3:$E$1315, $A18)</f>
        <v>22</v>
      </c>
      <c r="DC18">
        <f>SUMIFS(DataRegularSeason20242025!$AA$3:$AA$1315,DataRegularSeason20242025!$B$3:$B$1315, "&lt;=" &amp; DC$1, DataRegularSeason20242025!$D$3:$D$1315, $A18)+SUMIFS(DataRegularSeason20242025!$AB$3:$AB$1315,DataRegularSeason20242025!$B$3:$B$1315, "&lt;=" &amp; DC$1, DataRegularSeason20242025!$E$3:$E$1315, $A18)</f>
        <v>22</v>
      </c>
      <c r="DD18">
        <f>SUMIFS(DataRegularSeason20242025!$AA$3:$AA$1315,DataRegularSeason20242025!$B$3:$B$1315, "&lt;=" &amp; DD$1, DataRegularSeason20242025!$D$3:$D$1315, $A18)+SUMIFS(DataRegularSeason20242025!$AB$3:$AB$1315,DataRegularSeason20242025!$B$3:$B$1315, "&lt;=" &amp; DD$1, DataRegularSeason20242025!$E$3:$E$1315, $A18)</f>
        <v>22</v>
      </c>
      <c r="DE18">
        <f>SUMIFS(DataRegularSeason20242025!$AA$3:$AA$1315,DataRegularSeason20242025!$B$3:$B$1315, "&lt;=" &amp; DE$1, DataRegularSeason20242025!$D$3:$D$1315, $A18)+SUMIFS(DataRegularSeason20242025!$AB$3:$AB$1315,DataRegularSeason20242025!$B$3:$B$1315, "&lt;=" &amp; DE$1, DataRegularSeason20242025!$E$3:$E$1315, $A18)</f>
        <v>22</v>
      </c>
      <c r="DF18">
        <f>SUMIFS(DataRegularSeason20242025!$AA$3:$AA$1315,DataRegularSeason20242025!$B$3:$B$1315, "&lt;=" &amp; DF$1, DataRegularSeason20242025!$D$3:$D$1315, $A18)+SUMIFS(DataRegularSeason20242025!$AB$3:$AB$1315,DataRegularSeason20242025!$B$3:$B$1315, "&lt;=" &amp; DF$1, DataRegularSeason20242025!$E$3:$E$1315, $A18)</f>
        <v>22</v>
      </c>
      <c r="DG18">
        <f>SUMIFS(DataRegularSeason20242025!$AA$3:$AA$1315,DataRegularSeason20242025!$B$3:$B$1315, "&lt;=" &amp; DG$1, DataRegularSeason20242025!$D$3:$D$1315, $A18)+SUMIFS(DataRegularSeason20242025!$AB$3:$AB$1315,DataRegularSeason20242025!$B$3:$B$1315, "&lt;=" &amp; DG$1, DataRegularSeason20242025!$E$3:$E$1315, $A18)</f>
        <v>22</v>
      </c>
      <c r="DH18">
        <f>SUMIFS(DataRegularSeason20242025!$AA$3:$AA$1315,DataRegularSeason20242025!$B$3:$B$1315, "&lt;=" &amp; DH$1, DataRegularSeason20242025!$D$3:$D$1315, $A18)+SUMIFS(DataRegularSeason20242025!$AB$3:$AB$1315,DataRegularSeason20242025!$B$3:$B$1315, "&lt;=" &amp; DH$1, DataRegularSeason20242025!$E$3:$E$1315, $A18)</f>
        <v>22</v>
      </c>
      <c r="DI18">
        <f>SUMIFS(DataRegularSeason20242025!$AA$3:$AA$1315,DataRegularSeason20242025!$B$3:$B$1315, "&lt;=" &amp; DI$1, DataRegularSeason20242025!$D$3:$D$1315, $A18)+SUMIFS(DataRegularSeason20242025!$AB$3:$AB$1315,DataRegularSeason20242025!$B$3:$B$1315, "&lt;=" &amp; DI$1, DataRegularSeason20242025!$E$3:$E$1315, $A18)</f>
        <v>22</v>
      </c>
      <c r="DJ18">
        <f>SUMIFS(DataRegularSeason20242025!$AA$3:$AA$1315,DataRegularSeason20242025!$B$3:$B$1315, "&lt;=" &amp; DJ$1, DataRegularSeason20242025!$D$3:$D$1315, $A18)+SUMIFS(DataRegularSeason20242025!$AB$3:$AB$1315,DataRegularSeason20242025!$B$3:$B$1315, "&lt;=" &amp; DJ$1, DataRegularSeason20242025!$E$3:$E$1315, $A18)</f>
        <v>22</v>
      </c>
      <c r="DK18">
        <f>SUMIFS(DataRegularSeason20242025!$AA$3:$AA$1315,DataRegularSeason20242025!$B$3:$B$1315, "&lt;=" &amp; DK$1, DataRegularSeason20242025!$D$3:$D$1315, $A18)+SUMIFS(DataRegularSeason20242025!$AB$3:$AB$1315,DataRegularSeason20242025!$B$3:$B$1315, "&lt;=" &amp; DK$1, DataRegularSeason20242025!$E$3:$E$1315, $A18)</f>
        <v>22</v>
      </c>
      <c r="DL18">
        <f>SUMIFS(DataRegularSeason20242025!$AA$3:$AA$1315,DataRegularSeason20242025!$B$3:$B$1315, "&lt;=" &amp; DL$1, DataRegularSeason20242025!$D$3:$D$1315, $A18)+SUMIFS(DataRegularSeason20242025!$AB$3:$AB$1315,DataRegularSeason20242025!$B$3:$B$1315, "&lt;=" &amp; DL$1, DataRegularSeason20242025!$E$3:$E$1315, $A18)</f>
        <v>22</v>
      </c>
      <c r="DM18">
        <f>SUMIFS(DataRegularSeason20242025!$AA$3:$AA$1315,DataRegularSeason20242025!$B$3:$B$1315, "&lt;=" &amp; DM$1, DataRegularSeason20242025!$D$3:$D$1315, $A18)+SUMIFS(DataRegularSeason20242025!$AB$3:$AB$1315,DataRegularSeason20242025!$B$3:$B$1315, "&lt;=" &amp; DM$1, DataRegularSeason20242025!$E$3:$E$1315, $A18)</f>
        <v>22</v>
      </c>
      <c r="DN18">
        <f>SUMIFS(DataRegularSeason20242025!$AA$3:$AA$1315,DataRegularSeason20242025!$B$3:$B$1315, "&lt;=" &amp; DN$1, DataRegularSeason20242025!$D$3:$D$1315, $A18)+SUMIFS(DataRegularSeason20242025!$AB$3:$AB$1315,DataRegularSeason20242025!$B$3:$B$1315, "&lt;=" &amp; DN$1, DataRegularSeason20242025!$E$3:$E$1315, $A18)</f>
        <v>22</v>
      </c>
      <c r="DO18">
        <f>SUMIFS(DataRegularSeason20242025!$AA$3:$AA$1315,DataRegularSeason20242025!$B$3:$B$1315, "&lt;=" &amp; DO$1, DataRegularSeason20242025!$D$3:$D$1315, $A18)+SUMIFS(DataRegularSeason20242025!$AB$3:$AB$1315,DataRegularSeason20242025!$B$3:$B$1315, "&lt;=" &amp; DO$1, DataRegularSeason20242025!$E$3:$E$1315, $A18)</f>
        <v>22</v>
      </c>
      <c r="DP18">
        <f>SUMIFS(DataRegularSeason20242025!$AA$3:$AA$1315,DataRegularSeason20242025!$B$3:$B$1315, "&lt;=" &amp; DP$1, DataRegularSeason20242025!$D$3:$D$1315, $A18)+SUMIFS(DataRegularSeason20242025!$AB$3:$AB$1315,DataRegularSeason20242025!$B$3:$B$1315, "&lt;=" &amp; DP$1, DataRegularSeason20242025!$E$3:$E$1315, $A18)</f>
        <v>22</v>
      </c>
      <c r="DQ18">
        <f>SUMIFS(DataRegularSeason20242025!$AA$3:$AA$1315,DataRegularSeason20242025!$B$3:$B$1315, "&lt;=" &amp; DQ$1, DataRegularSeason20242025!$D$3:$D$1315, $A18)+SUMIFS(DataRegularSeason20242025!$AB$3:$AB$1315,DataRegularSeason20242025!$B$3:$B$1315, "&lt;=" &amp; DQ$1, DataRegularSeason20242025!$E$3:$E$1315, $A18)</f>
        <v>22</v>
      </c>
      <c r="DR18">
        <f>SUMIFS(DataRegularSeason20242025!$AA$3:$AA$1315,DataRegularSeason20242025!$B$3:$B$1315, "&lt;=" &amp; DR$1, DataRegularSeason20242025!$D$3:$D$1315, $A18)+SUMIFS(DataRegularSeason20242025!$AB$3:$AB$1315,DataRegularSeason20242025!$B$3:$B$1315, "&lt;=" &amp; DR$1, DataRegularSeason20242025!$E$3:$E$1315, $A18)</f>
        <v>22</v>
      </c>
      <c r="DS18">
        <f>SUMIFS(DataRegularSeason20242025!$AA$3:$AA$1315,DataRegularSeason20242025!$B$3:$B$1315, "&lt;=" &amp; DS$1, DataRegularSeason20242025!$D$3:$D$1315, $A18)+SUMIFS(DataRegularSeason20242025!$AB$3:$AB$1315,DataRegularSeason20242025!$B$3:$B$1315, "&lt;=" &amp; DS$1, DataRegularSeason20242025!$E$3:$E$1315, $A18)</f>
        <v>22</v>
      </c>
      <c r="DT18">
        <f>SUMIFS(DataRegularSeason20242025!$AA$3:$AA$1315,DataRegularSeason20242025!$B$3:$B$1315, "&lt;=" &amp; DT$1, DataRegularSeason20242025!$D$3:$D$1315, $A18)+SUMIFS(DataRegularSeason20242025!$AB$3:$AB$1315,DataRegularSeason20242025!$B$3:$B$1315, "&lt;=" &amp; DT$1, DataRegularSeason20242025!$E$3:$E$1315, $A18)</f>
        <v>22</v>
      </c>
      <c r="DU18">
        <f>SUMIFS(DataRegularSeason20242025!$AA$3:$AA$1315,DataRegularSeason20242025!$B$3:$B$1315, "&lt;=" &amp; DU$1, DataRegularSeason20242025!$D$3:$D$1315, $A18)+SUMIFS(DataRegularSeason20242025!$AB$3:$AB$1315,DataRegularSeason20242025!$B$3:$B$1315, "&lt;=" &amp; DU$1, DataRegularSeason20242025!$E$3:$E$1315, $A18)</f>
        <v>22</v>
      </c>
      <c r="DV18">
        <f>SUMIFS(DataRegularSeason20242025!$AA$3:$AA$1315,DataRegularSeason20242025!$B$3:$B$1315, "&lt;=" &amp; DV$1, DataRegularSeason20242025!$D$3:$D$1315, $A18)+SUMIFS(DataRegularSeason20242025!$AB$3:$AB$1315,DataRegularSeason20242025!$B$3:$B$1315, "&lt;=" &amp; DV$1, DataRegularSeason20242025!$E$3:$E$1315, $A18)</f>
        <v>22</v>
      </c>
      <c r="DW18">
        <f>SUMIFS(DataRegularSeason20242025!$AA$3:$AA$1315,DataRegularSeason20242025!$B$3:$B$1315, "&lt;=" &amp; DW$1, DataRegularSeason20242025!$D$3:$D$1315, $A18)+SUMIFS(DataRegularSeason20242025!$AB$3:$AB$1315,DataRegularSeason20242025!$B$3:$B$1315, "&lt;=" &amp; DW$1, DataRegularSeason20242025!$E$3:$E$1315, $A18)</f>
        <v>22</v>
      </c>
      <c r="DX18">
        <f>SUMIFS(DataRegularSeason20242025!$AA$3:$AA$1315,DataRegularSeason20242025!$B$3:$B$1315, "&lt;=" &amp; DX$1, DataRegularSeason20242025!$D$3:$D$1315, $A18)+SUMIFS(DataRegularSeason20242025!$AB$3:$AB$1315,DataRegularSeason20242025!$B$3:$B$1315, "&lt;=" &amp; DX$1, DataRegularSeason20242025!$E$3:$E$1315, $A18)</f>
        <v>22</v>
      </c>
      <c r="DY18">
        <f>SUMIFS(DataRegularSeason20242025!$AA$3:$AA$1315,DataRegularSeason20242025!$B$3:$B$1315, "&lt;=" &amp; DY$1, DataRegularSeason20242025!$D$3:$D$1315, $A18)+SUMIFS(DataRegularSeason20242025!$AB$3:$AB$1315,DataRegularSeason20242025!$B$3:$B$1315, "&lt;=" &amp; DY$1, DataRegularSeason20242025!$E$3:$E$1315, $A18)</f>
        <v>22</v>
      </c>
      <c r="DZ18">
        <f>SUMIFS(DataRegularSeason20242025!$AA$3:$AA$1315,DataRegularSeason20242025!$B$3:$B$1315, "&lt;=" &amp; DZ$1, DataRegularSeason20242025!$D$3:$D$1315, $A18)+SUMIFS(DataRegularSeason20242025!$AB$3:$AB$1315,DataRegularSeason20242025!$B$3:$B$1315, "&lt;=" &amp; DZ$1, DataRegularSeason20242025!$E$3:$E$1315, $A18)</f>
        <v>22</v>
      </c>
      <c r="EA18">
        <f>SUMIFS(DataRegularSeason20242025!$AA$3:$AA$1315,DataRegularSeason20242025!$B$3:$B$1315, "&lt;=" &amp; EA$1, DataRegularSeason20242025!$D$3:$D$1315, $A18)+SUMIFS(DataRegularSeason20242025!$AB$3:$AB$1315,DataRegularSeason20242025!$B$3:$B$1315, "&lt;=" &amp; EA$1, DataRegularSeason20242025!$E$3:$E$1315, $A18)</f>
        <v>22</v>
      </c>
      <c r="EB18">
        <f>SUMIFS(DataRegularSeason20242025!$AA$3:$AA$1315,DataRegularSeason20242025!$B$3:$B$1315, "&lt;=" &amp; EB$1, DataRegularSeason20242025!$D$3:$D$1315, $A18)+SUMIFS(DataRegularSeason20242025!$AB$3:$AB$1315,DataRegularSeason20242025!$B$3:$B$1315, "&lt;=" &amp; EB$1, DataRegularSeason20242025!$E$3:$E$1315, $A18)</f>
        <v>22</v>
      </c>
      <c r="EC18">
        <f>SUMIFS(DataRegularSeason20242025!$AA$3:$AA$1315,DataRegularSeason20242025!$B$3:$B$1315, "&lt;=" &amp; EC$1, DataRegularSeason20242025!$D$3:$D$1315, $A18)+SUMIFS(DataRegularSeason20242025!$AB$3:$AB$1315,DataRegularSeason20242025!$B$3:$B$1315, "&lt;=" &amp; EC$1, DataRegularSeason20242025!$E$3:$E$1315, $A18)</f>
        <v>22</v>
      </c>
      <c r="ED18">
        <f>SUMIFS(DataRegularSeason20242025!$AA$3:$AA$1315,DataRegularSeason20242025!$B$3:$B$1315, "&lt;=" &amp; ED$1, DataRegularSeason20242025!$D$3:$D$1315, $A18)+SUMIFS(DataRegularSeason20242025!$AB$3:$AB$1315,DataRegularSeason20242025!$B$3:$B$1315, "&lt;=" &amp; ED$1, DataRegularSeason20242025!$E$3:$E$1315, $A18)</f>
        <v>22</v>
      </c>
      <c r="EE18">
        <f>SUMIFS(DataRegularSeason20242025!$AA$3:$AA$1315,DataRegularSeason20242025!$B$3:$B$1315, "&lt;=" &amp; EE$1, DataRegularSeason20242025!$D$3:$D$1315, $A18)+SUMIFS(DataRegularSeason20242025!$AB$3:$AB$1315,DataRegularSeason20242025!$B$3:$B$1315, "&lt;=" &amp; EE$1, DataRegularSeason20242025!$E$3:$E$1315, $A18)</f>
        <v>22</v>
      </c>
      <c r="EF18">
        <f>SUMIFS(DataRegularSeason20242025!$AA$3:$AA$1315,DataRegularSeason20242025!$B$3:$B$1315, "&lt;=" &amp; EF$1, DataRegularSeason20242025!$D$3:$D$1315, $A18)+SUMIFS(DataRegularSeason20242025!$AB$3:$AB$1315,DataRegularSeason20242025!$B$3:$B$1315, "&lt;=" &amp; EF$1, DataRegularSeason20242025!$E$3:$E$1315, $A18)</f>
        <v>22</v>
      </c>
      <c r="EG18">
        <f>SUMIFS(DataRegularSeason20242025!$AA$3:$AA$1315,DataRegularSeason20242025!$B$3:$B$1315, "&lt;=" &amp; EG$1, DataRegularSeason20242025!$D$3:$D$1315, $A18)+SUMIFS(DataRegularSeason20242025!$AB$3:$AB$1315,DataRegularSeason20242025!$B$3:$B$1315, "&lt;=" &amp; EG$1, DataRegularSeason20242025!$E$3:$E$1315, $A18)</f>
        <v>22</v>
      </c>
      <c r="EH18">
        <f>SUMIFS(DataRegularSeason20242025!$AA$3:$AA$1315,DataRegularSeason20242025!$B$3:$B$1315, "&lt;=" &amp; EH$1, DataRegularSeason20242025!$D$3:$D$1315, $A18)+SUMIFS(DataRegularSeason20242025!$AB$3:$AB$1315,DataRegularSeason20242025!$B$3:$B$1315, "&lt;=" &amp; EH$1, DataRegularSeason20242025!$E$3:$E$1315, $A18)</f>
        <v>22</v>
      </c>
      <c r="EI18">
        <f>SUMIFS(DataRegularSeason20242025!$AA$3:$AA$1315,DataRegularSeason20242025!$B$3:$B$1315, "&lt;=" &amp; EI$1, DataRegularSeason20242025!$D$3:$D$1315, $A18)+SUMIFS(DataRegularSeason20242025!$AB$3:$AB$1315,DataRegularSeason20242025!$B$3:$B$1315, "&lt;=" &amp; EI$1, DataRegularSeason20242025!$E$3:$E$1315, $A18)</f>
        <v>22</v>
      </c>
      <c r="EJ18">
        <f>SUMIFS(DataRegularSeason20242025!$AA$3:$AA$1315,DataRegularSeason20242025!$B$3:$B$1315, "&lt;=" &amp; EJ$1, DataRegularSeason20242025!$D$3:$D$1315, $A18)+SUMIFS(DataRegularSeason20242025!$AB$3:$AB$1315,DataRegularSeason20242025!$B$3:$B$1315, "&lt;=" &amp; EJ$1, DataRegularSeason20242025!$E$3:$E$1315, $A18)</f>
        <v>22</v>
      </c>
      <c r="EK18">
        <f>SUMIFS(DataRegularSeason20242025!$AA$3:$AA$1315,DataRegularSeason20242025!$B$3:$B$1315, "&lt;=" &amp; EK$1, DataRegularSeason20242025!$D$3:$D$1315, $A18)+SUMIFS(DataRegularSeason20242025!$AB$3:$AB$1315,DataRegularSeason20242025!$B$3:$B$1315, "&lt;=" &amp; EK$1, DataRegularSeason20242025!$E$3:$E$1315, $A18)</f>
        <v>22</v>
      </c>
      <c r="EL18">
        <f>SUMIFS(DataRegularSeason20242025!$AA$3:$AA$1315,DataRegularSeason20242025!$B$3:$B$1315, "&lt;=" &amp; EL$1, DataRegularSeason20242025!$D$3:$D$1315, $A18)+SUMIFS(DataRegularSeason20242025!$AB$3:$AB$1315,DataRegularSeason20242025!$B$3:$B$1315, "&lt;=" &amp; EL$1, DataRegularSeason20242025!$E$3:$E$1315, $A18)</f>
        <v>22</v>
      </c>
      <c r="EM18">
        <f>SUMIFS(DataRegularSeason20242025!$AA$3:$AA$1315,DataRegularSeason20242025!$B$3:$B$1315, "&lt;=" &amp; EM$1, DataRegularSeason20242025!$D$3:$D$1315, $A18)+SUMIFS(DataRegularSeason20242025!$AB$3:$AB$1315,DataRegularSeason20242025!$B$3:$B$1315, "&lt;=" &amp; EM$1, DataRegularSeason20242025!$E$3:$E$1315, $A18)</f>
        <v>22</v>
      </c>
      <c r="EN18">
        <f>SUMIFS(DataRegularSeason20242025!$AA$3:$AA$1315,DataRegularSeason20242025!$B$3:$B$1315, "&lt;=" &amp; EN$1, DataRegularSeason20242025!$D$3:$D$1315, $A18)+SUMIFS(DataRegularSeason20242025!$AB$3:$AB$1315,DataRegularSeason20242025!$B$3:$B$1315, "&lt;=" &amp; EN$1, DataRegularSeason20242025!$E$3:$E$1315, $A18)</f>
        <v>22</v>
      </c>
      <c r="EO18">
        <f>SUMIFS(DataRegularSeason20242025!$AA$3:$AA$1315,DataRegularSeason20242025!$B$3:$B$1315, "&lt;=" &amp; EO$1, DataRegularSeason20242025!$D$3:$D$1315, $A18)+SUMIFS(DataRegularSeason20242025!$AB$3:$AB$1315,DataRegularSeason20242025!$B$3:$B$1315, "&lt;=" &amp; EO$1, DataRegularSeason20242025!$E$3:$E$1315, $A18)</f>
        <v>22</v>
      </c>
      <c r="EP18">
        <f>SUMIFS(DataRegularSeason20242025!$AA$3:$AA$1315,DataRegularSeason20242025!$B$3:$B$1315, "&lt;=" &amp; EP$1, DataRegularSeason20242025!$D$3:$D$1315, $A18)+SUMIFS(DataRegularSeason20242025!$AB$3:$AB$1315,DataRegularSeason20242025!$B$3:$B$1315, "&lt;=" &amp; EP$1, DataRegularSeason20242025!$E$3:$E$1315, $A18)</f>
        <v>22</v>
      </c>
      <c r="EQ18">
        <f>SUMIFS(DataRegularSeason20242025!$AA$3:$AA$1315,DataRegularSeason20242025!$B$3:$B$1315, "&lt;=" &amp; EQ$1, DataRegularSeason20242025!$D$3:$D$1315, $A18)+SUMIFS(DataRegularSeason20242025!$AB$3:$AB$1315,DataRegularSeason20242025!$B$3:$B$1315, "&lt;=" &amp; EQ$1, DataRegularSeason20242025!$E$3:$E$1315, $A18)</f>
        <v>22</v>
      </c>
      <c r="ER18">
        <f>SUMIFS(DataRegularSeason20242025!$AA$3:$AA$1315,DataRegularSeason20242025!$B$3:$B$1315, "&lt;=" &amp; ER$1, DataRegularSeason20242025!$D$3:$D$1315, $A18)+SUMIFS(DataRegularSeason20242025!$AB$3:$AB$1315,DataRegularSeason20242025!$B$3:$B$1315, "&lt;=" &amp; ER$1, DataRegularSeason20242025!$E$3:$E$1315, $A18)</f>
        <v>22</v>
      </c>
      <c r="ES18">
        <f>SUMIFS(DataRegularSeason20242025!$AA$3:$AA$1315,DataRegularSeason20242025!$B$3:$B$1315, "&lt;=" &amp; ES$1, DataRegularSeason20242025!$D$3:$D$1315, $A18)+SUMIFS(DataRegularSeason20242025!$AB$3:$AB$1315,DataRegularSeason20242025!$B$3:$B$1315, "&lt;=" &amp; ES$1, DataRegularSeason20242025!$E$3:$E$1315, $A18)</f>
        <v>22</v>
      </c>
      <c r="ET18">
        <f>SUMIFS(DataRegularSeason20242025!$AA$3:$AA$1315,DataRegularSeason20242025!$B$3:$B$1315, "&lt;=" &amp; ET$1, DataRegularSeason20242025!$D$3:$D$1315, $A18)+SUMIFS(DataRegularSeason20242025!$AB$3:$AB$1315,DataRegularSeason20242025!$B$3:$B$1315, "&lt;=" &amp; ET$1, DataRegularSeason20242025!$E$3:$E$1315, $A18)</f>
        <v>22</v>
      </c>
      <c r="EU18">
        <f>SUMIFS(DataRegularSeason20242025!$AA$3:$AA$1315,DataRegularSeason20242025!$B$3:$B$1315, "&lt;=" &amp; EU$1, DataRegularSeason20242025!$D$3:$D$1315, $A18)+SUMIFS(DataRegularSeason20242025!$AB$3:$AB$1315,DataRegularSeason20242025!$B$3:$B$1315, "&lt;=" &amp; EU$1, DataRegularSeason20242025!$E$3:$E$1315, $A18)</f>
        <v>22</v>
      </c>
      <c r="EV18">
        <f>SUMIFS(DataRegularSeason20242025!$AA$3:$AA$1315,DataRegularSeason20242025!$B$3:$B$1315, "&lt;=" &amp; EV$1, DataRegularSeason20242025!$D$3:$D$1315, $A18)+SUMIFS(DataRegularSeason20242025!$AB$3:$AB$1315,DataRegularSeason20242025!$B$3:$B$1315, "&lt;=" &amp; EV$1, DataRegularSeason20242025!$E$3:$E$1315, $A18)</f>
        <v>22</v>
      </c>
      <c r="EW18">
        <f>SUMIFS(DataRegularSeason20242025!$AA$3:$AA$1315,DataRegularSeason20242025!$B$3:$B$1315, "&lt;=" &amp; EW$1, DataRegularSeason20242025!$D$3:$D$1315, $A18)+SUMIFS(DataRegularSeason20242025!$AB$3:$AB$1315,DataRegularSeason20242025!$B$3:$B$1315, "&lt;=" &amp; EW$1, DataRegularSeason20242025!$E$3:$E$1315, $A18)</f>
        <v>22</v>
      </c>
      <c r="EX18">
        <f>SUMIFS(DataRegularSeason20242025!$AA$3:$AA$1315,DataRegularSeason20242025!$B$3:$B$1315, "&lt;=" &amp; EX$1, DataRegularSeason20242025!$D$3:$D$1315, $A18)+SUMIFS(DataRegularSeason20242025!$AB$3:$AB$1315,DataRegularSeason20242025!$B$3:$B$1315, "&lt;=" &amp; EX$1, DataRegularSeason20242025!$E$3:$E$1315, $A18)</f>
        <v>22</v>
      </c>
      <c r="EY18">
        <f>SUMIFS(DataRegularSeason20242025!$AA$3:$AA$1315,DataRegularSeason20242025!$B$3:$B$1315, "&lt;=" &amp; EY$1, DataRegularSeason20242025!$D$3:$D$1315, $A18)+SUMIFS(DataRegularSeason20242025!$AB$3:$AB$1315,DataRegularSeason20242025!$B$3:$B$1315, "&lt;=" &amp; EY$1, DataRegularSeason20242025!$E$3:$E$1315, $A18)</f>
        <v>22</v>
      </c>
      <c r="EZ18">
        <f>SUMIFS(DataRegularSeason20242025!$AA$3:$AA$1315,DataRegularSeason20242025!$B$3:$B$1315, "&lt;=" &amp; EZ$1, DataRegularSeason20242025!$D$3:$D$1315, $A18)+SUMIFS(DataRegularSeason20242025!$AB$3:$AB$1315,DataRegularSeason20242025!$B$3:$B$1315, "&lt;=" &amp; EZ$1, DataRegularSeason20242025!$E$3:$E$1315, $A18)</f>
        <v>22</v>
      </c>
      <c r="FA18">
        <f>SUMIFS(DataRegularSeason20242025!$AA$3:$AA$1315,DataRegularSeason20242025!$B$3:$B$1315, "&lt;=" &amp; FA$1, DataRegularSeason20242025!$D$3:$D$1315, $A18)+SUMIFS(DataRegularSeason20242025!$AB$3:$AB$1315,DataRegularSeason20242025!$B$3:$B$1315, "&lt;=" &amp; FA$1, DataRegularSeason20242025!$E$3:$E$1315, $A18)</f>
        <v>22</v>
      </c>
      <c r="FB18">
        <f>SUMIFS(DataRegularSeason20242025!$AA$3:$AA$1315,DataRegularSeason20242025!$B$3:$B$1315, "&lt;=" &amp; FB$1, DataRegularSeason20242025!$D$3:$D$1315, $A18)+SUMIFS(DataRegularSeason20242025!$AB$3:$AB$1315,DataRegularSeason20242025!$B$3:$B$1315, "&lt;=" &amp; FB$1, DataRegularSeason20242025!$E$3:$E$1315, $A18)</f>
        <v>22</v>
      </c>
      <c r="FC18">
        <f>SUMIFS(DataRegularSeason20242025!$AA$3:$AA$1315,DataRegularSeason20242025!$B$3:$B$1315, "&lt;=" &amp; FC$1, DataRegularSeason20242025!$D$3:$D$1315, $A18)+SUMIFS(DataRegularSeason20242025!$AB$3:$AB$1315,DataRegularSeason20242025!$B$3:$B$1315, "&lt;=" &amp; FC$1, DataRegularSeason20242025!$E$3:$E$1315, $A18)</f>
        <v>22</v>
      </c>
      <c r="FD18">
        <f>SUMIFS(DataRegularSeason20242025!$AA$3:$AA$1315,DataRegularSeason20242025!$B$3:$B$1315, "&lt;=" &amp; FD$1, DataRegularSeason20242025!$D$3:$D$1315, $A18)+SUMIFS(DataRegularSeason20242025!$AB$3:$AB$1315,DataRegularSeason20242025!$B$3:$B$1315, "&lt;=" &amp; FD$1, DataRegularSeason20242025!$E$3:$E$1315, $A18)</f>
        <v>22</v>
      </c>
      <c r="FE18">
        <f>SUMIFS(DataRegularSeason20242025!$AA$3:$AA$1315,DataRegularSeason20242025!$B$3:$B$1315, "&lt;=" &amp; FE$1, DataRegularSeason20242025!$D$3:$D$1315, $A18)+SUMIFS(DataRegularSeason20242025!$AB$3:$AB$1315,DataRegularSeason20242025!$B$3:$B$1315, "&lt;=" &amp; FE$1, DataRegularSeason20242025!$E$3:$E$1315, $A18)</f>
        <v>22</v>
      </c>
      <c r="FF18">
        <f>SUMIFS(DataRegularSeason20242025!$AA$3:$AA$1315,DataRegularSeason20242025!$B$3:$B$1315, "&lt;=" &amp; FF$1, DataRegularSeason20242025!$D$3:$D$1315, $A18)+SUMIFS(DataRegularSeason20242025!$AB$3:$AB$1315,DataRegularSeason20242025!$B$3:$B$1315, "&lt;=" &amp; FF$1, DataRegularSeason20242025!$E$3:$E$1315, $A18)</f>
        <v>22</v>
      </c>
      <c r="FG18">
        <f>SUMIFS(DataRegularSeason20242025!$AA$3:$AA$1315,DataRegularSeason20242025!$B$3:$B$1315, "&lt;=" &amp; FG$1, DataRegularSeason20242025!$D$3:$D$1315, $A18)+SUMIFS(DataRegularSeason20242025!$AB$3:$AB$1315,DataRegularSeason20242025!$B$3:$B$1315, "&lt;=" &amp; FG$1, DataRegularSeason20242025!$E$3:$E$1315, $A18)</f>
        <v>22</v>
      </c>
      <c r="FH18">
        <f>SUMIFS(DataRegularSeason20242025!$AA$3:$AA$1315,DataRegularSeason20242025!$B$3:$B$1315, "&lt;=" &amp; FH$1, DataRegularSeason20242025!$D$3:$D$1315, $A18)+SUMIFS(DataRegularSeason20242025!$AB$3:$AB$1315,DataRegularSeason20242025!$B$3:$B$1315, "&lt;=" &amp; FH$1, DataRegularSeason20242025!$E$3:$E$1315, $A18)</f>
        <v>22</v>
      </c>
      <c r="FI18">
        <f>SUMIFS(DataRegularSeason20242025!$AA$3:$AA$1315,DataRegularSeason20242025!$B$3:$B$1315, "&lt;=" &amp; FI$1, DataRegularSeason20242025!$D$3:$D$1315, $A18)+SUMIFS(DataRegularSeason20242025!$AB$3:$AB$1315,DataRegularSeason20242025!$B$3:$B$1315, "&lt;=" &amp; FI$1, DataRegularSeason20242025!$E$3:$E$1315, $A18)</f>
        <v>22</v>
      </c>
      <c r="FJ18">
        <f>SUMIFS(DataRegularSeason20242025!$AA$3:$AA$1315,DataRegularSeason20242025!$B$3:$B$1315, "&lt;=" &amp; FJ$1, DataRegularSeason20242025!$D$3:$D$1315, $A18)+SUMIFS(DataRegularSeason20242025!$AB$3:$AB$1315,DataRegularSeason20242025!$B$3:$B$1315, "&lt;=" &amp; FJ$1, DataRegularSeason20242025!$E$3:$E$1315, $A18)</f>
        <v>22</v>
      </c>
      <c r="FK18">
        <f>SUMIFS(DataRegularSeason20242025!$AA$3:$AA$1315,DataRegularSeason20242025!$B$3:$B$1315, "&lt;=" &amp; FK$1, DataRegularSeason20242025!$D$3:$D$1315, $A18)+SUMIFS(DataRegularSeason20242025!$AB$3:$AB$1315,DataRegularSeason20242025!$B$3:$B$1315, "&lt;=" &amp; FK$1, DataRegularSeason20242025!$E$3:$E$1315, $A18)</f>
        <v>22</v>
      </c>
      <c r="FL18">
        <f>SUMIFS(DataRegularSeason20242025!$AA$3:$AA$1315,DataRegularSeason20242025!$B$3:$B$1315, "&lt;=" &amp; FL$1, DataRegularSeason20242025!$D$3:$D$1315, $A18)+SUMIFS(DataRegularSeason20242025!$AB$3:$AB$1315,DataRegularSeason20242025!$B$3:$B$1315, "&lt;=" &amp; FL$1, DataRegularSeason20242025!$E$3:$E$1315, $A18)</f>
        <v>22</v>
      </c>
      <c r="FM18">
        <f>SUMIFS(DataRegularSeason20242025!$AA$3:$AA$1315,DataRegularSeason20242025!$B$3:$B$1315, "&lt;=" &amp; FM$1, DataRegularSeason20242025!$D$3:$D$1315, $A18)+SUMIFS(DataRegularSeason20242025!$AB$3:$AB$1315,DataRegularSeason20242025!$B$3:$B$1315, "&lt;=" &amp; FM$1, DataRegularSeason20242025!$E$3:$E$1315, $A18)</f>
        <v>22</v>
      </c>
      <c r="FN18">
        <f>SUMIFS(DataRegularSeason20242025!$AA$3:$AA$1315,DataRegularSeason20242025!$B$3:$B$1315, "&lt;=" &amp; FN$1, DataRegularSeason20242025!$D$3:$D$1315, $A18)+SUMIFS(DataRegularSeason20242025!$AB$3:$AB$1315,DataRegularSeason20242025!$B$3:$B$1315, "&lt;=" &amp; FN$1, DataRegularSeason20242025!$E$3:$E$1315, $A18)</f>
        <v>22</v>
      </c>
      <c r="FO18">
        <f>SUMIFS(DataRegularSeason20242025!$AA$3:$AA$1315,DataRegularSeason20242025!$B$3:$B$1315, "&lt;=" &amp; FO$1, DataRegularSeason20242025!$D$3:$D$1315, $A18)+SUMIFS(DataRegularSeason20242025!$AB$3:$AB$1315,DataRegularSeason20242025!$B$3:$B$1315, "&lt;=" &amp; FO$1, DataRegularSeason20242025!$E$3:$E$1315, $A18)</f>
        <v>22</v>
      </c>
      <c r="FP18">
        <f>SUMIFS(DataRegularSeason20242025!$AA$3:$AA$1315,DataRegularSeason20242025!$B$3:$B$1315, "&lt;=" &amp; FP$1, DataRegularSeason20242025!$D$3:$D$1315, $A18)+SUMIFS(DataRegularSeason20242025!$AB$3:$AB$1315,DataRegularSeason20242025!$B$3:$B$1315, "&lt;=" &amp; FP$1, DataRegularSeason20242025!$E$3:$E$1315, $A18)</f>
        <v>22</v>
      </c>
      <c r="FQ18">
        <f>SUMIFS(DataRegularSeason20242025!$AA$3:$AA$1315,DataRegularSeason20242025!$B$3:$B$1315, "&lt;=" &amp; FQ$1, DataRegularSeason20242025!$D$3:$D$1315, $A18)+SUMIFS(DataRegularSeason20242025!$AB$3:$AB$1315,DataRegularSeason20242025!$B$3:$B$1315, "&lt;=" &amp; FQ$1, DataRegularSeason20242025!$E$3:$E$1315, $A18)</f>
        <v>22</v>
      </c>
      <c r="FR18">
        <f>SUMIFS(DataRegularSeason20242025!$AA$3:$AA$1315,DataRegularSeason20242025!$B$3:$B$1315, "&lt;=" &amp; FR$1, DataRegularSeason20242025!$D$3:$D$1315, $A18)+SUMIFS(DataRegularSeason20242025!$AB$3:$AB$1315,DataRegularSeason20242025!$B$3:$B$1315, "&lt;=" &amp; FR$1, DataRegularSeason20242025!$E$3:$E$1315, $A18)</f>
        <v>22</v>
      </c>
      <c r="FS18">
        <f>SUMIFS(DataRegularSeason20242025!$AA$3:$AA$1315,DataRegularSeason20242025!$B$3:$B$1315, "&lt;=" &amp; FS$1, DataRegularSeason20242025!$D$3:$D$1315, $A18)+SUMIFS(DataRegularSeason20242025!$AB$3:$AB$1315,DataRegularSeason20242025!$B$3:$B$1315, "&lt;=" &amp; FS$1, DataRegularSeason20242025!$E$3:$E$1315, $A18)</f>
        <v>22</v>
      </c>
      <c r="FT18">
        <f>SUMIFS(DataRegularSeason20242025!$AA$3:$AA$1315,DataRegularSeason20242025!$B$3:$B$1315, "&lt;=" &amp; FT$1, DataRegularSeason20242025!$D$3:$D$1315, $A18)+SUMIFS(DataRegularSeason20242025!$AB$3:$AB$1315,DataRegularSeason20242025!$B$3:$B$1315, "&lt;=" &amp; FT$1, DataRegularSeason20242025!$E$3:$E$1315, $A18)</f>
        <v>22</v>
      </c>
      <c r="FU18">
        <f>SUMIFS(DataRegularSeason20242025!$AA$3:$AA$1315,DataRegularSeason20242025!$B$3:$B$1315, "&lt;=" &amp; FU$1, DataRegularSeason20242025!$D$3:$D$1315, $A18)+SUMIFS(DataRegularSeason20242025!$AB$3:$AB$1315,DataRegularSeason20242025!$B$3:$B$1315, "&lt;=" &amp; FU$1, DataRegularSeason20242025!$E$3:$E$1315, $A18)</f>
        <v>22</v>
      </c>
      <c r="FV18">
        <f>SUMIFS(DataRegularSeason20242025!$AA$3:$AA$1315,DataRegularSeason20242025!$B$3:$B$1315, "&lt;=" &amp; FV$1, DataRegularSeason20242025!$D$3:$D$1315, $A18)+SUMIFS(DataRegularSeason20242025!$AB$3:$AB$1315,DataRegularSeason20242025!$B$3:$B$1315, "&lt;=" &amp; FV$1, DataRegularSeason20242025!$E$3:$E$1315, $A18)</f>
        <v>22</v>
      </c>
      <c r="FW18">
        <f>SUMIFS(DataRegularSeason20242025!$AA$3:$AA$1315,DataRegularSeason20242025!$B$3:$B$1315, "&lt;=" &amp; FW$1, DataRegularSeason20242025!$D$3:$D$1315, $A18)+SUMIFS(DataRegularSeason20242025!$AB$3:$AB$1315,DataRegularSeason20242025!$B$3:$B$1315, "&lt;=" &amp; FW$1, DataRegularSeason20242025!$E$3:$E$1315, $A18)</f>
        <v>22</v>
      </c>
      <c r="FX18">
        <f>SUMIFS(DataRegularSeason20242025!$AA$3:$AA$1315,DataRegularSeason20242025!$B$3:$B$1315, "&lt;=" &amp; FX$1, DataRegularSeason20242025!$D$3:$D$1315, $A18)+SUMIFS(DataRegularSeason20242025!$AB$3:$AB$1315,DataRegularSeason20242025!$B$3:$B$1315, "&lt;=" &amp; FX$1, DataRegularSeason20242025!$E$3:$E$1315, $A18)</f>
        <v>22</v>
      </c>
      <c r="FY18">
        <f>SUMIFS(DataRegularSeason20242025!$AA$3:$AA$1315,DataRegularSeason20242025!$B$3:$B$1315, "&lt;=" &amp; FY$1, DataRegularSeason20242025!$D$3:$D$1315, $A18)+SUMIFS(DataRegularSeason20242025!$AB$3:$AB$1315,DataRegularSeason20242025!$B$3:$B$1315, "&lt;=" &amp; FY$1, DataRegularSeason20242025!$E$3:$E$1315, $A18)</f>
        <v>22</v>
      </c>
      <c r="FZ18">
        <f>SUMIFS(DataRegularSeason20242025!$AA$3:$AA$1315,DataRegularSeason20242025!$B$3:$B$1315, "&lt;=" &amp; FZ$1, DataRegularSeason20242025!$D$3:$D$1315, $A18)+SUMIFS(DataRegularSeason20242025!$AB$3:$AB$1315,DataRegularSeason20242025!$B$3:$B$1315, "&lt;=" &amp; FZ$1, DataRegularSeason20242025!$E$3:$E$1315, $A18)</f>
        <v>22</v>
      </c>
      <c r="GA18">
        <f>SUMIFS(DataRegularSeason20242025!$AA$3:$AA$1315,DataRegularSeason20242025!$B$3:$B$1315, "&lt;=" &amp; GA$1, DataRegularSeason20242025!$D$3:$D$1315, $A18)+SUMIFS(DataRegularSeason20242025!$AB$3:$AB$1315,DataRegularSeason20242025!$B$3:$B$1315, "&lt;=" &amp; GA$1, DataRegularSeason20242025!$E$3:$E$1315, $A18)</f>
        <v>22</v>
      </c>
      <c r="GB18">
        <f>SUMIFS(DataRegularSeason20242025!$AA$3:$AA$1315,DataRegularSeason20242025!$B$3:$B$1315, "&lt;=" &amp; GB$1, DataRegularSeason20242025!$D$3:$D$1315, $A18)+SUMIFS(DataRegularSeason20242025!$AB$3:$AB$1315,DataRegularSeason20242025!$B$3:$B$1315, "&lt;=" &amp; GB$1, DataRegularSeason20242025!$E$3:$E$1315, $A18)</f>
        <v>22</v>
      </c>
      <c r="GC18">
        <f>SUMIFS(DataRegularSeason20242025!$AA$3:$AA$1315,DataRegularSeason20242025!$B$3:$B$1315, "&lt;=" &amp; GC$1, DataRegularSeason20242025!$D$3:$D$1315, $A18)+SUMIFS(DataRegularSeason20242025!$AB$3:$AB$1315,DataRegularSeason20242025!$B$3:$B$1315, "&lt;=" &amp; GC$1, DataRegularSeason20242025!$E$3:$E$1315, $A18)</f>
        <v>22</v>
      </c>
      <c r="GD18">
        <f>SUMIFS(DataRegularSeason20242025!$AA$3:$AA$1315,DataRegularSeason20242025!$B$3:$B$1315, "&lt;=" &amp; GD$1, DataRegularSeason20242025!$D$3:$D$1315, $A18)+SUMIFS(DataRegularSeason20242025!$AB$3:$AB$1315,DataRegularSeason20242025!$B$3:$B$1315, "&lt;=" &amp; GD$1, DataRegularSeason20242025!$E$3:$E$1315, $A18)</f>
        <v>22</v>
      </c>
      <c r="GE18">
        <f>SUMIFS(DataRegularSeason20242025!$AA$3:$AA$1315,DataRegularSeason20242025!$B$3:$B$1315, "&lt;=" &amp; GE$1, DataRegularSeason20242025!$D$3:$D$1315, $A18)+SUMIFS(DataRegularSeason20242025!$AB$3:$AB$1315,DataRegularSeason20242025!$B$3:$B$1315, "&lt;=" &amp; GE$1, DataRegularSeason20242025!$E$3:$E$1315, $A18)</f>
        <v>22</v>
      </c>
      <c r="GF18">
        <f>SUMIFS(DataRegularSeason20242025!$AA$3:$AA$1315,DataRegularSeason20242025!$B$3:$B$1315, "&lt;=" &amp; GF$1, DataRegularSeason20242025!$D$3:$D$1315, $A18)+SUMIFS(DataRegularSeason20242025!$AB$3:$AB$1315,DataRegularSeason20242025!$B$3:$B$1315, "&lt;=" &amp; GF$1, DataRegularSeason20242025!$E$3:$E$1315, $A18)</f>
        <v>22</v>
      </c>
      <c r="GG18">
        <f>SUMIFS(DataRegularSeason20242025!$AA$3:$AA$1315,DataRegularSeason20242025!$B$3:$B$1315, "&lt;=" &amp; GG$1, DataRegularSeason20242025!$D$3:$D$1315, $A18)+SUMIFS(DataRegularSeason20242025!$AB$3:$AB$1315,DataRegularSeason20242025!$B$3:$B$1315, "&lt;=" &amp; GG$1, DataRegularSeason20242025!$E$3:$E$1315, $A18)</f>
        <v>22</v>
      </c>
      <c r="GH18">
        <f>SUMIFS(DataRegularSeason20242025!$AA$3:$AA$1315,DataRegularSeason20242025!$B$3:$B$1315, "&lt;=" &amp; GH$1, DataRegularSeason20242025!$D$3:$D$1315, $A18)+SUMIFS(DataRegularSeason20242025!$AB$3:$AB$1315,DataRegularSeason20242025!$B$3:$B$1315, "&lt;=" &amp; GH$1, DataRegularSeason20242025!$E$3:$E$1315, $A18)</f>
        <v>22</v>
      </c>
      <c r="GI18">
        <f>SUMIFS(DataRegularSeason20242025!$AA$3:$AA$1315,DataRegularSeason20242025!$B$3:$B$1315, "&lt;=" &amp; GI$1, DataRegularSeason20242025!$D$3:$D$1315, $A18)+SUMIFS(DataRegularSeason20242025!$AB$3:$AB$1315,DataRegularSeason20242025!$B$3:$B$1315, "&lt;=" &amp; GI$1, DataRegularSeason20242025!$E$3:$E$1315, $A18)</f>
        <v>22</v>
      </c>
      <c r="GJ18">
        <f>SUMIFS(DataRegularSeason20242025!$AA$3:$AA$1315,DataRegularSeason20242025!$B$3:$B$1315, "&lt;=" &amp; GJ$1, DataRegularSeason20242025!$D$3:$D$1315, $A18)+SUMIFS(DataRegularSeason20242025!$AB$3:$AB$1315,DataRegularSeason20242025!$B$3:$B$1315, "&lt;=" &amp; GJ$1, DataRegularSeason20242025!$E$3:$E$1315, $A18)</f>
        <v>22</v>
      </c>
      <c r="GK18">
        <f>SUMIFS(DataRegularSeason20242025!$AA$3:$AA$1315,DataRegularSeason20242025!$B$3:$B$1315, "&lt;=" &amp; GK$1, DataRegularSeason20242025!$D$3:$D$1315, $A18)+SUMIFS(DataRegularSeason20242025!$AB$3:$AB$1315,DataRegularSeason20242025!$B$3:$B$1315, "&lt;=" &amp; GK$1, DataRegularSeason20242025!$E$3:$E$1315, $A18)</f>
        <v>22</v>
      </c>
      <c r="GL18">
        <f>SUMIFS(DataRegularSeason20242025!$AA$3:$AA$1315,DataRegularSeason20242025!$B$3:$B$1315, "&lt;=" &amp; GL$1, DataRegularSeason20242025!$D$3:$D$1315, $A18)+SUMIFS(DataRegularSeason20242025!$AB$3:$AB$1315,DataRegularSeason20242025!$B$3:$B$1315, "&lt;=" &amp; GL$1, DataRegularSeason20242025!$E$3:$E$1315, $A18)</f>
        <v>22</v>
      </c>
      <c r="GM18">
        <f>SUMIFS(DataRegularSeason20242025!$AA$3:$AA$1315,DataRegularSeason20242025!$B$3:$B$1315, "&lt;=" &amp; GM$1, DataRegularSeason20242025!$D$3:$D$1315, $A18)+SUMIFS(DataRegularSeason20242025!$AB$3:$AB$1315,DataRegularSeason20242025!$B$3:$B$1315, "&lt;=" &amp; GM$1, DataRegularSeason20242025!$E$3:$E$1315, $A18)</f>
        <v>22</v>
      </c>
      <c r="GN18">
        <f>SUMIFS(DataRegularSeason20242025!$AA$3:$AA$1315,DataRegularSeason20242025!$B$3:$B$1315, "&lt;=" &amp; GN$1, DataRegularSeason20242025!$D$3:$D$1315, $A18)+SUMIFS(DataRegularSeason20242025!$AB$3:$AB$1315,DataRegularSeason20242025!$B$3:$B$1315, "&lt;=" &amp; GN$1, DataRegularSeason20242025!$E$3:$E$1315, $A18)</f>
        <v>22</v>
      </c>
      <c r="GO18">
        <f>SUMIFS(DataRegularSeason20242025!$AA$3:$AA$1315,DataRegularSeason20242025!$B$3:$B$1315, "&lt;=" &amp; GO$1, DataRegularSeason20242025!$D$3:$D$1315, $A18)+SUMIFS(DataRegularSeason20242025!$AB$3:$AB$1315,DataRegularSeason20242025!$B$3:$B$1315, "&lt;=" &amp; GO$1, DataRegularSeason20242025!$E$3:$E$1315, $A18)</f>
        <v>22</v>
      </c>
      <c r="GP18">
        <f>SUMIFS(DataRegularSeason20242025!$AA$3:$AA$1315,DataRegularSeason20242025!$B$3:$B$1315, "&lt;=" &amp; GP$1, DataRegularSeason20242025!$D$3:$D$1315, $A18)+SUMIFS(DataRegularSeason20242025!$AB$3:$AB$1315,DataRegularSeason20242025!$B$3:$B$1315, "&lt;=" &amp; GP$1, DataRegularSeason20242025!$E$3:$E$1315, $A18)</f>
        <v>22</v>
      </c>
      <c r="GQ18">
        <f>SUMIFS(DataRegularSeason20242025!$AA$3:$AA$1315,DataRegularSeason20242025!$B$3:$B$1315, "&lt;=" &amp; GQ$1, DataRegularSeason20242025!$D$3:$D$1315, $A18)+SUMIFS(DataRegularSeason20242025!$AB$3:$AB$1315,DataRegularSeason20242025!$B$3:$B$1315, "&lt;=" &amp; GQ$1, DataRegularSeason20242025!$E$3:$E$1315, $A18)</f>
        <v>22</v>
      </c>
      <c r="GR18">
        <f>SUMIFS(DataRegularSeason20242025!$AA$3:$AA$1315,DataRegularSeason20242025!$B$3:$B$1315, "&lt;=" &amp; GR$1, DataRegularSeason20242025!$D$3:$D$1315, $A18)+SUMIFS(DataRegularSeason20242025!$AB$3:$AB$1315,DataRegularSeason20242025!$B$3:$B$1315, "&lt;=" &amp; GR$1, DataRegularSeason20242025!$E$3:$E$1315, $A18)</f>
        <v>22</v>
      </c>
      <c r="GS18">
        <f>SUMIFS(DataRegularSeason20242025!$AA$3:$AA$1315,DataRegularSeason20242025!$B$3:$B$1315, "&lt;=" &amp; GS$1, DataRegularSeason20242025!$D$3:$D$1315, $A18)+SUMIFS(DataRegularSeason20242025!$AB$3:$AB$1315,DataRegularSeason20242025!$B$3:$B$1315, "&lt;=" &amp; GS$1, DataRegularSeason20242025!$E$3:$E$1315, $A18)</f>
        <v>22</v>
      </c>
      <c r="GT18">
        <f>SUMIFS(DataRegularSeason20242025!$AA$3:$AA$1315,DataRegularSeason20242025!$B$3:$B$1315, "&lt;=" &amp; GT$1, DataRegularSeason20242025!$D$3:$D$1315, $A18)+SUMIFS(DataRegularSeason20242025!$AB$3:$AB$1315,DataRegularSeason20242025!$B$3:$B$1315, "&lt;=" &amp; GT$1, DataRegularSeason20242025!$E$3:$E$1315, $A18)</f>
        <v>22</v>
      </c>
      <c r="GU18">
        <f>SUMIFS(DataRegularSeason20242025!$AA$3:$AA$1315,DataRegularSeason20242025!$B$3:$B$1315, "&lt;=" &amp; GU$1, DataRegularSeason20242025!$D$3:$D$1315, $A18)+SUMIFS(DataRegularSeason20242025!$AB$3:$AB$1315,DataRegularSeason20242025!$B$3:$B$1315, "&lt;=" &amp; GU$1, DataRegularSeason20242025!$E$3:$E$1315, $A18)</f>
        <v>22</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18</v>
      </c>
      <c r="AN19">
        <f>SUMIFS(DataRegularSeason20242025!$AA$3:$AA$1315,DataRegularSeason20242025!$B$3:$B$1315, "&lt;=" &amp; AN$1, DataRegularSeason20242025!$D$3:$D$1315, $A19)+SUMIFS(DataRegularSeason20242025!$AB$3:$AB$1315,DataRegularSeason20242025!$B$3:$B$1315, "&lt;=" &amp; AN$1, DataRegularSeason20242025!$E$3:$E$1315, $A19)</f>
        <v>18</v>
      </c>
      <c r="AO19">
        <f>SUMIFS(DataRegularSeason20242025!$AA$3:$AA$1315,DataRegularSeason20242025!$B$3:$B$1315, "&lt;=" &amp; AO$1, DataRegularSeason20242025!$D$3:$D$1315, $A19)+SUMIFS(DataRegularSeason20242025!$AB$3:$AB$1315,DataRegularSeason20242025!$B$3:$B$1315, "&lt;=" &amp; AO$1, DataRegularSeason20242025!$E$3:$E$1315, $A19)</f>
        <v>18</v>
      </c>
      <c r="AP19">
        <f>SUMIFS(DataRegularSeason20242025!$AA$3:$AA$1315,DataRegularSeason20242025!$B$3:$B$1315, "&lt;=" &amp; AP$1, DataRegularSeason20242025!$D$3:$D$1315, $A19)+SUMIFS(DataRegularSeason20242025!$AB$3:$AB$1315,DataRegularSeason20242025!$B$3:$B$1315, "&lt;=" &amp; AP$1, DataRegularSeason20242025!$E$3:$E$1315, $A19)</f>
        <v>18</v>
      </c>
      <c r="AQ19">
        <f>SUMIFS(DataRegularSeason20242025!$AA$3:$AA$1315,DataRegularSeason20242025!$B$3:$B$1315, "&lt;=" &amp; AQ$1, DataRegularSeason20242025!$D$3:$D$1315, $A19)+SUMIFS(DataRegularSeason20242025!$AB$3:$AB$1315,DataRegularSeason20242025!$B$3:$B$1315, "&lt;=" &amp; AQ$1, DataRegularSeason20242025!$E$3:$E$1315, $A19)</f>
        <v>18</v>
      </c>
      <c r="AR19">
        <f>SUMIFS(DataRegularSeason20242025!$AA$3:$AA$1315,DataRegularSeason20242025!$B$3:$B$1315, "&lt;=" &amp; AR$1, DataRegularSeason20242025!$D$3:$D$1315, $A19)+SUMIFS(DataRegularSeason20242025!$AB$3:$AB$1315,DataRegularSeason20242025!$B$3:$B$1315, "&lt;=" &amp; AR$1, DataRegularSeason20242025!$E$3:$E$1315, $A19)</f>
        <v>18</v>
      </c>
      <c r="AS19">
        <f>SUMIFS(DataRegularSeason20242025!$AA$3:$AA$1315,DataRegularSeason20242025!$B$3:$B$1315, "&lt;=" &amp; AS$1, DataRegularSeason20242025!$D$3:$D$1315, $A19)+SUMIFS(DataRegularSeason20242025!$AB$3:$AB$1315,DataRegularSeason20242025!$B$3:$B$1315, "&lt;=" &amp; AS$1, DataRegularSeason20242025!$E$3:$E$1315, $A19)</f>
        <v>18</v>
      </c>
      <c r="AT19">
        <f>SUMIFS(DataRegularSeason20242025!$AA$3:$AA$1315,DataRegularSeason20242025!$B$3:$B$1315, "&lt;=" &amp; AT$1, DataRegularSeason20242025!$D$3:$D$1315, $A19)+SUMIFS(DataRegularSeason20242025!$AB$3:$AB$1315,DataRegularSeason20242025!$B$3:$B$1315, "&lt;=" &amp; AT$1, DataRegularSeason20242025!$E$3:$E$1315, $A19)</f>
        <v>18</v>
      </c>
      <c r="AU19">
        <f>SUMIFS(DataRegularSeason20242025!$AA$3:$AA$1315,DataRegularSeason20242025!$B$3:$B$1315, "&lt;=" &amp; AU$1, DataRegularSeason20242025!$D$3:$D$1315, $A19)+SUMIFS(DataRegularSeason20242025!$AB$3:$AB$1315,DataRegularSeason20242025!$B$3:$B$1315, "&lt;=" &amp; AU$1, DataRegularSeason20242025!$E$3:$E$1315, $A19)</f>
        <v>18</v>
      </c>
      <c r="AV19">
        <f>SUMIFS(DataRegularSeason20242025!$AA$3:$AA$1315,DataRegularSeason20242025!$B$3:$B$1315, "&lt;=" &amp; AV$1, DataRegularSeason20242025!$D$3:$D$1315, $A19)+SUMIFS(DataRegularSeason20242025!$AB$3:$AB$1315,DataRegularSeason20242025!$B$3:$B$1315, "&lt;=" &amp; AV$1, DataRegularSeason20242025!$E$3:$E$1315, $A19)</f>
        <v>18</v>
      </c>
      <c r="AW19">
        <f>SUMIFS(DataRegularSeason20242025!$AA$3:$AA$1315,DataRegularSeason20242025!$B$3:$B$1315, "&lt;=" &amp; AW$1, DataRegularSeason20242025!$D$3:$D$1315, $A19)+SUMIFS(DataRegularSeason20242025!$AB$3:$AB$1315,DataRegularSeason20242025!$B$3:$B$1315, "&lt;=" &amp; AW$1, DataRegularSeason20242025!$E$3:$E$1315, $A19)</f>
        <v>18</v>
      </c>
      <c r="AX19">
        <f>SUMIFS(DataRegularSeason20242025!$AA$3:$AA$1315,DataRegularSeason20242025!$B$3:$B$1315, "&lt;=" &amp; AX$1, DataRegularSeason20242025!$D$3:$D$1315, $A19)+SUMIFS(DataRegularSeason20242025!$AB$3:$AB$1315,DataRegularSeason20242025!$B$3:$B$1315, "&lt;=" &amp; AX$1, DataRegularSeason20242025!$E$3:$E$1315, $A19)</f>
        <v>18</v>
      </c>
      <c r="AY19">
        <f>SUMIFS(DataRegularSeason20242025!$AA$3:$AA$1315,DataRegularSeason20242025!$B$3:$B$1315, "&lt;=" &amp; AY$1, DataRegularSeason20242025!$D$3:$D$1315, $A19)+SUMIFS(DataRegularSeason20242025!$AB$3:$AB$1315,DataRegularSeason20242025!$B$3:$B$1315, "&lt;=" &amp; AY$1, DataRegularSeason20242025!$E$3:$E$1315, $A19)</f>
        <v>18</v>
      </c>
      <c r="AZ19">
        <f>SUMIFS(DataRegularSeason20242025!$AA$3:$AA$1315,DataRegularSeason20242025!$B$3:$B$1315, "&lt;=" &amp; AZ$1, DataRegularSeason20242025!$D$3:$D$1315, $A19)+SUMIFS(DataRegularSeason20242025!$AB$3:$AB$1315,DataRegularSeason20242025!$B$3:$B$1315, "&lt;=" &amp; AZ$1, DataRegularSeason20242025!$E$3:$E$1315, $A19)</f>
        <v>18</v>
      </c>
      <c r="BA19">
        <f>SUMIFS(DataRegularSeason20242025!$AA$3:$AA$1315,DataRegularSeason20242025!$B$3:$B$1315, "&lt;=" &amp; BA$1, DataRegularSeason20242025!$D$3:$D$1315, $A19)+SUMIFS(DataRegularSeason20242025!$AB$3:$AB$1315,DataRegularSeason20242025!$B$3:$B$1315, "&lt;=" &amp; BA$1, DataRegularSeason20242025!$E$3:$E$1315, $A19)</f>
        <v>18</v>
      </c>
      <c r="BB19">
        <f>SUMIFS(DataRegularSeason20242025!$AA$3:$AA$1315,DataRegularSeason20242025!$B$3:$B$1315, "&lt;=" &amp; BB$1, DataRegularSeason20242025!$D$3:$D$1315, $A19)+SUMIFS(DataRegularSeason20242025!$AB$3:$AB$1315,DataRegularSeason20242025!$B$3:$B$1315, "&lt;=" &amp; BB$1, DataRegularSeason20242025!$E$3:$E$1315, $A19)</f>
        <v>18</v>
      </c>
      <c r="BC19">
        <f>SUMIFS(DataRegularSeason20242025!$AA$3:$AA$1315,DataRegularSeason20242025!$B$3:$B$1315, "&lt;=" &amp; BC$1, DataRegularSeason20242025!$D$3:$D$1315, $A19)+SUMIFS(DataRegularSeason20242025!$AB$3:$AB$1315,DataRegularSeason20242025!$B$3:$B$1315, "&lt;=" &amp; BC$1, DataRegularSeason20242025!$E$3:$E$1315, $A19)</f>
        <v>18</v>
      </c>
      <c r="BD19">
        <f>SUMIFS(DataRegularSeason20242025!$AA$3:$AA$1315,DataRegularSeason20242025!$B$3:$B$1315, "&lt;=" &amp; BD$1, DataRegularSeason20242025!$D$3:$D$1315, $A19)+SUMIFS(DataRegularSeason20242025!$AB$3:$AB$1315,DataRegularSeason20242025!$B$3:$B$1315, "&lt;=" &amp; BD$1, DataRegularSeason20242025!$E$3:$E$1315, $A19)</f>
        <v>18</v>
      </c>
      <c r="BE19">
        <f>SUMIFS(DataRegularSeason20242025!$AA$3:$AA$1315,DataRegularSeason20242025!$B$3:$B$1315, "&lt;=" &amp; BE$1, DataRegularSeason20242025!$D$3:$D$1315, $A19)+SUMIFS(DataRegularSeason20242025!$AB$3:$AB$1315,DataRegularSeason20242025!$B$3:$B$1315, "&lt;=" &amp; BE$1, DataRegularSeason20242025!$E$3:$E$1315, $A19)</f>
        <v>18</v>
      </c>
      <c r="BF19">
        <f>SUMIFS(DataRegularSeason20242025!$AA$3:$AA$1315,DataRegularSeason20242025!$B$3:$B$1315, "&lt;=" &amp; BF$1, DataRegularSeason20242025!$D$3:$D$1315, $A19)+SUMIFS(DataRegularSeason20242025!$AB$3:$AB$1315,DataRegularSeason20242025!$B$3:$B$1315, "&lt;=" &amp; BF$1, DataRegularSeason20242025!$E$3:$E$1315, $A19)</f>
        <v>18</v>
      </c>
      <c r="BG19">
        <f>SUMIFS(DataRegularSeason20242025!$AA$3:$AA$1315,DataRegularSeason20242025!$B$3:$B$1315, "&lt;=" &amp; BG$1, DataRegularSeason20242025!$D$3:$D$1315, $A19)+SUMIFS(DataRegularSeason20242025!$AB$3:$AB$1315,DataRegularSeason20242025!$B$3:$B$1315, "&lt;=" &amp; BG$1, DataRegularSeason20242025!$E$3:$E$1315, $A19)</f>
        <v>18</v>
      </c>
      <c r="BH19">
        <f>SUMIFS(DataRegularSeason20242025!$AA$3:$AA$1315,DataRegularSeason20242025!$B$3:$B$1315, "&lt;=" &amp; BH$1, DataRegularSeason20242025!$D$3:$D$1315, $A19)+SUMIFS(DataRegularSeason20242025!$AB$3:$AB$1315,DataRegularSeason20242025!$B$3:$B$1315, "&lt;=" &amp; BH$1, DataRegularSeason20242025!$E$3:$E$1315, $A19)</f>
        <v>18</v>
      </c>
      <c r="BI19">
        <f>SUMIFS(DataRegularSeason20242025!$AA$3:$AA$1315,DataRegularSeason20242025!$B$3:$B$1315, "&lt;=" &amp; BI$1, DataRegularSeason20242025!$D$3:$D$1315, $A19)+SUMIFS(DataRegularSeason20242025!$AB$3:$AB$1315,DataRegularSeason20242025!$B$3:$B$1315, "&lt;=" &amp; BI$1, DataRegularSeason20242025!$E$3:$E$1315, $A19)</f>
        <v>18</v>
      </c>
      <c r="BJ19">
        <f>SUMIFS(DataRegularSeason20242025!$AA$3:$AA$1315,DataRegularSeason20242025!$B$3:$B$1315, "&lt;=" &amp; BJ$1, DataRegularSeason20242025!$D$3:$D$1315, $A19)+SUMIFS(DataRegularSeason20242025!$AB$3:$AB$1315,DataRegularSeason20242025!$B$3:$B$1315, "&lt;=" &amp; BJ$1, DataRegularSeason20242025!$E$3:$E$1315, $A19)</f>
        <v>18</v>
      </c>
      <c r="BK19">
        <f>SUMIFS(DataRegularSeason20242025!$AA$3:$AA$1315,DataRegularSeason20242025!$B$3:$B$1315, "&lt;=" &amp; BK$1, DataRegularSeason20242025!$D$3:$D$1315, $A19)+SUMIFS(DataRegularSeason20242025!$AB$3:$AB$1315,DataRegularSeason20242025!$B$3:$B$1315, "&lt;=" &amp; BK$1, DataRegularSeason20242025!$E$3:$E$1315, $A19)</f>
        <v>18</v>
      </c>
      <c r="BL19">
        <f>SUMIFS(DataRegularSeason20242025!$AA$3:$AA$1315,DataRegularSeason20242025!$B$3:$B$1315, "&lt;=" &amp; BL$1, DataRegularSeason20242025!$D$3:$D$1315, $A19)+SUMIFS(DataRegularSeason20242025!$AB$3:$AB$1315,DataRegularSeason20242025!$B$3:$B$1315, "&lt;=" &amp; BL$1, DataRegularSeason20242025!$E$3:$E$1315, $A19)</f>
        <v>18</v>
      </c>
      <c r="BM19">
        <f>SUMIFS(DataRegularSeason20242025!$AA$3:$AA$1315,DataRegularSeason20242025!$B$3:$B$1315, "&lt;=" &amp; BM$1, DataRegularSeason20242025!$D$3:$D$1315, $A19)+SUMIFS(DataRegularSeason20242025!$AB$3:$AB$1315,DataRegularSeason20242025!$B$3:$B$1315, "&lt;=" &amp; BM$1, DataRegularSeason20242025!$E$3:$E$1315, $A19)</f>
        <v>18</v>
      </c>
      <c r="BN19">
        <f>SUMIFS(DataRegularSeason20242025!$AA$3:$AA$1315,DataRegularSeason20242025!$B$3:$B$1315, "&lt;=" &amp; BN$1, DataRegularSeason20242025!$D$3:$D$1315, $A19)+SUMIFS(DataRegularSeason20242025!$AB$3:$AB$1315,DataRegularSeason20242025!$B$3:$B$1315, "&lt;=" &amp; BN$1, DataRegularSeason20242025!$E$3:$E$1315, $A19)</f>
        <v>18</v>
      </c>
      <c r="BO19">
        <f>SUMIFS(DataRegularSeason20242025!$AA$3:$AA$1315,DataRegularSeason20242025!$B$3:$B$1315, "&lt;=" &amp; BO$1, DataRegularSeason20242025!$D$3:$D$1315, $A19)+SUMIFS(DataRegularSeason20242025!$AB$3:$AB$1315,DataRegularSeason20242025!$B$3:$B$1315, "&lt;=" &amp; BO$1, DataRegularSeason20242025!$E$3:$E$1315, $A19)</f>
        <v>18</v>
      </c>
      <c r="BP19">
        <f>SUMIFS(DataRegularSeason20242025!$AA$3:$AA$1315,DataRegularSeason20242025!$B$3:$B$1315, "&lt;=" &amp; BP$1, DataRegularSeason20242025!$D$3:$D$1315, $A19)+SUMIFS(DataRegularSeason20242025!$AB$3:$AB$1315,DataRegularSeason20242025!$B$3:$B$1315, "&lt;=" &amp; BP$1, DataRegularSeason20242025!$E$3:$E$1315, $A19)</f>
        <v>18</v>
      </c>
      <c r="BQ19">
        <f>SUMIFS(DataRegularSeason20242025!$AA$3:$AA$1315,DataRegularSeason20242025!$B$3:$B$1315, "&lt;=" &amp; BQ$1, DataRegularSeason20242025!$D$3:$D$1315, $A19)+SUMIFS(DataRegularSeason20242025!$AB$3:$AB$1315,DataRegularSeason20242025!$B$3:$B$1315, "&lt;=" &amp; BQ$1, DataRegularSeason20242025!$E$3:$E$1315, $A19)</f>
        <v>18</v>
      </c>
      <c r="BR19">
        <f>SUMIFS(DataRegularSeason20242025!$AA$3:$AA$1315,DataRegularSeason20242025!$B$3:$B$1315, "&lt;=" &amp; BR$1, DataRegularSeason20242025!$D$3:$D$1315, $A19)+SUMIFS(DataRegularSeason20242025!$AB$3:$AB$1315,DataRegularSeason20242025!$B$3:$B$1315, "&lt;=" &amp; BR$1, DataRegularSeason20242025!$E$3:$E$1315, $A19)</f>
        <v>18</v>
      </c>
      <c r="BS19">
        <f>SUMIFS(DataRegularSeason20242025!$AA$3:$AA$1315,DataRegularSeason20242025!$B$3:$B$1315, "&lt;=" &amp; BS$1, DataRegularSeason20242025!$D$3:$D$1315, $A19)+SUMIFS(DataRegularSeason20242025!$AB$3:$AB$1315,DataRegularSeason20242025!$B$3:$B$1315, "&lt;=" &amp; BS$1, DataRegularSeason20242025!$E$3:$E$1315, $A19)</f>
        <v>18</v>
      </c>
      <c r="BT19">
        <f>SUMIFS(DataRegularSeason20242025!$AA$3:$AA$1315,DataRegularSeason20242025!$B$3:$B$1315, "&lt;=" &amp; BT$1, DataRegularSeason20242025!$D$3:$D$1315, $A19)+SUMIFS(DataRegularSeason20242025!$AB$3:$AB$1315,DataRegularSeason20242025!$B$3:$B$1315, "&lt;=" &amp; BT$1, DataRegularSeason20242025!$E$3:$E$1315, $A19)</f>
        <v>18</v>
      </c>
      <c r="BU19">
        <f>SUMIFS(DataRegularSeason20242025!$AA$3:$AA$1315,DataRegularSeason20242025!$B$3:$B$1315, "&lt;=" &amp; BU$1, DataRegularSeason20242025!$D$3:$D$1315, $A19)+SUMIFS(DataRegularSeason20242025!$AB$3:$AB$1315,DataRegularSeason20242025!$B$3:$B$1315, "&lt;=" &amp; BU$1, DataRegularSeason20242025!$E$3:$E$1315, $A19)</f>
        <v>18</v>
      </c>
      <c r="BV19">
        <f>SUMIFS(DataRegularSeason20242025!$AA$3:$AA$1315,DataRegularSeason20242025!$B$3:$B$1315, "&lt;=" &amp; BV$1, DataRegularSeason20242025!$D$3:$D$1315, $A19)+SUMIFS(DataRegularSeason20242025!$AB$3:$AB$1315,DataRegularSeason20242025!$B$3:$B$1315, "&lt;=" &amp; BV$1, DataRegularSeason20242025!$E$3:$E$1315, $A19)</f>
        <v>18</v>
      </c>
      <c r="BW19">
        <f>SUMIFS(DataRegularSeason20242025!$AA$3:$AA$1315,DataRegularSeason20242025!$B$3:$B$1315, "&lt;=" &amp; BW$1, DataRegularSeason20242025!$D$3:$D$1315, $A19)+SUMIFS(DataRegularSeason20242025!$AB$3:$AB$1315,DataRegularSeason20242025!$B$3:$B$1315, "&lt;=" &amp; BW$1, DataRegularSeason20242025!$E$3:$E$1315, $A19)</f>
        <v>18</v>
      </c>
      <c r="BX19">
        <f>SUMIFS(DataRegularSeason20242025!$AA$3:$AA$1315,DataRegularSeason20242025!$B$3:$B$1315, "&lt;=" &amp; BX$1, DataRegularSeason20242025!$D$3:$D$1315, $A19)+SUMIFS(DataRegularSeason20242025!$AB$3:$AB$1315,DataRegularSeason20242025!$B$3:$B$1315, "&lt;=" &amp; BX$1, DataRegularSeason20242025!$E$3:$E$1315, $A19)</f>
        <v>18</v>
      </c>
      <c r="BY19">
        <f>SUMIFS(DataRegularSeason20242025!$AA$3:$AA$1315,DataRegularSeason20242025!$B$3:$B$1315, "&lt;=" &amp; BY$1, DataRegularSeason20242025!$D$3:$D$1315, $A19)+SUMIFS(DataRegularSeason20242025!$AB$3:$AB$1315,DataRegularSeason20242025!$B$3:$B$1315, "&lt;=" &amp; BY$1, DataRegularSeason20242025!$E$3:$E$1315, $A19)</f>
        <v>18</v>
      </c>
      <c r="BZ19">
        <f>SUMIFS(DataRegularSeason20242025!$AA$3:$AA$1315,DataRegularSeason20242025!$B$3:$B$1315, "&lt;=" &amp; BZ$1, DataRegularSeason20242025!$D$3:$D$1315, $A19)+SUMIFS(DataRegularSeason20242025!$AB$3:$AB$1315,DataRegularSeason20242025!$B$3:$B$1315, "&lt;=" &amp; BZ$1, DataRegularSeason20242025!$E$3:$E$1315, $A19)</f>
        <v>18</v>
      </c>
      <c r="CA19">
        <f>SUMIFS(DataRegularSeason20242025!$AA$3:$AA$1315,DataRegularSeason20242025!$B$3:$B$1315, "&lt;=" &amp; CA$1, DataRegularSeason20242025!$D$3:$D$1315, $A19)+SUMIFS(DataRegularSeason20242025!$AB$3:$AB$1315,DataRegularSeason20242025!$B$3:$B$1315, "&lt;=" &amp; CA$1, DataRegularSeason20242025!$E$3:$E$1315, $A19)</f>
        <v>18</v>
      </c>
      <c r="CB19">
        <f>SUMIFS(DataRegularSeason20242025!$AA$3:$AA$1315,DataRegularSeason20242025!$B$3:$B$1315, "&lt;=" &amp; CB$1, DataRegularSeason20242025!$D$3:$D$1315, $A19)+SUMIFS(DataRegularSeason20242025!$AB$3:$AB$1315,DataRegularSeason20242025!$B$3:$B$1315, "&lt;=" &amp; CB$1, DataRegularSeason20242025!$E$3:$E$1315, $A19)</f>
        <v>18</v>
      </c>
      <c r="CC19">
        <f>SUMIFS(DataRegularSeason20242025!$AA$3:$AA$1315,DataRegularSeason20242025!$B$3:$B$1315, "&lt;=" &amp; CC$1, DataRegularSeason20242025!$D$3:$D$1315, $A19)+SUMIFS(DataRegularSeason20242025!$AB$3:$AB$1315,DataRegularSeason20242025!$B$3:$B$1315, "&lt;=" &amp; CC$1, DataRegularSeason20242025!$E$3:$E$1315, $A19)</f>
        <v>18</v>
      </c>
      <c r="CD19">
        <f>SUMIFS(DataRegularSeason20242025!$AA$3:$AA$1315,DataRegularSeason20242025!$B$3:$B$1315, "&lt;=" &amp; CD$1, DataRegularSeason20242025!$D$3:$D$1315, $A19)+SUMIFS(DataRegularSeason20242025!$AB$3:$AB$1315,DataRegularSeason20242025!$B$3:$B$1315, "&lt;=" &amp; CD$1, DataRegularSeason20242025!$E$3:$E$1315, $A19)</f>
        <v>18</v>
      </c>
      <c r="CE19">
        <f>SUMIFS(DataRegularSeason20242025!$AA$3:$AA$1315,DataRegularSeason20242025!$B$3:$B$1315, "&lt;=" &amp; CE$1, DataRegularSeason20242025!$D$3:$D$1315, $A19)+SUMIFS(DataRegularSeason20242025!$AB$3:$AB$1315,DataRegularSeason20242025!$B$3:$B$1315, "&lt;=" &amp; CE$1, DataRegularSeason20242025!$E$3:$E$1315, $A19)</f>
        <v>18</v>
      </c>
      <c r="CF19">
        <f>SUMIFS(DataRegularSeason20242025!$AA$3:$AA$1315,DataRegularSeason20242025!$B$3:$B$1315, "&lt;=" &amp; CF$1, DataRegularSeason20242025!$D$3:$D$1315, $A19)+SUMIFS(DataRegularSeason20242025!$AB$3:$AB$1315,DataRegularSeason20242025!$B$3:$B$1315, "&lt;=" &amp; CF$1, DataRegularSeason20242025!$E$3:$E$1315, $A19)</f>
        <v>18</v>
      </c>
      <c r="CG19">
        <f>SUMIFS(DataRegularSeason20242025!$AA$3:$AA$1315,DataRegularSeason20242025!$B$3:$B$1315, "&lt;=" &amp; CG$1, DataRegularSeason20242025!$D$3:$D$1315, $A19)+SUMIFS(DataRegularSeason20242025!$AB$3:$AB$1315,DataRegularSeason20242025!$B$3:$B$1315, "&lt;=" &amp; CG$1, DataRegularSeason20242025!$E$3:$E$1315, $A19)</f>
        <v>18</v>
      </c>
      <c r="CH19">
        <f>SUMIFS(DataRegularSeason20242025!$AA$3:$AA$1315,DataRegularSeason20242025!$B$3:$B$1315, "&lt;=" &amp; CH$1, DataRegularSeason20242025!$D$3:$D$1315, $A19)+SUMIFS(DataRegularSeason20242025!$AB$3:$AB$1315,DataRegularSeason20242025!$B$3:$B$1315, "&lt;=" &amp; CH$1, DataRegularSeason20242025!$E$3:$E$1315, $A19)</f>
        <v>18</v>
      </c>
      <c r="CI19">
        <f>SUMIFS(DataRegularSeason20242025!$AA$3:$AA$1315,DataRegularSeason20242025!$B$3:$B$1315, "&lt;=" &amp; CI$1, DataRegularSeason20242025!$D$3:$D$1315, $A19)+SUMIFS(DataRegularSeason20242025!$AB$3:$AB$1315,DataRegularSeason20242025!$B$3:$B$1315, "&lt;=" &amp; CI$1, DataRegularSeason20242025!$E$3:$E$1315, $A19)</f>
        <v>18</v>
      </c>
      <c r="CJ19">
        <f>SUMIFS(DataRegularSeason20242025!$AA$3:$AA$1315,DataRegularSeason20242025!$B$3:$B$1315, "&lt;=" &amp; CJ$1, DataRegularSeason20242025!$D$3:$D$1315, $A19)+SUMIFS(DataRegularSeason20242025!$AB$3:$AB$1315,DataRegularSeason20242025!$B$3:$B$1315, "&lt;=" &amp; CJ$1, DataRegularSeason20242025!$E$3:$E$1315, $A19)</f>
        <v>18</v>
      </c>
      <c r="CK19">
        <f>SUMIFS(DataRegularSeason20242025!$AA$3:$AA$1315,DataRegularSeason20242025!$B$3:$B$1315, "&lt;=" &amp; CK$1, DataRegularSeason20242025!$D$3:$D$1315, $A19)+SUMIFS(DataRegularSeason20242025!$AB$3:$AB$1315,DataRegularSeason20242025!$B$3:$B$1315, "&lt;=" &amp; CK$1, DataRegularSeason20242025!$E$3:$E$1315, $A19)</f>
        <v>18</v>
      </c>
      <c r="CL19">
        <f>SUMIFS(DataRegularSeason20242025!$AA$3:$AA$1315,DataRegularSeason20242025!$B$3:$B$1315, "&lt;=" &amp; CL$1, DataRegularSeason20242025!$D$3:$D$1315, $A19)+SUMIFS(DataRegularSeason20242025!$AB$3:$AB$1315,DataRegularSeason20242025!$B$3:$B$1315, "&lt;=" &amp; CL$1, DataRegularSeason20242025!$E$3:$E$1315, $A19)</f>
        <v>18</v>
      </c>
      <c r="CM19">
        <f>SUMIFS(DataRegularSeason20242025!$AA$3:$AA$1315,DataRegularSeason20242025!$B$3:$B$1315, "&lt;=" &amp; CM$1, DataRegularSeason20242025!$D$3:$D$1315, $A19)+SUMIFS(DataRegularSeason20242025!$AB$3:$AB$1315,DataRegularSeason20242025!$B$3:$B$1315, "&lt;=" &amp; CM$1, DataRegularSeason20242025!$E$3:$E$1315, $A19)</f>
        <v>18</v>
      </c>
      <c r="CN19">
        <f>SUMIFS(DataRegularSeason20242025!$AA$3:$AA$1315,DataRegularSeason20242025!$B$3:$B$1315, "&lt;=" &amp; CN$1, DataRegularSeason20242025!$D$3:$D$1315, $A19)+SUMIFS(DataRegularSeason20242025!$AB$3:$AB$1315,DataRegularSeason20242025!$B$3:$B$1315, "&lt;=" &amp; CN$1, DataRegularSeason20242025!$E$3:$E$1315, $A19)</f>
        <v>18</v>
      </c>
      <c r="CO19">
        <f>SUMIFS(DataRegularSeason20242025!$AA$3:$AA$1315,DataRegularSeason20242025!$B$3:$B$1315, "&lt;=" &amp; CO$1, DataRegularSeason20242025!$D$3:$D$1315, $A19)+SUMIFS(DataRegularSeason20242025!$AB$3:$AB$1315,DataRegularSeason20242025!$B$3:$B$1315, "&lt;=" &amp; CO$1, DataRegularSeason20242025!$E$3:$E$1315, $A19)</f>
        <v>18</v>
      </c>
      <c r="CP19">
        <f>SUMIFS(DataRegularSeason20242025!$AA$3:$AA$1315,DataRegularSeason20242025!$B$3:$B$1315, "&lt;=" &amp; CP$1, DataRegularSeason20242025!$D$3:$D$1315, $A19)+SUMIFS(DataRegularSeason20242025!$AB$3:$AB$1315,DataRegularSeason20242025!$B$3:$B$1315, "&lt;=" &amp; CP$1, DataRegularSeason20242025!$E$3:$E$1315, $A19)</f>
        <v>18</v>
      </c>
      <c r="CQ19">
        <f>SUMIFS(DataRegularSeason20242025!$AA$3:$AA$1315,DataRegularSeason20242025!$B$3:$B$1315, "&lt;=" &amp; CQ$1, DataRegularSeason20242025!$D$3:$D$1315, $A19)+SUMIFS(DataRegularSeason20242025!$AB$3:$AB$1315,DataRegularSeason20242025!$B$3:$B$1315, "&lt;=" &amp; CQ$1, DataRegularSeason20242025!$E$3:$E$1315, $A19)</f>
        <v>18</v>
      </c>
      <c r="CR19">
        <f>SUMIFS(DataRegularSeason20242025!$AA$3:$AA$1315,DataRegularSeason20242025!$B$3:$B$1315, "&lt;=" &amp; CR$1, DataRegularSeason20242025!$D$3:$D$1315, $A19)+SUMIFS(DataRegularSeason20242025!$AB$3:$AB$1315,DataRegularSeason20242025!$B$3:$B$1315, "&lt;=" &amp; CR$1, DataRegularSeason20242025!$E$3:$E$1315, $A19)</f>
        <v>18</v>
      </c>
      <c r="CS19">
        <f>SUMIFS(DataRegularSeason20242025!$AA$3:$AA$1315,DataRegularSeason20242025!$B$3:$B$1315, "&lt;=" &amp; CS$1, DataRegularSeason20242025!$D$3:$D$1315, $A19)+SUMIFS(DataRegularSeason20242025!$AB$3:$AB$1315,DataRegularSeason20242025!$B$3:$B$1315, "&lt;=" &amp; CS$1, DataRegularSeason20242025!$E$3:$E$1315, $A19)</f>
        <v>18</v>
      </c>
      <c r="CT19">
        <f>SUMIFS(DataRegularSeason20242025!$AA$3:$AA$1315,DataRegularSeason20242025!$B$3:$B$1315, "&lt;=" &amp; CT$1, DataRegularSeason20242025!$D$3:$D$1315, $A19)+SUMIFS(DataRegularSeason20242025!$AB$3:$AB$1315,DataRegularSeason20242025!$B$3:$B$1315, "&lt;=" &amp; CT$1, DataRegularSeason20242025!$E$3:$E$1315, $A19)</f>
        <v>18</v>
      </c>
      <c r="CU19">
        <f>SUMIFS(DataRegularSeason20242025!$AA$3:$AA$1315,DataRegularSeason20242025!$B$3:$B$1315, "&lt;=" &amp; CU$1, DataRegularSeason20242025!$D$3:$D$1315, $A19)+SUMIFS(DataRegularSeason20242025!$AB$3:$AB$1315,DataRegularSeason20242025!$B$3:$B$1315, "&lt;=" &amp; CU$1, DataRegularSeason20242025!$E$3:$E$1315, $A19)</f>
        <v>18</v>
      </c>
      <c r="CV19">
        <f>SUMIFS(DataRegularSeason20242025!$AA$3:$AA$1315,DataRegularSeason20242025!$B$3:$B$1315, "&lt;=" &amp; CV$1, DataRegularSeason20242025!$D$3:$D$1315, $A19)+SUMIFS(DataRegularSeason20242025!$AB$3:$AB$1315,DataRegularSeason20242025!$B$3:$B$1315, "&lt;=" &amp; CV$1, DataRegularSeason20242025!$E$3:$E$1315, $A19)</f>
        <v>18</v>
      </c>
      <c r="CW19">
        <f>SUMIFS(DataRegularSeason20242025!$AA$3:$AA$1315,DataRegularSeason20242025!$B$3:$B$1315, "&lt;=" &amp; CW$1, DataRegularSeason20242025!$D$3:$D$1315, $A19)+SUMIFS(DataRegularSeason20242025!$AB$3:$AB$1315,DataRegularSeason20242025!$B$3:$B$1315, "&lt;=" &amp; CW$1, DataRegularSeason20242025!$E$3:$E$1315, $A19)</f>
        <v>18</v>
      </c>
      <c r="CX19">
        <f>SUMIFS(DataRegularSeason20242025!$AA$3:$AA$1315,DataRegularSeason20242025!$B$3:$B$1315, "&lt;=" &amp; CX$1, DataRegularSeason20242025!$D$3:$D$1315, $A19)+SUMIFS(DataRegularSeason20242025!$AB$3:$AB$1315,DataRegularSeason20242025!$B$3:$B$1315, "&lt;=" &amp; CX$1, DataRegularSeason20242025!$E$3:$E$1315, $A19)</f>
        <v>18</v>
      </c>
      <c r="CY19">
        <f>SUMIFS(DataRegularSeason20242025!$AA$3:$AA$1315,DataRegularSeason20242025!$B$3:$B$1315, "&lt;=" &amp; CY$1, DataRegularSeason20242025!$D$3:$D$1315, $A19)+SUMIFS(DataRegularSeason20242025!$AB$3:$AB$1315,DataRegularSeason20242025!$B$3:$B$1315, "&lt;=" &amp; CY$1, DataRegularSeason20242025!$E$3:$E$1315, $A19)</f>
        <v>18</v>
      </c>
      <c r="CZ19">
        <f>SUMIFS(DataRegularSeason20242025!$AA$3:$AA$1315,DataRegularSeason20242025!$B$3:$B$1315, "&lt;=" &amp; CZ$1, DataRegularSeason20242025!$D$3:$D$1315, $A19)+SUMIFS(DataRegularSeason20242025!$AB$3:$AB$1315,DataRegularSeason20242025!$B$3:$B$1315, "&lt;=" &amp; CZ$1, DataRegularSeason20242025!$E$3:$E$1315, $A19)</f>
        <v>18</v>
      </c>
      <c r="DA19">
        <f>SUMIFS(DataRegularSeason20242025!$AA$3:$AA$1315,DataRegularSeason20242025!$B$3:$B$1315, "&lt;=" &amp; DA$1, DataRegularSeason20242025!$D$3:$D$1315, $A19)+SUMIFS(DataRegularSeason20242025!$AB$3:$AB$1315,DataRegularSeason20242025!$B$3:$B$1315, "&lt;=" &amp; DA$1, DataRegularSeason20242025!$E$3:$E$1315, $A19)</f>
        <v>18</v>
      </c>
      <c r="DB19">
        <f>SUMIFS(DataRegularSeason20242025!$AA$3:$AA$1315,DataRegularSeason20242025!$B$3:$B$1315, "&lt;=" &amp; DB$1, DataRegularSeason20242025!$D$3:$D$1315, $A19)+SUMIFS(DataRegularSeason20242025!$AB$3:$AB$1315,DataRegularSeason20242025!$B$3:$B$1315, "&lt;=" &amp; DB$1, DataRegularSeason20242025!$E$3:$E$1315, $A19)</f>
        <v>18</v>
      </c>
      <c r="DC19">
        <f>SUMIFS(DataRegularSeason20242025!$AA$3:$AA$1315,DataRegularSeason20242025!$B$3:$B$1315, "&lt;=" &amp; DC$1, DataRegularSeason20242025!$D$3:$D$1315, $A19)+SUMIFS(DataRegularSeason20242025!$AB$3:$AB$1315,DataRegularSeason20242025!$B$3:$B$1315, "&lt;=" &amp; DC$1, DataRegularSeason20242025!$E$3:$E$1315, $A19)</f>
        <v>18</v>
      </c>
      <c r="DD19">
        <f>SUMIFS(DataRegularSeason20242025!$AA$3:$AA$1315,DataRegularSeason20242025!$B$3:$B$1315, "&lt;=" &amp; DD$1, DataRegularSeason20242025!$D$3:$D$1315, $A19)+SUMIFS(DataRegularSeason20242025!$AB$3:$AB$1315,DataRegularSeason20242025!$B$3:$B$1315, "&lt;=" &amp; DD$1, DataRegularSeason20242025!$E$3:$E$1315, $A19)</f>
        <v>18</v>
      </c>
      <c r="DE19">
        <f>SUMIFS(DataRegularSeason20242025!$AA$3:$AA$1315,DataRegularSeason20242025!$B$3:$B$1315, "&lt;=" &amp; DE$1, DataRegularSeason20242025!$D$3:$D$1315, $A19)+SUMIFS(DataRegularSeason20242025!$AB$3:$AB$1315,DataRegularSeason20242025!$B$3:$B$1315, "&lt;=" &amp; DE$1, DataRegularSeason20242025!$E$3:$E$1315, $A19)</f>
        <v>18</v>
      </c>
      <c r="DF19">
        <f>SUMIFS(DataRegularSeason20242025!$AA$3:$AA$1315,DataRegularSeason20242025!$B$3:$B$1315, "&lt;=" &amp; DF$1, DataRegularSeason20242025!$D$3:$D$1315, $A19)+SUMIFS(DataRegularSeason20242025!$AB$3:$AB$1315,DataRegularSeason20242025!$B$3:$B$1315, "&lt;=" &amp; DF$1, DataRegularSeason20242025!$E$3:$E$1315, $A19)</f>
        <v>18</v>
      </c>
      <c r="DG19">
        <f>SUMIFS(DataRegularSeason20242025!$AA$3:$AA$1315,DataRegularSeason20242025!$B$3:$B$1315, "&lt;=" &amp; DG$1, DataRegularSeason20242025!$D$3:$D$1315, $A19)+SUMIFS(DataRegularSeason20242025!$AB$3:$AB$1315,DataRegularSeason20242025!$B$3:$B$1315, "&lt;=" &amp; DG$1, DataRegularSeason20242025!$E$3:$E$1315, $A19)</f>
        <v>18</v>
      </c>
      <c r="DH19">
        <f>SUMIFS(DataRegularSeason20242025!$AA$3:$AA$1315,DataRegularSeason20242025!$B$3:$B$1315, "&lt;=" &amp; DH$1, DataRegularSeason20242025!$D$3:$D$1315, $A19)+SUMIFS(DataRegularSeason20242025!$AB$3:$AB$1315,DataRegularSeason20242025!$B$3:$B$1315, "&lt;=" &amp; DH$1, DataRegularSeason20242025!$E$3:$E$1315, $A19)</f>
        <v>18</v>
      </c>
      <c r="DI19">
        <f>SUMIFS(DataRegularSeason20242025!$AA$3:$AA$1315,DataRegularSeason20242025!$B$3:$B$1315, "&lt;=" &amp; DI$1, DataRegularSeason20242025!$D$3:$D$1315, $A19)+SUMIFS(DataRegularSeason20242025!$AB$3:$AB$1315,DataRegularSeason20242025!$B$3:$B$1315, "&lt;=" &amp; DI$1, DataRegularSeason20242025!$E$3:$E$1315, $A19)</f>
        <v>18</v>
      </c>
      <c r="DJ19">
        <f>SUMIFS(DataRegularSeason20242025!$AA$3:$AA$1315,DataRegularSeason20242025!$B$3:$B$1315, "&lt;=" &amp; DJ$1, DataRegularSeason20242025!$D$3:$D$1315, $A19)+SUMIFS(DataRegularSeason20242025!$AB$3:$AB$1315,DataRegularSeason20242025!$B$3:$B$1315, "&lt;=" &amp; DJ$1, DataRegularSeason20242025!$E$3:$E$1315, $A19)</f>
        <v>18</v>
      </c>
      <c r="DK19">
        <f>SUMIFS(DataRegularSeason20242025!$AA$3:$AA$1315,DataRegularSeason20242025!$B$3:$B$1315, "&lt;=" &amp; DK$1, DataRegularSeason20242025!$D$3:$D$1315, $A19)+SUMIFS(DataRegularSeason20242025!$AB$3:$AB$1315,DataRegularSeason20242025!$B$3:$B$1315, "&lt;=" &amp; DK$1, DataRegularSeason20242025!$E$3:$E$1315, $A19)</f>
        <v>18</v>
      </c>
      <c r="DL19">
        <f>SUMIFS(DataRegularSeason20242025!$AA$3:$AA$1315,DataRegularSeason20242025!$B$3:$B$1315, "&lt;=" &amp; DL$1, DataRegularSeason20242025!$D$3:$D$1315, $A19)+SUMIFS(DataRegularSeason20242025!$AB$3:$AB$1315,DataRegularSeason20242025!$B$3:$B$1315, "&lt;=" &amp; DL$1, DataRegularSeason20242025!$E$3:$E$1315, $A19)</f>
        <v>18</v>
      </c>
      <c r="DM19">
        <f>SUMIFS(DataRegularSeason20242025!$AA$3:$AA$1315,DataRegularSeason20242025!$B$3:$B$1315, "&lt;=" &amp; DM$1, DataRegularSeason20242025!$D$3:$D$1315, $A19)+SUMIFS(DataRegularSeason20242025!$AB$3:$AB$1315,DataRegularSeason20242025!$B$3:$B$1315, "&lt;=" &amp; DM$1, DataRegularSeason20242025!$E$3:$E$1315, $A19)</f>
        <v>18</v>
      </c>
      <c r="DN19">
        <f>SUMIFS(DataRegularSeason20242025!$AA$3:$AA$1315,DataRegularSeason20242025!$B$3:$B$1315, "&lt;=" &amp; DN$1, DataRegularSeason20242025!$D$3:$D$1315, $A19)+SUMIFS(DataRegularSeason20242025!$AB$3:$AB$1315,DataRegularSeason20242025!$B$3:$B$1315, "&lt;=" &amp; DN$1, DataRegularSeason20242025!$E$3:$E$1315, $A19)</f>
        <v>18</v>
      </c>
      <c r="DO19">
        <f>SUMIFS(DataRegularSeason20242025!$AA$3:$AA$1315,DataRegularSeason20242025!$B$3:$B$1315, "&lt;=" &amp; DO$1, DataRegularSeason20242025!$D$3:$D$1315, $A19)+SUMIFS(DataRegularSeason20242025!$AB$3:$AB$1315,DataRegularSeason20242025!$B$3:$B$1315, "&lt;=" &amp; DO$1, DataRegularSeason20242025!$E$3:$E$1315, $A19)</f>
        <v>18</v>
      </c>
      <c r="DP19">
        <f>SUMIFS(DataRegularSeason20242025!$AA$3:$AA$1315,DataRegularSeason20242025!$B$3:$B$1315, "&lt;=" &amp; DP$1, DataRegularSeason20242025!$D$3:$D$1315, $A19)+SUMIFS(DataRegularSeason20242025!$AB$3:$AB$1315,DataRegularSeason20242025!$B$3:$B$1315, "&lt;=" &amp; DP$1, DataRegularSeason20242025!$E$3:$E$1315, $A19)</f>
        <v>18</v>
      </c>
      <c r="DQ19">
        <f>SUMIFS(DataRegularSeason20242025!$AA$3:$AA$1315,DataRegularSeason20242025!$B$3:$B$1315, "&lt;=" &amp; DQ$1, DataRegularSeason20242025!$D$3:$D$1315, $A19)+SUMIFS(DataRegularSeason20242025!$AB$3:$AB$1315,DataRegularSeason20242025!$B$3:$B$1315, "&lt;=" &amp; DQ$1, DataRegularSeason20242025!$E$3:$E$1315, $A19)</f>
        <v>18</v>
      </c>
      <c r="DR19">
        <f>SUMIFS(DataRegularSeason20242025!$AA$3:$AA$1315,DataRegularSeason20242025!$B$3:$B$1315, "&lt;=" &amp; DR$1, DataRegularSeason20242025!$D$3:$D$1315, $A19)+SUMIFS(DataRegularSeason20242025!$AB$3:$AB$1315,DataRegularSeason20242025!$B$3:$B$1315, "&lt;=" &amp; DR$1, DataRegularSeason20242025!$E$3:$E$1315, $A19)</f>
        <v>18</v>
      </c>
      <c r="DS19">
        <f>SUMIFS(DataRegularSeason20242025!$AA$3:$AA$1315,DataRegularSeason20242025!$B$3:$B$1315, "&lt;=" &amp; DS$1, DataRegularSeason20242025!$D$3:$D$1315, $A19)+SUMIFS(DataRegularSeason20242025!$AB$3:$AB$1315,DataRegularSeason20242025!$B$3:$B$1315, "&lt;=" &amp; DS$1, DataRegularSeason20242025!$E$3:$E$1315, $A19)</f>
        <v>18</v>
      </c>
      <c r="DT19">
        <f>SUMIFS(DataRegularSeason20242025!$AA$3:$AA$1315,DataRegularSeason20242025!$B$3:$B$1315, "&lt;=" &amp; DT$1, DataRegularSeason20242025!$D$3:$D$1315, $A19)+SUMIFS(DataRegularSeason20242025!$AB$3:$AB$1315,DataRegularSeason20242025!$B$3:$B$1315, "&lt;=" &amp; DT$1, DataRegularSeason20242025!$E$3:$E$1315, $A19)</f>
        <v>18</v>
      </c>
      <c r="DU19">
        <f>SUMIFS(DataRegularSeason20242025!$AA$3:$AA$1315,DataRegularSeason20242025!$B$3:$B$1315, "&lt;=" &amp; DU$1, DataRegularSeason20242025!$D$3:$D$1315, $A19)+SUMIFS(DataRegularSeason20242025!$AB$3:$AB$1315,DataRegularSeason20242025!$B$3:$B$1315, "&lt;=" &amp; DU$1, DataRegularSeason20242025!$E$3:$E$1315, $A19)</f>
        <v>18</v>
      </c>
      <c r="DV19">
        <f>SUMIFS(DataRegularSeason20242025!$AA$3:$AA$1315,DataRegularSeason20242025!$B$3:$B$1315, "&lt;=" &amp; DV$1, DataRegularSeason20242025!$D$3:$D$1315, $A19)+SUMIFS(DataRegularSeason20242025!$AB$3:$AB$1315,DataRegularSeason20242025!$B$3:$B$1315, "&lt;=" &amp; DV$1, DataRegularSeason20242025!$E$3:$E$1315, $A19)</f>
        <v>18</v>
      </c>
      <c r="DW19">
        <f>SUMIFS(DataRegularSeason20242025!$AA$3:$AA$1315,DataRegularSeason20242025!$B$3:$B$1315, "&lt;=" &amp; DW$1, DataRegularSeason20242025!$D$3:$D$1315, $A19)+SUMIFS(DataRegularSeason20242025!$AB$3:$AB$1315,DataRegularSeason20242025!$B$3:$B$1315, "&lt;=" &amp; DW$1, DataRegularSeason20242025!$E$3:$E$1315, $A19)</f>
        <v>18</v>
      </c>
      <c r="DX19">
        <f>SUMIFS(DataRegularSeason20242025!$AA$3:$AA$1315,DataRegularSeason20242025!$B$3:$B$1315, "&lt;=" &amp; DX$1, DataRegularSeason20242025!$D$3:$D$1315, $A19)+SUMIFS(DataRegularSeason20242025!$AB$3:$AB$1315,DataRegularSeason20242025!$B$3:$B$1315, "&lt;=" &amp; DX$1, DataRegularSeason20242025!$E$3:$E$1315, $A19)</f>
        <v>18</v>
      </c>
      <c r="DY19">
        <f>SUMIFS(DataRegularSeason20242025!$AA$3:$AA$1315,DataRegularSeason20242025!$B$3:$B$1315, "&lt;=" &amp; DY$1, DataRegularSeason20242025!$D$3:$D$1315, $A19)+SUMIFS(DataRegularSeason20242025!$AB$3:$AB$1315,DataRegularSeason20242025!$B$3:$B$1315, "&lt;=" &amp; DY$1, DataRegularSeason20242025!$E$3:$E$1315, $A19)</f>
        <v>18</v>
      </c>
      <c r="DZ19">
        <f>SUMIFS(DataRegularSeason20242025!$AA$3:$AA$1315,DataRegularSeason20242025!$B$3:$B$1315, "&lt;=" &amp; DZ$1, DataRegularSeason20242025!$D$3:$D$1315, $A19)+SUMIFS(DataRegularSeason20242025!$AB$3:$AB$1315,DataRegularSeason20242025!$B$3:$B$1315, "&lt;=" &amp; DZ$1, DataRegularSeason20242025!$E$3:$E$1315, $A19)</f>
        <v>18</v>
      </c>
      <c r="EA19">
        <f>SUMIFS(DataRegularSeason20242025!$AA$3:$AA$1315,DataRegularSeason20242025!$B$3:$B$1315, "&lt;=" &amp; EA$1, DataRegularSeason20242025!$D$3:$D$1315, $A19)+SUMIFS(DataRegularSeason20242025!$AB$3:$AB$1315,DataRegularSeason20242025!$B$3:$B$1315, "&lt;=" &amp; EA$1, DataRegularSeason20242025!$E$3:$E$1315, $A19)</f>
        <v>18</v>
      </c>
      <c r="EB19">
        <f>SUMIFS(DataRegularSeason20242025!$AA$3:$AA$1315,DataRegularSeason20242025!$B$3:$B$1315, "&lt;=" &amp; EB$1, DataRegularSeason20242025!$D$3:$D$1315, $A19)+SUMIFS(DataRegularSeason20242025!$AB$3:$AB$1315,DataRegularSeason20242025!$B$3:$B$1315, "&lt;=" &amp; EB$1, DataRegularSeason20242025!$E$3:$E$1315, $A19)</f>
        <v>18</v>
      </c>
      <c r="EC19">
        <f>SUMIFS(DataRegularSeason20242025!$AA$3:$AA$1315,DataRegularSeason20242025!$B$3:$B$1315, "&lt;=" &amp; EC$1, DataRegularSeason20242025!$D$3:$D$1315, $A19)+SUMIFS(DataRegularSeason20242025!$AB$3:$AB$1315,DataRegularSeason20242025!$B$3:$B$1315, "&lt;=" &amp; EC$1, DataRegularSeason20242025!$E$3:$E$1315, $A19)</f>
        <v>18</v>
      </c>
      <c r="ED19">
        <f>SUMIFS(DataRegularSeason20242025!$AA$3:$AA$1315,DataRegularSeason20242025!$B$3:$B$1315, "&lt;=" &amp; ED$1, DataRegularSeason20242025!$D$3:$D$1315, $A19)+SUMIFS(DataRegularSeason20242025!$AB$3:$AB$1315,DataRegularSeason20242025!$B$3:$B$1315, "&lt;=" &amp; ED$1, DataRegularSeason20242025!$E$3:$E$1315, $A19)</f>
        <v>18</v>
      </c>
      <c r="EE19">
        <f>SUMIFS(DataRegularSeason20242025!$AA$3:$AA$1315,DataRegularSeason20242025!$B$3:$B$1315, "&lt;=" &amp; EE$1, DataRegularSeason20242025!$D$3:$D$1315, $A19)+SUMIFS(DataRegularSeason20242025!$AB$3:$AB$1315,DataRegularSeason20242025!$B$3:$B$1315, "&lt;=" &amp; EE$1, DataRegularSeason20242025!$E$3:$E$1315, $A19)</f>
        <v>18</v>
      </c>
      <c r="EF19">
        <f>SUMIFS(DataRegularSeason20242025!$AA$3:$AA$1315,DataRegularSeason20242025!$B$3:$B$1315, "&lt;=" &amp; EF$1, DataRegularSeason20242025!$D$3:$D$1315, $A19)+SUMIFS(DataRegularSeason20242025!$AB$3:$AB$1315,DataRegularSeason20242025!$B$3:$B$1315, "&lt;=" &amp; EF$1, DataRegularSeason20242025!$E$3:$E$1315, $A19)</f>
        <v>18</v>
      </c>
      <c r="EG19">
        <f>SUMIFS(DataRegularSeason20242025!$AA$3:$AA$1315,DataRegularSeason20242025!$B$3:$B$1315, "&lt;=" &amp; EG$1, DataRegularSeason20242025!$D$3:$D$1315, $A19)+SUMIFS(DataRegularSeason20242025!$AB$3:$AB$1315,DataRegularSeason20242025!$B$3:$B$1315, "&lt;=" &amp; EG$1, DataRegularSeason20242025!$E$3:$E$1315, $A19)</f>
        <v>18</v>
      </c>
      <c r="EH19">
        <f>SUMIFS(DataRegularSeason20242025!$AA$3:$AA$1315,DataRegularSeason20242025!$B$3:$B$1315, "&lt;=" &amp; EH$1, DataRegularSeason20242025!$D$3:$D$1315, $A19)+SUMIFS(DataRegularSeason20242025!$AB$3:$AB$1315,DataRegularSeason20242025!$B$3:$B$1315, "&lt;=" &amp; EH$1, DataRegularSeason20242025!$E$3:$E$1315, $A19)</f>
        <v>18</v>
      </c>
      <c r="EI19">
        <f>SUMIFS(DataRegularSeason20242025!$AA$3:$AA$1315,DataRegularSeason20242025!$B$3:$B$1315, "&lt;=" &amp; EI$1, DataRegularSeason20242025!$D$3:$D$1315, $A19)+SUMIFS(DataRegularSeason20242025!$AB$3:$AB$1315,DataRegularSeason20242025!$B$3:$B$1315, "&lt;=" &amp; EI$1, DataRegularSeason20242025!$E$3:$E$1315, $A19)</f>
        <v>18</v>
      </c>
      <c r="EJ19">
        <f>SUMIFS(DataRegularSeason20242025!$AA$3:$AA$1315,DataRegularSeason20242025!$B$3:$B$1315, "&lt;=" &amp; EJ$1, DataRegularSeason20242025!$D$3:$D$1315, $A19)+SUMIFS(DataRegularSeason20242025!$AB$3:$AB$1315,DataRegularSeason20242025!$B$3:$B$1315, "&lt;=" &amp; EJ$1, DataRegularSeason20242025!$E$3:$E$1315, $A19)</f>
        <v>18</v>
      </c>
      <c r="EK19">
        <f>SUMIFS(DataRegularSeason20242025!$AA$3:$AA$1315,DataRegularSeason20242025!$B$3:$B$1315, "&lt;=" &amp; EK$1, DataRegularSeason20242025!$D$3:$D$1315, $A19)+SUMIFS(DataRegularSeason20242025!$AB$3:$AB$1315,DataRegularSeason20242025!$B$3:$B$1315, "&lt;=" &amp; EK$1, DataRegularSeason20242025!$E$3:$E$1315, $A19)</f>
        <v>18</v>
      </c>
      <c r="EL19">
        <f>SUMIFS(DataRegularSeason20242025!$AA$3:$AA$1315,DataRegularSeason20242025!$B$3:$B$1315, "&lt;=" &amp; EL$1, DataRegularSeason20242025!$D$3:$D$1315, $A19)+SUMIFS(DataRegularSeason20242025!$AB$3:$AB$1315,DataRegularSeason20242025!$B$3:$B$1315, "&lt;=" &amp; EL$1, DataRegularSeason20242025!$E$3:$E$1315, $A19)</f>
        <v>18</v>
      </c>
      <c r="EM19">
        <f>SUMIFS(DataRegularSeason20242025!$AA$3:$AA$1315,DataRegularSeason20242025!$B$3:$B$1315, "&lt;=" &amp; EM$1, DataRegularSeason20242025!$D$3:$D$1315, $A19)+SUMIFS(DataRegularSeason20242025!$AB$3:$AB$1315,DataRegularSeason20242025!$B$3:$B$1315, "&lt;=" &amp; EM$1, DataRegularSeason20242025!$E$3:$E$1315, $A19)</f>
        <v>18</v>
      </c>
      <c r="EN19">
        <f>SUMIFS(DataRegularSeason20242025!$AA$3:$AA$1315,DataRegularSeason20242025!$B$3:$B$1315, "&lt;=" &amp; EN$1, DataRegularSeason20242025!$D$3:$D$1315, $A19)+SUMIFS(DataRegularSeason20242025!$AB$3:$AB$1315,DataRegularSeason20242025!$B$3:$B$1315, "&lt;=" &amp; EN$1, DataRegularSeason20242025!$E$3:$E$1315, $A19)</f>
        <v>18</v>
      </c>
      <c r="EO19">
        <f>SUMIFS(DataRegularSeason20242025!$AA$3:$AA$1315,DataRegularSeason20242025!$B$3:$B$1315, "&lt;=" &amp; EO$1, DataRegularSeason20242025!$D$3:$D$1315, $A19)+SUMIFS(DataRegularSeason20242025!$AB$3:$AB$1315,DataRegularSeason20242025!$B$3:$B$1315, "&lt;=" &amp; EO$1, DataRegularSeason20242025!$E$3:$E$1315, $A19)</f>
        <v>18</v>
      </c>
      <c r="EP19">
        <f>SUMIFS(DataRegularSeason20242025!$AA$3:$AA$1315,DataRegularSeason20242025!$B$3:$B$1315, "&lt;=" &amp; EP$1, DataRegularSeason20242025!$D$3:$D$1315, $A19)+SUMIFS(DataRegularSeason20242025!$AB$3:$AB$1315,DataRegularSeason20242025!$B$3:$B$1315, "&lt;=" &amp; EP$1, DataRegularSeason20242025!$E$3:$E$1315, $A19)</f>
        <v>18</v>
      </c>
      <c r="EQ19">
        <f>SUMIFS(DataRegularSeason20242025!$AA$3:$AA$1315,DataRegularSeason20242025!$B$3:$B$1315, "&lt;=" &amp; EQ$1, DataRegularSeason20242025!$D$3:$D$1315, $A19)+SUMIFS(DataRegularSeason20242025!$AB$3:$AB$1315,DataRegularSeason20242025!$B$3:$B$1315, "&lt;=" &amp; EQ$1, DataRegularSeason20242025!$E$3:$E$1315, $A19)</f>
        <v>18</v>
      </c>
      <c r="ER19">
        <f>SUMIFS(DataRegularSeason20242025!$AA$3:$AA$1315,DataRegularSeason20242025!$B$3:$B$1315, "&lt;=" &amp; ER$1, DataRegularSeason20242025!$D$3:$D$1315, $A19)+SUMIFS(DataRegularSeason20242025!$AB$3:$AB$1315,DataRegularSeason20242025!$B$3:$B$1315, "&lt;=" &amp; ER$1, DataRegularSeason20242025!$E$3:$E$1315, $A19)</f>
        <v>18</v>
      </c>
      <c r="ES19">
        <f>SUMIFS(DataRegularSeason20242025!$AA$3:$AA$1315,DataRegularSeason20242025!$B$3:$B$1315, "&lt;=" &amp; ES$1, DataRegularSeason20242025!$D$3:$D$1315, $A19)+SUMIFS(DataRegularSeason20242025!$AB$3:$AB$1315,DataRegularSeason20242025!$B$3:$B$1315, "&lt;=" &amp; ES$1, DataRegularSeason20242025!$E$3:$E$1315, $A19)</f>
        <v>18</v>
      </c>
      <c r="ET19">
        <f>SUMIFS(DataRegularSeason20242025!$AA$3:$AA$1315,DataRegularSeason20242025!$B$3:$B$1315, "&lt;=" &amp; ET$1, DataRegularSeason20242025!$D$3:$D$1315, $A19)+SUMIFS(DataRegularSeason20242025!$AB$3:$AB$1315,DataRegularSeason20242025!$B$3:$B$1315, "&lt;=" &amp; ET$1, DataRegularSeason20242025!$E$3:$E$1315, $A19)</f>
        <v>18</v>
      </c>
      <c r="EU19">
        <f>SUMIFS(DataRegularSeason20242025!$AA$3:$AA$1315,DataRegularSeason20242025!$B$3:$B$1315, "&lt;=" &amp; EU$1, DataRegularSeason20242025!$D$3:$D$1315, $A19)+SUMIFS(DataRegularSeason20242025!$AB$3:$AB$1315,DataRegularSeason20242025!$B$3:$B$1315, "&lt;=" &amp; EU$1, DataRegularSeason20242025!$E$3:$E$1315, $A19)</f>
        <v>18</v>
      </c>
      <c r="EV19">
        <f>SUMIFS(DataRegularSeason20242025!$AA$3:$AA$1315,DataRegularSeason20242025!$B$3:$B$1315, "&lt;=" &amp; EV$1, DataRegularSeason20242025!$D$3:$D$1315, $A19)+SUMIFS(DataRegularSeason20242025!$AB$3:$AB$1315,DataRegularSeason20242025!$B$3:$B$1315, "&lt;=" &amp; EV$1, DataRegularSeason20242025!$E$3:$E$1315, $A19)</f>
        <v>18</v>
      </c>
      <c r="EW19">
        <f>SUMIFS(DataRegularSeason20242025!$AA$3:$AA$1315,DataRegularSeason20242025!$B$3:$B$1315, "&lt;=" &amp; EW$1, DataRegularSeason20242025!$D$3:$D$1315, $A19)+SUMIFS(DataRegularSeason20242025!$AB$3:$AB$1315,DataRegularSeason20242025!$B$3:$B$1315, "&lt;=" &amp; EW$1, DataRegularSeason20242025!$E$3:$E$1315, $A19)</f>
        <v>18</v>
      </c>
      <c r="EX19">
        <f>SUMIFS(DataRegularSeason20242025!$AA$3:$AA$1315,DataRegularSeason20242025!$B$3:$B$1315, "&lt;=" &amp; EX$1, DataRegularSeason20242025!$D$3:$D$1315, $A19)+SUMIFS(DataRegularSeason20242025!$AB$3:$AB$1315,DataRegularSeason20242025!$B$3:$B$1315, "&lt;=" &amp; EX$1, DataRegularSeason20242025!$E$3:$E$1315, $A19)</f>
        <v>18</v>
      </c>
      <c r="EY19">
        <f>SUMIFS(DataRegularSeason20242025!$AA$3:$AA$1315,DataRegularSeason20242025!$B$3:$B$1315, "&lt;=" &amp; EY$1, DataRegularSeason20242025!$D$3:$D$1315, $A19)+SUMIFS(DataRegularSeason20242025!$AB$3:$AB$1315,DataRegularSeason20242025!$B$3:$B$1315, "&lt;=" &amp; EY$1, DataRegularSeason20242025!$E$3:$E$1315, $A19)</f>
        <v>18</v>
      </c>
      <c r="EZ19">
        <f>SUMIFS(DataRegularSeason20242025!$AA$3:$AA$1315,DataRegularSeason20242025!$B$3:$B$1315, "&lt;=" &amp; EZ$1, DataRegularSeason20242025!$D$3:$D$1315, $A19)+SUMIFS(DataRegularSeason20242025!$AB$3:$AB$1315,DataRegularSeason20242025!$B$3:$B$1315, "&lt;=" &amp; EZ$1, DataRegularSeason20242025!$E$3:$E$1315, $A19)</f>
        <v>18</v>
      </c>
      <c r="FA19">
        <f>SUMIFS(DataRegularSeason20242025!$AA$3:$AA$1315,DataRegularSeason20242025!$B$3:$B$1315, "&lt;=" &amp; FA$1, DataRegularSeason20242025!$D$3:$D$1315, $A19)+SUMIFS(DataRegularSeason20242025!$AB$3:$AB$1315,DataRegularSeason20242025!$B$3:$B$1315, "&lt;=" &amp; FA$1, DataRegularSeason20242025!$E$3:$E$1315, $A19)</f>
        <v>18</v>
      </c>
      <c r="FB19">
        <f>SUMIFS(DataRegularSeason20242025!$AA$3:$AA$1315,DataRegularSeason20242025!$B$3:$B$1315, "&lt;=" &amp; FB$1, DataRegularSeason20242025!$D$3:$D$1315, $A19)+SUMIFS(DataRegularSeason20242025!$AB$3:$AB$1315,DataRegularSeason20242025!$B$3:$B$1315, "&lt;=" &amp; FB$1, DataRegularSeason20242025!$E$3:$E$1315, $A19)</f>
        <v>18</v>
      </c>
      <c r="FC19">
        <f>SUMIFS(DataRegularSeason20242025!$AA$3:$AA$1315,DataRegularSeason20242025!$B$3:$B$1315, "&lt;=" &amp; FC$1, DataRegularSeason20242025!$D$3:$D$1315, $A19)+SUMIFS(DataRegularSeason20242025!$AB$3:$AB$1315,DataRegularSeason20242025!$B$3:$B$1315, "&lt;=" &amp; FC$1, DataRegularSeason20242025!$E$3:$E$1315, $A19)</f>
        <v>18</v>
      </c>
      <c r="FD19">
        <f>SUMIFS(DataRegularSeason20242025!$AA$3:$AA$1315,DataRegularSeason20242025!$B$3:$B$1315, "&lt;=" &amp; FD$1, DataRegularSeason20242025!$D$3:$D$1315, $A19)+SUMIFS(DataRegularSeason20242025!$AB$3:$AB$1315,DataRegularSeason20242025!$B$3:$B$1315, "&lt;=" &amp; FD$1, DataRegularSeason20242025!$E$3:$E$1315, $A19)</f>
        <v>18</v>
      </c>
      <c r="FE19">
        <f>SUMIFS(DataRegularSeason20242025!$AA$3:$AA$1315,DataRegularSeason20242025!$B$3:$B$1315, "&lt;=" &amp; FE$1, DataRegularSeason20242025!$D$3:$D$1315, $A19)+SUMIFS(DataRegularSeason20242025!$AB$3:$AB$1315,DataRegularSeason20242025!$B$3:$B$1315, "&lt;=" &amp; FE$1, DataRegularSeason20242025!$E$3:$E$1315, $A19)</f>
        <v>18</v>
      </c>
      <c r="FF19">
        <f>SUMIFS(DataRegularSeason20242025!$AA$3:$AA$1315,DataRegularSeason20242025!$B$3:$B$1315, "&lt;=" &amp; FF$1, DataRegularSeason20242025!$D$3:$D$1315, $A19)+SUMIFS(DataRegularSeason20242025!$AB$3:$AB$1315,DataRegularSeason20242025!$B$3:$B$1315, "&lt;=" &amp; FF$1, DataRegularSeason20242025!$E$3:$E$1315, $A19)</f>
        <v>18</v>
      </c>
      <c r="FG19">
        <f>SUMIFS(DataRegularSeason20242025!$AA$3:$AA$1315,DataRegularSeason20242025!$B$3:$B$1315, "&lt;=" &amp; FG$1, DataRegularSeason20242025!$D$3:$D$1315, $A19)+SUMIFS(DataRegularSeason20242025!$AB$3:$AB$1315,DataRegularSeason20242025!$B$3:$B$1315, "&lt;=" &amp; FG$1, DataRegularSeason20242025!$E$3:$E$1315, $A19)</f>
        <v>18</v>
      </c>
      <c r="FH19">
        <f>SUMIFS(DataRegularSeason20242025!$AA$3:$AA$1315,DataRegularSeason20242025!$B$3:$B$1315, "&lt;=" &amp; FH$1, DataRegularSeason20242025!$D$3:$D$1315, $A19)+SUMIFS(DataRegularSeason20242025!$AB$3:$AB$1315,DataRegularSeason20242025!$B$3:$B$1315, "&lt;=" &amp; FH$1, DataRegularSeason20242025!$E$3:$E$1315, $A19)</f>
        <v>18</v>
      </c>
      <c r="FI19">
        <f>SUMIFS(DataRegularSeason20242025!$AA$3:$AA$1315,DataRegularSeason20242025!$B$3:$B$1315, "&lt;=" &amp; FI$1, DataRegularSeason20242025!$D$3:$D$1315, $A19)+SUMIFS(DataRegularSeason20242025!$AB$3:$AB$1315,DataRegularSeason20242025!$B$3:$B$1315, "&lt;=" &amp; FI$1, DataRegularSeason20242025!$E$3:$E$1315, $A19)</f>
        <v>18</v>
      </c>
      <c r="FJ19">
        <f>SUMIFS(DataRegularSeason20242025!$AA$3:$AA$1315,DataRegularSeason20242025!$B$3:$B$1315, "&lt;=" &amp; FJ$1, DataRegularSeason20242025!$D$3:$D$1315, $A19)+SUMIFS(DataRegularSeason20242025!$AB$3:$AB$1315,DataRegularSeason20242025!$B$3:$B$1315, "&lt;=" &amp; FJ$1, DataRegularSeason20242025!$E$3:$E$1315, $A19)</f>
        <v>18</v>
      </c>
      <c r="FK19">
        <f>SUMIFS(DataRegularSeason20242025!$AA$3:$AA$1315,DataRegularSeason20242025!$B$3:$B$1315, "&lt;=" &amp; FK$1, DataRegularSeason20242025!$D$3:$D$1315, $A19)+SUMIFS(DataRegularSeason20242025!$AB$3:$AB$1315,DataRegularSeason20242025!$B$3:$B$1315, "&lt;=" &amp; FK$1, DataRegularSeason20242025!$E$3:$E$1315, $A19)</f>
        <v>18</v>
      </c>
      <c r="FL19">
        <f>SUMIFS(DataRegularSeason20242025!$AA$3:$AA$1315,DataRegularSeason20242025!$B$3:$B$1315, "&lt;=" &amp; FL$1, DataRegularSeason20242025!$D$3:$D$1315, $A19)+SUMIFS(DataRegularSeason20242025!$AB$3:$AB$1315,DataRegularSeason20242025!$B$3:$B$1315, "&lt;=" &amp; FL$1, DataRegularSeason20242025!$E$3:$E$1315, $A19)</f>
        <v>18</v>
      </c>
      <c r="FM19">
        <f>SUMIFS(DataRegularSeason20242025!$AA$3:$AA$1315,DataRegularSeason20242025!$B$3:$B$1315, "&lt;=" &amp; FM$1, DataRegularSeason20242025!$D$3:$D$1315, $A19)+SUMIFS(DataRegularSeason20242025!$AB$3:$AB$1315,DataRegularSeason20242025!$B$3:$B$1315, "&lt;=" &amp; FM$1, DataRegularSeason20242025!$E$3:$E$1315, $A19)</f>
        <v>18</v>
      </c>
      <c r="FN19">
        <f>SUMIFS(DataRegularSeason20242025!$AA$3:$AA$1315,DataRegularSeason20242025!$B$3:$B$1315, "&lt;=" &amp; FN$1, DataRegularSeason20242025!$D$3:$D$1315, $A19)+SUMIFS(DataRegularSeason20242025!$AB$3:$AB$1315,DataRegularSeason20242025!$B$3:$B$1315, "&lt;=" &amp; FN$1, DataRegularSeason20242025!$E$3:$E$1315, $A19)</f>
        <v>18</v>
      </c>
      <c r="FO19">
        <f>SUMIFS(DataRegularSeason20242025!$AA$3:$AA$1315,DataRegularSeason20242025!$B$3:$B$1315, "&lt;=" &amp; FO$1, DataRegularSeason20242025!$D$3:$D$1315, $A19)+SUMIFS(DataRegularSeason20242025!$AB$3:$AB$1315,DataRegularSeason20242025!$B$3:$B$1315, "&lt;=" &amp; FO$1, DataRegularSeason20242025!$E$3:$E$1315, $A19)</f>
        <v>18</v>
      </c>
      <c r="FP19">
        <f>SUMIFS(DataRegularSeason20242025!$AA$3:$AA$1315,DataRegularSeason20242025!$B$3:$B$1315, "&lt;=" &amp; FP$1, DataRegularSeason20242025!$D$3:$D$1315, $A19)+SUMIFS(DataRegularSeason20242025!$AB$3:$AB$1315,DataRegularSeason20242025!$B$3:$B$1315, "&lt;=" &amp; FP$1, DataRegularSeason20242025!$E$3:$E$1315, $A19)</f>
        <v>18</v>
      </c>
      <c r="FQ19">
        <f>SUMIFS(DataRegularSeason20242025!$AA$3:$AA$1315,DataRegularSeason20242025!$B$3:$B$1315, "&lt;=" &amp; FQ$1, DataRegularSeason20242025!$D$3:$D$1315, $A19)+SUMIFS(DataRegularSeason20242025!$AB$3:$AB$1315,DataRegularSeason20242025!$B$3:$B$1315, "&lt;=" &amp; FQ$1, DataRegularSeason20242025!$E$3:$E$1315, $A19)</f>
        <v>18</v>
      </c>
      <c r="FR19">
        <f>SUMIFS(DataRegularSeason20242025!$AA$3:$AA$1315,DataRegularSeason20242025!$B$3:$B$1315, "&lt;=" &amp; FR$1, DataRegularSeason20242025!$D$3:$D$1315, $A19)+SUMIFS(DataRegularSeason20242025!$AB$3:$AB$1315,DataRegularSeason20242025!$B$3:$B$1315, "&lt;=" &amp; FR$1, DataRegularSeason20242025!$E$3:$E$1315, $A19)</f>
        <v>18</v>
      </c>
      <c r="FS19">
        <f>SUMIFS(DataRegularSeason20242025!$AA$3:$AA$1315,DataRegularSeason20242025!$B$3:$B$1315, "&lt;=" &amp; FS$1, DataRegularSeason20242025!$D$3:$D$1315, $A19)+SUMIFS(DataRegularSeason20242025!$AB$3:$AB$1315,DataRegularSeason20242025!$B$3:$B$1315, "&lt;=" &amp; FS$1, DataRegularSeason20242025!$E$3:$E$1315, $A19)</f>
        <v>18</v>
      </c>
      <c r="FT19">
        <f>SUMIFS(DataRegularSeason20242025!$AA$3:$AA$1315,DataRegularSeason20242025!$B$3:$B$1315, "&lt;=" &amp; FT$1, DataRegularSeason20242025!$D$3:$D$1315, $A19)+SUMIFS(DataRegularSeason20242025!$AB$3:$AB$1315,DataRegularSeason20242025!$B$3:$B$1315, "&lt;=" &amp; FT$1, DataRegularSeason20242025!$E$3:$E$1315, $A19)</f>
        <v>18</v>
      </c>
      <c r="FU19">
        <f>SUMIFS(DataRegularSeason20242025!$AA$3:$AA$1315,DataRegularSeason20242025!$B$3:$B$1315, "&lt;=" &amp; FU$1, DataRegularSeason20242025!$D$3:$D$1315, $A19)+SUMIFS(DataRegularSeason20242025!$AB$3:$AB$1315,DataRegularSeason20242025!$B$3:$B$1315, "&lt;=" &amp; FU$1, DataRegularSeason20242025!$E$3:$E$1315, $A19)</f>
        <v>18</v>
      </c>
      <c r="FV19">
        <f>SUMIFS(DataRegularSeason20242025!$AA$3:$AA$1315,DataRegularSeason20242025!$B$3:$B$1315, "&lt;=" &amp; FV$1, DataRegularSeason20242025!$D$3:$D$1315, $A19)+SUMIFS(DataRegularSeason20242025!$AB$3:$AB$1315,DataRegularSeason20242025!$B$3:$B$1315, "&lt;=" &amp; FV$1, DataRegularSeason20242025!$E$3:$E$1315, $A19)</f>
        <v>18</v>
      </c>
      <c r="FW19">
        <f>SUMIFS(DataRegularSeason20242025!$AA$3:$AA$1315,DataRegularSeason20242025!$B$3:$B$1315, "&lt;=" &amp; FW$1, DataRegularSeason20242025!$D$3:$D$1315, $A19)+SUMIFS(DataRegularSeason20242025!$AB$3:$AB$1315,DataRegularSeason20242025!$B$3:$B$1315, "&lt;=" &amp; FW$1, DataRegularSeason20242025!$E$3:$E$1315, $A19)</f>
        <v>18</v>
      </c>
      <c r="FX19">
        <f>SUMIFS(DataRegularSeason20242025!$AA$3:$AA$1315,DataRegularSeason20242025!$B$3:$B$1315, "&lt;=" &amp; FX$1, DataRegularSeason20242025!$D$3:$D$1315, $A19)+SUMIFS(DataRegularSeason20242025!$AB$3:$AB$1315,DataRegularSeason20242025!$B$3:$B$1315, "&lt;=" &amp; FX$1, DataRegularSeason20242025!$E$3:$E$1315, $A19)</f>
        <v>18</v>
      </c>
      <c r="FY19">
        <f>SUMIFS(DataRegularSeason20242025!$AA$3:$AA$1315,DataRegularSeason20242025!$B$3:$B$1315, "&lt;=" &amp; FY$1, DataRegularSeason20242025!$D$3:$D$1315, $A19)+SUMIFS(DataRegularSeason20242025!$AB$3:$AB$1315,DataRegularSeason20242025!$B$3:$B$1315, "&lt;=" &amp; FY$1, DataRegularSeason20242025!$E$3:$E$1315, $A19)</f>
        <v>18</v>
      </c>
      <c r="FZ19">
        <f>SUMIFS(DataRegularSeason20242025!$AA$3:$AA$1315,DataRegularSeason20242025!$B$3:$B$1315, "&lt;=" &amp; FZ$1, DataRegularSeason20242025!$D$3:$D$1315, $A19)+SUMIFS(DataRegularSeason20242025!$AB$3:$AB$1315,DataRegularSeason20242025!$B$3:$B$1315, "&lt;=" &amp; FZ$1, DataRegularSeason20242025!$E$3:$E$1315, $A19)</f>
        <v>18</v>
      </c>
      <c r="GA19">
        <f>SUMIFS(DataRegularSeason20242025!$AA$3:$AA$1315,DataRegularSeason20242025!$B$3:$B$1315, "&lt;=" &amp; GA$1, DataRegularSeason20242025!$D$3:$D$1315, $A19)+SUMIFS(DataRegularSeason20242025!$AB$3:$AB$1315,DataRegularSeason20242025!$B$3:$B$1315, "&lt;=" &amp; GA$1, DataRegularSeason20242025!$E$3:$E$1315, $A19)</f>
        <v>18</v>
      </c>
      <c r="GB19">
        <f>SUMIFS(DataRegularSeason20242025!$AA$3:$AA$1315,DataRegularSeason20242025!$B$3:$B$1315, "&lt;=" &amp; GB$1, DataRegularSeason20242025!$D$3:$D$1315, $A19)+SUMIFS(DataRegularSeason20242025!$AB$3:$AB$1315,DataRegularSeason20242025!$B$3:$B$1315, "&lt;=" &amp; GB$1, DataRegularSeason20242025!$E$3:$E$1315, $A19)</f>
        <v>18</v>
      </c>
      <c r="GC19">
        <f>SUMIFS(DataRegularSeason20242025!$AA$3:$AA$1315,DataRegularSeason20242025!$B$3:$B$1315, "&lt;=" &amp; GC$1, DataRegularSeason20242025!$D$3:$D$1315, $A19)+SUMIFS(DataRegularSeason20242025!$AB$3:$AB$1315,DataRegularSeason20242025!$B$3:$B$1315, "&lt;=" &amp; GC$1, DataRegularSeason20242025!$E$3:$E$1315, $A19)</f>
        <v>18</v>
      </c>
      <c r="GD19">
        <f>SUMIFS(DataRegularSeason20242025!$AA$3:$AA$1315,DataRegularSeason20242025!$B$3:$B$1315, "&lt;=" &amp; GD$1, DataRegularSeason20242025!$D$3:$D$1315, $A19)+SUMIFS(DataRegularSeason20242025!$AB$3:$AB$1315,DataRegularSeason20242025!$B$3:$B$1315, "&lt;=" &amp; GD$1, DataRegularSeason20242025!$E$3:$E$1315, $A19)</f>
        <v>18</v>
      </c>
      <c r="GE19">
        <f>SUMIFS(DataRegularSeason20242025!$AA$3:$AA$1315,DataRegularSeason20242025!$B$3:$B$1315, "&lt;=" &amp; GE$1, DataRegularSeason20242025!$D$3:$D$1315, $A19)+SUMIFS(DataRegularSeason20242025!$AB$3:$AB$1315,DataRegularSeason20242025!$B$3:$B$1315, "&lt;=" &amp; GE$1, DataRegularSeason20242025!$E$3:$E$1315, $A19)</f>
        <v>18</v>
      </c>
      <c r="GF19">
        <f>SUMIFS(DataRegularSeason20242025!$AA$3:$AA$1315,DataRegularSeason20242025!$B$3:$B$1315, "&lt;=" &amp; GF$1, DataRegularSeason20242025!$D$3:$D$1315, $A19)+SUMIFS(DataRegularSeason20242025!$AB$3:$AB$1315,DataRegularSeason20242025!$B$3:$B$1315, "&lt;=" &amp; GF$1, DataRegularSeason20242025!$E$3:$E$1315, $A19)</f>
        <v>18</v>
      </c>
      <c r="GG19">
        <f>SUMIFS(DataRegularSeason20242025!$AA$3:$AA$1315,DataRegularSeason20242025!$B$3:$B$1315, "&lt;=" &amp; GG$1, DataRegularSeason20242025!$D$3:$D$1315, $A19)+SUMIFS(DataRegularSeason20242025!$AB$3:$AB$1315,DataRegularSeason20242025!$B$3:$B$1315, "&lt;=" &amp; GG$1, DataRegularSeason20242025!$E$3:$E$1315, $A19)</f>
        <v>18</v>
      </c>
      <c r="GH19">
        <f>SUMIFS(DataRegularSeason20242025!$AA$3:$AA$1315,DataRegularSeason20242025!$B$3:$B$1315, "&lt;=" &amp; GH$1, DataRegularSeason20242025!$D$3:$D$1315, $A19)+SUMIFS(DataRegularSeason20242025!$AB$3:$AB$1315,DataRegularSeason20242025!$B$3:$B$1315, "&lt;=" &amp; GH$1, DataRegularSeason20242025!$E$3:$E$1315, $A19)</f>
        <v>18</v>
      </c>
      <c r="GI19">
        <f>SUMIFS(DataRegularSeason20242025!$AA$3:$AA$1315,DataRegularSeason20242025!$B$3:$B$1315, "&lt;=" &amp; GI$1, DataRegularSeason20242025!$D$3:$D$1315, $A19)+SUMIFS(DataRegularSeason20242025!$AB$3:$AB$1315,DataRegularSeason20242025!$B$3:$B$1315, "&lt;=" &amp; GI$1, DataRegularSeason20242025!$E$3:$E$1315, $A19)</f>
        <v>18</v>
      </c>
      <c r="GJ19">
        <f>SUMIFS(DataRegularSeason20242025!$AA$3:$AA$1315,DataRegularSeason20242025!$B$3:$B$1315, "&lt;=" &amp; GJ$1, DataRegularSeason20242025!$D$3:$D$1315, $A19)+SUMIFS(DataRegularSeason20242025!$AB$3:$AB$1315,DataRegularSeason20242025!$B$3:$B$1315, "&lt;=" &amp; GJ$1, DataRegularSeason20242025!$E$3:$E$1315, $A19)</f>
        <v>18</v>
      </c>
      <c r="GK19">
        <f>SUMIFS(DataRegularSeason20242025!$AA$3:$AA$1315,DataRegularSeason20242025!$B$3:$B$1315, "&lt;=" &amp; GK$1, DataRegularSeason20242025!$D$3:$D$1315, $A19)+SUMIFS(DataRegularSeason20242025!$AB$3:$AB$1315,DataRegularSeason20242025!$B$3:$B$1315, "&lt;=" &amp; GK$1, DataRegularSeason20242025!$E$3:$E$1315, $A19)</f>
        <v>18</v>
      </c>
      <c r="GL19">
        <f>SUMIFS(DataRegularSeason20242025!$AA$3:$AA$1315,DataRegularSeason20242025!$B$3:$B$1315, "&lt;=" &amp; GL$1, DataRegularSeason20242025!$D$3:$D$1315, $A19)+SUMIFS(DataRegularSeason20242025!$AB$3:$AB$1315,DataRegularSeason20242025!$B$3:$B$1315, "&lt;=" &amp; GL$1, DataRegularSeason20242025!$E$3:$E$1315, $A19)</f>
        <v>18</v>
      </c>
      <c r="GM19">
        <f>SUMIFS(DataRegularSeason20242025!$AA$3:$AA$1315,DataRegularSeason20242025!$B$3:$B$1315, "&lt;=" &amp; GM$1, DataRegularSeason20242025!$D$3:$D$1315, $A19)+SUMIFS(DataRegularSeason20242025!$AB$3:$AB$1315,DataRegularSeason20242025!$B$3:$B$1315, "&lt;=" &amp; GM$1, DataRegularSeason20242025!$E$3:$E$1315, $A19)</f>
        <v>18</v>
      </c>
      <c r="GN19">
        <f>SUMIFS(DataRegularSeason20242025!$AA$3:$AA$1315,DataRegularSeason20242025!$B$3:$B$1315, "&lt;=" &amp; GN$1, DataRegularSeason20242025!$D$3:$D$1315, $A19)+SUMIFS(DataRegularSeason20242025!$AB$3:$AB$1315,DataRegularSeason20242025!$B$3:$B$1315, "&lt;=" &amp; GN$1, DataRegularSeason20242025!$E$3:$E$1315, $A19)</f>
        <v>18</v>
      </c>
      <c r="GO19">
        <f>SUMIFS(DataRegularSeason20242025!$AA$3:$AA$1315,DataRegularSeason20242025!$B$3:$B$1315, "&lt;=" &amp; GO$1, DataRegularSeason20242025!$D$3:$D$1315, $A19)+SUMIFS(DataRegularSeason20242025!$AB$3:$AB$1315,DataRegularSeason20242025!$B$3:$B$1315, "&lt;=" &amp; GO$1, DataRegularSeason20242025!$E$3:$E$1315, $A19)</f>
        <v>18</v>
      </c>
      <c r="GP19">
        <f>SUMIFS(DataRegularSeason20242025!$AA$3:$AA$1315,DataRegularSeason20242025!$B$3:$B$1315, "&lt;=" &amp; GP$1, DataRegularSeason20242025!$D$3:$D$1315, $A19)+SUMIFS(DataRegularSeason20242025!$AB$3:$AB$1315,DataRegularSeason20242025!$B$3:$B$1315, "&lt;=" &amp; GP$1, DataRegularSeason20242025!$E$3:$E$1315, $A19)</f>
        <v>18</v>
      </c>
      <c r="GQ19">
        <f>SUMIFS(DataRegularSeason20242025!$AA$3:$AA$1315,DataRegularSeason20242025!$B$3:$B$1315, "&lt;=" &amp; GQ$1, DataRegularSeason20242025!$D$3:$D$1315, $A19)+SUMIFS(DataRegularSeason20242025!$AB$3:$AB$1315,DataRegularSeason20242025!$B$3:$B$1315, "&lt;=" &amp; GQ$1, DataRegularSeason20242025!$E$3:$E$1315, $A19)</f>
        <v>18</v>
      </c>
      <c r="GR19">
        <f>SUMIFS(DataRegularSeason20242025!$AA$3:$AA$1315,DataRegularSeason20242025!$B$3:$B$1315, "&lt;=" &amp; GR$1, DataRegularSeason20242025!$D$3:$D$1315, $A19)+SUMIFS(DataRegularSeason20242025!$AB$3:$AB$1315,DataRegularSeason20242025!$B$3:$B$1315, "&lt;=" &amp; GR$1, DataRegularSeason20242025!$E$3:$E$1315, $A19)</f>
        <v>18</v>
      </c>
      <c r="GS19">
        <f>SUMIFS(DataRegularSeason20242025!$AA$3:$AA$1315,DataRegularSeason20242025!$B$3:$B$1315, "&lt;=" &amp; GS$1, DataRegularSeason20242025!$D$3:$D$1315, $A19)+SUMIFS(DataRegularSeason20242025!$AB$3:$AB$1315,DataRegularSeason20242025!$B$3:$B$1315, "&lt;=" &amp; GS$1, DataRegularSeason20242025!$E$3:$E$1315, $A19)</f>
        <v>18</v>
      </c>
      <c r="GT19">
        <f>SUMIFS(DataRegularSeason20242025!$AA$3:$AA$1315,DataRegularSeason20242025!$B$3:$B$1315, "&lt;=" &amp; GT$1, DataRegularSeason20242025!$D$3:$D$1315, $A19)+SUMIFS(DataRegularSeason20242025!$AB$3:$AB$1315,DataRegularSeason20242025!$B$3:$B$1315, "&lt;=" &amp; GT$1, DataRegularSeason20242025!$E$3:$E$1315, $A19)</f>
        <v>18</v>
      </c>
      <c r="GU19">
        <f>SUMIFS(DataRegularSeason20242025!$AA$3:$AA$1315,DataRegularSeason20242025!$B$3:$B$1315, "&lt;=" &amp; GU$1, DataRegularSeason20242025!$D$3:$D$1315, $A19)+SUMIFS(DataRegularSeason20242025!$AB$3:$AB$1315,DataRegularSeason20242025!$B$3:$B$1315, "&lt;=" &amp; GU$1, DataRegularSeason20242025!$E$3:$E$1315, $A19)</f>
        <v>18</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14</v>
      </c>
      <c r="AN20">
        <f>SUMIFS(DataRegularSeason20242025!$AA$3:$AA$1315,DataRegularSeason20242025!$B$3:$B$1315, "&lt;=" &amp; AN$1, DataRegularSeason20242025!$D$3:$D$1315, $A20)+SUMIFS(DataRegularSeason20242025!$AB$3:$AB$1315,DataRegularSeason20242025!$B$3:$B$1315, "&lt;=" &amp; AN$1, DataRegularSeason20242025!$E$3:$E$1315, $A20)</f>
        <v>14</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14</v>
      </c>
      <c r="AR20">
        <f>SUMIFS(DataRegularSeason20242025!$AA$3:$AA$1315,DataRegularSeason20242025!$B$3:$B$1315, "&lt;=" &amp; AR$1, DataRegularSeason20242025!$D$3:$D$1315, $A20)+SUMIFS(DataRegularSeason20242025!$AB$3:$AB$1315,DataRegularSeason20242025!$B$3:$B$1315, "&lt;=" &amp; AR$1, DataRegularSeason20242025!$E$3:$E$1315, $A20)</f>
        <v>14</v>
      </c>
      <c r="AS20">
        <f>SUMIFS(DataRegularSeason20242025!$AA$3:$AA$1315,DataRegularSeason20242025!$B$3:$B$1315, "&lt;=" &amp; AS$1, DataRegularSeason20242025!$D$3:$D$1315, $A20)+SUMIFS(DataRegularSeason20242025!$AB$3:$AB$1315,DataRegularSeason20242025!$B$3:$B$1315, "&lt;=" &amp; AS$1, DataRegularSeason20242025!$E$3:$E$1315, $A20)</f>
        <v>14</v>
      </c>
      <c r="AT20">
        <f>SUMIFS(DataRegularSeason20242025!$AA$3:$AA$1315,DataRegularSeason20242025!$B$3:$B$1315, "&lt;=" &amp; AT$1, DataRegularSeason20242025!$D$3:$D$1315, $A20)+SUMIFS(DataRegularSeason20242025!$AB$3:$AB$1315,DataRegularSeason20242025!$B$3:$B$1315, "&lt;=" &amp; AT$1, DataRegularSeason20242025!$E$3:$E$1315, $A20)</f>
        <v>14</v>
      </c>
      <c r="AU20">
        <f>SUMIFS(DataRegularSeason20242025!$AA$3:$AA$1315,DataRegularSeason20242025!$B$3:$B$1315, "&lt;=" &amp; AU$1, DataRegularSeason20242025!$D$3:$D$1315, $A20)+SUMIFS(DataRegularSeason20242025!$AB$3:$AB$1315,DataRegularSeason20242025!$B$3:$B$1315, "&lt;=" &amp; AU$1, DataRegularSeason20242025!$E$3:$E$1315, $A20)</f>
        <v>14</v>
      </c>
      <c r="AV20">
        <f>SUMIFS(DataRegularSeason20242025!$AA$3:$AA$1315,DataRegularSeason20242025!$B$3:$B$1315, "&lt;=" &amp; AV$1, DataRegularSeason20242025!$D$3:$D$1315, $A20)+SUMIFS(DataRegularSeason20242025!$AB$3:$AB$1315,DataRegularSeason20242025!$B$3:$B$1315, "&lt;=" &amp; AV$1, DataRegularSeason20242025!$E$3:$E$1315, $A20)</f>
        <v>14</v>
      </c>
      <c r="AW20">
        <f>SUMIFS(DataRegularSeason20242025!$AA$3:$AA$1315,DataRegularSeason20242025!$B$3:$B$1315, "&lt;=" &amp; AW$1, DataRegularSeason20242025!$D$3:$D$1315, $A20)+SUMIFS(DataRegularSeason20242025!$AB$3:$AB$1315,DataRegularSeason20242025!$B$3:$B$1315, "&lt;=" &amp; AW$1, DataRegularSeason20242025!$E$3:$E$1315, $A20)</f>
        <v>14</v>
      </c>
      <c r="AX20">
        <f>SUMIFS(DataRegularSeason20242025!$AA$3:$AA$1315,DataRegularSeason20242025!$B$3:$B$1315, "&lt;=" &amp; AX$1, DataRegularSeason20242025!$D$3:$D$1315, $A20)+SUMIFS(DataRegularSeason20242025!$AB$3:$AB$1315,DataRegularSeason20242025!$B$3:$B$1315, "&lt;=" &amp; AX$1, DataRegularSeason20242025!$E$3:$E$1315, $A20)</f>
        <v>14</v>
      </c>
      <c r="AY20">
        <f>SUMIFS(DataRegularSeason20242025!$AA$3:$AA$1315,DataRegularSeason20242025!$B$3:$B$1315, "&lt;=" &amp; AY$1, DataRegularSeason20242025!$D$3:$D$1315, $A20)+SUMIFS(DataRegularSeason20242025!$AB$3:$AB$1315,DataRegularSeason20242025!$B$3:$B$1315, "&lt;=" &amp; AY$1, DataRegularSeason20242025!$E$3:$E$1315, $A20)</f>
        <v>14</v>
      </c>
      <c r="AZ20">
        <f>SUMIFS(DataRegularSeason20242025!$AA$3:$AA$1315,DataRegularSeason20242025!$B$3:$B$1315, "&lt;=" &amp; AZ$1, DataRegularSeason20242025!$D$3:$D$1315, $A20)+SUMIFS(DataRegularSeason20242025!$AB$3:$AB$1315,DataRegularSeason20242025!$B$3:$B$1315, "&lt;=" &amp; AZ$1, DataRegularSeason20242025!$E$3:$E$1315, $A20)</f>
        <v>14</v>
      </c>
      <c r="BA20">
        <f>SUMIFS(DataRegularSeason20242025!$AA$3:$AA$1315,DataRegularSeason20242025!$B$3:$B$1315, "&lt;=" &amp; BA$1, DataRegularSeason20242025!$D$3:$D$1315, $A20)+SUMIFS(DataRegularSeason20242025!$AB$3:$AB$1315,DataRegularSeason20242025!$B$3:$B$1315, "&lt;=" &amp; BA$1, DataRegularSeason20242025!$E$3:$E$1315, $A20)</f>
        <v>14</v>
      </c>
      <c r="BB20">
        <f>SUMIFS(DataRegularSeason20242025!$AA$3:$AA$1315,DataRegularSeason20242025!$B$3:$B$1315, "&lt;=" &amp; BB$1, DataRegularSeason20242025!$D$3:$D$1315, $A20)+SUMIFS(DataRegularSeason20242025!$AB$3:$AB$1315,DataRegularSeason20242025!$B$3:$B$1315, "&lt;=" &amp; BB$1, DataRegularSeason20242025!$E$3:$E$1315, $A20)</f>
        <v>14</v>
      </c>
      <c r="BC20">
        <f>SUMIFS(DataRegularSeason20242025!$AA$3:$AA$1315,DataRegularSeason20242025!$B$3:$B$1315, "&lt;=" &amp; BC$1, DataRegularSeason20242025!$D$3:$D$1315, $A20)+SUMIFS(DataRegularSeason20242025!$AB$3:$AB$1315,DataRegularSeason20242025!$B$3:$B$1315, "&lt;=" &amp; BC$1, DataRegularSeason20242025!$E$3:$E$1315, $A20)</f>
        <v>14</v>
      </c>
      <c r="BD20">
        <f>SUMIFS(DataRegularSeason20242025!$AA$3:$AA$1315,DataRegularSeason20242025!$B$3:$B$1315, "&lt;=" &amp; BD$1, DataRegularSeason20242025!$D$3:$D$1315, $A20)+SUMIFS(DataRegularSeason20242025!$AB$3:$AB$1315,DataRegularSeason20242025!$B$3:$B$1315, "&lt;=" &amp; BD$1, DataRegularSeason20242025!$E$3:$E$1315, $A20)</f>
        <v>14</v>
      </c>
      <c r="BE20">
        <f>SUMIFS(DataRegularSeason20242025!$AA$3:$AA$1315,DataRegularSeason20242025!$B$3:$B$1315, "&lt;=" &amp; BE$1, DataRegularSeason20242025!$D$3:$D$1315, $A20)+SUMIFS(DataRegularSeason20242025!$AB$3:$AB$1315,DataRegularSeason20242025!$B$3:$B$1315, "&lt;=" &amp; BE$1, DataRegularSeason20242025!$E$3:$E$1315, $A20)</f>
        <v>14</v>
      </c>
      <c r="BF20">
        <f>SUMIFS(DataRegularSeason20242025!$AA$3:$AA$1315,DataRegularSeason20242025!$B$3:$B$1315, "&lt;=" &amp; BF$1, DataRegularSeason20242025!$D$3:$D$1315, $A20)+SUMIFS(DataRegularSeason20242025!$AB$3:$AB$1315,DataRegularSeason20242025!$B$3:$B$1315, "&lt;=" &amp; BF$1, DataRegularSeason20242025!$E$3:$E$1315, $A20)</f>
        <v>14</v>
      </c>
      <c r="BG20">
        <f>SUMIFS(DataRegularSeason20242025!$AA$3:$AA$1315,DataRegularSeason20242025!$B$3:$B$1315, "&lt;=" &amp; BG$1, DataRegularSeason20242025!$D$3:$D$1315, $A20)+SUMIFS(DataRegularSeason20242025!$AB$3:$AB$1315,DataRegularSeason20242025!$B$3:$B$1315, "&lt;=" &amp; BG$1, DataRegularSeason20242025!$E$3:$E$1315, $A20)</f>
        <v>14</v>
      </c>
      <c r="BH20">
        <f>SUMIFS(DataRegularSeason20242025!$AA$3:$AA$1315,DataRegularSeason20242025!$B$3:$B$1315, "&lt;=" &amp; BH$1, DataRegularSeason20242025!$D$3:$D$1315, $A20)+SUMIFS(DataRegularSeason20242025!$AB$3:$AB$1315,DataRegularSeason20242025!$B$3:$B$1315, "&lt;=" &amp; BH$1, DataRegularSeason20242025!$E$3:$E$1315, $A20)</f>
        <v>14</v>
      </c>
      <c r="BI20">
        <f>SUMIFS(DataRegularSeason20242025!$AA$3:$AA$1315,DataRegularSeason20242025!$B$3:$B$1315, "&lt;=" &amp; BI$1, DataRegularSeason20242025!$D$3:$D$1315, $A20)+SUMIFS(DataRegularSeason20242025!$AB$3:$AB$1315,DataRegularSeason20242025!$B$3:$B$1315, "&lt;=" &amp; BI$1, DataRegularSeason20242025!$E$3:$E$1315, $A20)</f>
        <v>14</v>
      </c>
      <c r="BJ20">
        <f>SUMIFS(DataRegularSeason20242025!$AA$3:$AA$1315,DataRegularSeason20242025!$B$3:$B$1315, "&lt;=" &amp; BJ$1, DataRegularSeason20242025!$D$3:$D$1315, $A20)+SUMIFS(DataRegularSeason20242025!$AB$3:$AB$1315,DataRegularSeason20242025!$B$3:$B$1315, "&lt;=" &amp; BJ$1, DataRegularSeason20242025!$E$3:$E$1315, $A20)</f>
        <v>14</v>
      </c>
      <c r="BK20">
        <f>SUMIFS(DataRegularSeason20242025!$AA$3:$AA$1315,DataRegularSeason20242025!$B$3:$B$1315, "&lt;=" &amp; BK$1, DataRegularSeason20242025!$D$3:$D$1315, $A20)+SUMIFS(DataRegularSeason20242025!$AB$3:$AB$1315,DataRegularSeason20242025!$B$3:$B$1315, "&lt;=" &amp; BK$1, DataRegularSeason20242025!$E$3:$E$1315, $A20)</f>
        <v>14</v>
      </c>
      <c r="BL20">
        <f>SUMIFS(DataRegularSeason20242025!$AA$3:$AA$1315,DataRegularSeason20242025!$B$3:$B$1315, "&lt;=" &amp; BL$1, DataRegularSeason20242025!$D$3:$D$1315, $A20)+SUMIFS(DataRegularSeason20242025!$AB$3:$AB$1315,DataRegularSeason20242025!$B$3:$B$1315, "&lt;=" &amp; BL$1, DataRegularSeason20242025!$E$3:$E$1315, $A20)</f>
        <v>14</v>
      </c>
      <c r="BM20">
        <f>SUMIFS(DataRegularSeason20242025!$AA$3:$AA$1315,DataRegularSeason20242025!$B$3:$B$1315, "&lt;=" &amp; BM$1, DataRegularSeason20242025!$D$3:$D$1315, $A20)+SUMIFS(DataRegularSeason20242025!$AB$3:$AB$1315,DataRegularSeason20242025!$B$3:$B$1315, "&lt;=" &amp; BM$1, DataRegularSeason20242025!$E$3:$E$1315, $A20)</f>
        <v>14</v>
      </c>
      <c r="BN20">
        <f>SUMIFS(DataRegularSeason20242025!$AA$3:$AA$1315,DataRegularSeason20242025!$B$3:$B$1315, "&lt;=" &amp; BN$1, DataRegularSeason20242025!$D$3:$D$1315, $A20)+SUMIFS(DataRegularSeason20242025!$AB$3:$AB$1315,DataRegularSeason20242025!$B$3:$B$1315, "&lt;=" &amp; BN$1, DataRegularSeason20242025!$E$3:$E$1315, $A20)</f>
        <v>14</v>
      </c>
      <c r="BO20">
        <f>SUMIFS(DataRegularSeason20242025!$AA$3:$AA$1315,DataRegularSeason20242025!$B$3:$B$1315, "&lt;=" &amp; BO$1, DataRegularSeason20242025!$D$3:$D$1315, $A20)+SUMIFS(DataRegularSeason20242025!$AB$3:$AB$1315,DataRegularSeason20242025!$B$3:$B$1315, "&lt;=" &amp; BO$1, DataRegularSeason20242025!$E$3:$E$1315, $A20)</f>
        <v>14</v>
      </c>
      <c r="BP20">
        <f>SUMIFS(DataRegularSeason20242025!$AA$3:$AA$1315,DataRegularSeason20242025!$B$3:$B$1315, "&lt;=" &amp; BP$1, DataRegularSeason20242025!$D$3:$D$1315, $A20)+SUMIFS(DataRegularSeason20242025!$AB$3:$AB$1315,DataRegularSeason20242025!$B$3:$B$1315, "&lt;=" &amp; BP$1, DataRegularSeason20242025!$E$3:$E$1315, $A20)</f>
        <v>14</v>
      </c>
      <c r="BQ20">
        <f>SUMIFS(DataRegularSeason20242025!$AA$3:$AA$1315,DataRegularSeason20242025!$B$3:$B$1315, "&lt;=" &amp; BQ$1, DataRegularSeason20242025!$D$3:$D$1315, $A20)+SUMIFS(DataRegularSeason20242025!$AB$3:$AB$1315,DataRegularSeason20242025!$B$3:$B$1315, "&lt;=" &amp; BQ$1, DataRegularSeason20242025!$E$3:$E$1315, $A20)</f>
        <v>14</v>
      </c>
      <c r="BR20">
        <f>SUMIFS(DataRegularSeason20242025!$AA$3:$AA$1315,DataRegularSeason20242025!$B$3:$B$1315, "&lt;=" &amp; BR$1, DataRegularSeason20242025!$D$3:$D$1315, $A20)+SUMIFS(DataRegularSeason20242025!$AB$3:$AB$1315,DataRegularSeason20242025!$B$3:$B$1315, "&lt;=" &amp; BR$1, DataRegularSeason20242025!$E$3:$E$1315, $A20)</f>
        <v>14</v>
      </c>
      <c r="BS20">
        <f>SUMIFS(DataRegularSeason20242025!$AA$3:$AA$1315,DataRegularSeason20242025!$B$3:$B$1315, "&lt;=" &amp; BS$1, DataRegularSeason20242025!$D$3:$D$1315, $A20)+SUMIFS(DataRegularSeason20242025!$AB$3:$AB$1315,DataRegularSeason20242025!$B$3:$B$1315, "&lt;=" &amp; BS$1, DataRegularSeason20242025!$E$3:$E$1315, $A20)</f>
        <v>14</v>
      </c>
      <c r="BT20">
        <f>SUMIFS(DataRegularSeason20242025!$AA$3:$AA$1315,DataRegularSeason20242025!$B$3:$B$1315, "&lt;=" &amp; BT$1, DataRegularSeason20242025!$D$3:$D$1315, $A20)+SUMIFS(DataRegularSeason20242025!$AB$3:$AB$1315,DataRegularSeason20242025!$B$3:$B$1315, "&lt;=" &amp; BT$1, DataRegularSeason20242025!$E$3:$E$1315, $A20)</f>
        <v>14</v>
      </c>
      <c r="BU20">
        <f>SUMIFS(DataRegularSeason20242025!$AA$3:$AA$1315,DataRegularSeason20242025!$B$3:$B$1315, "&lt;=" &amp; BU$1, DataRegularSeason20242025!$D$3:$D$1315, $A20)+SUMIFS(DataRegularSeason20242025!$AB$3:$AB$1315,DataRegularSeason20242025!$B$3:$B$1315, "&lt;=" &amp; BU$1, DataRegularSeason20242025!$E$3:$E$1315, $A20)</f>
        <v>14</v>
      </c>
      <c r="BV20">
        <f>SUMIFS(DataRegularSeason20242025!$AA$3:$AA$1315,DataRegularSeason20242025!$B$3:$B$1315, "&lt;=" &amp; BV$1, DataRegularSeason20242025!$D$3:$D$1315, $A20)+SUMIFS(DataRegularSeason20242025!$AB$3:$AB$1315,DataRegularSeason20242025!$B$3:$B$1315, "&lt;=" &amp; BV$1, DataRegularSeason20242025!$E$3:$E$1315, $A20)</f>
        <v>14</v>
      </c>
      <c r="BW20">
        <f>SUMIFS(DataRegularSeason20242025!$AA$3:$AA$1315,DataRegularSeason20242025!$B$3:$B$1315, "&lt;=" &amp; BW$1, DataRegularSeason20242025!$D$3:$D$1315, $A20)+SUMIFS(DataRegularSeason20242025!$AB$3:$AB$1315,DataRegularSeason20242025!$B$3:$B$1315, "&lt;=" &amp; BW$1, DataRegularSeason20242025!$E$3:$E$1315, $A20)</f>
        <v>14</v>
      </c>
      <c r="BX20">
        <f>SUMIFS(DataRegularSeason20242025!$AA$3:$AA$1315,DataRegularSeason20242025!$B$3:$B$1315, "&lt;=" &amp; BX$1, DataRegularSeason20242025!$D$3:$D$1315, $A20)+SUMIFS(DataRegularSeason20242025!$AB$3:$AB$1315,DataRegularSeason20242025!$B$3:$B$1315, "&lt;=" &amp; BX$1, DataRegularSeason20242025!$E$3:$E$1315, $A20)</f>
        <v>14</v>
      </c>
      <c r="BY20">
        <f>SUMIFS(DataRegularSeason20242025!$AA$3:$AA$1315,DataRegularSeason20242025!$B$3:$B$1315, "&lt;=" &amp; BY$1, DataRegularSeason20242025!$D$3:$D$1315, $A20)+SUMIFS(DataRegularSeason20242025!$AB$3:$AB$1315,DataRegularSeason20242025!$B$3:$B$1315, "&lt;=" &amp; BY$1, DataRegularSeason20242025!$E$3:$E$1315, $A20)</f>
        <v>14</v>
      </c>
      <c r="BZ20">
        <f>SUMIFS(DataRegularSeason20242025!$AA$3:$AA$1315,DataRegularSeason20242025!$B$3:$B$1315, "&lt;=" &amp; BZ$1, DataRegularSeason20242025!$D$3:$D$1315, $A20)+SUMIFS(DataRegularSeason20242025!$AB$3:$AB$1315,DataRegularSeason20242025!$B$3:$B$1315, "&lt;=" &amp; BZ$1, DataRegularSeason20242025!$E$3:$E$1315, $A20)</f>
        <v>14</v>
      </c>
      <c r="CA20">
        <f>SUMIFS(DataRegularSeason20242025!$AA$3:$AA$1315,DataRegularSeason20242025!$B$3:$B$1315, "&lt;=" &amp; CA$1, DataRegularSeason20242025!$D$3:$D$1315, $A20)+SUMIFS(DataRegularSeason20242025!$AB$3:$AB$1315,DataRegularSeason20242025!$B$3:$B$1315, "&lt;=" &amp; CA$1, DataRegularSeason20242025!$E$3:$E$1315, $A20)</f>
        <v>14</v>
      </c>
      <c r="CB20">
        <f>SUMIFS(DataRegularSeason20242025!$AA$3:$AA$1315,DataRegularSeason20242025!$B$3:$B$1315, "&lt;=" &amp; CB$1, DataRegularSeason20242025!$D$3:$D$1315, $A20)+SUMIFS(DataRegularSeason20242025!$AB$3:$AB$1315,DataRegularSeason20242025!$B$3:$B$1315, "&lt;=" &amp; CB$1, DataRegularSeason20242025!$E$3:$E$1315, $A20)</f>
        <v>14</v>
      </c>
      <c r="CC20">
        <f>SUMIFS(DataRegularSeason20242025!$AA$3:$AA$1315,DataRegularSeason20242025!$B$3:$B$1315, "&lt;=" &amp; CC$1, DataRegularSeason20242025!$D$3:$D$1315, $A20)+SUMIFS(DataRegularSeason20242025!$AB$3:$AB$1315,DataRegularSeason20242025!$B$3:$B$1315, "&lt;=" &amp; CC$1, DataRegularSeason20242025!$E$3:$E$1315, $A20)</f>
        <v>14</v>
      </c>
      <c r="CD20">
        <f>SUMIFS(DataRegularSeason20242025!$AA$3:$AA$1315,DataRegularSeason20242025!$B$3:$B$1315, "&lt;=" &amp; CD$1, DataRegularSeason20242025!$D$3:$D$1315, $A20)+SUMIFS(DataRegularSeason20242025!$AB$3:$AB$1315,DataRegularSeason20242025!$B$3:$B$1315, "&lt;=" &amp; CD$1, DataRegularSeason20242025!$E$3:$E$1315, $A20)</f>
        <v>14</v>
      </c>
      <c r="CE20">
        <f>SUMIFS(DataRegularSeason20242025!$AA$3:$AA$1315,DataRegularSeason20242025!$B$3:$B$1315, "&lt;=" &amp; CE$1, DataRegularSeason20242025!$D$3:$D$1315, $A20)+SUMIFS(DataRegularSeason20242025!$AB$3:$AB$1315,DataRegularSeason20242025!$B$3:$B$1315, "&lt;=" &amp; CE$1, DataRegularSeason20242025!$E$3:$E$1315, $A20)</f>
        <v>14</v>
      </c>
      <c r="CF20">
        <f>SUMIFS(DataRegularSeason20242025!$AA$3:$AA$1315,DataRegularSeason20242025!$B$3:$B$1315, "&lt;=" &amp; CF$1, DataRegularSeason20242025!$D$3:$D$1315, $A20)+SUMIFS(DataRegularSeason20242025!$AB$3:$AB$1315,DataRegularSeason20242025!$B$3:$B$1315, "&lt;=" &amp; CF$1, DataRegularSeason20242025!$E$3:$E$1315, $A20)</f>
        <v>14</v>
      </c>
      <c r="CG20">
        <f>SUMIFS(DataRegularSeason20242025!$AA$3:$AA$1315,DataRegularSeason20242025!$B$3:$B$1315, "&lt;=" &amp; CG$1, DataRegularSeason20242025!$D$3:$D$1315, $A20)+SUMIFS(DataRegularSeason20242025!$AB$3:$AB$1315,DataRegularSeason20242025!$B$3:$B$1315, "&lt;=" &amp; CG$1, DataRegularSeason20242025!$E$3:$E$1315, $A20)</f>
        <v>14</v>
      </c>
      <c r="CH20">
        <f>SUMIFS(DataRegularSeason20242025!$AA$3:$AA$1315,DataRegularSeason20242025!$B$3:$B$1315, "&lt;=" &amp; CH$1, DataRegularSeason20242025!$D$3:$D$1315, $A20)+SUMIFS(DataRegularSeason20242025!$AB$3:$AB$1315,DataRegularSeason20242025!$B$3:$B$1315, "&lt;=" &amp; CH$1, DataRegularSeason20242025!$E$3:$E$1315, $A20)</f>
        <v>14</v>
      </c>
      <c r="CI20">
        <f>SUMIFS(DataRegularSeason20242025!$AA$3:$AA$1315,DataRegularSeason20242025!$B$3:$B$1315, "&lt;=" &amp; CI$1, DataRegularSeason20242025!$D$3:$D$1315, $A20)+SUMIFS(DataRegularSeason20242025!$AB$3:$AB$1315,DataRegularSeason20242025!$B$3:$B$1315, "&lt;=" &amp; CI$1, DataRegularSeason20242025!$E$3:$E$1315, $A20)</f>
        <v>14</v>
      </c>
      <c r="CJ20">
        <f>SUMIFS(DataRegularSeason20242025!$AA$3:$AA$1315,DataRegularSeason20242025!$B$3:$B$1315, "&lt;=" &amp; CJ$1, DataRegularSeason20242025!$D$3:$D$1315, $A20)+SUMIFS(DataRegularSeason20242025!$AB$3:$AB$1315,DataRegularSeason20242025!$B$3:$B$1315, "&lt;=" &amp; CJ$1, DataRegularSeason20242025!$E$3:$E$1315, $A20)</f>
        <v>14</v>
      </c>
      <c r="CK20">
        <f>SUMIFS(DataRegularSeason20242025!$AA$3:$AA$1315,DataRegularSeason20242025!$B$3:$B$1315, "&lt;=" &amp; CK$1, DataRegularSeason20242025!$D$3:$D$1315, $A20)+SUMIFS(DataRegularSeason20242025!$AB$3:$AB$1315,DataRegularSeason20242025!$B$3:$B$1315, "&lt;=" &amp; CK$1, DataRegularSeason20242025!$E$3:$E$1315, $A20)</f>
        <v>14</v>
      </c>
      <c r="CL20">
        <f>SUMIFS(DataRegularSeason20242025!$AA$3:$AA$1315,DataRegularSeason20242025!$B$3:$B$1315, "&lt;=" &amp; CL$1, DataRegularSeason20242025!$D$3:$D$1315, $A20)+SUMIFS(DataRegularSeason20242025!$AB$3:$AB$1315,DataRegularSeason20242025!$B$3:$B$1315, "&lt;=" &amp; CL$1, DataRegularSeason20242025!$E$3:$E$1315, $A20)</f>
        <v>14</v>
      </c>
      <c r="CM20">
        <f>SUMIFS(DataRegularSeason20242025!$AA$3:$AA$1315,DataRegularSeason20242025!$B$3:$B$1315, "&lt;=" &amp; CM$1, DataRegularSeason20242025!$D$3:$D$1315, $A20)+SUMIFS(DataRegularSeason20242025!$AB$3:$AB$1315,DataRegularSeason20242025!$B$3:$B$1315, "&lt;=" &amp; CM$1, DataRegularSeason20242025!$E$3:$E$1315, $A20)</f>
        <v>14</v>
      </c>
      <c r="CN20">
        <f>SUMIFS(DataRegularSeason20242025!$AA$3:$AA$1315,DataRegularSeason20242025!$B$3:$B$1315, "&lt;=" &amp; CN$1, DataRegularSeason20242025!$D$3:$D$1315, $A20)+SUMIFS(DataRegularSeason20242025!$AB$3:$AB$1315,DataRegularSeason20242025!$B$3:$B$1315, "&lt;=" &amp; CN$1, DataRegularSeason20242025!$E$3:$E$1315, $A20)</f>
        <v>14</v>
      </c>
      <c r="CO20">
        <f>SUMIFS(DataRegularSeason20242025!$AA$3:$AA$1315,DataRegularSeason20242025!$B$3:$B$1315, "&lt;=" &amp; CO$1, DataRegularSeason20242025!$D$3:$D$1315, $A20)+SUMIFS(DataRegularSeason20242025!$AB$3:$AB$1315,DataRegularSeason20242025!$B$3:$B$1315, "&lt;=" &amp; CO$1, DataRegularSeason20242025!$E$3:$E$1315, $A20)</f>
        <v>14</v>
      </c>
      <c r="CP20">
        <f>SUMIFS(DataRegularSeason20242025!$AA$3:$AA$1315,DataRegularSeason20242025!$B$3:$B$1315, "&lt;=" &amp; CP$1, DataRegularSeason20242025!$D$3:$D$1315, $A20)+SUMIFS(DataRegularSeason20242025!$AB$3:$AB$1315,DataRegularSeason20242025!$B$3:$B$1315, "&lt;=" &amp; CP$1, DataRegularSeason20242025!$E$3:$E$1315, $A20)</f>
        <v>14</v>
      </c>
      <c r="CQ20">
        <f>SUMIFS(DataRegularSeason20242025!$AA$3:$AA$1315,DataRegularSeason20242025!$B$3:$B$1315, "&lt;=" &amp; CQ$1, DataRegularSeason20242025!$D$3:$D$1315, $A20)+SUMIFS(DataRegularSeason20242025!$AB$3:$AB$1315,DataRegularSeason20242025!$B$3:$B$1315, "&lt;=" &amp; CQ$1, DataRegularSeason20242025!$E$3:$E$1315, $A20)</f>
        <v>14</v>
      </c>
      <c r="CR20">
        <f>SUMIFS(DataRegularSeason20242025!$AA$3:$AA$1315,DataRegularSeason20242025!$B$3:$B$1315, "&lt;=" &amp; CR$1, DataRegularSeason20242025!$D$3:$D$1315, $A20)+SUMIFS(DataRegularSeason20242025!$AB$3:$AB$1315,DataRegularSeason20242025!$B$3:$B$1315, "&lt;=" &amp; CR$1, DataRegularSeason20242025!$E$3:$E$1315, $A20)</f>
        <v>14</v>
      </c>
      <c r="CS20">
        <f>SUMIFS(DataRegularSeason20242025!$AA$3:$AA$1315,DataRegularSeason20242025!$B$3:$B$1315, "&lt;=" &amp; CS$1, DataRegularSeason20242025!$D$3:$D$1315, $A20)+SUMIFS(DataRegularSeason20242025!$AB$3:$AB$1315,DataRegularSeason20242025!$B$3:$B$1315, "&lt;=" &amp; CS$1, DataRegularSeason20242025!$E$3:$E$1315, $A20)</f>
        <v>14</v>
      </c>
      <c r="CT20">
        <f>SUMIFS(DataRegularSeason20242025!$AA$3:$AA$1315,DataRegularSeason20242025!$B$3:$B$1315, "&lt;=" &amp; CT$1, DataRegularSeason20242025!$D$3:$D$1315, $A20)+SUMIFS(DataRegularSeason20242025!$AB$3:$AB$1315,DataRegularSeason20242025!$B$3:$B$1315, "&lt;=" &amp; CT$1, DataRegularSeason20242025!$E$3:$E$1315, $A20)</f>
        <v>14</v>
      </c>
      <c r="CU20">
        <f>SUMIFS(DataRegularSeason20242025!$AA$3:$AA$1315,DataRegularSeason20242025!$B$3:$B$1315, "&lt;=" &amp; CU$1, DataRegularSeason20242025!$D$3:$D$1315, $A20)+SUMIFS(DataRegularSeason20242025!$AB$3:$AB$1315,DataRegularSeason20242025!$B$3:$B$1315, "&lt;=" &amp; CU$1, DataRegularSeason20242025!$E$3:$E$1315, $A20)</f>
        <v>14</v>
      </c>
      <c r="CV20">
        <f>SUMIFS(DataRegularSeason20242025!$AA$3:$AA$1315,DataRegularSeason20242025!$B$3:$B$1315, "&lt;=" &amp; CV$1, DataRegularSeason20242025!$D$3:$D$1315, $A20)+SUMIFS(DataRegularSeason20242025!$AB$3:$AB$1315,DataRegularSeason20242025!$B$3:$B$1315, "&lt;=" &amp; CV$1, DataRegularSeason20242025!$E$3:$E$1315, $A20)</f>
        <v>14</v>
      </c>
      <c r="CW20">
        <f>SUMIFS(DataRegularSeason20242025!$AA$3:$AA$1315,DataRegularSeason20242025!$B$3:$B$1315, "&lt;=" &amp; CW$1, DataRegularSeason20242025!$D$3:$D$1315, $A20)+SUMIFS(DataRegularSeason20242025!$AB$3:$AB$1315,DataRegularSeason20242025!$B$3:$B$1315, "&lt;=" &amp; CW$1, DataRegularSeason20242025!$E$3:$E$1315, $A20)</f>
        <v>14</v>
      </c>
      <c r="CX20">
        <f>SUMIFS(DataRegularSeason20242025!$AA$3:$AA$1315,DataRegularSeason20242025!$B$3:$B$1315, "&lt;=" &amp; CX$1, DataRegularSeason20242025!$D$3:$D$1315, $A20)+SUMIFS(DataRegularSeason20242025!$AB$3:$AB$1315,DataRegularSeason20242025!$B$3:$B$1315, "&lt;=" &amp; CX$1, DataRegularSeason20242025!$E$3:$E$1315, $A20)</f>
        <v>14</v>
      </c>
      <c r="CY20">
        <f>SUMIFS(DataRegularSeason20242025!$AA$3:$AA$1315,DataRegularSeason20242025!$B$3:$B$1315, "&lt;=" &amp; CY$1, DataRegularSeason20242025!$D$3:$D$1315, $A20)+SUMIFS(DataRegularSeason20242025!$AB$3:$AB$1315,DataRegularSeason20242025!$B$3:$B$1315, "&lt;=" &amp; CY$1, DataRegularSeason20242025!$E$3:$E$1315, $A20)</f>
        <v>14</v>
      </c>
      <c r="CZ20">
        <f>SUMIFS(DataRegularSeason20242025!$AA$3:$AA$1315,DataRegularSeason20242025!$B$3:$B$1315, "&lt;=" &amp; CZ$1, DataRegularSeason20242025!$D$3:$D$1315, $A20)+SUMIFS(DataRegularSeason20242025!$AB$3:$AB$1315,DataRegularSeason20242025!$B$3:$B$1315, "&lt;=" &amp; CZ$1, DataRegularSeason20242025!$E$3:$E$1315, $A20)</f>
        <v>14</v>
      </c>
      <c r="DA20">
        <f>SUMIFS(DataRegularSeason20242025!$AA$3:$AA$1315,DataRegularSeason20242025!$B$3:$B$1315, "&lt;=" &amp; DA$1, DataRegularSeason20242025!$D$3:$D$1315, $A20)+SUMIFS(DataRegularSeason20242025!$AB$3:$AB$1315,DataRegularSeason20242025!$B$3:$B$1315, "&lt;=" &amp; DA$1, DataRegularSeason20242025!$E$3:$E$1315, $A20)</f>
        <v>14</v>
      </c>
      <c r="DB20">
        <f>SUMIFS(DataRegularSeason20242025!$AA$3:$AA$1315,DataRegularSeason20242025!$B$3:$B$1315, "&lt;=" &amp; DB$1, DataRegularSeason20242025!$D$3:$D$1315, $A20)+SUMIFS(DataRegularSeason20242025!$AB$3:$AB$1315,DataRegularSeason20242025!$B$3:$B$1315, "&lt;=" &amp; DB$1, DataRegularSeason20242025!$E$3:$E$1315, $A20)</f>
        <v>14</v>
      </c>
      <c r="DC20">
        <f>SUMIFS(DataRegularSeason20242025!$AA$3:$AA$1315,DataRegularSeason20242025!$B$3:$B$1315, "&lt;=" &amp; DC$1, DataRegularSeason20242025!$D$3:$D$1315, $A20)+SUMIFS(DataRegularSeason20242025!$AB$3:$AB$1315,DataRegularSeason20242025!$B$3:$B$1315, "&lt;=" &amp; DC$1, DataRegularSeason20242025!$E$3:$E$1315, $A20)</f>
        <v>14</v>
      </c>
      <c r="DD20">
        <f>SUMIFS(DataRegularSeason20242025!$AA$3:$AA$1315,DataRegularSeason20242025!$B$3:$B$1315, "&lt;=" &amp; DD$1, DataRegularSeason20242025!$D$3:$D$1315, $A20)+SUMIFS(DataRegularSeason20242025!$AB$3:$AB$1315,DataRegularSeason20242025!$B$3:$B$1315, "&lt;=" &amp; DD$1, DataRegularSeason20242025!$E$3:$E$1315, $A20)</f>
        <v>14</v>
      </c>
      <c r="DE20">
        <f>SUMIFS(DataRegularSeason20242025!$AA$3:$AA$1315,DataRegularSeason20242025!$B$3:$B$1315, "&lt;=" &amp; DE$1, DataRegularSeason20242025!$D$3:$D$1315, $A20)+SUMIFS(DataRegularSeason20242025!$AB$3:$AB$1315,DataRegularSeason20242025!$B$3:$B$1315, "&lt;=" &amp; DE$1, DataRegularSeason20242025!$E$3:$E$1315, $A20)</f>
        <v>14</v>
      </c>
      <c r="DF20">
        <f>SUMIFS(DataRegularSeason20242025!$AA$3:$AA$1315,DataRegularSeason20242025!$B$3:$B$1315, "&lt;=" &amp; DF$1, DataRegularSeason20242025!$D$3:$D$1315, $A20)+SUMIFS(DataRegularSeason20242025!$AB$3:$AB$1315,DataRegularSeason20242025!$B$3:$B$1315, "&lt;=" &amp; DF$1, DataRegularSeason20242025!$E$3:$E$1315, $A20)</f>
        <v>14</v>
      </c>
      <c r="DG20">
        <f>SUMIFS(DataRegularSeason20242025!$AA$3:$AA$1315,DataRegularSeason20242025!$B$3:$B$1315, "&lt;=" &amp; DG$1, DataRegularSeason20242025!$D$3:$D$1315, $A20)+SUMIFS(DataRegularSeason20242025!$AB$3:$AB$1315,DataRegularSeason20242025!$B$3:$B$1315, "&lt;=" &amp; DG$1, DataRegularSeason20242025!$E$3:$E$1315, $A20)</f>
        <v>14</v>
      </c>
      <c r="DH20">
        <f>SUMIFS(DataRegularSeason20242025!$AA$3:$AA$1315,DataRegularSeason20242025!$B$3:$B$1315, "&lt;=" &amp; DH$1, DataRegularSeason20242025!$D$3:$D$1315, $A20)+SUMIFS(DataRegularSeason20242025!$AB$3:$AB$1315,DataRegularSeason20242025!$B$3:$B$1315, "&lt;=" &amp; DH$1, DataRegularSeason20242025!$E$3:$E$1315, $A20)</f>
        <v>14</v>
      </c>
      <c r="DI20">
        <f>SUMIFS(DataRegularSeason20242025!$AA$3:$AA$1315,DataRegularSeason20242025!$B$3:$B$1315, "&lt;=" &amp; DI$1, DataRegularSeason20242025!$D$3:$D$1315, $A20)+SUMIFS(DataRegularSeason20242025!$AB$3:$AB$1315,DataRegularSeason20242025!$B$3:$B$1315, "&lt;=" &amp; DI$1, DataRegularSeason20242025!$E$3:$E$1315, $A20)</f>
        <v>14</v>
      </c>
      <c r="DJ20">
        <f>SUMIFS(DataRegularSeason20242025!$AA$3:$AA$1315,DataRegularSeason20242025!$B$3:$B$1315, "&lt;=" &amp; DJ$1, DataRegularSeason20242025!$D$3:$D$1315, $A20)+SUMIFS(DataRegularSeason20242025!$AB$3:$AB$1315,DataRegularSeason20242025!$B$3:$B$1315, "&lt;=" &amp; DJ$1, DataRegularSeason20242025!$E$3:$E$1315, $A20)</f>
        <v>14</v>
      </c>
      <c r="DK20">
        <f>SUMIFS(DataRegularSeason20242025!$AA$3:$AA$1315,DataRegularSeason20242025!$B$3:$B$1315, "&lt;=" &amp; DK$1, DataRegularSeason20242025!$D$3:$D$1315, $A20)+SUMIFS(DataRegularSeason20242025!$AB$3:$AB$1315,DataRegularSeason20242025!$B$3:$B$1315, "&lt;=" &amp; DK$1, DataRegularSeason20242025!$E$3:$E$1315, $A20)</f>
        <v>14</v>
      </c>
      <c r="DL20">
        <f>SUMIFS(DataRegularSeason20242025!$AA$3:$AA$1315,DataRegularSeason20242025!$B$3:$B$1315, "&lt;=" &amp; DL$1, DataRegularSeason20242025!$D$3:$D$1315, $A20)+SUMIFS(DataRegularSeason20242025!$AB$3:$AB$1315,DataRegularSeason20242025!$B$3:$B$1315, "&lt;=" &amp; DL$1, DataRegularSeason20242025!$E$3:$E$1315, $A20)</f>
        <v>14</v>
      </c>
      <c r="DM20">
        <f>SUMIFS(DataRegularSeason20242025!$AA$3:$AA$1315,DataRegularSeason20242025!$B$3:$B$1315, "&lt;=" &amp; DM$1, DataRegularSeason20242025!$D$3:$D$1315, $A20)+SUMIFS(DataRegularSeason20242025!$AB$3:$AB$1315,DataRegularSeason20242025!$B$3:$B$1315, "&lt;=" &amp; DM$1, DataRegularSeason20242025!$E$3:$E$1315, $A20)</f>
        <v>14</v>
      </c>
      <c r="DN20">
        <f>SUMIFS(DataRegularSeason20242025!$AA$3:$AA$1315,DataRegularSeason20242025!$B$3:$B$1315, "&lt;=" &amp; DN$1, DataRegularSeason20242025!$D$3:$D$1315, $A20)+SUMIFS(DataRegularSeason20242025!$AB$3:$AB$1315,DataRegularSeason20242025!$B$3:$B$1315, "&lt;=" &amp; DN$1, DataRegularSeason20242025!$E$3:$E$1315, $A20)</f>
        <v>14</v>
      </c>
      <c r="DO20">
        <f>SUMIFS(DataRegularSeason20242025!$AA$3:$AA$1315,DataRegularSeason20242025!$B$3:$B$1315, "&lt;=" &amp; DO$1, DataRegularSeason20242025!$D$3:$D$1315, $A20)+SUMIFS(DataRegularSeason20242025!$AB$3:$AB$1315,DataRegularSeason20242025!$B$3:$B$1315, "&lt;=" &amp; DO$1, DataRegularSeason20242025!$E$3:$E$1315, $A20)</f>
        <v>14</v>
      </c>
      <c r="DP20">
        <f>SUMIFS(DataRegularSeason20242025!$AA$3:$AA$1315,DataRegularSeason20242025!$B$3:$B$1315, "&lt;=" &amp; DP$1, DataRegularSeason20242025!$D$3:$D$1315, $A20)+SUMIFS(DataRegularSeason20242025!$AB$3:$AB$1315,DataRegularSeason20242025!$B$3:$B$1315, "&lt;=" &amp; DP$1, DataRegularSeason20242025!$E$3:$E$1315, $A20)</f>
        <v>14</v>
      </c>
      <c r="DQ20">
        <f>SUMIFS(DataRegularSeason20242025!$AA$3:$AA$1315,DataRegularSeason20242025!$B$3:$B$1315, "&lt;=" &amp; DQ$1, DataRegularSeason20242025!$D$3:$D$1315, $A20)+SUMIFS(DataRegularSeason20242025!$AB$3:$AB$1315,DataRegularSeason20242025!$B$3:$B$1315, "&lt;=" &amp; DQ$1, DataRegularSeason20242025!$E$3:$E$1315, $A20)</f>
        <v>14</v>
      </c>
      <c r="DR20">
        <f>SUMIFS(DataRegularSeason20242025!$AA$3:$AA$1315,DataRegularSeason20242025!$B$3:$B$1315, "&lt;=" &amp; DR$1, DataRegularSeason20242025!$D$3:$D$1315, $A20)+SUMIFS(DataRegularSeason20242025!$AB$3:$AB$1315,DataRegularSeason20242025!$B$3:$B$1315, "&lt;=" &amp; DR$1, DataRegularSeason20242025!$E$3:$E$1315, $A20)</f>
        <v>14</v>
      </c>
      <c r="DS20">
        <f>SUMIFS(DataRegularSeason20242025!$AA$3:$AA$1315,DataRegularSeason20242025!$B$3:$B$1315, "&lt;=" &amp; DS$1, DataRegularSeason20242025!$D$3:$D$1315, $A20)+SUMIFS(DataRegularSeason20242025!$AB$3:$AB$1315,DataRegularSeason20242025!$B$3:$B$1315, "&lt;=" &amp; DS$1, DataRegularSeason20242025!$E$3:$E$1315, $A20)</f>
        <v>14</v>
      </c>
      <c r="DT20">
        <f>SUMIFS(DataRegularSeason20242025!$AA$3:$AA$1315,DataRegularSeason20242025!$B$3:$B$1315, "&lt;=" &amp; DT$1, DataRegularSeason20242025!$D$3:$D$1315, $A20)+SUMIFS(DataRegularSeason20242025!$AB$3:$AB$1315,DataRegularSeason20242025!$B$3:$B$1315, "&lt;=" &amp; DT$1, DataRegularSeason20242025!$E$3:$E$1315, $A20)</f>
        <v>14</v>
      </c>
      <c r="DU20">
        <f>SUMIFS(DataRegularSeason20242025!$AA$3:$AA$1315,DataRegularSeason20242025!$B$3:$B$1315, "&lt;=" &amp; DU$1, DataRegularSeason20242025!$D$3:$D$1315, $A20)+SUMIFS(DataRegularSeason20242025!$AB$3:$AB$1315,DataRegularSeason20242025!$B$3:$B$1315, "&lt;=" &amp; DU$1, DataRegularSeason20242025!$E$3:$E$1315, $A20)</f>
        <v>14</v>
      </c>
      <c r="DV20">
        <f>SUMIFS(DataRegularSeason20242025!$AA$3:$AA$1315,DataRegularSeason20242025!$B$3:$B$1315, "&lt;=" &amp; DV$1, DataRegularSeason20242025!$D$3:$D$1315, $A20)+SUMIFS(DataRegularSeason20242025!$AB$3:$AB$1315,DataRegularSeason20242025!$B$3:$B$1315, "&lt;=" &amp; DV$1, DataRegularSeason20242025!$E$3:$E$1315, $A20)</f>
        <v>14</v>
      </c>
      <c r="DW20">
        <f>SUMIFS(DataRegularSeason20242025!$AA$3:$AA$1315,DataRegularSeason20242025!$B$3:$B$1315, "&lt;=" &amp; DW$1, DataRegularSeason20242025!$D$3:$D$1315, $A20)+SUMIFS(DataRegularSeason20242025!$AB$3:$AB$1315,DataRegularSeason20242025!$B$3:$B$1315, "&lt;=" &amp; DW$1, DataRegularSeason20242025!$E$3:$E$1315, $A20)</f>
        <v>14</v>
      </c>
      <c r="DX20">
        <f>SUMIFS(DataRegularSeason20242025!$AA$3:$AA$1315,DataRegularSeason20242025!$B$3:$B$1315, "&lt;=" &amp; DX$1, DataRegularSeason20242025!$D$3:$D$1315, $A20)+SUMIFS(DataRegularSeason20242025!$AB$3:$AB$1315,DataRegularSeason20242025!$B$3:$B$1315, "&lt;=" &amp; DX$1, DataRegularSeason20242025!$E$3:$E$1315, $A20)</f>
        <v>14</v>
      </c>
      <c r="DY20">
        <f>SUMIFS(DataRegularSeason20242025!$AA$3:$AA$1315,DataRegularSeason20242025!$B$3:$B$1315, "&lt;=" &amp; DY$1, DataRegularSeason20242025!$D$3:$D$1315, $A20)+SUMIFS(DataRegularSeason20242025!$AB$3:$AB$1315,DataRegularSeason20242025!$B$3:$B$1315, "&lt;=" &amp; DY$1, DataRegularSeason20242025!$E$3:$E$1315, $A20)</f>
        <v>14</v>
      </c>
      <c r="DZ20">
        <f>SUMIFS(DataRegularSeason20242025!$AA$3:$AA$1315,DataRegularSeason20242025!$B$3:$B$1315, "&lt;=" &amp; DZ$1, DataRegularSeason20242025!$D$3:$D$1315, $A20)+SUMIFS(DataRegularSeason20242025!$AB$3:$AB$1315,DataRegularSeason20242025!$B$3:$B$1315, "&lt;=" &amp; DZ$1, DataRegularSeason20242025!$E$3:$E$1315, $A20)</f>
        <v>14</v>
      </c>
      <c r="EA20">
        <f>SUMIFS(DataRegularSeason20242025!$AA$3:$AA$1315,DataRegularSeason20242025!$B$3:$B$1315, "&lt;=" &amp; EA$1, DataRegularSeason20242025!$D$3:$D$1315, $A20)+SUMIFS(DataRegularSeason20242025!$AB$3:$AB$1315,DataRegularSeason20242025!$B$3:$B$1315, "&lt;=" &amp; EA$1, DataRegularSeason20242025!$E$3:$E$1315, $A20)</f>
        <v>14</v>
      </c>
      <c r="EB20">
        <f>SUMIFS(DataRegularSeason20242025!$AA$3:$AA$1315,DataRegularSeason20242025!$B$3:$B$1315, "&lt;=" &amp; EB$1, DataRegularSeason20242025!$D$3:$D$1315, $A20)+SUMIFS(DataRegularSeason20242025!$AB$3:$AB$1315,DataRegularSeason20242025!$B$3:$B$1315, "&lt;=" &amp; EB$1, DataRegularSeason20242025!$E$3:$E$1315, $A20)</f>
        <v>14</v>
      </c>
      <c r="EC20">
        <f>SUMIFS(DataRegularSeason20242025!$AA$3:$AA$1315,DataRegularSeason20242025!$B$3:$B$1315, "&lt;=" &amp; EC$1, DataRegularSeason20242025!$D$3:$D$1315, $A20)+SUMIFS(DataRegularSeason20242025!$AB$3:$AB$1315,DataRegularSeason20242025!$B$3:$B$1315, "&lt;=" &amp; EC$1, DataRegularSeason20242025!$E$3:$E$1315, $A20)</f>
        <v>14</v>
      </c>
      <c r="ED20">
        <f>SUMIFS(DataRegularSeason20242025!$AA$3:$AA$1315,DataRegularSeason20242025!$B$3:$B$1315, "&lt;=" &amp; ED$1, DataRegularSeason20242025!$D$3:$D$1315, $A20)+SUMIFS(DataRegularSeason20242025!$AB$3:$AB$1315,DataRegularSeason20242025!$B$3:$B$1315, "&lt;=" &amp; ED$1, DataRegularSeason20242025!$E$3:$E$1315, $A20)</f>
        <v>14</v>
      </c>
      <c r="EE20">
        <f>SUMIFS(DataRegularSeason20242025!$AA$3:$AA$1315,DataRegularSeason20242025!$B$3:$B$1315, "&lt;=" &amp; EE$1, DataRegularSeason20242025!$D$3:$D$1315, $A20)+SUMIFS(DataRegularSeason20242025!$AB$3:$AB$1315,DataRegularSeason20242025!$B$3:$B$1315, "&lt;=" &amp; EE$1, DataRegularSeason20242025!$E$3:$E$1315, $A20)</f>
        <v>14</v>
      </c>
      <c r="EF20">
        <f>SUMIFS(DataRegularSeason20242025!$AA$3:$AA$1315,DataRegularSeason20242025!$B$3:$B$1315, "&lt;=" &amp; EF$1, DataRegularSeason20242025!$D$3:$D$1315, $A20)+SUMIFS(DataRegularSeason20242025!$AB$3:$AB$1315,DataRegularSeason20242025!$B$3:$B$1315, "&lt;=" &amp; EF$1, DataRegularSeason20242025!$E$3:$E$1315, $A20)</f>
        <v>14</v>
      </c>
      <c r="EG20">
        <f>SUMIFS(DataRegularSeason20242025!$AA$3:$AA$1315,DataRegularSeason20242025!$B$3:$B$1315, "&lt;=" &amp; EG$1, DataRegularSeason20242025!$D$3:$D$1315, $A20)+SUMIFS(DataRegularSeason20242025!$AB$3:$AB$1315,DataRegularSeason20242025!$B$3:$B$1315, "&lt;=" &amp; EG$1, DataRegularSeason20242025!$E$3:$E$1315, $A20)</f>
        <v>14</v>
      </c>
      <c r="EH20">
        <f>SUMIFS(DataRegularSeason20242025!$AA$3:$AA$1315,DataRegularSeason20242025!$B$3:$B$1315, "&lt;=" &amp; EH$1, DataRegularSeason20242025!$D$3:$D$1315, $A20)+SUMIFS(DataRegularSeason20242025!$AB$3:$AB$1315,DataRegularSeason20242025!$B$3:$B$1315, "&lt;=" &amp; EH$1, DataRegularSeason20242025!$E$3:$E$1315, $A20)</f>
        <v>14</v>
      </c>
      <c r="EI20">
        <f>SUMIFS(DataRegularSeason20242025!$AA$3:$AA$1315,DataRegularSeason20242025!$B$3:$B$1315, "&lt;=" &amp; EI$1, DataRegularSeason20242025!$D$3:$D$1315, $A20)+SUMIFS(DataRegularSeason20242025!$AB$3:$AB$1315,DataRegularSeason20242025!$B$3:$B$1315, "&lt;=" &amp; EI$1, DataRegularSeason20242025!$E$3:$E$1315, $A20)</f>
        <v>14</v>
      </c>
      <c r="EJ20">
        <f>SUMIFS(DataRegularSeason20242025!$AA$3:$AA$1315,DataRegularSeason20242025!$B$3:$B$1315, "&lt;=" &amp; EJ$1, DataRegularSeason20242025!$D$3:$D$1315, $A20)+SUMIFS(DataRegularSeason20242025!$AB$3:$AB$1315,DataRegularSeason20242025!$B$3:$B$1315, "&lt;=" &amp; EJ$1, DataRegularSeason20242025!$E$3:$E$1315, $A20)</f>
        <v>14</v>
      </c>
      <c r="EK20">
        <f>SUMIFS(DataRegularSeason20242025!$AA$3:$AA$1315,DataRegularSeason20242025!$B$3:$B$1315, "&lt;=" &amp; EK$1, DataRegularSeason20242025!$D$3:$D$1315, $A20)+SUMIFS(DataRegularSeason20242025!$AB$3:$AB$1315,DataRegularSeason20242025!$B$3:$B$1315, "&lt;=" &amp; EK$1, DataRegularSeason20242025!$E$3:$E$1315, $A20)</f>
        <v>14</v>
      </c>
      <c r="EL20">
        <f>SUMIFS(DataRegularSeason20242025!$AA$3:$AA$1315,DataRegularSeason20242025!$B$3:$B$1315, "&lt;=" &amp; EL$1, DataRegularSeason20242025!$D$3:$D$1315, $A20)+SUMIFS(DataRegularSeason20242025!$AB$3:$AB$1315,DataRegularSeason20242025!$B$3:$B$1315, "&lt;=" &amp; EL$1, DataRegularSeason20242025!$E$3:$E$1315, $A20)</f>
        <v>14</v>
      </c>
      <c r="EM20">
        <f>SUMIFS(DataRegularSeason20242025!$AA$3:$AA$1315,DataRegularSeason20242025!$B$3:$B$1315, "&lt;=" &amp; EM$1, DataRegularSeason20242025!$D$3:$D$1315, $A20)+SUMIFS(DataRegularSeason20242025!$AB$3:$AB$1315,DataRegularSeason20242025!$B$3:$B$1315, "&lt;=" &amp; EM$1, DataRegularSeason20242025!$E$3:$E$1315, $A20)</f>
        <v>14</v>
      </c>
      <c r="EN20">
        <f>SUMIFS(DataRegularSeason20242025!$AA$3:$AA$1315,DataRegularSeason20242025!$B$3:$B$1315, "&lt;=" &amp; EN$1, DataRegularSeason20242025!$D$3:$D$1315, $A20)+SUMIFS(DataRegularSeason20242025!$AB$3:$AB$1315,DataRegularSeason20242025!$B$3:$B$1315, "&lt;=" &amp; EN$1, DataRegularSeason20242025!$E$3:$E$1315, $A20)</f>
        <v>14</v>
      </c>
      <c r="EO20">
        <f>SUMIFS(DataRegularSeason20242025!$AA$3:$AA$1315,DataRegularSeason20242025!$B$3:$B$1315, "&lt;=" &amp; EO$1, DataRegularSeason20242025!$D$3:$D$1315, $A20)+SUMIFS(DataRegularSeason20242025!$AB$3:$AB$1315,DataRegularSeason20242025!$B$3:$B$1315, "&lt;=" &amp; EO$1, DataRegularSeason20242025!$E$3:$E$1315, $A20)</f>
        <v>14</v>
      </c>
      <c r="EP20">
        <f>SUMIFS(DataRegularSeason20242025!$AA$3:$AA$1315,DataRegularSeason20242025!$B$3:$B$1315, "&lt;=" &amp; EP$1, DataRegularSeason20242025!$D$3:$D$1315, $A20)+SUMIFS(DataRegularSeason20242025!$AB$3:$AB$1315,DataRegularSeason20242025!$B$3:$B$1315, "&lt;=" &amp; EP$1, DataRegularSeason20242025!$E$3:$E$1315, $A20)</f>
        <v>14</v>
      </c>
      <c r="EQ20">
        <f>SUMIFS(DataRegularSeason20242025!$AA$3:$AA$1315,DataRegularSeason20242025!$B$3:$B$1315, "&lt;=" &amp; EQ$1, DataRegularSeason20242025!$D$3:$D$1315, $A20)+SUMIFS(DataRegularSeason20242025!$AB$3:$AB$1315,DataRegularSeason20242025!$B$3:$B$1315, "&lt;=" &amp; EQ$1, DataRegularSeason20242025!$E$3:$E$1315, $A20)</f>
        <v>14</v>
      </c>
      <c r="ER20">
        <f>SUMIFS(DataRegularSeason20242025!$AA$3:$AA$1315,DataRegularSeason20242025!$B$3:$B$1315, "&lt;=" &amp; ER$1, DataRegularSeason20242025!$D$3:$D$1315, $A20)+SUMIFS(DataRegularSeason20242025!$AB$3:$AB$1315,DataRegularSeason20242025!$B$3:$B$1315, "&lt;=" &amp; ER$1, DataRegularSeason20242025!$E$3:$E$1315, $A20)</f>
        <v>14</v>
      </c>
      <c r="ES20">
        <f>SUMIFS(DataRegularSeason20242025!$AA$3:$AA$1315,DataRegularSeason20242025!$B$3:$B$1315, "&lt;=" &amp; ES$1, DataRegularSeason20242025!$D$3:$D$1315, $A20)+SUMIFS(DataRegularSeason20242025!$AB$3:$AB$1315,DataRegularSeason20242025!$B$3:$B$1315, "&lt;=" &amp; ES$1, DataRegularSeason20242025!$E$3:$E$1315, $A20)</f>
        <v>14</v>
      </c>
      <c r="ET20">
        <f>SUMIFS(DataRegularSeason20242025!$AA$3:$AA$1315,DataRegularSeason20242025!$B$3:$B$1315, "&lt;=" &amp; ET$1, DataRegularSeason20242025!$D$3:$D$1315, $A20)+SUMIFS(DataRegularSeason20242025!$AB$3:$AB$1315,DataRegularSeason20242025!$B$3:$B$1315, "&lt;=" &amp; ET$1, DataRegularSeason20242025!$E$3:$E$1315, $A20)</f>
        <v>14</v>
      </c>
      <c r="EU20">
        <f>SUMIFS(DataRegularSeason20242025!$AA$3:$AA$1315,DataRegularSeason20242025!$B$3:$B$1315, "&lt;=" &amp; EU$1, DataRegularSeason20242025!$D$3:$D$1315, $A20)+SUMIFS(DataRegularSeason20242025!$AB$3:$AB$1315,DataRegularSeason20242025!$B$3:$B$1315, "&lt;=" &amp; EU$1, DataRegularSeason20242025!$E$3:$E$1315, $A20)</f>
        <v>14</v>
      </c>
      <c r="EV20">
        <f>SUMIFS(DataRegularSeason20242025!$AA$3:$AA$1315,DataRegularSeason20242025!$B$3:$B$1315, "&lt;=" &amp; EV$1, DataRegularSeason20242025!$D$3:$D$1315, $A20)+SUMIFS(DataRegularSeason20242025!$AB$3:$AB$1315,DataRegularSeason20242025!$B$3:$B$1315, "&lt;=" &amp; EV$1, DataRegularSeason20242025!$E$3:$E$1315, $A20)</f>
        <v>14</v>
      </c>
      <c r="EW20">
        <f>SUMIFS(DataRegularSeason20242025!$AA$3:$AA$1315,DataRegularSeason20242025!$B$3:$B$1315, "&lt;=" &amp; EW$1, DataRegularSeason20242025!$D$3:$D$1315, $A20)+SUMIFS(DataRegularSeason20242025!$AB$3:$AB$1315,DataRegularSeason20242025!$B$3:$B$1315, "&lt;=" &amp; EW$1, DataRegularSeason20242025!$E$3:$E$1315, $A20)</f>
        <v>14</v>
      </c>
      <c r="EX20">
        <f>SUMIFS(DataRegularSeason20242025!$AA$3:$AA$1315,DataRegularSeason20242025!$B$3:$B$1315, "&lt;=" &amp; EX$1, DataRegularSeason20242025!$D$3:$D$1315, $A20)+SUMIFS(DataRegularSeason20242025!$AB$3:$AB$1315,DataRegularSeason20242025!$B$3:$B$1315, "&lt;=" &amp; EX$1, DataRegularSeason20242025!$E$3:$E$1315, $A20)</f>
        <v>14</v>
      </c>
      <c r="EY20">
        <f>SUMIFS(DataRegularSeason20242025!$AA$3:$AA$1315,DataRegularSeason20242025!$B$3:$B$1315, "&lt;=" &amp; EY$1, DataRegularSeason20242025!$D$3:$D$1315, $A20)+SUMIFS(DataRegularSeason20242025!$AB$3:$AB$1315,DataRegularSeason20242025!$B$3:$B$1315, "&lt;=" &amp; EY$1, DataRegularSeason20242025!$E$3:$E$1315, $A20)</f>
        <v>14</v>
      </c>
      <c r="EZ20">
        <f>SUMIFS(DataRegularSeason20242025!$AA$3:$AA$1315,DataRegularSeason20242025!$B$3:$B$1315, "&lt;=" &amp; EZ$1, DataRegularSeason20242025!$D$3:$D$1315, $A20)+SUMIFS(DataRegularSeason20242025!$AB$3:$AB$1315,DataRegularSeason20242025!$B$3:$B$1315, "&lt;=" &amp; EZ$1, DataRegularSeason20242025!$E$3:$E$1315, $A20)</f>
        <v>14</v>
      </c>
      <c r="FA20">
        <f>SUMIFS(DataRegularSeason20242025!$AA$3:$AA$1315,DataRegularSeason20242025!$B$3:$B$1315, "&lt;=" &amp; FA$1, DataRegularSeason20242025!$D$3:$D$1315, $A20)+SUMIFS(DataRegularSeason20242025!$AB$3:$AB$1315,DataRegularSeason20242025!$B$3:$B$1315, "&lt;=" &amp; FA$1, DataRegularSeason20242025!$E$3:$E$1315, $A20)</f>
        <v>14</v>
      </c>
      <c r="FB20">
        <f>SUMIFS(DataRegularSeason20242025!$AA$3:$AA$1315,DataRegularSeason20242025!$B$3:$B$1315, "&lt;=" &amp; FB$1, DataRegularSeason20242025!$D$3:$D$1315, $A20)+SUMIFS(DataRegularSeason20242025!$AB$3:$AB$1315,DataRegularSeason20242025!$B$3:$B$1315, "&lt;=" &amp; FB$1, DataRegularSeason20242025!$E$3:$E$1315, $A20)</f>
        <v>14</v>
      </c>
      <c r="FC20">
        <f>SUMIFS(DataRegularSeason20242025!$AA$3:$AA$1315,DataRegularSeason20242025!$B$3:$B$1315, "&lt;=" &amp; FC$1, DataRegularSeason20242025!$D$3:$D$1315, $A20)+SUMIFS(DataRegularSeason20242025!$AB$3:$AB$1315,DataRegularSeason20242025!$B$3:$B$1315, "&lt;=" &amp; FC$1, DataRegularSeason20242025!$E$3:$E$1315, $A20)</f>
        <v>14</v>
      </c>
      <c r="FD20">
        <f>SUMIFS(DataRegularSeason20242025!$AA$3:$AA$1315,DataRegularSeason20242025!$B$3:$B$1315, "&lt;=" &amp; FD$1, DataRegularSeason20242025!$D$3:$D$1315, $A20)+SUMIFS(DataRegularSeason20242025!$AB$3:$AB$1315,DataRegularSeason20242025!$B$3:$B$1315, "&lt;=" &amp; FD$1, DataRegularSeason20242025!$E$3:$E$1315, $A20)</f>
        <v>14</v>
      </c>
      <c r="FE20">
        <f>SUMIFS(DataRegularSeason20242025!$AA$3:$AA$1315,DataRegularSeason20242025!$B$3:$B$1315, "&lt;=" &amp; FE$1, DataRegularSeason20242025!$D$3:$D$1315, $A20)+SUMIFS(DataRegularSeason20242025!$AB$3:$AB$1315,DataRegularSeason20242025!$B$3:$B$1315, "&lt;=" &amp; FE$1, DataRegularSeason20242025!$E$3:$E$1315, $A20)</f>
        <v>14</v>
      </c>
      <c r="FF20">
        <f>SUMIFS(DataRegularSeason20242025!$AA$3:$AA$1315,DataRegularSeason20242025!$B$3:$B$1315, "&lt;=" &amp; FF$1, DataRegularSeason20242025!$D$3:$D$1315, $A20)+SUMIFS(DataRegularSeason20242025!$AB$3:$AB$1315,DataRegularSeason20242025!$B$3:$B$1315, "&lt;=" &amp; FF$1, DataRegularSeason20242025!$E$3:$E$1315, $A20)</f>
        <v>14</v>
      </c>
      <c r="FG20">
        <f>SUMIFS(DataRegularSeason20242025!$AA$3:$AA$1315,DataRegularSeason20242025!$B$3:$B$1315, "&lt;=" &amp; FG$1, DataRegularSeason20242025!$D$3:$D$1315, $A20)+SUMIFS(DataRegularSeason20242025!$AB$3:$AB$1315,DataRegularSeason20242025!$B$3:$B$1315, "&lt;=" &amp; FG$1, DataRegularSeason20242025!$E$3:$E$1315, $A20)</f>
        <v>14</v>
      </c>
      <c r="FH20">
        <f>SUMIFS(DataRegularSeason20242025!$AA$3:$AA$1315,DataRegularSeason20242025!$B$3:$B$1315, "&lt;=" &amp; FH$1, DataRegularSeason20242025!$D$3:$D$1315, $A20)+SUMIFS(DataRegularSeason20242025!$AB$3:$AB$1315,DataRegularSeason20242025!$B$3:$B$1315, "&lt;=" &amp; FH$1, DataRegularSeason20242025!$E$3:$E$1315, $A20)</f>
        <v>14</v>
      </c>
      <c r="FI20">
        <f>SUMIFS(DataRegularSeason20242025!$AA$3:$AA$1315,DataRegularSeason20242025!$B$3:$B$1315, "&lt;=" &amp; FI$1, DataRegularSeason20242025!$D$3:$D$1315, $A20)+SUMIFS(DataRegularSeason20242025!$AB$3:$AB$1315,DataRegularSeason20242025!$B$3:$B$1315, "&lt;=" &amp; FI$1, DataRegularSeason20242025!$E$3:$E$1315, $A20)</f>
        <v>14</v>
      </c>
      <c r="FJ20">
        <f>SUMIFS(DataRegularSeason20242025!$AA$3:$AA$1315,DataRegularSeason20242025!$B$3:$B$1315, "&lt;=" &amp; FJ$1, DataRegularSeason20242025!$D$3:$D$1315, $A20)+SUMIFS(DataRegularSeason20242025!$AB$3:$AB$1315,DataRegularSeason20242025!$B$3:$B$1315, "&lt;=" &amp; FJ$1, DataRegularSeason20242025!$E$3:$E$1315, $A20)</f>
        <v>14</v>
      </c>
      <c r="FK20">
        <f>SUMIFS(DataRegularSeason20242025!$AA$3:$AA$1315,DataRegularSeason20242025!$B$3:$B$1315, "&lt;=" &amp; FK$1, DataRegularSeason20242025!$D$3:$D$1315, $A20)+SUMIFS(DataRegularSeason20242025!$AB$3:$AB$1315,DataRegularSeason20242025!$B$3:$B$1315, "&lt;=" &amp; FK$1, DataRegularSeason20242025!$E$3:$E$1315, $A20)</f>
        <v>14</v>
      </c>
      <c r="FL20">
        <f>SUMIFS(DataRegularSeason20242025!$AA$3:$AA$1315,DataRegularSeason20242025!$B$3:$B$1315, "&lt;=" &amp; FL$1, DataRegularSeason20242025!$D$3:$D$1315, $A20)+SUMIFS(DataRegularSeason20242025!$AB$3:$AB$1315,DataRegularSeason20242025!$B$3:$B$1315, "&lt;=" &amp; FL$1, DataRegularSeason20242025!$E$3:$E$1315, $A20)</f>
        <v>14</v>
      </c>
      <c r="FM20">
        <f>SUMIFS(DataRegularSeason20242025!$AA$3:$AA$1315,DataRegularSeason20242025!$B$3:$B$1315, "&lt;=" &amp; FM$1, DataRegularSeason20242025!$D$3:$D$1315, $A20)+SUMIFS(DataRegularSeason20242025!$AB$3:$AB$1315,DataRegularSeason20242025!$B$3:$B$1315, "&lt;=" &amp; FM$1, DataRegularSeason20242025!$E$3:$E$1315, $A20)</f>
        <v>14</v>
      </c>
      <c r="FN20">
        <f>SUMIFS(DataRegularSeason20242025!$AA$3:$AA$1315,DataRegularSeason20242025!$B$3:$B$1315, "&lt;=" &amp; FN$1, DataRegularSeason20242025!$D$3:$D$1315, $A20)+SUMIFS(DataRegularSeason20242025!$AB$3:$AB$1315,DataRegularSeason20242025!$B$3:$B$1315, "&lt;=" &amp; FN$1, DataRegularSeason20242025!$E$3:$E$1315, $A20)</f>
        <v>14</v>
      </c>
      <c r="FO20">
        <f>SUMIFS(DataRegularSeason20242025!$AA$3:$AA$1315,DataRegularSeason20242025!$B$3:$B$1315, "&lt;=" &amp; FO$1, DataRegularSeason20242025!$D$3:$D$1315, $A20)+SUMIFS(DataRegularSeason20242025!$AB$3:$AB$1315,DataRegularSeason20242025!$B$3:$B$1315, "&lt;=" &amp; FO$1, DataRegularSeason20242025!$E$3:$E$1315, $A20)</f>
        <v>14</v>
      </c>
      <c r="FP20">
        <f>SUMIFS(DataRegularSeason20242025!$AA$3:$AA$1315,DataRegularSeason20242025!$B$3:$B$1315, "&lt;=" &amp; FP$1, DataRegularSeason20242025!$D$3:$D$1315, $A20)+SUMIFS(DataRegularSeason20242025!$AB$3:$AB$1315,DataRegularSeason20242025!$B$3:$B$1315, "&lt;=" &amp; FP$1, DataRegularSeason20242025!$E$3:$E$1315, $A20)</f>
        <v>14</v>
      </c>
      <c r="FQ20">
        <f>SUMIFS(DataRegularSeason20242025!$AA$3:$AA$1315,DataRegularSeason20242025!$B$3:$B$1315, "&lt;=" &amp; FQ$1, DataRegularSeason20242025!$D$3:$D$1315, $A20)+SUMIFS(DataRegularSeason20242025!$AB$3:$AB$1315,DataRegularSeason20242025!$B$3:$B$1315, "&lt;=" &amp; FQ$1, DataRegularSeason20242025!$E$3:$E$1315, $A20)</f>
        <v>14</v>
      </c>
      <c r="FR20">
        <f>SUMIFS(DataRegularSeason20242025!$AA$3:$AA$1315,DataRegularSeason20242025!$B$3:$B$1315, "&lt;=" &amp; FR$1, DataRegularSeason20242025!$D$3:$D$1315, $A20)+SUMIFS(DataRegularSeason20242025!$AB$3:$AB$1315,DataRegularSeason20242025!$B$3:$B$1315, "&lt;=" &amp; FR$1, DataRegularSeason20242025!$E$3:$E$1315, $A20)</f>
        <v>14</v>
      </c>
      <c r="FS20">
        <f>SUMIFS(DataRegularSeason20242025!$AA$3:$AA$1315,DataRegularSeason20242025!$B$3:$B$1315, "&lt;=" &amp; FS$1, DataRegularSeason20242025!$D$3:$D$1315, $A20)+SUMIFS(DataRegularSeason20242025!$AB$3:$AB$1315,DataRegularSeason20242025!$B$3:$B$1315, "&lt;=" &amp; FS$1, DataRegularSeason20242025!$E$3:$E$1315, $A20)</f>
        <v>14</v>
      </c>
      <c r="FT20">
        <f>SUMIFS(DataRegularSeason20242025!$AA$3:$AA$1315,DataRegularSeason20242025!$B$3:$B$1315, "&lt;=" &amp; FT$1, DataRegularSeason20242025!$D$3:$D$1315, $A20)+SUMIFS(DataRegularSeason20242025!$AB$3:$AB$1315,DataRegularSeason20242025!$B$3:$B$1315, "&lt;=" &amp; FT$1, DataRegularSeason20242025!$E$3:$E$1315, $A20)</f>
        <v>14</v>
      </c>
      <c r="FU20">
        <f>SUMIFS(DataRegularSeason20242025!$AA$3:$AA$1315,DataRegularSeason20242025!$B$3:$B$1315, "&lt;=" &amp; FU$1, DataRegularSeason20242025!$D$3:$D$1315, $A20)+SUMIFS(DataRegularSeason20242025!$AB$3:$AB$1315,DataRegularSeason20242025!$B$3:$B$1315, "&lt;=" &amp; FU$1, DataRegularSeason20242025!$E$3:$E$1315, $A20)</f>
        <v>14</v>
      </c>
      <c r="FV20">
        <f>SUMIFS(DataRegularSeason20242025!$AA$3:$AA$1315,DataRegularSeason20242025!$B$3:$B$1315, "&lt;=" &amp; FV$1, DataRegularSeason20242025!$D$3:$D$1315, $A20)+SUMIFS(DataRegularSeason20242025!$AB$3:$AB$1315,DataRegularSeason20242025!$B$3:$B$1315, "&lt;=" &amp; FV$1, DataRegularSeason20242025!$E$3:$E$1315, $A20)</f>
        <v>14</v>
      </c>
      <c r="FW20">
        <f>SUMIFS(DataRegularSeason20242025!$AA$3:$AA$1315,DataRegularSeason20242025!$B$3:$B$1315, "&lt;=" &amp; FW$1, DataRegularSeason20242025!$D$3:$D$1315, $A20)+SUMIFS(DataRegularSeason20242025!$AB$3:$AB$1315,DataRegularSeason20242025!$B$3:$B$1315, "&lt;=" &amp; FW$1, DataRegularSeason20242025!$E$3:$E$1315, $A20)</f>
        <v>14</v>
      </c>
      <c r="FX20">
        <f>SUMIFS(DataRegularSeason20242025!$AA$3:$AA$1315,DataRegularSeason20242025!$B$3:$B$1315, "&lt;=" &amp; FX$1, DataRegularSeason20242025!$D$3:$D$1315, $A20)+SUMIFS(DataRegularSeason20242025!$AB$3:$AB$1315,DataRegularSeason20242025!$B$3:$B$1315, "&lt;=" &amp; FX$1, DataRegularSeason20242025!$E$3:$E$1315, $A20)</f>
        <v>14</v>
      </c>
      <c r="FY20">
        <f>SUMIFS(DataRegularSeason20242025!$AA$3:$AA$1315,DataRegularSeason20242025!$B$3:$B$1315, "&lt;=" &amp; FY$1, DataRegularSeason20242025!$D$3:$D$1315, $A20)+SUMIFS(DataRegularSeason20242025!$AB$3:$AB$1315,DataRegularSeason20242025!$B$3:$B$1315, "&lt;=" &amp; FY$1, DataRegularSeason20242025!$E$3:$E$1315, $A20)</f>
        <v>14</v>
      </c>
      <c r="FZ20">
        <f>SUMIFS(DataRegularSeason20242025!$AA$3:$AA$1315,DataRegularSeason20242025!$B$3:$B$1315, "&lt;=" &amp; FZ$1, DataRegularSeason20242025!$D$3:$D$1315, $A20)+SUMIFS(DataRegularSeason20242025!$AB$3:$AB$1315,DataRegularSeason20242025!$B$3:$B$1315, "&lt;=" &amp; FZ$1, DataRegularSeason20242025!$E$3:$E$1315, $A20)</f>
        <v>14</v>
      </c>
      <c r="GA20">
        <f>SUMIFS(DataRegularSeason20242025!$AA$3:$AA$1315,DataRegularSeason20242025!$B$3:$B$1315, "&lt;=" &amp; GA$1, DataRegularSeason20242025!$D$3:$D$1315, $A20)+SUMIFS(DataRegularSeason20242025!$AB$3:$AB$1315,DataRegularSeason20242025!$B$3:$B$1315, "&lt;=" &amp; GA$1, DataRegularSeason20242025!$E$3:$E$1315, $A20)</f>
        <v>14</v>
      </c>
      <c r="GB20">
        <f>SUMIFS(DataRegularSeason20242025!$AA$3:$AA$1315,DataRegularSeason20242025!$B$3:$B$1315, "&lt;=" &amp; GB$1, DataRegularSeason20242025!$D$3:$D$1315, $A20)+SUMIFS(DataRegularSeason20242025!$AB$3:$AB$1315,DataRegularSeason20242025!$B$3:$B$1315, "&lt;=" &amp; GB$1, DataRegularSeason20242025!$E$3:$E$1315, $A20)</f>
        <v>14</v>
      </c>
      <c r="GC20">
        <f>SUMIFS(DataRegularSeason20242025!$AA$3:$AA$1315,DataRegularSeason20242025!$B$3:$B$1315, "&lt;=" &amp; GC$1, DataRegularSeason20242025!$D$3:$D$1315, $A20)+SUMIFS(DataRegularSeason20242025!$AB$3:$AB$1315,DataRegularSeason20242025!$B$3:$B$1315, "&lt;=" &amp; GC$1, DataRegularSeason20242025!$E$3:$E$1315, $A20)</f>
        <v>14</v>
      </c>
      <c r="GD20">
        <f>SUMIFS(DataRegularSeason20242025!$AA$3:$AA$1315,DataRegularSeason20242025!$B$3:$B$1315, "&lt;=" &amp; GD$1, DataRegularSeason20242025!$D$3:$D$1315, $A20)+SUMIFS(DataRegularSeason20242025!$AB$3:$AB$1315,DataRegularSeason20242025!$B$3:$B$1315, "&lt;=" &amp; GD$1, DataRegularSeason20242025!$E$3:$E$1315, $A20)</f>
        <v>14</v>
      </c>
      <c r="GE20">
        <f>SUMIFS(DataRegularSeason20242025!$AA$3:$AA$1315,DataRegularSeason20242025!$B$3:$B$1315, "&lt;=" &amp; GE$1, DataRegularSeason20242025!$D$3:$D$1315, $A20)+SUMIFS(DataRegularSeason20242025!$AB$3:$AB$1315,DataRegularSeason20242025!$B$3:$B$1315, "&lt;=" &amp; GE$1, DataRegularSeason20242025!$E$3:$E$1315, $A20)</f>
        <v>14</v>
      </c>
      <c r="GF20">
        <f>SUMIFS(DataRegularSeason20242025!$AA$3:$AA$1315,DataRegularSeason20242025!$B$3:$B$1315, "&lt;=" &amp; GF$1, DataRegularSeason20242025!$D$3:$D$1315, $A20)+SUMIFS(DataRegularSeason20242025!$AB$3:$AB$1315,DataRegularSeason20242025!$B$3:$B$1315, "&lt;=" &amp; GF$1, DataRegularSeason20242025!$E$3:$E$1315, $A20)</f>
        <v>14</v>
      </c>
      <c r="GG20">
        <f>SUMIFS(DataRegularSeason20242025!$AA$3:$AA$1315,DataRegularSeason20242025!$B$3:$B$1315, "&lt;=" &amp; GG$1, DataRegularSeason20242025!$D$3:$D$1315, $A20)+SUMIFS(DataRegularSeason20242025!$AB$3:$AB$1315,DataRegularSeason20242025!$B$3:$B$1315, "&lt;=" &amp; GG$1, DataRegularSeason20242025!$E$3:$E$1315, $A20)</f>
        <v>14</v>
      </c>
      <c r="GH20">
        <f>SUMIFS(DataRegularSeason20242025!$AA$3:$AA$1315,DataRegularSeason20242025!$B$3:$B$1315, "&lt;=" &amp; GH$1, DataRegularSeason20242025!$D$3:$D$1315, $A20)+SUMIFS(DataRegularSeason20242025!$AB$3:$AB$1315,DataRegularSeason20242025!$B$3:$B$1315, "&lt;=" &amp; GH$1, DataRegularSeason20242025!$E$3:$E$1315, $A20)</f>
        <v>14</v>
      </c>
      <c r="GI20">
        <f>SUMIFS(DataRegularSeason20242025!$AA$3:$AA$1315,DataRegularSeason20242025!$B$3:$B$1315, "&lt;=" &amp; GI$1, DataRegularSeason20242025!$D$3:$D$1315, $A20)+SUMIFS(DataRegularSeason20242025!$AB$3:$AB$1315,DataRegularSeason20242025!$B$3:$B$1315, "&lt;=" &amp; GI$1, DataRegularSeason20242025!$E$3:$E$1315, $A20)</f>
        <v>14</v>
      </c>
      <c r="GJ20">
        <f>SUMIFS(DataRegularSeason20242025!$AA$3:$AA$1315,DataRegularSeason20242025!$B$3:$B$1315, "&lt;=" &amp; GJ$1, DataRegularSeason20242025!$D$3:$D$1315, $A20)+SUMIFS(DataRegularSeason20242025!$AB$3:$AB$1315,DataRegularSeason20242025!$B$3:$B$1315, "&lt;=" &amp; GJ$1, DataRegularSeason20242025!$E$3:$E$1315, $A20)</f>
        <v>14</v>
      </c>
      <c r="GK20">
        <f>SUMIFS(DataRegularSeason20242025!$AA$3:$AA$1315,DataRegularSeason20242025!$B$3:$B$1315, "&lt;=" &amp; GK$1, DataRegularSeason20242025!$D$3:$D$1315, $A20)+SUMIFS(DataRegularSeason20242025!$AB$3:$AB$1315,DataRegularSeason20242025!$B$3:$B$1315, "&lt;=" &amp; GK$1, DataRegularSeason20242025!$E$3:$E$1315, $A20)</f>
        <v>14</v>
      </c>
      <c r="GL20">
        <f>SUMIFS(DataRegularSeason20242025!$AA$3:$AA$1315,DataRegularSeason20242025!$B$3:$B$1315, "&lt;=" &amp; GL$1, DataRegularSeason20242025!$D$3:$D$1315, $A20)+SUMIFS(DataRegularSeason20242025!$AB$3:$AB$1315,DataRegularSeason20242025!$B$3:$B$1315, "&lt;=" &amp; GL$1, DataRegularSeason20242025!$E$3:$E$1315, $A20)</f>
        <v>14</v>
      </c>
      <c r="GM20">
        <f>SUMIFS(DataRegularSeason20242025!$AA$3:$AA$1315,DataRegularSeason20242025!$B$3:$B$1315, "&lt;=" &amp; GM$1, DataRegularSeason20242025!$D$3:$D$1315, $A20)+SUMIFS(DataRegularSeason20242025!$AB$3:$AB$1315,DataRegularSeason20242025!$B$3:$B$1315, "&lt;=" &amp; GM$1, DataRegularSeason20242025!$E$3:$E$1315, $A20)</f>
        <v>14</v>
      </c>
      <c r="GN20">
        <f>SUMIFS(DataRegularSeason20242025!$AA$3:$AA$1315,DataRegularSeason20242025!$B$3:$B$1315, "&lt;=" &amp; GN$1, DataRegularSeason20242025!$D$3:$D$1315, $A20)+SUMIFS(DataRegularSeason20242025!$AB$3:$AB$1315,DataRegularSeason20242025!$B$3:$B$1315, "&lt;=" &amp; GN$1, DataRegularSeason20242025!$E$3:$E$1315, $A20)</f>
        <v>14</v>
      </c>
      <c r="GO20">
        <f>SUMIFS(DataRegularSeason20242025!$AA$3:$AA$1315,DataRegularSeason20242025!$B$3:$B$1315, "&lt;=" &amp; GO$1, DataRegularSeason20242025!$D$3:$D$1315, $A20)+SUMIFS(DataRegularSeason20242025!$AB$3:$AB$1315,DataRegularSeason20242025!$B$3:$B$1315, "&lt;=" &amp; GO$1, DataRegularSeason20242025!$E$3:$E$1315, $A20)</f>
        <v>14</v>
      </c>
      <c r="GP20">
        <f>SUMIFS(DataRegularSeason20242025!$AA$3:$AA$1315,DataRegularSeason20242025!$B$3:$B$1315, "&lt;=" &amp; GP$1, DataRegularSeason20242025!$D$3:$D$1315, $A20)+SUMIFS(DataRegularSeason20242025!$AB$3:$AB$1315,DataRegularSeason20242025!$B$3:$B$1315, "&lt;=" &amp; GP$1, DataRegularSeason20242025!$E$3:$E$1315, $A20)</f>
        <v>14</v>
      </c>
      <c r="GQ20">
        <f>SUMIFS(DataRegularSeason20242025!$AA$3:$AA$1315,DataRegularSeason20242025!$B$3:$B$1315, "&lt;=" &amp; GQ$1, DataRegularSeason20242025!$D$3:$D$1315, $A20)+SUMIFS(DataRegularSeason20242025!$AB$3:$AB$1315,DataRegularSeason20242025!$B$3:$B$1315, "&lt;=" &amp; GQ$1, DataRegularSeason20242025!$E$3:$E$1315, $A20)</f>
        <v>14</v>
      </c>
      <c r="GR20">
        <f>SUMIFS(DataRegularSeason20242025!$AA$3:$AA$1315,DataRegularSeason20242025!$B$3:$B$1315, "&lt;=" &amp; GR$1, DataRegularSeason20242025!$D$3:$D$1315, $A20)+SUMIFS(DataRegularSeason20242025!$AB$3:$AB$1315,DataRegularSeason20242025!$B$3:$B$1315, "&lt;=" &amp; GR$1, DataRegularSeason20242025!$E$3:$E$1315, $A20)</f>
        <v>14</v>
      </c>
      <c r="GS20">
        <f>SUMIFS(DataRegularSeason20242025!$AA$3:$AA$1315,DataRegularSeason20242025!$B$3:$B$1315, "&lt;=" &amp; GS$1, DataRegularSeason20242025!$D$3:$D$1315, $A20)+SUMIFS(DataRegularSeason20242025!$AB$3:$AB$1315,DataRegularSeason20242025!$B$3:$B$1315, "&lt;=" &amp; GS$1, DataRegularSeason20242025!$E$3:$E$1315, $A20)</f>
        <v>14</v>
      </c>
      <c r="GT20">
        <f>SUMIFS(DataRegularSeason20242025!$AA$3:$AA$1315,DataRegularSeason20242025!$B$3:$B$1315, "&lt;=" &amp; GT$1, DataRegularSeason20242025!$D$3:$D$1315, $A20)+SUMIFS(DataRegularSeason20242025!$AB$3:$AB$1315,DataRegularSeason20242025!$B$3:$B$1315, "&lt;=" &amp; GT$1, DataRegularSeason20242025!$E$3:$E$1315, $A20)</f>
        <v>14</v>
      </c>
      <c r="GU20">
        <f>SUMIFS(DataRegularSeason20242025!$AA$3:$AA$1315,DataRegularSeason20242025!$B$3:$B$1315, "&lt;=" &amp; GU$1, DataRegularSeason20242025!$D$3:$D$1315, $A20)+SUMIFS(DataRegularSeason20242025!$AB$3:$AB$1315,DataRegularSeason20242025!$B$3:$B$1315, "&lt;=" &amp; GU$1, DataRegularSeason20242025!$E$3:$E$1315, $A20)</f>
        <v>14</v>
      </c>
    </row>
    <row r="21" spans="1:203" x14ac:dyDescent="0.25">
      <c r="A21" t="s">
        <v>15</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2</v>
      </c>
      <c r="J21">
        <f>SUMIFS(DataRegularSeason20242025!$AA$3:$AA$1315,DataRegularSeason20242025!$B$3:$B$1315, "&lt;=" &amp; J$1, DataRegularSeason20242025!$D$3:$D$1315, $A21)+SUMIFS(DataRegularSeason20242025!$AB$3:$AB$1315,DataRegularSeason20242025!$B$3:$B$1315, "&lt;=" &amp; J$1, DataRegularSeason20242025!$E$3:$E$1315, $A21)</f>
        <v>2</v>
      </c>
      <c r="K21">
        <f>SUMIFS(DataRegularSeason20242025!$AA$3:$AA$1315,DataRegularSeason20242025!$B$3:$B$1315, "&lt;=" &amp; K$1, DataRegularSeason20242025!$D$3:$D$1315, $A21)+SUMIFS(DataRegularSeason20242025!$AB$3:$AB$1315,DataRegularSeason20242025!$B$3:$B$1315, "&lt;=" &amp; K$1, DataRegularSeason20242025!$E$3:$E$1315, $A21)</f>
        <v>4</v>
      </c>
      <c r="L21">
        <f>SUMIFS(DataRegularSeason20242025!$AA$3:$AA$1315,DataRegularSeason20242025!$B$3:$B$1315, "&lt;=" &amp; L$1, DataRegularSeason20242025!$D$3:$D$1315, $A21)+SUMIFS(DataRegularSeason20242025!$AB$3:$AB$1315,DataRegularSeason20242025!$B$3:$B$1315, "&lt;=" &amp; L$1, DataRegularSeason20242025!$E$3:$E$1315, $A21)</f>
        <v>4</v>
      </c>
      <c r="M21">
        <f>SUMIFS(DataRegularSeason20242025!$AA$3:$AA$1315,DataRegularSeason20242025!$B$3:$B$1315, "&lt;=" &amp; M$1, DataRegularSeason20242025!$D$3:$D$1315, $A21)+SUMIFS(DataRegularSeason20242025!$AB$3:$AB$1315,DataRegularSeason20242025!$B$3:$B$1315, "&lt;=" &amp; M$1, DataRegularSeason20242025!$E$3:$E$1315, $A21)</f>
        <v>6</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6</v>
      </c>
      <c r="Q21">
        <f>SUMIFS(DataRegularSeason20242025!$AA$3:$AA$1315,DataRegularSeason20242025!$B$3:$B$1315, "&lt;=" &amp; Q$1, DataRegularSeason20242025!$D$3:$D$1315, $A21)+SUMIFS(DataRegularSeason20242025!$AB$3:$AB$1315,DataRegularSeason20242025!$B$3:$B$1315, "&lt;=" &amp; Q$1, DataRegularSeason20242025!$E$3:$E$1315, $A21)</f>
        <v>7</v>
      </c>
      <c r="R21">
        <f>SUMIFS(DataRegularSeason20242025!$AA$3:$AA$1315,DataRegularSeason20242025!$B$3:$B$1315, "&lt;=" &amp; R$1, DataRegularSeason20242025!$D$3:$D$1315, $A21)+SUMIFS(DataRegularSeason20242025!$AB$3:$AB$1315,DataRegularSeason20242025!$B$3:$B$1315, "&lt;=" &amp; R$1, DataRegularSeason20242025!$E$3:$E$1315, $A21)</f>
        <v>7</v>
      </c>
      <c r="S21">
        <f>SUMIFS(DataRegularSeason20242025!$AA$3:$AA$1315,DataRegularSeason20242025!$B$3:$B$1315, "&lt;=" &amp; S$1, DataRegularSeason20242025!$D$3:$D$1315, $A21)+SUMIFS(DataRegularSeason20242025!$AB$3:$AB$1315,DataRegularSeason20242025!$B$3:$B$1315, "&lt;=" &amp; S$1, DataRegularSeason20242025!$E$3:$E$1315, $A21)</f>
        <v>7</v>
      </c>
      <c r="T21">
        <f>SUMIFS(DataRegularSeason20242025!$AA$3:$AA$1315,DataRegularSeason20242025!$B$3:$B$1315, "&lt;=" &amp; T$1, DataRegularSeason20242025!$D$3:$D$1315, $A21)+SUMIFS(DataRegularSeason20242025!$AB$3:$AB$1315,DataRegularSeason20242025!$B$3:$B$1315, "&lt;=" &amp; T$1, DataRegularSeason20242025!$E$3:$E$1315, $A21)</f>
        <v>9</v>
      </c>
      <c r="U21">
        <f>SUMIFS(DataRegularSeason20242025!$AA$3:$AA$1315,DataRegularSeason20242025!$B$3:$B$1315, "&lt;=" &amp; U$1, DataRegularSeason20242025!$D$3:$D$1315, $A21)+SUMIFS(DataRegularSeason20242025!$AB$3:$AB$1315,DataRegularSeason20242025!$B$3:$B$1315, "&lt;=" &amp; U$1, DataRegularSeason20242025!$E$3:$E$1315, $A21)</f>
        <v>9</v>
      </c>
      <c r="V21">
        <f>SUMIFS(DataRegularSeason20242025!$AA$3:$AA$1315,DataRegularSeason20242025!$B$3:$B$1315, "&lt;=" &amp; V$1, DataRegularSeason20242025!$D$3:$D$1315, $A21)+SUMIFS(DataRegularSeason20242025!$AB$3:$AB$1315,DataRegularSeason20242025!$B$3:$B$1315, "&lt;=" &amp; V$1, DataRegularSeason20242025!$E$3:$E$1315, $A21)</f>
        <v>9</v>
      </c>
      <c r="W21">
        <f>SUMIFS(DataRegularSeason20242025!$AA$3:$AA$1315,DataRegularSeason20242025!$B$3:$B$1315, "&lt;=" &amp; W$1, DataRegularSeason20242025!$D$3:$D$1315, $A21)+SUMIFS(DataRegularSeason20242025!$AB$3:$AB$1315,DataRegularSeason20242025!$B$3:$B$1315, "&lt;=" &amp; W$1, DataRegularSeason20242025!$E$3:$E$1315, $A21)</f>
        <v>9</v>
      </c>
      <c r="X21">
        <f>SUMIFS(DataRegularSeason20242025!$AA$3:$AA$1315,DataRegularSeason20242025!$B$3:$B$1315, "&lt;=" &amp; X$1, DataRegularSeason20242025!$D$3:$D$1315, $A21)+SUMIFS(DataRegularSeason20242025!$AB$3:$AB$1315,DataRegularSeason20242025!$B$3:$B$1315, "&lt;=" &amp; X$1, DataRegularSeason20242025!$E$3:$E$1315, $A21)</f>
        <v>9</v>
      </c>
      <c r="Y21">
        <f>SUMIFS(DataRegularSeason20242025!$AA$3:$AA$1315,DataRegularSeason20242025!$B$3:$B$1315, "&lt;=" &amp; Y$1, DataRegularSeason20242025!$D$3:$D$1315, $A21)+SUMIFS(DataRegularSeason20242025!$AB$3:$AB$1315,DataRegularSeason20242025!$B$3:$B$1315, "&lt;=" &amp; Y$1, DataRegularSeason20242025!$E$3:$E$1315, $A21)</f>
        <v>9</v>
      </c>
      <c r="Z21">
        <f>SUMIFS(DataRegularSeason20242025!$AA$3:$AA$1315,DataRegularSeason20242025!$B$3:$B$1315, "&lt;=" &amp; Z$1, DataRegularSeason20242025!$D$3:$D$1315, $A21)+SUMIFS(DataRegularSeason20242025!$AB$3:$AB$1315,DataRegularSeason20242025!$B$3:$B$1315, "&lt;=" &amp; Z$1, DataRegularSeason20242025!$E$3:$E$1315, $A21)</f>
        <v>9</v>
      </c>
      <c r="AA21">
        <f>SUMIFS(DataRegularSeason20242025!$AA$3:$AA$1315,DataRegularSeason20242025!$B$3:$B$1315, "&lt;=" &amp; AA$1, DataRegularSeason20242025!$D$3:$D$1315, $A21)+SUMIFS(DataRegularSeason20242025!$AB$3:$AB$1315,DataRegularSeason20242025!$B$3:$B$1315, "&lt;=" &amp; AA$1, DataRegularSeason20242025!$E$3:$E$1315, $A21)</f>
        <v>9</v>
      </c>
      <c r="AB21">
        <f>SUMIFS(DataRegularSeason20242025!$AA$3:$AA$1315,DataRegularSeason20242025!$B$3:$B$1315, "&lt;=" &amp; AB$1, DataRegularSeason20242025!$D$3:$D$1315, $A21)+SUMIFS(DataRegularSeason20242025!$AB$3:$AB$1315,DataRegularSeason20242025!$B$3:$B$1315, "&lt;=" &amp; AB$1, DataRegularSeason20242025!$E$3:$E$1315, $A21)</f>
        <v>9</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12</v>
      </c>
      <c r="AF21">
        <f>SUMIFS(DataRegularSeason20242025!$AA$3:$AA$1315,DataRegularSeason20242025!$B$3:$B$1315, "&lt;=" &amp; AF$1, DataRegularSeason20242025!$D$3:$D$1315, $A21)+SUMIFS(DataRegularSeason20242025!$AB$3:$AB$1315,DataRegularSeason20242025!$B$3:$B$1315, "&lt;=" &amp; AF$1, DataRegularSeason20242025!$E$3:$E$1315, $A21)</f>
        <v>12</v>
      </c>
      <c r="AG21">
        <f>SUMIFS(DataRegularSeason20242025!$AA$3:$AA$1315,DataRegularSeason20242025!$B$3:$B$1315, "&lt;=" &amp; AG$1, DataRegularSeason20242025!$D$3:$D$1315, $A21)+SUMIFS(DataRegularSeason20242025!$AB$3:$AB$1315,DataRegularSeason20242025!$B$3:$B$1315, "&lt;=" &amp; AG$1, DataRegularSeason20242025!$E$3:$E$1315, $A21)</f>
        <v>12</v>
      </c>
      <c r="AH21">
        <f>SUMIFS(DataRegularSeason20242025!$AA$3:$AA$1315,DataRegularSeason20242025!$B$3:$B$1315, "&lt;=" &amp; AH$1, DataRegularSeason20242025!$D$3:$D$1315, $A21)+SUMIFS(DataRegularSeason20242025!$AB$3:$AB$1315,DataRegularSeason20242025!$B$3:$B$1315, "&lt;=" &amp; AH$1, DataRegularSeason20242025!$E$3:$E$1315, $A21)</f>
        <v>13</v>
      </c>
      <c r="AI21">
        <f>SUMIFS(DataRegularSeason20242025!$AA$3:$AA$1315,DataRegularSeason20242025!$B$3:$B$1315, "&lt;=" &amp; AI$1, DataRegularSeason20242025!$D$3:$D$1315, $A21)+SUMIFS(DataRegularSeason20242025!$AB$3:$AB$1315,DataRegularSeason20242025!$B$3:$B$1315, "&lt;=" &amp; AI$1, DataRegularSeason20242025!$E$3:$E$1315, $A21)</f>
        <v>13</v>
      </c>
      <c r="AJ21">
        <f>SUMIFS(DataRegularSeason20242025!$AA$3:$AA$1315,DataRegularSeason20242025!$B$3:$B$1315, "&lt;=" &amp; AJ$1, DataRegularSeason20242025!$D$3:$D$1315, $A21)+SUMIFS(DataRegularSeason20242025!$AB$3:$AB$1315,DataRegularSeason20242025!$B$3:$B$1315, "&lt;=" &amp; AJ$1, DataRegularSeason20242025!$E$3:$E$1315, $A21)</f>
        <v>13</v>
      </c>
      <c r="AK21">
        <f>SUMIFS(DataRegularSeason20242025!$AA$3:$AA$1315,DataRegularSeason20242025!$B$3:$B$1315, "&lt;=" &amp; AK$1, DataRegularSeason20242025!$D$3:$D$1315, $A21)+SUMIFS(DataRegularSeason20242025!$AB$3:$AB$1315,DataRegularSeason20242025!$B$3:$B$1315, "&lt;=" &amp; AK$1, DataRegularSeason20242025!$E$3:$E$1315, $A21)</f>
        <v>13</v>
      </c>
      <c r="AL21">
        <f>SUMIFS(DataRegularSeason20242025!$AA$3:$AA$1315,DataRegularSeason20242025!$B$3:$B$1315, "&lt;=" &amp; AL$1, DataRegularSeason20242025!$D$3:$D$1315, $A21)+SUMIFS(DataRegularSeason20242025!$AB$3:$AB$1315,DataRegularSeason20242025!$B$3:$B$1315, "&lt;=" &amp; AL$1, DataRegularSeason20242025!$E$3:$E$1315, $A21)</f>
        <v>13</v>
      </c>
      <c r="AM21">
        <f>SUMIFS(DataRegularSeason20242025!$AA$3:$AA$1315,DataRegularSeason20242025!$B$3:$B$1315, "&lt;=" &amp; AM$1, DataRegularSeason20242025!$D$3:$D$1315, $A21)+SUMIFS(DataRegularSeason20242025!$AB$3:$AB$1315,DataRegularSeason20242025!$B$3:$B$1315, "&lt;=" &amp; AM$1, DataRegularSeason20242025!$E$3:$E$1315, $A21)</f>
        <v>13</v>
      </c>
      <c r="AN21">
        <f>SUMIFS(DataRegularSeason20242025!$AA$3:$AA$1315,DataRegularSeason20242025!$B$3:$B$1315, "&lt;=" &amp; AN$1, DataRegularSeason20242025!$D$3:$D$1315, $A21)+SUMIFS(DataRegularSeason20242025!$AB$3:$AB$1315,DataRegularSeason20242025!$B$3:$B$1315, "&lt;=" &amp; AN$1, DataRegularSeason20242025!$E$3:$E$1315, $A21)</f>
        <v>13</v>
      </c>
      <c r="AO21">
        <f>SUMIFS(DataRegularSeason20242025!$AA$3:$AA$1315,DataRegularSeason20242025!$B$3:$B$1315, "&lt;=" &amp; AO$1, DataRegularSeason20242025!$D$3:$D$1315, $A21)+SUMIFS(DataRegularSeason20242025!$AB$3:$AB$1315,DataRegularSeason20242025!$B$3:$B$1315, "&lt;=" &amp; AO$1, DataRegularSeason20242025!$E$3:$E$1315, $A21)</f>
        <v>13</v>
      </c>
      <c r="AP21">
        <f>SUMIFS(DataRegularSeason20242025!$AA$3:$AA$1315,DataRegularSeason20242025!$B$3:$B$1315, "&lt;=" &amp; AP$1, DataRegularSeason20242025!$D$3:$D$1315, $A21)+SUMIFS(DataRegularSeason20242025!$AB$3:$AB$1315,DataRegularSeason20242025!$B$3:$B$1315, "&lt;=" &amp; AP$1, DataRegularSeason20242025!$E$3:$E$1315, $A21)</f>
        <v>13</v>
      </c>
      <c r="AQ21">
        <f>SUMIFS(DataRegularSeason20242025!$AA$3:$AA$1315,DataRegularSeason20242025!$B$3:$B$1315, "&lt;=" &amp; AQ$1, DataRegularSeason20242025!$D$3:$D$1315, $A21)+SUMIFS(DataRegularSeason20242025!$AB$3:$AB$1315,DataRegularSeason20242025!$B$3:$B$1315, "&lt;=" &amp; AQ$1, DataRegularSeason20242025!$E$3:$E$1315, $A21)</f>
        <v>13</v>
      </c>
      <c r="AR21">
        <f>SUMIFS(DataRegularSeason20242025!$AA$3:$AA$1315,DataRegularSeason20242025!$B$3:$B$1315, "&lt;=" &amp; AR$1, DataRegularSeason20242025!$D$3:$D$1315, $A21)+SUMIFS(DataRegularSeason20242025!$AB$3:$AB$1315,DataRegularSeason20242025!$B$3:$B$1315, "&lt;=" &amp; AR$1, DataRegularSeason20242025!$E$3:$E$1315, $A21)</f>
        <v>13</v>
      </c>
      <c r="AS21">
        <f>SUMIFS(DataRegularSeason20242025!$AA$3:$AA$1315,DataRegularSeason20242025!$B$3:$B$1315, "&lt;=" &amp; AS$1, DataRegularSeason20242025!$D$3:$D$1315, $A21)+SUMIFS(DataRegularSeason20242025!$AB$3:$AB$1315,DataRegularSeason20242025!$B$3:$B$1315, "&lt;=" &amp; AS$1, DataRegularSeason20242025!$E$3:$E$1315, $A21)</f>
        <v>13</v>
      </c>
      <c r="AT21">
        <f>SUMIFS(DataRegularSeason20242025!$AA$3:$AA$1315,DataRegularSeason20242025!$B$3:$B$1315, "&lt;=" &amp; AT$1, DataRegularSeason20242025!$D$3:$D$1315, $A21)+SUMIFS(DataRegularSeason20242025!$AB$3:$AB$1315,DataRegularSeason20242025!$B$3:$B$1315, "&lt;=" &amp; AT$1, DataRegularSeason20242025!$E$3:$E$1315, $A21)</f>
        <v>13</v>
      </c>
      <c r="AU21">
        <f>SUMIFS(DataRegularSeason20242025!$AA$3:$AA$1315,DataRegularSeason20242025!$B$3:$B$1315, "&lt;=" &amp; AU$1, DataRegularSeason20242025!$D$3:$D$1315, $A21)+SUMIFS(DataRegularSeason20242025!$AB$3:$AB$1315,DataRegularSeason20242025!$B$3:$B$1315, "&lt;=" &amp; AU$1, DataRegularSeason20242025!$E$3:$E$1315, $A21)</f>
        <v>13</v>
      </c>
      <c r="AV21">
        <f>SUMIFS(DataRegularSeason20242025!$AA$3:$AA$1315,DataRegularSeason20242025!$B$3:$B$1315, "&lt;=" &amp; AV$1, DataRegularSeason20242025!$D$3:$D$1315, $A21)+SUMIFS(DataRegularSeason20242025!$AB$3:$AB$1315,DataRegularSeason20242025!$B$3:$B$1315, "&lt;=" &amp; AV$1, DataRegularSeason20242025!$E$3:$E$1315, $A21)</f>
        <v>13</v>
      </c>
      <c r="AW21">
        <f>SUMIFS(DataRegularSeason20242025!$AA$3:$AA$1315,DataRegularSeason20242025!$B$3:$B$1315, "&lt;=" &amp; AW$1, DataRegularSeason20242025!$D$3:$D$1315, $A21)+SUMIFS(DataRegularSeason20242025!$AB$3:$AB$1315,DataRegularSeason20242025!$B$3:$B$1315, "&lt;=" &amp; AW$1, DataRegularSeason20242025!$E$3:$E$1315, $A21)</f>
        <v>13</v>
      </c>
      <c r="AX21">
        <f>SUMIFS(DataRegularSeason20242025!$AA$3:$AA$1315,DataRegularSeason20242025!$B$3:$B$1315, "&lt;=" &amp; AX$1, DataRegularSeason20242025!$D$3:$D$1315, $A21)+SUMIFS(DataRegularSeason20242025!$AB$3:$AB$1315,DataRegularSeason20242025!$B$3:$B$1315, "&lt;=" &amp; AX$1, DataRegularSeason20242025!$E$3:$E$1315, $A21)</f>
        <v>13</v>
      </c>
      <c r="AY21">
        <f>SUMIFS(DataRegularSeason20242025!$AA$3:$AA$1315,DataRegularSeason20242025!$B$3:$B$1315, "&lt;=" &amp; AY$1, DataRegularSeason20242025!$D$3:$D$1315, $A21)+SUMIFS(DataRegularSeason20242025!$AB$3:$AB$1315,DataRegularSeason20242025!$B$3:$B$1315, "&lt;=" &amp; AY$1, DataRegularSeason20242025!$E$3:$E$1315, $A21)</f>
        <v>13</v>
      </c>
      <c r="AZ21">
        <f>SUMIFS(DataRegularSeason20242025!$AA$3:$AA$1315,DataRegularSeason20242025!$B$3:$B$1315, "&lt;=" &amp; AZ$1, DataRegularSeason20242025!$D$3:$D$1315, $A21)+SUMIFS(DataRegularSeason20242025!$AB$3:$AB$1315,DataRegularSeason20242025!$B$3:$B$1315, "&lt;=" &amp; AZ$1, DataRegularSeason20242025!$E$3:$E$1315, $A21)</f>
        <v>13</v>
      </c>
      <c r="BA21">
        <f>SUMIFS(DataRegularSeason20242025!$AA$3:$AA$1315,DataRegularSeason20242025!$B$3:$B$1315, "&lt;=" &amp; BA$1, DataRegularSeason20242025!$D$3:$D$1315, $A21)+SUMIFS(DataRegularSeason20242025!$AB$3:$AB$1315,DataRegularSeason20242025!$B$3:$B$1315, "&lt;=" &amp; BA$1, DataRegularSeason20242025!$E$3:$E$1315, $A21)</f>
        <v>13</v>
      </c>
      <c r="BB21">
        <f>SUMIFS(DataRegularSeason20242025!$AA$3:$AA$1315,DataRegularSeason20242025!$B$3:$B$1315, "&lt;=" &amp; BB$1, DataRegularSeason20242025!$D$3:$D$1315, $A21)+SUMIFS(DataRegularSeason20242025!$AB$3:$AB$1315,DataRegularSeason20242025!$B$3:$B$1315, "&lt;=" &amp; BB$1, DataRegularSeason20242025!$E$3:$E$1315, $A21)</f>
        <v>13</v>
      </c>
      <c r="BC21">
        <f>SUMIFS(DataRegularSeason20242025!$AA$3:$AA$1315,DataRegularSeason20242025!$B$3:$B$1315, "&lt;=" &amp; BC$1, DataRegularSeason20242025!$D$3:$D$1315, $A21)+SUMIFS(DataRegularSeason20242025!$AB$3:$AB$1315,DataRegularSeason20242025!$B$3:$B$1315, "&lt;=" &amp; BC$1, DataRegularSeason20242025!$E$3:$E$1315, $A21)</f>
        <v>13</v>
      </c>
      <c r="BD21">
        <f>SUMIFS(DataRegularSeason20242025!$AA$3:$AA$1315,DataRegularSeason20242025!$B$3:$B$1315, "&lt;=" &amp; BD$1, DataRegularSeason20242025!$D$3:$D$1315, $A21)+SUMIFS(DataRegularSeason20242025!$AB$3:$AB$1315,DataRegularSeason20242025!$B$3:$B$1315, "&lt;=" &amp; BD$1, DataRegularSeason20242025!$E$3:$E$1315, $A21)</f>
        <v>13</v>
      </c>
      <c r="BE21">
        <f>SUMIFS(DataRegularSeason20242025!$AA$3:$AA$1315,DataRegularSeason20242025!$B$3:$B$1315, "&lt;=" &amp; BE$1, DataRegularSeason20242025!$D$3:$D$1315, $A21)+SUMIFS(DataRegularSeason20242025!$AB$3:$AB$1315,DataRegularSeason20242025!$B$3:$B$1315, "&lt;=" &amp; BE$1, DataRegularSeason20242025!$E$3:$E$1315, $A21)</f>
        <v>13</v>
      </c>
      <c r="BF21">
        <f>SUMIFS(DataRegularSeason20242025!$AA$3:$AA$1315,DataRegularSeason20242025!$B$3:$B$1315, "&lt;=" &amp; BF$1, DataRegularSeason20242025!$D$3:$D$1315, $A21)+SUMIFS(DataRegularSeason20242025!$AB$3:$AB$1315,DataRegularSeason20242025!$B$3:$B$1315, "&lt;=" &amp; BF$1, DataRegularSeason20242025!$E$3:$E$1315, $A21)</f>
        <v>13</v>
      </c>
      <c r="BG21">
        <f>SUMIFS(DataRegularSeason20242025!$AA$3:$AA$1315,DataRegularSeason20242025!$B$3:$B$1315, "&lt;=" &amp; BG$1, DataRegularSeason20242025!$D$3:$D$1315, $A21)+SUMIFS(DataRegularSeason20242025!$AB$3:$AB$1315,DataRegularSeason20242025!$B$3:$B$1315, "&lt;=" &amp; BG$1, DataRegularSeason20242025!$E$3:$E$1315, $A21)</f>
        <v>13</v>
      </c>
      <c r="BH21">
        <f>SUMIFS(DataRegularSeason20242025!$AA$3:$AA$1315,DataRegularSeason20242025!$B$3:$B$1315, "&lt;=" &amp; BH$1, DataRegularSeason20242025!$D$3:$D$1315, $A21)+SUMIFS(DataRegularSeason20242025!$AB$3:$AB$1315,DataRegularSeason20242025!$B$3:$B$1315, "&lt;=" &amp; BH$1, DataRegularSeason20242025!$E$3:$E$1315, $A21)</f>
        <v>13</v>
      </c>
      <c r="BI21">
        <f>SUMIFS(DataRegularSeason20242025!$AA$3:$AA$1315,DataRegularSeason20242025!$B$3:$B$1315, "&lt;=" &amp; BI$1, DataRegularSeason20242025!$D$3:$D$1315, $A21)+SUMIFS(DataRegularSeason20242025!$AB$3:$AB$1315,DataRegularSeason20242025!$B$3:$B$1315, "&lt;=" &amp; BI$1, DataRegularSeason20242025!$E$3:$E$1315, $A21)</f>
        <v>13</v>
      </c>
      <c r="BJ21">
        <f>SUMIFS(DataRegularSeason20242025!$AA$3:$AA$1315,DataRegularSeason20242025!$B$3:$B$1315, "&lt;=" &amp; BJ$1, DataRegularSeason20242025!$D$3:$D$1315, $A21)+SUMIFS(DataRegularSeason20242025!$AB$3:$AB$1315,DataRegularSeason20242025!$B$3:$B$1315, "&lt;=" &amp; BJ$1, DataRegularSeason20242025!$E$3:$E$1315, $A21)</f>
        <v>13</v>
      </c>
      <c r="BK21">
        <f>SUMIFS(DataRegularSeason20242025!$AA$3:$AA$1315,DataRegularSeason20242025!$B$3:$B$1315, "&lt;=" &amp; BK$1, DataRegularSeason20242025!$D$3:$D$1315, $A21)+SUMIFS(DataRegularSeason20242025!$AB$3:$AB$1315,DataRegularSeason20242025!$B$3:$B$1315, "&lt;=" &amp; BK$1, DataRegularSeason20242025!$E$3:$E$1315, $A21)</f>
        <v>13</v>
      </c>
      <c r="BL21">
        <f>SUMIFS(DataRegularSeason20242025!$AA$3:$AA$1315,DataRegularSeason20242025!$B$3:$B$1315, "&lt;=" &amp; BL$1, DataRegularSeason20242025!$D$3:$D$1315, $A21)+SUMIFS(DataRegularSeason20242025!$AB$3:$AB$1315,DataRegularSeason20242025!$B$3:$B$1315, "&lt;=" &amp; BL$1, DataRegularSeason20242025!$E$3:$E$1315, $A21)</f>
        <v>13</v>
      </c>
      <c r="BM21">
        <f>SUMIFS(DataRegularSeason20242025!$AA$3:$AA$1315,DataRegularSeason20242025!$B$3:$B$1315, "&lt;=" &amp; BM$1, DataRegularSeason20242025!$D$3:$D$1315, $A21)+SUMIFS(DataRegularSeason20242025!$AB$3:$AB$1315,DataRegularSeason20242025!$B$3:$B$1315, "&lt;=" &amp; BM$1, DataRegularSeason20242025!$E$3:$E$1315, $A21)</f>
        <v>13</v>
      </c>
      <c r="BN21">
        <f>SUMIFS(DataRegularSeason20242025!$AA$3:$AA$1315,DataRegularSeason20242025!$B$3:$B$1315, "&lt;=" &amp; BN$1, DataRegularSeason20242025!$D$3:$D$1315, $A21)+SUMIFS(DataRegularSeason20242025!$AB$3:$AB$1315,DataRegularSeason20242025!$B$3:$B$1315, "&lt;=" &amp; BN$1, DataRegularSeason20242025!$E$3:$E$1315, $A21)</f>
        <v>13</v>
      </c>
      <c r="BO21">
        <f>SUMIFS(DataRegularSeason20242025!$AA$3:$AA$1315,DataRegularSeason20242025!$B$3:$B$1315, "&lt;=" &amp; BO$1, DataRegularSeason20242025!$D$3:$D$1315, $A21)+SUMIFS(DataRegularSeason20242025!$AB$3:$AB$1315,DataRegularSeason20242025!$B$3:$B$1315, "&lt;=" &amp; BO$1, DataRegularSeason20242025!$E$3:$E$1315, $A21)</f>
        <v>13</v>
      </c>
      <c r="BP21">
        <f>SUMIFS(DataRegularSeason20242025!$AA$3:$AA$1315,DataRegularSeason20242025!$B$3:$B$1315, "&lt;=" &amp; BP$1, DataRegularSeason20242025!$D$3:$D$1315, $A21)+SUMIFS(DataRegularSeason20242025!$AB$3:$AB$1315,DataRegularSeason20242025!$B$3:$B$1315, "&lt;=" &amp; BP$1, DataRegularSeason20242025!$E$3:$E$1315, $A21)</f>
        <v>13</v>
      </c>
      <c r="BQ21">
        <f>SUMIFS(DataRegularSeason20242025!$AA$3:$AA$1315,DataRegularSeason20242025!$B$3:$B$1315, "&lt;=" &amp; BQ$1, DataRegularSeason20242025!$D$3:$D$1315, $A21)+SUMIFS(DataRegularSeason20242025!$AB$3:$AB$1315,DataRegularSeason20242025!$B$3:$B$1315, "&lt;=" &amp; BQ$1, DataRegularSeason20242025!$E$3:$E$1315, $A21)</f>
        <v>13</v>
      </c>
      <c r="BR21">
        <f>SUMIFS(DataRegularSeason20242025!$AA$3:$AA$1315,DataRegularSeason20242025!$B$3:$B$1315, "&lt;=" &amp; BR$1, DataRegularSeason20242025!$D$3:$D$1315, $A21)+SUMIFS(DataRegularSeason20242025!$AB$3:$AB$1315,DataRegularSeason20242025!$B$3:$B$1315, "&lt;=" &amp; BR$1, DataRegularSeason20242025!$E$3:$E$1315, $A21)</f>
        <v>13</v>
      </c>
      <c r="BS21">
        <f>SUMIFS(DataRegularSeason20242025!$AA$3:$AA$1315,DataRegularSeason20242025!$B$3:$B$1315, "&lt;=" &amp; BS$1, DataRegularSeason20242025!$D$3:$D$1315, $A21)+SUMIFS(DataRegularSeason20242025!$AB$3:$AB$1315,DataRegularSeason20242025!$B$3:$B$1315, "&lt;=" &amp; BS$1, DataRegularSeason20242025!$E$3:$E$1315, $A21)</f>
        <v>13</v>
      </c>
      <c r="BT21">
        <f>SUMIFS(DataRegularSeason20242025!$AA$3:$AA$1315,DataRegularSeason20242025!$B$3:$B$1315, "&lt;=" &amp; BT$1, DataRegularSeason20242025!$D$3:$D$1315, $A21)+SUMIFS(DataRegularSeason20242025!$AB$3:$AB$1315,DataRegularSeason20242025!$B$3:$B$1315, "&lt;=" &amp; BT$1, DataRegularSeason20242025!$E$3:$E$1315, $A21)</f>
        <v>13</v>
      </c>
      <c r="BU21">
        <f>SUMIFS(DataRegularSeason20242025!$AA$3:$AA$1315,DataRegularSeason20242025!$B$3:$B$1315, "&lt;=" &amp; BU$1, DataRegularSeason20242025!$D$3:$D$1315, $A21)+SUMIFS(DataRegularSeason20242025!$AB$3:$AB$1315,DataRegularSeason20242025!$B$3:$B$1315, "&lt;=" &amp; BU$1, DataRegularSeason20242025!$E$3:$E$1315, $A21)</f>
        <v>13</v>
      </c>
      <c r="BV21">
        <f>SUMIFS(DataRegularSeason20242025!$AA$3:$AA$1315,DataRegularSeason20242025!$B$3:$B$1315, "&lt;=" &amp; BV$1, DataRegularSeason20242025!$D$3:$D$1315, $A21)+SUMIFS(DataRegularSeason20242025!$AB$3:$AB$1315,DataRegularSeason20242025!$B$3:$B$1315, "&lt;=" &amp; BV$1, DataRegularSeason20242025!$E$3:$E$1315, $A21)</f>
        <v>13</v>
      </c>
      <c r="BW21">
        <f>SUMIFS(DataRegularSeason20242025!$AA$3:$AA$1315,DataRegularSeason20242025!$B$3:$B$1315, "&lt;=" &amp; BW$1, DataRegularSeason20242025!$D$3:$D$1315, $A21)+SUMIFS(DataRegularSeason20242025!$AB$3:$AB$1315,DataRegularSeason20242025!$B$3:$B$1315, "&lt;=" &amp; BW$1, DataRegularSeason20242025!$E$3:$E$1315, $A21)</f>
        <v>13</v>
      </c>
      <c r="BX21">
        <f>SUMIFS(DataRegularSeason20242025!$AA$3:$AA$1315,DataRegularSeason20242025!$B$3:$B$1315, "&lt;=" &amp; BX$1, DataRegularSeason20242025!$D$3:$D$1315, $A21)+SUMIFS(DataRegularSeason20242025!$AB$3:$AB$1315,DataRegularSeason20242025!$B$3:$B$1315, "&lt;=" &amp; BX$1, DataRegularSeason20242025!$E$3:$E$1315, $A21)</f>
        <v>13</v>
      </c>
      <c r="BY21">
        <f>SUMIFS(DataRegularSeason20242025!$AA$3:$AA$1315,DataRegularSeason20242025!$B$3:$B$1315, "&lt;=" &amp; BY$1, DataRegularSeason20242025!$D$3:$D$1315, $A21)+SUMIFS(DataRegularSeason20242025!$AB$3:$AB$1315,DataRegularSeason20242025!$B$3:$B$1315, "&lt;=" &amp; BY$1, DataRegularSeason20242025!$E$3:$E$1315, $A21)</f>
        <v>13</v>
      </c>
      <c r="BZ21">
        <f>SUMIFS(DataRegularSeason20242025!$AA$3:$AA$1315,DataRegularSeason20242025!$B$3:$B$1315, "&lt;=" &amp; BZ$1, DataRegularSeason20242025!$D$3:$D$1315, $A21)+SUMIFS(DataRegularSeason20242025!$AB$3:$AB$1315,DataRegularSeason20242025!$B$3:$B$1315, "&lt;=" &amp; BZ$1, DataRegularSeason20242025!$E$3:$E$1315, $A21)</f>
        <v>13</v>
      </c>
      <c r="CA21">
        <f>SUMIFS(DataRegularSeason20242025!$AA$3:$AA$1315,DataRegularSeason20242025!$B$3:$B$1315, "&lt;=" &amp; CA$1, DataRegularSeason20242025!$D$3:$D$1315, $A21)+SUMIFS(DataRegularSeason20242025!$AB$3:$AB$1315,DataRegularSeason20242025!$B$3:$B$1315, "&lt;=" &amp; CA$1, DataRegularSeason20242025!$E$3:$E$1315, $A21)</f>
        <v>13</v>
      </c>
      <c r="CB21">
        <f>SUMIFS(DataRegularSeason20242025!$AA$3:$AA$1315,DataRegularSeason20242025!$B$3:$B$1315, "&lt;=" &amp; CB$1, DataRegularSeason20242025!$D$3:$D$1315, $A21)+SUMIFS(DataRegularSeason20242025!$AB$3:$AB$1315,DataRegularSeason20242025!$B$3:$B$1315, "&lt;=" &amp; CB$1, DataRegularSeason20242025!$E$3:$E$1315, $A21)</f>
        <v>13</v>
      </c>
      <c r="CC21">
        <f>SUMIFS(DataRegularSeason20242025!$AA$3:$AA$1315,DataRegularSeason20242025!$B$3:$B$1315, "&lt;=" &amp; CC$1, DataRegularSeason20242025!$D$3:$D$1315, $A21)+SUMIFS(DataRegularSeason20242025!$AB$3:$AB$1315,DataRegularSeason20242025!$B$3:$B$1315, "&lt;=" &amp; CC$1, DataRegularSeason20242025!$E$3:$E$1315, $A21)</f>
        <v>13</v>
      </c>
      <c r="CD21">
        <f>SUMIFS(DataRegularSeason20242025!$AA$3:$AA$1315,DataRegularSeason20242025!$B$3:$B$1315, "&lt;=" &amp; CD$1, DataRegularSeason20242025!$D$3:$D$1315, $A21)+SUMIFS(DataRegularSeason20242025!$AB$3:$AB$1315,DataRegularSeason20242025!$B$3:$B$1315, "&lt;=" &amp; CD$1, DataRegularSeason20242025!$E$3:$E$1315, $A21)</f>
        <v>13</v>
      </c>
      <c r="CE21">
        <f>SUMIFS(DataRegularSeason20242025!$AA$3:$AA$1315,DataRegularSeason20242025!$B$3:$B$1315, "&lt;=" &amp; CE$1, DataRegularSeason20242025!$D$3:$D$1315, $A21)+SUMIFS(DataRegularSeason20242025!$AB$3:$AB$1315,DataRegularSeason20242025!$B$3:$B$1315, "&lt;=" &amp; CE$1, DataRegularSeason20242025!$E$3:$E$1315, $A21)</f>
        <v>13</v>
      </c>
      <c r="CF21">
        <f>SUMIFS(DataRegularSeason20242025!$AA$3:$AA$1315,DataRegularSeason20242025!$B$3:$B$1315, "&lt;=" &amp; CF$1, DataRegularSeason20242025!$D$3:$D$1315, $A21)+SUMIFS(DataRegularSeason20242025!$AB$3:$AB$1315,DataRegularSeason20242025!$B$3:$B$1315, "&lt;=" &amp; CF$1, DataRegularSeason20242025!$E$3:$E$1315, $A21)</f>
        <v>13</v>
      </c>
      <c r="CG21">
        <f>SUMIFS(DataRegularSeason20242025!$AA$3:$AA$1315,DataRegularSeason20242025!$B$3:$B$1315, "&lt;=" &amp; CG$1, DataRegularSeason20242025!$D$3:$D$1315, $A21)+SUMIFS(DataRegularSeason20242025!$AB$3:$AB$1315,DataRegularSeason20242025!$B$3:$B$1315, "&lt;=" &amp; CG$1, DataRegularSeason20242025!$E$3:$E$1315, $A21)</f>
        <v>13</v>
      </c>
      <c r="CH21">
        <f>SUMIFS(DataRegularSeason20242025!$AA$3:$AA$1315,DataRegularSeason20242025!$B$3:$B$1315, "&lt;=" &amp; CH$1, DataRegularSeason20242025!$D$3:$D$1315, $A21)+SUMIFS(DataRegularSeason20242025!$AB$3:$AB$1315,DataRegularSeason20242025!$B$3:$B$1315, "&lt;=" &amp; CH$1, DataRegularSeason20242025!$E$3:$E$1315, $A21)</f>
        <v>13</v>
      </c>
      <c r="CI21">
        <f>SUMIFS(DataRegularSeason20242025!$AA$3:$AA$1315,DataRegularSeason20242025!$B$3:$B$1315, "&lt;=" &amp; CI$1, DataRegularSeason20242025!$D$3:$D$1315, $A21)+SUMIFS(DataRegularSeason20242025!$AB$3:$AB$1315,DataRegularSeason20242025!$B$3:$B$1315, "&lt;=" &amp; CI$1, DataRegularSeason20242025!$E$3:$E$1315, $A21)</f>
        <v>13</v>
      </c>
      <c r="CJ21">
        <f>SUMIFS(DataRegularSeason20242025!$AA$3:$AA$1315,DataRegularSeason20242025!$B$3:$B$1315, "&lt;=" &amp; CJ$1, DataRegularSeason20242025!$D$3:$D$1315, $A21)+SUMIFS(DataRegularSeason20242025!$AB$3:$AB$1315,DataRegularSeason20242025!$B$3:$B$1315, "&lt;=" &amp; CJ$1, DataRegularSeason20242025!$E$3:$E$1315, $A21)</f>
        <v>13</v>
      </c>
      <c r="CK21">
        <f>SUMIFS(DataRegularSeason20242025!$AA$3:$AA$1315,DataRegularSeason20242025!$B$3:$B$1315, "&lt;=" &amp; CK$1, DataRegularSeason20242025!$D$3:$D$1315, $A21)+SUMIFS(DataRegularSeason20242025!$AB$3:$AB$1315,DataRegularSeason20242025!$B$3:$B$1315, "&lt;=" &amp; CK$1, DataRegularSeason20242025!$E$3:$E$1315, $A21)</f>
        <v>13</v>
      </c>
      <c r="CL21">
        <f>SUMIFS(DataRegularSeason20242025!$AA$3:$AA$1315,DataRegularSeason20242025!$B$3:$B$1315, "&lt;=" &amp; CL$1, DataRegularSeason20242025!$D$3:$D$1315, $A21)+SUMIFS(DataRegularSeason20242025!$AB$3:$AB$1315,DataRegularSeason20242025!$B$3:$B$1315, "&lt;=" &amp; CL$1, DataRegularSeason20242025!$E$3:$E$1315, $A21)</f>
        <v>13</v>
      </c>
      <c r="CM21">
        <f>SUMIFS(DataRegularSeason20242025!$AA$3:$AA$1315,DataRegularSeason20242025!$B$3:$B$1315, "&lt;=" &amp; CM$1, DataRegularSeason20242025!$D$3:$D$1315, $A21)+SUMIFS(DataRegularSeason20242025!$AB$3:$AB$1315,DataRegularSeason20242025!$B$3:$B$1315, "&lt;=" &amp; CM$1, DataRegularSeason20242025!$E$3:$E$1315, $A21)</f>
        <v>13</v>
      </c>
      <c r="CN21">
        <f>SUMIFS(DataRegularSeason20242025!$AA$3:$AA$1315,DataRegularSeason20242025!$B$3:$B$1315, "&lt;=" &amp; CN$1, DataRegularSeason20242025!$D$3:$D$1315, $A21)+SUMIFS(DataRegularSeason20242025!$AB$3:$AB$1315,DataRegularSeason20242025!$B$3:$B$1315, "&lt;=" &amp; CN$1, DataRegularSeason20242025!$E$3:$E$1315, $A21)</f>
        <v>13</v>
      </c>
      <c r="CO21">
        <f>SUMIFS(DataRegularSeason20242025!$AA$3:$AA$1315,DataRegularSeason20242025!$B$3:$B$1315, "&lt;=" &amp; CO$1, DataRegularSeason20242025!$D$3:$D$1315, $A21)+SUMIFS(DataRegularSeason20242025!$AB$3:$AB$1315,DataRegularSeason20242025!$B$3:$B$1315, "&lt;=" &amp; CO$1, DataRegularSeason20242025!$E$3:$E$1315, $A21)</f>
        <v>13</v>
      </c>
      <c r="CP21">
        <f>SUMIFS(DataRegularSeason20242025!$AA$3:$AA$1315,DataRegularSeason20242025!$B$3:$B$1315, "&lt;=" &amp; CP$1, DataRegularSeason20242025!$D$3:$D$1315, $A21)+SUMIFS(DataRegularSeason20242025!$AB$3:$AB$1315,DataRegularSeason20242025!$B$3:$B$1315, "&lt;=" &amp; CP$1, DataRegularSeason20242025!$E$3:$E$1315, $A21)</f>
        <v>13</v>
      </c>
      <c r="CQ21">
        <f>SUMIFS(DataRegularSeason20242025!$AA$3:$AA$1315,DataRegularSeason20242025!$B$3:$B$1315, "&lt;=" &amp; CQ$1, DataRegularSeason20242025!$D$3:$D$1315, $A21)+SUMIFS(DataRegularSeason20242025!$AB$3:$AB$1315,DataRegularSeason20242025!$B$3:$B$1315, "&lt;=" &amp; CQ$1, DataRegularSeason20242025!$E$3:$E$1315, $A21)</f>
        <v>13</v>
      </c>
      <c r="CR21">
        <f>SUMIFS(DataRegularSeason20242025!$AA$3:$AA$1315,DataRegularSeason20242025!$B$3:$B$1315, "&lt;=" &amp; CR$1, DataRegularSeason20242025!$D$3:$D$1315, $A21)+SUMIFS(DataRegularSeason20242025!$AB$3:$AB$1315,DataRegularSeason20242025!$B$3:$B$1315, "&lt;=" &amp; CR$1, DataRegularSeason20242025!$E$3:$E$1315, $A21)</f>
        <v>13</v>
      </c>
      <c r="CS21">
        <f>SUMIFS(DataRegularSeason20242025!$AA$3:$AA$1315,DataRegularSeason20242025!$B$3:$B$1315, "&lt;=" &amp; CS$1, DataRegularSeason20242025!$D$3:$D$1315, $A21)+SUMIFS(DataRegularSeason20242025!$AB$3:$AB$1315,DataRegularSeason20242025!$B$3:$B$1315, "&lt;=" &amp; CS$1, DataRegularSeason20242025!$E$3:$E$1315, $A21)</f>
        <v>13</v>
      </c>
      <c r="CT21">
        <f>SUMIFS(DataRegularSeason20242025!$AA$3:$AA$1315,DataRegularSeason20242025!$B$3:$B$1315, "&lt;=" &amp; CT$1, DataRegularSeason20242025!$D$3:$D$1315, $A21)+SUMIFS(DataRegularSeason20242025!$AB$3:$AB$1315,DataRegularSeason20242025!$B$3:$B$1315, "&lt;=" &amp; CT$1, DataRegularSeason20242025!$E$3:$E$1315, $A21)</f>
        <v>13</v>
      </c>
      <c r="CU21">
        <f>SUMIFS(DataRegularSeason20242025!$AA$3:$AA$1315,DataRegularSeason20242025!$B$3:$B$1315, "&lt;=" &amp; CU$1, DataRegularSeason20242025!$D$3:$D$1315, $A21)+SUMIFS(DataRegularSeason20242025!$AB$3:$AB$1315,DataRegularSeason20242025!$B$3:$B$1315, "&lt;=" &amp; CU$1, DataRegularSeason20242025!$E$3:$E$1315, $A21)</f>
        <v>13</v>
      </c>
      <c r="CV21">
        <f>SUMIFS(DataRegularSeason20242025!$AA$3:$AA$1315,DataRegularSeason20242025!$B$3:$B$1315, "&lt;=" &amp; CV$1, DataRegularSeason20242025!$D$3:$D$1315, $A21)+SUMIFS(DataRegularSeason20242025!$AB$3:$AB$1315,DataRegularSeason20242025!$B$3:$B$1315, "&lt;=" &amp; CV$1, DataRegularSeason20242025!$E$3:$E$1315, $A21)</f>
        <v>13</v>
      </c>
      <c r="CW21">
        <f>SUMIFS(DataRegularSeason20242025!$AA$3:$AA$1315,DataRegularSeason20242025!$B$3:$B$1315, "&lt;=" &amp; CW$1, DataRegularSeason20242025!$D$3:$D$1315, $A21)+SUMIFS(DataRegularSeason20242025!$AB$3:$AB$1315,DataRegularSeason20242025!$B$3:$B$1315, "&lt;=" &amp; CW$1, DataRegularSeason20242025!$E$3:$E$1315, $A21)</f>
        <v>13</v>
      </c>
      <c r="CX21">
        <f>SUMIFS(DataRegularSeason20242025!$AA$3:$AA$1315,DataRegularSeason20242025!$B$3:$B$1315, "&lt;=" &amp; CX$1, DataRegularSeason20242025!$D$3:$D$1315, $A21)+SUMIFS(DataRegularSeason20242025!$AB$3:$AB$1315,DataRegularSeason20242025!$B$3:$B$1315, "&lt;=" &amp; CX$1, DataRegularSeason20242025!$E$3:$E$1315, $A21)</f>
        <v>13</v>
      </c>
      <c r="CY21">
        <f>SUMIFS(DataRegularSeason20242025!$AA$3:$AA$1315,DataRegularSeason20242025!$B$3:$B$1315, "&lt;=" &amp; CY$1, DataRegularSeason20242025!$D$3:$D$1315, $A21)+SUMIFS(DataRegularSeason20242025!$AB$3:$AB$1315,DataRegularSeason20242025!$B$3:$B$1315, "&lt;=" &amp; CY$1, DataRegularSeason20242025!$E$3:$E$1315, $A21)</f>
        <v>13</v>
      </c>
      <c r="CZ21">
        <f>SUMIFS(DataRegularSeason20242025!$AA$3:$AA$1315,DataRegularSeason20242025!$B$3:$B$1315, "&lt;=" &amp; CZ$1, DataRegularSeason20242025!$D$3:$D$1315, $A21)+SUMIFS(DataRegularSeason20242025!$AB$3:$AB$1315,DataRegularSeason20242025!$B$3:$B$1315, "&lt;=" &amp; CZ$1, DataRegularSeason20242025!$E$3:$E$1315, $A21)</f>
        <v>13</v>
      </c>
      <c r="DA21">
        <f>SUMIFS(DataRegularSeason20242025!$AA$3:$AA$1315,DataRegularSeason20242025!$B$3:$B$1315, "&lt;=" &amp; DA$1, DataRegularSeason20242025!$D$3:$D$1315, $A21)+SUMIFS(DataRegularSeason20242025!$AB$3:$AB$1315,DataRegularSeason20242025!$B$3:$B$1315, "&lt;=" &amp; DA$1, DataRegularSeason20242025!$E$3:$E$1315, $A21)</f>
        <v>13</v>
      </c>
      <c r="DB21">
        <f>SUMIFS(DataRegularSeason20242025!$AA$3:$AA$1315,DataRegularSeason20242025!$B$3:$B$1315, "&lt;=" &amp; DB$1, DataRegularSeason20242025!$D$3:$D$1315, $A21)+SUMIFS(DataRegularSeason20242025!$AB$3:$AB$1315,DataRegularSeason20242025!$B$3:$B$1315, "&lt;=" &amp; DB$1, DataRegularSeason20242025!$E$3:$E$1315, $A21)</f>
        <v>13</v>
      </c>
      <c r="DC21">
        <f>SUMIFS(DataRegularSeason20242025!$AA$3:$AA$1315,DataRegularSeason20242025!$B$3:$B$1315, "&lt;=" &amp; DC$1, DataRegularSeason20242025!$D$3:$D$1315, $A21)+SUMIFS(DataRegularSeason20242025!$AB$3:$AB$1315,DataRegularSeason20242025!$B$3:$B$1315, "&lt;=" &amp; DC$1, DataRegularSeason20242025!$E$3:$E$1315, $A21)</f>
        <v>13</v>
      </c>
      <c r="DD21">
        <f>SUMIFS(DataRegularSeason20242025!$AA$3:$AA$1315,DataRegularSeason20242025!$B$3:$B$1315, "&lt;=" &amp; DD$1, DataRegularSeason20242025!$D$3:$D$1315, $A21)+SUMIFS(DataRegularSeason20242025!$AB$3:$AB$1315,DataRegularSeason20242025!$B$3:$B$1315, "&lt;=" &amp; DD$1, DataRegularSeason20242025!$E$3:$E$1315, $A21)</f>
        <v>13</v>
      </c>
      <c r="DE21">
        <f>SUMIFS(DataRegularSeason20242025!$AA$3:$AA$1315,DataRegularSeason20242025!$B$3:$B$1315, "&lt;=" &amp; DE$1, DataRegularSeason20242025!$D$3:$D$1315, $A21)+SUMIFS(DataRegularSeason20242025!$AB$3:$AB$1315,DataRegularSeason20242025!$B$3:$B$1315, "&lt;=" &amp; DE$1, DataRegularSeason20242025!$E$3:$E$1315, $A21)</f>
        <v>13</v>
      </c>
      <c r="DF21">
        <f>SUMIFS(DataRegularSeason20242025!$AA$3:$AA$1315,DataRegularSeason20242025!$B$3:$B$1315, "&lt;=" &amp; DF$1, DataRegularSeason20242025!$D$3:$D$1315, $A21)+SUMIFS(DataRegularSeason20242025!$AB$3:$AB$1315,DataRegularSeason20242025!$B$3:$B$1315, "&lt;=" &amp; DF$1, DataRegularSeason20242025!$E$3:$E$1315, $A21)</f>
        <v>13</v>
      </c>
      <c r="DG21">
        <f>SUMIFS(DataRegularSeason20242025!$AA$3:$AA$1315,DataRegularSeason20242025!$B$3:$B$1315, "&lt;=" &amp; DG$1, DataRegularSeason20242025!$D$3:$D$1315, $A21)+SUMIFS(DataRegularSeason20242025!$AB$3:$AB$1315,DataRegularSeason20242025!$B$3:$B$1315, "&lt;=" &amp; DG$1, DataRegularSeason20242025!$E$3:$E$1315, $A21)</f>
        <v>13</v>
      </c>
      <c r="DH21">
        <f>SUMIFS(DataRegularSeason20242025!$AA$3:$AA$1315,DataRegularSeason20242025!$B$3:$B$1315, "&lt;=" &amp; DH$1, DataRegularSeason20242025!$D$3:$D$1315, $A21)+SUMIFS(DataRegularSeason20242025!$AB$3:$AB$1315,DataRegularSeason20242025!$B$3:$B$1315, "&lt;=" &amp; DH$1, DataRegularSeason20242025!$E$3:$E$1315, $A21)</f>
        <v>13</v>
      </c>
      <c r="DI21">
        <f>SUMIFS(DataRegularSeason20242025!$AA$3:$AA$1315,DataRegularSeason20242025!$B$3:$B$1315, "&lt;=" &amp; DI$1, DataRegularSeason20242025!$D$3:$D$1315, $A21)+SUMIFS(DataRegularSeason20242025!$AB$3:$AB$1315,DataRegularSeason20242025!$B$3:$B$1315, "&lt;=" &amp; DI$1, DataRegularSeason20242025!$E$3:$E$1315, $A21)</f>
        <v>13</v>
      </c>
      <c r="DJ21">
        <f>SUMIFS(DataRegularSeason20242025!$AA$3:$AA$1315,DataRegularSeason20242025!$B$3:$B$1315, "&lt;=" &amp; DJ$1, DataRegularSeason20242025!$D$3:$D$1315, $A21)+SUMIFS(DataRegularSeason20242025!$AB$3:$AB$1315,DataRegularSeason20242025!$B$3:$B$1315, "&lt;=" &amp; DJ$1, DataRegularSeason20242025!$E$3:$E$1315, $A21)</f>
        <v>13</v>
      </c>
      <c r="DK21">
        <f>SUMIFS(DataRegularSeason20242025!$AA$3:$AA$1315,DataRegularSeason20242025!$B$3:$B$1315, "&lt;=" &amp; DK$1, DataRegularSeason20242025!$D$3:$D$1315, $A21)+SUMIFS(DataRegularSeason20242025!$AB$3:$AB$1315,DataRegularSeason20242025!$B$3:$B$1315, "&lt;=" &amp; DK$1, DataRegularSeason20242025!$E$3:$E$1315, $A21)</f>
        <v>13</v>
      </c>
      <c r="DL21">
        <f>SUMIFS(DataRegularSeason20242025!$AA$3:$AA$1315,DataRegularSeason20242025!$B$3:$B$1315, "&lt;=" &amp; DL$1, DataRegularSeason20242025!$D$3:$D$1315, $A21)+SUMIFS(DataRegularSeason20242025!$AB$3:$AB$1315,DataRegularSeason20242025!$B$3:$B$1315, "&lt;=" &amp; DL$1, DataRegularSeason20242025!$E$3:$E$1315, $A21)</f>
        <v>13</v>
      </c>
      <c r="DM21">
        <f>SUMIFS(DataRegularSeason20242025!$AA$3:$AA$1315,DataRegularSeason20242025!$B$3:$B$1315, "&lt;=" &amp; DM$1, DataRegularSeason20242025!$D$3:$D$1315, $A21)+SUMIFS(DataRegularSeason20242025!$AB$3:$AB$1315,DataRegularSeason20242025!$B$3:$B$1315, "&lt;=" &amp; DM$1, DataRegularSeason20242025!$E$3:$E$1315, $A21)</f>
        <v>13</v>
      </c>
      <c r="DN21">
        <f>SUMIFS(DataRegularSeason20242025!$AA$3:$AA$1315,DataRegularSeason20242025!$B$3:$B$1315, "&lt;=" &amp; DN$1, DataRegularSeason20242025!$D$3:$D$1315, $A21)+SUMIFS(DataRegularSeason20242025!$AB$3:$AB$1315,DataRegularSeason20242025!$B$3:$B$1315, "&lt;=" &amp; DN$1, DataRegularSeason20242025!$E$3:$E$1315, $A21)</f>
        <v>13</v>
      </c>
      <c r="DO21">
        <f>SUMIFS(DataRegularSeason20242025!$AA$3:$AA$1315,DataRegularSeason20242025!$B$3:$B$1315, "&lt;=" &amp; DO$1, DataRegularSeason20242025!$D$3:$D$1315, $A21)+SUMIFS(DataRegularSeason20242025!$AB$3:$AB$1315,DataRegularSeason20242025!$B$3:$B$1315, "&lt;=" &amp; DO$1, DataRegularSeason20242025!$E$3:$E$1315, $A21)</f>
        <v>13</v>
      </c>
      <c r="DP21">
        <f>SUMIFS(DataRegularSeason20242025!$AA$3:$AA$1315,DataRegularSeason20242025!$B$3:$B$1315, "&lt;=" &amp; DP$1, DataRegularSeason20242025!$D$3:$D$1315, $A21)+SUMIFS(DataRegularSeason20242025!$AB$3:$AB$1315,DataRegularSeason20242025!$B$3:$B$1315, "&lt;=" &amp; DP$1, DataRegularSeason20242025!$E$3:$E$1315, $A21)</f>
        <v>13</v>
      </c>
      <c r="DQ21">
        <f>SUMIFS(DataRegularSeason20242025!$AA$3:$AA$1315,DataRegularSeason20242025!$B$3:$B$1315, "&lt;=" &amp; DQ$1, DataRegularSeason20242025!$D$3:$D$1315, $A21)+SUMIFS(DataRegularSeason20242025!$AB$3:$AB$1315,DataRegularSeason20242025!$B$3:$B$1315, "&lt;=" &amp; DQ$1, DataRegularSeason20242025!$E$3:$E$1315, $A21)</f>
        <v>13</v>
      </c>
      <c r="DR21">
        <f>SUMIFS(DataRegularSeason20242025!$AA$3:$AA$1315,DataRegularSeason20242025!$B$3:$B$1315, "&lt;=" &amp; DR$1, DataRegularSeason20242025!$D$3:$D$1315, $A21)+SUMIFS(DataRegularSeason20242025!$AB$3:$AB$1315,DataRegularSeason20242025!$B$3:$B$1315, "&lt;=" &amp; DR$1, DataRegularSeason20242025!$E$3:$E$1315, $A21)</f>
        <v>13</v>
      </c>
      <c r="DS21">
        <f>SUMIFS(DataRegularSeason20242025!$AA$3:$AA$1315,DataRegularSeason20242025!$B$3:$B$1315, "&lt;=" &amp; DS$1, DataRegularSeason20242025!$D$3:$D$1315, $A21)+SUMIFS(DataRegularSeason20242025!$AB$3:$AB$1315,DataRegularSeason20242025!$B$3:$B$1315, "&lt;=" &amp; DS$1, DataRegularSeason20242025!$E$3:$E$1315, $A21)</f>
        <v>13</v>
      </c>
      <c r="DT21">
        <f>SUMIFS(DataRegularSeason20242025!$AA$3:$AA$1315,DataRegularSeason20242025!$B$3:$B$1315, "&lt;=" &amp; DT$1, DataRegularSeason20242025!$D$3:$D$1315, $A21)+SUMIFS(DataRegularSeason20242025!$AB$3:$AB$1315,DataRegularSeason20242025!$B$3:$B$1315, "&lt;=" &amp; DT$1, DataRegularSeason20242025!$E$3:$E$1315, $A21)</f>
        <v>13</v>
      </c>
      <c r="DU21">
        <f>SUMIFS(DataRegularSeason20242025!$AA$3:$AA$1315,DataRegularSeason20242025!$B$3:$B$1315, "&lt;=" &amp; DU$1, DataRegularSeason20242025!$D$3:$D$1315, $A21)+SUMIFS(DataRegularSeason20242025!$AB$3:$AB$1315,DataRegularSeason20242025!$B$3:$B$1315, "&lt;=" &amp; DU$1, DataRegularSeason20242025!$E$3:$E$1315, $A21)</f>
        <v>13</v>
      </c>
      <c r="DV21">
        <f>SUMIFS(DataRegularSeason20242025!$AA$3:$AA$1315,DataRegularSeason20242025!$B$3:$B$1315, "&lt;=" &amp; DV$1, DataRegularSeason20242025!$D$3:$D$1315, $A21)+SUMIFS(DataRegularSeason20242025!$AB$3:$AB$1315,DataRegularSeason20242025!$B$3:$B$1315, "&lt;=" &amp; DV$1, DataRegularSeason20242025!$E$3:$E$1315, $A21)</f>
        <v>13</v>
      </c>
      <c r="DW21">
        <f>SUMIFS(DataRegularSeason20242025!$AA$3:$AA$1315,DataRegularSeason20242025!$B$3:$B$1315, "&lt;=" &amp; DW$1, DataRegularSeason20242025!$D$3:$D$1315, $A21)+SUMIFS(DataRegularSeason20242025!$AB$3:$AB$1315,DataRegularSeason20242025!$B$3:$B$1315, "&lt;=" &amp; DW$1, DataRegularSeason20242025!$E$3:$E$1315, $A21)</f>
        <v>13</v>
      </c>
      <c r="DX21">
        <f>SUMIFS(DataRegularSeason20242025!$AA$3:$AA$1315,DataRegularSeason20242025!$B$3:$B$1315, "&lt;=" &amp; DX$1, DataRegularSeason20242025!$D$3:$D$1315, $A21)+SUMIFS(DataRegularSeason20242025!$AB$3:$AB$1315,DataRegularSeason20242025!$B$3:$B$1315, "&lt;=" &amp; DX$1, DataRegularSeason20242025!$E$3:$E$1315, $A21)</f>
        <v>13</v>
      </c>
      <c r="DY21">
        <f>SUMIFS(DataRegularSeason20242025!$AA$3:$AA$1315,DataRegularSeason20242025!$B$3:$B$1315, "&lt;=" &amp; DY$1, DataRegularSeason20242025!$D$3:$D$1315, $A21)+SUMIFS(DataRegularSeason20242025!$AB$3:$AB$1315,DataRegularSeason20242025!$B$3:$B$1315, "&lt;=" &amp; DY$1, DataRegularSeason20242025!$E$3:$E$1315, $A21)</f>
        <v>13</v>
      </c>
      <c r="DZ21">
        <f>SUMIFS(DataRegularSeason20242025!$AA$3:$AA$1315,DataRegularSeason20242025!$B$3:$B$1315, "&lt;=" &amp; DZ$1, DataRegularSeason20242025!$D$3:$D$1315, $A21)+SUMIFS(DataRegularSeason20242025!$AB$3:$AB$1315,DataRegularSeason20242025!$B$3:$B$1315, "&lt;=" &amp; DZ$1, DataRegularSeason20242025!$E$3:$E$1315, $A21)</f>
        <v>13</v>
      </c>
      <c r="EA21">
        <f>SUMIFS(DataRegularSeason20242025!$AA$3:$AA$1315,DataRegularSeason20242025!$B$3:$B$1315, "&lt;=" &amp; EA$1, DataRegularSeason20242025!$D$3:$D$1315, $A21)+SUMIFS(DataRegularSeason20242025!$AB$3:$AB$1315,DataRegularSeason20242025!$B$3:$B$1315, "&lt;=" &amp; EA$1, DataRegularSeason20242025!$E$3:$E$1315, $A21)</f>
        <v>13</v>
      </c>
      <c r="EB21">
        <f>SUMIFS(DataRegularSeason20242025!$AA$3:$AA$1315,DataRegularSeason20242025!$B$3:$B$1315, "&lt;=" &amp; EB$1, DataRegularSeason20242025!$D$3:$D$1315, $A21)+SUMIFS(DataRegularSeason20242025!$AB$3:$AB$1315,DataRegularSeason20242025!$B$3:$B$1315, "&lt;=" &amp; EB$1, DataRegularSeason20242025!$E$3:$E$1315, $A21)</f>
        <v>13</v>
      </c>
      <c r="EC21">
        <f>SUMIFS(DataRegularSeason20242025!$AA$3:$AA$1315,DataRegularSeason20242025!$B$3:$B$1315, "&lt;=" &amp; EC$1, DataRegularSeason20242025!$D$3:$D$1315, $A21)+SUMIFS(DataRegularSeason20242025!$AB$3:$AB$1315,DataRegularSeason20242025!$B$3:$B$1315, "&lt;=" &amp; EC$1, DataRegularSeason20242025!$E$3:$E$1315, $A21)</f>
        <v>13</v>
      </c>
      <c r="ED21">
        <f>SUMIFS(DataRegularSeason20242025!$AA$3:$AA$1315,DataRegularSeason20242025!$B$3:$B$1315, "&lt;=" &amp; ED$1, DataRegularSeason20242025!$D$3:$D$1315, $A21)+SUMIFS(DataRegularSeason20242025!$AB$3:$AB$1315,DataRegularSeason20242025!$B$3:$B$1315, "&lt;=" &amp; ED$1, DataRegularSeason20242025!$E$3:$E$1315, $A21)</f>
        <v>13</v>
      </c>
      <c r="EE21">
        <f>SUMIFS(DataRegularSeason20242025!$AA$3:$AA$1315,DataRegularSeason20242025!$B$3:$B$1315, "&lt;=" &amp; EE$1, DataRegularSeason20242025!$D$3:$D$1315, $A21)+SUMIFS(DataRegularSeason20242025!$AB$3:$AB$1315,DataRegularSeason20242025!$B$3:$B$1315, "&lt;=" &amp; EE$1, DataRegularSeason20242025!$E$3:$E$1315, $A21)</f>
        <v>13</v>
      </c>
      <c r="EF21">
        <f>SUMIFS(DataRegularSeason20242025!$AA$3:$AA$1315,DataRegularSeason20242025!$B$3:$B$1315, "&lt;=" &amp; EF$1, DataRegularSeason20242025!$D$3:$D$1315, $A21)+SUMIFS(DataRegularSeason20242025!$AB$3:$AB$1315,DataRegularSeason20242025!$B$3:$B$1315, "&lt;=" &amp; EF$1, DataRegularSeason20242025!$E$3:$E$1315, $A21)</f>
        <v>13</v>
      </c>
      <c r="EG21">
        <f>SUMIFS(DataRegularSeason20242025!$AA$3:$AA$1315,DataRegularSeason20242025!$B$3:$B$1315, "&lt;=" &amp; EG$1, DataRegularSeason20242025!$D$3:$D$1315, $A21)+SUMIFS(DataRegularSeason20242025!$AB$3:$AB$1315,DataRegularSeason20242025!$B$3:$B$1315, "&lt;=" &amp; EG$1, DataRegularSeason20242025!$E$3:$E$1315, $A21)</f>
        <v>13</v>
      </c>
      <c r="EH21">
        <f>SUMIFS(DataRegularSeason20242025!$AA$3:$AA$1315,DataRegularSeason20242025!$B$3:$B$1315, "&lt;=" &amp; EH$1, DataRegularSeason20242025!$D$3:$D$1315, $A21)+SUMIFS(DataRegularSeason20242025!$AB$3:$AB$1315,DataRegularSeason20242025!$B$3:$B$1315, "&lt;=" &amp; EH$1, DataRegularSeason20242025!$E$3:$E$1315, $A21)</f>
        <v>13</v>
      </c>
      <c r="EI21">
        <f>SUMIFS(DataRegularSeason20242025!$AA$3:$AA$1315,DataRegularSeason20242025!$B$3:$B$1315, "&lt;=" &amp; EI$1, DataRegularSeason20242025!$D$3:$D$1315, $A21)+SUMIFS(DataRegularSeason20242025!$AB$3:$AB$1315,DataRegularSeason20242025!$B$3:$B$1315, "&lt;=" &amp; EI$1, DataRegularSeason20242025!$E$3:$E$1315, $A21)</f>
        <v>13</v>
      </c>
      <c r="EJ21">
        <f>SUMIFS(DataRegularSeason20242025!$AA$3:$AA$1315,DataRegularSeason20242025!$B$3:$B$1315, "&lt;=" &amp; EJ$1, DataRegularSeason20242025!$D$3:$D$1315, $A21)+SUMIFS(DataRegularSeason20242025!$AB$3:$AB$1315,DataRegularSeason20242025!$B$3:$B$1315, "&lt;=" &amp; EJ$1, DataRegularSeason20242025!$E$3:$E$1315, $A21)</f>
        <v>13</v>
      </c>
      <c r="EK21">
        <f>SUMIFS(DataRegularSeason20242025!$AA$3:$AA$1315,DataRegularSeason20242025!$B$3:$B$1315, "&lt;=" &amp; EK$1, DataRegularSeason20242025!$D$3:$D$1315, $A21)+SUMIFS(DataRegularSeason20242025!$AB$3:$AB$1315,DataRegularSeason20242025!$B$3:$B$1315, "&lt;=" &amp; EK$1, DataRegularSeason20242025!$E$3:$E$1315, $A21)</f>
        <v>13</v>
      </c>
      <c r="EL21">
        <f>SUMIFS(DataRegularSeason20242025!$AA$3:$AA$1315,DataRegularSeason20242025!$B$3:$B$1315, "&lt;=" &amp; EL$1, DataRegularSeason20242025!$D$3:$D$1315, $A21)+SUMIFS(DataRegularSeason20242025!$AB$3:$AB$1315,DataRegularSeason20242025!$B$3:$B$1315, "&lt;=" &amp; EL$1, DataRegularSeason20242025!$E$3:$E$1315, $A21)</f>
        <v>13</v>
      </c>
      <c r="EM21">
        <f>SUMIFS(DataRegularSeason20242025!$AA$3:$AA$1315,DataRegularSeason20242025!$B$3:$B$1315, "&lt;=" &amp; EM$1, DataRegularSeason20242025!$D$3:$D$1315, $A21)+SUMIFS(DataRegularSeason20242025!$AB$3:$AB$1315,DataRegularSeason20242025!$B$3:$B$1315, "&lt;=" &amp; EM$1, DataRegularSeason20242025!$E$3:$E$1315, $A21)</f>
        <v>13</v>
      </c>
      <c r="EN21">
        <f>SUMIFS(DataRegularSeason20242025!$AA$3:$AA$1315,DataRegularSeason20242025!$B$3:$B$1315, "&lt;=" &amp; EN$1, DataRegularSeason20242025!$D$3:$D$1315, $A21)+SUMIFS(DataRegularSeason20242025!$AB$3:$AB$1315,DataRegularSeason20242025!$B$3:$B$1315, "&lt;=" &amp; EN$1, DataRegularSeason20242025!$E$3:$E$1315, $A21)</f>
        <v>13</v>
      </c>
      <c r="EO21">
        <f>SUMIFS(DataRegularSeason20242025!$AA$3:$AA$1315,DataRegularSeason20242025!$B$3:$B$1315, "&lt;=" &amp; EO$1, DataRegularSeason20242025!$D$3:$D$1315, $A21)+SUMIFS(DataRegularSeason20242025!$AB$3:$AB$1315,DataRegularSeason20242025!$B$3:$B$1315, "&lt;=" &amp; EO$1, DataRegularSeason20242025!$E$3:$E$1315, $A21)</f>
        <v>13</v>
      </c>
      <c r="EP21">
        <f>SUMIFS(DataRegularSeason20242025!$AA$3:$AA$1315,DataRegularSeason20242025!$B$3:$B$1315, "&lt;=" &amp; EP$1, DataRegularSeason20242025!$D$3:$D$1315, $A21)+SUMIFS(DataRegularSeason20242025!$AB$3:$AB$1315,DataRegularSeason20242025!$B$3:$B$1315, "&lt;=" &amp; EP$1, DataRegularSeason20242025!$E$3:$E$1315, $A21)</f>
        <v>13</v>
      </c>
      <c r="EQ21">
        <f>SUMIFS(DataRegularSeason20242025!$AA$3:$AA$1315,DataRegularSeason20242025!$B$3:$B$1315, "&lt;=" &amp; EQ$1, DataRegularSeason20242025!$D$3:$D$1315, $A21)+SUMIFS(DataRegularSeason20242025!$AB$3:$AB$1315,DataRegularSeason20242025!$B$3:$B$1315, "&lt;=" &amp; EQ$1, DataRegularSeason20242025!$E$3:$E$1315, $A21)</f>
        <v>13</v>
      </c>
      <c r="ER21">
        <f>SUMIFS(DataRegularSeason20242025!$AA$3:$AA$1315,DataRegularSeason20242025!$B$3:$B$1315, "&lt;=" &amp; ER$1, DataRegularSeason20242025!$D$3:$D$1315, $A21)+SUMIFS(DataRegularSeason20242025!$AB$3:$AB$1315,DataRegularSeason20242025!$B$3:$B$1315, "&lt;=" &amp; ER$1, DataRegularSeason20242025!$E$3:$E$1315, $A21)</f>
        <v>13</v>
      </c>
      <c r="ES21">
        <f>SUMIFS(DataRegularSeason20242025!$AA$3:$AA$1315,DataRegularSeason20242025!$B$3:$B$1315, "&lt;=" &amp; ES$1, DataRegularSeason20242025!$D$3:$D$1315, $A21)+SUMIFS(DataRegularSeason20242025!$AB$3:$AB$1315,DataRegularSeason20242025!$B$3:$B$1315, "&lt;=" &amp; ES$1, DataRegularSeason20242025!$E$3:$E$1315, $A21)</f>
        <v>13</v>
      </c>
      <c r="ET21">
        <f>SUMIFS(DataRegularSeason20242025!$AA$3:$AA$1315,DataRegularSeason20242025!$B$3:$B$1315, "&lt;=" &amp; ET$1, DataRegularSeason20242025!$D$3:$D$1315, $A21)+SUMIFS(DataRegularSeason20242025!$AB$3:$AB$1315,DataRegularSeason20242025!$B$3:$B$1315, "&lt;=" &amp; ET$1, DataRegularSeason20242025!$E$3:$E$1315, $A21)</f>
        <v>13</v>
      </c>
      <c r="EU21">
        <f>SUMIFS(DataRegularSeason20242025!$AA$3:$AA$1315,DataRegularSeason20242025!$B$3:$B$1315, "&lt;=" &amp; EU$1, DataRegularSeason20242025!$D$3:$D$1315, $A21)+SUMIFS(DataRegularSeason20242025!$AB$3:$AB$1315,DataRegularSeason20242025!$B$3:$B$1315, "&lt;=" &amp; EU$1, DataRegularSeason20242025!$E$3:$E$1315, $A21)</f>
        <v>13</v>
      </c>
      <c r="EV21">
        <f>SUMIFS(DataRegularSeason20242025!$AA$3:$AA$1315,DataRegularSeason20242025!$B$3:$B$1315, "&lt;=" &amp; EV$1, DataRegularSeason20242025!$D$3:$D$1315, $A21)+SUMIFS(DataRegularSeason20242025!$AB$3:$AB$1315,DataRegularSeason20242025!$B$3:$B$1315, "&lt;=" &amp; EV$1, DataRegularSeason20242025!$E$3:$E$1315, $A21)</f>
        <v>13</v>
      </c>
      <c r="EW21">
        <f>SUMIFS(DataRegularSeason20242025!$AA$3:$AA$1315,DataRegularSeason20242025!$B$3:$B$1315, "&lt;=" &amp; EW$1, DataRegularSeason20242025!$D$3:$D$1315, $A21)+SUMIFS(DataRegularSeason20242025!$AB$3:$AB$1315,DataRegularSeason20242025!$B$3:$B$1315, "&lt;=" &amp; EW$1, DataRegularSeason20242025!$E$3:$E$1315, $A21)</f>
        <v>13</v>
      </c>
      <c r="EX21">
        <f>SUMIFS(DataRegularSeason20242025!$AA$3:$AA$1315,DataRegularSeason20242025!$B$3:$B$1315, "&lt;=" &amp; EX$1, DataRegularSeason20242025!$D$3:$D$1315, $A21)+SUMIFS(DataRegularSeason20242025!$AB$3:$AB$1315,DataRegularSeason20242025!$B$3:$B$1315, "&lt;=" &amp; EX$1, DataRegularSeason20242025!$E$3:$E$1315, $A21)</f>
        <v>13</v>
      </c>
      <c r="EY21">
        <f>SUMIFS(DataRegularSeason20242025!$AA$3:$AA$1315,DataRegularSeason20242025!$B$3:$B$1315, "&lt;=" &amp; EY$1, DataRegularSeason20242025!$D$3:$D$1315, $A21)+SUMIFS(DataRegularSeason20242025!$AB$3:$AB$1315,DataRegularSeason20242025!$B$3:$B$1315, "&lt;=" &amp; EY$1, DataRegularSeason20242025!$E$3:$E$1315, $A21)</f>
        <v>13</v>
      </c>
      <c r="EZ21">
        <f>SUMIFS(DataRegularSeason20242025!$AA$3:$AA$1315,DataRegularSeason20242025!$B$3:$B$1315, "&lt;=" &amp; EZ$1, DataRegularSeason20242025!$D$3:$D$1315, $A21)+SUMIFS(DataRegularSeason20242025!$AB$3:$AB$1315,DataRegularSeason20242025!$B$3:$B$1315, "&lt;=" &amp; EZ$1, DataRegularSeason20242025!$E$3:$E$1315, $A21)</f>
        <v>13</v>
      </c>
      <c r="FA21">
        <f>SUMIFS(DataRegularSeason20242025!$AA$3:$AA$1315,DataRegularSeason20242025!$B$3:$B$1315, "&lt;=" &amp; FA$1, DataRegularSeason20242025!$D$3:$D$1315, $A21)+SUMIFS(DataRegularSeason20242025!$AB$3:$AB$1315,DataRegularSeason20242025!$B$3:$B$1315, "&lt;=" &amp; FA$1, DataRegularSeason20242025!$E$3:$E$1315, $A21)</f>
        <v>13</v>
      </c>
      <c r="FB21">
        <f>SUMIFS(DataRegularSeason20242025!$AA$3:$AA$1315,DataRegularSeason20242025!$B$3:$B$1315, "&lt;=" &amp; FB$1, DataRegularSeason20242025!$D$3:$D$1315, $A21)+SUMIFS(DataRegularSeason20242025!$AB$3:$AB$1315,DataRegularSeason20242025!$B$3:$B$1315, "&lt;=" &amp; FB$1, DataRegularSeason20242025!$E$3:$E$1315, $A21)</f>
        <v>13</v>
      </c>
      <c r="FC21">
        <f>SUMIFS(DataRegularSeason20242025!$AA$3:$AA$1315,DataRegularSeason20242025!$B$3:$B$1315, "&lt;=" &amp; FC$1, DataRegularSeason20242025!$D$3:$D$1315, $A21)+SUMIFS(DataRegularSeason20242025!$AB$3:$AB$1315,DataRegularSeason20242025!$B$3:$B$1315, "&lt;=" &amp; FC$1, DataRegularSeason20242025!$E$3:$E$1315, $A21)</f>
        <v>13</v>
      </c>
      <c r="FD21">
        <f>SUMIFS(DataRegularSeason20242025!$AA$3:$AA$1315,DataRegularSeason20242025!$B$3:$B$1315, "&lt;=" &amp; FD$1, DataRegularSeason20242025!$D$3:$D$1315, $A21)+SUMIFS(DataRegularSeason20242025!$AB$3:$AB$1315,DataRegularSeason20242025!$B$3:$B$1315, "&lt;=" &amp; FD$1, DataRegularSeason20242025!$E$3:$E$1315, $A21)</f>
        <v>13</v>
      </c>
      <c r="FE21">
        <f>SUMIFS(DataRegularSeason20242025!$AA$3:$AA$1315,DataRegularSeason20242025!$B$3:$B$1315, "&lt;=" &amp; FE$1, DataRegularSeason20242025!$D$3:$D$1315, $A21)+SUMIFS(DataRegularSeason20242025!$AB$3:$AB$1315,DataRegularSeason20242025!$B$3:$B$1315, "&lt;=" &amp; FE$1, DataRegularSeason20242025!$E$3:$E$1315, $A21)</f>
        <v>13</v>
      </c>
      <c r="FF21">
        <f>SUMIFS(DataRegularSeason20242025!$AA$3:$AA$1315,DataRegularSeason20242025!$B$3:$B$1315, "&lt;=" &amp; FF$1, DataRegularSeason20242025!$D$3:$D$1315, $A21)+SUMIFS(DataRegularSeason20242025!$AB$3:$AB$1315,DataRegularSeason20242025!$B$3:$B$1315, "&lt;=" &amp; FF$1, DataRegularSeason20242025!$E$3:$E$1315, $A21)</f>
        <v>13</v>
      </c>
      <c r="FG21">
        <f>SUMIFS(DataRegularSeason20242025!$AA$3:$AA$1315,DataRegularSeason20242025!$B$3:$B$1315, "&lt;=" &amp; FG$1, DataRegularSeason20242025!$D$3:$D$1315, $A21)+SUMIFS(DataRegularSeason20242025!$AB$3:$AB$1315,DataRegularSeason20242025!$B$3:$B$1315, "&lt;=" &amp; FG$1, DataRegularSeason20242025!$E$3:$E$1315, $A21)</f>
        <v>13</v>
      </c>
      <c r="FH21">
        <f>SUMIFS(DataRegularSeason20242025!$AA$3:$AA$1315,DataRegularSeason20242025!$B$3:$B$1315, "&lt;=" &amp; FH$1, DataRegularSeason20242025!$D$3:$D$1315, $A21)+SUMIFS(DataRegularSeason20242025!$AB$3:$AB$1315,DataRegularSeason20242025!$B$3:$B$1315, "&lt;=" &amp; FH$1, DataRegularSeason20242025!$E$3:$E$1315, $A21)</f>
        <v>13</v>
      </c>
      <c r="FI21">
        <f>SUMIFS(DataRegularSeason20242025!$AA$3:$AA$1315,DataRegularSeason20242025!$B$3:$B$1315, "&lt;=" &amp; FI$1, DataRegularSeason20242025!$D$3:$D$1315, $A21)+SUMIFS(DataRegularSeason20242025!$AB$3:$AB$1315,DataRegularSeason20242025!$B$3:$B$1315, "&lt;=" &amp; FI$1, DataRegularSeason20242025!$E$3:$E$1315, $A21)</f>
        <v>13</v>
      </c>
      <c r="FJ21">
        <f>SUMIFS(DataRegularSeason20242025!$AA$3:$AA$1315,DataRegularSeason20242025!$B$3:$B$1315, "&lt;=" &amp; FJ$1, DataRegularSeason20242025!$D$3:$D$1315, $A21)+SUMIFS(DataRegularSeason20242025!$AB$3:$AB$1315,DataRegularSeason20242025!$B$3:$B$1315, "&lt;=" &amp; FJ$1, DataRegularSeason20242025!$E$3:$E$1315, $A21)</f>
        <v>13</v>
      </c>
      <c r="FK21">
        <f>SUMIFS(DataRegularSeason20242025!$AA$3:$AA$1315,DataRegularSeason20242025!$B$3:$B$1315, "&lt;=" &amp; FK$1, DataRegularSeason20242025!$D$3:$D$1315, $A21)+SUMIFS(DataRegularSeason20242025!$AB$3:$AB$1315,DataRegularSeason20242025!$B$3:$B$1315, "&lt;=" &amp; FK$1, DataRegularSeason20242025!$E$3:$E$1315, $A21)</f>
        <v>13</v>
      </c>
      <c r="FL21">
        <f>SUMIFS(DataRegularSeason20242025!$AA$3:$AA$1315,DataRegularSeason20242025!$B$3:$B$1315, "&lt;=" &amp; FL$1, DataRegularSeason20242025!$D$3:$D$1315, $A21)+SUMIFS(DataRegularSeason20242025!$AB$3:$AB$1315,DataRegularSeason20242025!$B$3:$B$1315, "&lt;=" &amp; FL$1, DataRegularSeason20242025!$E$3:$E$1315, $A21)</f>
        <v>13</v>
      </c>
      <c r="FM21">
        <f>SUMIFS(DataRegularSeason20242025!$AA$3:$AA$1315,DataRegularSeason20242025!$B$3:$B$1315, "&lt;=" &amp; FM$1, DataRegularSeason20242025!$D$3:$D$1315, $A21)+SUMIFS(DataRegularSeason20242025!$AB$3:$AB$1315,DataRegularSeason20242025!$B$3:$B$1315, "&lt;=" &amp; FM$1, DataRegularSeason20242025!$E$3:$E$1315, $A21)</f>
        <v>13</v>
      </c>
      <c r="FN21">
        <f>SUMIFS(DataRegularSeason20242025!$AA$3:$AA$1315,DataRegularSeason20242025!$B$3:$B$1315, "&lt;=" &amp; FN$1, DataRegularSeason20242025!$D$3:$D$1315, $A21)+SUMIFS(DataRegularSeason20242025!$AB$3:$AB$1315,DataRegularSeason20242025!$B$3:$B$1315, "&lt;=" &amp; FN$1, DataRegularSeason20242025!$E$3:$E$1315, $A21)</f>
        <v>13</v>
      </c>
      <c r="FO21">
        <f>SUMIFS(DataRegularSeason20242025!$AA$3:$AA$1315,DataRegularSeason20242025!$B$3:$B$1315, "&lt;=" &amp; FO$1, DataRegularSeason20242025!$D$3:$D$1315, $A21)+SUMIFS(DataRegularSeason20242025!$AB$3:$AB$1315,DataRegularSeason20242025!$B$3:$B$1315, "&lt;=" &amp; FO$1, DataRegularSeason20242025!$E$3:$E$1315, $A21)</f>
        <v>13</v>
      </c>
      <c r="FP21">
        <f>SUMIFS(DataRegularSeason20242025!$AA$3:$AA$1315,DataRegularSeason20242025!$B$3:$B$1315, "&lt;=" &amp; FP$1, DataRegularSeason20242025!$D$3:$D$1315, $A21)+SUMIFS(DataRegularSeason20242025!$AB$3:$AB$1315,DataRegularSeason20242025!$B$3:$B$1315, "&lt;=" &amp; FP$1, DataRegularSeason20242025!$E$3:$E$1315, $A21)</f>
        <v>13</v>
      </c>
      <c r="FQ21">
        <f>SUMIFS(DataRegularSeason20242025!$AA$3:$AA$1315,DataRegularSeason20242025!$B$3:$B$1315, "&lt;=" &amp; FQ$1, DataRegularSeason20242025!$D$3:$D$1315, $A21)+SUMIFS(DataRegularSeason20242025!$AB$3:$AB$1315,DataRegularSeason20242025!$B$3:$B$1315, "&lt;=" &amp; FQ$1, DataRegularSeason20242025!$E$3:$E$1315, $A21)</f>
        <v>13</v>
      </c>
      <c r="FR21">
        <f>SUMIFS(DataRegularSeason20242025!$AA$3:$AA$1315,DataRegularSeason20242025!$B$3:$B$1315, "&lt;=" &amp; FR$1, DataRegularSeason20242025!$D$3:$D$1315, $A21)+SUMIFS(DataRegularSeason20242025!$AB$3:$AB$1315,DataRegularSeason20242025!$B$3:$B$1315, "&lt;=" &amp; FR$1, DataRegularSeason20242025!$E$3:$E$1315, $A21)</f>
        <v>13</v>
      </c>
      <c r="FS21">
        <f>SUMIFS(DataRegularSeason20242025!$AA$3:$AA$1315,DataRegularSeason20242025!$B$3:$B$1315, "&lt;=" &amp; FS$1, DataRegularSeason20242025!$D$3:$D$1315, $A21)+SUMIFS(DataRegularSeason20242025!$AB$3:$AB$1315,DataRegularSeason20242025!$B$3:$B$1315, "&lt;=" &amp; FS$1, DataRegularSeason20242025!$E$3:$E$1315, $A21)</f>
        <v>13</v>
      </c>
      <c r="FT21">
        <f>SUMIFS(DataRegularSeason20242025!$AA$3:$AA$1315,DataRegularSeason20242025!$B$3:$B$1315, "&lt;=" &amp; FT$1, DataRegularSeason20242025!$D$3:$D$1315, $A21)+SUMIFS(DataRegularSeason20242025!$AB$3:$AB$1315,DataRegularSeason20242025!$B$3:$B$1315, "&lt;=" &amp; FT$1, DataRegularSeason20242025!$E$3:$E$1315, $A21)</f>
        <v>13</v>
      </c>
      <c r="FU21">
        <f>SUMIFS(DataRegularSeason20242025!$AA$3:$AA$1315,DataRegularSeason20242025!$B$3:$B$1315, "&lt;=" &amp; FU$1, DataRegularSeason20242025!$D$3:$D$1315, $A21)+SUMIFS(DataRegularSeason20242025!$AB$3:$AB$1315,DataRegularSeason20242025!$B$3:$B$1315, "&lt;=" &amp; FU$1, DataRegularSeason20242025!$E$3:$E$1315, $A21)</f>
        <v>13</v>
      </c>
      <c r="FV21">
        <f>SUMIFS(DataRegularSeason20242025!$AA$3:$AA$1315,DataRegularSeason20242025!$B$3:$B$1315, "&lt;=" &amp; FV$1, DataRegularSeason20242025!$D$3:$D$1315, $A21)+SUMIFS(DataRegularSeason20242025!$AB$3:$AB$1315,DataRegularSeason20242025!$B$3:$B$1315, "&lt;=" &amp; FV$1, DataRegularSeason20242025!$E$3:$E$1315, $A21)</f>
        <v>13</v>
      </c>
      <c r="FW21">
        <f>SUMIFS(DataRegularSeason20242025!$AA$3:$AA$1315,DataRegularSeason20242025!$B$3:$B$1315, "&lt;=" &amp; FW$1, DataRegularSeason20242025!$D$3:$D$1315, $A21)+SUMIFS(DataRegularSeason20242025!$AB$3:$AB$1315,DataRegularSeason20242025!$B$3:$B$1315, "&lt;=" &amp; FW$1, DataRegularSeason20242025!$E$3:$E$1315, $A21)</f>
        <v>13</v>
      </c>
      <c r="FX21">
        <f>SUMIFS(DataRegularSeason20242025!$AA$3:$AA$1315,DataRegularSeason20242025!$B$3:$B$1315, "&lt;=" &amp; FX$1, DataRegularSeason20242025!$D$3:$D$1315, $A21)+SUMIFS(DataRegularSeason20242025!$AB$3:$AB$1315,DataRegularSeason20242025!$B$3:$B$1315, "&lt;=" &amp; FX$1, DataRegularSeason20242025!$E$3:$E$1315, $A21)</f>
        <v>13</v>
      </c>
      <c r="FY21">
        <f>SUMIFS(DataRegularSeason20242025!$AA$3:$AA$1315,DataRegularSeason20242025!$B$3:$B$1315, "&lt;=" &amp; FY$1, DataRegularSeason20242025!$D$3:$D$1315, $A21)+SUMIFS(DataRegularSeason20242025!$AB$3:$AB$1315,DataRegularSeason20242025!$B$3:$B$1315, "&lt;=" &amp; FY$1, DataRegularSeason20242025!$E$3:$E$1315, $A21)</f>
        <v>13</v>
      </c>
      <c r="FZ21">
        <f>SUMIFS(DataRegularSeason20242025!$AA$3:$AA$1315,DataRegularSeason20242025!$B$3:$B$1315, "&lt;=" &amp; FZ$1, DataRegularSeason20242025!$D$3:$D$1315, $A21)+SUMIFS(DataRegularSeason20242025!$AB$3:$AB$1315,DataRegularSeason20242025!$B$3:$B$1315, "&lt;=" &amp; FZ$1, DataRegularSeason20242025!$E$3:$E$1315, $A21)</f>
        <v>13</v>
      </c>
      <c r="GA21">
        <f>SUMIFS(DataRegularSeason20242025!$AA$3:$AA$1315,DataRegularSeason20242025!$B$3:$B$1315, "&lt;=" &amp; GA$1, DataRegularSeason20242025!$D$3:$D$1315, $A21)+SUMIFS(DataRegularSeason20242025!$AB$3:$AB$1315,DataRegularSeason20242025!$B$3:$B$1315, "&lt;=" &amp; GA$1, DataRegularSeason20242025!$E$3:$E$1315, $A21)</f>
        <v>13</v>
      </c>
      <c r="GB21">
        <f>SUMIFS(DataRegularSeason20242025!$AA$3:$AA$1315,DataRegularSeason20242025!$B$3:$B$1315, "&lt;=" &amp; GB$1, DataRegularSeason20242025!$D$3:$D$1315, $A21)+SUMIFS(DataRegularSeason20242025!$AB$3:$AB$1315,DataRegularSeason20242025!$B$3:$B$1315, "&lt;=" &amp; GB$1, DataRegularSeason20242025!$E$3:$E$1315, $A21)</f>
        <v>13</v>
      </c>
      <c r="GC21">
        <f>SUMIFS(DataRegularSeason20242025!$AA$3:$AA$1315,DataRegularSeason20242025!$B$3:$B$1315, "&lt;=" &amp; GC$1, DataRegularSeason20242025!$D$3:$D$1315, $A21)+SUMIFS(DataRegularSeason20242025!$AB$3:$AB$1315,DataRegularSeason20242025!$B$3:$B$1315, "&lt;=" &amp; GC$1, DataRegularSeason20242025!$E$3:$E$1315, $A21)</f>
        <v>13</v>
      </c>
      <c r="GD21">
        <f>SUMIFS(DataRegularSeason20242025!$AA$3:$AA$1315,DataRegularSeason20242025!$B$3:$B$1315, "&lt;=" &amp; GD$1, DataRegularSeason20242025!$D$3:$D$1315, $A21)+SUMIFS(DataRegularSeason20242025!$AB$3:$AB$1315,DataRegularSeason20242025!$B$3:$B$1315, "&lt;=" &amp; GD$1, DataRegularSeason20242025!$E$3:$E$1315, $A21)</f>
        <v>13</v>
      </c>
      <c r="GE21">
        <f>SUMIFS(DataRegularSeason20242025!$AA$3:$AA$1315,DataRegularSeason20242025!$B$3:$B$1315, "&lt;=" &amp; GE$1, DataRegularSeason20242025!$D$3:$D$1315, $A21)+SUMIFS(DataRegularSeason20242025!$AB$3:$AB$1315,DataRegularSeason20242025!$B$3:$B$1315, "&lt;=" &amp; GE$1, DataRegularSeason20242025!$E$3:$E$1315, $A21)</f>
        <v>13</v>
      </c>
      <c r="GF21">
        <f>SUMIFS(DataRegularSeason20242025!$AA$3:$AA$1315,DataRegularSeason20242025!$B$3:$B$1315, "&lt;=" &amp; GF$1, DataRegularSeason20242025!$D$3:$D$1315, $A21)+SUMIFS(DataRegularSeason20242025!$AB$3:$AB$1315,DataRegularSeason20242025!$B$3:$B$1315, "&lt;=" &amp; GF$1, DataRegularSeason20242025!$E$3:$E$1315, $A21)</f>
        <v>13</v>
      </c>
      <c r="GG21">
        <f>SUMIFS(DataRegularSeason20242025!$AA$3:$AA$1315,DataRegularSeason20242025!$B$3:$B$1315, "&lt;=" &amp; GG$1, DataRegularSeason20242025!$D$3:$D$1315, $A21)+SUMIFS(DataRegularSeason20242025!$AB$3:$AB$1315,DataRegularSeason20242025!$B$3:$B$1315, "&lt;=" &amp; GG$1, DataRegularSeason20242025!$E$3:$E$1315, $A21)</f>
        <v>13</v>
      </c>
      <c r="GH21">
        <f>SUMIFS(DataRegularSeason20242025!$AA$3:$AA$1315,DataRegularSeason20242025!$B$3:$B$1315, "&lt;=" &amp; GH$1, DataRegularSeason20242025!$D$3:$D$1315, $A21)+SUMIFS(DataRegularSeason20242025!$AB$3:$AB$1315,DataRegularSeason20242025!$B$3:$B$1315, "&lt;=" &amp; GH$1, DataRegularSeason20242025!$E$3:$E$1315, $A21)</f>
        <v>13</v>
      </c>
      <c r="GI21">
        <f>SUMIFS(DataRegularSeason20242025!$AA$3:$AA$1315,DataRegularSeason20242025!$B$3:$B$1315, "&lt;=" &amp; GI$1, DataRegularSeason20242025!$D$3:$D$1315, $A21)+SUMIFS(DataRegularSeason20242025!$AB$3:$AB$1315,DataRegularSeason20242025!$B$3:$B$1315, "&lt;=" &amp; GI$1, DataRegularSeason20242025!$E$3:$E$1315, $A21)</f>
        <v>13</v>
      </c>
      <c r="GJ21">
        <f>SUMIFS(DataRegularSeason20242025!$AA$3:$AA$1315,DataRegularSeason20242025!$B$3:$B$1315, "&lt;=" &amp; GJ$1, DataRegularSeason20242025!$D$3:$D$1315, $A21)+SUMIFS(DataRegularSeason20242025!$AB$3:$AB$1315,DataRegularSeason20242025!$B$3:$B$1315, "&lt;=" &amp; GJ$1, DataRegularSeason20242025!$E$3:$E$1315, $A21)</f>
        <v>13</v>
      </c>
      <c r="GK21">
        <f>SUMIFS(DataRegularSeason20242025!$AA$3:$AA$1315,DataRegularSeason20242025!$B$3:$B$1315, "&lt;=" &amp; GK$1, DataRegularSeason20242025!$D$3:$D$1315, $A21)+SUMIFS(DataRegularSeason20242025!$AB$3:$AB$1315,DataRegularSeason20242025!$B$3:$B$1315, "&lt;=" &amp; GK$1, DataRegularSeason20242025!$E$3:$E$1315, $A21)</f>
        <v>13</v>
      </c>
      <c r="GL21">
        <f>SUMIFS(DataRegularSeason20242025!$AA$3:$AA$1315,DataRegularSeason20242025!$B$3:$B$1315, "&lt;=" &amp; GL$1, DataRegularSeason20242025!$D$3:$D$1315, $A21)+SUMIFS(DataRegularSeason20242025!$AB$3:$AB$1315,DataRegularSeason20242025!$B$3:$B$1315, "&lt;=" &amp; GL$1, DataRegularSeason20242025!$E$3:$E$1315, $A21)</f>
        <v>13</v>
      </c>
      <c r="GM21">
        <f>SUMIFS(DataRegularSeason20242025!$AA$3:$AA$1315,DataRegularSeason20242025!$B$3:$B$1315, "&lt;=" &amp; GM$1, DataRegularSeason20242025!$D$3:$D$1315, $A21)+SUMIFS(DataRegularSeason20242025!$AB$3:$AB$1315,DataRegularSeason20242025!$B$3:$B$1315, "&lt;=" &amp; GM$1, DataRegularSeason20242025!$E$3:$E$1315, $A21)</f>
        <v>13</v>
      </c>
      <c r="GN21">
        <f>SUMIFS(DataRegularSeason20242025!$AA$3:$AA$1315,DataRegularSeason20242025!$B$3:$B$1315, "&lt;=" &amp; GN$1, DataRegularSeason20242025!$D$3:$D$1315, $A21)+SUMIFS(DataRegularSeason20242025!$AB$3:$AB$1315,DataRegularSeason20242025!$B$3:$B$1315, "&lt;=" &amp; GN$1, DataRegularSeason20242025!$E$3:$E$1315, $A21)</f>
        <v>13</v>
      </c>
      <c r="GO21">
        <f>SUMIFS(DataRegularSeason20242025!$AA$3:$AA$1315,DataRegularSeason20242025!$B$3:$B$1315, "&lt;=" &amp; GO$1, DataRegularSeason20242025!$D$3:$D$1315, $A21)+SUMIFS(DataRegularSeason20242025!$AB$3:$AB$1315,DataRegularSeason20242025!$B$3:$B$1315, "&lt;=" &amp; GO$1, DataRegularSeason20242025!$E$3:$E$1315, $A21)</f>
        <v>13</v>
      </c>
      <c r="GP21">
        <f>SUMIFS(DataRegularSeason20242025!$AA$3:$AA$1315,DataRegularSeason20242025!$B$3:$B$1315, "&lt;=" &amp; GP$1, DataRegularSeason20242025!$D$3:$D$1315, $A21)+SUMIFS(DataRegularSeason20242025!$AB$3:$AB$1315,DataRegularSeason20242025!$B$3:$B$1315, "&lt;=" &amp; GP$1, DataRegularSeason20242025!$E$3:$E$1315, $A21)</f>
        <v>13</v>
      </c>
      <c r="GQ21">
        <f>SUMIFS(DataRegularSeason20242025!$AA$3:$AA$1315,DataRegularSeason20242025!$B$3:$B$1315, "&lt;=" &amp; GQ$1, DataRegularSeason20242025!$D$3:$D$1315, $A21)+SUMIFS(DataRegularSeason20242025!$AB$3:$AB$1315,DataRegularSeason20242025!$B$3:$B$1315, "&lt;=" &amp; GQ$1, DataRegularSeason20242025!$E$3:$E$1315, $A21)</f>
        <v>13</v>
      </c>
      <c r="GR21">
        <f>SUMIFS(DataRegularSeason20242025!$AA$3:$AA$1315,DataRegularSeason20242025!$B$3:$B$1315, "&lt;=" &amp; GR$1, DataRegularSeason20242025!$D$3:$D$1315, $A21)+SUMIFS(DataRegularSeason20242025!$AB$3:$AB$1315,DataRegularSeason20242025!$B$3:$B$1315, "&lt;=" &amp; GR$1, DataRegularSeason20242025!$E$3:$E$1315, $A21)</f>
        <v>13</v>
      </c>
      <c r="GS21">
        <f>SUMIFS(DataRegularSeason20242025!$AA$3:$AA$1315,DataRegularSeason20242025!$B$3:$B$1315, "&lt;=" &amp; GS$1, DataRegularSeason20242025!$D$3:$D$1315, $A21)+SUMIFS(DataRegularSeason20242025!$AB$3:$AB$1315,DataRegularSeason20242025!$B$3:$B$1315, "&lt;=" &amp; GS$1, DataRegularSeason20242025!$E$3:$E$1315, $A21)</f>
        <v>13</v>
      </c>
      <c r="GT21">
        <f>SUMIFS(DataRegularSeason20242025!$AA$3:$AA$1315,DataRegularSeason20242025!$B$3:$B$1315, "&lt;=" &amp; GT$1, DataRegularSeason20242025!$D$3:$D$1315, $A21)+SUMIFS(DataRegularSeason20242025!$AB$3:$AB$1315,DataRegularSeason20242025!$B$3:$B$1315, "&lt;=" &amp; GT$1, DataRegularSeason20242025!$E$3:$E$1315, $A21)</f>
        <v>13</v>
      </c>
      <c r="GU21">
        <f>SUMIFS(DataRegularSeason20242025!$AA$3:$AA$1315,DataRegularSeason20242025!$B$3:$B$1315, "&lt;=" &amp; GU$1, DataRegularSeason20242025!$D$3:$D$1315, $A21)+SUMIFS(DataRegularSeason20242025!$AB$3:$AB$1315,DataRegularSeason20242025!$B$3:$B$1315, "&lt;=" &amp; GU$1, DataRegularSeason20242025!$E$3:$E$1315, $A21)</f>
        <v>13</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12</v>
      </c>
      <c r="AL22">
        <f>SUMIFS(DataRegularSeason20242025!$AA$3:$AA$1315,DataRegularSeason20242025!$B$3:$B$1315, "&lt;=" &amp; AL$1, DataRegularSeason20242025!$D$3:$D$1315, $A22)+SUMIFS(DataRegularSeason20242025!$AB$3:$AB$1315,DataRegularSeason20242025!$B$3:$B$1315, "&lt;=" &amp; AL$1, DataRegularSeason20242025!$E$3:$E$1315, $A22)</f>
        <v>12</v>
      </c>
      <c r="AM22">
        <f>SUMIFS(DataRegularSeason20242025!$AA$3:$AA$1315,DataRegularSeason20242025!$B$3:$B$1315, "&lt;=" &amp; AM$1, DataRegularSeason20242025!$D$3:$D$1315, $A22)+SUMIFS(DataRegularSeason20242025!$AB$3:$AB$1315,DataRegularSeason20242025!$B$3:$B$1315, "&lt;=" &amp; AM$1, DataRegularSeason20242025!$E$3:$E$1315, $A22)</f>
        <v>12</v>
      </c>
      <c r="AN22">
        <f>SUMIFS(DataRegularSeason20242025!$AA$3:$AA$1315,DataRegularSeason20242025!$B$3:$B$1315, "&lt;=" &amp; AN$1, DataRegularSeason20242025!$D$3:$D$1315, $A22)+SUMIFS(DataRegularSeason20242025!$AB$3:$AB$1315,DataRegularSeason20242025!$B$3:$B$1315, "&lt;=" &amp; AN$1, DataRegularSeason20242025!$E$3:$E$1315, $A22)</f>
        <v>12</v>
      </c>
      <c r="AO22">
        <f>SUMIFS(DataRegularSeason20242025!$AA$3:$AA$1315,DataRegularSeason20242025!$B$3:$B$1315, "&lt;=" &amp; AO$1, DataRegularSeason20242025!$D$3:$D$1315, $A22)+SUMIFS(DataRegularSeason20242025!$AB$3:$AB$1315,DataRegularSeason20242025!$B$3:$B$1315, "&lt;=" &amp; AO$1, DataRegularSeason20242025!$E$3:$E$1315, $A22)</f>
        <v>12</v>
      </c>
      <c r="AP22">
        <f>SUMIFS(DataRegularSeason20242025!$AA$3:$AA$1315,DataRegularSeason20242025!$B$3:$B$1315, "&lt;=" &amp; AP$1, DataRegularSeason20242025!$D$3:$D$1315, $A22)+SUMIFS(DataRegularSeason20242025!$AB$3:$AB$1315,DataRegularSeason20242025!$B$3:$B$1315, "&lt;=" &amp; AP$1, DataRegularSeason20242025!$E$3:$E$1315, $A22)</f>
        <v>12</v>
      </c>
      <c r="AQ22">
        <f>SUMIFS(DataRegularSeason20242025!$AA$3:$AA$1315,DataRegularSeason20242025!$B$3:$B$1315, "&lt;=" &amp; AQ$1, DataRegularSeason20242025!$D$3:$D$1315, $A22)+SUMIFS(DataRegularSeason20242025!$AB$3:$AB$1315,DataRegularSeason20242025!$B$3:$B$1315, "&lt;=" &amp; AQ$1, DataRegularSeason20242025!$E$3:$E$1315, $A22)</f>
        <v>12</v>
      </c>
      <c r="AR22">
        <f>SUMIFS(DataRegularSeason20242025!$AA$3:$AA$1315,DataRegularSeason20242025!$B$3:$B$1315, "&lt;=" &amp; AR$1, DataRegularSeason20242025!$D$3:$D$1315, $A22)+SUMIFS(DataRegularSeason20242025!$AB$3:$AB$1315,DataRegularSeason20242025!$B$3:$B$1315, "&lt;=" &amp; AR$1, DataRegularSeason20242025!$E$3:$E$1315, $A22)</f>
        <v>12</v>
      </c>
      <c r="AS22">
        <f>SUMIFS(DataRegularSeason20242025!$AA$3:$AA$1315,DataRegularSeason20242025!$B$3:$B$1315, "&lt;=" &amp; AS$1, DataRegularSeason20242025!$D$3:$D$1315, $A22)+SUMIFS(DataRegularSeason20242025!$AB$3:$AB$1315,DataRegularSeason20242025!$B$3:$B$1315, "&lt;=" &amp; AS$1, DataRegularSeason20242025!$E$3:$E$1315, $A22)</f>
        <v>12</v>
      </c>
      <c r="AT22">
        <f>SUMIFS(DataRegularSeason20242025!$AA$3:$AA$1315,DataRegularSeason20242025!$B$3:$B$1315, "&lt;=" &amp; AT$1, DataRegularSeason20242025!$D$3:$D$1315, $A22)+SUMIFS(DataRegularSeason20242025!$AB$3:$AB$1315,DataRegularSeason20242025!$B$3:$B$1315, "&lt;=" &amp; AT$1, DataRegularSeason20242025!$E$3:$E$1315, $A22)</f>
        <v>12</v>
      </c>
      <c r="AU22">
        <f>SUMIFS(DataRegularSeason20242025!$AA$3:$AA$1315,DataRegularSeason20242025!$B$3:$B$1315, "&lt;=" &amp; AU$1, DataRegularSeason20242025!$D$3:$D$1315, $A22)+SUMIFS(DataRegularSeason20242025!$AB$3:$AB$1315,DataRegularSeason20242025!$B$3:$B$1315, "&lt;=" &amp; AU$1, DataRegularSeason20242025!$E$3:$E$1315, $A22)</f>
        <v>12</v>
      </c>
      <c r="AV22">
        <f>SUMIFS(DataRegularSeason20242025!$AA$3:$AA$1315,DataRegularSeason20242025!$B$3:$B$1315, "&lt;=" &amp; AV$1, DataRegularSeason20242025!$D$3:$D$1315, $A22)+SUMIFS(DataRegularSeason20242025!$AB$3:$AB$1315,DataRegularSeason20242025!$B$3:$B$1315, "&lt;=" &amp; AV$1, DataRegularSeason20242025!$E$3:$E$1315, $A22)</f>
        <v>12</v>
      </c>
      <c r="AW22">
        <f>SUMIFS(DataRegularSeason20242025!$AA$3:$AA$1315,DataRegularSeason20242025!$B$3:$B$1315, "&lt;=" &amp; AW$1, DataRegularSeason20242025!$D$3:$D$1315, $A22)+SUMIFS(DataRegularSeason20242025!$AB$3:$AB$1315,DataRegularSeason20242025!$B$3:$B$1315, "&lt;=" &amp; AW$1, DataRegularSeason20242025!$E$3:$E$1315, $A22)</f>
        <v>12</v>
      </c>
      <c r="AX22">
        <f>SUMIFS(DataRegularSeason20242025!$AA$3:$AA$1315,DataRegularSeason20242025!$B$3:$B$1315, "&lt;=" &amp; AX$1, DataRegularSeason20242025!$D$3:$D$1315, $A22)+SUMIFS(DataRegularSeason20242025!$AB$3:$AB$1315,DataRegularSeason20242025!$B$3:$B$1315, "&lt;=" &amp; AX$1, DataRegularSeason20242025!$E$3:$E$1315, $A22)</f>
        <v>12</v>
      </c>
      <c r="AY22">
        <f>SUMIFS(DataRegularSeason20242025!$AA$3:$AA$1315,DataRegularSeason20242025!$B$3:$B$1315, "&lt;=" &amp; AY$1, DataRegularSeason20242025!$D$3:$D$1315, $A22)+SUMIFS(DataRegularSeason20242025!$AB$3:$AB$1315,DataRegularSeason20242025!$B$3:$B$1315, "&lt;=" &amp; AY$1, DataRegularSeason20242025!$E$3:$E$1315, $A22)</f>
        <v>12</v>
      </c>
      <c r="AZ22">
        <f>SUMIFS(DataRegularSeason20242025!$AA$3:$AA$1315,DataRegularSeason20242025!$B$3:$B$1315, "&lt;=" &amp; AZ$1, DataRegularSeason20242025!$D$3:$D$1315, $A22)+SUMIFS(DataRegularSeason20242025!$AB$3:$AB$1315,DataRegularSeason20242025!$B$3:$B$1315, "&lt;=" &amp; AZ$1, DataRegularSeason20242025!$E$3:$E$1315, $A22)</f>
        <v>12</v>
      </c>
      <c r="BA22">
        <f>SUMIFS(DataRegularSeason20242025!$AA$3:$AA$1315,DataRegularSeason20242025!$B$3:$B$1315, "&lt;=" &amp; BA$1, DataRegularSeason20242025!$D$3:$D$1315, $A22)+SUMIFS(DataRegularSeason20242025!$AB$3:$AB$1315,DataRegularSeason20242025!$B$3:$B$1315, "&lt;=" &amp; BA$1, DataRegularSeason20242025!$E$3:$E$1315, $A22)</f>
        <v>12</v>
      </c>
      <c r="BB22">
        <f>SUMIFS(DataRegularSeason20242025!$AA$3:$AA$1315,DataRegularSeason20242025!$B$3:$B$1315, "&lt;=" &amp; BB$1, DataRegularSeason20242025!$D$3:$D$1315, $A22)+SUMIFS(DataRegularSeason20242025!$AB$3:$AB$1315,DataRegularSeason20242025!$B$3:$B$1315, "&lt;=" &amp; BB$1, DataRegularSeason20242025!$E$3:$E$1315, $A22)</f>
        <v>12</v>
      </c>
      <c r="BC22">
        <f>SUMIFS(DataRegularSeason20242025!$AA$3:$AA$1315,DataRegularSeason20242025!$B$3:$B$1315, "&lt;=" &amp; BC$1, DataRegularSeason20242025!$D$3:$D$1315, $A22)+SUMIFS(DataRegularSeason20242025!$AB$3:$AB$1315,DataRegularSeason20242025!$B$3:$B$1315, "&lt;=" &amp; BC$1, DataRegularSeason20242025!$E$3:$E$1315, $A22)</f>
        <v>12</v>
      </c>
      <c r="BD22">
        <f>SUMIFS(DataRegularSeason20242025!$AA$3:$AA$1315,DataRegularSeason20242025!$B$3:$B$1315, "&lt;=" &amp; BD$1, DataRegularSeason20242025!$D$3:$D$1315, $A22)+SUMIFS(DataRegularSeason20242025!$AB$3:$AB$1315,DataRegularSeason20242025!$B$3:$B$1315, "&lt;=" &amp; BD$1, DataRegularSeason20242025!$E$3:$E$1315, $A22)</f>
        <v>12</v>
      </c>
      <c r="BE22">
        <f>SUMIFS(DataRegularSeason20242025!$AA$3:$AA$1315,DataRegularSeason20242025!$B$3:$B$1315, "&lt;=" &amp; BE$1, DataRegularSeason20242025!$D$3:$D$1315, $A22)+SUMIFS(DataRegularSeason20242025!$AB$3:$AB$1315,DataRegularSeason20242025!$B$3:$B$1315, "&lt;=" &amp; BE$1, DataRegularSeason20242025!$E$3:$E$1315, $A22)</f>
        <v>12</v>
      </c>
      <c r="BF22">
        <f>SUMIFS(DataRegularSeason20242025!$AA$3:$AA$1315,DataRegularSeason20242025!$B$3:$B$1315, "&lt;=" &amp; BF$1, DataRegularSeason20242025!$D$3:$D$1315, $A22)+SUMIFS(DataRegularSeason20242025!$AB$3:$AB$1315,DataRegularSeason20242025!$B$3:$B$1315, "&lt;=" &amp; BF$1, DataRegularSeason20242025!$E$3:$E$1315, $A22)</f>
        <v>12</v>
      </c>
      <c r="BG22">
        <f>SUMIFS(DataRegularSeason20242025!$AA$3:$AA$1315,DataRegularSeason20242025!$B$3:$B$1315, "&lt;=" &amp; BG$1, DataRegularSeason20242025!$D$3:$D$1315, $A22)+SUMIFS(DataRegularSeason20242025!$AB$3:$AB$1315,DataRegularSeason20242025!$B$3:$B$1315, "&lt;=" &amp; BG$1, DataRegularSeason20242025!$E$3:$E$1315, $A22)</f>
        <v>12</v>
      </c>
      <c r="BH22">
        <f>SUMIFS(DataRegularSeason20242025!$AA$3:$AA$1315,DataRegularSeason20242025!$B$3:$B$1315, "&lt;=" &amp; BH$1, DataRegularSeason20242025!$D$3:$D$1315, $A22)+SUMIFS(DataRegularSeason20242025!$AB$3:$AB$1315,DataRegularSeason20242025!$B$3:$B$1315, "&lt;=" &amp; BH$1, DataRegularSeason20242025!$E$3:$E$1315, $A22)</f>
        <v>12</v>
      </c>
      <c r="BI22">
        <f>SUMIFS(DataRegularSeason20242025!$AA$3:$AA$1315,DataRegularSeason20242025!$B$3:$B$1315, "&lt;=" &amp; BI$1, DataRegularSeason20242025!$D$3:$D$1315, $A22)+SUMIFS(DataRegularSeason20242025!$AB$3:$AB$1315,DataRegularSeason20242025!$B$3:$B$1315, "&lt;=" &amp; BI$1, DataRegularSeason20242025!$E$3:$E$1315, $A22)</f>
        <v>12</v>
      </c>
      <c r="BJ22">
        <f>SUMIFS(DataRegularSeason20242025!$AA$3:$AA$1315,DataRegularSeason20242025!$B$3:$B$1315, "&lt;=" &amp; BJ$1, DataRegularSeason20242025!$D$3:$D$1315, $A22)+SUMIFS(DataRegularSeason20242025!$AB$3:$AB$1315,DataRegularSeason20242025!$B$3:$B$1315, "&lt;=" &amp; BJ$1, DataRegularSeason20242025!$E$3:$E$1315, $A22)</f>
        <v>12</v>
      </c>
      <c r="BK22">
        <f>SUMIFS(DataRegularSeason20242025!$AA$3:$AA$1315,DataRegularSeason20242025!$B$3:$B$1315, "&lt;=" &amp; BK$1, DataRegularSeason20242025!$D$3:$D$1315, $A22)+SUMIFS(DataRegularSeason20242025!$AB$3:$AB$1315,DataRegularSeason20242025!$B$3:$B$1315, "&lt;=" &amp; BK$1, DataRegularSeason20242025!$E$3:$E$1315, $A22)</f>
        <v>12</v>
      </c>
      <c r="BL22">
        <f>SUMIFS(DataRegularSeason20242025!$AA$3:$AA$1315,DataRegularSeason20242025!$B$3:$B$1315, "&lt;=" &amp; BL$1, DataRegularSeason20242025!$D$3:$D$1315, $A22)+SUMIFS(DataRegularSeason20242025!$AB$3:$AB$1315,DataRegularSeason20242025!$B$3:$B$1315, "&lt;=" &amp; BL$1, DataRegularSeason20242025!$E$3:$E$1315, $A22)</f>
        <v>12</v>
      </c>
      <c r="BM22">
        <f>SUMIFS(DataRegularSeason20242025!$AA$3:$AA$1315,DataRegularSeason20242025!$B$3:$B$1315, "&lt;=" &amp; BM$1, DataRegularSeason20242025!$D$3:$D$1315, $A22)+SUMIFS(DataRegularSeason20242025!$AB$3:$AB$1315,DataRegularSeason20242025!$B$3:$B$1315, "&lt;=" &amp; BM$1, DataRegularSeason20242025!$E$3:$E$1315, $A22)</f>
        <v>12</v>
      </c>
      <c r="BN22">
        <f>SUMIFS(DataRegularSeason20242025!$AA$3:$AA$1315,DataRegularSeason20242025!$B$3:$B$1315, "&lt;=" &amp; BN$1, DataRegularSeason20242025!$D$3:$D$1315, $A22)+SUMIFS(DataRegularSeason20242025!$AB$3:$AB$1315,DataRegularSeason20242025!$B$3:$B$1315, "&lt;=" &amp; BN$1, DataRegularSeason20242025!$E$3:$E$1315, $A22)</f>
        <v>12</v>
      </c>
      <c r="BO22">
        <f>SUMIFS(DataRegularSeason20242025!$AA$3:$AA$1315,DataRegularSeason20242025!$B$3:$B$1315, "&lt;=" &amp; BO$1, DataRegularSeason20242025!$D$3:$D$1315, $A22)+SUMIFS(DataRegularSeason20242025!$AB$3:$AB$1315,DataRegularSeason20242025!$B$3:$B$1315, "&lt;=" &amp; BO$1, DataRegularSeason20242025!$E$3:$E$1315, $A22)</f>
        <v>12</v>
      </c>
      <c r="BP22">
        <f>SUMIFS(DataRegularSeason20242025!$AA$3:$AA$1315,DataRegularSeason20242025!$B$3:$B$1315, "&lt;=" &amp; BP$1, DataRegularSeason20242025!$D$3:$D$1315, $A22)+SUMIFS(DataRegularSeason20242025!$AB$3:$AB$1315,DataRegularSeason20242025!$B$3:$B$1315, "&lt;=" &amp; BP$1, DataRegularSeason20242025!$E$3:$E$1315, $A22)</f>
        <v>12</v>
      </c>
      <c r="BQ22">
        <f>SUMIFS(DataRegularSeason20242025!$AA$3:$AA$1315,DataRegularSeason20242025!$B$3:$B$1315, "&lt;=" &amp; BQ$1, DataRegularSeason20242025!$D$3:$D$1315, $A22)+SUMIFS(DataRegularSeason20242025!$AB$3:$AB$1315,DataRegularSeason20242025!$B$3:$B$1315, "&lt;=" &amp; BQ$1, DataRegularSeason20242025!$E$3:$E$1315, $A22)</f>
        <v>12</v>
      </c>
      <c r="BR22">
        <f>SUMIFS(DataRegularSeason20242025!$AA$3:$AA$1315,DataRegularSeason20242025!$B$3:$B$1315, "&lt;=" &amp; BR$1, DataRegularSeason20242025!$D$3:$D$1315, $A22)+SUMIFS(DataRegularSeason20242025!$AB$3:$AB$1315,DataRegularSeason20242025!$B$3:$B$1315, "&lt;=" &amp; BR$1, DataRegularSeason20242025!$E$3:$E$1315, $A22)</f>
        <v>12</v>
      </c>
      <c r="BS22">
        <f>SUMIFS(DataRegularSeason20242025!$AA$3:$AA$1315,DataRegularSeason20242025!$B$3:$B$1315, "&lt;=" &amp; BS$1, DataRegularSeason20242025!$D$3:$D$1315, $A22)+SUMIFS(DataRegularSeason20242025!$AB$3:$AB$1315,DataRegularSeason20242025!$B$3:$B$1315, "&lt;=" &amp; BS$1, DataRegularSeason20242025!$E$3:$E$1315, $A22)</f>
        <v>12</v>
      </c>
      <c r="BT22">
        <f>SUMIFS(DataRegularSeason20242025!$AA$3:$AA$1315,DataRegularSeason20242025!$B$3:$B$1315, "&lt;=" &amp; BT$1, DataRegularSeason20242025!$D$3:$D$1315, $A22)+SUMIFS(DataRegularSeason20242025!$AB$3:$AB$1315,DataRegularSeason20242025!$B$3:$B$1315, "&lt;=" &amp; BT$1, DataRegularSeason20242025!$E$3:$E$1315, $A22)</f>
        <v>12</v>
      </c>
      <c r="BU22">
        <f>SUMIFS(DataRegularSeason20242025!$AA$3:$AA$1315,DataRegularSeason20242025!$B$3:$B$1315, "&lt;=" &amp; BU$1, DataRegularSeason20242025!$D$3:$D$1315, $A22)+SUMIFS(DataRegularSeason20242025!$AB$3:$AB$1315,DataRegularSeason20242025!$B$3:$B$1315, "&lt;=" &amp; BU$1, DataRegularSeason20242025!$E$3:$E$1315, $A22)</f>
        <v>12</v>
      </c>
      <c r="BV22">
        <f>SUMIFS(DataRegularSeason20242025!$AA$3:$AA$1315,DataRegularSeason20242025!$B$3:$B$1315, "&lt;=" &amp; BV$1, DataRegularSeason20242025!$D$3:$D$1315, $A22)+SUMIFS(DataRegularSeason20242025!$AB$3:$AB$1315,DataRegularSeason20242025!$B$3:$B$1315, "&lt;=" &amp; BV$1, DataRegularSeason20242025!$E$3:$E$1315, $A22)</f>
        <v>12</v>
      </c>
      <c r="BW22">
        <f>SUMIFS(DataRegularSeason20242025!$AA$3:$AA$1315,DataRegularSeason20242025!$B$3:$B$1315, "&lt;=" &amp; BW$1, DataRegularSeason20242025!$D$3:$D$1315, $A22)+SUMIFS(DataRegularSeason20242025!$AB$3:$AB$1315,DataRegularSeason20242025!$B$3:$B$1315, "&lt;=" &amp; BW$1, DataRegularSeason20242025!$E$3:$E$1315, $A22)</f>
        <v>12</v>
      </c>
      <c r="BX22">
        <f>SUMIFS(DataRegularSeason20242025!$AA$3:$AA$1315,DataRegularSeason20242025!$B$3:$B$1315, "&lt;=" &amp; BX$1, DataRegularSeason20242025!$D$3:$D$1315, $A22)+SUMIFS(DataRegularSeason20242025!$AB$3:$AB$1315,DataRegularSeason20242025!$B$3:$B$1315, "&lt;=" &amp; BX$1, DataRegularSeason20242025!$E$3:$E$1315, $A22)</f>
        <v>12</v>
      </c>
      <c r="BY22">
        <f>SUMIFS(DataRegularSeason20242025!$AA$3:$AA$1315,DataRegularSeason20242025!$B$3:$B$1315, "&lt;=" &amp; BY$1, DataRegularSeason20242025!$D$3:$D$1315, $A22)+SUMIFS(DataRegularSeason20242025!$AB$3:$AB$1315,DataRegularSeason20242025!$B$3:$B$1315, "&lt;=" &amp; BY$1, DataRegularSeason20242025!$E$3:$E$1315, $A22)</f>
        <v>12</v>
      </c>
      <c r="BZ22">
        <f>SUMIFS(DataRegularSeason20242025!$AA$3:$AA$1315,DataRegularSeason20242025!$B$3:$B$1315, "&lt;=" &amp; BZ$1, DataRegularSeason20242025!$D$3:$D$1315, $A22)+SUMIFS(DataRegularSeason20242025!$AB$3:$AB$1315,DataRegularSeason20242025!$B$3:$B$1315, "&lt;=" &amp; BZ$1, DataRegularSeason20242025!$E$3:$E$1315, $A22)</f>
        <v>12</v>
      </c>
      <c r="CA22">
        <f>SUMIFS(DataRegularSeason20242025!$AA$3:$AA$1315,DataRegularSeason20242025!$B$3:$B$1315, "&lt;=" &amp; CA$1, DataRegularSeason20242025!$D$3:$D$1315, $A22)+SUMIFS(DataRegularSeason20242025!$AB$3:$AB$1315,DataRegularSeason20242025!$B$3:$B$1315, "&lt;=" &amp; CA$1, DataRegularSeason20242025!$E$3:$E$1315, $A22)</f>
        <v>12</v>
      </c>
      <c r="CB22">
        <f>SUMIFS(DataRegularSeason20242025!$AA$3:$AA$1315,DataRegularSeason20242025!$B$3:$B$1315, "&lt;=" &amp; CB$1, DataRegularSeason20242025!$D$3:$D$1315, $A22)+SUMIFS(DataRegularSeason20242025!$AB$3:$AB$1315,DataRegularSeason20242025!$B$3:$B$1315, "&lt;=" &amp; CB$1, DataRegularSeason20242025!$E$3:$E$1315, $A22)</f>
        <v>12</v>
      </c>
      <c r="CC22">
        <f>SUMIFS(DataRegularSeason20242025!$AA$3:$AA$1315,DataRegularSeason20242025!$B$3:$B$1315, "&lt;=" &amp; CC$1, DataRegularSeason20242025!$D$3:$D$1315, $A22)+SUMIFS(DataRegularSeason20242025!$AB$3:$AB$1315,DataRegularSeason20242025!$B$3:$B$1315, "&lt;=" &amp; CC$1, DataRegularSeason20242025!$E$3:$E$1315, $A22)</f>
        <v>12</v>
      </c>
      <c r="CD22">
        <f>SUMIFS(DataRegularSeason20242025!$AA$3:$AA$1315,DataRegularSeason20242025!$B$3:$B$1315, "&lt;=" &amp; CD$1, DataRegularSeason20242025!$D$3:$D$1315, $A22)+SUMIFS(DataRegularSeason20242025!$AB$3:$AB$1315,DataRegularSeason20242025!$B$3:$B$1315, "&lt;=" &amp; CD$1, DataRegularSeason20242025!$E$3:$E$1315, $A22)</f>
        <v>12</v>
      </c>
      <c r="CE22">
        <f>SUMIFS(DataRegularSeason20242025!$AA$3:$AA$1315,DataRegularSeason20242025!$B$3:$B$1315, "&lt;=" &amp; CE$1, DataRegularSeason20242025!$D$3:$D$1315, $A22)+SUMIFS(DataRegularSeason20242025!$AB$3:$AB$1315,DataRegularSeason20242025!$B$3:$B$1315, "&lt;=" &amp; CE$1, DataRegularSeason20242025!$E$3:$E$1315, $A22)</f>
        <v>12</v>
      </c>
      <c r="CF22">
        <f>SUMIFS(DataRegularSeason20242025!$AA$3:$AA$1315,DataRegularSeason20242025!$B$3:$B$1315, "&lt;=" &amp; CF$1, DataRegularSeason20242025!$D$3:$D$1315, $A22)+SUMIFS(DataRegularSeason20242025!$AB$3:$AB$1315,DataRegularSeason20242025!$B$3:$B$1315, "&lt;=" &amp; CF$1, DataRegularSeason20242025!$E$3:$E$1315, $A22)</f>
        <v>12</v>
      </c>
      <c r="CG22">
        <f>SUMIFS(DataRegularSeason20242025!$AA$3:$AA$1315,DataRegularSeason20242025!$B$3:$B$1315, "&lt;=" &amp; CG$1, DataRegularSeason20242025!$D$3:$D$1315, $A22)+SUMIFS(DataRegularSeason20242025!$AB$3:$AB$1315,DataRegularSeason20242025!$B$3:$B$1315, "&lt;=" &amp; CG$1, DataRegularSeason20242025!$E$3:$E$1315, $A22)</f>
        <v>12</v>
      </c>
      <c r="CH22">
        <f>SUMIFS(DataRegularSeason20242025!$AA$3:$AA$1315,DataRegularSeason20242025!$B$3:$B$1315, "&lt;=" &amp; CH$1, DataRegularSeason20242025!$D$3:$D$1315, $A22)+SUMIFS(DataRegularSeason20242025!$AB$3:$AB$1315,DataRegularSeason20242025!$B$3:$B$1315, "&lt;=" &amp; CH$1, DataRegularSeason20242025!$E$3:$E$1315, $A22)</f>
        <v>12</v>
      </c>
      <c r="CI22">
        <f>SUMIFS(DataRegularSeason20242025!$AA$3:$AA$1315,DataRegularSeason20242025!$B$3:$B$1315, "&lt;=" &amp; CI$1, DataRegularSeason20242025!$D$3:$D$1315, $A22)+SUMIFS(DataRegularSeason20242025!$AB$3:$AB$1315,DataRegularSeason20242025!$B$3:$B$1315, "&lt;=" &amp; CI$1, DataRegularSeason20242025!$E$3:$E$1315, $A22)</f>
        <v>12</v>
      </c>
      <c r="CJ22">
        <f>SUMIFS(DataRegularSeason20242025!$AA$3:$AA$1315,DataRegularSeason20242025!$B$3:$B$1315, "&lt;=" &amp; CJ$1, DataRegularSeason20242025!$D$3:$D$1315, $A22)+SUMIFS(DataRegularSeason20242025!$AB$3:$AB$1315,DataRegularSeason20242025!$B$3:$B$1315, "&lt;=" &amp; CJ$1, DataRegularSeason20242025!$E$3:$E$1315, $A22)</f>
        <v>12</v>
      </c>
      <c r="CK22">
        <f>SUMIFS(DataRegularSeason20242025!$AA$3:$AA$1315,DataRegularSeason20242025!$B$3:$B$1315, "&lt;=" &amp; CK$1, DataRegularSeason20242025!$D$3:$D$1315, $A22)+SUMIFS(DataRegularSeason20242025!$AB$3:$AB$1315,DataRegularSeason20242025!$B$3:$B$1315, "&lt;=" &amp; CK$1, DataRegularSeason20242025!$E$3:$E$1315, $A22)</f>
        <v>12</v>
      </c>
      <c r="CL22">
        <f>SUMIFS(DataRegularSeason20242025!$AA$3:$AA$1315,DataRegularSeason20242025!$B$3:$B$1315, "&lt;=" &amp; CL$1, DataRegularSeason20242025!$D$3:$D$1315, $A22)+SUMIFS(DataRegularSeason20242025!$AB$3:$AB$1315,DataRegularSeason20242025!$B$3:$B$1315, "&lt;=" &amp; CL$1, DataRegularSeason20242025!$E$3:$E$1315, $A22)</f>
        <v>12</v>
      </c>
      <c r="CM22">
        <f>SUMIFS(DataRegularSeason20242025!$AA$3:$AA$1315,DataRegularSeason20242025!$B$3:$B$1315, "&lt;=" &amp; CM$1, DataRegularSeason20242025!$D$3:$D$1315, $A22)+SUMIFS(DataRegularSeason20242025!$AB$3:$AB$1315,DataRegularSeason20242025!$B$3:$B$1315, "&lt;=" &amp; CM$1, DataRegularSeason20242025!$E$3:$E$1315, $A22)</f>
        <v>12</v>
      </c>
      <c r="CN22">
        <f>SUMIFS(DataRegularSeason20242025!$AA$3:$AA$1315,DataRegularSeason20242025!$B$3:$B$1315, "&lt;=" &amp; CN$1, DataRegularSeason20242025!$D$3:$D$1315, $A22)+SUMIFS(DataRegularSeason20242025!$AB$3:$AB$1315,DataRegularSeason20242025!$B$3:$B$1315, "&lt;=" &amp; CN$1, DataRegularSeason20242025!$E$3:$E$1315, $A22)</f>
        <v>12</v>
      </c>
      <c r="CO22">
        <f>SUMIFS(DataRegularSeason20242025!$AA$3:$AA$1315,DataRegularSeason20242025!$B$3:$B$1315, "&lt;=" &amp; CO$1, DataRegularSeason20242025!$D$3:$D$1315, $A22)+SUMIFS(DataRegularSeason20242025!$AB$3:$AB$1315,DataRegularSeason20242025!$B$3:$B$1315, "&lt;=" &amp; CO$1, DataRegularSeason20242025!$E$3:$E$1315, $A22)</f>
        <v>12</v>
      </c>
      <c r="CP22">
        <f>SUMIFS(DataRegularSeason20242025!$AA$3:$AA$1315,DataRegularSeason20242025!$B$3:$B$1315, "&lt;=" &amp; CP$1, DataRegularSeason20242025!$D$3:$D$1315, $A22)+SUMIFS(DataRegularSeason20242025!$AB$3:$AB$1315,DataRegularSeason20242025!$B$3:$B$1315, "&lt;=" &amp; CP$1, DataRegularSeason20242025!$E$3:$E$1315, $A22)</f>
        <v>12</v>
      </c>
      <c r="CQ22">
        <f>SUMIFS(DataRegularSeason20242025!$AA$3:$AA$1315,DataRegularSeason20242025!$B$3:$B$1315, "&lt;=" &amp; CQ$1, DataRegularSeason20242025!$D$3:$D$1315, $A22)+SUMIFS(DataRegularSeason20242025!$AB$3:$AB$1315,DataRegularSeason20242025!$B$3:$B$1315, "&lt;=" &amp; CQ$1, DataRegularSeason20242025!$E$3:$E$1315, $A22)</f>
        <v>12</v>
      </c>
      <c r="CR22">
        <f>SUMIFS(DataRegularSeason20242025!$AA$3:$AA$1315,DataRegularSeason20242025!$B$3:$B$1315, "&lt;=" &amp; CR$1, DataRegularSeason20242025!$D$3:$D$1315, $A22)+SUMIFS(DataRegularSeason20242025!$AB$3:$AB$1315,DataRegularSeason20242025!$B$3:$B$1315, "&lt;=" &amp; CR$1, DataRegularSeason20242025!$E$3:$E$1315, $A22)</f>
        <v>12</v>
      </c>
      <c r="CS22">
        <f>SUMIFS(DataRegularSeason20242025!$AA$3:$AA$1315,DataRegularSeason20242025!$B$3:$B$1315, "&lt;=" &amp; CS$1, DataRegularSeason20242025!$D$3:$D$1315, $A22)+SUMIFS(DataRegularSeason20242025!$AB$3:$AB$1315,DataRegularSeason20242025!$B$3:$B$1315, "&lt;=" &amp; CS$1, DataRegularSeason20242025!$E$3:$E$1315, $A22)</f>
        <v>12</v>
      </c>
      <c r="CT22">
        <f>SUMIFS(DataRegularSeason20242025!$AA$3:$AA$1315,DataRegularSeason20242025!$B$3:$B$1315, "&lt;=" &amp; CT$1, DataRegularSeason20242025!$D$3:$D$1315, $A22)+SUMIFS(DataRegularSeason20242025!$AB$3:$AB$1315,DataRegularSeason20242025!$B$3:$B$1315, "&lt;=" &amp; CT$1, DataRegularSeason20242025!$E$3:$E$1315, $A22)</f>
        <v>12</v>
      </c>
      <c r="CU22">
        <f>SUMIFS(DataRegularSeason20242025!$AA$3:$AA$1315,DataRegularSeason20242025!$B$3:$B$1315, "&lt;=" &amp; CU$1, DataRegularSeason20242025!$D$3:$D$1315, $A22)+SUMIFS(DataRegularSeason20242025!$AB$3:$AB$1315,DataRegularSeason20242025!$B$3:$B$1315, "&lt;=" &amp; CU$1, DataRegularSeason20242025!$E$3:$E$1315, $A22)</f>
        <v>12</v>
      </c>
      <c r="CV22">
        <f>SUMIFS(DataRegularSeason20242025!$AA$3:$AA$1315,DataRegularSeason20242025!$B$3:$B$1315, "&lt;=" &amp; CV$1, DataRegularSeason20242025!$D$3:$D$1315, $A22)+SUMIFS(DataRegularSeason20242025!$AB$3:$AB$1315,DataRegularSeason20242025!$B$3:$B$1315, "&lt;=" &amp; CV$1, DataRegularSeason20242025!$E$3:$E$1315, $A22)</f>
        <v>12</v>
      </c>
      <c r="CW22">
        <f>SUMIFS(DataRegularSeason20242025!$AA$3:$AA$1315,DataRegularSeason20242025!$B$3:$B$1315, "&lt;=" &amp; CW$1, DataRegularSeason20242025!$D$3:$D$1315, $A22)+SUMIFS(DataRegularSeason20242025!$AB$3:$AB$1315,DataRegularSeason20242025!$B$3:$B$1315, "&lt;=" &amp; CW$1, DataRegularSeason20242025!$E$3:$E$1315, $A22)</f>
        <v>12</v>
      </c>
      <c r="CX22">
        <f>SUMIFS(DataRegularSeason20242025!$AA$3:$AA$1315,DataRegularSeason20242025!$B$3:$B$1315, "&lt;=" &amp; CX$1, DataRegularSeason20242025!$D$3:$D$1315, $A22)+SUMIFS(DataRegularSeason20242025!$AB$3:$AB$1315,DataRegularSeason20242025!$B$3:$B$1315, "&lt;=" &amp; CX$1, DataRegularSeason20242025!$E$3:$E$1315, $A22)</f>
        <v>12</v>
      </c>
      <c r="CY22">
        <f>SUMIFS(DataRegularSeason20242025!$AA$3:$AA$1315,DataRegularSeason20242025!$B$3:$B$1315, "&lt;=" &amp; CY$1, DataRegularSeason20242025!$D$3:$D$1315, $A22)+SUMIFS(DataRegularSeason20242025!$AB$3:$AB$1315,DataRegularSeason20242025!$B$3:$B$1315, "&lt;=" &amp; CY$1, DataRegularSeason20242025!$E$3:$E$1315, $A22)</f>
        <v>12</v>
      </c>
      <c r="CZ22">
        <f>SUMIFS(DataRegularSeason20242025!$AA$3:$AA$1315,DataRegularSeason20242025!$B$3:$B$1315, "&lt;=" &amp; CZ$1, DataRegularSeason20242025!$D$3:$D$1315, $A22)+SUMIFS(DataRegularSeason20242025!$AB$3:$AB$1315,DataRegularSeason20242025!$B$3:$B$1315, "&lt;=" &amp; CZ$1, DataRegularSeason20242025!$E$3:$E$1315, $A22)</f>
        <v>12</v>
      </c>
      <c r="DA22">
        <f>SUMIFS(DataRegularSeason20242025!$AA$3:$AA$1315,DataRegularSeason20242025!$B$3:$B$1315, "&lt;=" &amp; DA$1, DataRegularSeason20242025!$D$3:$D$1315, $A22)+SUMIFS(DataRegularSeason20242025!$AB$3:$AB$1315,DataRegularSeason20242025!$B$3:$B$1315, "&lt;=" &amp; DA$1, DataRegularSeason20242025!$E$3:$E$1315, $A22)</f>
        <v>12</v>
      </c>
      <c r="DB22">
        <f>SUMIFS(DataRegularSeason20242025!$AA$3:$AA$1315,DataRegularSeason20242025!$B$3:$B$1315, "&lt;=" &amp; DB$1, DataRegularSeason20242025!$D$3:$D$1315, $A22)+SUMIFS(DataRegularSeason20242025!$AB$3:$AB$1315,DataRegularSeason20242025!$B$3:$B$1315, "&lt;=" &amp; DB$1, DataRegularSeason20242025!$E$3:$E$1315, $A22)</f>
        <v>12</v>
      </c>
      <c r="DC22">
        <f>SUMIFS(DataRegularSeason20242025!$AA$3:$AA$1315,DataRegularSeason20242025!$B$3:$B$1315, "&lt;=" &amp; DC$1, DataRegularSeason20242025!$D$3:$D$1315, $A22)+SUMIFS(DataRegularSeason20242025!$AB$3:$AB$1315,DataRegularSeason20242025!$B$3:$B$1315, "&lt;=" &amp; DC$1, DataRegularSeason20242025!$E$3:$E$1315, $A22)</f>
        <v>12</v>
      </c>
      <c r="DD22">
        <f>SUMIFS(DataRegularSeason20242025!$AA$3:$AA$1315,DataRegularSeason20242025!$B$3:$B$1315, "&lt;=" &amp; DD$1, DataRegularSeason20242025!$D$3:$D$1315, $A22)+SUMIFS(DataRegularSeason20242025!$AB$3:$AB$1315,DataRegularSeason20242025!$B$3:$B$1315, "&lt;=" &amp; DD$1, DataRegularSeason20242025!$E$3:$E$1315, $A22)</f>
        <v>12</v>
      </c>
      <c r="DE22">
        <f>SUMIFS(DataRegularSeason20242025!$AA$3:$AA$1315,DataRegularSeason20242025!$B$3:$B$1315, "&lt;=" &amp; DE$1, DataRegularSeason20242025!$D$3:$D$1315, $A22)+SUMIFS(DataRegularSeason20242025!$AB$3:$AB$1315,DataRegularSeason20242025!$B$3:$B$1315, "&lt;=" &amp; DE$1, DataRegularSeason20242025!$E$3:$E$1315, $A22)</f>
        <v>12</v>
      </c>
      <c r="DF22">
        <f>SUMIFS(DataRegularSeason20242025!$AA$3:$AA$1315,DataRegularSeason20242025!$B$3:$B$1315, "&lt;=" &amp; DF$1, DataRegularSeason20242025!$D$3:$D$1315, $A22)+SUMIFS(DataRegularSeason20242025!$AB$3:$AB$1315,DataRegularSeason20242025!$B$3:$B$1315, "&lt;=" &amp; DF$1, DataRegularSeason20242025!$E$3:$E$1315, $A22)</f>
        <v>12</v>
      </c>
      <c r="DG22">
        <f>SUMIFS(DataRegularSeason20242025!$AA$3:$AA$1315,DataRegularSeason20242025!$B$3:$B$1315, "&lt;=" &amp; DG$1, DataRegularSeason20242025!$D$3:$D$1315, $A22)+SUMIFS(DataRegularSeason20242025!$AB$3:$AB$1315,DataRegularSeason20242025!$B$3:$B$1315, "&lt;=" &amp; DG$1, DataRegularSeason20242025!$E$3:$E$1315, $A22)</f>
        <v>12</v>
      </c>
      <c r="DH22">
        <f>SUMIFS(DataRegularSeason20242025!$AA$3:$AA$1315,DataRegularSeason20242025!$B$3:$B$1315, "&lt;=" &amp; DH$1, DataRegularSeason20242025!$D$3:$D$1315, $A22)+SUMIFS(DataRegularSeason20242025!$AB$3:$AB$1315,DataRegularSeason20242025!$B$3:$B$1315, "&lt;=" &amp; DH$1, DataRegularSeason20242025!$E$3:$E$1315, $A22)</f>
        <v>12</v>
      </c>
      <c r="DI22">
        <f>SUMIFS(DataRegularSeason20242025!$AA$3:$AA$1315,DataRegularSeason20242025!$B$3:$B$1315, "&lt;=" &amp; DI$1, DataRegularSeason20242025!$D$3:$D$1315, $A22)+SUMIFS(DataRegularSeason20242025!$AB$3:$AB$1315,DataRegularSeason20242025!$B$3:$B$1315, "&lt;=" &amp; DI$1, DataRegularSeason20242025!$E$3:$E$1315, $A22)</f>
        <v>12</v>
      </c>
      <c r="DJ22">
        <f>SUMIFS(DataRegularSeason20242025!$AA$3:$AA$1315,DataRegularSeason20242025!$B$3:$B$1315, "&lt;=" &amp; DJ$1, DataRegularSeason20242025!$D$3:$D$1315, $A22)+SUMIFS(DataRegularSeason20242025!$AB$3:$AB$1315,DataRegularSeason20242025!$B$3:$B$1315, "&lt;=" &amp; DJ$1, DataRegularSeason20242025!$E$3:$E$1315, $A22)</f>
        <v>12</v>
      </c>
      <c r="DK22">
        <f>SUMIFS(DataRegularSeason20242025!$AA$3:$AA$1315,DataRegularSeason20242025!$B$3:$B$1315, "&lt;=" &amp; DK$1, DataRegularSeason20242025!$D$3:$D$1315, $A22)+SUMIFS(DataRegularSeason20242025!$AB$3:$AB$1315,DataRegularSeason20242025!$B$3:$B$1315, "&lt;=" &amp; DK$1, DataRegularSeason20242025!$E$3:$E$1315, $A22)</f>
        <v>12</v>
      </c>
      <c r="DL22">
        <f>SUMIFS(DataRegularSeason20242025!$AA$3:$AA$1315,DataRegularSeason20242025!$B$3:$B$1315, "&lt;=" &amp; DL$1, DataRegularSeason20242025!$D$3:$D$1315, $A22)+SUMIFS(DataRegularSeason20242025!$AB$3:$AB$1315,DataRegularSeason20242025!$B$3:$B$1315, "&lt;=" &amp; DL$1, DataRegularSeason20242025!$E$3:$E$1315, $A22)</f>
        <v>12</v>
      </c>
      <c r="DM22">
        <f>SUMIFS(DataRegularSeason20242025!$AA$3:$AA$1315,DataRegularSeason20242025!$B$3:$B$1315, "&lt;=" &amp; DM$1, DataRegularSeason20242025!$D$3:$D$1315, $A22)+SUMIFS(DataRegularSeason20242025!$AB$3:$AB$1315,DataRegularSeason20242025!$B$3:$B$1315, "&lt;=" &amp; DM$1, DataRegularSeason20242025!$E$3:$E$1315, $A22)</f>
        <v>12</v>
      </c>
      <c r="DN22">
        <f>SUMIFS(DataRegularSeason20242025!$AA$3:$AA$1315,DataRegularSeason20242025!$B$3:$B$1315, "&lt;=" &amp; DN$1, DataRegularSeason20242025!$D$3:$D$1315, $A22)+SUMIFS(DataRegularSeason20242025!$AB$3:$AB$1315,DataRegularSeason20242025!$B$3:$B$1315, "&lt;=" &amp; DN$1, DataRegularSeason20242025!$E$3:$E$1315, $A22)</f>
        <v>12</v>
      </c>
      <c r="DO22">
        <f>SUMIFS(DataRegularSeason20242025!$AA$3:$AA$1315,DataRegularSeason20242025!$B$3:$B$1315, "&lt;=" &amp; DO$1, DataRegularSeason20242025!$D$3:$D$1315, $A22)+SUMIFS(DataRegularSeason20242025!$AB$3:$AB$1315,DataRegularSeason20242025!$B$3:$B$1315, "&lt;=" &amp; DO$1, DataRegularSeason20242025!$E$3:$E$1315, $A22)</f>
        <v>12</v>
      </c>
      <c r="DP22">
        <f>SUMIFS(DataRegularSeason20242025!$AA$3:$AA$1315,DataRegularSeason20242025!$B$3:$B$1315, "&lt;=" &amp; DP$1, DataRegularSeason20242025!$D$3:$D$1315, $A22)+SUMIFS(DataRegularSeason20242025!$AB$3:$AB$1315,DataRegularSeason20242025!$B$3:$B$1315, "&lt;=" &amp; DP$1, DataRegularSeason20242025!$E$3:$E$1315, $A22)</f>
        <v>12</v>
      </c>
      <c r="DQ22">
        <f>SUMIFS(DataRegularSeason20242025!$AA$3:$AA$1315,DataRegularSeason20242025!$B$3:$B$1315, "&lt;=" &amp; DQ$1, DataRegularSeason20242025!$D$3:$D$1315, $A22)+SUMIFS(DataRegularSeason20242025!$AB$3:$AB$1315,DataRegularSeason20242025!$B$3:$B$1315, "&lt;=" &amp; DQ$1, DataRegularSeason20242025!$E$3:$E$1315, $A22)</f>
        <v>12</v>
      </c>
      <c r="DR22">
        <f>SUMIFS(DataRegularSeason20242025!$AA$3:$AA$1315,DataRegularSeason20242025!$B$3:$B$1315, "&lt;=" &amp; DR$1, DataRegularSeason20242025!$D$3:$D$1315, $A22)+SUMIFS(DataRegularSeason20242025!$AB$3:$AB$1315,DataRegularSeason20242025!$B$3:$B$1315, "&lt;=" &amp; DR$1, DataRegularSeason20242025!$E$3:$E$1315, $A22)</f>
        <v>12</v>
      </c>
      <c r="DS22">
        <f>SUMIFS(DataRegularSeason20242025!$AA$3:$AA$1315,DataRegularSeason20242025!$B$3:$B$1315, "&lt;=" &amp; DS$1, DataRegularSeason20242025!$D$3:$D$1315, $A22)+SUMIFS(DataRegularSeason20242025!$AB$3:$AB$1315,DataRegularSeason20242025!$B$3:$B$1315, "&lt;=" &amp; DS$1, DataRegularSeason20242025!$E$3:$E$1315, $A22)</f>
        <v>12</v>
      </c>
      <c r="DT22">
        <f>SUMIFS(DataRegularSeason20242025!$AA$3:$AA$1315,DataRegularSeason20242025!$B$3:$B$1315, "&lt;=" &amp; DT$1, DataRegularSeason20242025!$D$3:$D$1315, $A22)+SUMIFS(DataRegularSeason20242025!$AB$3:$AB$1315,DataRegularSeason20242025!$B$3:$B$1315, "&lt;=" &amp; DT$1, DataRegularSeason20242025!$E$3:$E$1315, $A22)</f>
        <v>12</v>
      </c>
      <c r="DU22">
        <f>SUMIFS(DataRegularSeason20242025!$AA$3:$AA$1315,DataRegularSeason20242025!$B$3:$B$1315, "&lt;=" &amp; DU$1, DataRegularSeason20242025!$D$3:$D$1315, $A22)+SUMIFS(DataRegularSeason20242025!$AB$3:$AB$1315,DataRegularSeason20242025!$B$3:$B$1315, "&lt;=" &amp; DU$1, DataRegularSeason20242025!$E$3:$E$1315, $A22)</f>
        <v>12</v>
      </c>
      <c r="DV22">
        <f>SUMIFS(DataRegularSeason20242025!$AA$3:$AA$1315,DataRegularSeason20242025!$B$3:$B$1315, "&lt;=" &amp; DV$1, DataRegularSeason20242025!$D$3:$D$1315, $A22)+SUMIFS(DataRegularSeason20242025!$AB$3:$AB$1315,DataRegularSeason20242025!$B$3:$B$1315, "&lt;=" &amp; DV$1, DataRegularSeason20242025!$E$3:$E$1315, $A22)</f>
        <v>12</v>
      </c>
      <c r="DW22">
        <f>SUMIFS(DataRegularSeason20242025!$AA$3:$AA$1315,DataRegularSeason20242025!$B$3:$B$1315, "&lt;=" &amp; DW$1, DataRegularSeason20242025!$D$3:$D$1315, $A22)+SUMIFS(DataRegularSeason20242025!$AB$3:$AB$1315,DataRegularSeason20242025!$B$3:$B$1315, "&lt;=" &amp; DW$1, DataRegularSeason20242025!$E$3:$E$1315, $A22)</f>
        <v>12</v>
      </c>
      <c r="DX22">
        <f>SUMIFS(DataRegularSeason20242025!$AA$3:$AA$1315,DataRegularSeason20242025!$B$3:$B$1315, "&lt;=" &amp; DX$1, DataRegularSeason20242025!$D$3:$D$1315, $A22)+SUMIFS(DataRegularSeason20242025!$AB$3:$AB$1315,DataRegularSeason20242025!$B$3:$B$1315, "&lt;=" &amp; DX$1, DataRegularSeason20242025!$E$3:$E$1315, $A22)</f>
        <v>12</v>
      </c>
      <c r="DY22">
        <f>SUMIFS(DataRegularSeason20242025!$AA$3:$AA$1315,DataRegularSeason20242025!$B$3:$B$1315, "&lt;=" &amp; DY$1, DataRegularSeason20242025!$D$3:$D$1315, $A22)+SUMIFS(DataRegularSeason20242025!$AB$3:$AB$1315,DataRegularSeason20242025!$B$3:$B$1315, "&lt;=" &amp; DY$1, DataRegularSeason20242025!$E$3:$E$1315, $A22)</f>
        <v>12</v>
      </c>
      <c r="DZ22">
        <f>SUMIFS(DataRegularSeason20242025!$AA$3:$AA$1315,DataRegularSeason20242025!$B$3:$B$1315, "&lt;=" &amp; DZ$1, DataRegularSeason20242025!$D$3:$D$1315, $A22)+SUMIFS(DataRegularSeason20242025!$AB$3:$AB$1315,DataRegularSeason20242025!$B$3:$B$1315, "&lt;=" &amp; DZ$1, DataRegularSeason20242025!$E$3:$E$1315, $A22)</f>
        <v>12</v>
      </c>
      <c r="EA22">
        <f>SUMIFS(DataRegularSeason20242025!$AA$3:$AA$1315,DataRegularSeason20242025!$B$3:$B$1315, "&lt;=" &amp; EA$1, DataRegularSeason20242025!$D$3:$D$1315, $A22)+SUMIFS(DataRegularSeason20242025!$AB$3:$AB$1315,DataRegularSeason20242025!$B$3:$B$1315, "&lt;=" &amp; EA$1, DataRegularSeason20242025!$E$3:$E$1315, $A22)</f>
        <v>12</v>
      </c>
      <c r="EB22">
        <f>SUMIFS(DataRegularSeason20242025!$AA$3:$AA$1315,DataRegularSeason20242025!$B$3:$B$1315, "&lt;=" &amp; EB$1, DataRegularSeason20242025!$D$3:$D$1315, $A22)+SUMIFS(DataRegularSeason20242025!$AB$3:$AB$1315,DataRegularSeason20242025!$B$3:$B$1315, "&lt;=" &amp; EB$1, DataRegularSeason20242025!$E$3:$E$1315, $A22)</f>
        <v>12</v>
      </c>
      <c r="EC22">
        <f>SUMIFS(DataRegularSeason20242025!$AA$3:$AA$1315,DataRegularSeason20242025!$B$3:$B$1315, "&lt;=" &amp; EC$1, DataRegularSeason20242025!$D$3:$D$1315, $A22)+SUMIFS(DataRegularSeason20242025!$AB$3:$AB$1315,DataRegularSeason20242025!$B$3:$B$1315, "&lt;=" &amp; EC$1, DataRegularSeason20242025!$E$3:$E$1315, $A22)</f>
        <v>12</v>
      </c>
      <c r="ED22">
        <f>SUMIFS(DataRegularSeason20242025!$AA$3:$AA$1315,DataRegularSeason20242025!$B$3:$B$1315, "&lt;=" &amp; ED$1, DataRegularSeason20242025!$D$3:$D$1315, $A22)+SUMIFS(DataRegularSeason20242025!$AB$3:$AB$1315,DataRegularSeason20242025!$B$3:$B$1315, "&lt;=" &amp; ED$1, DataRegularSeason20242025!$E$3:$E$1315, $A22)</f>
        <v>12</v>
      </c>
      <c r="EE22">
        <f>SUMIFS(DataRegularSeason20242025!$AA$3:$AA$1315,DataRegularSeason20242025!$B$3:$B$1315, "&lt;=" &amp; EE$1, DataRegularSeason20242025!$D$3:$D$1315, $A22)+SUMIFS(DataRegularSeason20242025!$AB$3:$AB$1315,DataRegularSeason20242025!$B$3:$B$1315, "&lt;=" &amp; EE$1, DataRegularSeason20242025!$E$3:$E$1315, $A22)</f>
        <v>12</v>
      </c>
      <c r="EF22">
        <f>SUMIFS(DataRegularSeason20242025!$AA$3:$AA$1315,DataRegularSeason20242025!$B$3:$B$1315, "&lt;=" &amp; EF$1, DataRegularSeason20242025!$D$3:$D$1315, $A22)+SUMIFS(DataRegularSeason20242025!$AB$3:$AB$1315,DataRegularSeason20242025!$B$3:$B$1315, "&lt;=" &amp; EF$1, DataRegularSeason20242025!$E$3:$E$1315, $A22)</f>
        <v>12</v>
      </c>
      <c r="EG22">
        <f>SUMIFS(DataRegularSeason20242025!$AA$3:$AA$1315,DataRegularSeason20242025!$B$3:$B$1315, "&lt;=" &amp; EG$1, DataRegularSeason20242025!$D$3:$D$1315, $A22)+SUMIFS(DataRegularSeason20242025!$AB$3:$AB$1315,DataRegularSeason20242025!$B$3:$B$1315, "&lt;=" &amp; EG$1, DataRegularSeason20242025!$E$3:$E$1315, $A22)</f>
        <v>12</v>
      </c>
      <c r="EH22">
        <f>SUMIFS(DataRegularSeason20242025!$AA$3:$AA$1315,DataRegularSeason20242025!$B$3:$B$1315, "&lt;=" &amp; EH$1, DataRegularSeason20242025!$D$3:$D$1315, $A22)+SUMIFS(DataRegularSeason20242025!$AB$3:$AB$1315,DataRegularSeason20242025!$B$3:$B$1315, "&lt;=" &amp; EH$1, DataRegularSeason20242025!$E$3:$E$1315, $A22)</f>
        <v>12</v>
      </c>
      <c r="EI22">
        <f>SUMIFS(DataRegularSeason20242025!$AA$3:$AA$1315,DataRegularSeason20242025!$B$3:$B$1315, "&lt;=" &amp; EI$1, DataRegularSeason20242025!$D$3:$D$1315, $A22)+SUMIFS(DataRegularSeason20242025!$AB$3:$AB$1315,DataRegularSeason20242025!$B$3:$B$1315, "&lt;=" &amp; EI$1, DataRegularSeason20242025!$E$3:$E$1315, $A22)</f>
        <v>12</v>
      </c>
      <c r="EJ22">
        <f>SUMIFS(DataRegularSeason20242025!$AA$3:$AA$1315,DataRegularSeason20242025!$B$3:$B$1315, "&lt;=" &amp; EJ$1, DataRegularSeason20242025!$D$3:$D$1315, $A22)+SUMIFS(DataRegularSeason20242025!$AB$3:$AB$1315,DataRegularSeason20242025!$B$3:$B$1315, "&lt;=" &amp; EJ$1, DataRegularSeason20242025!$E$3:$E$1315, $A22)</f>
        <v>12</v>
      </c>
      <c r="EK22">
        <f>SUMIFS(DataRegularSeason20242025!$AA$3:$AA$1315,DataRegularSeason20242025!$B$3:$B$1315, "&lt;=" &amp; EK$1, DataRegularSeason20242025!$D$3:$D$1315, $A22)+SUMIFS(DataRegularSeason20242025!$AB$3:$AB$1315,DataRegularSeason20242025!$B$3:$B$1315, "&lt;=" &amp; EK$1, DataRegularSeason20242025!$E$3:$E$1315, $A22)</f>
        <v>12</v>
      </c>
      <c r="EL22">
        <f>SUMIFS(DataRegularSeason20242025!$AA$3:$AA$1315,DataRegularSeason20242025!$B$3:$B$1315, "&lt;=" &amp; EL$1, DataRegularSeason20242025!$D$3:$D$1315, $A22)+SUMIFS(DataRegularSeason20242025!$AB$3:$AB$1315,DataRegularSeason20242025!$B$3:$B$1315, "&lt;=" &amp; EL$1, DataRegularSeason20242025!$E$3:$E$1315, $A22)</f>
        <v>12</v>
      </c>
      <c r="EM22">
        <f>SUMIFS(DataRegularSeason20242025!$AA$3:$AA$1315,DataRegularSeason20242025!$B$3:$B$1315, "&lt;=" &amp; EM$1, DataRegularSeason20242025!$D$3:$D$1315, $A22)+SUMIFS(DataRegularSeason20242025!$AB$3:$AB$1315,DataRegularSeason20242025!$B$3:$B$1315, "&lt;=" &amp; EM$1, DataRegularSeason20242025!$E$3:$E$1315, $A22)</f>
        <v>12</v>
      </c>
      <c r="EN22">
        <f>SUMIFS(DataRegularSeason20242025!$AA$3:$AA$1315,DataRegularSeason20242025!$B$3:$B$1315, "&lt;=" &amp; EN$1, DataRegularSeason20242025!$D$3:$D$1315, $A22)+SUMIFS(DataRegularSeason20242025!$AB$3:$AB$1315,DataRegularSeason20242025!$B$3:$B$1315, "&lt;=" &amp; EN$1, DataRegularSeason20242025!$E$3:$E$1315, $A22)</f>
        <v>12</v>
      </c>
      <c r="EO22">
        <f>SUMIFS(DataRegularSeason20242025!$AA$3:$AA$1315,DataRegularSeason20242025!$B$3:$B$1315, "&lt;=" &amp; EO$1, DataRegularSeason20242025!$D$3:$D$1315, $A22)+SUMIFS(DataRegularSeason20242025!$AB$3:$AB$1315,DataRegularSeason20242025!$B$3:$B$1315, "&lt;=" &amp; EO$1, DataRegularSeason20242025!$E$3:$E$1315, $A22)</f>
        <v>12</v>
      </c>
      <c r="EP22">
        <f>SUMIFS(DataRegularSeason20242025!$AA$3:$AA$1315,DataRegularSeason20242025!$B$3:$B$1315, "&lt;=" &amp; EP$1, DataRegularSeason20242025!$D$3:$D$1315, $A22)+SUMIFS(DataRegularSeason20242025!$AB$3:$AB$1315,DataRegularSeason20242025!$B$3:$B$1315, "&lt;=" &amp; EP$1, DataRegularSeason20242025!$E$3:$E$1315, $A22)</f>
        <v>12</v>
      </c>
      <c r="EQ22">
        <f>SUMIFS(DataRegularSeason20242025!$AA$3:$AA$1315,DataRegularSeason20242025!$B$3:$B$1315, "&lt;=" &amp; EQ$1, DataRegularSeason20242025!$D$3:$D$1315, $A22)+SUMIFS(DataRegularSeason20242025!$AB$3:$AB$1315,DataRegularSeason20242025!$B$3:$B$1315, "&lt;=" &amp; EQ$1, DataRegularSeason20242025!$E$3:$E$1315, $A22)</f>
        <v>12</v>
      </c>
      <c r="ER22">
        <f>SUMIFS(DataRegularSeason20242025!$AA$3:$AA$1315,DataRegularSeason20242025!$B$3:$B$1315, "&lt;=" &amp; ER$1, DataRegularSeason20242025!$D$3:$D$1315, $A22)+SUMIFS(DataRegularSeason20242025!$AB$3:$AB$1315,DataRegularSeason20242025!$B$3:$B$1315, "&lt;=" &amp; ER$1, DataRegularSeason20242025!$E$3:$E$1315, $A22)</f>
        <v>12</v>
      </c>
      <c r="ES22">
        <f>SUMIFS(DataRegularSeason20242025!$AA$3:$AA$1315,DataRegularSeason20242025!$B$3:$B$1315, "&lt;=" &amp; ES$1, DataRegularSeason20242025!$D$3:$D$1315, $A22)+SUMIFS(DataRegularSeason20242025!$AB$3:$AB$1315,DataRegularSeason20242025!$B$3:$B$1315, "&lt;=" &amp; ES$1, DataRegularSeason20242025!$E$3:$E$1315, $A22)</f>
        <v>12</v>
      </c>
      <c r="ET22">
        <f>SUMIFS(DataRegularSeason20242025!$AA$3:$AA$1315,DataRegularSeason20242025!$B$3:$B$1315, "&lt;=" &amp; ET$1, DataRegularSeason20242025!$D$3:$D$1315, $A22)+SUMIFS(DataRegularSeason20242025!$AB$3:$AB$1315,DataRegularSeason20242025!$B$3:$B$1315, "&lt;=" &amp; ET$1, DataRegularSeason20242025!$E$3:$E$1315, $A22)</f>
        <v>12</v>
      </c>
      <c r="EU22">
        <f>SUMIFS(DataRegularSeason20242025!$AA$3:$AA$1315,DataRegularSeason20242025!$B$3:$B$1315, "&lt;=" &amp; EU$1, DataRegularSeason20242025!$D$3:$D$1315, $A22)+SUMIFS(DataRegularSeason20242025!$AB$3:$AB$1315,DataRegularSeason20242025!$B$3:$B$1315, "&lt;=" &amp; EU$1, DataRegularSeason20242025!$E$3:$E$1315, $A22)</f>
        <v>12</v>
      </c>
      <c r="EV22">
        <f>SUMIFS(DataRegularSeason20242025!$AA$3:$AA$1315,DataRegularSeason20242025!$B$3:$B$1315, "&lt;=" &amp; EV$1, DataRegularSeason20242025!$D$3:$D$1315, $A22)+SUMIFS(DataRegularSeason20242025!$AB$3:$AB$1315,DataRegularSeason20242025!$B$3:$B$1315, "&lt;=" &amp; EV$1, DataRegularSeason20242025!$E$3:$E$1315, $A22)</f>
        <v>12</v>
      </c>
      <c r="EW22">
        <f>SUMIFS(DataRegularSeason20242025!$AA$3:$AA$1315,DataRegularSeason20242025!$B$3:$B$1315, "&lt;=" &amp; EW$1, DataRegularSeason20242025!$D$3:$D$1315, $A22)+SUMIFS(DataRegularSeason20242025!$AB$3:$AB$1315,DataRegularSeason20242025!$B$3:$B$1315, "&lt;=" &amp; EW$1, DataRegularSeason20242025!$E$3:$E$1315, $A22)</f>
        <v>12</v>
      </c>
      <c r="EX22">
        <f>SUMIFS(DataRegularSeason20242025!$AA$3:$AA$1315,DataRegularSeason20242025!$B$3:$B$1315, "&lt;=" &amp; EX$1, DataRegularSeason20242025!$D$3:$D$1315, $A22)+SUMIFS(DataRegularSeason20242025!$AB$3:$AB$1315,DataRegularSeason20242025!$B$3:$B$1315, "&lt;=" &amp; EX$1, DataRegularSeason20242025!$E$3:$E$1315, $A22)</f>
        <v>12</v>
      </c>
      <c r="EY22">
        <f>SUMIFS(DataRegularSeason20242025!$AA$3:$AA$1315,DataRegularSeason20242025!$B$3:$B$1315, "&lt;=" &amp; EY$1, DataRegularSeason20242025!$D$3:$D$1315, $A22)+SUMIFS(DataRegularSeason20242025!$AB$3:$AB$1315,DataRegularSeason20242025!$B$3:$B$1315, "&lt;=" &amp; EY$1, DataRegularSeason20242025!$E$3:$E$1315, $A22)</f>
        <v>12</v>
      </c>
      <c r="EZ22">
        <f>SUMIFS(DataRegularSeason20242025!$AA$3:$AA$1315,DataRegularSeason20242025!$B$3:$B$1315, "&lt;=" &amp; EZ$1, DataRegularSeason20242025!$D$3:$D$1315, $A22)+SUMIFS(DataRegularSeason20242025!$AB$3:$AB$1315,DataRegularSeason20242025!$B$3:$B$1315, "&lt;=" &amp; EZ$1, DataRegularSeason20242025!$E$3:$E$1315, $A22)</f>
        <v>12</v>
      </c>
      <c r="FA22">
        <f>SUMIFS(DataRegularSeason20242025!$AA$3:$AA$1315,DataRegularSeason20242025!$B$3:$B$1315, "&lt;=" &amp; FA$1, DataRegularSeason20242025!$D$3:$D$1315, $A22)+SUMIFS(DataRegularSeason20242025!$AB$3:$AB$1315,DataRegularSeason20242025!$B$3:$B$1315, "&lt;=" &amp; FA$1, DataRegularSeason20242025!$E$3:$E$1315, $A22)</f>
        <v>12</v>
      </c>
      <c r="FB22">
        <f>SUMIFS(DataRegularSeason20242025!$AA$3:$AA$1315,DataRegularSeason20242025!$B$3:$B$1315, "&lt;=" &amp; FB$1, DataRegularSeason20242025!$D$3:$D$1315, $A22)+SUMIFS(DataRegularSeason20242025!$AB$3:$AB$1315,DataRegularSeason20242025!$B$3:$B$1315, "&lt;=" &amp; FB$1, DataRegularSeason20242025!$E$3:$E$1315, $A22)</f>
        <v>12</v>
      </c>
      <c r="FC22">
        <f>SUMIFS(DataRegularSeason20242025!$AA$3:$AA$1315,DataRegularSeason20242025!$B$3:$B$1315, "&lt;=" &amp; FC$1, DataRegularSeason20242025!$D$3:$D$1315, $A22)+SUMIFS(DataRegularSeason20242025!$AB$3:$AB$1315,DataRegularSeason20242025!$B$3:$B$1315, "&lt;=" &amp; FC$1, DataRegularSeason20242025!$E$3:$E$1315, $A22)</f>
        <v>12</v>
      </c>
      <c r="FD22">
        <f>SUMIFS(DataRegularSeason20242025!$AA$3:$AA$1315,DataRegularSeason20242025!$B$3:$B$1315, "&lt;=" &amp; FD$1, DataRegularSeason20242025!$D$3:$D$1315, $A22)+SUMIFS(DataRegularSeason20242025!$AB$3:$AB$1315,DataRegularSeason20242025!$B$3:$B$1315, "&lt;=" &amp; FD$1, DataRegularSeason20242025!$E$3:$E$1315, $A22)</f>
        <v>12</v>
      </c>
      <c r="FE22">
        <f>SUMIFS(DataRegularSeason20242025!$AA$3:$AA$1315,DataRegularSeason20242025!$B$3:$B$1315, "&lt;=" &amp; FE$1, DataRegularSeason20242025!$D$3:$D$1315, $A22)+SUMIFS(DataRegularSeason20242025!$AB$3:$AB$1315,DataRegularSeason20242025!$B$3:$B$1315, "&lt;=" &amp; FE$1, DataRegularSeason20242025!$E$3:$E$1315, $A22)</f>
        <v>12</v>
      </c>
      <c r="FF22">
        <f>SUMIFS(DataRegularSeason20242025!$AA$3:$AA$1315,DataRegularSeason20242025!$B$3:$B$1315, "&lt;=" &amp; FF$1, DataRegularSeason20242025!$D$3:$D$1315, $A22)+SUMIFS(DataRegularSeason20242025!$AB$3:$AB$1315,DataRegularSeason20242025!$B$3:$B$1315, "&lt;=" &amp; FF$1, DataRegularSeason20242025!$E$3:$E$1315, $A22)</f>
        <v>12</v>
      </c>
      <c r="FG22">
        <f>SUMIFS(DataRegularSeason20242025!$AA$3:$AA$1315,DataRegularSeason20242025!$B$3:$B$1315, "&lt;=" &amp; FG$1, DataRegularSeason20242025!$D$3:$D$1315, $A22)+SUMIFS(DataRegularSeason20242025!$AB$3:$AB$1315,DataRegularSeason20242025!$B$3:$B$1315, "&lt;=" &amp; FG$1, DataRegularSeason20242025!$E$3:$E$1315, $A22)</f>
        <v>12</v>
      </c>
      <c r="FH22">
        <f>SUMIFS(DataRegularSeason20242025!$AA$3:$AA$1315,DataRegularSeason20242025!$B$3:$B$1315, "&lt;=" &amp; FH$1, DataRegularSeason20242025!$D$3:$D$1315, $A22)+SUMIFS(DataRegularSeason20242025!$AB$3:$AB$1315,DataRegularSeason20242025!$B$3:$B$1315, "&lt;=" &amp; FH$1, DataRegularSeason20242025!$E$3:$E$1315, $A22)</f>
        <v>12</v>
      </c>
      <c r="FI22">
        <f>SUMIFS(DataRegularSeason20242025!$AA$3:$AA$1315,DataRegularSeason20242025!$B$3:$B$1315, "&lt;=" &amp; FI$1, DataRegularSeason20242025!$D$3:$D$1315, $A22)+SUMIFS(DataRegularSeason20242025!$AB$3:$AB$1315,DataRegularSeason20242025!$B$3:$B$1315, "&lt;=" &amp; FI$1, DataRegularSeason20242025!$E$3:$E$1315, $A22)</f>
        <v>12</v>
      </c>
      <c r="FJ22">
        <f>SUMIFS(DataRegularSeason20242025!$AA$3:$AA$1315,DataRegularSeason20242025!$B$3:$B$1315, "&lt;=" &amp; FJ$1, DataRegularSeason20242025!$D$3:$D$1315, $A22)+SUMIFS(DataRegularSeason20242025!$AB$3:$AB$1315,DataRegularSeason20242025!$B$3:$B$1315, "&lt;=" &amp; FJ$1, DataRegularSeason20242025!$E$3:$E$1315, $A22)</f>
        <v>12</v>
      </c>
      <c r="FK22">
        <f>SUMIFS(DataRegularSeason20242025!$AA$3:$AA$1315,DataRegularSeason20242025!$B$3:$B$1315, "&lt;=" &amp; FK$1, DataRegularSeason20242025!$D$3:$D$1315, $A22)+SUMIFS(DataRegularSeason20242025!$AB$3:$AB$1315,DataRegularSeason20242025!$B$3:$B$1315, "&lt;=" &amp; FK$1, DataRegularSeason20242025!$E$3:$E$1315, $A22)</f>
        <v>12</v>
      </c>
      <c r="FL22">
        <f>SUMIFS(DataRegularSeason20242025!$AA$3:$AA$1315,DataRegularSeason20242025!$B$3:$B$1315, "&lt;=" &amp; FL$1, DataRegularSeason20242025!$D$3:$D$1315, $A22)+SUMIFS(DataRegularSeason20242025!$AB$3:$AB$1315,DataRegularSeason20242025!$B$3:$B$1315, "&lt;=" &amp; FL$1, DataRegularSeason20242025!$E$3:$E$1315, $A22)</f>
        <v>12</v>
      </c>
      <c r="FM22">
        <f>SUMIFS(DataRegularSeason20242025!$AA$3:$AA$1315,DataRegularSeason20242025!$B$3:$B$1315, "&lt;=" &amp; FM$1, DataRegularSeason20242025!$D$3:$D$1315, $A22)+SUMIFS(DataRegularSeason20242025!$AB$3:$AB$1315,DataRegularSeason20242025!$B$3:$B$1315, "&lt;=" &amp; FM$1, DataRegularSeason20242025!$E$3:$E$1315, $A22)</f>
        <v>12</v>
      </c>
      <c r="FN22">
        <f>SUMIFS(DataRegularSeason20242025!$AA$3:$AA$1315,DataRegularSeason20242025!$B$3:$B$1315, "&lt;=" &amp; FN$1, DataRegularSeason20242025!$D$3:$D$1315, $A22)+SUMIFS(DataRegularSeason20242025!$AB$3:$AB$1315,DataRegularSeason20242025!$B$3:$B$1315, "&lt;=" &amp; FN$1, DataRegularSeason20242025!$E$3:$E$1315, $A22)</f>
        <v>12</v>
      </c>
      <c r="FO22">
        <f>SUMIFS(DataRegularSeason20242025!$AA$3:$AA$1315,DataRegularSeason20242025!$B$3:$B$1315, "&lt;=" &amp; FO$1, DataRegularSeason20242025!$D$3:$D$1315, $A22)+SUMIFS(DataRegularSeason20242025!$AB$3:$AB$1315,DataRegularSeason20242025!$B$3:$B$1315, "&lt;=" &amp; FO$1, DataRegularSeason20242025!$E$3:$E$1315, $A22)</f>
        <v>12</v>
      </c>
      <c r="FP22">
        <f>SUMIFS(DataRegularSeason20242025!$AA$3:$AA$1315,DataRegularSeason20242025!$B$3:$B$1315, "&lt;=" &amp; FP$1, DataRegularSeason20242025!$D$3:$D$1315, $A22)+SUMIFS(DataRegularSeason20242025!$AB$3:$AB$1315,DataRegularSeason20242025!$B$3:$B$1315, "&lt;=" &amp; FP$1, DataRegularSeason20242025!$E$3:$E$1315, $A22)</f>
        <v>12</v>
      </c>
      <c r="FQ22">
        <f>SUMIFS(DataRegularSeason20242025!$AA$3:$AA$1315,DataRegularSeason20242025!$B$3:$B$1315, "&lt;=" &amp; FQ$1, DataRegularSeason20242025!$D$3:$D$1315, $A22)+SUMIFS(DataRegularSeason20242025!$AB$3:$AB$1315,DataRegularSeason20242025!$B$3:$B$1315, "&lt;=" &amp; FQ$1, DataRegularSeason20242025!$E$3:$E$1315, $A22)</f>
        <v>12</v>
      </c>
      <c r="FR22">
        <f>SUMIFS(DataRegularSeason20242025!$AA$3:$AA$1315,DataRegularSeason20242025!$B$3:$B$1315, "&lt;=" &amp; FR$1, DataRegularSeason20242025!$D$3:$D$1315, $A22)+SUMIFS(DataRegularSeason20242025!$AB$3:$AB$1315,DataRegularSeason20242025!$B$3:$B$1315, "&lt;=" &amp; FR$1, DataRegularSeason20242025!$E$3:$E$1315, $A22)</f>
        <v>12</v>
      </c>
      <c r="FS22">
        <f>SUMIFS(DataRegularSeason20242025!$AA$3:$AA$1315,DataRegularSeason20242025!$B$3:$B$1315, "&lt;=" &amp; FS$1, DataRegularSeason20242025!$D$3:$D$1315, $A22)+SUMIFS(DataRegularSeason20242025!$AB$3:$AB$1315,DataRegularSeason20242025!$B$3:$B$1315, "&lt;=" &amp; FS$1, DataRegularSeason20242025!$E$3:$E$1315, $A22)</f>
        <v>12</v>
      </c>
      <c r="FT22">
        <f>SUMIFS(DataRegularSeason20242025!$AA$3:$AA$1315,DataRegularSeason20242025!$B$3:$B$1315, "&lt;=" &amp; FT$1, DataRegularSeason20242025!$D$3:$D$1315, $A22)+SUMIFS(DataRegularSeason20242025!$AB$3:$AB$1315,DataRegularSeason20242025!$B$3:$B$1315, "&lt;=" &amp; FT$1, DataRegularSeason20242025!$E$3:$E$1315, $A22)</f>
        <v>12</v>
      </c>
      <c r="FU22">
        <f>SUMIFS(DataRegularSeason20242025!$AA$3:$AA$1315,DataRegularSeason20242025!$B$3:$B$1315, "&lt;=" &amp; FU$1, DataRegularSeason20242025!$D$3:$D$1315, $A22)+SUMIFS(DataRegularSeason20242025!$AB$3:$AB$1315,DataRegularSeason20242025!$B$3:$B$1315, "&lt;=" &amp; FU$1, DataRegularSeason20242025!$E$3:$E$1315, $A22)</f>
        <v>12</v>
      </c>
      <c r="FV22">
        <f>SUMIFS(DataRegularSeason20242025!$AA$3:$AA$1315,DataRegularSeason20242025!$B$3:$B$1315, "&lt;=" &amp; FV$1, DataRegularSeason20242025!$D$3:$D$1315, $A22)+SUMIFS(DataRegularSeason20242025!$AB$3:$AB$1315,DataRegularSeason20242025!$B$3:$B$1315, "&lt;=" &amp; FV$1, DataRegularSeason20242025!$E$3:$E$1315, $A22)</f>
        <v>12</v>
      </c>
      <c r="FW22">
        <f>SUMIFS(DataRegularSeason20242025!$AA$3:$AA$1315,DataRegularSeason20242025!$B$3:$B$1315, "&lt;=" &amp; FW$1, DataRegularSeason20242025!$D$3:$D$1315, $A22)+SUMIFS(DataRegularSeason20242025!$AB$3:$AB$1315,DataRegularSeason20242025!$B$3:$B$1315, "&lt;=" &amp; FW$1, DataRegularSeason20242025!$E$3:$E$1315, $A22)</f>
        <v>12</v>
      </c>
      <c r="FX22">
        <f>SUMIFS(DataRegularSeason20242025!$AA$3:$AA$1315,DataRegularSeason20242025!$B$3:$B$1315, "&lt;=" &amp; FX$1, DataRegularSeason20242025!$D$3:$D$1315, $A22)+SUMIFS(DataRegularSeason20242025!$AB$3:$AB$1315,DataRegularSeason20242025!$B$3:$B$1315, "&lt;=" &amp; FX$1, DataRegularSeason20242025!$E$3:$E$1315, $A22)</f>
        <v>12</v>
      </c>
      <c r="FY22">
        <f>SUMIFS(DataRegularSeason20242025!$AA$3:$AA$1315,DataRegularSeason20242025!$B$3:$B$1315, "&lt;=" &amp; FY$1, DataRegularSeason20242025!$D$3:$D$1315, $A22)+SUMIFS(DataRegularSeason20242025!$AB$3:$AB$1315,DataRegularSeason20242025!$B$3:$B$1315, "&lt;=" &amp; FY$1, DataRegularSeason20242025!$E$3:$E$1315, $A22)</f>
        <v>12</v>
      </c>
      <c r="FZ22">
        <f>SUMIFS(DataRegularSeason20242025!$AA$3:$AA$1315,DataRegularSeason20242025!$B$3:$B$1315, "&lt;=" &amp; FZ$1, DataRegularSeason20242025!$D$3:$D$1315, $A22)+SUMIFS(DataRegularSeason20242025!$AB$3:$AB$1315,DataRegularSeason20242025!$B$3:$B$1315, "&lt;=" &amp; FZ$1, DataRegularSeason20242025!$E$3:$E$1315, $A22)</f>
        <v>12</v>
      </c>
      <c r="GA22">
        <f>SUMIFS(DataRegularSeason20242025!$AA$3:$AA$1315,DataRegularSeason20242025!$B$3:$B$1315, "&lt;=" &amp; GA$1, DataRegularSeason20242025!$D$3:$D$1315, $A22)+SUMIFS(DataRegularSeason20242025!$AB$3:$AB$1315,DataRegularSeason20242025!$B$3:$B$1315, "&lt;=" &amp; GA$1, DataRegularSeason20242025!$E$3:$E$1315, $A22)</f>
        <v>12</v>
      </c>
      <c r="GB22">
        <f>SUMIFS(DataRegularSeason20242025!$AA$3:$AA$1315,DataRegularSeason20242025!$B$3:$B$1315, "&lt;=" &amp; GB$1, DataRegularSeason20242025!$D$3:$D$1315, $A22)+SUMIFS(DataRegularSeason20242025!$AB$3:$AB$1315,DataRegularSeason20242025!$B$3:$B$1315, "&lt;=" &amp; GB$1, DataRegularSeason20242025!$E$3:$E$1315, $A22)</f>
        <v>12</v>
      </c>
      <c r="GC22">
        <f>SUMIFS(DataRegularSeason20242025!$AA$3:$AA$1315,DataRegularSeason20242025!$B$3:$B$1315, "&lt;=" &amp; GC$1, DataRegularSeason20242025!$D$3:$D$1315, $A22)+SUMIFS(DataRegularSeason20242025!$AB$3:$AB$1315,DataRegularSeason20242025!$B$3:$B$1315, "&lt;=" &amp; GC$1, DataRegularSeason20242025!$E$3:$E$1315, $A22)</f>
        <v>12</v>
      </c>
      <c r="GD22">
        <f>SUMIFS(DataRegularSeason20242025!$AA$3:$AA$1315,DataRegularSeason20242025!$B$3:$B$1315, "&lt;=" &amp; GD$1, DataRegularSeason20242025!$D$3:$D$1315, $A22)+SUMIFS(DataRegularSeason20242025!$AB$3:$AB$1315,DataRegularSeason20242025!$B$3:$B$1315, "&lt;=" &amp; GD$1, DataRegularSeason20242025!$E$3:$E$1315, $A22)</f>
        <v>12</v>
      </c>
      <c r="GE22">
        <f>SUMIFS(DataRegularSeason20242025!$AA$3:$AA$1315,DataRegularSeason20242025!$B$3:$B$1315, "&lt;=" &amp; GE$1, DataRegularSeason20242025!$D$3:$D$1315, $A22)+SUMIFS(DataRegularSeason20242025!$AB$3:$AB$1315,DataRegularSeason20242025!$B$3:$B$1315, "&lt;=" &amp; GE$1, DataRegularSeason20242025!$E$3:$E$1315, $A22)</f>
        <v>12</v>
      </c>
      <c r="GF22">
        <f>SUMIFS(DataRegularSeason20242025!$AA$3:$AA$1315,DataRegularSeason20242025!$B$3:$B$1315, "&lt;=" &amp; GF$1, DataRegularSeason20242025!$D$3:$D$1315, $A22)+SUMIFS(DataRegularSeason20242025!$AB$3:$AB$1315,DataRegularSeason20242025!$B$3:$B$1315, "&lt;=" &amp; GF$1, DataRegularSeason20242025!$E$3:$E$1315, $A22)</f>
        <v>12</v>
      </c>
      <c r="GG22">
        <f>SUMIFS(DataRegularSeason20242025!$AA$3:$AA$1315,DataRegularSeason20242025!$B$3:$B$1315, "&lt;=" &amp; GG$1, DataRegularSeason20242025!$D$3:$D$1315, $A22)+SUMIFS(DataRegularSeason20242025!$AB$3:$AB$1315,DataRegularSeason20242025!$B$3:$B$1315, "&lt;=" &amp; GG$1, DataRegularSeason20242025!$E$3:$E$1315, $A22)</f>
        <v>12</v>
      </c>
      <c r="GH22">
        <f>SUMIFS(DataRegularSeason20242025!$AA$3:$AA$1315,DataRegularSeason20242025!$B$3:$B$1315, "&lt;=" &amp; GH$1, DataRegularSeason20242025!$D$3:$D$1315, $A22)+SUMIFS(DataRegularSeason20242025!$AB$3:$AB$1315,DataRegularSeason20242025!$B$3:$B$1315, "&lt;=" &amp; GH$1, DataRegularSeason20242025!$E$3:$E$1315, $A22)</f>
        <v>12</v>
      </c>
      <c r="GI22">
        <f>SUMIFS(DataRegularSeason20242025!$AA$3:$AA$1315,DataRegularSeason20242025!$B$3:$B$1315, "&lt;=" &amp; GI$1, DataRegularSeason20242025!$D$3:$D$1315, $A22)+SUMIFS(DataRegularSeason20242025!$AB$3:$AB$1315,DataRegularSeason20242025!$B$3:$B$1315, "&lt;=" &amp; GI$1, DataRegularSeason20242025!$E$3:$E$1315, $A22)</f>
        <v>12</v>
      </c>
      <c r="GJ22">
        <f>SUMIFS(DataRegularSeason20242025!$AA$3:$AA$1315,DataRegularSeason20242025!$B$3:$B$1315, "&lt;=" &amp; GJ$1, DataRegularSeason20242025!$D$3:$D$1315, $A22)+SUMIFS(DataRegularSeason20242025!$AB$3:$AB$1315,DataRegularSeason20242025!$B$3:$B$1315, "&lt;=" &amp; GJ$1, DataRegularSeason20242025!$E$3:$E$1315, $A22)</f>
        <v>12</v>
      </c>
      <c r="GK22">
        <f>SUMIFS(DataRegularSeason20242025!$AA$3:$AA$1315,DataRegularSeason20242025!$B$3:$B$1315, "&lt;=" &amp; GK$1, DataRegularSeason20242025!$D$3:$D$1315, $A22)+SUMIFS(DataRegularSeason20242025!$AB$3:$AB$1315,DataRegularSeason20242025!$B$3:$B$1315, "&lt;=" &amp; GK$1, DataRegularSeason20242025!$E$3:$E$1315, $A22)</f>
        <v>12</v>
      </c>
      <c r="GL22">
        <f>SUMIFS(DataRegularSeason20242025!$AA$3:$AA$1315,DataRegularSeason20242025!$B$3:$B$1315, "&lt;=" &amp; GL$1, DataRegularSeason20242025!$D$3:$D$1315, $A22)+SUMIFS(DataRegularSeason20242025!$AB$3:$AB$1315,DataRegularSeason20242025!$B$3:$B$1315, "&lt;=" &amp; GL$1, DataRegularSeason20242025!$E$3:$E$1315, $A22)</f>
        <v>12</v>
      </c>
      <c r="GM22">
        <f>SUMIFS(DataRegularSeason20242025!$AA$3:$AA$1315,DataRegularSeason20242025!$B$3:$B$1315, "&lt;=" &amp; GM$1, DataRegularSeason20242025!$D$3:$D$1315, $A22)+SUMIFS(DataRegularSeason20242025!$AB$3:$AB$1315,DataRegularSeason20242025!$B$3:$B$1315, "&lt;=" &amp; GM$1, DataRegularSeason20242025!$E$3:$E$1315, $A22)</f>
        <v>12</v>
      </c>
      <c r="GN22">
        <f>SUMIFS(DataRegularSeason20242025!$AA$3:$AA$1315,DataRegularSeason20242025!$B$3:$B$1315, "&lt;=" &amp; GN$1, DataRegularSeason20242025!$D$3:$D$1315, $A22)+SUMIFS(DataRegularSeason20242025!$AB$3:$AB$1315,DataRegularSeason20242025!$B$3:$B$1315, "&lt;=" &amp; GN$1, DataRegularSeason20242025!$E$3:$E$1315, $A22)</f>
        <v>12</v>
      </c>
      <c r="GO22">
        <f>SUMIFS(DataRegularSeason20242025!$AA$3:$AA$1315,DataRegularSeason20242025!$B$3:$B$1315, "&lt;=" &amp; GO$1, DataRegularSeason20242025!$D$3:$D$1315, $A22)+SUMIFS(DataRegularSeason20242025!$AB$3:$AB$1315,DataRegularSeason20242025!$B$3:$B$1315, "&lt;=" &amp; GO$1, DataRegularSeason20242025!$E$3:$E$1315, $A22)</f>
        <v>12</v>
      </c>
      <c r="GP22">
        <f>SUMIFS(DataRegularSeason20242025!$AA$3:$AA$1315,DataRegularSeason20242025!$B$3:$B$1315, "&lt;=" &amp; GP$1, DataRegularSeason20242025!$D$3:$D$1315, $A22)+SUMIFS(DataRegularSeason20242025!$AB$3:$AB$1315,DataRegularSeason20242025!$B$3:$B$1315, "&lt;=" &amp; GP$1, DataRegularSeason20242025!$E$3:$E$1315, $A22)</f>
        <v>12</v>
      </c>
      <c r="GQ22">
        <f>SUMIFS(DataRegularSeason20242025!$AA$3:$AA$1315,DataRegularSeason20242025!$B$3:$B$1315, "&lt;=" &amp; GQ$1, DataRegularSeason20242025!$D$3:$D$1315, $A22)+SUMIFS(DataRegularSeason20242025!$AB$3:$AB$1315,DataRegularSeason20242025!$B$3:$B$1315, "&lt;=" &amp; GQ$1, DataRegularSeason20242025!$E$3:$E$1315, $A22)</f>
        <v>12</v>
      </c>
      <c r="GR22">
        <f>SUMIFS(DataRegularSeason20242025!$AA$3:$AA$1315,DataRegularSeason20242025!$B$3:$B$1315, "&lt;=" &amp; GR$1, DataRegularSeason20242025!$D$3:$D$1315, $A22)+SUMIFS(DataRegularSeason20242025!$AB$3:$AB$1315,DataRegularSeason20242025!$B$3:$B$1315, "&lt;=" &amp; GR$1, DataRegularSeason20242025!$E$3:$E$1315, $A22)</f>
        <v>12</v>
      </c>
      <c r="GS22">
        <f>SUMIFS(DataRegularSeason20242025!$AA$3:$AA$1315,DataRegularSeason20242025!$B$3:$B$1315, "&lt;=" &amp; GS$1, DataRegularSeason20242025!$D$3:$D$1315, $A22)+SUMIFS(DataRegularSeason20242025!$AB$3:$AB$1315,DataRegularSeason20242025!$B$3:$B$1315, "&lt;=" &amp; GS$1, DataRegularSeason20242025!$E$3:$E$1315, $A22)</f>
        <v>12</v>
      </c>
      <c r="GT22">
        <f>SUMIFS(DataRegularSeason20242025!$AA$3:$AA$1315,DataRegularSeason20242025!$B$3:$B$1315, "&lt;=" &amp; GT$1, DataRegularSeason20242025!$D$3:$D$1315, $A22)+SUMIFS(DataRegularSeason20242025!$AB$3:$AB$1315,DataRegularSeason20242025!$B$3:$B$1315, "&lt;=" &amp; GT$1, DataRegularSeason20242025!$E$3:$E$1315, $A22)</f>
        <v>12</v>
      </c>
      <c r="GU22">
        <f>SUMIFS(DataRegularSeason20242025!$AA$3:$AA$1315,DataRegularSeason20242025!$B$3:$B$1315, "&lt;=" &amp; GU$1, DataRegularSeason20242025!$D$3:$D$1315, $A22)+SUMIFS(DataRegularSeason20242025!$AB$3:$AB$1315,DataRegularSeason20242025!$B$3:$B$1315, "&lt;=" &amp; GU$1, DataRegularSeason20242025!$E$3:$E$1315, $A22)</f>
        <v>12</v>
      </c>
    </row>
    <row r="23" spans="1:203" x14ac:dyDescent="0.25">
      <c r="A23" t="s">
        <v>17</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0</v>
      </c>
      <c r="J23">
        <f>SUMIFS(DataRegularSeason20242025!$AA$3:$AA$1315,DataRegularSeason20242025!$B$3:$B$1315, "&lt;=" &amp; J$1, DataRegularSeason20242025!$D$3:$D$1315, $A23)+SUMIFS(DataRegularSeason20242025!$AB$3:$AB$1315,DataRegularSeason20242025!$B$3:$B$1315, "&lt;=" &amp; J$1, DataRegularSeason20242025!$E$3:$E$1315, $A23)</f>
        <v>0</v>
      </c>
      <c r="K23">
        <f>SUMIFS(DataRegularSeason20242025!$AA$3:$AA$1315,DataRegularSeason20242025!$B$3:$B$1315, "&lt;=" &amp; K$1, DataRegularSeason20242025!$D$3:$D$1315, $A23)+SUMIFS(DataRegularSeason20242025!$AB$3:$AB$1315,DataRegularSeason20242025!$B$3:$B$1315, "&lt;=" &amp; K$1, DataRegularSeason20242025!$E$3:$E$1315, $A23)</f>
        <v>0</v>
      </c>
      <c r="L23">
        <f>SUMIFS(DataRegularSeason20242025!$AA$3:$AA$1315,DataRegularSeason20242025!$B$3:$B$1315, "&lt;=" &amp; L$1, DataRegularSeason20242025!$D$3:$D$1315, $A23)+SUMIFS(DataRegularSeason20242025!$AB$3:$AB$1315,DataRegularSeason20242025!$B$3:$B$1315, "&lt;=" &amp; L$1, DataRegularSeason20242025!$E$3:$E$1315, $A23)</f>
        <v>1</v>
      </c>
      <c r="M23">
        <f>SUMIFS(DataRegularSeason20242025!$AA$3:$AA$1315,DataRegularSeason20242025!$B$3:$B$1315, "&lt;=" &amp; M$1, DataRegularSeason20242025!$D$3:$D$1315, $A23)+SUMIFS(DataRegularSeason20242025!$AB$3:$AB$1315,DataRegularSeason20242025!$B$3:$B$1315, "&lt;=" &amp; M$1, DataRegularSeason20242025!$E$3:$E$1315, $A23)</f>
        <v>3</v>
      </c>
      <c r="N23">
        <f>SUMIFS(DataRegularSeason20242025!$AA$3:$AA$1315,DataRegularSeason20242025!$B$3:$B$1315, "&lt;=" &amp; N$1, DataRegularSeason20242025!$D$3:$D$1315, $A23)+SUMIFS(DataRegularSeason20242025!$AB$3:$AB$1315,DataRegularSeason20242025!$B$3:$B$1315, "&lt;=" &amp; N$1, DataRegularSeason20242025!$E$3:$E$1315, $A23)</f>
        <v>3</v>
      </c>
      <c r="O23">
        <f>SUMIFS(DataRegularSeason20242025!$AA$3:$AA$1315,DataRegularSeason20242025!$B$3:$B$1315, "&lt;=" &amp; O$1, DataRegularSeason20242025!$D$3:$D$1315, $A23)+SUMIFS(DataRegularSeason20242025!$AB$3:$AB$1315,DataRegularSeason20242025!$B$3:$B$1315, "&lt;=" &amp; O$1, DataRegularSeason20242025!$E$3:$E$1315, $A23)</f>
        <v>3</v>
      </c>
      <c r="P23">
        <f>SUMIFS(DataRegularSeason20242025!$AA$3:$AA$1315,DataRegularSeason20242025!$B$3:$B$1315, "&lt;=" &amp; P$1, DataRegularSeason20242025!$D$3:$D$1315, $A23)+SUMIFS(DataRegularSeason20242025!$AB$3:$AB$1315,DataRegularSeason20242025!$B$3:$B$1315, "&lt;=" &amp; P$1, DataRegularSeason20242025!$E$3:$E$1315, $A23)</f>
        <v>3</v>
      </c>
      <c r="Q23">
        <f>SUMIFS(DataRegularSeason20242025!$AA$3:$AA$1315,DataRegularSeason20242025!$B$3:$B$1315, "&lt;=" &amp; Q$1, DataRegularSeason20242025!$D$3:$D$1315, $A23)+SUMIFS(DataRegularSeason20242025!$AB$3:$AB$1315,DataRegularSeason20242025!$B$3:$B$1315, "&lt;=" &amp; Q$1, DataRegularSeason20242025!$E$3:$E$1315, $A23)</f>
        <v>3</v>
      </c>
      <c r="R23">
        <f>SUMIFS(DataRegularSeason20242025!$AA$3:$AA$1315,DataRegularSeason20242025!$B$3:$B$1315, "&lt;=" &amp; R$1, DataRegularSeason20242025!$D$3:$D$1315, $A23)+SUMIFS(DataRegularSeason20242025!$AB$3:$AB$1315,DataRegularSeason20242025!$B$3:$B$1315, "&lt;=" &amp; R$1, DataRegularSeason20242025!$E$3:$E$1315, $A23)</f>
        <v>5</v>
      </c>
      <c r="S23">
        <f>SUMIFS(DataRegularSeason20242025!$AA$3:$AA$1315,DataRegularSeason20242025!$B$3:$B$1315, "&lt;=" &amp; S$1, DataRegularSeason20242025!$D$3:$D$1315, $A23)+SUMIFS(DataRegularSeason20242025!$AB$3:$AB$1315,DataRegularSeason20242025!$B$3:$B$1315, "&lt;=" &amp; S$1, DataRegularSeason20242025!$E$3:$E$1315, $A23)</f>
        <v>5</v>
      </c>
      <c r="T23">
        <f>SUMIFS(DataRegularSeason20242025!$AA$3:$AA$1315,DataRegularSeason20242025!$B$3:$B$1315, "&lt;=" &amp; T$1, DataRegularSeason20242025!$D$3:$D$1315, $A23)+SUMIFS(DataRegularSeason20242025!$AB$3:$AB$1315,DataRegularSeason20242025!$B$3:$B$1315, "&lt;=" &amp; T$1, DataRegularSeason20242025!$E$3:$E$1315, $A23)</f>
        <v>5</v>
      </c>
      <c r="U23">
        <f>SUMIFS(DataRegularSeason20242025!$AA$3:$AA$1315,DataRegularSeason20242025!$B$3:$B$1315, "&lt;=" &amp; U$1, DataRegularSeason20242025!$D$3:$D$1315, $A23)+SUMIFS(DataRegularSeason20242025!$AB$3:$AB$1315,DataRegularSeason20242025!$B$3:$B$1315, "&lt;=" &amp; U$1, DataRegularSeason20242025!$E$3:$E$1315, $A23)</f>
        <v>5</v>
      </c>
      <c r="V23">
        <f>SUMIFS(DataRegularSeason20242025!$AA$3:$AA$1315,DataRegularSeason20242025!$B$3:$B$1315, "&lt;=" &amp; V$1, DataRegularSeason20242025!$D$3:$D$1315, $A23)+SUMIFS(DataRegularSeason20242025!$AB$3:$AB$1315,DataRegularSeason20242025!$B$3:$B$1315, "&lt;=" &amp; V$1, DataRegularSeason20242025!$E$3:$E$1315, $A23)</f>
        <v>5</v>
      </c>
      <c r="W23">
        <f>SUMIFS(DataRegularSeason20242025!$AA$3:$AA$1315,DataRegularSeason20242025!$B$3:$B$1315, "&lt;=" &amp; W$1, DataRegularSeason20242025!$D$3:$D$1315, $A23)+SUMIFS(DataRegularSeason20242025!$AB$3:$AB$1315,DataRegularSeason20242025!$B$3:$B$1315, "&lt;=" &amp; W$1, DataRegularSeason20242025!$E$3:$E$1315, $A23)</f>
        <v>5</v>
      </c>
      <c r="X23">
        <f>SUMIFS(DataRegularSeason20242025!$AA$3:$AA$1315,DataRegularSeason20242025!$B$3:$B$1315, "&lt;=" &amp; X$1, DataRegularSeason20242025!$D$3:$D$1315, $A23)+SUMIFS(DataRegularSeason20242025!$AB$3:$AB$1315,DataRegularSeason20242025!$B$3:$B$1315, "&lt;=" &amp; X$1, DataRegularSeason20242025!$E$3:$E$1315, $A23)</f>
        <v>5</v>
      </c>
      <c r="Y23">
        <f>SUMIFS(DataRegularSeason20242025!$AA$3:$AA$1315,DataRegularSeason20242025!$B$3:$B$1315, "&lt;=" &amp; Y$1, DataRegularSeason20242025!$D$3:$D$1315, $A23)+SUMIFS(DataRegularSeason20242025!$AB$3:$AB$1315,DataRegularSeason20242025!$B$3:$B$1315, "&lt;=" &amp; Y$1, DataRegularSeason20242025!$E$3:$E$1315, $A23)</f>
        <v>5</v>
      </c>
      <c r="Z23">
        <f>SUMIFS(DataRegularSeason20242025!$AA$3:$AA$1315,DataRegularSeason20242025!$B$3:$B$1315, "&lt;=" &amp; Z$1, DataRegularSeason20242025!$D$3:$D$1315, $A23)+SUMIFS(DataRegularSeason20242025!$AB$3:$AB$1315,DataRegularSeason20242025!$B$3:$B$1315, "&lt;=" &amp; Z$1, DataRegularSeason20242025!$E$3:$E$1315, $A23)</f>
        <v>5</v>
      </c>
      <c r="AA23">
        <f>SUMIFS(DataRegularSeason20242025!$AA$3:$AA$1315,DataRegularSeason20242025!$B$3:$B$1315, "&lt;=" &amp; AA$1, DataRegularSeason20242025!$D$3:$D$1315, $A23)+SUMIFS(DataRegularSeason20242025!$AB$3:$AB$1315,DataRegularSeason20242025!$B$3:$B$1315, "&lt;=" &amp; AA$1, DataRegularSeason20242025!$E$3:$E$1315, $A23)</f>
        <v>5</v>
      </c>
      <c r="AB23">
        <f>SUMIFS(DataRegularSeason20242025!$AA$3:$AA$1315,DataRegularSeason20242025!$B$3:$B$1315, "&lt;=" &amp; AB$1, DataRegularSeason20242025!$D$3:$D$1315, $A23)+SUMIFS(DataRegularSeason20242025!$AB$3:$AB$1315,DataRegularSeason20242025!$B$3:$B$1315, "&lt;=" &amp; AB$1, DataRegularSeason20242025!$E$3:$E$1315, $A23)</f>
        <v>5</v>
      </c>
      <c r="AC23">
        <f>SUMIFS(DataRegularSeason20242025!$AA$3:$AA$1315,DataRegularSeason20242025!$B$3:$B$1315, "&lt;=" &amp; AC$1, DataRegularSeason20242025!$D$3:$D$1315, $A23)+SUMIFS(DataRegularSeason20242025!$AB$3:$AB$1315,DataRegularSeason20242025!$B$3:$B$1315, "&lt;=" &amp; AC$1, DataRegularSeason20242025!$E$3:$E$1315, $A23)</f>
        <v>7</v>
      </c>
      <c r="AD23">
        <f>SUMIFS(DataRegularSeason20242025!$AA$3:$AA$1315,DataRegularSeason20242025!$B$3:$B$1315, "&lt;=" &amp; AD$1, DataRegularSeason20242025!$D$3:$D$1315, $A23)+SUMIFS(DataRegularSeason20242025!$AB$3:$AB$1315,DataRegularSeason20242025!$B$3:$B$1315, "&lt;=" &amp; AD$1, DataRegularSeason20242025!$E$3:$E$1315, $A23)</f>
        <v>7</v>
      </c>
      <c r="AE23">
        <f>SUMIFS(DataRegularSeason20242025!$AA$3:$AA$1315,DataRegularSeason20242025!$B$3:$B$1315, "&lt;=" &amp; AE$1, DataRegularSeason20242025!$D$3:$D$1315, $A23)+SUMIFS(DataRegularSeason20242025!$AB$3:$AB$1315,DataRegularSeason20242025!$B$3:$B$1315, "&lt;=" &amp; AE$1, DataRegularSeason20242025!$E$3:$E$1315, $A23)</f>
        <v>7</v>
      </c>
      <c r="AF23">
        <f>SUMIFS(DataRegularSeason20242025!$AA$3:$AA$1315,DataRegularSeason20242025!$B$3:$B$1315, "&lt;=" &amp; AF$1, DataRegularSeason20242025!$D$3:$D$1315, $A23)+SUMIFS(DataRegularSeason20242025!$AB$3:$AB$1315,DataRegularSeason20242025!$B$3:$B$1315, "&lt;=" &amp; AF$1, DataRegularSeason20242025!$E$3:$E$1315, $A23)</f>
        <v>7</v>
      </c>
      <c r="AG23">
        <f>SUMIFS(DataRegularSeason20242025!$AA$3:$AA$1315,DataRegularSeason20242025!$B$3:$B$1315, "&lt;=" &amp; AG$1, DataRegularSeason20242025!$D$3:$D$1315, $A23)+SUMIFS(DataRegularSeason20242025!$AB$3:$AB$1315,DataRegularSeason20242025!$B$3:$B$1315, "&lt;=" &amp; AG$1, DataRegularSeason20242025!$E$3:$E$1315, $A23)</f>
        <v>7</v>
      </c>
      <c r="AH23">
        <f>SUMIFS(DataRegularSeason20242025!$AA$3:$AA$1315,DataRegularSeason20242025!$B$3:$B$1315, "&lt;=" &amp; AH$1, DataRegularSeason20242025!$D$3:$D$1315, $A23)+SUMIFS(DataRegularSeason20242025!$AB$3:$AB$1315,DataRegularSeason20242025!$B$3:$B$1315, "&lt;=" &amp; AH$1, DataRegularSeason20242025!$E$3:$E$1315, $A23)</f>
        <v>9</v>
      </c>
      <c r="AI23">
        <f>SUMIFS(DataRegularSeason20242025!$AA$3:$AA$1315,DataRegularSeason20242025!$B$3:$B$1315, "&lt;=" &amp; AI$1, DataRegularSeason20242025!$D$3:$D$1315, $A23)+SUMIFS(DataRegularSeason20242025!$AB$3:$AB$1315,DataRegularSeason20242025!$B$3:$B$1315, "&lt;=" &amp; AI$1, DataRegularSeason20242025!$E$3:$E$1315, $A23)</f>
        <v>11</v>
      </c>
      <c r="AJ23">
        <f>SUMIFS(DataRegularSeason20242025!$AA$3:$AA$1315,DataRegularSeason20242025!$B$3:$B$1315, "&lt;=" &amp; AJ$1, DataRegularSeason20242025!$D$3:$D$1315, $A23)+SUMIFS(DataRegularSeason20242025!$AB$3:$AB$1315,DataRegularSeason20242025!$B$3:$B$1315, "&lt;=" &amp; AJ$1, DataRegularSeason20242025!$E$3:$E$1315, $A23)</f>
        <v>11</v>
      </c>
      <c r="AK23">
        <f>SUMIFS(DataRegularSeason20242025!$AA$3:$AA$1315,DataRegularSeason20242025!$B$3:$B$1315, "&lt;=" &amp; AK$1, DataRegularSeason20242025!$D$3:$D$1315, $A23)+SUMIFS(DataRegularSeason20242025!$AB$3:$AB$1315,DataRegularSeason20242025!$B$3:$B$1315, "&lt;=" &amp; AK$1, DataRegularSeason20242025!$E$3:$E$1315, $A23)</f>
        <v>11</v>
      </c>
      <c r="AL23">
        <f>SUMIFS(DataRegularSeason20242025!$AA$3:$AA$1315,DataRegularSeason20242025!$B$3:$B$1315, "&lt;=" &amp; AL$1, DataRegularSeason20242025!$D$3:$D$1315, $A23)+SUMIFS(DataRegularSeason20242025!$AB$3:$AB$1315,DataRegularSeason20242025!$B$3:$B$1315, "&lt;=" &amp; AL$1, DataRegularSeason20242025!$E$3:$E$1315, $A23)</f>
        <v>11</v>
      </c>
      <c r="AM23">
        <f>SUMIFS(DataRegularSeason20242025!$AA$3:$AA$1315,DataRegularSeason20242025!$B$3:$B$1315, "&lt;=" &amp; AM$1, DataRegularSeason20242025!$D$3:$D$1315, $A23)+SUMIFS(DataRegularSeason20242025!$AB$3:$AB$1315,DataRegularSeason20242025!$B$3:$B$1315, "&lt;=" &amp; AM$1, DataRegularSeason20242025!$E$3:$E$1315, $A23)</f>
        <v>11</v>
      </c>
      <c r="AN23">
        <f>SUMIFS(DataRegularSeason20242025!$AA$3:$AA$1315,DataRegularSeason20242025!$B$3:$B$1315, "&lt;=" &amp; AN$1, DataRegularSeason20242025!$D$3:$D$1315, $A23)+SUMIFS(DataRegularSeason20242025!$AB$3:$AB$1315,DataRegularSeason20242025!$B$3:$B$1315, "&lt;=" &amp; AN$1, DataRegularSeason20242025!$E$3:$E$1315, $A23)</f>
        <v>11</v>
      </c>
      <c r="AO23">
        <f>SUMIFS(DataRegularSeason20242025!$AA$3:$AA$1315,DataRegularSeason20242025!$B$3:$B$1315, "&lt;=" &amp; AO$1, DataRegularSeason20242025!$D$3:$D$1315, $A23)+SUMIFS(DataRegularSeason20242025!$AB$3:$AB$1315,DataRegularSeason20242025!$B$3:$B$1315, "&lt;=" &amp; AO$1, DataRegularSeason20242025!$E$3:$E$1315, $A23)</f>
        <v>11</v>
      </c>
      <c r="AP23">
        <f>SUMIFS(DataRegularSeason20242025!$AA$3:$AA$1315,DataRegularSeason20242025!$B$3:$B$1315, "&lt;=" &amp; AP$1, DataRegularSeason20242025!$D$3:$D$1315, $A23)+SUMIFS(DataRegularSeason20242025!$AB$3:$AB$1315,DataRegularSeason20242025!$B$3:$B$1315, "&lt;=" &amp; AP$1, DataRegularSeason20242025!$E$3:$E$1315, $A23)</f>
        <v>11</v>
      </c>
      <c r="AQ23">
        <f>SUMIFS(DataRegularSeason20242025!$AA$3:$AA$1315,DataRegularSeason20242025!$B$3:$B$1315, "&lt;=" &amp; AQ$1, DataRegularSeason20242025!$D$3:$D$1315, $A23)+SUMIFS(DataRegularSeason20242025!$AB$3:$AB$1315,DataRegularSeason20242025!$B$3:$B$1315, "&lt;=" &amp; AQ$1, DataRegularSeason20242025!$E$3:$E$1315, $A23)</f>
        <v>11</v>
      </c>
      <c r="AR23">
        <f>SUMIFS(DataRegularSeason20242025!$AA$3:$AA$1315,DataRegularSeason20242025!$B$3:$B$1315, "&lt;=" &amp; AR$1, DataRegularSeason20242025!$D$3:$D$1315, $A23)+SUMIFS(DataRegularSeason20242025!$AB$3:$AB$1315,DataRegularSeason20242025!$B$3:$B$1315, "&lt;=" &amp; AR$1, DataRegularSeason20242025!$E$3:$E$1315, $A23)</f>
        <v>11</v>
      </c>
      <c r="AS23">
        <f>SUMIFS(DataRegularSeason20242025!$AA$3:$AA$1315,DataRegularSeason20242025!$B$3:$B$1315, "&lt;=" &amp; AS$1, DataRegularSeason20242025!$D$3:$D$1315, $A23)+SUMIFS(DataRegularSeason20242025!$AB$3:$AB$1315,DataRegularSeason20242025!$B$3:$B$1315, "&lt;=" &amp; AS$1, DataRegularSeason20242025!$E$3:$E$1315, $A23)</f>
        <v>11</v>
      </c>
      <c r="AT23">
        <f>SUMIFS(DataRegularSeason20242025!$AA$3:$AA$1315,DataRegularSeason20242025!$B$3:$B$1315, "&lt;=" &amp; AT$1, DataRegularSeason20242025!$D$3:$D$1315, $A23)+SUMIFS(DataRegularSeason20242025!$AB$3:$AB$1315,DataRegularSeason20242025!$B$3:$B$1315, "&lt;=" &amp; AT$1, DataRegularSeason20242025!$E$3:$E$1315, $A23)</f>
        <v>11</v>
      </c>
      <c r="AU23">
        <f>SUMIFS(DataRegularSeason20242025!$AA$3:$AA$1315,DataRegularSeason20242025!$B$3:$B$1315, "&lt;=" &amp; AU$1, DataRegularSeason20242025!$D$3:$D$1315, $A23)+SUMIFS(DataRegularSeason20242025!$AB$3:$AB$1315,DataRegularSeason20242025!$B$3:$B$1315, "&lt;=" &amp; AU$1, DataRegularSeason20242025!$E$3:$E$1315, $A23)</f>
        <v>11</v>
      </c>
      <c r="AV23">
        <f>SUMIFS(DataRegularSeason20242025!$AA$3:$AA$1315,DataRegularSeason20242025!$B$3:$B$1315, "&lt;=" &amp; AV$1, DataRegularSeason20242025!$D$3:$D$1315, $A23)+SUMIFS(DataRegularSeason20242025!$AB$3:$AB$1315,DataRegularSeason20242025!$B$3:$B$1315, "&lt;=" &amp; AV$1, DataRegularSeason20242025!$E$3:$E$1315, $A23)</f>
        <v>11</v>
      </c>
      <c r="AW23">
        <f>SUMIFS(DataRegularSeason20242025!$AA$3:$AA$1315,DataRegularSeason20242025!$B$3:$B$1315, "&lt;=" &amp; AW$1, DataRegularSeason20242025!$D$3:$D$1315, $A23)+SUMIFS(DataRegularSeason20242025!$AB$3:$AB$1315,DataRegularSeason20242025!$B$3:$B$1315, "&lt;=" &amp; AW$1, DataRegularSeason20242025!$E$3:$E$1315, $A23)</f>
        <v>11</v>
      </c>
      <c r="AX23">
        <f>SUMIFS(DataRegularSeason20242025!$AA$3:$AA$1315,DataRegularSeason20242025!$B$3:$B$1315, "&lt;=" &amp; AX$1, DataRegularSeason20242025!$D$3:$D$1315, $A23)+SUMIFS(DataRegularSeason20242025!$AB$3:$AB$1315,DataRegularSeason20242025!$B$3:$B$1315, "&lt;=" &amp; AX$1, DataRegularSeason20242025!$E$3:$E$1315, $A23)</f>
        <v>11</v>
      </c>
      <c r="AY23">
        <f>SUMIFS(DataRegularSeason20242025!$AA$3:$AA$1315,DataRegularSeason20242025!$B$3:$B$1315, "&lt;=" &amp; AY$1, DataRegularSeason20242025!$D$3:$D$1315, $A23)+SUMIFS(DataRegularSeason20242025!$AB$3:$AB$1315,DataRegularSeason20242025!$B$3:$B$1315, "&lt;=" &amp; AY$1, DataRegularSeason20242025!$E$3:$E$1315, $A23)</f>
        <v>11</v>
      </c>
      <c r="AZ23">
        <f>SUMIFS(DataRegularSeason20242025!$AA$3:$AA$1315,DataRegularSeason20242025!$B$3:$B$1315, "&lt;=" &amp; AZ$1, DataRegularSeason20242025!$D$3:$D$1315, $A23)+SUMIFS(DataRegularSeason20242025!$AB$3:$AB$1315,DataRegularSeason20242025!$B$3:$B$1315, "&lt;=" &amp; AZ$1, DataRegularSeason20242025!$E$3:$E$1315, $A23)</f>
        <v>11</v>
      </c>
      <c r="BA23">
        <f>SUMIFS(DataRegularSeason20242025!$AA$3:$AA$1315,DataRegularSeason20242025!$B$3:$B$1315, "&lt;=" &amp; BA$1, DataRegularSeason20242025!$D$3:$D$1315, $A23)+SUMIFS(DataRegularSeason20242025!$AB$3:$AB$1315,DataRegularSeason20242025!$B$3:$B$1315, "&lt;=" &amp; BA$1, DataRegularSeason20242025!$E$3:$E$1315, $A23)</f>
        <v>11</v>
      </c>
      <c r="BB23">
        <f>SUMIFS(DataRegularSeason20242025!$AA$3:$AA$1315,DataRegularSeason20242025!$B$3:$B$1315, "&lt;=" &amp; BB$1, DataRegularSeason20242025!$D$3:$D$1315, $A23)+SUMIFS(DataRegularSeason20242025!$AB$3:$AB$1315,DataRegularSeason20242025!$B$3:$B$1315, "&lt;=" &amp; BB$1, DataRegularSeason20242025!$E$3:$E$1315, $A23)</f>
        <v>11</v>
      </c>
      <c r="BC23">
        <f>SUMIFS(DataRegularSeason20242025!$AA$3:$AA$1315,DataRegularSeason20242025!$B$3:$B$1315, "&lt;=" &amp; BC$1, DataRegularSeason20242025!$D$3:$D$1315, $A23)+SUMIFS(DataRegularSeason20242025!$AB$3:$AB$1315,DataRegularSeason20242025!$B$3:$B$1315, "&lt;=" &amp; BC$1, DataRegularSeason20242025!$E$3:$E$1315, $A23)</f>
        <v>11</v>
      </c>
      <c r="BD23">
        <f>SUMIFS(DataRegularSeason20242025!$AA$3:$AA$1315,DataRegularSeason20242025!$B$3:$B$1315, "&lt;=" &amp; BD$1, DataRegularSeason20242025!$D$3:$D$1315, $A23)+SUMIFS(DataRegularSeason20242025!$AB$3:$AB$1315,DataRegularSeason20242025!$B$3:$B$1315, "&lt;=" &amp; BD$1, DataRegularSeason20242025!$E$3:$E$1315, $A23)</f>
        <v>11</v>
      </c>
      <c r="BE23">
        <f>SUMIFS(DataRegularSeason20242025!$AA$3:$AA$1315,DataRegularSeason20242025!$B$3:$B$1315, "&lt;=" &amp; BE$1, DataRegularSeason20242025!$D$3:$D$1315, $A23)+SUMIFS(DataRegularSeason20242025!$AB$3:$AB$1315,DataRegularSeason20242025!$B$3:$B$1315, "&lt;=" &amp; BE$1, DataRegularSeason20242025!$E$3:$E$1315, $A23)</f>
        <v>11</v>
      </c>
      <c r="BF23">
        <f>SUMIFS(DataRegularSeason20242025!$AA$3:$AA$1315,DataRegularSeason20242025!$B$3:$B$1315, "&lt;=" &amp; BF$1, DataRegularSeason20242025!$D$3:$D$1315, $A23)+SUMIFS(DataRegularSeason20242025!$AB$3:$AB$1315,DataRegularSeason20242025!$B$3:$B$1315, "&lt;=" &amp; BF$1, DataRegularSeason20242025!$E$3:$E$1315, $A23)</f>
        <v>11</v>
      </c>
      <c r="BG23">
        <f>SUMIFS(DataRegularSeason20242025!$AA$3:$AA$1315,DataRegularSeason20242025!$B$3:$B$1315, "&lt;=" &amp; BG$1, DataRegularSeason20242025!$D$3:$D$1315, $A23)+SUMIFS(DataRegularSeason20242025!$AB$3:$AB$1315,DataRegularSeason20242025!$B$3:$B$1315, "&lt;=" &amp; BG$1, DataRegularSeason20242025!$E$3:$E$1315, $A23)</f>
        <v>11</v>
      </c>
      <c r="BH23">
        <f>SUMIFS(DataRegularSeason20242025!$AA$3:$AA$1315,DataRegularSeason20242025!$B$3:$B$1315, "&lt;=" &amp; BH$1, DataRegularSeason20242025!$D$3:$D$1315, $A23)+SUMIFS(DataRegularSeason20242025!$AB$3:$AB$1315,DataRegularSeason20242025!$B$3:$B$1315, "&lt;=" &amp; BH$1, DataRegularSeason20242025!$E$3:$E$1315, $A23)</f>
        <v>11</v>
      </c>
      <c r="BI23">
        <f>SUMIFS(DataRegularSeason20242025!$AA$3:$AA$1315,DataRegularSeason20242025!$B$3:$B$1315, "&lt;=" &amp; BI$1, DataRegularSeason20242025!$D$3:$D$1315, $A23)+SUMIFS(DataRegularSeason20242025!$AB$3:$AB$1315,DataRegularSeason20242025!$B$3:$B$1315, "&lt;=" &amp; BI$1, DataRegularSeason20242025!$E$3:$E$1315, $A23)</f>
        <v>11</v>
      </c>
      <c r="BJ23">
        <f>SUMIFS(DataRegularSeason20242025!$AA$3:$AA$1315,DataRegularSeason20242025!$B$3:$B$1315, "&lt;=" &amp; BJ$1, DataRegularSeason20242025!$D$3:$D$1315, $A23)+SUMIFS(DataRegularSeason20242025!$AB$3:$AB$1315,DataRegularSeason20242025!$B$3:$B$1315, "&lt;=" &amp; BJ$1, DataRegularSeason20242025!$E$3:$E$1315, $A23)</f>
        <v>11</v>
      </c>
      <c r="BK23">
        <f>SUMIFS(DataRegularSeason20242025!$AA$3:$AA$1315,DataRegularSeason20242025!$B$3:$B$1315, "&lt;=" &amp; BK$1, DataRegularSeason20242025!$D$3:$D$1315, $A23)+SUMIFS(DataRegularSeason20242025!$AB$3:$AB$1315,DataRegularSeason20242025!$B$3:$B$1315, "&lt;=" &amp; BK$1, DataRegularSeason20242025!$E$3:$E$1315, $A23)</f>
        <v>11</v>
      </c>
      <c r="BL23">
        <f>SUMIFS(DataRegularSeason20242025!$AA$3:$AA$1315,DataRegularSeason20242025!$B$3:$B$1315, "&lt;=" &amp; BL$1, DataRegularSeason20242025!$D$3:$D$1315, $A23)+SUMIFS(DataRegularSeason20242025!$AB$3:$AB$1315,DataRegularSeason20242025!$B$3:$B$1315, "&lt;=" &amp; BL$1, DataRegularSeason20242025!$E$3:$E$1315, $A23)</f>
        <v>11</v>
      </c>
      <c r="BM23">
        <f>SUMIFS(DataRegularSeason20242025!$AA$3:$AA$1315,DataRegularSeason20242025!$B$3:$B$1315, "&lt;=" &amp; BM$1, DataRegularSeason20242025!$D$3:$D$1315, $A23)+SUMIFS(DataRegularSeason20242025!$AB$3:$AB$1315,DataRegularSeason20242025!$B$3:$B$1315, "&lt;=" &amp; BM$1, DataRegularSeason20242025!$E$3:$E$1315, $A23)</f>
        <v>11</v>
      </c>
      <c r="BN23">
        <f>SUMIFS(DataRegularSeason20242025!$AA$3:$AA$1315,DataRegularSeason20242025!$B$3:$B$1315, "&lt;=" &amp; BN$1, DataRegularSeason20242025!$D$3:$D$1315, $A23)+SUMIFS(DataRegularSeason20242025!$AB$3:$AB$1315,DataRegularSeason20242025!$B$3:$B$1315, "&lt;=" &amp; BN$1, DataRegularSeason20242025!$E$3:$E$1315, $A23)</f>
        <v>11</v>
      </c>
      <c r="BO23">
        <f>SUMIFS(DataRegularSeason20242025!$AA$3:$AA$1315,DataRegularSeason20242025!$B$3:$B$1315, "&lt;=" &amp; BO$1, DataRegularSeason20242025!$D$3:$D$1315, $A23)+SUMIFS(DataRegularSeason20242025!$AB$3:$AB$1315,DataRegularSeason20242025!$B$3:$B$1315, "&lt;=" &amp; BO$1, DataRegularSeason20242025!$E$3:$E$1315, $A23)</f>
        <v>11</v>
      </c>
      <c r="BP23">
        <f>SUMIFS(DataRegularSeason20242025!$AA$3:$AA$1315,DataRegularSeason20242025!$B$3:$B$1315, "&lt;=" &amp; BP$1, DataRegularSeason20242025!$D$3:$D$1315, $A23)+SUMIFS(DataRegularSeason20242025!$AB$3:$AB$1315,DataRegularSeason20242025!$B$3:$B$1315, "&lt;=" &amp; BP$1, DataRegularSeason20242025!$E$3:$E$1315, $A23)</f>
        <v>11</v>
      </c>
      <c r="BQ23">
        <f>SUMIFS(DataRegularSeason20242025!$AA$3:$AA$1315,DataRegularSeason20242025!$B$3:$B$1315, "&lt;=" &amp; BQ$1, DataRegularSeason20242025!$D$3:$D$1315, $A23)+SUMIFS(DataRegularSeason20242025!$AB$3:$AB$1315,DataRegularSeason20242025!$B$3:$B$1315, "&lt;=" &amp; BQ$1, DataRegularSeason20242025!$E$3:$E$1315, $A23)</f>
        <v>11</v>
      </c>
      <c r="BR23">
        <f>SUMIFS(DataRegularSeason20242025!$AA$3:$AA$1315,DataRegularSeason20242025!$B$3:$B$1315, "&lt;=" &amp; BR$1, DataRegularSeason20242025!$D$3:$D$1315, $A23)+SUMIFS(DataRegularSeason20242025!$AB$3:$AB$1315,DataRegularSeason20242025!$B$3:$B$1315, "&lt;=" &amp; BR$1, DataRegularSeason20242025!$E$3:$E$1315, $A23)</f>
        <v>11</v>
      </c>
      <c r="BS23">
        <f>SUMIFS(DataRegularSeason20242025!$AA$3:$AA$1315,DataRegularSeason20242025!$B$3:$B$1315, "&lt;=" &amp; BS$1, DataRegularSeason20242025!$D$3:$D$1315, $A23)+SUMIFS(DataRegularSeason20242025!$AB$3:$AB$1315,DataRegularSeason20242025!$B$3:$B$1315, "&lt;=" &amp; BS$1, DataRegularSeason20242025!$E$3:$E$1315, $A23)</f>
        <v>11</v>
      </c>
      <c r="BT23">
        <f>SUMIFS(DataRegularSeason20242025!$AA$3:$AA$1315,DataRegularSeason20242025!$B$3:$B$1315, "&lt;=" &amp; BT$1, DataRegularSeason20242025!$D$3:$D$1315, $A23)+SUMIFS(DataRegularSeason20242025!$AB$3:$AB$1315,DataRegularSeason20242025!$B$3:$B$1315, "&lt;=" &amp; BT$1, DataRegularSeason20242025!$E$3:$E$1315, $A23)</f>
        <v>11</v>
      </c>
      <c r="BU23">
        <f>SUMIFS(DataRegularSeason20242025!$AA$3:$AA$1315,DataRegularSeason20242025!$B$3:$B$1315, "&lt;=" &amp; BU$1, DataRegularSeason20242025!$D$3:$D$1315, $A23)+SUMIFS(DataRegularSeason20242025!$AB$3:$AB$1315,DataRegularSeason20242025!$B$3:$B$1315, "&lt;=" &amp; BU$1, DataRegularSeason20242025!$E$3:$E$1315, $A23)</f>
        <v>11</v>
      </c>
      <c r="BV23">
        <f>SUMIFS(DataRegularSeason20242025!$AA$3:$AA$1315,DataRegularSeason20242025!$B$3:$B$1315, "&lt;=" &amp; BV$1, DataRegularSeason20242025!$D$3:$D$1315, $A23)+SUMIFS(DataRegularSeason20242025!$AB$3:$AB$1315,DataRegularSeason20242025!$B$3:$B$1315, "&lt;=" &amp; BV$1, DataRegularSeason20242025!$E$3:$E$1315, $A23)</f>
        <v>11</v>
      </c>
      <c r="BW23">
        <f>SUMIFS(DataRegularSeason20242025!$AA$3:$AA$1315,DataRegularSeason20242025!$B$3:$B$1315, "&lt;=" &amp; BW$1, DataRegularSeason20242025!$D$3:$D$1315, $A23)+SUMIFS(DataRegularSeason20242025!$AB$3:$AB$1315,DataRegularSeason20242025!$B$3:$B$1315, "&lt;=" &amp; BW$1, DataRegularSeason20242025!$E$3:$E$1315, $A23)</f>
        <v>11</v>
      </c>
      <c r="BX23">
        <f>SUMIFS(DataRegularSeason20242025!$AA$3:$AA$1315,DataRegularSeason20242025!$B$3:$B$1315, "&lt;=" &amp; BX$1, DataRegularSeason20242025!$D$3:$D$1315, $A23)+SUMIFS(DataRegularSeason20242025!$AB$3:$AB$1315,DataRegularSeason20242025!$B$3:$B$1315, "&lt;=" &amp; BX$1, DataRegularSeason20242025!$E$3:$E$1315, $A23)</f>
        <v>11</v>
      </c>
      <c r="BY23">
        <f>SUMIFS(DataRegularSeason20242025!$AA$3:$AA$1315,DataRegularSeason20242025!$B$3:$B$1315, "&lt;=" &amp; BY$1, DataRegularSeason20242025!$D$3:$D$1315, $A23)+SUMIFS(DataRegularSeason20242025!$AB$3:$AB$1315,DataRegularSeason20242025!$B$3:$B$1315, "&lt;=" &amp; BY$1, DataRegularSeason20242025!$E$3:$E$1315, $A23)</f>
        <v>11</v>
      </c>
      <c r="BZ23">
        <f>SUMIFS(DataRegularSeason20242025!$AA$3:$AA$1315,DataRegularSeason20242025!$B$3:$B$1315, "&lt;=" &amp; BZ$1, DataRegularSeason20242025!$D$3:$D$1315, $A23)+SUMIFS(DataRegularSeason20242025!$AB$3:$AB$1315,DataRegularSeason20242025!$B$3:$B$1315, "&lt;=" &amp; BZ$1, DataRegularSeason20242025!$E$3:$E$1315, $A23)</f>
        <v>11</v>
      </c>
      <c r="CA23">
        <f>SUMIFS(DataRegularSeason20242025!$AA$3:$AA$1315,DataRegularSeason20242025!$B$3:$B$1315, "&lt;=" &amp; CA$1, DataRegularSeason20242025!$D$3:$D$1315, $A23)+SUMIFS(DataRegularSeason20242025!$AB$3:$AB$1315,DataRegularSeason20242025!$B$3:$B$1315, "&lt;=" &amp; CA$1, DataRegularSeason20242025!$E$3:$E$1315, $A23)</f>
        <v>11</v>
      </c>
      <c r="CB23">
        <f>SUMIFS(DataRegularSeason20242025!$AA$3:$AA$1315,DataRegularSeason20242025!$B$3:$B$1315, "&lt;=" &amp; CB$1, DataRegularSeason20242025!$D$3:$D$1315, $A23)+SUMIFS(DataRegularSeason20242025!$AB$3:$AB$1315,DataRegularSeason20242025!$B$3:$B$1315, "&lt;=" &amp; CB$1, DataRegularSeason20242025!$E$3:$E$1315, $A23)</f>
        <v>11</v>
      </c>
      <c r="CC23">
        <f>SUMIFS(DataRegularSeason20242025!$AA$3:$AA$1315,DataRegularSeason20242025!$B$3:$B$1315, "&lt;=" &amp; CC$1, DataRegularSeason20242025!$D$3:$D$1315, $A23)+SUMIFS(DataRegularSeason20242025!$AB$3:$AB$1315,DataRegularSeason20242025!$B$3:$B$1315, "&lt;=" &amp; CC$1, DataRegularSeason20242025!$E$3:$E$1315, $A23)</f>
        <v>11</v>
      </c>
      <c r="CD23">
        <f>SUMIFS(DataRegularSeason20242025!$AA$3:$AA$1315,DataRegularSeason20242025!$B$3:$B$1315, "&lt;=" &amp; CD$1, DataRegularSeason20242025!$D$3:$D$1315, $A23)+SUMIFS(DataRegularSeason20242025!$AB$3:$AB$1315,DataRegularSeason20242025!$B$3:$B$1315, "&lt;=" &amp; CD$1, DataRegularSeason20242025!$E$3:$E$1315, $A23)</f>
        <v>11</v>
      </c>
      <c r="CE23">
        <f>SUMIFS(DataRegularSeason20242025!$AA$3:$AA$1315,DataRegularSeason20242025!$B$3:$B$1315, "&lt;=" &amp; CE$1, DataRegularSeason20242025!$D$3:$D$1315, $A23)+SUMIFS(DataRegularSeason20242025!$AB$3:$AB$1315,DataRegularSeason20242025!$B$3:$B$1315, "&lt;=" &amp; CE$1, DataRegularSeason20242025!$E$3:$E$1315, $A23)</f>
        <v>11</v>
      </c>
      <c r="CF23">
        <f>SUMIFS(DataRegularSeason20242025!$AA$3:$AA$1315,DataRegularSeason20242025!$B$3:$B$1315, "&lt;=" &amp; CF$1, DataRegularSeason20242025!$D$3:$D$1315, $A23)+SUMIFS(DataRegularSeason20242025!$AB$3:$AB$1315,DataRegularSeason20242025!$B$3:$B$1315, "&lt;=" &amp; CF$1, DataRegularSeason20242025!$E$3:$E$1315, $A23)</f>
        <v>11</v>
      </c>
      <c r="CG23">
        <f>SUMIFS(DataRegularSeason20242025!$AA$3:$AA$1315,DataRegularSeason20242025!$B$3:$B$1315, "&lt;=" &amp; CG$1, DataRegularSeason20242025!$D$3:$D$1315, $A23)+SUMIFS(DataRegularSeason20242025!$AB$3:$AB$1315,DataRegularSeason20242025!$B$3:$B$1315, "&lt;=" &amp; CG$1, DataRegularSeason20242025!$E$3:$E$1315, $A23)</f>
        <v>11</v>
      </c>
      <c r="CH23">
        <f>SUMIFS(DataRegularSeason20242025!$AA$3:$AA$1315,DataRegularSeason20242025!$B$3:$B$1315, "&lt;=" &amp; CH$1, DataRegularSeason20242025!$D$3:$D$1315, $A23)+SUMIFS(DataRegularSeason20242025!$AB$3:$AB$1315,DataRegularSeason20242025!$B$3:$B$1315, "&lt;=" &amp; CH$1, DataRegularSeason20242025!$E$3:$E$1315, $A23)</f>
        <v>11</v>
      </c>
      <c r="CI23">
        <f>SUMIFS(DataRegularSeason20242025!$AA$3:$AA$1315,DataRegularSeason20242025!$B$3:$B$1315, "&lt;=" &amp; CI$1, DataRegularSeason20242025!$D$3:$D$1315, $A23)+SUMIFS(DataRegularSeason20242025!$AB$3:$AB$1315,DataRegularSeason20242025!$B$3:$B$1315, "&lt;=" &amp; CI$1, DataRegularSeason20242025!$E$3:$E$1315, $A23)</f>
        <v>11</v>
      </c>
      <c r="CJ23">
        <f>SUMIFS(DataRegularSeason20242025!$AA$3:$AA$1315,DataRegularSeason20242025!$B$3:$B$1315, "&lt;=" &amp; CJ$1, DataRegularSeason20242025!$D$3:$D$1315, $A23)+SUMIFS(DataRegularSeason20242025!$AB$3:$AB$1315,DataRegularSeason20242025!$B$3:$B$1315, "&lt;=" &amp; CJ$1, DataRegularSeason20242025!$E$3:$E$1315, $A23)</f>
        <v>11</v>
      </c>
      <c r="CK23">
        <f>SUMIFS(DataRegularSeason20242025!$AA$3:$AA$1315,DataRegularSeason20242025!$B$3:$B$1315, "&lt;=" &amp; CK$1, DataRegularSeason20242025!$D$3:$D$1315, $A23)+SUMIFS(DataRegularSeason20242025!$AB$3:$AB$1315,DataRegularSeason20242025!$B$3:$B$1315, "&lt;=" &amp; CK$1, DataRegularSeason20242025!$E$3:$E$1315, $A23)</f>
        <v>11</v>
      </c>
      <c r="CL23">
        <f>SUMIFS(DataRegularSeason20242025!$AA$3:$AA$1315,DataRegularSeason20242025!$B$3:$B$1315, "&lt;=" &amp; CL$1, DataRegularSeason20242025!$D$3:$D$1315, $A23)+SUMIFS(DataRegularSeason20242025!$AB$3:$AB$1315,DataRegularSeason20242025!$B$3:$B$1315, "&lt;=" &amp; CL$1, DataRegularSeason20242025!$E$3:$E$1315, $A23)</f>
        <v>11</v>
      </c>
      <c r="CM23">
        <f>SUMIFS(DataRegularSeason20242025!$AA$3:$AA$1315,DataRegularSeason20242025!$B$3:$B$1315, "&lt;=" &amp; CM$1, DataRegularSeason20242025!$D$3:$D$1315, $A23)+SUMIFS(DataRegularSeason20242025!$AB$3:$AB$1315,DataRegularSeason20242025!$B$3:$B$1315, "&lt;=" &amp; CM$1, DataRegularSeason20242025!$E$3:$E$1315, $A23)</f>
        <v>11</v>
      </c>
      <c r="CN23">
        <f>SUMIFS(DataRegularSeason20242025!$AA$3:$AA$1315,DataRegularSeason20242025!$B$3:$B$1315, "&lt;=" &amp; CN$1, DataRegularSeason20242025!$D$3:$D$1315, $A23)+SUMIFS(DataRegularSeason20242025!$AB$3:$AB$1315,DataRegularSeason20242025!$B$3:$B$1315, "&lt;=" &amp; CN$1, DataRegularSeason20242025!$E$3:$E$1315, $A23)</f>
        <v>11</v>
      </c>
      <c r="CO23">
        <f>SUMIFS(DataRegularSeason20242025!$AA$3:$AA$1315,DataRegularSeason20242025!$B$3:$B$1315, "&lt;=" &amp; CO$1, DataRegularSeason20242025!$D$3:$D$1315, $A23)+SUMIFS(DataRegularSeason20242025!$AB$3:$AB$1315,DataRegularSeason20242025!$B$3:$B$1315, "&lt;=" &amp; CO$1, DataRegularSeason20242025!$E$3:$E$1315, $A23)</f>
        <v>11</v>
      </c>
      <c r="CP23">
        <f>SUMIFS(DataRegularSeason20242025!$AA$3:$AA$1315,DataRegularSeason20242025!$B$3:$B$1315, "&lt;=" &amp; CP$1, DataRegularSeason20242025!$D$3:$D$1315, $A23)+SUMIFS(DataRegularSeason20242025!$AB$3:$AB$1315,DataRegularSeason20242025!$B$3:$B$1315, "&lt;=" &amp; CP$1, DataRegularSeason20242025!$E$3:$E$1315, $A23)</f>
        <v>11</v>
      </c>
      <c r="CQ23">
        <f>SUMIFS(DataRegularSeason20242025!$AA$3:$AA$1315,DataRegularSeason20242025!$B$3:$B$1315, "&lt;=" &amp; CQ$1, DataRegularSeason20242025!$D$3:$D$1315, $A23)+SUMIFS(DataRegularSeason20242025!$AB$3:$AB$1315,DataRegularSeason20242025!$B$3:$B$1315, "&lt;=" &amp; CQ$1, DataRegularSeason20242025!$E$3:$E$1315, $A23)</f>
        <v>11</v>
      </c>
      <c r="CR23">
        <f>SUMIFS(DataRegularSeason20242025!$AA$3:$AA$1315,DataRegularSeason20242025!$B$3:$B$1315, "&lt;=" &amp; CR$1, DataRegularSeason20242025!$D$3:$D$1315, $A23)+SUMIFS(DataRegularSeason20242025!$AB$3:$AB$1315,DataRegularSeason20242025!$B$3:$B$1315, "&lt;=" &amp; CR$1, DataRegularSeason20242025!$E$3:$E$1315, $A23)</f>
        <v>11</v>
      </c>
      <c r="CS23">
        <f>SUMIFS(DataRegularSeason20242025!$AA$3:$AA$1315,DataRegularSeason20242025!$B$3:$B$1315, "&lt;=" &amp; CS$1, DataRegularSeason20242025!$D$3:$D$1315, $A23)+SUMIFS(DataRegularSeason20242025!$AB$3:$AB$1315,DataRegularSeason20242025!$B$3:$B$1315, "&lt;=" &amp; CS$1, DataRegularSeason20242025!$E$3:$E$1315, $A23)</f>
        <v>11</v>
      </c>
      <c r="CT23">
        <f>SUMIFS(DataRegularSeason20242025!$AA$3:$AA$1315,DataRegularSeason20242025!$B$3:$B$1315, "&lt;=" &amp; CT$1, DataRegularSeason20242025!$D$3:$D$1315, $A23)+SUMIFS(DataRegularSeason20242025!$AB$3:$AB$1315,DataRegularSeason20242025!$B$3:$B$1315, "&lt;=" &amp; CT$1, DataRegularSeason20242025!$E$3:$E$1315, $A23)</f>
        <v>11</v>
      </c>
      <c r="CU23">
        <f>SUMIFS(DataRegularSeason20242025!$AA$3:$AA$1315,DataRegularSeason20242025!$B$3:$B$1315, "&lt;=" &amp; CU$1, DataRegularSeason20242025!$D$3:$D$1315, $A23)+SUMIFS(DataRegularSeason20242025!$AB$3:$AB$1315,DataRegularSeason20242025!$B$3:$B$1315, "&lt;=" &amp; CU$1, DataRegularSeason20242025!$E$3:$E$1315, $A23)</f>
        <v>11</v>
      </c>
      <c r="CV23">
        <f>SUMIFS(DataRegularSeason20242025!$AA$3:$AA$1315,DataRegularSeason20242025!$B$3:$B$1315, "&lt;=" &amp; CV$1, DataRegularSeason20242025!$D$3:$D$1315, $A23)+SUMIFS(DataRegularSeason20242025!$AB$3:$AB$1315,DataRegularSeason20242025!$B$3:$B$1315, "&lt;=" &amp; CV$1, DataRegularSeason20242025!$E$3:$E$1315, $A23)</f>
        <v>11</v>
      </c>
      <c r="CW23">
        <f>SUMIFS(DataRegularSeason20242025!$AA$3:$AA$1315,DataRegularSeason20242025!$B$3:$B$1315, "&lt;=" &amp; CW$1, DataRegularSeason20242025!$D$3:$D$1315, $A23)+SUMIFS(DataRegularSeason20242025!$AB$3:$AB$1315,DataRegularSeason20242025!$B$3:$B$1315, "&lt;=" &amp; CW$1, DataRegularSeason20242025!$E$3:$E$1315, $A23)</f>
        <v>11</v>
      </c>
      <c r="CX23">
        <f>SUMIFS(DataRegularSeason20242025!$AA$3:$AA$1315,DataRegularSeason20242025!$B$3:$B$1315, "&lt;=" &amp; CX$1, DataRegularSeason20242025!$D$3:$D$1315, $A23)+SUMIFS(DataRegularSeason20242025!$AB$3:$AB$1315,DataRegularSeason20242025!$B$3:$B$1315, "&lt;=" &amp; CX$1, DataRegularSeason20242025!$E$3:$E$1315, $A23)</f>
        <v>11</v>
      </c>
      <c r="CY23">
        <f>SUMIFS(DataRegularSeason20242025!$AA$3:$AA$1315,DataRegularSeason20242025!$B$3:$B$1315, "&lt;=" &amp; CY$1, DataRegularSeason20242025!$D$3:$D$1315, $A23)+SUMIFS(DataRegularSeason20242025!$AB$3:$AB$1315,DataRegularSeason20242025!$B$3:$B$1315, "&lt;=" &amp; CY$1, DataRegularSeason20242025!$E$3:$E$1315, $A23)</f>
        <v>11</v>
      </c>
      <c r="CZ23">
        <f>SUMIFS(DataRegularSeason20242025!$AA$3:$AA$1315,DataRegularSeason20242025!$B$3:$B$1315, "&lt;=" &amp; CZ$1, DataRegularSeason20242025!$D$3:$D$1315, $A23)+SUMIFS(DataRegularSeason20242025!$AB$3:$AB$1315,DataRegularSeason20242025!$B$3:$B$1315, "&lt;=" &amp; CZ$1, DataRegularSeason20242025!$E$3:$E$1315, $A23)</f>
        <v>11</v>
      </c>
      <c r="DA23">
        <f>SUMIFS(DataRegularSeason20242025!$AA$3:$AA$1315,DataRegularSeason20242025!$B$3:$B$1315, "&lt;=" &amp; DA$1, DataRegularSeason20242025!$D$3:$D$1315, $A23)+SUMIFS(DataRegularSeason20242025!$AB$3:$AB$1315,DataRegularSeason20242025!$B$3:$B$1315, "&lt;=" &amp; DA$1, DataRegularSeason20242025!$E$3:$E$1315, $A23)</f>
        <v>11</v>
      </c>
      <c r="DB23">
        <f>SUMIFS(DataRegularSeason20242025!$AA$3:$AA$1315,DataRegularSeason20242025!$B$3:$B$1315, "&lt;=" &amp; DB$1, DataRegularSeason20242025!$D$3:$D$1315, $A23)+SUMIFS(DataRegularSeason20242025!$AB$3:$AB$1315,DataRegularSeason20242025!$B$3:$B$1315, "&lt;=" &amp; DB$1, DataRegularSeason20242025!$E$3:$E$1315, $A23)</f>
        <v>11</v>
      </c>
      <c r="DC23">
        <f>SUMIFS(DataRegularSeason20242025!$AA$3:$AA$1315,DataRegularSeason20242025!$B$3:$B$1315, "&lt;=" &amp; DC$1, DataRegularSeason20242025!$D$3:$D$1315, $A23)+SUMIFS(DataRegularSeason20242025!$AB$3:$AB$1315,DataRegularSeason20242025!$B$3:$B$1315, "&lt;=" &amp; DC$1, DataRegularSeason20242025!$E$3:$E$1315, $A23)</f>
        <v>11</v>
      </c>
      <c r="DD23">
        <f>SUMIFS(DataRegularSeason20242025!$AA$3:$AA$1315,DataRegularSeason20242025!$B$3:$B$1315, "&lt;=" &amp; DD$1, DataRegularSeason20242025!$D$3:$D$1315, $A23)+SUMIFS(DataRegularSeason20242025!$AB$3:$AB$1315,DataRegularSeason20242025!$B$3:$B$1315, "&lt;=" &amp; DD$1, DataRegularSeason20242025!$E$3:$E$1315, $A23)</f>
        <v>11</v>
      </c>
      <c r="DE23">
        <f>SUMIFS(DataRegularSeason20242025!$AA$3:$AA$1315,DataRegularSeason20242025!$B$3:$B$1315, "&lt;=" &amp; DE$1, DataRegularSeason20242025!$D$3:$D$1315, $A23)+SUMIFS(DataRegularSeason20242025!$AB$3:$AB$1315,DataRegularSeason20242025!$B$3:$B$1315, "&lt;=" &amp; DE$1, DataRegularSeason20242025!$E$3:$E$1315, $A23)</f>
        <v>11</v>
      </c>
      <c r="DF23">
        <f>SUMIFS(DataRegularSeason20242025!$AA$3:$AA$1315,DataRegularSeason20242025!$B$3:$B$1315, "&lt;=" &amp; DF$1, DataRegularSeason20242025!$D$3:$D$1315, $A23)+SUMIFS(DataRegularSeason20242025!$AB$3:$AB$1315,DataRegularSeason20242025!$B$3:$B$1315, "&lt;=" &amp; DF$1, DataRegularSeason20242025!$E$3:$E$1315, $A23)</f>
        <v>11</v>
      </c>
      <c r="DG23">
        <f>SUMIFS(DataRegularSeason20242025!$AA$3:$AA$1315,DataRegularSeason20242025!$B$3:$B$1315, "&lt;=" &amp; DG$1, DataRegularSeason20242025!$D$3:$D$1315, $A23)+SUMIFS(DataRegularSeason20242025!$AB$3:$AB$1315,DataRegularSeason20242025!$B$3:$B$1315, "&lt;=" &amp; DG$1, DataRegularSeason20242025!$E$3:$E$1315, $A23)</f>
        <v>11</v>
      </c>
      <c r="DH23">
        <f>SUMIFS(DataRegularSeason20242025!$AA$3:$AA$1315,DataRegularSeason20242025!$B$3:$B$1315, "&lt;=" &amp; DH$1, DataRegularSeason20242025!$D$3:$D$1315, $A23)+SUMIFS(DataRegularSeason20242025!$AB$3:$AB$1315,DataRegularSeason20242025!$B$3:$B$1315, "&lt;=" &amp; DH$1, DataRegularSeason20242025!$E$3:$E$1315, $A23)</f>
        <v>11</v>
      </c>
      <c r="DI23">
        <f>SUMIFS(DataRegularSeason20242025!$AA$3:$AA$1315,DataRegularSeason20242025!$B$3:$B$1315, "&lt;=" &amp; DI$1, DataRegularSeason20242025!$D$3:$D$1315, $A23)+SUMIFS(DataRegularSeason20242025!$AB$3:$AB$1315,DataRegularSeason20242025!$B$3:$B$1315, "&lt;=" &amp; DI$1, DataRegularSeason20242025!$E$3:$E$1315, $A23)</f>
        <v>11</v>
      </c>
      <c r="DJ23">
        <f>SUMIFS(DataRegularSeason20242025!$AA$3:$AA$1315,DataRegularSeason20242025!$B$3:$B$1315, "&lt;=" &amp; DJ$1, DataRegularSeason20242025!$D$3:$D$1315, $A23)+SUMIFS(DataRegularSeason20242025!$AB$3:$AB$1315,DataRegularSeason20242025!$B$3:$B$1315, "&lt;=" &amp; DJ$1, DataRegularSeason20242025!$E$3:$E$1315, $A23)</f>
        <v>11</v>
      </c>
      <c r="DK23">
        <f>SUMIFS(DataRegularSeason20242025!$AA$3:$AA$1315,DataRegularSeason20242025!$B$3:$B$1315, "&lt;=" &amp; DK$1, DataRegularSeason20242025!$D$3:$D$1315, $A23)+SUMIFS(DataRegularSeason20242025!$AB$3:$AB$1315,DataRegularSeason20242025!$B$3:$B$1315, "&lt;=" &amp; DK$1, DataRegularSeason20242025!$E$3:$E$1315, $A23)</f>
        <v>11</v>
      </c>
      <c r="DL23">
        <f>SUMIFS(DataRegularSeason20242025!$AA$3:$AA$1315,DataRegularSeason20242025!$B$3:$B$1315, "&lt;=" &amp; DL$1, DataRegularSeason20242025!$D$3:$D$1315, $A23)+SUMIFS(DataRegularSeason20242025!$AB$3:$AB$1315,DataRegularSeason20242025!$B$3:$B$1315, "&lt;=" &amp; DL$1, DataRegularSeason20242025!$E$3:$E$1315, $A23)</f>
        <v>11</v>
      </c>
      <c r="DM23">
        <f>SUMIFS(DataRegularSeason20242025!$AA$3:$AA$1315,DataRegularSeason20242025!$B$3:$B$1315, "&lt;=" &amp; DM$1, DataRegularSeason20242025!$D$3:$D$1315, $A23)+SUMIFS(DataRegularSeason20242025!$AB$3:$AB$1315,DataRegularSeason20242025!$B$3:$B$1315, "&lt;=" &amp; DM$1, DataRegularSeason20242025!$E$3:$E$1315, $A23)</f>
        <v>11</v>
      </c>
      <c r="DN23">
        <f>SUMIFS(DataRegularSeason20242025!$AA$3:$AA$1315,DataRegularSeason20242025!$B$3:$B$1315, "&lt;=" &amp; DN$1, DataRegularSeason20242025!$D$3:$D$1315, $A23)+SUMIFS(DataRegularSeason20242025!$AB$3:$AB$1315,DataRegularSeason20242025!$B$3:$B$1315, "&lt;=" &amp; DN$1, DataRegularSeason20242025!$E$3:$E$1315, $A23)</f>
        <v>11</v>
      </c>
      <c r="DO23">
        <f>SUMIFS(DataRegularSeason20242025!$AA$3:$AA$1315,DataRegularSeason20242025!$B$3:$B$1315, "&lt;=" &amp; DO$1, DataRegularSeason20242025!$D$3:$D$1315, $A23)+SUMIFS(DataRegularSeason20242025!$AB$3:$AB$1315,DataRegularSeason20242025!$B$3:$B$1315, "&lt;=" &amp; DO$1, DataRegularSeason20242025!$E$3:$E$1315, $A23)</f>
        <v>11</v>
      </c>
      <c r="DP23">
        <f>SUMIFS(DataRegularSeason20242025!$AA$3:$AA$1315,DataRegularSeason20242025!$B$3:$B$1315, "&lt;=" &amp; DP$1, DataRegularSeason20242025!$D$3:$D$1315, $A23)+SUMIFS(DataRegularSeason20242025!$AB$3:$AB$1315,DataRegularSeason20242025!$B$3:$B$1315, "&lt;=" &amp; DP$1, DataRegularSeason20242025!$E$3:$E$1315, $A23)</f>
        <v>11</v>
      </c>
      <c r="DQ23">
        <f>SUMIFS(DataRegularSeason20242025!$AA$3:$AA$1315,DataRegularSeason20242025!$B$3:$B$1315, "&lt;=" &amp; DQ$1, DataRegularSeason20242025!$D$3:$D$1315, $A23)+SUMIFS(DataRegularSeason20242025!$AB$3:$AB$1315,DataRegularSeason20242025!$B$3:$B$1315, "&lt;=" &amp; DQ$1, DataRegularSeason20242025!$E$3:$E$1315, $A23)</f>
        <v>11</v>
      </c>
      <c r="DR23">
        <f>SUMIFS(DataRegularSeason20242025!$AA$3:$AA$1315,DataRegularSeason20242025!$B$3:$B$1315, "&lt;=" &amp; DR$1, DataRegularSeason20242025!$D$3:$D$1315, $A23)+SUMIFS(DataRegularSeason20242025!$AB$3:$AB$1315,DataRegularSeason20242025!$B$3:$B$1315, "&lt;=" &amp; DR$1, DataRegularSeason20242025!$E$3:$E$1315, $A23)</f>
        <v>11</v>
      </c>
      <c r="DS23">
        <f>SUMIFS(DataRegularSeason20242025!$AA$3:$AA$1315,DataRegularSeason20242025!$B$3:$B$1315, "&lt;=" &amp; DS$1, DataRegularSeason20242025!$D$3:$D$1315, $A23)+SUMIFS(DataRegularSeason20242025!$AB$3:$AB$1315,DataRegularSeason20242025!$B$3:$B$1315, "&lt;=" &amp; DS$1, DataRegularSeason20242025!$E$3:$E$1315, $A23)</f>
        <v>11</v>
      </c>
      <c r="DT23">
        <f>SUMIFS(DataRegularSeason20242025!$AA$3:$AA$1315,DataRegularSeason20242025!$B$3:$B$1315, "&lt;=" &amp; DT$1, DataRegularSeason20242025!$D$3:$D$1315, $A23)+SUMIFS(DataRegularSeason20242025!$AB$3:$AB$1315,DataRegularSeason20242025!$B$3:$B$1315, "&lt;=" &amp; DT$1, DataRegularSeason20242025!$E$3:$E$1315, $A23)</f>
        <v>11</v>
      </c>
      <c r="DU23">
        <f>SUMIFS(DataRegularSeason20242025!$AA$3:$AA$1315,DataRegularSeason20242025!$B$3:$B$1315, "&lt;=" &amp; DU$1, DataRegularSeason20242025!$D$3:$D$1315, $A23)+SUMIFS(DataRegularSeason20242025!$AB$3:$AB$1315,DataRegularSeason20242025!$B$3:$B$1315, "&lt;=" &amp; DU$1, DataRegularSeason20242025!$E$3:$E$1315, $A23)</f>
        <v>11</v>
      </c>
      <c r="DV23">
        <f>SUMIFS(DataRegularSeason20242025!$AA$3:$AA$1315,DataRegularSeason20242025!$B$3:$B$1315, "&lt;=" &amp; DV$1, DataRegularSeason20242025!$D$3:$D$1315, $A23)+SUMIFS(DataRegularSeason20242025!$AB$3:$AB$1315,DataRegularSeason20242025!$B$3:$B$1315, "&lt;=" &amp; DV$1, DataRegularSeason20242025!$E$3:$E$1315, $A23)</f>
        <v>11</v>
      </c>
      <c r="DW23">
        <f>SUMIFS(DataRegularSeason20242025!$AA$3:$AA$1315,DataRegularSeason20242025!$B$3:$B$1315, "&lt;=" &amp; DW$1, DataRegularSeason20242025!$D$3:$D$1315, $A23)+SUMIFS(DataRegularSeason20242025!$AB$3:$AB$1315,DataRegularSeason20242025!$B$3:$B$1315, "&lt;=" &amp; DW$1, DataRegularSeason20242025!$E$3:$E$1315, $A23)</f>
        <v>11</v>
      </c>
      <c r="DX23">
        <f>SUMIFS(DataRegularSeason20242025!$AA$3:$AA$1315,DataRegularSeason20242025!$B$3:$B$1315, "&lt;=" &amp; DX$1, DataRegularSeason20242025!$D$3:$D$1315, $A23)+SUMIFS(DataRegularSeason20242025!$AB$3:$AB$1315,DataRegularSeason20242025!$B$3:$B$1315, "&lt;=" &amp; DX$1, DataRegularSeason20242025!$E$3:$E$1315, $A23)</f>
        <v>11</v>
      </c>
      <c r="DY23">
        <f>SUMIFS(DataRegularSeason20242025!$AA$3:$AA$1315,DataRegularSeason20242025!$B$3:$B$1315, "&lt;=" &amp; DY$1, DataRegularSeason20242025!$D$3:$D$1315, $A23)+SUMIFS(DataRegularSeason20242025!$AB$3:$AB$1315,DataRegularSeason20242025!$B$3:$B$1315, "&lt;=" &amp; DY$1, DataRegularSeason20242025!$E$3:$E$1315, $A23)</f>
        <v>11</v>
      </c>
      <c r="DZ23">
        <f>SUMIFS(DataRegularSeason20242025!$AA$3:$AA$1315,DataRegularSeason20242025!$B$3:$B$1315, "&lt;=" &amp; DZ$1, DataRegularSeason20242025!$D$3:$D$1315, $A23)+SUMIFS(DataRegularSeason20242025!$AB$3:$AB$1315,DataRegularSeason20242025!$B$3:$B$1315, "&lt;=" &amp; DZ$1, DataRegularSeason20242025!$E$3:$E$1315, $A23)</f>
        <v>11</v>
      </c>
      <c r="EA23">
        <f>SUMIFS(DataRegularSeason20242025!$AA$3:$AA$1315,DataRegularSeason20242025!$B$3:$B$1315, "&lt;=" &amp; EA$1, DataRegularSeason20242025!$D$3:$D$1315, $A23)+SUMIFS(DataRegularSeason20242025!$AB$3:$AB$1315,DataRegularSeason20242025!$B$3:$B$1315, "&lt;=" &amp; EA$1, DataRegularSeason20242025!$E$3:$E$1315, $A23)</f>
        <v>11</v>
      </c>
      <c r="EB23">
        <f>SUMIFS(DataRegularSeason20242025!$AA$3:$AA$1315,DataRegularSeason20242025!$B$3:$B$1315, "&lt;=" &amp; EB$1, DataRegularSeason20242025!$D$3:$D$1315, $A23)+SUMIFS(DataRegularSeason20242025!$AB$3:$AB$1315,DataRegularSeason20242025!$B$3:$B$1315, "&lt;=" &amp; EB$1, DataRegularSeason20242025!$E$3:$E$1315, $A23)</f>
        <v>11</v>
      </c>
      <c r="EC23">
        <f>SUMIFS(DataRegularSeason20242025!$AA$3:$AA$1315,DataRegularSeason20242025!$B$3:$B$1315, "&lt;=" &amp; EC$1, DataRegularSeason20242025!$D$3:$D$1315, $A23)+SUMIFS(DataRegularSeason20242025!$AB$3:$AB$1315,DataRegularSeason20242025!$B$3:$B$1315, "&lt;=" &amp; EC$1, DataRegularSeason20242025!$E$3:$E$1315, $A23)</f>
        <v>11</v>
      </c>
      <c r="ED23">
        <f>SUMIFS(DataRegularSeason20242025!$AA$3:$AA$1315,DataRegularSeason20242025!$B$3:$B$1315, "&lt;=" &amp; ED$1, DataRegularSeason20242025!$D$3:$D$1315, $A23)+SUMIFS(DataRegularSeason20242025!$AB$3:$AB$1315,DataRegularSeason20242025!$B$3:$B$1315, "&lt;=" &amp; ED$1, DataRegularSeason20242025!$E$3:$E$1315, $A23)</f>
        <v>11</v>
      </c>
      <c r="EE23">
        <f>SUMIFS(DataRegularSeason20242025!$AA$3:$AA$1315,DataRegularSeason20242025!$B$3:$B$1315, "&lt;=" &amp; EE$1, DataRegularSeason20242025!$D$3:$D$1315, $A23)+SUMIFS(DataRegularSeason20242025!$AB$3:$AB$1315,DataRegularSeason20242025!$B$3:$B$1315, "&lt;=" &amp; EE$1, DataRegularSeason20242025!$E$3:$E$1315, $A23)</f>
        <v>11</v>
      </c>
      <c r="EF23">
        <f>SUMIFS(DataRegularSeason20242025!$AA$3:$AA$1315,DataRegularSeason20242025!$B$3:$B$1315, "&lt;=" &amp; EF$1, DataRegularSeason20242025!$D$3:$D$1315, $A23)+SUMIFS(DataRegularSeason20242025!$AB$3:$AB$1315,DataRegularSeason20242025!$B$3:$B$1315, "&lt;=" &amp; EF$1, DataRegularSeason20242025!$E$3:$E$1315, $A23)</f>
        <v>11</v>
      </c>
      <c r="EG23">
        <f>SUMIFS(DataRegularSeason20242025!$AA$3:$AA$1315,DataRegularSeason20242025!$B$3:$B$1315, "&lt;=" &amp; EG$1, DataRegularSeason20242025!$D$3:$D$1315, $A23)+SUMIFS(DataRegularSeason20242025!$AB$3:$AB$1315,DataRegularSeason20242025!$B$3:$B$1315, "&lt;=" &amp; EG$1, DataRegularSeason20242025!$E$3:$E$1315, $A23)</f>
        <v>11</v>
      </c>
      <c r="EH23">
        <f>SUMIFS(DataRegularSeason20242025!$AA$3:$AA$1315,DataRegularSeason20242025!$B$3:$B$1315, "&lt;=" &amp; EH$1, DataRegularSeason20242025!$D$3:$D$1315, $A23)+SUMIFS(DataRegularSeason20242025!$AB$3:$AB$1315,DataRegularSeason20242025!$B$3:$B$1315, "&lt;=" &amp; EH$1, DataRegularSeason20242025!$E$3:$E$1315, $A23)</f>
        <v>11</v>
      </c>
      <c r="EI23">
        <f>SUMIFS(DataRegularSeason20242025!$AA$3:$AA$1315,DataRegularSeason20242025!$B$3:$B$1315, "&lt;=" &amp; EI$1, DataRegularSeason20242025!$D$3:$D$1315, $A23)+SUMIFS(DataRegularSeason20242025!$AB$3:$AB$1315,DataRegularSeason20242025!$B$3:$B$1315, "&lt;=" &amp; EI$1, DataRegularSeason20242025!$E$3:$E$1315, $A23)</f>
        <v>11</v>
      </c>
      <c r="EJ23">
        <f>SUMIFS(DataRegularSeason20242025!$AA$3:$AA$1315,DataRegularSeason20242025!$B$3:$B$1315, "&lt;=" &amp; EJ$1, DataRegularSeason20242025!$D$3:$D$1315, $A23)+SUMIFS(DataRegularSeason20242025!$AB$3:$AB$1315,DataRegularSeason20242025!$B$3:$B$1315, "&lt;=" &amp; EJ$1, DataRegularSeason20242025!$E$3:$E$1315, $A23)</f>
        <v>11</v>
      </c>
      <c r="EK23">
        <f>SUMIFS(DataRegularSeason20242025!$AA$3:$AA$1315,DataRegularSeason20242025!$B$3:$B$1315, "&lt;=" &amp; EK$1, DataRegularSeason20242025!$D$3:$D$1315, $A23)+SUMIFS(DataRegularSeason20242025!$AB$3:$AB$1315,DataRegularSeason20242025!$B$3:$B$1315, "&lt;=" &amp; EK$1, DataRegularSeason20242025!$E$3:$E$1315, $A23)</f>
        <v>11</v>
      </c>
      <c r="EL23">
        <f>SUMIFS(DataRegularSeason20242025!$AA$3:$AA$1315,DataRegularSeason20242025!$B$3:$B$1315, "&lt;=" &amp; EL$1, DataRegularSeason20242025!$D$3:$D$1315, $A23)+SUMIFS(DataRegularSeason20242025!$AB$3:$AB$1315,DataRegularSeason20242025!$B$3:$B$1315, "&lt;=" &amp; EL$1, DataRegularSeason20242025!$E$3:$E$1315, $A23)</f>
        <v>11</v>
      </c>
      <c r="EM23">
        <f>SUMIFS(DataRegularSeason20242025!$AA$3:$AA$1315,DataRegularSeason20242025!$B$3:$B$1315, "&lt;=" &amp; EM$1, DataRegularSeason20242025!$D$3:$D$1315, $A23)+SUMIFS(DataRegularSeason20242025!$AB$3:$AB$1315,DataRegularSeason20242025!$B$3:$B$1315, "&lt;=" &amp; EM$1, DataRegularSeason20242025!$E$3:$E$1315, $A23)</f>
        <v>11</v>
      </c>
      <c r="EN23">
        <f>SUMIFS(DataRegularSeason20242025!$AA$3:$AA$1315,DataRegularSeason20242025!$B$3:$B$1315, "&lt;=" &amp; EN$1, DataRegularSeason20242025!$D$3:$D$1315, $A23)+SUMIFS(DataRegularSeason20242025!$AB$3:$AB$1315,DataRegularSeason20242025!$B$3:$B$1315, "&lt;=" &amp; EN$1, DataRegularSeason20242025!$E$3:$E$1315, $A23)</f>
        <v>11</v>
      </c>
      <c r="EO23">
        <f>SUMIFS(DataRegularSeason20242025!$AA$3:$AA$1315,DataRegularSeason20242025!$B$3:$B$1315, "&lt;=" &amp; EO$1, DataRegularSeason20242025!$D$3:$D$1315, $A23)+SUMIFS(DataRegularSeason20242025!$AB$3:$AB$1315,DataRegularSeason20242025!$B$3:$B$1315, "&lt;=" &amp; EO$1, DataRegularSeason20242025!$E$3:$E$1315, $A23)</f>
        <v>11</v>
      </c>
      <c r="EP23">
        <f>SUMIFS(DataRegularSeason20242025!$AA$3:$AA$1315,DataRegularSeason20242025!$B$3:$B$1315, "&lt;=" &amp; EP$1, DataRegularSeason20242025!$D$3:$D$1315, $A23)+SUMIFS(DataRegularSeason20242025!$AB$3:$AB$1315,DataRegularSeason20242025!$B$3:$B$1315, "&lt;=" &amp; EP$1, DataRegularSeason20242025!$E$3:$E$1315, $A23)</f>
        <v>11</v>
      </c>
      <c r="EQ23">
        <f>SUMIFS(DataRegularSeason20242025!$AA$3:$AA$1315,DataRegularSeason20242025!$B$3:$B$1315, "&lt;=" &amp; EQ$1, DataRegularSeason20242025!$D$3:$D$1315, $A23)+SUMIFS(DataRegularSeason20242025!$AB$3:$AB$1315,DataRegularSeason20242025!$B$3:$B$1315, "&lt;=" &amp; EQ$1, DataRegularSeason20242025!$E$3:$E$1315, $A23)</f>
        <v>11</v>
      </c>
      <c r="ER23">
        <f>SUMIFS(DataRegularSeason20242025!$AA$3:$AA$1315,DataRegularSeason20242025!$B$3:$B$1315, "&lt;=" &amp; ER$1, DataRegularSeason20242025!$D$3:$D$1315, $A23)+SUMIFS(DataRegularSeason20242025!$AB$3:$AB$1315,DataRegularSeason20242025!$B$3:$B$1315, "&lt;=" &amp; ER$1, DataRegularSeason20242025!$E$3:$E$1315, $A23)</f>
        <v>11</v>
      </c>
      <c r="ES23">
        <f>SUMIFS(DataRegularSeason20242025!$AA$3:$AA$1315,DataRegularSeason20242025!$B$3:$B$1315, "&lt;=" &amp; ES$1, DataRegularSeason20242025!$D$3:$D$1315, $A23)+SUMIFS(DataRegularSeason20242025!$AB$3:$AB$1315,DataRegularSeason20242025!$B$3:$B$1315, "&lt;=" &amp; ES$1, DataRegularSeason20242025!$E$3:$E$1315, $A23)</f>
        <v>11</v>
      </c>
      <c r="ET23">
        <f>SUMIFS(DataRegularSeason20242025!$AA$3:$AA$1315,DataRegularSeason20242025!$B$3:$B$1315, "&lt;=" &amp; ET$1, DataRegularSeason20242025!$D$3:$D$1315, $A23)+SUMIFS(DataRegularSeason20242025!$AB$3:$AB$1315,DataRegularSeason20242025!$B$3:$B$1315, "&lt;=" &amp; ET$1, DataRegularSeason20242025!$E$3:$E$1315, $A23)</f>
        <v>11</v>
      </c>
      <c r="EU23">
        <f>SUMIFS(DataRegularSeason20242025!$AA$3:$AA$1315,DataRegularSeason20242025!$B$3:$B$1315, "&lt;=" &amp; EU$1, DataRegularSeason20242025!$D$3:$D$1315, $A23)+SUMIFS(DataRegularSeason20242025!$AB$3:$AB$1315,DataRegularSeason20242025!$B$3:$B$1315, "&lt;=" &amp; EU$1, DataRegularSeason20242025!$E$3:$E$1315, $A23)</f>
        <v>11</v>
      </c>
      <c r="EV23">
        <f>SUMIFS(DataRegularSeason20242025!$AA$3:$AA$1315,DataRegularSeason20242025!$B$3:$B$1315, "&lt;=" &amp; EV$1, DataRegularSeason20242025!$D$3:$D$1315, $A23)+SUMIFS(DataRegularSeason20242025!$AB$3:$AB$1315,DataRegularSeason20242025!$B$3:$B$1315, "&lt;=" &amp; EV$1, DataRegularSeason20242025!$E$3:$E$1315, $A23)</f>
        <v>11</v>
      </c>
      <c r="EW23">
        <f>SUMIFS(DataRegularSeason20242025!$AA$3:$AA$1315,DataRegularSeason20242025!$B$3:$B$1315, "&lt;=" &amp; EW$1, DataRegularSeason20242025!$D$3:$D$1315, $A23)+SUMIFS(DataRegularSeason20242025!$AB$3:$AB$1315,DataRegularSeason20242025!$B$3:$B$1315, "&lt;=" &amp; EW$1, DataRegularSeason20242025!$E$3:$E$1315, $A23)</f>
        <v>11</v>
      </c>
      <c r="EX23">
        <f>SUMIFS(DataRegularSeason20242025!$AA$3:$AA$1315,DataRegularSeason20242025!$B$3:$B$1315, "&lt;=" &amp; EX$1, DataRegularSeason20242025!$D$3:$D$1315, $A23)+SUMIFS(DataRegularSeason20242025!$AB$3:$AB$1315,DataRegularSeason20242025!$B$3:$B$1315, "&lt;=" &amp; EX$1, DataRegularSeason20242025!$E$3:$E$1315, $A23)</f>
        <v>11</v>
      </c>
      <c r="EY23">
        <f>SUMIFS(DataRegularSeason20242025!$AA$3:$AA$1315,DataRegularSeason20242025!$B$3:$B$1315, "&lt;=" &amp; EY$1, DataRegularSeason20242025!$D$3:$D$1315, $A23)+SUMIFS(DataRegularSeason20242025!$AB$3:$AB$1315,DataRegularSeason20242025!$B$3:$B$1315, "&lt;=" &amp; EY$1, DataRegularSeason20242025!$E$3:$E$1315, $A23)</f>
        <v>11</v>
      </c>
      <c r="EZ23">
        <f>SUMIFS(DataRegularSeason20242025!$AA$3:$AA$1315,DataRegularSeason20242025!$B$3:$B$1315, "&lt;=" &amp; EZ$1, DataRegularSeason20242025!$D$3:$D$1315, $A23)+SUMIFS(DataRegularSeason20242025!$AB$3:$AB$1315,DataRegularSeason20242025!$B$3:$B$1315, "&lt;=" &amp; EZ$1, DataRegularSeason20242025!$E$3:$E$1315, $A23)</f>
        <v>11</v>
      </c>
      <c r="FA23">
        <f>SUMIFS(DataRegularSeason20242025!$AA$3:$AA$1315,DataRegularSeason20242025!$B$3:$B$1315, "&lt;=" &amp; FA$1, DataRegularSeason20242025!$D$3:$D$1315, $A23)+SUMIFS(DataRegularSeason20242025!$AB$3:$AB$1315,DataRegularSeason20242025!$B$3:$B$1315, "&lt;=" &amp; FA$1, DataRegularSeason20242025!$E$3:$E$1315, $A23)</f>
        <v>11</v>
      </c>
      <c r="FB23">
        <f>SUMIFS(DataRegularSeason20242025!$AA$3:$AA$1315,DataRegularSeason20242025!$B$3:$B$1315, "&lt;=" &amp; FB$1, DataRegularSeason20242025!$D$3:$D$1315, $A23)+SUMIFS(DataRegularSeason20242025!$AB$3:$AB$1315,DataRegularSeason20242025!$B$3:$B$1315, "&lt;=" &amp; FB$1, DataRegularSeason20242025!$E$3:$E$1315, $A23)</f>
        <v>11</v>
      </c>
      <c r="FC23">
        <f>SUMIFS(DataRegularSeason20242025!$AA$3:$AA$1315,DataRegularSeason20242025!$B$3:$B$1315, "&lt;=" &amp; FC$1, DataRegularSeason20242025!$D$3:$D$1315, $A23)+SUMIFS(DataRegularSeason20242025!$AB$3:$AB$1315,DataRegularSeason20242025!$B$3:$B$1315, "&lt;=" &amp; FC$1, DataRegularSeason20242025!$E$3:$E$1315, $A23)</f>
        <v>11</v>
      </c>
      <c r="FD23">
        <f>SUMIFS(DataRegularSeason20242025!$AA$3:$AA$1315,DataRegularSeason20242025!$B$3:$B$1315, "&lt;=" &amp; FD$1, DataRegularSeason20242025!$D$3:$D$1315, $A23)+SUMIFS(DataRegularSeason20242025!$AB$3:$AB$1315,DataRegularSeason20242025!$B$3:$B$1315, "&lt;=" &amp; FD$1, DataRegularSeason20242025!$E$3:$E$1315, $A23)</f>
        <v>11</v>
      </c>
      <c r="FE23">
        <f>SUMIFS(DataRegularSeason20242025!$AA$3:$AA$1315,DataRegularSeason20242025!$B$3:$B$1315, "&lt;=" &amp; FE$1, DataRegularSeason20242025!$D$3:$D$1315, $A23)+SUMIFS(DataRegularSeason20242025!$AB$3:$AB$1315,DataRegularSeason20242025!$B$3:$B$1315, "&lt;=" &amp; FE$1, DataRegularSeason20242025!$E$3:$E$1315, $A23)</f>
        <v>11</v>
      </c>
      <c r="FF23">
        <f>SUMIFS(DataRegularSeason20242025!$AA$3:$AA$1315,DataRegularSeason20242025!$B$3:$B$1315, "&lt;=" &amp; FF$1, DataRegularSeason20242025!$D$3:$D$1315, $A23)+SUMIFS(DataRegularSeason20242025!$AB$3:$AB$1315,DataRegularSeason20242025!$B$3:$B$1315, "&lt;=" &amp; FF$1, DataRegularSeason20242025!$E$3:$E$1315, $A23)</f>
        <v>11</v>
      </c>
      <c r="FG23">
        <f>SUMIFS(DataRegularSeason20242025!$AA$3:$AA$1315,DataRegularSeason20242025!$B$3:$B$1315, "&lt;=" &amp; FG$1, DataRegularSeason20242025!$D$3:$D$1315, $A23)+SUMIFS(DataRegularSeason20242025!$AB$3:$AB$1315,DataRegularSeason20242025!$B$3:$B$1315, "&lt;=" &amp; FG$1, DataRegularSeason20242025!$E$3:$E$1315, $A23)</f>
        <v>11</v>
      </c>
      <c r="FH23">
        <f>SUMIFS(DataRegularSeason20242025!$AA$3:$AA$1315,DataRegularSeason20242025!$B$3:$B$1315, "&lt;=" &amp; FH$1, DataRegularSeason20242025!$D$3:$D$1315, $A23)+SUMIFS(DataRegularSeason20242025!$AB$3:$AB$1315,DataRegularSeason20242025!$B$3:$B$1315, "&lt;=" &amp; FH$1, DataRegularSeason20242025!$E$3:$E$1315, $A23)</f>
        <v>11</v>
      </c>
      <c r="FI23">
        <f>SUMIFS(DataRegularSeason20242025!$AA$3:$AA$1315,DataRegularSeason20242025!$B$3:$B$1315, "&lt;=" &amp; FI$1, DataRegularSeason20242025!$D$3:$D$1315, $A23)+SUMIFS(DataRegularSeason20242025!$AB$3:$AB$1315,DataRegularSeason20242025!$B$3:$B$1315, "&lt;=" &amp; FI$1, DataRegularSeason20242025!$E$3:$E$1315, $A23)</f>
        <v>11</v>
      </c>
      <c r="FJ23">
        <f>SUMIFS(DataRegularSeason20242025!$AA$3:$AA$1315,DataRegularSeason20242025!$B$3:$B$1315, "&lt;=" &amp; FJ$1, DataRegularSeason20242025!$D$3:$D$1315, $A23)+SUMIFS(DataRegularSeason20242025!$AB$3:$AB$1315,DataRegularSeason20242025!$B$3:$B$1315, "&lt;=" &amp; FJ$1, DataRegularSeason20242025!$E$3:$E$1315, $A23)</f>
        <v>11</v>
      </c>
      <c r="FK23">
        <f>SUMIFS(DataRegularSeason20242025!$AA$3:$AA$1315,DataRegularSeason20242025!$B$3:$B$1315, "&lt;=" &amp; FK$1, DataRegularSeason20242025!$D$3:$D$1315, $A23)+SUMIFS(DataRegularSeason20242025!$AB$3:$AB$1315,DataRegularSeason20242025!$B$3:$B$1315, "&lt;=" &amp; FK$1, DataRegularSeason20242025!$E$3:$E$1315, $A23)</f>
        <v>11</v>
      </c>
      <c r="FL23">
        <f>SUMIFS(DataRegularSeason20242025!$AA$3:$AA$1315,DataRegularSeason20242025!$B$3:$B$1315, "&lt;=" &amp; FL$1, DataRegularSeason20242025!$D$3:$D$1315, $A23)+SUMIFS(DataRegularSeason20242025!$AB$3:$AB$1315,DataRegularSeason20242025!$B$3:$B$1315, "&lt;=" &amp; FL$1, DataRegularSeason20242025!$E$3:$E$1315, $A23)</f>
        <v>11</v>
      </c>
      <c r="FM23">
        <f>SUMIFS(DataRegularSeason20242025!$AA$3:$AA$1315,DataRegularSeason20242025!$B$3:$B$1315, "&lt;=" &amp; FM$1, DataRegularSeason20242025!$D$3:$D$1315, $A23)+SUMIFS(DataRegularSeason20242025!$AB$3:$AB$1315,DataRegularSeason20242025!$B$3:$B$1315, "&lt;=" &amp; FM$1, DataRegularSeason20242025!$E$3:$E$1315, $A23)</f>
        <v>11</v>
      </c>
      <c r="FN23">
        <f>SUMIFS(DataRegularSeason20242025!$AA$3:$AA$1315,DataRegularSeason20242025!$B$3:$B$1315, "&lt;=" &amp; FN$1, DataRegularSeason20242025!$D$3:$D$1315, $A23)+SUMIFS(DataRegularSeason20242025!$AB$3:$AB$1315,DataRegularSeason20242025!$B$3:$B$1315, "&lt;=" &amp; FN$1, DataRegularSeason20242025!$E$3:$E$1315, $A23)</f>
        <v>11</v>
      </c>
      <c r="FO23">
        <f>SUMIFS(DataRegularSeason20242025!$AA$3:$AA$1315,DataRegularSeason20242025!$B$3:$B$1315, "&lt;=" &amp; FO$1, DataRegularSeason20242025!$D$3:$D$1315, $A23)+SUMIFS(DataRegularSeason20242025!$AB$3:$AB$1315,DataRegularSeason20242025!$B$3:$B$1315, "&lt;=" &amp; FO$1, DataRegularSeason20242025!$E$3:$E$1315, $A23)</f>
        <v>11</v>
      </c>
      <c r="FP23">
        <f>SUMIFS(DataRegularSeason20242025!$AA$3:$AA$1315,DataRegularSeason20242025!$B$3:$B$1315, "&lt;=" &amp; FP$1, DataRegularSeason20242025!$D$3:$D$1315, $A23)+SUMIFS(DataRegularSeason20242025!$AB$3:$AB$1315,DataRegularSeason20242025!$B$3:$B$1315, "&lt;=" &amp; FP$1, DataRegularSeason20242025!$E$3:$E$1315, $A23)</f>
        <v>11</v>
      </c>
      <c r="FQ23">
        <f>SUMIFS(DataRegularSeason20242025!$AA$3:$AA$1315,DataRegularSeason20242025!$B$3:$B$1315, "&lt;=" &amp; FQ$1, DataRegularSeason20242025!$D$3:$D$1315, $A23)+SUMIFS(DataRegularSeason20242025!$AB$3:$AB$1315,DataRegularSeason20242025!$B$3:$B$1315, "&lt;=" &amp; FQ$1, DataRegularSeason20242025!$E$3:$E$1315, $A23)</f>
        <v>11</v>
      </c>
      <c r="FR23">
        <f>SUMIFS(DataRegularSeason20242025!$AA$3:$AA$1315,DataRegularSeason20242025!$B$3:$B$1315, "&lt;=" &amp; FR$1, DataRegularSeason20242025!$D$3:$D$1315, $A23)+SUMIFS(DataRegularSeason20242025!$AB$3:$AB$1315,DataRegularSeason20242025!$B$3:$B$1315, "&lt;=" &amp; FR$1, DataRegularSeason20242025!$E$3:$E$1315, $A23)</f>
        <v>11</v>
      </c>
      <c r="FS23">
        <f>SUMIFS(DataRegularSeason20242025!$AA$3:$AA$1315,DataRegularSeason20242025!$B$3:$B$1315, "&lt;=" &amp; FS$1, DataRegularSeason20242025!$D$3:$D$1315, $A23)+SUMIFS(DataRegularSeason20242025!$AB$3:$AB$1315,DataRegularSeason20242025!$B$3:$B$1315, "&lt;=" &amp; FS$1, DataRegularSeason20242025!$E$3:$E$1315, $A23)</f>
        <v>11</v>
      </c>
      <c r="FT23">
        <f>SUMIFS(DataRegularSeason20242025!$AA$3:$AA$1315,DataRegularSeason20242025!$B$3:$B$1315, "&lt;=" &amp; FT$1, DataRegularSeason20242025!$D$3:$D$1315, $A23)+SUMIFS(DataRegularSeason20242025!$AB$3:$AB$1315,DataRegularSeason20242025!$B$3:$B$1315, "&lt;=" &amp; FT$1, DataRegularSeason20242025!$E$3:$E$1315, $A23)</f>
        <v>11</v>
      </c>
      <c r="FU23">
        <f>SUMIFS(DataRegularSeason20242025!$AA$3:$AA$1315,DataRegularSeason20242025!$B$3:$B$1315, "&lt;=" &amp; FU$1, DataRegularSeason20242025!$D$3:$D$1315, $A23)+SUMIFS(DataRegularSeason20242025!$AB$3:$AB$1315,DataRegularSeason20242025!$B$3:$B$1315, "&lt;=" &amp; FU$1, DataRegularSeason20242025!$E$3:$E$1315, $A23)</f>
        <v>11</v>
      </c>
      <c r="FV23">
        <f>SUMIFS(DataRegularSeason20242025!$AA$3:$AA$1315,DataRegularSeason20242025!$B$3:$B$1315, "&lt;=" &amp; FV$1, DataRegularSeason20242025!$D$3:$D$1315, $A23)+SUMIFS(DataRegularSeason20242025!$AB$3:$AB$1315,DataRegularSeason20242025!$B$3:$B$1315, "&lt;=" &amp; FV$1, DataRegularSeason20242025!$E$3:$E$1315, $A23)</f>
        <v>11</v>
      </c>
      <c r="FW23">
        <f>SUMIFS(DataRegularSeason20242025!$AA$3:$AA$1315,DataRegularSeason20242025!$B$3:$B$1315, "&lt;=" &amp; FW$1, DataRegularSeason20242025!$D$3:$D$1315, $A23)+SUMIFS(DataRegularSeason20242025!$AB$3:$AB$1315,DataRegularSeason20242025!$B$3:$B$1315, "&lt;=" &amp; FW$1, DataRegularSeason20242025!$E$3:$E$1315, $A23)</f>
        <v>11</v>
      </c>
      <c r="FX23">
        <f>SUMIFS(DataRegularSeason20242025!$AA$3:$AA$1315,DataRegularSeason20242025!$B$3:$B$1315, "&lt;=" &amp; FX$1, DataRegularSeason20242025!$D$3:$D$1315, $A23)+SUMIFS(DataRegularSeason20242025!$AB$3:$AB$1315,DataRegularSeason20242025!$B$3:$B$1315, "&lt;=" &amp; FX$1, DataRegularSeason20242025!$E$3:$E$1315, $A23)</f>
        <v>11</v>
      </c>
      <c r="FY23">
        <f>SUMIFS(DataRegularSeason20242025!$AA$3:$AA$1315,DataRegularSeason20242025!$B$3:$B$1315, "&lt;=" &amp; FY$1, DataRegularSeason20242025!$D$3:$D$1315, $A23)+SUMIFS(DataRegularSeason20242025!$AB$3:$AB$1315,DataRegularSeason20242025!$B$3:$B$1315, "&lt;=" &amp; FY$1, DataRegularSeason20242025!$E$3:$E$1315, $A23)</f>
        <v>11</v>
      </c>
      <c r="FZ23">
        <f>SUMIFS(DataRegularSeason20242025!$AA$3:$AA$1315,DataRegularSeason20242025!$B$3:$B$1315, "&lt;=" &amp; FZ$1, DataRegularSeason20242025!$D$3:$D$1315, $A23)+SUMIFS(DataRegularSeason20242025!$AB$3:$AB$1315,DataRegularSeason20242025!$B$3:$B$1315, "&lt;=" &amp; FZ$1, DataRegularSeason20242025!$E$3:$E$1315, $A23)</f>
        <v>11</v>
      </c>
      <c r="GA23">
        <f>SUMIFS(DataRegularSeason20242025!$AA$3:$AA$1315,DataRegularSeason20242025!$B$3:$B$1315, "&lt;=" &amp; GA$1, DataRegularSeason20242025!$D$3:$D$1315, $A23)+SUMIFS(DataRegularSeason20242025!$AB$3:$AB$1315,DataRegularSeason20242025!$B$3:$B$1315, "&lt;=" &amp; GA$1, DataRegularSeason20242025!$E$3:$E$1315, $A23)</f>
        <v>11</v>
      </c>
      <c r="GB23">
        <f>SUMIFS(DataRegularSeason20242025!$AA$3:$AA$1315,DataRegularSeason20242025!$B$3:$B$1315, "&lt;=" &amp; GB$1, DataRegularSeason20242025!$D$3:$D$1315, $A23)+SUMIFS(DataRegularSeason20242025!$AB$3:$AB$1315,DataRegularSeason20242025!$B$3:$B$1315, "&lt;=" &amp; GB$1, DataRegularSeason20242025!$E$3:$E$1315, $A23)</f>
        <v>11</v>
      </c>
      <c r="GC23">
        <f>SUMIFS(DataRegularSeason20242025!$AA$3:$AA$1315,DataRegularSeason20242025!$B$3:$B$1315, "&lt;=" &amp; GC$1, DataRegularSeason20242025!$D$3:$D$1315, $A23)+SUMIFS(DataRegularSeason20242025!$AB$3:$AB$1315,DataRegularSeason20242025!$B$3:$B$1315, "&lt;=" &amp; GC$1, DataRegularSeason20242025!$E$3:$E$1315, $A23)</f>
        <v>11</v>
      </c>
      <c r="GD23">
        <f>SUMIFS(DataRegularSeason20242025!$AA$3:$AA$1315,DataRegularSeason20242025!$B$3:$B$1315, "&lt;=" &amp; GD$1, DataRegularSeason20242025!$D$3:$D$1315, $A23)+SUMIFS(DataRegularSeason20242025!$AB$3:$AB$1315,DataRegularSeason20242025!$B$3:$B$1315, "&lt;=" &amp; GD$1, DataRegularSeason20242025!$E$3:$E$1315, $A23)</f>
        <v>11</v>
      </c>
      <c r="GE23">
        <f>SUMIFS(DataRegularSeason20242025!$AA$3:$AA$1315,DataRegularSeason20242025!$B$3:$B$1315, "&lt;=" &amp; GE$1, DataRegularSeason20242025!$D$3:$D$1315, $A23)+SUMIFS(DataRegularSeason20242025!$AB$3:$AB$1315,DataRegularSeason20242025!$B$3:$B$1315, "&lt;=" &amp; GE$1, DataRegularSeason20242025!$E$3:$E$1315, $A23)</f>
        <v>11</v>
      </c>
      <c r="GF23">
        <f>SUMIFS(DataRegularSeason20242025!$AA$3:$AA$1315,DataRegularSeason20242025!$B$3:$B$1315, "&lt;=" &amp; GF$1, DataRegularSeason20242025!$D$3:$D$1315, $A23)+SUMIFS(DataRegularSeason20242025!$AB$3:$AB$1315,DataRegularSeason20242025!$B$3:$B$1315, "&lt;=" &amp; GF$1, DataRegularSeason20242025!$E$3:$E$1315, $A23)</f>
        <v>11</v>
      </c>
      <c r="GG23">
        <f>SUMIFS(DataRegularSeason20242025!$AA$3:$AA$1315,DataRegularSeason20242025!$B$3:$B$1315, "&lt;=" &amp; GG$1, DataRegularSeason20242025!$D$3:$D$1315, $A23)+SUMIFS(DataRegularSeason20242025!$AB$3:$AB$1315,DataRegularSeason20242025!$B$3:$B$1315, "&lt;=" &amp; GG$1, DataRegularSeason20242025!$E$3:$E$1315, $A23)</f>
        <v>11</v>
      </c>
      <c r="GH23">
        <f>SUMIFS(DataRegularSeason20242025!$AA$3:$AA$1315,DataRegularSeason20242025!$B$3:$B$1315, "&lt;=" &amp; GH$1, DataRegularSeason20242025!$D$3:$D$1315, $A23)+SUMIFS(DataRegularSeason20242025!$AB$3:$AB$1315,DataRegularSeason20242025!$B$3:$B$1315, "&lt;=" &amp; GH$1, DataRegularSeason20242025!$E$3:$E$1315, $A23)</f>
        <v>11</v>
      </c>
      <c r="GI23">
        <f>SUMIFS(DataRegularSeason20242025!$AA$3:$AA$1315,DataRegularSeason20242025!$B$3:$B$1315, "&lt;=" &amp; GI$1, DataRegularSeason20242025!$D$3:$D$1315, $A23)+SUMIFS(DataRegularSeason20242025!$AB$3:$AB$1315,DataRegularSeason20242025!$B$3:$B$1315, "&lt;=" &amp; GI$1, DataRegularSeason20242025!$E$3:$E$1315, $A23)</f>
        <v>11</v>
      </c>
      <c r="GJ23">
        <f>SUMIFS(DataRegularSeason20242025!$AA$3:$AA$1315,DataRegularSeason20242025!$B$3:$B$1315, "&lt;=" &amp; GJ$1, DataRegularSeason20242025!$D$3:$D$1315, $A23)+SUMIFS(DataRegularSeason20242025!$AB$3:$AB$1315,DataRegularSeason20242025!$B$3:$B$1315, "&lt;=" &amp; GJ$1, DataRegularSeason20242025!$E$3:$E$1315, $A23)</f>
        <v>11</v>
      </c>
      <c r="GK23">
        <f>SUMIFS(DataRegularSeason20242025!$AA$3:$AA$1315,DataRegularSeason20242025!$B$3:$B$1315, "&lt;=" &amp; GK$1, DataRegularSeason20242025!$D$3:$D$1315, $A23)+SUMIFS(DataRegularSeason20242025!$AB$3:$AB$1315,DataRegularSeason20242025!$B$3:$B$1315, "&lt;=" &amp; GK$1, DataRegularSeason20242025!$E$3:$E$1315, $A23)</f>
        <v>11</v>
      </c>
      <c r="GL23">
        <f>SUMIFS(DataRegularSeason20242025!$AA$3:$AA$1315,DataRegularSeason20242025!$B$3:$B$1315, "&lt;=" &amp; GL$1, DataRegularSeason20242025!$D$3:$D$1315, $A23)+SUMIFS(DataRegularSeason20242025!$AB$3:$AB$1315,DataRegularSeason20242025!$B$3:$B$1315, "&lt;=" &amp; GL$1, DataRegularSeason20242025!$E$3:$E$1315, $A23)</f>
        <v>11</v>
      </c>
      <c r="GM23">
        <f>SUMIFS(DataRegularSeason20242025!$AA$3:$AA$1315,DataRegularSeason20242025!$B$3:$B$1315, "&lt;=" &amp; GM$1, DataRegularSeason20242025!$D$3:$D$1315, $A23)+SUMIFS(DataRegularSeason20242025!$AB$3:$AB$1315,DataRegularSeason20242025!$B$3:$B$1315, "&lt;=" &amp; GM$1, DataRegularSeason20242025!$E$3:$E$1315, $A23)</f>
        <v>11</v>
      </c>
      <c r="GN23">
        <f>SUMIFS(DataRegularSeason20242025!$AA$3:$AA$1315,DataRegularSeason20242025!$B$3:$B$1315, "&lt;=" &amp; GN$1, DataRegularSeason20242025!$D$3:$D$1315, $A23)+SUMIFS(DataRegularSeason20242025!$AB$3:$AB$1315,DataRegularSeason20242025!$B$3:$B$1315, "&lt;=" &amp; GN$1, DataRegularSeason20242025!$E$3:$E$1315, $A23)</f>
        <v>11</v>
      </c>
      <c r="GO23">
        <f>SUMIFS(DataRegularSeason20242025!$AA$3:$AA$1315,DataRegularSeason20242025!$B$3:$B$1315, "&lt;=" &amp; GO$1, DataRegularSeason20242025!$D$3:$D$1315, $A23)+SUMIFS(DataRegularSeason20242025!$AB$3:$AB$1315,DataRegularSeason20242025!$B$3:$B$1315, "&lt;=" &amp; GO$1, DataRegularSeason20242025!$E$3:$E$1315, $A23)</f>
        <v>11</v>
      </c>
      <c r="GP23">
        <f>SUMIFS(DataRegularSeason20242025!$AA$3:$AA$1315,DataRegularSeason20242025!$B$3:$B$1315, "&lt;=" &amp; GP$1, DataRegularSeason20242025!$D$3:$D$1315, $A23)+SUMIFS(DataRegularSeason20242025!$AB$3:$AB$1315,DataRegularSeason20242025!$B$3:$B$1315, "&lt;=" &amp; GP$1, DataRegularSeason20242025!$E$3:$E$1315, $A23)</f>
        <v>11</v>
      </c>
      <c r="GQ23">
        <f>SUMIFS(DataRegularSeason20242025!$AA$3:$AA$1315,DataRegularSeason20242025!$B$3:$B$1315, "&lt;=" &amp; GQ$1, DataRegularSeason20242025!$D$3:$D$1315, $A23)+SUMIFS(DataRegularSeason20242025!$AB$3:$AB$1315,DataRegularSeason20242025!$B$3:$B$1315, "&lt;=" &amp; GQ$1, DataRegularSeason20242025!$E$3:$E$1315, $A23)</f>
        <v>11</v>
      </c>
      <c r="GR23">
        <f>SUMIFS(DataRegularSeason20242025!$AA$3:$AA$1315,DataRegularSeason20242025!$B$3:$B$1315, "&lt;=" &amp; GR$1, DataRegularSeason20242025!$D$3:$D$1315, $A23)+SUMIFS(DataRegularSeason20242025!$AB$3:$AB$1315,DataRegularSeason20242025!$B$3:$B$1315, "&lt;=" &amp; GR$1, DataRegularSeason20242025!$E$3:$E$1315, $A23)</f>
        <v>11</v>
      </c>
      <c r="GS23">
        <f>SUMIFS(DataRegularSeason20242025!$AA$3:$AA$1315,DataRegularSeason20242025!$B$3:$B$1315, "&lt;=" &amp; GS$1, DataRegularSeason20242025!$D$3:$D$1315, $A23)+SUMIFS(DataRegularSeason20242025!$AB$3:$AB$1315,DataRegularSeason20242025!$B$3:$B$1315, "&lt;=" &amp; GS$1, DataRegularSeason20242025!$E$3:$E$1315, $A23)</f>
        <v>11</v>
      </c>
      <c r="GT23">
        <f>SUMIFS(DataRegularSeason20242025!$AA$3:$AA$1315,DataRegularSeason20242025!$B$3:$B$1315, "&lt;=" &amp; GT$1, DataRegularSeason20242025!$D$3:$D$1315, $A23)+SUMIFS(DataRegularSeason20242025!$AB$3:$AB$1315,DataRegularSeason20242025!$B$3:$B$1315, "&lt;=" &amp; GT$1, DataRegularSeason20242025!$E$3:$E$1315, $A23)</f>
        <v>11</v>
      </c>
      <c r="GU23">
        <f>SUMIFS(DataRegularSeason20242025!$AA$3:$AA$1315,DataRegularSeason20242025!$B$3:$B$1315, "&lt;=" &amp; GU$1, DataRegularSeason20242025!$D$3:$D$1315, $A23)+SUMIFS(DataRegularSeason20242025!$AB$3:$AB$1315,DataRegularSeason20242025!$B$3:$B$1315, "&lt;=" &amp; GU$1, DataRegularSeason20242025!$E$3:$E$1315, $A23)</f>
        <v>11</v>
      </c>
    </row>
    <row r="24" spans="1:203" x14ac:dyDescent="0.25">
      <c r="A24" t="s">
        <v>26</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2</v>
      </c>
      <c r="T24">
        <f>SUMIFS(DataRegularSeason20242025!$AA$3:$AA$1315,DataRegularSeason20242025!$B$3:$B$1315, "&lt;=" &amp; T$1, DataRegularSeason20242025!$D$3:$D$1315, $A24)+SUMIFS(DataRegularSeason20242025!$AB$3:$AB$1315,DataRegularSeason20242025!$B$3:$B$1315, "&lt;=" &amp; T$1, DataRegularSeason20242025!$E$3:$E$1315, $A24)</f>
        <v>2</v>
      </c>
      <c r="U24">
        <f>SUMIFS(DataRegularSeason20242025!$AA$3:$AA$1315,DataRegularSeason20242025!$B$3:$B$1315, "&lt;=" &amp; U$1, DataRegularSeason20242025!$D$3:$D$1315, $A24)+SUMIFS(DataRegularSeason20242025!$AB$3:$AB$1315,DataRegularSeason20242025!$B$3:$B$1315, "&lt;=" &amp; U$1, DataRegularSeason20242025!$E$3:$E$1315, $A24)</f>
        <v>4</v>
      </c>
      <c r="V24">
        <f>SUMIFS(DataRegularSeason20242025!$AA$3:$AA$1315,DataRegularSeason20242025!$B$3:$B$1315, "&lt;=" &amp; V$1, DataRegularSeason20242025!$D$3:$D$1315, $A24)+SUMIFS(DataRegularSeason20242025!$AB$3:$AB$1315,DataRegularSeason20242025!$B$3:$B$1315, "&lt;=" &amp; V$1, DataRegularSeason20242025!$E$3:$E$1315, $A24)</f>
        <v>4</v>
      </c>
      <c r="W24">
        <f>SUMIFS(DataRegularSeason20242025!$AA$3:$AA$1315,DataRegularSeason20242025!$B$3:$B$1315, "&lt;=" &amp; W$1, DataRegularSeason20242025!$D$3:$D$1315, $A24)+SUMIFS(DataRegularSeason20242025!$AB$3:$AB$1315,DataRegularSeason20242025!$B$3:$B$1315, "&lt;=" &amp; W$1, DataRegularSeason20242025!$E$3:$E$1315, $A24)</f>
        <v>6</v>
      </c>
      <c r="X24">
        <f>SUMIFS(DataRegularSeason20242025!$AA$3:$AA$1315,DataRegularSeason20242025!$B$3:$B$1315, "&lt;=" &amp; X$1, DataRegularSeason20242025!$D$3:$D$1315, $A24)+SUMIFS(DataRegularSeason20242025!$AB$3:$AB$1315,DataRegularSeason20242025!$B$3:$B$1315, "&lt;=" &amp; X$1, DataRegularSeason20242025!$E$3:$E$1315, $A24)</f>
        <v>6</v>
      </c>
      <c r="Y24">
        <f>SUMIFS(DataRegularSeason20242025!$AA$3:$AA$1315,DataRegularSeason20242025!$B$3:$B$1315, "&lt;=" &amp; Y$1, DataRegularSeason20242025!$D$3:$D$1315, $A24)+SUMIFS(DataRegularSeason20242025!$AB$3:$AB$1315,DataRegularSeason20242025!$B$3:$B$1315, "&lt;=" &amp; Y$1, DataRegularSeason20242025!$E$3:$E$1315, $A24)</f>
        <v>8</v>
      </c>
      <c r="Z24">
        <f>SUMIFS(DataRegularSeason20242025!$AA$3:$AA$1315,DataRegularSeason20242025!$B$3:$B$1315, "&lt;=" &amp; Z$1, DataRegularSeason20242025!$D$3:$D$1315, $A24)+SUMIFS(DataRegularSeason20242025!$AB$3:$AB$1315,DataRegularSeason20242025!$B$3:$B$1315, "&lt;=" &amp; Z$1, DataRegularSeason20242025!$E$3:$E$1315, $A24)</f>
        <v>8</v>
      </c>
      <c r="AA24">
        <f>SUMIFS(DataRegularSeason20242025!$AA$3:$AA$1315,DataRegularSeason20242025!$B$3:$B$1315, "&lt;=" &amp; AA$1, DataRegularSeason20242025!$D$3:$D$1315, $A24)+SUMIFS(DataRegularSeason20242025!$AB$3:$AB$1315,DataRegularSeason20242025!$B$3:$B$1315, "&lt;=" &amp; AA$1, DataRegularSeason20242025!$E$3:$E$1315, $A24)</f>
        <v>8</v>
      </c>
      <c r="AB24">
        <f>SUMIFS(DataRegularSeason20242025!$AA$3:$AA$1315,DataRegularSeason20242025!$B$3:$B$1315, "&lt;=" &amp; AB$1, DataRegularSeason20242025!$D$3:$D$1315, $A24)+SUMIFS(DataRegularSeason20242025!$AB$3:$AB$1315,DataRegularSeason20242025!$B$3:$B$1315, "&lt;=" &amp; AB$1, DataRegularSeason20242025!$E$3:$E$1315, $A24)</f>
        <v>10</v>
      </c>
      <c r="AC24">
        <f>SUMIFS(DataRegularSeason20242025!$AA$3:$AA$1315,DataRegularSeason20242025!$B$3:$B$1315, "&lt;=" &amp; AC$1, DataRegularSeason20242025!$D$3:$D$1315, $A24)+SUMIFS(DataRegularSeason20242025!$AB$3:$AB$1315,DataRegularSeason20242025!$B$3:$B$1315, "&lt;=" &amp; AC$1, DataRegularSeason20242025!$E$3:$E$1315, $A24)</f>
        <v>10</v>
      </c>
      <c r="AD24">
        <f>SUMIFS(DataRegularSeason20242025!$AA$3:$AA$1315,DataRegularSeason20242025!$B$3:$B$1315, "&lt;=" &amp; AD$1, DataRegularSeason20242025!$D$3:$D$1315, $A24)+SUMIFS(DataRegularSeason20242025!$AB$3:$AB$1315,DataRegularSeason20242025!$B$3:$B$1315, "&lt;=" &amp; AD$1, DataRegularSeason20242025!$E$3:$E$1315, $A24)</f>
        <v>10</v>
      </c>
      <c r="AE24">
        <f>SUMIFS(DataRegularSeason20242025!$AA$3:$AA$1315,DataRegularSeason20242025!$B$3:$B$1315, "&lt;=" &amp; AE$1, DataRegularSeason20242025!$D$3:$D$1315, $A24)+SUMIFS(DataRegularSeason20242025!$AB$3:$AB$1315,DataRegularSeason20242025!$B$3:$B$1315, "&lt;=" &amp; AE$1, DataRegularSeason20242025!$E$3:$E$1315, $A24)</f>
        <v>10</v>
      </c>
      <c r="AF24">
        <f>SUMIFS(DataRegularSeason20242025!$AA$3:$AA$1315,DataRegularSeason20242025!$B$3:$B$1315, "&lt;=" &amp; AF$1, DataRegularSeason20242025!$D$3:$D$1315, $A24)+SUMIFS(DataRegularSeason20242025!$AB$3:$AB$1315,DataRegularSeason20242025!$B$3:$B$1315, "&lt;=" &amp; AF$1, DataRegularSeason20242025!$E$3:$E$1315, $A24)</f>
        <v>10</v>
      </c>
      <c r="AG24">
        <f>SUMIFS(DataRegularSeason20242025!$AA$3:$AA$1315,DataRegularSeason20242025!$B$3:$B$1315, "&lt;=" &amp; AG$1, DataRegularSeason20242025!$D$3:$D$1315, $A24)+SUMIFS(DataRegularSeason20242025!$AB$3:$AB$1315,DataRegularSeason20242025!$B$3:$B$1315, "&lt;=" &amp; AG$1, DataRegularSeason20242025!$E$3:$E$1315, $A24)</f>
        <v>10</v>
      </c>
      <c r="AH24">
        <f>SUMIFS(DataRegularSeason20242025!$AA$3:$AA$1315,DataRegularSeason20242025!$B$3:$B$1315, "&lt;=" &amp; AH$1, DataRegularSeason20242025!$D$3:$D$1315, $A24)+SUMIFS(DataRegularSeason20242025!$AB$3:$AB$1315,DataRegularSeason20242025!$B$3:$B$1315, "&lt;=" &amp; AH$1, DataRegularSeason20242025!$E$3:$E$1315, $A24)</f>
        <v>10</v>
      </c>
      <c r="AI24">
        <f>SUMIFS(DataRegularSeason20242025!$AA$3:$AA$1315,DataRegularSeason20242025!$B$3:$B$1315, "&lt;=" &amp; AI$1, DataRegularSeason20242025!$D$3:$D$1315, $A24)+SUMIFS(DataRegularSeason20242025!$AB$3:$AB$1315,DataRegularSeason20242025!$B$3:$B$1315, "&lt;=" &amp; AI$1, DataRegularSeason20242025!$E$3:$E$1315, $A24)</f>
        <v>10</v>
      </c>
      <c r="AJ24">
        <f>SUMIFS(DataRegularSeason20242025!$AA$3:$AA$1315,DataRegularSeason20242025!$B$3:$B$1315, "&lt;=" &amp; AJ$1, DataRegularSeason20242025!$D$3:$D$1315, $A24)+SUMIFS(DataRegularSeason20242025!$AB$3:$AB$1315,DataRegularSeason20242025!$B$3:$B$1315, "&lt;=" &amp; AJ$1, DataRegularSeason20242025!$E$3:$E$1315, $A24)</f>
        <v>10</v>
      </c>
      <c r="AK24">
        <f>SUMIFS(DataRegularSeason20242025!$AA$3:$AA$1315,DataRegularSeason20242025!$B$3:$B$1315, "&lt;=" &amp; AK$1, DataRegularSeason20242025!$D$3:$D$1315, $A24)+SUMIFS(DataRegularSeason20242025!$AB$3:$AB$1315,DataRegularSeason20242025!$B$3:$B$1315, "&lt;=" &amp; AK$1, DataRegularSeason20242025!$E$3:$E$1315, $A24)</f>
        <v>10</v>
      </c>
      <c r="AL24">
        <f>SUMIFS(DataRegularSeason20242025!$AA$3:$AA$1315,DataRegularSeason20242025!$B$3:$B$1315, "&lt;=" &amp; AL$1, DataRegularSeason20242025!$D$3:$D$1315, $A24)+SUMIFS(DataRegularSeason20242025!$AB$3:$AB$1315,DataRegularSeason20242025!$B$3:$B$1315, "&lt;=" &amp; AL$1, DataRegularSeason20242025!$E$3:$E$1315, $A24)</f>
        <v>10</v>
      </c>
      <c r="AM24">
        <f>SUMIFS(DataRegularSeason20242025!$AA$3:$AA$1315,DataRegularSeason20242025!$B$3:$B$1315, "&lt;=" &amp; AM$1, DataRegularSeason20242025!$D$3:$D$1315, $A24)+SUMIFS(DataRegularSeason20242025!$AB$3:$AB$1315,DataRegularSeason20242025!$B$3:$B$1315, "&lt;=" &amp; AM$1, DataRegularSeason20242025!$E$3:$E$1315, $A24)</f>
        <v>10</v>
      </c>
      <c r="AN24">
        <f>SUMIFS(DataRegularSeason20242025!$AA$3:$AA$1315,DataRegularSeason20242025!$B$3:$B$1315, "&lt;=" &amp; AN$1, DataRegularSeason20242025!$D$3:$D$1315, $A24)+SUMIFS(DataRegularSeason20242025!$AB$3:$AB$1315,DataRegularSeason20242025!$B$3:$B$1315, "&lt;=" &amp; AN$1, DataRegularSeason20242025!$E$3:$E$1315, $A24)</f>
        <v>10</v>
      </c>
      <c r="AO24">
        <f>SUMIFS(DataRegularSeason20242025!$AA$3:$AA$1315,DataRegularSeason20242025!$B$3:$B$1315, "&lt;=" &amp; AO$1, DataRegularSeason20242025!$D$3:$D$1315, $A24)+SUMIFS(DataRegularSeason20242025!$AB$3:$AB$1315,DataRegularSeason20242025!$B$3:$B$1315, "&lt;=" &amp; AO$1, DataRegularSeason20242025!$E$3:$E$1315, $A24)</f>
        <v>10</v>
      </c>
      <c r="AP24">
        <f>SUMIFS(DataRegularSeason20242025!$AA$3:$AA$1315,DataRegularSeason20242025!$B$3:$B$1315, "&lt;=" &amp; AP$1, DataRegularSeason20242025!$D$3:$D$1315, $A24)+SUMIFS(DataRegularSeason20242025!$AB$3:$AB$1315,DataRegularSeason20242025!$B$3:$B$1315, "&lt;=" &amp; AP$1, DataRegularSeason20242025!$E$3:$E$1315, $A24)</f>
        <v>10</v>
      </c>
      <c r="AQ24">
        <f>SUMIFS(DataRegularSeason20242025!$AA$3:$AA$1315,DataRegularSeason20242025!$B$3:$B$1315, "&lt;=" &amp; AQ$1, DataRegularSeason20242025!$D$3:$D$1315, $A24)+SUMIFS(DataRegularSeason20242025!$AB$3:$AB$1315,DataRegularSeason20242025!$B$3:$B$1315, "&lt;=" &amp; AQ$1, DataRegularSeason20242025!$E$3:$E$1315, $A24)</f>
        <v>10</v>
      </c>
      <c r="AR24">
        <f>SUMIFS(DataRegularSeason20242025!$AA$3:$AA$1315,DataRegularSeason20242025!$B$3:$B$1315, "&lt;=" &amp; AR$1, DataRegularSeason20242025!$D$3:$D$1315, $A24)+SUMIFS(DataRegularSeason20242025!$AB$3:$AB$1315,DataRegularSeason20242025!$B$3:$B$1315, "&lt;=" &amp; AR$1, DataRegularSeason20242025!$E$3:$E$1315, $A24)</f>
        <v>10</v>
      </c>
      <c r="AS24">
        <f>SUMIFS(DataRegularSeason20242025!$AA$3:$AA$1315,DataRegularSeason20242025!$B$3:$B$1315, "&lt;=" &amp; AS$1, DataRegularSeason20242025!$D$3:$D$1315, $A24)+SUMIFS(DataRegularSeason20242025!$AB$3:$AB$1315,DataRegularSeason20242025!$B$3:$B$1315, "&lt;=" &amp; AS$1, DataRegularSeason20242025!$E$3:$E$1315, $A24)</f>
        <v>10</v>
      </c>
      <c r="AT24">
        <f>SUMIFS(DataRegularSeason20242025!$AA$3:$AA$1315,DataRegularSeason20242025!$B$3:$B$1315, "&lt;=" &amp; AT$1, DataRegularSeason20242025!$D$3:$D$1315, $A24)+SUMIFS(DataRegularSeason20242025!$AB$3:$AB$1315,DataRegularSeason20242025!$B$3:$B$1315, "&lt;=" &amp; AT$1, DataRegularSeason20242025!$E$3:$E$1315, $A24)</f>
        <v>10</v>
      </c>
      <c r="AU24">
        <f>SUMIFS(DataRegularSeason20242025!$AA$3:$AA$1315,DataRegularSeason20242025!$B$3:$B$1315, "&lt;=" &amp; AU$1, DataRegularSeason20242025!$D$3:$D$1315, $A24)+SUMIFS(DataRegularSeason20242025!$AB$3:$AB$1315,DataRegularSeason20242025!$B$3:$B$1315, "&lt;=" &amp; AU$1, DataRegularSeason20242025!$E$3:$E$1315, $A24)</f>
        <v>10</v>
      </c>
      <c r="AV24">
        <f>SUMIFS(DataRegularSeason20242025!$AA$3:$AA$1315,DataRegularSeason20242025!$B$3:$B$1315, "&lt;=" &amp; AV$1, DataRegularSeason20242025!$D$3:$D$1315, $A24)+SUMIFS(DataRegularSeason20242025!$AB$3:$AB$1315,DataRegularSeason20242025!$B$3:$B$1315, "&lt;=" &amp; AV$1, DataRegularSeason20242025!$E$3:$E$1315, $A24)</f>
        <v>10</v>
      </c>
      <c r="AW24">
        <f>SUMIFS(DataRegularSeason20242025!$AA$3:$AA$1315,DataRegularSeason20242025!$B$3:$B$1315, "&lt;=" &amp; AW$1, DataRegularSeason20242025!$D$3:$D$1315, $A24)+SUMIFS(DataRegularSeason20242025!$AB$3:$AB$1315,DataRegularSeason20242025!$B$3:$B$1315, "&lt;=" &amp; AW$1, DataRegularSeason20242025!$E$3:$E$1315, $A24)</f>
        <v>10</v>
      </c>
      <c r="AX24">
        <f>SUMIFS(DataRegularSeason20242025!$AA$3:$AA$1315,DataRegularSeason20242025!$B$3:$B$1315, "&lt;=" &amp; AX$1, DataRegularSeason20242025!$D$3:$D$1315, $A24)+SUMIFS(DataRegularSeason20242025!$AB$3:$AB$1315,DataRegularSeason20242025!$B$3:$B$1315, "&lt;=" &amp; AX$1, DataRegularSeason20242025!$E$3:$E$1315, $A24)</f>
        <v>10</v>
      </c>
      <c r="AY24">
        <f>SUMIFS(DataRegularSeason20242025!$AA$3:$AA$1315,DataRegularSeason20242025!$B$3:$B$1315, "&lt;=" &amp; AY$1, DataRegularSeason20242025!$D$3:$D$1315, $A24)+SUMIFS(DataRegularSeason20242025!$AB$3:$AB$1315,DataRegularSeason20242025!$B$3:$B$1315, "&lt;=" &amp; AY$1, DataRegularSeason20242025!$E$3:$E$1315, $A24)</f>
        <v>10</v>
      </c>
      <c r="AZ24">
        <f>SUMIFS(DataRegularSeason20242025!$AA$3:$AA$1315,DataRegularSeason20242025!$B$3:$B$1315, "&lt;=" &amp; AZ$1, DataRegularSeason20242025!$D$3:$D$1315, $A24)+SUMIFS(DataRegularSeason20242025!$AB$3:$AB$1315,DataRegularSeason20242025!$B$3:$B$1315, "&lt;=" &amp; AZ$1, DataRegularSeason20242025!$E$3:$E$1315, $A24)</f>
        <v>10</v>
      </c>
      <c r="BA24">
        <f>SUMIFS(DataRegularSeason20242025!$AA$3:$AA$1315,DataRegularSeason20242025!$B$3:$B$1315, "&lt;=" &amp; BA$1, DataRegularSeason20242025!$D$3:$D$1315, $A24)+SUMIFS(DataRegularSeason20242025!$AB$3:$AB$1315,DataRegularSeason20242025!$B$3:$B$1315, "&lt;=" &amp; BA$1, DataRegularSeason20242025!$E$3:$E$1315, $A24)</f>
        <v>10</v>
      </c>
      <c r="BB24">
        <f>SUMIFS(DataRegularSeason20242025!$AA$3:$AA$1315,DataRegularSeason20242025!$B$3:$B$1315, "&lt;=" &amp; BB$1, DataRegularSeason20242025!$D$3:$D$1315, $A24)+SUMIFS(DataRegularSeason20242025!$AB$3:$AB$1315,DataRegularSeason20242025!$B$3:$B$1315, "&lt;=" &amp; BB$1, DataRegularSeason20242025!$E$3:$E$1315, $A24)</f>
        <v>10</v>
      </c>
      <c r="BC24">
        <f>SUMIFS(DataRegularSeason20242025!$AA$3:$AA$1315,DataRegularSeason20242025!$B$3:$B$1315, "&lt;=" &amp; BC$1, DataRegularSeason20242025!$D$3:$D$1315, $A24)+SUMIFS(DataRegularSeason20242025!$AB$3:$AB$1315,DataRegularSeason20242025!$B$3:$B$1315, "&lt;=" &amp; BC$1, DataRegularSeason20242025!$E$3:$E$1315, $A24)</f>
        <v>10</v>
      </c>
      <c r="BD24">
        <f>SUMIFS(DataRegularSeason20242025!$AA$3:$AA$1315,DataRegularSeason20242025!$B$3:$B$1315, "&lt;=" &amp; BD$1, DataRegularSeason20242025!$D$3:$D$1315, $A24)+SUMIFS(DataRegularSeason20242025!$AB$3:$AB$1315,DataRegularSeason20242025!$B$3:$B$1315, "&lt;=" &amp; BD$1, DataRegularSeason20242025!$E$3:$E$1315, $A24)</f>
        <v>10</v>
      </c>
      <c r="BE24">
        <f>SUMIFS(DataRegularSeason20242025!$AA$3:$AA$1315,DataRegularSeason20242025!$B$3:$B$1315, "&lt;=" &amp; BE$1, DataRegularSeason20242025!$D$3:$D$1315, $A24)+SUMIFS(DataRegularSeason20242025!$AB$3:$AB$1315,DataRegularSeason20242025!$B$3:$B$1315, "&lt;=" &amp; BE$1, DataRegularSeason20242025!$E$3:$E$1315, $A24)</f>
        <v>10</v>
      </c>
      <c r="BF24">
        <f>SUMIFS(DataRegularSeason20242025!$AA$3:$AA$1315,DataRegularSeason20242025!$B$3:$B$1315, "&lt;=" &amp; BF$1, DataRegularSeason20242025!$D$3:$D$1315, $A24)+SUMIFS(DataRegularSeason20242025!$AB$3:$AB$1315,DataRegularSeason20242025!$B$3:$B$1315, "&lt;=" &amp; BF$1, DataRegularSeason20242025!$E$3:$E$1315, $A24)</f>
        <v>10</v>
      </c>
      <c r="BG24">
        <f>SUMIFS(DataRegularSeason20242025!$AA$3:$AA$1315,DataRegularSeason20242025!$B$3:$B$1315, "&lt;=" &amp; BG$1, DataRegularSeason20242025!$D$3:$D$1315, $A24)+SUMIFS(DataRegularSeason20242025!$AB$3:$AB$1315,DataRegularSeason20242025!$B$3:$B$1315, "&lt;=" &amp; BG$1, DataRegularSeason20242025!$E$3:$E$1315, $A24)</f>
        <v>10</v>
      </c>
      <c r="BH24">
        <f>SUMIFS(DataRegularSeason20242025!$AA$3:$AA$1315,DataRegularSeason20242025!$B$3:$B$1315, "&lt;=" &amp; BH$1, DataRegularSeason20242025!$D$3:$D$1315, $A24)+SUMIFS(DataRegularSeason20242025!$AB$3:$AB$1315,DataRegularSeason20242025!$B$3:$B$1315, "&lt;=" &amp; BH$1, DataRegularSeason20242025!$E$3:$E$1315, $A24)</f>
        <v>10</v>
      </c>
      <c r="BI24">
        <f>SUMIFS(DataRegularSeason20242025!$AA$3:$AA$1315,DataRegularSeason20242025!$B$3:$B$1315, "&lt;=" &amp; BI$1, DataRegularSeason20242025!$D$3:$D$1315, $A24)+SUMIFS(DataRegularSeason20242025!$AB$3:$AB$1315,DataRegularSeason20242025!$B$3:$B$1315, "&lt;=" &amp; BI$1, DataRegularSeason20242025!$E$3:$E$1315, $A24)</f>
        <v>10</v>
      </c>
      <c r="BJ24">
        <f>SUMIFS(DataRegularSeason20242025!$AA$3:$AA$1315,DataRegularSeason20242025!$B$3:$B$1315, "&lt;=" &amp; BJ$1, DataRegularSeason20242025!$D$3:$D$1315, $A24)+SUMIFS(DataRegularSeason20242025!$AB$3:$AB$1315,DataRegularSeason20242025!$B$3:$B$1315, "&lt;=" &amp; BJ$1, DataRegularSeason20242025!$E$3:$E$1315, $A24)</f>
        <v>10</v>
      </c>
      <c r="BK24">
        <f>SUMIFS(DataRegularSeason20242025!$AA$3:$AA$1315,DataRegularSeason20242025!$B$3:$B$1315, "&lt;=" &amp; BK$1, DataRegularSeason20242025!$D$3:$D$1315, $A24)+SUMIFS(DataRegularSeason20242025!$AB$3:$AB$1315,DataRegularSeason20242025!$B$3:$B$1315, "&lt;=" &amp; BK$1, DataRegularSeason20242025!$E$3:$E$1315, $A24)</f>
        <v>10</v>
      </c>
      <c r="BL24">
        <f>SUMIFS(DataRegularSeason20242025!$AA$3:$AA$1315,DataRegularSeason20242025!$B$3:$B$1315, "&lt;=" &amp; BL$1, DataRegularSeason20242025!$D$3:$D$1315, $A24)+SUMIFS(DataRegularSeason20242025!$AB$3:$AB$1315,DataRegularSeason20242025!$B$3:$B$1315, "&lt;=" &amp; BL$1, DataRegularSeason20242025!$E$3:$E$1315, $A24)</f>
        <v>10</v>
      </c>
      <c r="BM24">
        <f>SUMIFS(DataRegularSeason20242025!$AA$3:$AA$1315,DataRegularSeason20242025!$B$3:$B$1315, "&lt;=" &amp; BM$1, DataRegularSeason20242025!$D$3:$D$1315, $A24)+SUMIFS(DataRegularSeason20242025!$AB$3:$AB$1315,DataRegularSeason20242025!$B$3:$B$1315, "&lt;=" &amp; BM$1, DataRegularSeason20242025!$E$3:$E$1315, $A24)</f>
        <v>10</v>
      </c>
      <c r="BN24">
        <f>SUMIFS(DataRegularSeason20242025!$AA$3:$AA$1315,DataRegularSeason20242025!$B$3:$B$1315, "&lt;=" &amp; BN$1, DataRegularSeason20242025!$D$3:$D$1315, $A24)+SUMIFS(DataRegularSeason20242025!$AB$3:$AB$1315,DataRegularSeason20242025!$B$3:$B$1315, "&lt;=" &amp; BN$1, DataRegularSeason20242025!$E$3:$E$1315, $A24)</f>
        <v>10</v>
      </c>
      <c r="BO24">
        <f>SUMIFS(DataRegularSeason20242025!$AA$3:$AA$1315,DataRegularSeason20242025!$B$3:$B$1315, "&lt;=" &amp; BO$1, DataRegularSeason20242025!$D$3:$D$1315, $A24)+SUMIFS(DataRegularSeason20242025!$AB$3:$AB$1315,DataRegularSeason20242025!$B$3:$B$1315, "&lt;=" &amp; BO$1, DataRegularSeason20242025!$E$3:$E$1315, $A24)</f>
        <v>10</v>
      </c>
      <c r="BP24">
        <f>SUMIFS(DataRegularSeason20242025!$AA$3:$AA$1315,DataRegularSeason20242025!$B$3:$B$1315, "&lt;=" &amp; BP$1, DataRegularSeason20242025!$D$3:$D$1315, $A24)+SUMIFS(DataRegularSeason20242025!$AB$3:$AB$1315,DataRegularSeason20242025!$B$3:$B$1315, "&lt;=" &amp; BP$1, DataRegularSeason20242025!$E$3:$E$1315, $A24)</f>
        <v>10</v>
      </c>
      <c r="BQ24">
        <f>SUMIFS(DataRegularSeason20242025!$AA$3:$AA$1315,DataRegularSeason20242025!$B$3:$B$1315, "&lt;=" &amp; BQ$1, DataRegularSeason20242025!$D$3:$D$1315, $A24)+SUMIFS(DataRegularSeason20242025!$AB$3:$AB$1315,DataRegularSeason20242025!$B$3:$B$1315, "&lt;=" &amp; BQ$1, DataRegularSeason20242025!$E$3:$E$1315, $A24)</f>
        <v>10</v>
      </c>
      <c r="BR24">
        <f>SUMIFS(DataRegularSeason20242025!$AA$3:$AA$1315,DataRegularSeason20242025!$B$3:$B$1315, "&lt;=" &amp; BR$1, DataRegularSeason20242025!$D$3:$D$1315, $A24)+SUMIFS(DataRegularSeason20242025!$AB$3:$AB$1315,DataRegularSeason20242025!$B$3:$B$1315, "&lt;=" &amp; BR$1, DataRegularSeason20242025!$E$3:$E$1315, $A24)</f>
        <v>10</v>
      </c>
      <c r="BS24">
        <f>SUMIFS(DataRegularSeason20242025!$AA$3:$AA$1315,DataRegularSeason20242025!$B$3:$B$1315, "&lt;=" &amp; BS$1, DataRegularSeason20242025!$D$3:$D$1315, $A24)+SUMIFS(DataRegularSeason20242025!$AB$3:$AB$1315,DataRegularSeason20242025!$B$3:$B$1315, "&lt;=" &amp; BS$1, DataRegularSeason20242025!$E$3:$E$1315, $A24)</f>
        <v>10</v>
      </c>
      <c r="BT24">
        <f>SUMIFS(DataRegularSeason20242025!$AA$3:$AA$1315,DataRegularSeason20242025!$B$3:$B$1315, "&lt;=" &amp; BT$1, DataRegularSeason20242025!$D$3:$D$1315, $A24)+SUMIFS(DataRegularSeason20242025!$AB$3:$AB$1315,DataRegularSeason20242025!$B$3:$B$1315, "&lt;=" &amp; BT$1, DataRegularSeason20242025!$E$3:$E$1315, $A24)</f>
        <v>10</v>
      </c>
      <c r="BU24">
        <f>SUMIFS(DataRegularSeason20242025!$AA$3:$AA$1315,DataRegularSeason20242025!$B$3:$B$1315, "&lt;=" &amp; BU$1, DataRegularSeason20242025!$D$3:$D$1315, $A24)+SUMIFS(DataRegularSeason20242025!$AB$3:$AB$1315,DataRegularSeason20242025!$B$3:$B$1315, "&lt;=" &amp; BU$1, DataRegularSeason20242025!$E$3:$E$1315, $A24)</f>
        <v>10</v>
      </c>
      <c r="BV24">
        <f>SUMIFS(DataRegularSeason20242025!$AA$3:$AA$1315,DataRegularSeason20242025!$B$3:$B$1315, "&lt;=" &amp; BV$1, DataRegularSeason20242025!$D$3:$D$1315, $A24)+SUMIFS(DataRegularSeason20242025!$AB$3:$AB$1315,DataRegularSeason20242025!$B$3:$B$1315, "&lt;=" &amp; BV$1, DataRegularSeason20242025!$E$3:$E$1315, $A24)</f>
        <v>10</v>
      </c>
      <c r="BW24">
        <f>SUMIFS(DataRegularSeason20242025!$AA$3:$AA$1315,DataRegularSeason20242025!$B$3:$B$1315, "&lt;=" &amp; BW$1, DataRegularSeason20242025!$D$3:$D$1315, $A24)+SUMIFS(DataRegularSeason20242025!$AB$3:$AB$1315,DataRegularSeason20242025!$B$3:$B$1315, "&lt;=" &amp; BW$1, DataRegularSeason20242025!$E$3:$E$1315, $A24)</f>
        <v>10</v>
      </c>
      <c r="BX24">
        <f>SUMIFS(DataRegularSeason20242025!$AA$3:$AA$1315,DataRegularSeason20242025!$B$3:$B$1315, "&lt;=" &amp; BX$1, DataRegularSeason20242025!$D$3:$D$1315, $A24)+SUMIFS(DataRegularSeason20242025!$AB$3:$AB$1315,DataRegularSeason20242025!$B$3:$B$1315, "&lt;=" &amp; BX$1, DataRegularSeason20242025!$E$3:$E$1315, $A24)</f>
        <v>10</v>
      </c>
      <c r="BY24">
        <f>SUMIFS(DataRegularSeason20242025!$AA$3:$AA$1315,DataRegularSeason20242025!$B$3:$B$1315, "&lt;=" &amp; BY$1, DataRegularSeason20242025!$D$3:$D$1315, $A24)+SUMIFS(DataRegularSeason20242025!$AB$3:$AB$1315,DataRegularSeason20242025!$B$3:$B$1315, "&lt;=" &amp; BY$1, DataRegularSeason20242025!$E$3:$E$1315, $A24)</f>
        <v>10</v>
      </c>
      <c r="BZ24">
        <f>SUMIFS(DataRegularSeason20242025!$AA$3:$AA$1315,DataRegularSeason20242025!$B$3:$B$1315, "&lt;=" &amp; BZ$1, DataRegularSeason20242025!$D$3:$D$1315, $A24)+SUMIFS(DataRegularSeason20242025!$AB$3:$AB$1315,DataRegularSeason20242025!$B$3:$B$1315, "&lt;=" &amp; BZ$1, DataRegularSeason20242025!$E$3:$E$1315, $A24)</f>
        <v>10</v>
      </c>
      <c r="CA24">
        <f>SUMIFS(DataRegularSeason20242025!$AA$3:$AA$1315,DataRegularSeason20242025!$B$3:$B$1315, "&lt;=" &amp; CA$1, DataRegularSeason20242025!$D$3:$D$1315, $A24)+SUMIFS(DataRegularSeason20242025!$AB$3:$AB$1315,DataRegularSeason20242025!$B$3:$B$1315, "&lt;=" &amp; CA$1, DataRegularSeason20242025!$E$3:$E$1315, $A24)</f>
        <v>10</v>
      </c>
      <c r="CB24">
        <f>SUMIFS(DataRegularSeason20242025!$AA$3:$AA$1315,DataRegularSeason20242025!$B$3:$B$1315, "&lt;=" &amp; CB$1, DataRegularSeason20242025!$D$3:$D$1315, $A24)+SUMIFS(DataRegularSeason20242025!$AB$3:$AB$1315,DataRegularSeason20242025!$B$3:$B$1315, "&lt;=" &amp; CB$1, DataRegularSeason20242025!$E$3:$E$1315, $A24)</f>
        <v>10</v>
      </c>
      <c r="CC24">
        <f>SUMIFS(DataRegularSeason20242025!$AA$3:$AA$1315,DataRegularSeason20242025!$B$3:$B$1315, "&lt;=" &amp; CC$1, DataRegularSeason20242025!$D$3:$D$1315, $A24)+SUMIFS(DataRegularSeason20242025!$AB$3:$AB$1315,DataRegularSeason20242025!$B$3:$B$1315, "&lt;=" &amp; CC$1, DataRegularSeason20242025!$E$3:$E$1315, $A24)</f>
        <v>10</v>
      </c>
      <c r="CD24">
        <f>SUMIFS(DataRegularSeason20242025!$AA$3:$AA$1315,DataRegularSeason20242025!$B$3:$B$1315, "&lt;=" &amp; CD$1, DataRegularSeason20242025!$D$3:$D$1315, $A24)+SUMIFS(DataRegularSeason20242025!$AB$3:$AB$1315,DataRegularSeason20242025!$B$3:$B$1315, "&lt;=" &amp; CD$1, DataRegularSeason20242025!$E$3:$E$1315, $A24)</f>
        <v>10</v>
      </c>
      <c r="CE24">
        <f>SUMIFS(DataRegularSeason20242025!$AA$3:$AA$1315,DataRegularSeason20242025!$B$3:$B$1315, "&lt;=" &amp; CE$1, DataRegularSeason20242025!$D$3:$D$1315, $A24)+SUMIFS(DataRegularSeason20242025!$AB$3:$AB$1315,DataRegularSeason20242025!$B$3:$B$1315, "&lt;=" &amp; CE$1, DataRegularSeason20242025!$E$3:$E$1315, $A24)</f>
        <v>10</v>
      </c>
      <c r="CF24">
        <f>SUMIFS(DataRegularSeason20242025!$AA$3:$AA$1315,DataRegularSeason20242025!$B$3:$B$1315, "&lt;=" &amp; CF$1, DataRegularSeason20242025!$D$3:$D$1315, $A24)+SUMIFS(DataRegularSeason20242025!$AB$3:$AB$1315,DataRegularSeason20242025!$B$3:$B$1315, "&lt;=" &amp; CF$1, DataRegularSeason20242025!$E$3:$E$1315, $A24)</f>
        <v>10</v>
      </c>
      <c r="CG24">
        <f>SUMIFS(DataRegularSeason20242025!$AA$3:$AA$1315,DataRegularSeason20242025!$B$3:$B$1315, "&lt;=" &amp; CG$1, DataRegularSeason20242025!$D$3:$D$1315, $A24)+SUMIFS(DataRegularSeason20242025!$AB$3:$AB$1315,DataRegularSeason20242025!$B$3:$B$1315, "&lt;=" &amp; CG$1, DataRegularSeason20242025!$E$3:$E$1315, $A24)</f>
        <v>10</v>
      </c>
      <c r="CH24">
        <f>SUMIFS(DataRegularSeason20242025!$AA$3:$AA$1315,DataRegularSeason20242025!$B$3:$B$1315, "&lt;=" &amp; CH$1, DataRegularSeason20242025!$D$3:$D$1315, $A24)+SUMIFS(DataRegularSeason20242025!$AB$3:$AB$1315,DataRegularSeason20242025!$B$3:$B$1315, "&lt;=" &amp; CH$1, DataRegularSeason20242025!$E$3:$E$1315, $A24)</f>
        <v>10</v>
      </c>
      <c r="CI24">
        <f>SUMIFS(DataRegularSeason20242025!$AA$3:$AA$1315,DataRegularSeason20242025!$B$3:$B$1315, "&lt;=" &amp; CI$1, DataRegularSeason20242025!$D$3:$D$1315, $A24)+SUMIFS(DataRegularSeason20242025!$AB$3:$AB$1315,DataRegularSeason20242025!$B$3:$B$1315, "&lt;=" &amp; CI$1, DataRegularSeason20242025!$E$3:$E$1315, $A24)</f>
        <v>10</v>
      </c>
      <c r="CJ24">
        <f>SUMIFS(DataRegularSeason20242025!$AA$3:$AA$1315,DataRegularSeason20242025!$B$3:$B$1315, "&lt;=" &amp; CJ$1, DataRegularSeason20242025!$D$3:$D$1315, $A24)+SUMIFS(DataRegularSeason20242025!$AB$3:$AB$1315,DataRegularSeason20242025!$B$3:$B$1315, "&lt;=" &amp; CJ$1, DataRegularSeason20242025!$E$3:$E$1315, $A24)</f>
        <v>10</v>
      </c>
      <c r="CK24">
        <f>SUMIFS(DataRegularSeason20242025!$AA$3:$AA$1315,DataRegularSeason20242025!$B$3:$B$1315, "&lt;=" &amp; CK$1, DataRegularSeason20242025!$D$3:$D$1315, $A24)+SUMIFS(DataRegularSeason20242025!$AB$3:$AB$1315,DataRegularSeason20242025!$B$3:$B$1315, "&lt;=" &amp; CK$1, DataRegularSeason20242025!$E$3:$E$1315, $A24)</f>
        <v>10</v>
      </c>
      <c r="CL24">
        <f>SUMIFS(DataRegularSeason20242025!$AA$3:$AA$1315,DataRegularSeason20242025!$B$3:$B$1315, "&lt;=" &amp; CL$1, DataRegularSeason20242025!$D$3:$D$1315, $A24)+SUMIFS(DataRegularSeason20242025!$AB$3:$AB$1315,DataRegularSeason20242025!$B$3:$B$1315, "&lt;=" &amp; CL$1, DataRegularSeason20242025!$E$3:$E$1315, $A24)</f>
        <v>10</v>
      </c>
      <c r="CM24">
        <f>SUMIFS(DataRegularSeason20242025!$AA$3:$AA$1315,DataRegularSeason20242025!$B$3:$B$1315, "&lt;=" &amp; CM$1, DataRegularSeason20242025!$D$3:$D$1315, $A24)+SUMIFS(DataRegularSeason20242025!$AB$3:$AB$1315,DataRegularSeason20242025!$B$3:$B$1315, "&lt;=" &amp; CM$1, DataRegularSeason20242025!$E$3:$E$1315, $A24)</f>
        <v>10</v>
      </c>
      <c r="CN24">
        <f>SUMIFS(DataRegularSeason20242025!$AA$3:$AA$1315,DataRegularSeason20242025!$B$3:$B$1315, "&lt;=" &amp; CN$1, DataRegularSeason20242025!$D$3:$D$1315, $A24)+SUMIFS(DataRegularSeason20242025!$AB$3:$AB$1315,DataRegularSeason20242025!$B$3:$B$1315, "&lt;=" &amp; CN$1, DataRegularSeason20242025!$E$3:$E$1315, $A24)</f>
        <v>10</v>
      </c>
      <c r="CO24">
        <f>SUMIFS(DataRegularSeason20242025!$AA$3:$AA$1315,DataRegularSeason20242025!$B$3:$B$1315, "&lt;=" &amp; CO$1, DataRegularSeason20242025!$D$3:$D$1315, $A24)+SUMIFS(DataRegularSeason20242025!$AB$3:$AB$1315,DataRegularSeason20242025!$B$3:$B$1315, "&lt;=" &amp; CO$1, DataRegularSeason20242025!$E$3:$E$1315, $A24)</f>
        <v>10</v>
      </c>
      <c r="CP24">
        <f>SUMIFS(DataRegularSeason20242025!$AA$3:$AA$1315,DataRegularSeason20242025!$B$3:$B$1315, "&lt;=" &amp; CP$1, DataRegularSeason20242025!$D$3:$D$1315, $A24)+SUMIFS(DataRegularSeason20242025!$AB$3:$AB$1315,DataRegularSeason20242025!$B$3:$B$1315, "&lt;=" &amp; CP$1, DataRegularSeason20242025!$E$3:$E$1315, $A24)</f>
        <v>10</v>
      </c>
      <c r="CQ24">
        <f>SUMIFS(DataRegularSeason20242025!$AA$3:$AA$1315,DataRegularSeason20242025!$B$3:$B$1315, "&lt;=" &amp; CQ$1, DataRegularSeason20242025!$D$3:$D$1315, $A24)+SUMIFS(DataRegularSeason20242025!$AB$3:$AB$1315,DataRegularSeason20242025!$B$3:$B$1315, "&lt;=" &amp; CQ$1, DataRegularSeason20242025!$E$3:$E$1315, $A24)</f>
        <v>10</v>
      </c>
      <c r="CR24">
        <f>SUMIFS(DataRegularSeason20242025!$AA$3:$AA$1315,DataRegularSeason20242025!$B$3:$B$1315, "&lt;=" &amp; CR$1, DataRegularSeason20242025!$D$3:$D$1315, $A24)+SUMIFS(DataRegularSeason20242025!$AB$3:$AB$1315,DataRegularSeason20242025!$B$3:$B$1315, "&lt;=" &amp; CR$1, DataRegularSeason20242025!$E$3:$E$1315, $A24)</f>
        <v>10</v>
      </c>
      <c r="CS24">
        <f>SUMIFS(DataRegularSeason20242025!$AA$3:$AA$1315,DataRegularSeason20242025!$B$3:$B$1315, "&lt;=" &amp; CS$1, DataRegularSeason20242025!$D$3:$D$1315, $A24)+SUMIFS(DataRegularSeason20242025!$AB$3:$AB$1315,DataRegularSeason20242025!$B$3:$B$1315, "&lt;=" &amp; CS$1, DataRegularSeason20242025!$E$3:$E$1315, $A24)</f>
        <v>10</v>
      </c>
      <c r="CT24">
        <f>SUMIFS(DataRegularSeason20242025!$AA$3:$AA$1315,DataRegularSeason20242025!$B$3:$B$1315, "&lt;=" &amp; CT$1, DataRegularSeason20242025!$D$3:$D$1315, $A24)+SUMIFS(DataRegularSeason20242025!$AB$3:$AB$1315,DataRegularSeason20242025!$B$3:$B$1315, "&lt;=" &amp; CT$1, DataRegularSeason20242025!$E$3:$E$1315, $A24)</f>
        <v>10</v>
      </c>
      <c r="CU24">
        <f>SUMIFS(DataRegularSeason20242025!$AA$3:$AA$1315,DataRegularSeason20242025!$B$3:$B$1315, "&lt;=" &amp; CU$1, DataRegularSeason20242025!$D$3:$D$1315, $A24)+SUMIFS(DataRegularSeason20242025!$AB$3:$AB$1315,DataRegularSeason20242025!$B$3:$B$1315, "&lt;=" &amp; CU$1, DataRegularSeason20242025!$E$3:$E$1315, $A24)</f>
        <v>10</v>
      </c>
      <c r="CV24">
        <f>SUMIFS(DataRegularSeason20242025!$AA$3:$AA$1315,DataRegularSeason20242025!$B$3:$B$1315, "&lt;=" &amp; CV$1, DataRegularSeason20242025!$D$3:$D$1315, $A24)+SUMIFS(DataRegularSeason20242025!$AB$3:$AB$1315,DataRegularSeason20242025!$B$3:$B$1315, "&lt;=" &amp; CV$1, DataRegularSeason20242025!$E$3:$E$1315, $A24)</f>
        <v>10</v>
      </c>
      <c r="CW24">
        <f>SUMIFS(DataRegularSeason20242025!$AA$3:$AA$1315,DataRegularSeason20242025!$B$3:$B$1315, "&lt;=" &amp; CW$1, DataRegularSeason20242025!$D$3:$D$1315, $A24)+SUMIFS(DataRegularSeason20242025!$AB$3:$AB$1315,DataRegularSeason20242025!$B$3:$B$1315, "&lt;=" &amp; CW$1, DataRegularSeason20242025!$E$3:$E$1315, $A24)</f>
        <v>10</v>
      </c>
      <c r="CX24">
        <f>SUMIFS(DataRegularSeason20242025!$AA$3:$AA$1315,DataRegularSeason20242025!$B$3:$B$1315, "&lt;=" &amp; CX$1, DataRegularSeason20242025!$D$3:$D$1315, $A24)+SUMIFS(DataRegularSeason20242025!$AB$3:$AB$1315,DataRegularSeason20242025!$B$3:$B$1315, "&lt;=" &amp; CX$1, DataRegularSeason20242025!$E$3:$E$1315, $A24)</f>
        <v>10</v>
      </c>
      <c r="CY24">
        <f>SUMIFS(DataRegularSeason20242025!$AA$3:$AA$1315,DataRegularSeason20242025!$B$3:$B$1315, "&lt;=" &amp; CY$1, DataRegularSeason20242025!$D$3:$D$1315, $A24)+SUMIFS(DataRegularSeason20242025!$AB$3:$AB$1315,DataRegularSeason20242025!$B$3:$B$1315, "&lt;=" &amp; CY$1, DataRegularSeason20242025!$E$3:$E$1315, $A24)</f>
        <v>10</v>
      </c>
      <c r="CZ24">
        <f>SUMIFS(DataRegularSeason20242025!$AA$3:$AA$1315,DataRegularSeason20242025!$B$3:$B$1315, "&lt;=" &amp; CZ$1, DataRegularSeason20242025!$D$3:$D$1315, $A24)+SUMIFS(DataRegularSeason20242025!$AB$3:$AB$1315,DataRegularSeason20242025!$B$3:$B$1315, "&lt;=" &amp; CZ$1, DataRegularSeason20242025!$E$3:$E$1315, $A24)</f>
        <v>10</v>
      </c>
      <c r="DA24">
        <f>SUMIFS(DataRegularSeason20242025!$AA$3:$AA$1315,DataRegularSeason20242025!$B$3:$B$1315, "&lt;=" &amp; DA$1, DataRegularSeason20242025!$D$3:$D$1315, $A24)+SUMIFS(DataRegularSeason20242025!$AB$3:$AB$1315,DataRegularSeason20242025!$B$3:$B$1315, "&lt;=" &amp; DA$1, DataRegularSeason20242025!$E$3:$E$1315, $A24)</f>
        <v>10</v>
      </c>
      <c r="DB24">
        <f>SUMIFS(DataRegularSeason20242025!$AA$3:$AA$1315,DataRegularSeason20242025!$B$3:$B$1315, "&lt;=" &amp; DB$1, DataRegularSeason20242025!$D$3:$D$1315, $A24)+SUMIFS(DataRegularSeason20242025!$AB$3:$AB$1315,DataRegularSeason20242025!$B$3:$B$1315, "&lt;=" &amp; DB$1, DataRegularSeason20242025!$E$3:$E$1315, $A24)</f>
        <v>10</v>
      </c>
      <c r="DC24">
        <f>SUMIFS(DataRegularSeason20242025!$AA$3:$AA$1315,DataRegularSeason20242025!$B$3:$B$1315, "&lt;=" &amp; DC$1, DataRegularSeason20242025!$D$3:$D$1315, $A24)+SUMIFS(DataRegularSeason20242025!$AB$3:$AB$1315,DataRegularSeason20242025!$B$3:$B$1315, "&lt;=" &amp; DC$1, DataRegularSeason20242025!$E$3:$E$1315, $A24)</f>
        <v>10</v>
      </c>
      <c r="DD24">
        <f>SUMIFS(DataRegularSeason20242025!$AA$3:$AA$1315,DataRegularSeason20242025!$B$3:$B$1315, "&lt;=" &amp; DD$1, DataRegularSeason20242025!$D$3:$D$1315, $A24)+SUMIFS(DataRegularSeason20242025!$AB$3:$AB$1315,DataRegularSeason20242025!$B$3:$B$1315, "&lt;=" &amp; DD$1, DataRegularSeason20242025!$E$3:$E$1315, $A24)</f>
        <v>10</v>
      </c>
      <c r="DE24">
        <f>SUMIFS(DataRegularSeason20242025!$AA$3:$AA$1315,DataRegularSeason20242025!$B$3:$B$1315, "&lt;=" &amp; DE$1, DataRegularSeason20242025!$D$3:$D$1315, $A24)+SUMIFS(DataRegularSeason20242025!$AB$3:$AB$1315,DataRegularSeason20242025!$B$3:$B$1315, "&lt;=" &amp; DE$1, DataRegularSeason20242025!$E$3:$E$1315, $A24)</f>
        <v>10</v>
      </c>
      <c r="DF24">
        <f>SUMIFS(DataRegularSeason20242025!$AA$3:$AA$1315,DataRegularSeason20242025!$B$3:$B$1315, "&lt;=" &amp; DF$1, DataRegularSeason20242025!$D$3:$D$1315, $A24)+SUMIFS(DataRegularSeason20242025!$AB$3:$AB$1315,DataRegularSeason20242025!$B$3:$B$1315, "&lt;=" &amp; DF$1, DataRegularSeason20242025!$E$3:$E$1315, $A24)</f>
        <v>10</v>
      </c>
      <c r="DG24">
        <f>SUMIFS(DataRegularSeason20242025!$AA$3:$AA$1315,DataRegularSeason20242025!$B$3:$B$1315, "&lt;=" &amp; DG$1, DataRegularSeason20242025!$D$3:$D$1315, $A24)+SUMIFS(DataRegularSeason20242025!$AB$3:$AB$1315,DataRegularSeason20242025!$B$3:$B$1315, "&lt;=" &amp; DG$1, DataRegularSeason20242025!$E$3:$E$1315, $A24)</f>
        <v>10</v>
      </c>
      <c r="DH24">
        <f>SUMIFS(DataRegularSeason20242025!$AA$3:$AA$1315,DataRegularSeason20242025!$B$3:$B$1315, "&lt;=" &amp; DH$1, DataRegularSeason20242025!$D$3:$D$1315, $A24)+SUMIFS(DataRegularSeason20242025!$AB$3:$AB$1315,DataRegularSeason20242025!$B$3:$B$1315, "&lt;=" &amp; DH$1, DataRegularSeason20242025!$E$3:$E$1315, $A24)</f>
        <v>10</v>
      </c>
      <c r="DI24">
        <f>SUMIFS(DataRegularSeason20242025!$AA$3:$AA$1315,DataRegularSeason20242025!$B$3:$B$1315, "&lt;=" &amp; DI$1, DataRegularSeason20242025!$D$3:$D$1315, $A24)+SUMIFS(DataRegularSeason20242025!$AB$3:$AB$1315,DataRegularSeason20242025!$B$3:$B$1315, "&lt;=" &amp; DI$1, DataRegularSeason20242025!$E$3:$E$1315, $A24)</f>
        <v>10</v>
      </c>
      <c r="DJ24">
        <f>SUMIFS(DataRegularSeason20242025!$AA$3:$AA$1315,DataRegularSeason20242025!$B$3:$B$1315, "&lt;=" &amp; DJ$1, DataRegularSeason20242025!$D$3:$D$1315, $A24)+SUMIFS(DataRegularSeason20242025!$AB$3:$AB$1315,DataRegularSeason20242025!$B$3:$B$1315, "&lt;=" &amp; DJ$1, DataRegularSeason20242025!$E$3:$E$1315, $A24)</f>
        <v>10</v>
      </c>
      <c r="DK24">
        <f>SUMIFS(DataRegularSeason20242025!$AA$3:$AA$1315,DataRegularSeason20242025!$B$3:$B$1315, "&lt;=" &amp; DK$1, DataRegularSeason20242025!$D$3:$D$1315, $A24)+SUMIFS(DataRegularSeason20242025!$AB$3:$AB$1315,DataRegularSeason20242025!$B$3:$B$1315, "&lt;=" &amp; DK$1, DataRegularSeason20242025!$E$3:$E$1315, $A24)</f>
        <v>10</v>
      </c>
      <c r="DL24">
        <f>SUMIFS(DataRegularSeason20242025!$AA$3:$AA$1315,DataRegularSeason20242025!$B$3:$B$1315, "&lt;=" &amp; DL$1, DataRegularSeason20242025!$D$3:$D$1315, $A24)+SUMIFS(DataRegularSeason20242025!$AB$3:$AB$1315,DataRegularSeason20242025!$B$3:$B$1315, "&lt;=" &amp; DL$1, DataRegularSeason20242025!$E$3:$E$1315, $A24)</f>
        <v>10</v>
      </c>
      <c r="DM24">
        <f>SUMIFS(DataRegularSeason20242025!$AA$3:$AA$1315,DataRegularSeason20242025!$B$3:$B$1315, "&lt;=" &amp; DM$1, DataRegularSeason20242025!$D$3:$D$1315, $A24)+SUMIFS(DataRegularSeason20242025!$AB$3:$AB$1315,DataRegularSeason20242025!$B$3:$B$1315, "&lt;=" &amp; DM$1, DataRegularSeason20242025!$E$3:$E$1315, $A24)</f>
        <v>10</v>
      </c>
      <c r="DN24">
        <f>SUMIFS(DataRegularSeason20242025!$AA$3:$AA$1315,DataRegularSeason20242025!$B$3:$B$1315, "&lt;=" &amp; DN$1, DataRegularSeason20242025!$D$3:$D$1315, $A24)+SUMIFS(DataRegularSeason20242025!$AB$3:$AB$1315,DataRegularSeason20242025!$B$3:$B$1315, "&lt;=" &amp; DN$1, DataRegularSeason20242025!$E$3:$E$1315, $A24)</f>
        <v>10</v>
      </c>
      <c r="DO24">
        <f>SUMIFS(DataRegularSeason20242025!$AA$3:$AA$1315,DataRegularSeason20242025!$B$3:$B$1315, "&lt;=" &amp; DO$1, DataRegularSeason20242025!$D$3:$D$1315, $A24)+SUMIFS(DataRegularSeason20242025!$AB$3:$AB$1315,DataRegularSeason20242025!$B$3:$B$1315, "&lt;=" &amp; DO$1, DataRegularSeason20242025!$E$3:$E$1315, $A24)</f>
        <v>10</v>
      </c>
      <c r="DP24">
        <f>SUMIFS(DataRegularSeason20242025!$AA$3:$AA$1315,DataRegularSeason20242025!$B$3:$B$1315, "&lt;=" &amp; DP$1, DataRegularSeason20242025!$D$3:$D$1315, $A24)+SUMIFS(DataRegularSeason20242025!$AB$3:$AB$1315,DataRegularSeason20242025!$B$3:$B$1315, "&lt;=" &amp; DP$1, DataRegularSeason20242025!$E$3:$E$1315, $A24)</f>
        <v>10</v>
      </c>
      <c r="DQ24">
        <f>SUMIFS(DataRegularSeason20242025!$AA$3:$AA$1315,DataRegularSeason20242025!$B$3:$B$1315, "&lt;=" &amp; DQ$1, DataRegularSeason20242025!$D$3:$D$1315, $A24)+SUMIFS(DataRegularSeason20242025!$AB$3:$AB$1315,DataRegularSeason20242025!$B$3:$B$1315, "&lt;=" &amp; DQ$1, DataRegularSeason20242025!$E$3:$E$1315, $A24)</f>
        <v>10</v>
      </c>
      <c r="DR24">
        <f>SUMIFS(DataRegularSeason20242025!$AA$3:$AA$1315,DataRegularSeason20242025!$B$3:$B$1315, "&lt;=" &amp; DR$1, DataRegularSeason20242025!$D$3:$D$1315, $A24)+SUMIFS(DataRegularSeason20242025!$AB$3:$AB$1315,DataRegularSeason20242025!$B$3:$B$1315, "&lt;=" &amp; DR$1, DataRegularSeason20242025!$E$3:$E$1315, $A24)</f>
        <v>10</v>
      </c>
      <c r="DS24">
        <f>SUMIFS(DataRegularSeason20242025!$AA$3:$AA$1315,DataRegularSeason20242025!$B$3:$B$1315, "&lt;=" &amp; DS$1, DataRegularSeason20242025!$D$3:$D$1315, $A24)+SUMIFS(DataRegularSeason20242025!$AB$3:$AB$1315,DataRegularSeason20242025!$B$3:$B$1315, "&lt;=" &amp; DS$1, DataRegularSeason20242025!$E$3:$E$1315, $A24)</f>
        <v>10</v>
      </c>
      <c r="DT24">
        <f>SUMIFS(DataRegularSeason20242025!$AA$3:$AA$1315,DataRegularSeason20242025!$B$3:$B$1315, "&lt;=" &amp; DT$1, DataRegularSeason20242025!$D$3:$D$1315, $A24)+SUMIFS(DataRegularSeason20242025!$AB$3:$AB$1315,DataRegularSeason20242025!$B$3:$B$1315, "&lt;=" &amp; DT$1, DataRegularSeason20242025!$E$3:$E$1315, $A24)</f>
        <v>10</v>
      </c>
      <c r="DU24">
        <f>SUMIFS(DataRegularSeason20242025!$AA$3:$AA$1315,DataRegularSeason20242025!$B$3:$B$1315, "&lt;=" &amp; DU$1, DataRegularSeason20242025!$D$3:$D$1315, $A24)+SUMIFS(DataRegularSeason20242025!$AB$3:$AB$1315,DataRegularSeason20242025!$B$3:$B$1315, "&lt;=" &amp; DU$1, DataRegularSeason20242025!$E$3:$E$1315, $A24)</f>
        <v>10</v>
      </c>
      <c r="DV24">
        <f>SUMIFS(DataRegularSeason20242025!$AA$3:$AA$1315,DataRegularSeason20242025!$B$3:$B$1315, "&lt;=" &amp; DV$1, DataRegularSeason20242025!$D$3:$D$1315, $A24)+SUMIFS(DataRegularSeason20242025!$AB$3:$AB$1315,DataRegularSeason20242025!$B$3:$B$1315, "&lt;=" &amp; DV$1, DataRegularSeason20242025!$E$3:$E$1315, $A24)</f>
        <v>10</v>
      </c>
      <c r="DW24">
        <f>SUMIFS(DataRegularSeason20242025!$AA$3:$AA$1315,DataRegularSeason20242025!$B$3:$B$1315, "&lt;=" &amp; DW$1, DataRegularSeason20242025!$D$3:$D$1315, $A24)+SUMIFS(DataRegularSeason20242025!$AB$3:$AB$1315,DataRegularSeason20242025!$B$3:$B$1315, "&lt;=" &amp; DW$1, DataRegularSeason20242025!$E$3:$E$1315, $A24)</f>
        <v>10</v>
      </c>
      <c r="DX24">
        <f>SUMIFS(DataRegularSeason20242025!$AA$3:$AA$1315,DataRegularSeason20242025!$B$3:$B$1315, "&lt;=" &amp; DX$1, DataRegularSeason20242025!$D$3:$D$1315, $A24)+SUMIFS(DataRegularSeason20242025!$AB$3:$AB$1315,DataRegularSeason20242025!$B$3:$B$1315, "&lt;=" &amp; DX$1, DataRegularSeason20242025!$E$3:$E$1315, $A24)</f>
        <v>10</v>
      </c>
      <c r="DY24">
        <f>SUMIFS(DataRegularSeason20242025!$AA$3:$AA$1315,DataRegularSeason20242025!$B$3:$B$1315, "&lt;=" &amp; DY$1, DataRegularSeason20242025!$D$3:$D$1315, $A24)+SUMIFS(DataRegularSeason20242025!$AB$3:$AB$1315,DataRegularSeason20242025!$B$3:$B$1315, "&lt;=" &amp; DY$1, DataRegularSeason20242025!$E$3:$E$1315, $A24)</f>
        <v>10</v>
      </c>
      <c r="DZ24">
        <f>SUMIFS(DataRegularSeason20242025!$AA$3:$AA$1315,DataRegularSeason20242025!$B$3:$B$1315, "&lt;=" &amp; DZ$1, DataRegularSeason20242025!$D$3:$D$1315, $A24)+SUMIFS(DataRegularSeason20242025!$AB$3:$AB$1315,DataRegularSeason20242025!$B$3:$B$1315, "&lt;=" &amp; DZ$1, DataRegularSeason20242025!$E$3:$E$1315, $A24)</f>
        <v>10</v>
      </c>
      <c r="EA24">
        <f>SUMIFS(DataRegularSeason20242025!$AA$3:$AA$1315,DataRegularSeason20242025!$B$3:$B$1315, "&lt;=" &amp; EA$1, DataRegularSeason20242025!$D$3:$D$1315, $A24)+SUMIFS(DataRegularSeason20242025!$AB$3:$AB$1315,DataRegularSeason20242025!$B$3:$B$1315, "&lt;=" &amp; EA$1, DataRegularSeason20242025!$E$3:$E$1315, $A24)</f>
        <v>10</v>
      </c>
      <c r="EB24">
        <f>SUMIFS(DataRegularSeason20242025!$AA$3:$AA$1315,DataRegularSeason20242025!$B$3:$B$1315, "&lt;=" &amp; EB$1, DataRegularSeason20242025!$D$3:$D$1315, $A24)+SUMIFS(DataRegularSeason20242025!$AB$3:$AB$1315,DataRegularSeason20242025!$B$3:$B$1315, "&lt;=" &amp; EB$1, DataRegularSeason20242025!$E$3:$E$1315, $A24)</f>
        <v>10</v>
      </c>
      <c r="EC24">
        <f>SUMIFS(DataRegularSeason20242025!$AA$3:$AA$1315,DataRegularSeason20242025!$B$3:$B$1315, "&lt;=" &amp; EC$1, DataRegularSeason20242025!$D$3:$D$1315, $A24)+SUMIFS(DataRegularSeason20242025!$AB$3:$AB$1315,DataRegularSeason20242025!$B$3:$B$1315, "&lt;=" &amp; EC$1, DataRegularSeason20242025!$E$3:$E$1315, $A24)</f>
        <v>10</v>
      </c>
      <c r="ED24">
        <f>SUMIFS(DataRegularSeason20242025!$AA$3:$AA$1315,DataRegularSeason20242025!$B$3:$B$1315, "&lt;=" &amp; ED$1, DataRegularSeason20242025!$D$3:$D$1315, $A24)+SUMIFS(DataRegularSeason20242025!$AB$3:$AB$1315,DataRegularSeason20242025!$B$3:$B$1315, "&lt;=" &amp; ED$1, DataRegularSeason20242025!$E$3:$E$1315, $A24)</f>
        <v>10</v>
      </c>
      <c r="EE24">
        <f>SUMIFS(DataRegularSeason20242025!$AA$3:$AA$1315,DataRegularSeason20242025!$B$3:$B$1315, "&lt;=" &amp; EE$1, DataRegularSeason20242025!$D$3:$D$1315, $A24)+SUMIFS(DataRegularSeason20242025!$AB$3:$AB$1315,DataRegularSeason20242025!$B$3:$B$1315, "&lt;=" &amp; EE$1, DataRegularSeason20242025!$E$3:$E$1315, $A24)</f>
        <v>10</v>
      </c>
      <c r="EF24">
        <f>SUMIFS(DataRegularSeason20242025!$AA$3:$AA$1315,DataRegularSeason20242025!$B$3:$B$1315, "&lt;=" &amp; EF$1, DataRegularSeason20242025!$D$3:$D$1315, $A24)+SUMIFS(DataRegularSeason20242025!$AB$3:$AB$1315,DataRegularSeason20242025!$B$3:$B$1315, "&lt;=" &amp; EF$1, DataRegularSeason20242025!$E$3:$E$1315, $A24)</f>
        <v>10</v>
      </c>
      <c r="EG24">
        <f>SUMIFS(DataRegularSeason20242025!$AA$3:$AA$1315,DataRegularSeason20242025!$B$3:$B$1315, "&lt;=" &amp; EG$1, DataRegularSeason20242025!$D$3:$D$1315, $A24)+SUMIFS(DataRegularSeason20242025!$AB$3:$AB$1315,DataRegularSeason20242025!$B$3:$B$1315, "&lt;=" &amp; EG$1, DataRegularSeason20242025!$E$3:$E$1315, $A24)</f>
        <v>10</v>
      </c>
      <c r="EH24">
        <f>SUMIFS(DataRegularSeason20242025!$AA$3:$AA$1315,DataRegularSeason20242025!$B$3:$B$1315, "&lt;=" &amp; EH$1, DataRegularSeason20242025!$D$3:$D$1315, $A24)+SUMIFS(DataRegularSeason20242025!$AB$3:$AB$1315,DataRegularSeason20242025!$B$3:$B$1315, "&lt;=" &amp; EH$1, DataRegularSeason20242025!$E$3:$E$1315, $A24)</f>
        <v>10</v>
      </c>
      <c r="EI24">
        <f>SUMIFS(DataRegularSeason20242025!$AA$3:$AA$1315,DataRegularSeason20242025!$B$3:$B$1315, "&lt;=" &amp; EI$1, DataRegularSeason20242025!$D$3:$D$1315, $A24)+SUMIFS(DataRegularSeason20242025!$AB$3:$AB$1315,DataRegularSeason20242025!$B$3:$B$1315, "&lt;=" &amp; EI$1, DataRegularSeason20242025!$E$3:$E$1315, $A24)</f>
        <v>10</v>
      </c>
      <c r="EJ24">
        <f>SUMIFS(DataRegularSeason20242025!$AA$3:$AA$1315,DataRegularSeason20242025!$B$3:$B$1315, "&lt;=" &amp; EJ$1, DataRegularSeason20242025!$D$3:$D$1315, $A24)+SUMIFS(DataRegularSeason20242025!$AB$3:$AB$1315,DataRegularSeason20242025!$B$3:$B$1315, "&lt;=" &amp; EJ$1, DataRegularSeason20242025!$E$3:$E$1315, $A24)</f>
        <v>10</v>
      </c>
      <c r="EK24">
        <f>SUMIFS(DataRegularSeason20242025!$AA$3:$AA$1315,DataRegularSeason20242025!$B$3:$B$1315, "&lt;=" &amp; EK$1, DataRegularSeason20242025!$D$3:$D$1315, $A24)+SUMIFS(DataRegularSeason20242025!$AB$3:$AB$1315,DataRegularSeason20242025!$B$3:$B$1315, "&lt;=" &amp; EK$1, DataRegularSeason20242025!$E$3:$E$1315, $A24)</f>
        <v>10</v>
      </c>
      <c r="EL24">
        <f>SUMIFS(DataRegularSeason20242025!$AA$3:$AA$1315,DataRegularSeason20242025!$B$3:$B$1315, "&lt;=" &amp; EL$1, DataRegularSeason20242025!$D$3:$D$1315, $A24)+SUMIFS(DataRegularSeason20242025!$AB$3:$AB$1315,DataRegularSeason20242025!$B$3:$B$1315, "&lt;=" &amp; EL$1, DataRegularSeason20242025!$E$3:$E$1315, $A24)</f>
        <v>10</v>
      </c>
      <c r="EM24">
        <f>SUMIFS(DataRegularSeason20242025!$AA$3:$AA$1315,DataRegularSeason20242025!$B$3:$B$1315, "&lt;=" &amp; EM$1, DataRegularSeason20242025!$D$3:$D$1315, $A24)+SUMIFS(DataRegularSeason20242025!$AB$3:$AB$1315,DataRegularSeason20242025!$B$3:$B$1315, "&lt;=" &amp; EM$1, DataRegularSeason20242025!$E$3:$E$1315, $A24)</f>
        <v>10</v>
      </c>
      <c r="EN24">
        <f>SUMIFS(DataRegularSeason20242025!$AA$3:$AA$1315,DataRegularSeason20242025!$B$3:$B$1315, "&lt;=" &amp; EN$1, DataRegularSeason20242025!$D$3:$D$1315, $A24)+SUMIFS(DataRegularSeason20242025!$AB$3:$AB$1315,DataRegularSeason20242025!$B$3:$B$1315, "&lt;=" &amp; EN$1, DataRegularSeason20242025!$E$3:$E$1315, $A24)</f>
        <v>10</v>
      </c>
      <c r="EO24">
        <f>SUMIFS(DataRegularSeason20242025!$AA$3:$AA$1315,DataRegularSeason20242025!$B$3:$B$1315, "&lt;=" &amp; EO$1, DataRegularSeason20242025!$D$3:$D$1315, $A24)+SUMIFS(DataRegularSeason20242025!$AB$3:$AB$1315,DataRegularSeason20242025!$B$3:$B$1315, "&lt;=" &amp; EO$1, DataRegularSeason20242025!$E$3:$E$1315, $A24)</f>
        <v>10</v>
      </c>
      <c r="EP24">
        <f>SUMIFS(DataRegularSeason20242025!$AA$3:$AA$1315,DataRegularSeason20242025!$B$3:$B$1315, "&lt;=" &amp; EP$1, DataRegularSeason20242025!$D$3:$D$1315, $A24)+SUMIFS(DataRegularSeason20242025!$AB$3:$AB$1315,DataRegularSeason20242025!$B$3:$B$1315, "&lt;=" &amp; EP$1, DataRegularSeason20242025!$E$3:$E$1315, $A24)</f>
        <v>10</v>
      </c>
      <c r="EQ24">
        <f>SUMIFS(DataRegularSeason20242025!$AA$3:$AA$1315,DataRegularSeason20242025!$B$3:$B$1315, "&lt;=" &amp; EQ$1, DataRegularSeason20242025!$D$3:$D$1315, $A24)+SUMIFS(DataRegularSeason20242025!$AB$3:$AB$1315,DataRegularSeason20242025!$B$3:$B$1315, "&lt;=" &amp; EQ$1, DataRegularSeason20242025!$E$3:$E$1315, $A24)</f>
        <v>10</v>
      </c>
      <c r="ER24">
        <f>SUMIFS(DataRegularSeason20242025!$AA$3:$AA$1315,DataRegularSeason20242025!$B$3:$B$1315, "&lt;=" &amp; ER$1, DataRegularSeason20242025!$D$3:$D$1315, $A24)+SUMIFS(DataRegularSeason20242025!$AB$3:$AB$1315,DataRegularSeason20242025!$B$3:$B$1315, "&lt;=" &amp; ER$1, DataRegularSeason20242025!$E$3:$E$1315, $A24)</f>
        <v>10</v>
      </c>
      <c r="ES24">
        <f>SUMIFS(DataRegularSeason20242025!$AA$3:$AA$1315,DataRegularSeason20242025!$B$3:$B$1315, "&lt;=" &amp; ES$1, DataRegularSeason20242025!$D$3:$D$1315, $A24)+SUMIFS(DataRegularSeason20242025!$AB$3:$AB$1315,DataRegularSeason20242025!$B$3:$B$1315, "&lt;=" &amp; ES$1, DataRegularSeason20242025!$E$3:$E$1315, $A24)</f>
        <v>10</v>
      </c>
      <c r="ET24">
        <f>SUMIFS(DataRegularSeason20242025!$AA$3:$AA$1315,DataRegularSeason20242025!$B$3:$B$1315, "&lt;=" &amp; ET$1, DataRegularSeason20242025!$D$3:$D$1315, $A24)+SUMIFS(DataRegularSeason20242025!$AB$3:$AB$1315,DataRegularSeason20242025!$B$3:$B$1315, "&lt;=" &amp; ET$1, DataRegularSeason20242025!$E$3:$E$1315, $A24)</f>
        <v>10</v>
      </c>
      <c r="EU24">
        <f>SUMIFS(DataRegularSeason20242025!$AA$3:$AA$1315,DataRegularSeason20242025!$B$3:$B$1315, "&lt;=" &amp; EU$1, DataRegularSeason20242025!$D$3:$D$1315, $A24)+SUMIFS(DataRegularSeason20242025!$AB$3:$AB$1315,DataRegularSeason20242025!$B$3:$B$1315, "&lt;=" &amp; EU$1, DataRegularSeason20242025!$E$3:$E$1315, $A24)</f>
        <v>10</v>
      </c>
      <c r="EV24">
        <f>SUMIFS(DataRegularSeason20242025!$AA$3:$AA$1315,DataRegularSeason20242025!$B$3:$B$1315, "&lt;=" &amp; EV$1, DataRegularSeason20242025!$D$3:$D$1315, $A24)+SUMIFS(DataRegularSeason20242025!$AB$3:$AB$1315,DataRegularSeason20242025!$B$3:$B$1315, "&lt;=" &amp; EV$1, DataRegularSeason20242025!$E$3:$E$1315, $A24)</f>
        <v>10</v>
      </c>
      <c r="EW24">
        <f>SUMIFS(DataRegularSeason20242025!$AA$3:$AA$1315,DataRegularSeason20242025!$B$3:$B$1315, "&lt;=" &amp; EW$1, DataRegularSeason20242025!$D$3:$D$1315, $A24)+SUMIFS(DataRegularSeason20242025!$AB$3:$AB$1315,DataRegularSeason20242025!$B$3:$B$1315, "&lt;=" &amp; EW$1, DataRegularSeason20242025!$E$3:$E$1315, $A24)</f>
        <v>10</v>
      </c>
      <c r="EX24">
        <f>SUMIFS(DataRegularSeason20242025!$AA$3:$AA$1315,DataRegularSeason20242025!$B$3:$B$1315, "&lt;=" &amp; EX$1, DataRegularSeason20242025!$D$3:$D$1315, $A24)+SUMIFS(DataRegularSeason20242025!$AB$3:$AB$1315,DataRegularSeason20242025!$B$3:$B$1315, "&lt;=" &amp; EX$1, DataRegularSeason20242025!$E$3:$E$1315, $A24)</f>
        <v>10</v>
      </c>
      <c r="EY24">
        <f>SUMIFS(DataRegularSeason20242025!$AA$3:$AA$1315,DataRegularSeason20242025!$B$3:$B$1315, "&lt;=" &amp; EY$1, DataRegularSeason20242025!$D$3:$D$1315, $A24)+SUMIFS(DataRegularSeason20242025!$AB$3:$AB$1315,DataRegularSeason20242025!$B$3:$B$1315, "&lt;=" &amp; EY$1, DataRegularSeason20242025!$E$3:$E$1315, $A24)</f>
        <v>10</v>
      </c>
      <c r="EZ24">
        <f>SUMIFS(DataRegularSeason20242025!$AA$3:$AA$1315,DataRegularSeason20242025!$B$3:$B$1315, "&lt;=" &amp; EZ$1, DataRegularSeason20242025!$D$3:$D$1315, $A24)+SUMIFS(DataRegularSeason20242025!$AB$3:$AB$1315,DataRegularSeason20242025!$B$3:$B$1315, "&lt;=" &amp; EZ$1, DataRegularSeason20242025!$E$3:$E$1315, $A24)</f>
        <v>10</v>
      </c>
      <c r="FA24">
        <f>SUMIFS(DataRegularSeason20242025!$AA$3:$AA$1315,DataRegularSeason20242025!$B$3:$B$1315, "&lt;=" &amp; FA$1, DataRegularSeason20242025!$D$3:$D$1315, $A24)+SUMIFS(DataRegularSeason20242025!$AB$3:$AB$1315,DataRegularSeason20242025!$B$3:$B$1315, "&lt;=" &amp; FA$1, DataRegularSeason20242025!$E$3:$E$1315, $A24)</f>
        <v>10</v>
      </c>
      <c r="FB24">
        <f>SUMIFS(DataRegularSeason20242025!$AA$3:$AA$1315,DataRegularSeason20242025!$B$3:$B$1315, "&lt;=" &amp; FB$1, DataRegularSeason20242025!$D$3:$D$1315, $A24)+SUMIFS(DataRegularSeason20242025!$AB$3:$AB$1315,DataRegularSeason20242025!$B$3:$B$1315, "&lt;=" &amp; FB$1, DataRegularSeason20242025!$E$3:$E$1315, $A24)</f>
        <v>10</v>
      </c>
      <c r="FC24">
        <f>SUMIFS(DataRegularSeason20242025!$AA$3:$AA$1315,DataRegularSeason20242025!$B$3:$B$1315, "&lt;=" &amp; FC$1, DataRegularSeason20242025!$D$3:$D$1315, $A24)+SUMIFS(DataRegularSeason20242025!$AB$3:$AB$1315,DataRegularSeason20242025!$B$3:$B$1315, "&lt;=" &amp; FC$1, DataRegularSeason20242025!$E$3:$E$1315, $A24)</f>
        <v>10</v>
      </c>
      <c r="FD24">
        <f>SUMIFS(DataRegularSeason20242025!$AA$3:$AA$1315,DataRegularSeason20242025!$B$3:$B$1315, "&lt;=" &amp; FD$1, DataRegularSeason20242025!$D$3:$D$1315, $A24)+SUMIFS(DataRegularSeason20242025!$AB$3:$AB$1315,DataRegularSeason20242025!$B$3:$B$1315, "&lt;=" &amp; FD$1, DataRegularSeason20242025!$E$3:$E$1315, $A24)</f>
        <v>10</v>
      </c>
      <c r="FE24">
        <f>SUMIFS(DataRegularSeason20242025!$AA$3:$AA$1315,DataRegularSeason20242025!$B$3:$B$1315, "&lt;=" &amp; FE$1, DataRegularSeason20242025!$D$3:$D$1315, $A24)+SUMIFS(DataRegularSeason20242025!$AB$3:$AB$1315,DataRegularSeason20242025!$B$3:$B$1315, "&lt;=" &amp; FE$1, DataRegularSeason20242025!$E$3:$E$1315, $A24)</f>
        <v>10</v>
      </c>
      <c r="FF24">
        <f>SUMIFS(DataRegularSeason20242025!$AA$3:$AA$1315,DataRegularSeason20242025!$B$3:$B$1315, "&lt;=" &amp; FF$1, DataRegularSeason20242025!$D$3:$D$1315, $A24)+SUMIFS(DataRegularSeason20242025!$AB$3:$AB$1315,DataRegularSeason20242025!$B$3:$B$1315, "&lt;=" &amp; FF$1, DataRegularSeason20242025!$E$3:$E$1315, $A24)</f>
        <v>10</v>
      </c>
      <c r="FG24">
        <f>SUMIFS(DataRegularSeason20242025!$AA$3:$AA$1315,DataRegularSeason20242025!$B$3:$B$1315, "&lt;=" &amp; FG$1, DataRegularSeason20242025!$D$3:$D$1315, $A24)+SUMIFS(DataRegularSeason20242025!$AB$3:$AB$1315,DataRegularSeason20242025!$B$3:$B$1315, "&lt;=" &amp; FG$1, DataRegularSeason20242025!$E$3:$E$1315, $A24)</f>
        <v>10</v>
      </c>
      <c r="FH24">
        <f>SUMIFS(DataRegularSeason20242025!$AA$3:$AA$1315,DataRegularSeason20242025!$B$3:$B$1315, "&lt;=" &amp; FH$1, DataRegularSeason20242025!$D$3:$D$1315, $A24)+SUMIFS(DataRegularSeason20242025!$AB$3:$AB$1315,DataRegularSeason20242025!$B$3:$B$1315, "&lt;=" &amp; FH$1, DataRegularSeason20242025!$E$3:$E$1315, $A24)</f>
        <v>10</v>
      </c>
      <c r="FI24">
        <f>SUMIFS(DataRegularSeason20242025!$AA$3:$AA$1315,DataRegularSeason20242025!$B$3:$B$1315, "&lt;=" &amp; FI$1, DataRegularSeason20242025!$D$3:$D$1315, $A24)+SUMIFS(DataRegularSeason20242025!$AB$3:$AB$1315,DataRegularSeason20242025!$B$3:$B$1315, "&lt;=" &amp; FI$1, DataRegularSeason20242025!$E$3:$E$1315, $A24)</f>
        <v>10</v>
      </c>
      <c r="FJ24">
        <f>SUMIFS(DataRegularSeason20242025!$AA$3:$AA$1315,DataRegularSeason20242025!$B$3:$B$1315, "&lt;=" &amp; FJ$1, DataRegularSeason20242025!$D$3:$D$1315, $A24)+SUMIFS(DataRegularSeason20242025!$AB$3:$AB$1315,DataRegularSeason20242025!$B$3:$B$1315, "&lt;=" &amp; FJ$1, DataRegularSeason20242025!$E$3:$E$1315, $A24)</f>
        <v>10</v>
      </c>
      <c r="FK24">
        <f>SUMIFS(DataRegularSeason20242025!$AA$3:$AA$1315,DataRegularSeason20242025!$B$3:$B$1315, "&lt;=" &amp; FK$1, DataRegularSeason20242025!$D$3:$D$1315, $A24)+SUMIFS(DataRegularSeason20242025!$AB$3:$AB$1315,DataRegularSeason20242025!$B$3:$B$1315, "&lt;=" &amp; FK$1, DataRegularSeason20242025!$E$3:$E$1315, $A24)</f>
        <v>10</v>
      </c>
      <c r="FL24">
        <f>SUMIFS(DataRegularSeason20242025!$AA$3:$AA$1315,DataRegularSeason20242025!$B$3:$B$1315, "&lt;=" &amp; FL$1, DataRegularSeason20242025!$D$3:$D$1315, $A24)+SUMIFS(DataRegularSeason20242025!$AB$3:$AB$1315,DataRegularSeason20242025!$B$3:$B$1315, "&lt;=" &amp; FL$1, DataRegularSeason20242025!$E$3:$E$1315, $A24)</f>
        <v>10</v>
      </c>
      <c r="FM24">
        <f>SUMIFS(DataRegularSeason20242025!$AA$3:$AA$1315,DataRegularSeason20242025!$B$3:$B$1315, "&lt;=" &amp; FM$1, DataRegularSeason20242025!$D$3:$D$1315, $A24)+SUMIFS(DataRegularSeason20242025!$AB$3:$AB$1315,DataRegularSeason20242025!$B$3:$B$1315, "&lt;=" &amp; FM$1, DataRegularSeason20242025!$E$3:$E$1315, $A24)</f>
        <v>10</v>
      </c>
      <c r="FN24">
        <f>SUMIFS(DataRegularSeason20242025!$AA$3:$AA$1315,DataRegularSeason20242025!$B$3:$B$1315, "&lt;=" &amp; FN$1, DataRegularSeason20242025!$D$3:$D$1315, $A24)+SUMIFS(DataRegularSeason20242025!$AB$3:$AB$1315,DataRegularSeason20242025!$B$3:$B$1315, "&lt;=" &amp; FN$1, DataRegularSeason20242025!$E$3:$E$1315, $A24)</f>
        <v>10</v>
      </c>
      <c r="FO24">
        <f>SUMIFS(DataRegularSeason20242025!$AA$3:$AA$1315,DataRegularSeason20242025!$B$3:$B$1315, "&lt;=" &amp; FO$1, DataRegularSeason20242025!$D$3:$D$1315, $A24)+SUMIFS(DataRegularSeason20242025!$AB$3:$AB$1315,DataRegularSeason20242025!$B$3:$B$1315, "&lt;=" &amp; FO$1, DataRegularSeason20242025!$E$3:$E$1315, $A24)</f>
        <v>10</v>
      </c>
      <c r="FP24">
        <f>SUMIFS(DataRegularSeason20242025!$AA$3:$AA$1315,DataRegularSeason20242025!$B$3:$B$1315, "&lt;=" &amp; FP$1, DataRegularSeason20242025!$D$3:$D$1315, $A24)+SUMIFS(DataRegularSeason20242025!$AB$3:$AB$1315,DataRegularSeason20242025!$B$3:$B$1315, "&lt;=" &amp; FP$1, DataRegularSeason20242025!$E$3:$E$1315, $A24)</f>
        <v>10</v>
      </c>
      <c r="FQ24">
        <f>SUMIFS(DataRegularSeason20242025!$AA$3:$AA$1315,DataRegularSeason20242025!$B$3:$B$1315, "&lt;=" &amp; FQ$1, DataRegularSeason20242025!$D$3:$D$1315, $A24)+SUMIFS(DataRegularSeason20242025!$AB$3:$AB$1315,DataRegularSeason20242025!$B$3:$B$1315, "&lt;=" &amp; FQ$1, DataRegularSeason20242025!$E$3:$E$1315, $A24)</f>
        <v>10</v>
      </c>
      <c r="FR24">
        <f>SUMIFS(DataRegularSeason20242025!$AA$3:$AA$1315,DataRegularSeason20242025!$B$3:$B$1315, "&lt;=" &amp; FR$1, DataRegularSeason20242025!$D$3:$D$1315, $A24)+SUMIFS(DataRegularSeason20242025!$AB$3:$AB$1315,DataRegularSeason20242025!$B$3:$B$1315, "&lt;=" &amp; FR$1, DataRegularSeason20242025!$E$3:$E$1315, $A24)</f>
        <v>10</v>
      </c>
      <c r="FS24">
        <f>SUMIFS(DataRegularSeason20242025!$AA$3:$AA$1315,DataRegularSeason20242025!$B$3:$B$1315, "&lt;=" &amp; FS$1, DataRegularSeason20242025!$D$3:$D$1315, $A24)+SUMIFS(DataRegularSeason20242025!$AB$3:$AB$1315,DataRegularSeason20242025!$B$3:$B$1315, "&lt;=" &amp; FS$1, DataRegularSeason20242025!$E$3:$E$1315, $A24)</f>
        <v>10</v>
      </c>
      <c r="FT24">
        <f>SUMIFS(DataRegularSeason20242025!$AA$3:$AA$1315,DataRegularSeason20242025!$B$3:$B$1315, "&lt;=" &amp; FT$1, DataRegularSeason20242025!$D$3:$D$1315, $A24)+SUMIFS(DataRegularSeason20242025!$AB$3:$AB$1315,DataRegularSeason20242025!$B$3:$B$1315, "&lt;=" &amp; FT$1, DataRegularSeason20242025!$E$3:$E$1315, $A24)</f>
        <v>10</v>
      </c>
      <c r="FU24">
        <f>SUMIFS(DataRegularSeason20242025!$AA$3:$AA$1315,DataRegularSeason20242025!$B$3:$B$1315, "&lt;=" &amp; FU$1, DataRegularSeason20242025!$D$3:$D$1315, $A24)+SUMIFS(DataRegularSeason20242025!$AB$3:$AB$1315,DataRegularSeason20242025!$B$3:$B$1315, "&lt;=" &amp; FU$1, DataRegularSeason20242025!$E$3:$E$1315, $A24)</f>
        <v>10</v>
      </c>
      <c r="FV24">
        <f>SUMIFS(DataRegularSeason20242025!$AA$3:$AA$1315,DataRegularSeason20242025!$B$3:$B$1315, "&lt;=" &amp; FV$1, DataRegularSeason20242025!$D$3:$D$1315, $A24)+SUMIFS(DataRegularSeason20242025!$AB$3:$AB$1315,DataRegularSeason20242025!$B$3:$B$1315, "&lt;=" &amp; FV$1, DataRegularSeason20242025!$E$3:$E$1315, $A24)</f>
        <v>10</v>
      </c>
      <c r="FW24">
        <f>SUMIFS(DataRegularSeason20242025!$AA$3:$AA$1315,DataRegularSeason20242025!$B$3:$B$1315, "&lt;=" &amp; FW$1, DataRegularSeason20242025!$D$3:$D$1315, $A24)+SUMIFS(DataRegularSeason20242025!$AB$3:$AB$1315,DataRegularSeason20242025!$B$3:$B$1315, "&lt;=" &amp; FW$1, DataRegularSeason20242025!$E$3:$E$1315, $A24)</f>
        <v>10</v>
      </c>
      <c r="FX24">
        <f>SUMIFS(DataRegularSeason20242025!$AA$3:$AA$1315,DataRegularSeason20242025!$B$3:$B$1315, "&lt;=" &amp; FX$1, DataRegularSeason20242025!$D$3:$D$1315, $A24)+SUMIFS(DataRegularSeason20242025!$AB$3:$AB$1315,DataRegularSeason20242025!$B$3:$B$1315, "&lt;=" &amp; FX$1, DataRegularSeason20242025!$E$3:$E$1315, $A24)</f>
        <v>10</v>
      </c>
      <c r="FY24">
        <f>SUMIFS(DataRegularSeason20242025!$AA$3:$AA$1315,DataRegularSeason20242025!$B$3:$B$1315, "&lt;=" &amp; FY$1, DataRegularSeason20242025!$D$3:$D$1315, $A24)+SUMIFS(DataRegularSeason20242025!$AB$3:$AB$1315,DataRegularSeason20242025!$B$3:$B$1315, "&lt;=" &amp; FY$1, DataRegularSeason20242025!$E$3:$E$1315, $A24)</f>
        <v>10</v>
      </c>
      <c r="FZ24">
        <f>SUMIFS(DataRegularSeason20242025!$AA$3:$AA$1315,DataRegularSeason20242025!$B$3:$B$1315, "&lt;=" &amp; FZ$1, DataRegularSeason20242025!$D$3:$D$1315, $A24)+SUMIFS(DataRegularSeason20242025!$AB$3:$AB$1315,DataRegularSeason20242025!$B$3:$B$1315, "&lt;=" &amp; FZ$1, DataRegularSeason20242025!$E$3:$E$1315, $A24)</f>
        <v>10</v>
      </c>
      <c r="GA24">
        <f>SUMIFS(DataRegularSeason20242025!$AA$3:$AA$1315,DataRegularSeason20242025!$B$3:$B$1315, "&lt;=" &amp; GA$1, DataRegularSeason20242025!$D$3:$D$1315, $A24)+SUMIFS(DataRegularSeason20242025!$AB$3:$AB$1315,DataRegularSeason20242025!$B$3:$B$1315, "&lt;=" &amp; GA$1, DataRegularSeason20242025!$E$3:$E$1315, $A24)</f>
        <v>10</v>
      </c>
      <c r="GB24">
        <f>SUMIFS(DataRegularSeason20242025!$AA$3:$AA$1315,DataRegularSeason20242025!$B$3:$B$1315, "&lt;=" &amp; GB$1, DataRegularSeason20242025!$D$3:$D$1315, $A24)+SUMIFS(DataRegularSeason20242025!$AB$3:$AB$1315,DataRegularSeason20242025!$B$3:$B$1315, "&lt;=" &amp; GB$1, DataRegularSeason20242025!$E$3:$E$1315, $A24)</f>
        <v>10</v>
      </c>
      <c r="GC24">
        <f>SUMIFS(DataRegularSeason20242025!$AA$3:$AA$1315,DataRegularSeason20242025!$B$3:$B$1315, "&lt;=" &amp; GC$1, DataRegularSeason20242025!$D$3:$D$1315, $A24)+SUMIFS(DataRegularSeason20242025!$AB$3:$AB$1315,DataRegularSeason20242025!$B$3:$B$1315, "&lt;=" &amp; GC$1, DataRegularSeason20242025!$E$3:$E$1315, $A24)</f>
        <v>10</v>
      </c>
      <c r="GD24">
        <f>SUMIFS(DataRegularSeason20242025!$AA$3:$AA$1315,DataRegularSeason20242025!$B$3:$B$1315, "&lt;=" &amp; GD$1, DataRegularSeason20242025!$D$3:$D$1315, $A24)+SUMIFS(DataRegularSeason20242025!$AB$3:$AB$1315,DataRegularSeason20242025!$B$3:$B$1315, "&lt;=" &amp; GD$1, DataRegularSeason20242025!$E$3:$E$1315, $A24)</f>
        <v>10</v>
      </c>
      <c r="GE24">
        <f>SUMIFS(DataRegularSeason20242025!$AA$3:$AA$1315,DataRegularSeason20242025!$B$3:$B$1315, "&lt;=" &amp; GE$1, DataRegularSeason20242025!$D$3:$D$1315, $A24)+SUMIFS(DataRegularSeason20242025!$AB$3:$AB$1315,DataRegularSeason20242025!$B$3:$B$1315, "&lt;=" &amp; GE$1, DataRegularSeason20242025!$E$3:$E$1315, $A24)</f>
        <v>10</v>
      </c>
      <c r="GF24">
        <f>SUMIFS(DataRegularSeason20242025!$AA$3:$AA$1315,DataRegularSeason20242025!$B$3:$B$1315, "&lt;=" &amp; GF$1, DataRegularSeason20242025!$D$3:$D$1315, $A24)+SUMIFS(DataRegularSeason20242025!$AB$3:$AB$1315,DataRegularSeason20242025!$B$3:$B$1315, "&lt;=" &amp; GF$1, DataRegularSeason20242025!$E$3:$E$1315, $A24)</f>
        <v>10</v>
      </c>
      <c r="GG24">
        <f>SUMIFS(DataRegularSeason20242025!$AA$3:$AA$1315,DataRegularSeason20242025!$B$3:$B$1315, "&lt;=" &amp; GG$1, DataRegularSeason20242025!$D$3:$D$1315, $A24)+SUMIFS(DataRegularSeason20242025!$AB$3:$AB$1315,DataRegularSeason20242025!$B$3:$B$1315, "&lt;=" &amp; GG$1, DataRegularSeason20242025!$E$3:$E$1315, $A24)</f>
        <v>10</v>
      </c>
      <c r="GH24">
        <f>SUMIFS(DataRegularSeason20242025!$AA$3:$AA$1315,DataRegularSeason20242025!$B$3:$B$1315, "&lt;=" &amp; GH$1, DataRegularSeason20242025!$D$3:$D$1315, $A24)+SUMIFS(DataRegularSeason20242025!$AB$3:$AB$1315,DataRegularSeason20242025!$B$3:$B$1315, "&lt;=" &amp; GH$1, DataRegularSeason20242025!$E$3:$E$1315, $A24)</f>
        <v>10</v>
      </c>
      <c r="GI24">
        <f>SUMIFS(DataRegularSeason20242025!$AA$3:$AA$1315,DataRegularSeason20242025!$B$3:$B$1315, "&lt;=" &amp; GI$1, DataRegularSeason20242025!$D$3:$D$1315, $A24)+SUMIFS(DataRegularSeason20242025!$AB$3:$AB$1315,DataRegularSeason20242025!$B$3:$B$1315, "&lt;=" &amp; GI$1, DataRegularSeason20242025!$E$3:$E$1315, $A24)</f>
        <v>10</v>
      </c>
      <c r="GJ24">
        <f>SUMIFS(DataRegularSeason20242025!$AA$3:$AA$1315,DataRegularSeason20242025!$B$3:$B$1315, "&lt;=" &amp; GJ$1, DataRegularSeason20242025!$D$3:$D$1315, $A24)+SUMIFS(DataRegularSeason20242025!$AB$3:$AB$1315,DataRegularSeason20242025!$B$3:$B$1315, "&lt;=" &amp; GJ$1, DataRegularSeason20242025!$E$3:$E$1315, $A24)</f>
        <v>10</v>
      </c>
      <c r="GK24">
        <f>SUMIFS(DataRegularSeason20242025!$AA$3:$AA$1315,DataRegularSeason20242025!$B$3:$B$1315, "&lt;=" &amp; GK$1, DataRegularSeason20242025!$D$3:$D$1315, $A24)+SUMIFS(DataRegularSeason20242025!$AB$3:$AB$1315,DataRegularSeason20242025!$B$3:$B$1315, "&lt;=" &amp; GK$1, DataRegularSeason20242025!$E$3:$E$1315, $A24)</f>
        <v>10</v>
      </c>
      <c r="GL24">
        <f>SUMIFS(DataRegularSeason20242025!$AA$3:$AA$1315,DataRegularSeason20242025!$B$3:$B$1315, "&lt;=" &amp; GL$1, DataRegularSeason20242025!$D$3:$D$1315, $A24)+SUMIFS(DataRegularSeason20242025!$AB$3:$AB$1315,DataRegularSeason20242025!$B$3:$B$1315, "&lt;=" &amp; GL$1, DataRegularSeason20242025!$E$3:$E$1315, $A24)</f>
        <v>10</v>
      </c>
      <c r="GM24">
        <f>SUMIFS(DataRegularSeason20242025!$AA$3:$AA$1315,DataRegularSeason20242025!$B$3:$B$1315, "&lt;=" &amp; GM$1, DataRegularSeason20242025!$D$3:$D$1315, $A24)+SUMIFS(DataRegularSeason20242025!$AB$3:$AB$1315,DataRegularSeason20242025!$B$3:$B$1315, "&lt;=" &amp; GM$1, DataRegularSeason20242025!$E$3:$E$1315, $A24)</f>
        <v>10</v>
      </c>
      <c r="GN24">
        <f>SUMIFS(DataRegularSeason20242025!$AA$3:$AA$1315,DataRegularSeason20242025!$B$3:$B$1315, "&lt;=" &amp; GN$1, DataRegularSeason20242025!$D$3:$D$1315, $A24)+SUMIFS(DataRegularSeason20242025!$AB$3:$AB$1315,DataRegularSeason20242025!$B$3:$B$1315, "&lt;=" &amp; GN$1, DataRegularSeason20242025!$E$3:$E$1315, $A24)</f>
        <v>10</v>
      </c>
      <c r="GO24">
        <f>SUMIFS(DataRegularSeason20242025!$AA$3:$AA$1315,DataRegularSeason20242025!$B$3:$B$1315, "&lt;=" &amp; GO$1, DataRegularSeason20242025!$D$3:$D$1315, $A24)+SUMIFS(DataRegularSeason20242025!$AB$3:$AB$1315,DataRegularSeason20242025!$B$3:$B$1315, "&lt;=" &amp; GO$1, DataRegularSeason20242025!$E$3:$E$1315, $A24)</f>
        <v>10</v>
      </c>
      <c r="GP24">
        <f>SUMIFS(DataRegularSeason20242025!$AA$3:$AA$1315,DataRegularSeason20242025!$B$3:$B$1315, "&lt;=" &amp; GP$1, DataRegularSeason20242025!$D$3:$D$1315, $A24)+SUMIFS(DataRegularSeason20242025!$AB$3:$AB$1315,DataRegularSeason20242025!$B$3:$B$1315, "&lt;=" &amp; GP$1, DataRegularSeason20242025!$E$3:$E$1315, $A24)</f>
        <v>10</v>
      </c>
      <c r="GQ24">
        <f>SUMIFS(DataRegularSeason20242025!$AA$3:$AA$1315,DataRegularSeason20242025!$B$3:$B$1315, "&lt;=" &amp; GQ$1, DataRegularSeason20242025!$D$3:$D$1315, $A24)+SUMIFS(DataRegularSeason20242025!$AB$3:$AB$1315,DataRegularSeason20242025!$B$3:$B$1315, "&lt;=" &amp; GQ$1, DataRegularSeason20242025!$E$3:$E$1315, $A24)</f>
        <v>10</v>
      </c>
      <c r="GR24">
        <f>SUMIFS(DataRegularSeason20242025!$AA$3:$AA$1315,DataRegularSeason20242025!$B$3:$B$1315, "&lt;=" &amp; GR$1, DataRegularSeason20242025!$D$3:$D$1315, $A24)+SUMIFS(DataRegularSeason20242025!$AB$3:$AB$1315,DataRegularSeason20242025!$B$3:$B$1315, "&lt;=" &amp; GR$1, DataRegularSeason20242025!$E$3:$E$1315, $A24)</f>
        <v>10</v>
      </c>
      <c r="GS24">
        <f>SUMIFS(DataRegularSeason20242025!$AA$3:$AA$1315,DataRegularSeason20242025!$B$3:$B$1315, "&lt;=" &amp; GS$1, DataRegularSeason20242025!$D$3:$D$1315, $A24)+SUMIFS(DataRegularSeason20242025!$AB$3:$AB$1315,DataRegularSeason20242025!$B$3:$B$1315, "&lt;=" &amp; GS$1, DataRegularSeason20242025!$E$3:$E$1315, $A24)</f>
        <v>10</v>
      </c>
      <c r="GT24">
        <f>SUMIFS(DataRegularSeason20242025!$AA$3:$AA$1315,DataRegularSeason20242025!$B$3:$B$1315, "&lt;=" &amp; GT$1, DataRegularSeason20242025!$D$3:$D$1315, $A24)+SUMIFS(DataRegularSeason20242025!$AB$3:$AB$1315,DataRegularSeason20242025!$B$3:$B$1315, "&lt;=" &amp; GT$1, DataRegularSeason20242025!$E$3:$E$1315, $A24)</f>
        <v>10</v>
      </c>
      <c r="GU24">
        <f>SUMIFS(DataRegularSeason20242025!$AA$3:$AA$1315,DataRegularSeason20242025!$B$3:$B$1315, "&lt;=" &amp; GU$1, DataRegularSeason20242025!$D$3:$D$1315, $A24)+SUMIFS(DataRegularSeason20242025!$AB$3:$AB$1315,DataRegularSeason20242025!$B$3:$B$1315, "&lt;=" &amp; GU$1, DataRegularSeason20242025!$E$3:$E$1315, $A24)</f>
        <v>10</v>
      </c>
    </row>
    <row r="25" spans="1:203" x14ac:dyDescent="0.25">
      <c r="A25" t="s">
        <v>35</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0</v>
      </c>
      <c r="M25">
        <f>SUMIFS(DataRegularSeason20242025!$AA$3:$AA$1315,DataRegularSeason20242025!$B$3:$B$1315, "&lt;=" &amp; M$1, DataRegularSeason20242025!$D$3:$D$1315, $A25)+SUMIFS(DataRegularSeason20242025!$AB$3:$AB$1315,DataRegularSeason20242025!$B$3:$B$1315, "&lt;=" &amp; M$1, DataRegularSeason20242025!$E$3:$E$1315, $A25)</f>
        <v>0</v>
      </c>
      <c r="N25">
        <f>SUMIFS(DataRegularSeason20242025!$AA$3:$AA$1315,DataRegularSeason20242025!$B$3:$B$1315, "&lt;=" &amp; N$1, DataRegularSeason20242025!$D$3:$D$1315, $A25)+SUMIFS(DataRegularSeason20242025!$AB$3:$AB$1315,DataRegularSeason20242025!$B$3:$B$1315, "&lt;=" &amp; N$1, DataRegularSeason20242025!$E$3:$E$1315, $A25)</f>
        <v>0</v>
      </c>
      <c r="O25">
        <f>SUMIFS(DataRegularSeason20242025!$AA$3:$AA$1315,DataRegularSeason20242025!$B$3:$B$1315, "&lt;=" &amp; O$1, DataRegularSeason20242025!$D$3:$D$1315, $A25)+SUMIFS(DataRegularSeason20242025!$AB$3:$AB$1315,DataRegularSeason20242025!$B$3:$B$1315, "&lt;=" &amp; O$1, DataRegularSeason20242025!$E$3:$E$1315, $A25)</f>
        <v>0</v>
      </c>
      <c r="P25">
        <f>SUMIFS(DataRegularSeason20242025!$AA$3:$AA$1315,DataRegularSeason20242025!$B$3:$B$1315, "&lt;=" &amp; P$1, DataRegularSeason20242025!$D$3:$D$1315, $A25)+SUMIFS(DataRegularSeason20242025!$AB$3:$AB$1315,DataRegularSeason20242025!$B$3:$B$1315, "&lt;=" &amp; P$1, DataRegularSeason20242025!$E$3:$E$1315, $A25)</f>
        <v>0</v>
      </c>
      <c r="Q25">
        <f>SUMIFS(DataRegularSeason20242025!$AA$3:$AA$1315,DataRegularSeason20242025!$B$3:$B$1315, "&lt;=" &amp; Q$1, DataRegularSeason20242025!$D$3:$D$1315, $A25)+SUMIFS(DataRegularSeason20242025!$AB$3:$AB$1315,DataRegularSeason20242025!$B$3:$B$1315, "&lt;=" &amp; Q$1, DataRegularSeason20242025!$E$3:$E$1315, $A25)</f>
        <v>0</v>
      </c>
      <c r="R25">
        <f>SUMIFS(DataRegularSeason20242025!$AA$3:$AA$1315,DataRegularSeason20242025!$B$3:$B$1315, "&lt;=" &amp; R$1, DataRegularSeason20242025!$D$3:$D$1315, $A25)+SUMIFS(DataRegularSeason20242025!$AB$3:$AB$1315,DataRegularSeason20242025!$B$3:$B$1315, "&lt;=" &amp; R$1, DataRegularSeason20242025!$E$3:$E$1315, $A25)</f>
        <v>0</v>
      </c>
      <c r="S25">
        <f>SUMIFS(DataRegularSeason20242025!$AA$3:$AA$1315,DataRegularSeason20242025!$B$3:$B$1315, "&lt;=" &amp; S$1, DataRegularSeason20242025!$D$3:$D$1315, $A25)+SUMIFS(DataRegularSeason20242025!$AB$3:$AB$1315,DataRegularSeason20242025!$B$3:$B$1315, "&lt;=" &amp; S$1, DataRegularSeason20242025!$E$3:$E$1315, $A25)</f>
        <v>0</v>
      </c>
      <c r="T25">
        <f>SUMIFS(DataRegularSeason20242025!$AA$3:$AA$1315,DataRegularSeason20242025!$B$3:$B$1315, "&lt;=" &amp; T$1, DataRegularSeason20242025!$D$3:$D$1315, $A25)+SUMIFS(DataRegularSeason20242025!$AB$3:$AB$1315,DataRegularSeason20242025!$B$3:$B$1315, "&lt;=" &amp; T$1, DataRegularSeason20242025!$E$3:$E$1315, $A25)</f>
        <v>0</v>
      </c>
      <c r="U25">
        <f>SUMIFS(DataRegularSeason20242025!$AA$3:$AA$1315,DataRegularSeason20242025!$B$3:$B$1315, "&lt;=" &amp; U$1, DataRegularSeason20242025!$D$3:$D$1315, $A25)+SUMIFS(DataRegularSeason20242025!$AB$3:$AB$1315,DataRegularSeason20242025!$B$3:$B$1315, "&lt;=" &amp; U$1, DataRegularSeason20242025!$E$3:$E$1315, $A25)</f>
        <v>0</v>
      </c>
      <c r="V25">
        <f>SUMIFS(DataRegularSeason20242025!$AA$3:$AA$1315,DataRegularSeason20242025!$B$3:$B$1315, "&lt;=" &amp; V$1, DataRegularSeason20242025!$D$3:$D$1315, $A25)+SUMIFS(DataRegularSeason20242025!$AB$3:$AB$1315,DataRegularSeason20242025!$B$3:$B$1315, "&lt;=" &amp; V$1, DataRegularSeason20242025!$E$3:$E$1315, $A25)</f>
        <v>0</v>
      </c>
      <c r="W25">
        <f>SUMIFS(DataRegularSeason20242025!$AA$3:$AA$1315,DataRegularSeason20242025!$B$3:$B$1315, "&lt;=" &amp; W$1, DataRegularSeason20242025!$D$3:$D$1315, $A25)+SUMIFS(DataRegularSeason20242025!$AB$3:$AB$1315,DataRegularSeason20242025!$B$3:$B$1315, "&lt;=" &amp; W$1, DataRegularSeason20242025!$E$3:$E$1315, $A25)</f>
        <v>2</v>
      </c>
      <c r="X25">
        <f>SUMIFS(DataRegularSeason20242025!$AA$3:$AA$1315,DataRegularSeason20242025!$B$3:$B$1315, "&lt;=" &amp; X$1, DataRegularSeason20242025!$D$3:$D$1315, $A25)+SUMIFS(DataRegularSeason20242025!$AB$3:$AB$1315,DataRegularSeason20242025!$B$3:$B$1315, "&lt;=" &amp; X$1, DataRegularSeason20242025!$E$3:$E$1315, $A25)</f>
        <v>2</v>
      </c>
      <c r="Y25">
        <f>SUMIFS(DataRegularSeason20242025!$AA$3:$AA$1315,DataRegularSeason20242025!$B$3:$B$1315, "&lt;=" &amp; Y$1, DataRegularSeason20242025!$D$3:$D$1315, $A25)+SUMIFS(DataRegularSeason20242025!$AB$3:$AB$1315,DataRegularSeason20242025!$B$3:$B$1315, "&lt;=" &amp; Y$1, DataRegularSeason20242025!$E$3:$E$1315, $A25)</f>
        <v>2</v>
      </c>
      <c r="Z25">
        <f>SUMIFS(DataRegularSeason20242025!$AA$3:$AA$1315,DataRegularSeason20242025!$B$3:$B$1315, "&lt;=" &amp; Z$1, DataRegularSeason20242025!$D$3:$D$1315, $A25)+SUMIFS(DataRegularSeason20242025!$AB$3:$AB$1315,DataRegularSeason20242025!$B$3:$B$1315, "&lt;=" &amp; Z$1, DataRegularSeason20242025!$E$3:$E$1315, $A25)</f>
        <v>4</v>
      </c>
      <c r="AA25">
        <f>SUMIFS(DataRegularSeason20242025!$AA$3:$AA$1315,DataRegularSeason20242025!$B$3:$B$1315, "&lt;=" &amp; AA$1, DataRegularSeason20242025!$D$3:$D$1315, $A25)+SUMIFS(DataRegularSeason20242025!$AB$3:$AB$1315,DataRegularSeason20242025!$B$3:$B$1315, "&lt;=" &amp; AA$1, DataRegularSeason20242025!$E$3:$E$1315, $A25)</f>
        <v>6</v>
      </c>
      <c r="AB25">
        <f>SUMIFS(DataRegularSeason20242025!$AA$3:$AA$1315,DataRegularSeason20242025!$B$3:$B$1315, "&lt;=" &amp; AB$1, DataRegularSeason20242025!$D$3:$D$1315, $A25)+SUMIFS(DataRegularSeason20242025!$AB$3:$AB$1315,DataRegularSeason20242025!$B$3:$B$1315, "&lt;=" &amp; AB$1, DataRegularSeason20242025!$E$3:$E$1315, $A25)</f>
        <v>6</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9</v>
      </c>
      <c r="AJ25">
        <f>SUMIFS(DataRegularSeason20242025!$AA$3:$AA$1315,DataRegularSeason20242025!$B$3:$B$1315, "&lt;=" &amp; AJ$1, DataRegularSeason20242025!$D$3:$D$1315, $A25)+SUMIFS(DataRegularSeason20242025!$AB$3:$AB$1315,DataRegularSeason20242025!$B$3:$B$1315, "&lt;=" &amp; AJ$1, DataRegularSeason20242025!$E$3:$E$1315, $A25)</f>
        <v>9</v>
      </c>
      <c r="AK25">
        <f>SUMIFS(DataRegularSeason20242025!$AA$3:$AA$1315,DataRegularSeason20242025!$B$3:$B$1315, "&lt;=" &amp; AK$1, DataRegularSeason20242025!$D$3:$D$1315, $A25)+SUMIFS(DataRegularSeason20242025!$AB$3:$AB$1315,DataRegularSeason20242025!$B$3:$B$1315, "&lt;=" &amp; AK$1, DataRegularSeason20242025!$E$3:$E$1315, $A25)</f>
        <v>9</v>
      </c>
      <c r="AL25">
        <f>SUMIFS(DataRegularSeason20242025!$AA$3:$AA$1315,DataRegularSeason20242025!$B$3:$B$1315, "&lt;=" &amp; AL$1, DataRegularSeason20242025!$D$3:$D$1315, $A25)+SUMIFS(DataRegularSeason20242025!$AB$3:$AB$1315,DataRegularSeason20242025!$B$3:$B$1315, "&lt;=" &amp; AL$1, DataRegularSeason20242025!$E$3:$E$1315, $A25)</f>
        <v>9</v>
      </c>
      <c r="AM25">
        <f>SUMIFS(DataRegularSeason20242025!$AA$3:$AA$1315,DataRegularSeason20242025!$B$3:$B$1315, "&lt;=" &amp; AM$1, DataRegularSeason20242025!$D$3:$D$1315, $A25)+SUMIFS(DataRegularSeason20242025!$AB$3:$AB$1315,DataRegularSeason20242025!$B$3:$B$1315, "&lt;=" &amp; AM$1, DataRegularSeason20242025!$E$3:$E$1315, $A25)</f>
        <v>9</v>
      </c>
      <c r="AN25">
        <f>SUMIFS(DataRegularSeason20242025!$AA$3:$AA$1315,DataRegularSeason20242025!$B$3:$B$1315, "&lt;=" &amp; AN$1, DataRegularSeason20242025!$D$3:$D$1315, $A25)+SUMIFS(DataRegularSeason20242025!$AB$3:$AB$1315,DataRegularSeason20242025!$B$3:$B$1315, "&lt;=" &amp; AN$1, DataRegularSeason20242025!$E$3:$E$1315, $A25)</f>
        <v>9</v>
      </c>
      <c r="AO25">
        <f>SUMIFS(DataRegularSeason20242025!$AA$3:$AA$1315,DataRegularSeason20242025!$B$3:$B$1315, "&lt;=" &amp; AO$1, DataRegularSeason20242025!$D$3:$D$1315, $A25)+SUMIFS(DataRegularSeason20242025!$AB$3:$AB$1315,DataRegularSeason20242025!$B$3:$B$1315, "&lt;=" &amp; AO$1, DataRegularSeason20242025!$E$3:$E$1315, $A25)</f>
        <v>9</v>
      </c>
      <c r="AP25">
        <f>SUMIFS(DataRegularSeason20242025!$AA$3:$AA$1315,DataRegularSeason20242025!$B$3:$B$1315, "&lt;=" &amp; AP$1, DataRegularSeason20242025!$D$3:$D$1315, $A25)+SUMIFS(DataRegularSeason20242025!$AB$3:$AB$1315,DataRegularSeason20242025!$B$3:$B$1315, "&lt;=" &amp; AP$1, DataRegularSeason20242025!$E$3:$E$1315, $A25)</f>
        <v>9</v>
      </c>
      <c r="AQ25">
        <f>SUMIFS(DataRegularSeason20242025!$AA$3:$AA$1315,DataRegularSeason20242025!$B$3:$B$1315, "&lt;=" &amp; AQ$1, DataRegularSeason20242025!$D$3:$D$1315, $A25)+SUMIFS(DataRegularSeason20242025!$AB$3:$AB$1315,DataRegularSeason20242025!$B$3:$B$1315, "&lt;=" &amp; AQ$1, DataRegularSeason20242025!$E$3:$E$1315, $A25)</f>
        <v>9</v>
      </c>
      <c r="AR25">
        <f>SUMIFS(DataRegularSeason20242025!$AA$3:$AA$1315,DataRegularSeason20242025!$B$3:$B$1315, "&lt;=" &amp; AR$1, DataRegularSeason20242025!$D$3:$D$1315, $A25)+SUMIFS(DataRegularSeason20242025!$AB$3:$AB$1315,DataRegularSeason20242025!$B$3:$B$1315, "&lt;=" &amp; AR$1, DataRegularSeason20242025!$E$3:$E$1315, $A25)</f>
        <v>9</v>
      </c>
      <c r="AS25">
        <f>SUMIFS(DataRegularSeason20242025!$AA$3:$AA$1315,DataRegularSeason20242025!$B$3:$B$1315, "&lt;=" &amp; AS$1, DataRegularSeason20242025!$D$3:$D$1315, $A25)+SUMIFS(DataRegularSeason20242025!$AB$3:$AB$1315,DataRegularSeason20242025!$B$3:$B$1315, "&lt;=" &amp; AS$1, DataRegularSeason20242025!$E$3:$E$1315, $A25)</f>
        <v>9</v>
      </c>
      <c r="AT25">
        <f>SUMIFS(DataRegularSeason20242025!$AA$3:$AA$1315,DataRegularSeason20242025!$B$3:$B$1315, "&lt;=" &amp; AT$1, DataRegularSeason20242025!$D$3:$D$1315, $A25)+SUMIFS(DataRegularSeason20242025!$AB$3:$AB$1315,DataRegularSeason20242025!$B$3:$B$1315, "&lt;=" &amp; AT$1, DataRegularSeason20242025!$E$3:$E$1315, $A25)</f>
        <v>9</v>
      </c>
      <c r="AU25">
        <f>SUMIFS(DataRegularSeason20242025!$AA$3:$AA$1315,DataRegularSeason20242025!$B$3:$B$1315, "&lt;=" &amp; AU$1, DataRegularSeason20242025!$D$3:$D$1315, $A25)+SUMIFS(DataRegularSeason20242025!$AB$3:$AB$1315,DataRegularSeason20242025!$B$3:$B$1315, "&lt;=" &amp; AU$1, DataRegularSeason20242025!$E$3:$E$1315, $A25)</f>
        <v>9</v>
      </c>
      <c r="AV25">
        <f>SUMIFS(DataRegularSeason20242025!$AA$3:$AA$1315,DataRegularSeason20242025!$B$3:$B$1315, "&lt;=" &amp; AV$1, DataRegularSeason20242025!$D$3:$D$1315, $A25)+SUMIFS(DataRegularSeason20242025!$AB$3:$AB$1315,DataRegularSeason20242025!$B$3:$B$1315, "&lt;=" &amp; AV$1, DataRegularSeason20242025!$E$3:$E$1315, $A25)</f>
        <v>9</v>
      </c>
      <c r="AW25">
        <f>SUMIFS(DataRegularSeason20242025!$AA$3:$AA$1315,DataRegularSeason20242025!$B$3:$B$1315, "&lt;=" &amp; AW$1, DataRegularSeason20242025!$D$3:$D$1315, $A25)+SUMIFS(DataRegularSeason20242025!$AB$3:$AB$1315,DataRegularSeason20242025!$B$3:$B$1315, "&lt;=" &amp; AW$1, DataRegularSeason20242025!$E$3:$E$1315, $A25)</f>
        <v>9</v>
      </c>
      <c r="AX25">
        <f>SUMIFS(DataRegularSeason20242025!$AA$3:$AA$1315,DataRegularSeason20242025!$B$3:$B$1315, "&lt;=" &amp; AX$1, DataRegularSeason20242025!$D$3:$D$1315, $A25)+SUMIFS(DataRegularSeason20242025!$AB$3:$AB$1315,DataRegularSeason20242025!$B$3:$B$1315, "&lt;=" &amp; AX$1, DataRegularSeason20242025!$E$3:$E$1315, $A25)</f>
        <v>9</v>
      </c>
      <c r="AY25">
        <f>SUMIFS(DataRegularSeason20242025!$AA$3:$AA$1315,DataRegularSeason20242025!$B$3:$B$1315, "&lt;=" &amp; AY$1, DataRegularSeason20242025!$D$3:$D$1315, $A25)+SUMIFS(DataRegularSeason20242025!$AB$3:$AB$1315,DataRegularSeason20242025!$B$3:$B$1315, "&lt;=" &amp; AY$1, DataRegularSeason20242025!$E$3:$E$1315, $A25)</f>
        <v>9</v>
      </c>
      <c r="AZ25">
        <f>SUMIFS(DataRegularSeason20242025!$AA$3:$AA$1315,DataRegularSeason20242025!$B$3:$B$1315, "&lt;=" &amp; AZ$1, DataRegularSeason20242025!$D$3:$D$1315, $A25)+SUMIFS(DataRegularSeason20242025!$AB$3:$AB$1315,DataRegularSeason20242025!$B$3:$B$1315, "&lt;=" &amp; AZ$1, DataRegularSeason20242025!$E$3:$E$1315, $A25)</f>
        <v>9</v>
      </c>
      <c r="BA25">
        <f>SUMIFS(DataRegularSeason20242025!$AA$3:$AA$1315,DataRegularSeason20242025!$B$3:$B$1315, "&lt;=" &amp; BA$1, DataRegularSeason20242025!$D$3:$D$1315, $A25)+SUMIFS(DataRegularSeason20242025!$AB$3:$AB$1315,DataRegularSeason20242025!$B$3:$B$1315, "&lt;=" &amp; BA$1, DataRegularSeason20242025!$E$3:$E$1315, $A25)</f>
        <v>9</v>
      </c>
      <c r="BB25">
        <f>SUMIFS(DataRegularSeason20242025!$AA$3:$AA$1315,DataRegularSeason20242025!$B$3:$B$1315, "&lt;=" &amp; BB$1, DataRegularSeason20242025!$D$3:$D$1315, $A25)+SUMIFS(DataRegularSeason20242025!$AB$3:$AB$1315,DataRegularSeason20242025!$B$3:$B$1315, "&lt;=" &amp; BB$1, DataRegularSeason20242025!$E$3:$E$1315, $A25)</f>
        <v>9</v>
      </c>
      <c r="BC25">
        <f>SUMIFS(DataRegularSeason20242025!$AA$3:$AA$1315,DataRegularSeason20242025!$B$3:$B$1315, "&lt;=" &amp; BC$1, DataRegularSeason20242025!$D$3:$D$1315, $A25)+SUMIFS(DataRegularSeason20242025!$AB$3:$AB$1315,DataRegularSeason20242025!$B$3:$B$1315, "&lt;=" &amp; BC$1, DataRegularSeason20242025!$E$3:$E$1315, $A25)</f>
        <v>9</v>
      </c>
      <c r="BD25">
        <f>SUMIFS(DataRegularSeason20242025!$AA$3:$AA$1315,DataRegularSeason20242025!$B$3:$B$1315, "&lt;=" &amp; BD$1, DataRegularSeason20242025!$D$3:$D$1315, $A25)+SUMIFS(DataRegularSeason20242025!$AB$3:$AB$1315,DataRegularSeason20242025!$B$3:$B$1315, "&lt;=" &amp; BD$1, DataRegularSeason20242025!$E$3:$E$1315, $A25)</f>
        <v>9</v>
      </c>
      <c r="BE25">
        <f>SUMIFS(DataRegularSeason20242025!$AA$3:$AA$1315,DataRegularSeason20242025!$B$3:$B$1315, "&lt;=" &amp; BE$1, DataRegularSeason20242025!$D$3:$D$1315, $A25)+SUMIFS(DataRegularSeason20242025!$AB$3:$AB$1315,DataRegularSeason20242025!$B$3:$B$1315, "&lt;=" &amp; BE$1, DataRegularSeason20242025!$E$3:$E$1315, $A25)</f>
        <v>9</v>
      </c>
      <c r="BF25">
        <f>SUMIFS(DataRegularSeason20242025!$AA$3:$AA$1315,DataRegularSeason20242025!$B$3:$B$1315, "&lt;=" &amp; BF$1, DataRegularSeason20242025!$D$3:$D$1315, $A25)+SUMIFS(DataRegularSeason20242025!$AB$3:$AB$1315,DataRegularSeason20242025!$B$3:$B$1315, "&lt;=" &amp; BF$1, DataRegularSeason20242025!$E$3:$E$1315, $A25)</f>
        <v>9</v>
      </c>
      <c r="BG25">
        <f>SUMIFS(DataRegularSeason20242025!$AA$3:$AA$1315,DataRegularSeason20242025!$B$3:$B$1315, "&lt;=" &amp; BG$1, DataRegularSeason20242025!$D$3:$D$1315, $A25)+SUMIFS(DataRegularSeason20242025!$AB$3:$AB$1315,DataRegularSeason20242025!$B$3:$B$1315, "&lt;=" &amp; BG$1, DataRegularSeason20242025!$E$3:$E$1315, $A25)</f>
        <v>9</v>
      </c>
      <c r="BH25">
        <f>SUMIFS(DataRegularSeason20242025!$AA$3:$AA$1315,DataRegularSeason20242025!$B$3:$B$1315, "&lt;=" &amp; BH$1, DataRegularSeason20242025!$D$3:$D$1315, $A25)+SUMIFS(DataRegularSeason20242025!$AB$3:$AB$1315,DataRegularSeason20242025!$B$3:$B$1315, "&lt;=" &amp; BH$1, DataRegularSeason20242025!$E$3:$E$1315, $A25)</f>
        <v>9</v>
      </c>
      <c r="BI25">
        <f>SUMIFS(DataRegularSeason20242025!$AA$3:$AA$1315,DataRegularSeason20242025!$B$3:$B$1315, "&lt;=" &amp; BI$1, DataRegularSeason20242025!$D$3:$D$1315, $A25)+SUMIFS(DataRegularSeason20242025!$AB$3:$AB$1315,DataRegularSeason20242025!$B$3:$B$1315, "&lt;=" &amp; BI$1, DataRegularSeason20242025!$E$3:$E$1315, $A25)</f>
        <v>9</v>
      </c>
      <c r="BJ25">
        <f>SUMIFS(DataRegularSeason20242025!$AA$3:$AA$1315,DataRegularSeason20242025!$B$3:$B$1315, "&lt;=" &amp; BJ$1, DataRegularSeason20242025!$D$3:$D$1315, $A25)+SUMIFS(DataRegularSeason20242025!$AB$3:$AB$1315,DataRegularSeason20242025!$B$3:$B$1315, "&lt;=" &amp; BJ$1, DataRegularSeason20242025!$E$3:$E$1315, $A25)</f>
        <v>9</v>
      </c>
      <c r="BK25">
        <f>SUMIFS(DataRegularSeason20242025!$AA$3:$AA$1315,DataRegularSeason20242025!$B$3:$B$1315, "&lt;=" &amp; BK$1, DataRegularSeason20242025!$D$3:$D$1315, $A25)+SUMIFS(DataRegularSeason20242025!$AB$3:$AB$1315,DataRegularSeason20242025!$B$3:$B$1315, "&lt;=" &amp; BK$1, DataRegularSeason20242025!$E$3:$E$1315, $A25)</f>
        <v>9</v>
      </c>
      <c r="BL25">
        <f>SUMIFS(DataRegularSeason20242025!$AA$3:$AA$1315,DataRegularSeason20242025!$B$3:$B$1315, "&lt;=" &amp; BL$1, DataRegularSeason20242025!$D$3:$D$1315, $A25)+SUMIFS(DataRegularSeason20242025!$AB$3:$AB$1315,DataRegularSeason20242025!$B$3:$B$1315, "&lt;=" &amp; BL$1, DataRegularSeason20242025!$E$3:$E$1315, $A25)</f>
        <v>9</v>
      </c>
      <c r="BM25">
        <f>SUMIFS(DataRegularSeason20242025!$AA$3:$AA$1315,DataRegularSeason20242025!$B$3:$B$1315, "&lt;=" &amp; BM$1, DataRegularSeason20242025!$D$3:$D$1315, $A25)+SUMIFS(DataRegularSeason20242025!$AB$3:$AB$1315,DataRegularSeason20242025!$B$3:$B$1315, "&lt;=" &amp; BM$1, DataRegularSeason20242025!$E$3:$E$1315, $A25)</f>
        <v>9</v>
      </c>
      <c r="BN25">
        <f>SUMIFS(DataRegularSeason20242025!$AA$3:$AA$1315,DataRegularSeason20242025!$B$3:$B$1315, "&lt;=" &amp; BN$1, DataRegularSeason20242025!$D$3:$D$1315, $A25)+SUMIFS(DataRegularSeason20242025!$AB$3:$AB$1315,DataRegularSeason20242025!$B$3:$B$1315, "&lt;=" &amp; BN$1, DataRegularSeason20242025!$E$3:$E$1315, $A25)</f>
        <v>9</v>
      </c>
      <c r="BO25">
        <f>SUMIFS(DataRegularSeason20242025!$AA$3:$AA$1315,DataRegularSeason20242025!$B$3:$B$1315, "&lt;=" &amp; BO$1, DataRegularSeason20242025!$D$3:$D$1315, $A25)+SUMIFS(DataRegularSeason20242025!$AB$3:$AB$1315,DataRegularSeason20242025!$B$3:$B$1315, "&lt;=" &amp; BO$1, DataRegularSeason20242025!$E$3:$E$1315, $A25)</f>
        <v>9</v>
      </c>
      <c r="BP25">
        <f>SUMIFS(DataRegularSeason20242025!$AA$3:$AA$1315,DataRegularSeason20242025!$B$3:$B$1315, "&lt;=" &amp; BP$1, DataRegularSeason20242025!$D$3:$D$1315, $A25)+SUMIFS(DataRegularSeason20242025!$AB$3:$AB$1315,DataRegularSeason20242025!$B$3:$B$1315, "&lt;=" &amp; BP$1, DataRegularSeason20242025!$E$3:$E$1315, $A25)</f>
        <v>9</v>
      </c>
      <c r="BQ25">
        <f>SUMIFS(DataRegularSeason20242025!$AA$3:$AA$1315,DataRegularSeason20242025!$B$3:$B$1315, "&lt;=" &amp; BQ$1, DataRegularSeason20242025!$D$3:$D$1315, $A25)+SUMIFS(DataRegularSeason20242025!$AB$3:$AB$1315,DataRegularSeason20242025!$B$3:$B$1315, "&lt;=" &amp; BQ$1, DataRegularSeason20242025!$E$3:$E$1315, $A25)</f>
        <v>9</v>
      </c>
      <c r="BR25">
        <f>SUMIFS(DataRegularSeason20242025!$AA$3:$AA$1315,DataRegularSeason20242025!$B$3:$B$1315, "&lt;=" &amp; BR$1, DataRegularSeason20242025!$D$3:$D$1315, $A25)+SUMIFS(DataRegularSeason20242025!$AB$3:$AB$1315,DataRegularSeason20242025!$B$3:$B$1315, "&lt;=" &amp; BR$1, DataRegularSeason20242025!$E$3:$E$1315, $A25)</f>
        <v>9</v>
      </c>
      <c r="BS25">
        <f>SUMIFS(DataRegularSeason20242025!$AA$3:$AA$1315,DataRegularSeason20242025!$B$3:$B$1315, "&lt;=" &amp; BS$1, DataRegularSeason20242025!$D$3:$D$1315, $A25)+SUMIFS(DataRegularSeason20242025!$AB$3:$AB$1315,DataRegularSeason20242025!$B$3:$B$1315, "&lt;=" &amp; BS$1, DataRegularSeason20242025!$E$3:$E$1315, $A25)</f>
        <v>9</v>
      </c>
      <c r="BT25">
        <f>SUMIFS(DataRegularSeason20242025!$AA$3:$AA$1315,DataRegularSeason20242025!$B$3:$B$1315, "&lt;=" &amp; BT$1, DataRegularSeason20242025!$D$3:$D$1315, $A25)+SUMIFS(DataRegularSeason20242025!$AB$3:$AB$1315,DataRegularSeason20242025!$B$3:$B$1315, "&lt;=" &amp; BT$1, DataRegularSeason20242025!$E$3:$E$1315, $A25)</f>
        <v>9</v>
      </c>
      <c r="BU25">
        <f>SUMIFS(DataRegularSeason20242025!$AA$3:$AA$1315,DataRegularSeason20242025!$B$3:$B$1315, "&lt;=" &amp; BU$1, DataRegularSeason20242025!$D$3:$D$1315, $A25)+SUMIFS(DataRegularSeason20242025!$AB$3:$AB$1315,DataRegularSeason20242025!$B$3:$B$1315, "&lt;=" &amp; BU$1, DataRegularSeason20242025!$E$3:$E$1315, $A25)</f>
        <v>9</v>
      </c>
      <c r="BV25">
        <f>SUMIFS(DataRegularSeason20242025!$AA$3:$AA$1315,DataRegularSeason20242025!$B$3:$B$1315, "&lt;=" &amp; BV$1, DataRegularSeason20242025!$D$3:$D$1315, $A25)+SUMIFS(DataRegularSeason20242025!$AB$3:$AB$1315,DataRegularSeason20242025!$B$3:$B$1315, "&lt;=" &amp; BV$1, DataRegularSeason20242025!$E$3:$E$1315, $A25)</f>
        <v>9</v>
      </c>
      <c r="BW25">
        <f>SUMIFS(DataRegularSeason20242025!$AA$3:$AA$1315,DataRegularSeason20242025!$B$3:$B$1315, "&lt;=" &amp; BW$1, DataRegularSeason20242025!$D$3:$D$1315, $A25)+SUMIFS(DataRegularSeason20242025!$AB$3:$AB$1315,DataRegularSeason20242025!$B$3:$B$1315, "&lt;=" &amp; BW$1, DataRegularSeason20242025!$E$3:$E$1315, $A25)</f>
        <v>9</v>
      </c>
      <c r="BX25">
        <f>SUMIFS(DataRegularSeason20242025!$AA$3:$AA$1315,DataRegularSeason20242025!$B$3:$B$1315, "&lt;=" &amp; BX$1, DataRegularSeason20242025!$D$3:$D$1315, $A25)+SUMIFS(DataRegularSeason20242025!$AB$3:$AB$1315,DataRegularSeason20242025!$B$3:$B$1315, "&lt;=" &amp; BX$1, DataRegularSeason20242025!$E$3:$E$1315, $A25)</f>
        <v>9</v>
      </c>
      <c r="BY25">
        <f>SUMIFS(DataRegularSeason20242025!$AA$3:$AA$1315,DataRegularSeason20242025!$B$3:$B$1315, "&lt;=" &amp; BY$1, DataRegularSeason20242025!$D$3:$D$1315, $A25)+SUMIFS(DataRegularSeason20242025!$AB$3:$AB$1315,DataRegularSeason20242025!$B$3:$B$1315, "&lt;=" &amp; BY$1, DataRegularSeason20242025!$E$3:$E$1315, $A25)</f>
        <v>9</v>
      </c>
      <c r="BZ25">
        <f>SUMIFS(DataRegularSeason20242025!$AA$3:$AA$1315,DataRegularSeason20242025!$B$3:$B$1315, "&lt;=" &amp; BZ$1, DataRegularSeason20242025!$D$3:$D$1315, $A25)+SUMIFS(DataRegularSeason20242025!$AB$3:$AB$1315,DataRegularSeason20242025!$B$3:$B$1315, "&lt;=" &amp; BZ$1, DataRegularSeason20242025!$E$3:$E$1315, $A25)</f>
        <v>9</v>
      </c>
      <c r="CA25">
        <f>SUMIFS(DataRegularSeason20242025!$AA$3:$AA$1315,DataRegularSeason20242025!$B$3:$B$1315, "&lt;=" &amp; CA$1, DataRegularSeason20242025!$D$3:$D$1315, $A25)+SUMIFS(DataRegularSeason20242025!$AB$3:$AB$1315,DataRegularSeason20242025!$B$3:$B$1315, "&lt;=" &amp; CA$1, DataRegularSeason20242025!$E$3:$E$1315, $A25)</f>
        <v>9</v>
      </c>
      <c r="CB25">
        <f>SUMIFS(DataRegularSeason20242025!$AA$3:$AA$1315,DataRegularSeason20242025!$B$3:$B$1315, "&lt;=" &amp; CB$1, DataRegularSeason20242025!$D$3:$D$1315, $A25)+SUMIFS(DataRegularSeason20242025!$AB$3:$AB$1315,DataRegularSeason20242025!$B$3:$B$1315, "&lt;=" &amp; CB$1, DataRegularSeason20242025!$E$3:$E$1315, $A25)</f>
        <v>9</v>
      </c>
      <c r="CC25">
        <f>SUMIFS(DataRegularSeason20242025!$AA$3:$AA$1315,DataRegularSeason20242025!$B$3:$B$1315, "&lt;=" &amp; CC$1, DataRegularSeason20242025!$D$3:$D$1315, $A25)+SUMIFS(DataRegularSeason20242025!$AB$3:$AB$1315,DataRegularSeason20242025!$B$3:$B$1315, "&lt;=" &amp; CC$1, DataRegularSeason20242025!$E$3:$E$1315, $A25)</f>
        <v>9</v>
      </c>
      <c r="CD25">
        <f>SUMIFS(DataRegularSeason20242025!$AA$3:$AA$1315,DataRegularSeason20242025!$B$3:$B$1315, "&lt;=" &amp; CD$1, DataRegularSeason20242025!$D$3:$D$1315, $A25)+SUMIFS(DataRegularSeason20242025!$AB$3:$AB$1315,DataRegularSeason20242025!$B$3:$B$1315, "&lt;=" &amp; CD$1, DataRegularSeason20242025!$E$3:$E$1315, $A25)</f>
        <v>9</v>
      </c>
      <c r="CE25">
        <f>SUMIFS(DataRegularSeason20242025!$AA$3:$AA$1315,DataRegularSeason20242025!$B$3:$B$1315, "&lt;=" &amp; CE$1, DataRegularSeason20242025!$D$3:$D$1315, $A25)+SUMIFS(DataRegularSeason20242025!$AB$3:$AB$1315,DataRegularSeason20242025!$B$3:$B$1315, "&lt;=" &amp; CE$1, DataRegularSeason20242025!$E$3:$E$1315, $A25)</f>
        <v>9</v>
      </c>
      <c r="CF25">
        <f>SUMIFS(DataRegularSeason20242025!$AA$3:$AA$1315,DataRegularSeason20242025!$B$3:$B$1315, "&lt;=" &amp; CF$1, DataRegularSeason20242025!$D$3:$D$1315, $A25)+SUMIFS(DataRegularSeason20242025!$AB$3:$AB$1315,DataRegularSeason20242025!$B$3:$B$1315, "&lt;=" &amp; CF$1, DataRegularSeason20242025!$E$3:$E$1315, $A25)</f>
        <v>9</v>
      </c>
      <c r="CG25">
        <f>SUMIFS(DataRegularSeason20242025!$AA$3:$AA$1315,DataRegularSeason20242025!$B$3:$B$1315, "&lt;=" &amp; CG$1, DataRegularSeason20242025!$D$3:$D$1315, $A25)+SUMIFS(DataRegularSeason20242025!$AB$3:$AB$1315,DataRegularSeason20242025!$B$3:$B$1315, "&lt;=" &amp; CG$1, DataRegularSeason20242025!$E$3:$E$1315, $A25)</f>
        <v>9</v>
      </c>
      <c r="CH25">
        <f>SUMIFS(DataRegularSeason20242025!$AA$3:$AA$1315,DataRegularSeason20242025!$B$3:$B$1315, "&lt;=" &amp; CH$1, DataRegularSeason20242025!$D$3:$D$1315, $A25)+SUMIFS(DataRegularSeason20242025!$AB$3:$AB$1315,DataRegularSeason20242025!$B$3:$B$1315, "&lt;=" &amp; CH$1, DataRegularSeason20242025!$E$3:$E$1315, $A25)</f>
        <v>9</v>
      </c>
      <c r="CI25">
        <f>SUMIFS(DataRegularSeason20242025!$AA$3:$AA$1315,DataRegularSeason20242025!$B$3:$B$1315, "&lt;=" &amp; CI$1, DataRegularSeason20242025!$D$3:$D$1315, $A25)+SUMIFS(DataRegularSeason20242025!$AB$3:$AB$1315,DataRegularSeason20242025!$B$3:$B$1315, "&lt;=" &amp; CI$1, DataRegularSeason20242025!$E$3:$E$1315, $A25)</f>
        <v>9</v>
      </c>
      <c r="CJ25">
        <f>SUMIFS(DataRegularSeason20242025!$AA$3:$AA$1315,DataRegularSeason20242025!$B$3:$B$1315, "&lt;=" &amp; CJ$1, DataRegularSeason20242025!$D$3:$D$1315, $A25)+SUMIFS(DataRegularSeason20242025!$AB$3:$AB$1315,DataRegularSeason20242025!$B$3:$B$1315, "&lt;=" &amp; CJ$1, DataRegularSeason20242025!$E$3:$E$1315, $A25)</f>
        <v>9</v>
      </c>
      <c r="CK25">
        <f>SUMIFS(DataRegularSeason20242025!$AA$3:$AA$1315,DataRegularSeason20242025!$B$3:$B$1315, "&lt;=" &amp; CK$1, DataRegularSeason20242025!$D$3:$D$1315, $A25)+SUMIFS(DataRegularSeason20242025!$AB$3:$AB$1315,DataRegularSeason20242025!$B$3:$B$1315, "&lt;=" &amp; CK$1, DataRegularSeason20242025!$E$3:$E$1315, $A25)</f>
        <v>9</v>
      </c>
      <c r="CL25">
        <f>SUMIFS(DataRegularSeason20242025!$AA$3:$AA$1315,DataRegularSeason20242025!$B$3:$B$1315, "&lt;=" &amp; CL$1, DataRegularSeason20242025!$D$3:$D$1315, $A25)+SUMIFS(DataRegularSeason20242025!$AB$3:$AB$1315,DataRegularSeason20242025!$B$3:$B$1315, "&lt;=" &amp; CL$1, DataRegularSeason20242025!$E$3:$E$1315, $A25)</f>
        <v>9</v>
      </c>
      <c r="CM25">
        <f>SUMIFS(DataRegularSeason20242025!$AA$3:$AA$1315,DataRegularSeason20242025!$B$3:$B$1315, "&lt;=" &amp; CM$1, DataRegularSeason20242025!$D$3:$D$1315, $A25)+SUMIFS(DataRegularSeason20242025!$AB$3:$AB$1315,DataRegularSeason20242025!$B$3:$B$1315, "&lt;=" &amp; CM$1, DataRegularSeason20242025!$E$3:$E$1315, $A25)</f>
        <v>9</v>
      </c>
      <c r="CN25">
        <f>SUMIFS(DataRegularSeason20242025!$AA$3:$AA$1315,DataRegularSeason20242025!$B$3:$B$1315, "&lt;=" &amp; CN$1, DataRegularSeason20242025!$D$3:$D$1315, $A25)+SUMIFS(DataRegularSeason20242025!$AB$3:$AB$1315,DataRegularSeason20242025!$B$3:$B$1315, "&lt;=" &amp; CN$1, DataRegularSeason20242025!$E$3:$E$1315, $A25)</f>
        <v>9</v>
      </c>
      <c r="CO25">
        <f>SUMIFS(DataRegularSeason20242025!$AA$3:$AA$1315,DataRegularSeason20242025!$B$3:$B$1315, "&lt;=" &amp; CO$1, DataRegularSeason20242025!$D$3:$D$1315, $A25)+SUMIFS(DataRegularSeason20242025!$AB$3:$AB$1315,DataRegularSeason20242025!$B$3:$B$1315, "&lt;=" &amp; CO$1, DataRegularSeason20242025!$E$3:$E$1315, $A25)</f>
        <v>9</v>
      </c>
      <c r="CP25">
        <f>SUMIFS(DataRegularSeason20242025!$AA$3:$AA$1315,DataRegularSeason20242025!$B$3:$B$1315, "&lt;=" &amp; CP$1, DataRegularSeason20242025!$D$3:$D$1315, $A25)+SUMIFS(DataRegularSeason20242025!$AB$3:$AB$1315,DataRegularSeason20242025!$B$3:$B$1315, "&lt;=" &amp; CP$1, DataRegularSeason20242025!$E$3:$E$1315, $A25)</f>
        <v>9</v>
      </c>
      <c r="CQ25">
        <f>SUMIFS(DataRegularSeason20242025!$AA$3:$AA$1315,DataRegularSeason20242025!$B$3:$B$1315, "&lt;=" &amp; CQ$1, DataRegularSeason20242025!$D$3:$D$1315, $A25)+SUMIFS(DataRegularSeason20242025!$AB$3:$AB$1315,DataRegularSeason20242025!$B$3:$B$1315, "&lt;=" &amp; CQ$1, DataRegularSeason20242025!$E$3:$E$1315, $A25)</f>
        <v>9</v>
      </c>
      <c r="CR25">
        <f>SUMIFS(DataRegularSeason20242025!$AA$3:$AA$1315,DataRegularSeason20242025!$B$3:$B$1315, "&lt;=" &amp; CR$1, DataRegularSeason20242025!$D$3:$D$1315, $A25)+SUMIFS(DataRegularSeason20242025!$AB$3:$AB$1315,DataRegularSeason20242025!$B$3:$B$1315, "&lt;=" &amp; CR$1, DataRegularSeason20242025!$E$3:$E$1315, $A25)</f>
        <v>9</v>
      </c>
      <c r="CS25">
        <f>SUMIFS(DataRegularSeason20242025!$AA$3:$AA$1315,DataRegularSeason20242025!$B$3:$B$1315, "&lt;=" &amp; CS$1, DataRegularSeason20242025!$D$3:$D$1315, $A25)+SUMIFS(DataRegularSeason20242025!$AB$3:$AB$1315,DataRegularSeason20242025!$B$3:$B$1315, "&lt;=" &amp; CS$1, DataRegularSeason20242025!$E$3:$E$1315, $A25)</f>
        <v>9</v>
      </c>
      <c r="CT25">
        <f>SUMIFS(DataRegularSeason20242025!$AA$3:$AA$1315,DataRegularSeason20242025!$B$3:$B$1315, "&lt;=" &amp; CT$1, DataRegularSeason20242025!$D$3:$D$1315, $A25)+SUMIFS(DataRegularSeason20242025!$AB$3:$AB$1315,DataRegularSeason20242025!$B$3:$B$1315, "&lt;=" &amp; CT$1, DataRegularSeason20242025!$E$3:$E$1315, $A25)</f>
        <v>9</v>
      </c>
      <c r="CU25">
        <f>SUMIFS(DataRegularSeason20242025!$AA$3:$AA$1315,DataRegularSeason20242025!$B$3:$B$1315, "&lt;=" &amp; CU$1, DataRegularSeason20242025!$D$3:$D$1315, $A25)+SUMIFS(DataRegularSeason20242025!$AB$3:$AB$1315,DataRegularSeason20242025!$B$3:$B$1315, "&lt;=" &amp; CU$1, DataRegularSeason20242025!$E$3:$E$1315, $A25)</f>
        <v>9</v>
      </c>
      <c r="CV25">
        <f>SUMIFS(DataRegularSeason20242025!$AA$3:$AA$1315,DataRegularSeason20242025!$B$3:$B$1315, "&lt;=" &amp; CV$1, DataRegularSeason20242025!$D$3:$D$1315, $A25)+SUMIFS(DataRegularSeason20242025!$AB$3:$AB$1315,DataRegularSeason20242025!$B$3:$B$1315, "&lt;=" &amp; CV$1, DataRegularSeason20242025!$E$3:$E$1315, $A25)</f>
        <v>9</v>
      </c>
      <c r="CW25">
        <f>SUMIFS(DataRegularSeason20242025!$AA$3:$AA$1315,DataRegularSeason20242025!$B$3:$B$1315, "&lt;=" &amp; CW$1, DataRegularSeason20242025!$D$3:$D$1315, $A25)+SUMIFS(DataRegularSeason20242025!$AB$3:$AB$1315,DataRegularSeason20242025!$B$3:$B$1315, "&lt;=" &amp; CW$1, DataRegularSeason20242025!$E$3:$E$1315, $A25)</f>
        <v>9</v>
      </c>
      <c r="CX25">
        <f>SUMIFS(DataRegularSeason20242025!$AA$3:$AA$1315,DataRegularSeason20242025!$B$3:$B$1315, "&lt;=" &amp; CX$1, DataRegularSeason20242025!$D$3:$D$1315, $A25)+SUMIFS(DataRegularSeason20242025!$AB$3:$AB$1315,DataRegularSeason20242025!$B$3:$B$1315, "&lt;=" &amp; CX$1, DataRegularSeason20242025!$E$3:$E$1315, $A25)</f>
        <v>9</v>
      </c>
      <c r="CY25">
        <f>SUMIFS(DataRegularSeason20242025!$AA$3:$AA$1315,DataRegularSeason20242025!$B$3:$B$1315, "&lt;=" &amp; CY$1, DataRegularSeason20242025!$D$3:$D$1315, $A25)+SUMIFS(DataRegularSeason20242025!$AB$3:$AB$1315,DataRegularSeason20242025!$B$3:$B$1315, "&lt;=" &amp; CY$1, DataRegularSeason20242025!$E$3:$E$1315, $A25)</f>
        <v>9</v>
      </c>
      <c r="CZ25">
        <f>SUMIFS(DataRegularSeason20242025!$AA$3:$AA$1315,DataRegularSeason20242025!$B$3:$B$1315, "&lt;=" &amp; CZ$1, DataRegularSeason20242025!$D$3:$D$1315, $A25)+SUMIFS(DataRegularSeason20242025!$AB$3:$AB$1315,DataRegularSeason20242025!$B$3:$B$1315, "&lt;=" &amp; CZ$1, DataRegularSeason20242025!$E$3:$E$1315, $A25)</f>
        <v>9</v>
      </c>
      <c r="DA25">
        <f>SUMIFS(DataRegularSeason20242025!$AA$3:$AA$1315,DataRegularSeason20242025!$B$3:$B$1315, "&lt;=" &amp; DA$1, DataRegularSeason20242025!$D$3:$D$1315, $A25)+SUMIFS(DataRegularSeason20242025!$AB$3:$AB$1315,DataRegularSeason20242025!$B$3:$B$1315, "&lt;=" &amp; DA$1, DataRegularSeason20242025!$E$3:$E$1315, $A25)</f>
        <v>9</v>
      </c>
      <c r="DB25">
        <f>SUMIFS(DataRegularSeason20242025!$AA$3:$AA$1315,DataRegularSeason20242025!$B$3:$B$1315, "&lt;=" &amp; DB$1, DataRegularSeason20242025!$D$3:$D$1315, $A25)+SUMIFS(DataRegularSeason20242025!$AB$3:$AB$1315,DataRegularSeason20242025!$B$3:$B$1315, "&lt;=" &amp; DB$1, DataRegularSeason20242025!$E$3:$E$1315, $A25)</f>
        <v>9</v>
      </c>
      <c r="DC25">
        <f>SUMIFS(DataRegularSeason20242025!$AA$3:$AA$1315,DataRegularSeason20242025!$B$3:$B$1315, "&lt;=" &amp; DC$1, DataRegularSeason20242025!$D$3:$D$1315, $A25)+SUMIFS(DataRegularSeason20242025!$AB$3:$AB$1315,DataRegularSeason20242025!$B$3:$B$1315, "&lt;=" &amp; DC$1, DataRegularSeason20242025!$E$3:$E$1315, $A25)</f>
        <v>9</v>
      </c>
      <c r="DD25">
        <f>SUMIFS(DataRegularSeason20242025!$AA$3:$AA$1315,DataRegularSeason20242025!$B$3:$B$1315, "&lt;=" &amp; DD$1, DataRegularSeason20242025!$D$3:$D$1315, $A25)+SUMIFS(DataRegularSeason20242025!$AB$3:$AB$1315,DataRegularSeason20242025!$B$3:$B$1315, "&lt;=" &amp; DD$1, DataRegularSeason20242025!$E$3:$E$1315, $A25)</f>
        <v>9</v>
      </c>
      <c r="DE25">
        <f>SUMIFS(DataRegularSeason20242025!$AA$3:$AA$1315,DataRegularSeason20242025!$B$3:$B$1315, "&lt;=" &amp; DE$1, DataRegularSeason20242025!$D$3:$D$1315, $A25)+SUMIFS(DataRegularSeason20242025!$AB$3:$AB$1315,DataRegularSeason20242025!$B$3:$B$1315, "&lt;=" &amp; DE$1, DataRegularSeason20242025!$E$3:$E$1315, $A25)</f>
        <v>9</v>
      </c>
      <c r="DF25">
        <f>SUMIFS(DataRegularSeason20242025!$AA$3:$AA$1315,DataRegularSeason20242025!$B$3:$B$1315, "&lt;=" &amp; DF$1, DataRegularSeason20242025!$D$3:$D$1315, $A25)+SUMIFS(DataRegularSeason20242025!$AB$3:$AB$1315,DataRegularSeason20242025!$B$3:$B$1315, "&lt;=" &amp; DF$1, DataRegularSeason20242025!$E$3:$E$1315, $A25)</f>
        <v>9</v>
      </c>
      <c r="DG25">
        <f>SUMIFS(DataRegularSeason20242025!$AA$3:$AA$1315,DataRegularSeason20242025!$B$3:$B$1315, "&lt;=" &amp; DG$1, DataRegularSeason20242025!$D$3:$D$1315, $A25)+SUMIFS(DataRegularSeason20242025!$AB$3:$AB$1315,DataRegularSeason20242025!$B$3:$B$1315, "&lt;=" &amp; DG$1, DataRegularSeason20242025!$E$3:$E$1315, $A25)</f>
        <v>9</v>
      </c>
      <c r="DH25">
        <f>SUMIFS(DataRegularSeason20242025!$AA$3:$AA$1315,DataRegularSeason20242025!$B$3:$B$1315, "&lt;=" &amp; DH$1, DataRegularSeason20242025!$D$3:$D$1315, $A25)+SUMIFS(DataRegularSeason20242025!$AB$3:$AB$1315,DataRegularSeason20242025!$B$3:$B$1315, "&lt;=" &amp; DH$1, DataRegularSeason20242025!$E$3:$E$1315, $A25)</f>
        <v>9</v>
      </c>
      <c r="DI25">
        <f>SUMIFS(DataRegularSeason20242025!$AA$3:$AA$1315,DataRegularSeason20242025!$B$3:$B$1315, "&lt;=" &amp; DI$1, DataRegularSeason20242025!$D$3:$D$1315, $A25)+SUMIFS(DataRegularSeason20242025!$AB$3:$AB$1315,DataRegularSeason20242025!$B$3:$B$1315, "&lt;=" &amp; DI$1, DataRegularSeason20242025!$E$3:$E$1315, $A25)</f>
        <v>9</v>
      </c>
      <c r="DJ25">
        <f>SUMIFS(DataRegularSeason20242025!$AA$3:$AA$1315,DataRegularSeason20242025!$B$3:$B$1315, "&lt;=" &amp; DJ$1, DataRegularSeason20242025!$D$3:$D$1315, $A25)+SUMIFS(DataRegularSeason20242025!$AB$3:$AB$1315,DataRegularSeason20242025!$B$3:$B$1315, "&lt;=" &amp; DJ$1, DataRegularSeason20242025!$E$3:$E$1315, $A25)</f>
        <v>9</v>
      </c>
      <c r="DK25">
        <f>SUMIFS(DataRegularSeason20242025!$AA$3:$AA$1315,DataRegularSeason20242025!$B$3:$B$1315, "&lt;=" &amp; DK$1, DataRegularSeason20242025!$D$3:$D$1315, $A25)+SUMIFS(DataRegularSeason20242025!$AB$3:$AB$1315,DataRegularSeason20242025!$B$3:$B$1315, "&lt;=" &amp; DK$1, DataRegularSeason20242025!$E$3:$E$1315, $A25)</f>
        <v>9</v>
      </c>
      <c r="DL25">
        <f>SUMIFS(DataRegularSeason20242025!$AA$3:$AA$1315,DataRegularSeason20242025!$B$3:$B$1315, "&lt;=" &amp; DL$1, DataRegularSeason20242025!$D$3:$D$1315, $A25)+SUMIFS(DataRegularSeason20242025!$AB$3:$AB$1315,DataRegularSeason20242025!$B$3:$B$1315, "&lt;=" &amp; DL$1, DataRegularSeason20242025!$E$3:$E$1315, $A25)</f>
        <v>9</v>
      </c>
      <c r="DM25">
        <f>SUMIFS(DataRegularSeason20242025!$AA$3:$AA$1315,DataRegularSeason20242025!$B$3:$B$1315, "&lt;=" &amp; DM$1, DataRegularSeason20242025!$D$3:$D$1315, $A25)+SUMIFS(DataRegularSeason20242025!$AB$3:$AB$1315,DataRegularSeason20242025!$B$3:$B$1315, "&lt;=" &amp; DM$1, DataRegularSeason20242025!$E$3:$E$1315, $A25)</f>
        <v>9</v>
      </c>
      <c r="DN25">
        <f>SUMIFS(DataRegularSeason20242025!$AA$3:$AA$1315,DataRegularSeason20242025!$B$3:$B$1315, "&lt;=" &amp; DN$1, DataRegularSeason20242025!$D$3:$D$1315, $A25)+SUMIFS(DataRegularSeason20242025!$AB$3:$AB$1315,DataRegularSeason20242025!$B$3:$B$1315, "&lt;=" &amp; DN$1, DataRegularSeason20242025!$E$3:$E$1315, $A25)</f>
        <v>9</v>
      </c>
      <c r="DO25">
        <f>SUMIFS(DataRegularSeason20242025!$AA$3:$AA$1315,DataRegularSeason20242025!$B$3:$B$1315, "&lt;=" &amp; DO$1, DataRegularSeason20242025!$D$3:$D$1315, $A25)+SUMIFS(DataRegularSeason20242025!$AB$3:$AB$1315,DataRegularSeason20242025!$B$3:$B$1315, "&lt;=" &amp; DO$1, DataRegularSeason20242025!$E$3:$E$1315, $A25)</f>
        <v>9</v>
      </c>
      <c r="DP25">
        <f>SUMIFS(DataRegularSeason20242025!$AA$3:$AA$1315,DataRegularSeason20242025!$B$3:$B$1315, "&lt;=" &amp; DP$1, DataRegularSeason20242025!$D$3:$D$1315, $A25)+SUMIFS(DataRegularSeason20242025!$AB$3:$AB$1315,DataRegularSeason20242025!$B$3:$B$1315, "&lt;=" &amp; DP$1, DataRegularSeason20242025!$E$3:$E$1315, $A25)</f>
        <v>9</v>
      </c>
      <c r="DQ25">
        <f>SUMIFS(DataRegularSeason20242025!$AA$3:$AA$1315,DataRegularSeason20242025!$B$3:$B$1315, "&lt;=" &amp; DQ$1, DataRegularSeason20242025!$D$3:$D$1315, $A25)+SUMIFS(DataRegularSeason20242025!$AB$3:$AB$1315,DataRegularSeason20242025!$B$3:$B$1315, "&lt;=" &amp; DQ$1, DataRegularSeason20242025!$E$3:$E$1315, $A25)</f>
        <v>9</v>
      </c>
      <c r="DR25">
        <f>SUMIFS(DataRegularSeason20242025!$AA$3:$AA$1315,DataRegularSeason20242025!$B$3:$B$1315, "&lt;=" &amp; DR$1, DataRegularSeason20242025!$D$3:$D$1315, $A25)+SUMIFS(DataRegularSeason20242025!$AB$3:$AB$1315,DataRegularSeason20242025!$B$3:$B$1315, "&lt;=" &amp; DR$1, DataRegularSeason20242025!$E$3:$E$1315, $A25)</f>
        <v>9</v>
      </c>
      <c r="DS25">
        <f>SUMIFS(DataRegularSeason20242025!$AA$3:$AA$1315,DataRegularSeason20242025!$B$3:$B$1315, "&lt;=" &amp; DS$1, DataRegularSeason20242025!$D$3:$D$1315, $A25)+SUMIFS(DataRegularSeason20242025!$AB$3:$AB$1315,DataRegularSeason20242025!$B$3:$B$1315, "&lt;=" &amp; DS$1, DataRegularSeason20242025!$E$3:$E$1315, $A25)</f>
        <v>9</v>
      </c>
      <c r="DT25">
        <f>SUMIFS(DataRegularSeason20242025!$AA$3:$AA$1315,DataRegularSeason20242025!$B$3:$B$1315, "&lt;=" &amp; DT$1, DataRegularSeason20242025!$D$3:$D$1315, $A25)+SUMIFS(DataRegularSeason20242025!$AB$3:$AB$1315,DataRegularSeason20242025!$B$3:$B$1315, "&lt;=" &amp; DT$1, DataRegularSeason20242025!$E$3:$E$1315, $A25)</f>
        <v>9</v>
      </c>
      <c r="DU25">
        <f>SUMIFS(DataRegularSeason20242025!$AA$3:$AA$1315,DataRegularSeason20242025!$B$3:$B$1315, "&lt;=" &amp; DU$1, DataRegularSeason20242025!$D$3:$D$1315, $A25)+SUMIFS(DataRegularSeason20242025!$AB$3:$AB$1315,DataRegularSeason20242025!$B$3:$B$1315, "&lt;=" &amp; DU$1, DataRegularSeason20242025!$E$3:$E$1315, $A25)</f>
        <v>9</v>
      </c>
      <c r="DV25">
        <f>SUMIFS(DataRegularSeason20242025!$AA$3:$AA$1315,DataRegularSeason20242025!$B$3:$B$1315, "&lt;=" &amp; DV$1, DataRegularSeason20242025!$D$3:$D$1315, $A25)+SUMIFS(DataRegularSeason20242025!$AB$3:$AB$1315,DataRegularSeason20242025!$B$3:$B$1315, "&lt;=" &amp; DV$1, DataRegularSeason20242025!$E$3:$E$1315, $A25)</f>
        <v>9</v>
      </c>
      <c r="DW25">
        <f>SUMIFS(DataRegularSeason20242025!$AA$3:$AA$1315,DataRegularSeason20242025!$B$3:$B$1315, "&lt;=" &amp; DW$1, DataRegularSeason20242025!$D$3:$D$1315, $A25)+SUMIFS(DataRegularSeason20242025!$AB$3:$AB$1315,DataRegularSeason20242025!$B$3:$B$1315, "&lt;=" &amp; DW$1, DataRegularSeason20242025!$E$3:$E$1315, $A25)</f>
        <v>9</v>
      </c>
      <c r="DX25">
        <f>SUMIFS(DataRegularSeason20242025!$AA$3:$AA$1315,DataRegularSeason20242025!$B$3:$B$1315, "&lt;=" &amp; DX$1, DataRegularSeason20242025!$D$3:$D$1315, $A25)+SUMIFS(DataRegularSeason20242025!$AB$3:$AB$1315,DataRegularSeason20242025!$B$3:$B$1315, "&lt;=" &amp; DX$1, DataRegularSeason20242025!$E$3:$E$1315, $A25)</f>
        <v>9</v>
      </c>
      <c r="DY25">
        <f>SUMIFS(DataRegularSeason20242025!$AA$3:$AA$1315,DataRegularSeason20242025!$B$3:$B$1315, "&lt;=" &amp; DY$1, DataRegularSeason20242025!$D$3:$D$1315, $A25)+SUMIFS(DataRegularSeason20242025!$AB$3:$AB$1315,DataRegularSeason20242025!$B$3:$B$1315, "&lt;=" &amp; DY$1, DataRegularSeason20242025!$E$3:$E$1315, $A25)</f>
        <v>9</v>
      </c>
      <c r="DZ25">
        <f>SUMIFS(DataRegularSeason20242025!$AA$3:$AA$1315,DataRegularSeason20242025!$B$3:$B$1315, "&lt;=" &amp; DZ$1, DataRegularSeason20242025!$D$3:$D$1315, $A25)+SUMIFS(DataRegularSeason20242025!$AB$3:$AB$1315,DataRegularSeason20242025!$B$3:$B$1315, "&lt;=" &amp; DZ$1, DataRegularSeason20242025!$E$3:$E$1315, $A25)</f>
        <v>9</v>
      </c>
      <c r="EA25">
        <f>SUMIFS(DataRegularSeason20242025!$AA$3:$AA$1315,DataRegularSeason20242025!$B$3:$B$1315, "&lt;=" &amp; EA$1, DataRegularSeason20242025!$D$3:$D$1315, $A25)+SUMIFS(DataRegularSeason20242025!$AB$3:$AB$1315,DataRegularSeason20242025!$B$3:$B$1315, "&lt;=" &amp; EA$1, DataRegularSeason20242025!$E$3:$E$1315, $A25)</f>
        <v>9</v>
      </c>
      <c r="EB25">
        <f>SUMIFS(DataRegularSeason20242025!$AA$3:$AA$1315,DataRegularSeason20242025!$B$3:$B$1315, "&lt;=" &amp; EB$1, DataRegularSeason20242025!$D$3:$D$1315, $A25)+SUMIFS(DataRegularSeason20242025!$AB$3:$AB$1315,DataRegularSeason20242025!$B$3:$B$1315, "&lt;=" &amp; EB$1, DataRegularSeason20242025!$E$3:$E$1315, $A25)</f>
        <v>9</v>
      </c>
      <c r="EC25">
        <f>SUMIFS(DataRegularSeason20242025!$AA$3:$AA$1315,DataRegularSeason20242025!$B$3:$B$1315, "&lt;=" &amp; EC$1, DataRegularSeason20242025!$D$3:$D$1315, $A25)+SUMIFS(DataRegularSeason20242025!$AB$3:$AB$1315,DataRegularSeason20242025!$B$3:$B$1315, "&lt;=" &amp; EC$1, DataRegularSeason20242025!$E$3:$E$1315, $A25)</f>
        <v>9</v>
      </c>
      <c r="ED25">
        <f>SUMIFS(DataRegularSeason20242025!$AA$3:$AA$1315,DataRegularSeason20242025!$B$3:$B$1315, "&lt;=" &amp; ED$1, DataRegularSeason20242025!$D$3:$D$1315, $A25)+SUMIFS(DataRegularSeason20242025!$AB$3:$AB$1315,DataRegularSeason20242025!$B$3:$B$1315, "&lt;=" &amp; ED$1, DataRegularSeason20242025!$E$3:$E$1315, $A25)</f>
        <v>9</v>
      </c>
      <c r="EE25">
        <f>SUMIFS(DataRegularSeason20242025!$AA$3:$AA$1315,DataRegularSeason20242025!$B$3:$B$1315, "&lt;=" &amp; EE$1, DataRegularSeason20242025!$D$3:$D$1315, $A25)+SUMIFS(DataRegularSeason20242025!$AB$3:$AB$1315,DataRegularSeason20242025!$B$3:$B$1315, "&lt;=" &amp; EE$1, DataRegularSeason20242025!$E$3:$E$1315, $A25)</f>
        <v>9</v>
      </c>
      <c r="EF25">
        <f>SUMIFS(DataRegularSeason20242025!$AA$3:$AA$1315,DataRegularSeason20242025!$B$3:$B$1315, "&lt;=" &amp; EF$1, DataRegularSeason20242025!$D$3:$D$1315, $A25)+SUMIFS(DataRegularSeason20242025!$AB$3:$AB$1315,DataRegularSeason20242025!$B$3:$B$1315, "&lt;=" &amp; EF$1, DataRegularSeason20242025!$E$3:$E$1315, $A25)</f>
        <v>9</v>
      </c>
      <c r="EG25">
        <f>SUMIFS(DataRegularSeason20242025!$AA$3:$AA$1315,DataRegularSeason20242025!$B$3:$B$1315, "&lt;=" &amp; EG$1, DataRegularSeason20242025!$D$3:$D$1315, $A25)+SUMIFS(DataRegularSeason20242025!$AB$3:$AB$1315,DataRegularSeason20242025!$B$3:$B$1315, "&lt;=" &amp; EG$1, DataRegularSeason20242025!$E$3:$E$1315, $A25)</f>
        <v>9</v>
      </c>
      <c r="EH25">
        <f>SUMIFS(DataRegularSeason20242025!$AA$3:$AA$1315,DataRegularSeason20242025!$B$3:$B$1315, "&lt;=" &amp; EH$1, DataRegularSeason20242025!$D$3:$D$1315, $A25)+SUMIFS(DataRegularSeason20242025!$AB$3:$AB$1315,DataRegularSeason20242025!$B$3:$B$1315, "&lt;=" &amp; EH$1, DataRegularSeason20242025!$E$3:$E$1315, $A25)</f>
        <v>9</v>
      </c>
      <c r="EI25">
        <f>SUMIFS(DataRegularSeason20242025!$AA$3:$AA$1315,DataRegularSeason20242025!$B$3:$B$1315, "&lt;=" &amp; EI$1, DataRegularSeason20242025!$D$3:$D$1315, $A25)+SUMIFS(DataRegularSeason20242025!$AB$3:$AB$1315,DataRegularSeason20242025!$B$3:$B$1315, "&lt;=" &amp; EI$1, DataRegularSeason20242025!$E$3:$E$1315, $A25)</f>
        <v>9</v>
      </c>
      <c r="EJ25">
        <f>SUMIFS(DataRegularSeason20242025!$AA$3:$AA$1315,DataRegularSeason20242025!$B$3:$B$1315, "&lt;=" &amp; EJ$1, DataRegularSeason20242025!$D$3:$D$1315, $A25)+SUMIFS(DataRegularSeason20242025!$AB$3:$AB$1315,DataRegularSeason20242025!$B$3:$B$1315, "&lt;=" &amp; EJ$1, DataRegularSeason20242025!$E$3:$E$1315, $A25)</f>
        <v>9</v>
      </c>
      <c r="EK25">
        <f>SUMIFS(DataRegularSeason20242025!$AA$3:$AA$1315,DataRegularSeason20242025!$B$3:$B$1315, "&lt;=" &amp; EK$1, DataRegularSeason20242025!$D$3:$D$1315, $A25)+SUMIFS(DataRegularSeason20242025!$AB$3:$AB$1315,DataRegularSeason20242025!$B$3:$B$1315, "&lt;=" &amp; EK$1, DataRegularSeason20242025!$E$3:$E$1315, $A25)</f>
        <v>9</v>
      </c>
      <c r="EL25">
        <f>SUMIFS(DataRegularSeason20242025!$AA$3:$AA$1315,DataRegularSeason20242025!$B$3:$B$1315, "&lt;=" &amp; EL$1, DataRegularSeason20242025!$D$3:$D$1315, $A25)+SUMIFS(DataRegularSeason20242025!$AB$3:$AB$1315,DataRegularSeason20242025!$B$3:$B$1315, "&lt;=" &amp; EL$1, DataRegularSeason20242025!$E$3:$E$1315, $A25)</f>
        <v>9</v>
      </c>
      <c r="EM25">
        <f>SUMIFS(DataRegularSeason20242025!$AA$3:$AA$1315,DataRegularSeason20242025!$B$3:$B$1315, "&lt;=" &amp; EM$1, DataRegularSeason20242025!$D$3:$D$1315, $A25)+SUMIFS(DataRegularSeason20242025!$AB$3:$AB$1315,DataRegularSeason20242025!$B$3:$B$1315, "&lt;=" &amp; EM$1, DataRegularSeason20242025!$E$3:$E$1315, $A25)</f>
        <v>9</v>
      </c>
      <c r="EN25">
        <f>SUMIFS(DataRegularSeason20242025!$AA$3:$AA$1315,DataRegularSeason20242025!$B$3:$B$1315, "&lt;=" &amp; EN$1, DataRegularSeason20242025!$D$3:$D$1315, $A25)+SUMIFS(DataRegularSeason20242025!$AB$3:$AB$1315,DataRegularSeason20242025!$B$3:$B$1315, "&lt;=" &amp; EN$1, DataRegularSeason20242025!$E$3:$E$1315, $A25)</f>
        <v>9</v>
      </c>
      <c r="EO25">
        <f>SUMIFS(DataRegularSeason20242025!$AA$3:$AA$1315,DataRegularSeason20242025!$B$3:$B$1315, "&lt;=" &amp; EO$1, DataRegularSeason20242025!$D$3:$D$1315, $A25)+SUMIFS(DataRegularSeason20242025!$AB$3:$AB$1315,DataRegularSeason20242025!$B$3:$B$1315, "&lt;=" &amp; EO$1, DataRegularSeason20242025!$E$3:$E$1315, $A25)</f>
        <v>9</v>
      </c>
      <c r="EP25">
        <f>SUMIFS(DataRegularSeason20242025!$AA$3:$AA$1315,DataRegularSeason20242025!$B$3:$B$1315, "&lt;=" &amp; EP$1, DataRegularSeason20242025!$D$3:$D$1315, $A25)+SUMIFS(DataRegularSeason20242025!$AB$3:$AB$1315,DataRegularSeason20242025!$B$3:$B$1315, "&lt;=" &amp; EP$1, DataRegularSeason20242025!$E$3:$E$1315, $A25)</f>
        <v>9</v>
      </c>
      <c r="EQ25">
        <f>SUMIFS(DataRegularSeason20242025!$AA$3:$AA$1315,DataRegularSeason20242025!$B$3:$B$1315, "&lt;=" &amp; EQ$1, DataRegularSeason20242025!$D$3:$D$1315, $A25)+SUMIFS(DataRegularSeason20242025!$AB$3:$AB$1315,DataRegularSeason20242025!$B$3:$B$1315, "&lt;=" &amp; EQ$1, DataRegularSeason20242025!$E$3:$E$1315, $A25)</f>
        <v>9</v>
      </c>
      <c r="ER25">
        <f>SUMIFS(DataRegularSeason20242025!$AA$3:$AA$1315,DataRegularSeason20242025!$B$3:$B$1315, "&lt;=" &amp; ER$1, DataRegularSeason20242025!$D$3:$D$1315, $A25)+SUMIFS(DataRegularSeason20242025!$AB$3:$AB$1315,DataRegularSeason20242025!$B$3:$B$1315, "&lt;=" &amp; ER$1, DataRegularSeason20242025!$E$3:$E$1315, $A25)</f>
        <v>9</v>
      </c>
      <c r="ES25">
        <f>SUMIFS(DataRegularSeason20242025!$AA$3:$AA$1315,DataRegularSeason20242025!$B$3:$B$1315, "&lt;=" &amp; ES$1, DataRegularSeason20242025!$D$3:$D$1315, $A25)+SUMIFS(DataRegularSeason20242025!$AB$3:$AB$1315,DataRegularSeason20242025!$B$3:$B$1315, "&lt;=" &amp; ES$1, DataRegularSeason20242025!$E$3:$E$1315, $A25)</f>
        <v>9</v>
      </c>
      <c r="ET25">
        <f>SUMIFS(DataRegularSeason20242025!$AA$3:$AA$1315,DataRegularSeason20242025!$B$3:$B$1315, "&lt;=" &amp; ET$1, DataRegularSeason20242025!$D$3:$D$1315, $A25)+SUMIFS(DataRegularSeason20242025!$AB$3:$AB$1315,DataRegularSeason20242025!$B$3:$B$1315, "&lt;=" &amp; ET$1, DataRegularSeason20242025!$E$3:$E$1315, $A25)</f>
        <v>9</v>
      </c>
      <c r="EU25">
        <f>SUMIFS(DataRegularSeason20242025!$AA$3:$AA$1315,DataRegularSeason20242025!$B$3:$B$1315, "&lt;=" &amp; EU$1, DataRegularSeason20242025!$D$3:$D$1315, $A25)+SUMIFS(DataRegularSeason20242025!$AB$3:$AB$1315,DataRegularSeason20242025!$B$3:$B$1315, "&lt;=" &amp; EU$1, DataRegularSeason20242025!$E$3:$E$1315, $A25)</f>
        <v>9</v>
      </c>
      <c r="EV25">
        <f>SUMIFS(DataRegularSeason20242025!$AA$3:$AA$1315,DataRegularSeason20242025!$B$3:$B$1315, "&lt;=" &amp; EV$1, DataRegularSeason20242025!$D$3:$D$1315, $A25)+SUMIFS(DataRegularSeason20242025!$AB$3:$AB$1315,DataRegularSeason20242025!$B$3:$B$1315, "&lt;=" &amp; EV$1, DataRegularSeason20242025!$E$3:$E$1315, $A25)</f>
        <v>9</v>
      </c>
      <c r="EW25">
        <f>SUMIFS(DataRegularSeason20242025!$AA$3:$AA$1315,DataRegularSeason20242025!$B$3:$B$1315, "&lt;=" &amp; EW$1, DataRegularSeason20242025!$D$3:$D$1315, $A25)+SUMIFS(DataRegularSeason20242025!$AB$3:$AB$1315,DataRegularSeason20242025!$B$3:$B$1315, "&lt;=" &amp; EW$1, DataRegularSeason20242025!$E$3:$E$1315, $A25)</f>
        <v>9</v>
      </c>
      <c r="EX25">
        <f>SUMIFS(DataRegularSeason20242025!$AA$3:$AA$1315,DataRegularSeason20242025!$B$3:$B$1315, "&lt;=" &amp; EX$1, DataRegularSeason20242025!$D$3:$D$1315, $A25)+SUMIFS(DataRegularSeason20242025!$AB$3:$AB$1315,DataRegularSeason20242025!$B$3:$B$1315, "&lt;=" &amp; EX$1, DataRegularSeason20242025!$E$3:$E$1315, $A25)</f>
        <v>9</v>
      </c>
      <c r="EY25">
        <f>SUMIFS(DataRegularSeason20242025!$AA$3:$AA$1315,DataRegularSeason20242025!$B$3:$B$1315, "&lt;=" &amp; EY$1, DataRegularSeason20242025!$D$3:$D$1315, $A25)+SUMIFS(DataRegularSeason20242025!$AB$3:$AB$1315,DataRegularSeason20242025!$B$3:$B$1315, "&lt;=" &amp; EY$1, DataRegularSeason20242025!$E$3:$E$1315, $A25)</f>
        <v>9</v>
      </c>
      <c r="EZ25">
        <f>SUMIFS(DataRegularSeason20242025!$AA$3:$AA$1315,DataRegularSeason20242025!$B$3:$B$1315, "&lt;=" &amp; EZ$1, DataRegularSeason20242025!$D$3:$D$1315, $A25)+SUMIFS(DataRegularSeason20242025!$AB$3:$AB$1315,DataRegularSeason20242025!$B$3:$B$1315, "&lt;=" &amp; EZ$1, DataRegularSeason20242025!$E$3:$E$1315, $A25)</f>
        <v>9</v>
      </c>
      <c r="FA25">
        <f>SUMIFS(DataRegularSeason20242025!$AA$3:$AA$1315,DataRegularSeason20242025!$B$3:$B$1315, "&lt;=" &amp; FA$1, DataRegularSeason20242025!$D$3:$D$1315, $A25)+SUMIFS(DataRegularSeason20242025!$AB$3:$AB$1315,DataRegularSeason20242025!$B$3:$B$1315, "&lt;=" &amp; FA$1, DataRegularSeason20242025!$E$3:$E$1315, $A25)</f>
        <v>9</v>
      </c>
      <c r="FB25">
        <f>SUMIFS(DataRegularSeason20242025!$AA$3:$AA$1315,DataRegularSeason20242025!$B$3:$B$1315, "&lt;=" &amp; FB$1, DataRegularSeason20242025!$D$3:$D$1315, $A25)+SUMIFS(DataRegularSeason20242025!$AB$3:$AB$1315,DataRegularSeason20242025!$B$3:$B$1315, "&lt;=" &amp; FB$1, DataRegularSeason20242025!$E$3:$E$1315, $A25)</f>
        <v>9</v>
      </c>
      <c r="FC25">
        <f>SUMIFS(DataRegularSeason20242025!$AA$3:$AA$1315,DataRegularSeason20242025!$B$3:$B$1315, "&lt;=" &amp; FC$1, DataRegularSeason20242025!$D$3:$D$1315, $A25)+SUMIFS(DataRegularSeason20242025!$AB$3:$AB$1315,DataRegularSeason20242025!$B$3:$B$1315, "&lt;=" &amp; FC$1, DataRegularSeason20242025!$E$3:$E$1315, $A25)</f>
        <v>9</v>
      </c>
      <c r="FD25">
        <f>SUMIFS(DataRegularSeason20242025!$AA$3:$AA$1315,DataRegularSeason20242025!$B$3:$B$1315, "&lt;=" &amp; FD$1, DataRegularSeason20242025!$D$3:$D$1315, $A25)+SUMIFS(DataRegularSeason20242025!$AB$3:$AB$1315,DataRegularSeason20242025!$B$3:$B$1315, "&lt;=" &amp; FD$1, DataRegularSeason20242025!$E$3:$E$1315, $A25)</f>
        <v>9</v>
      </c>
      <c r="FE25">
        <f>SUMIFS(DataRegularSeason20242025!$AA$3:$AA$1315,DataRegularSeason20242025!$B$3:$B$1315, "&lt;=" &amp; FE$1, DataRegularSeason20242025!$D$3:$D$1315, $A25)+SUMIFS(DataRegularSeason20242025!$AB$3:$AB$1315,DataRegularSeason20242025!$B$3:$B$1315, "&lt;=" &amp; FE$1, DataRegularSeason20242025!$E$3:$E$1315, $A25)</f>
        <v>9</v>
      </c>
      <c r="FF25">
        <f>SUMIFS(DataRegularSeason20242025!$AA$3:$AA$1315,DataRegularSeason20242025!$B$3:$B$1315, "&lt;=" &amp; FF$1, DataRegularSeason20242025!$D$3:$D$1315, $A25)+SUMIFS(DataRegularSeason20242025!$AB$3:$AB$1315,DataRegularSeason20242025!$B$3:$B$1315, "&lt;=" &amp; FF$1, DataRegularSeason20242025!$E$3:$E$1315, $A25)</f>
        <v>9</v>
      </c>
      <c r="FG25">
        <f>SUMIFS(DataRegularSeason20242025!$AA$3:$AA$1315,DataRegularSeason20242025!$B$3:$B$1315, "&lt;=" &amp; FG$1, DataRegularSeason20242025!$D$3:$D$1315, $A25)+SUMIFS(DataRegularSeason20242025!$AB$3:$AB$1315,DataRegularSeason20242025!$B$3:$B$1315, "&lt;=" &amp; FG$1, DataRegularSeason20242025!$E$3:$E$1315, $A25)</f>
        <v>9</v>
      </c>
      <c r="FH25">
        <f>SUMIFS(DataRegularSeason20242025!$AA$3:$AA$1315,DataRegularSeason20242025!$B$3:$B$1315, "&lt;=" &amp; FH$1, DataRegularSeason20242025!$D$3:$D$1315, $A25)+SUMIFS(DataRegularSeason20242025!$AB$3:$AB$1315,DataRegularSeason20242025!$B$3:$B$1315, "&lt;=" &amp; FH$1, DataRegularSeason20242025!$E$3:$E$1315, $A25)</f>
        <v>9</v>
      </c>
      <c r="FI25">
        <f>SUMIFS(DataRegularSeason20242025!$AA$3:$AA$1315,DataRegularSeason20242025!$B$3:$B$1315, "&lt;=" &amp; FI$1, DataRegularSeason20242025!$D$3:$D$1315, $A25)+SUMIFS(DataRegularSeason20242025!$AB$3:$AB$1315,DataRegularSeason20242025!$B$3:$B$1315, "&lt;=" &amp; FI$1, DataRegularSeason20242025!$E$3:$E$1315, $A25)</f>
        <v>9</v>
      </c>
      <c r="FJ25">
        <f>SUMIFS(DataRegularSeason20242025!$AA$3:$AA$1315,DataRegularSeason20242025!$B$3:$B$1315, "&lt;=" &amp; FJ$1, DataRegularSeason20242025!$D$3:$D$1315, $A25)+SUMIFS(DataRegularSeason20242025!$AB$3:$AB$1315,DataRegularSeason20242025!$B$3:$B$1315, "&lt;=" &amp; FJ$1, DataRegularSeason20242025!$E$3:$E$1315, $A25)</f>
        <v>9</v>
      </c>
      <c r="FK25">
        <f>SUMIFS(DataRegularSeason20242025!$AA$3:$AA$1315,DataRegularSeason20242025!$B$3:$B$1315, "&lt;=" &amp; FK$1, DataRegularSeason20242025!$D$3:$D$1315, $A25)+SUMIFS(DataRegularSeason20242025!$AB$3:$AB$1315,DataRegularSeason20242025!$B$3:$B$1315, "&lt;=" &amp; FK$1, DataRegularSeason20242025!$E$3:$E$1315, $A25)</f>
        <v>9</v>
      </c>
      <c r="FL25">
        <f>SUMIFS(DataRegularSeason20242025!$AA$3:$AA$1315,DataRegularSeason20242025!$B$3:$B$1315, "&lt;=" &amp; FL$1, DataRegularSeason20242025!$D$3:$D$1315, $A25)+SUMIFS(DataRegularSeason20242025!$AB$3:$AB$1315,DataRegularSeason20242025!$B$3:$B$1315, "&lt;=" &amp; FL$1, DataRegularSeason20242025!$E$3:$E$1315, $A25)</f>
        <v>9</v>
      </c>
      <c r="FM25">
        <f>SUMIFS(DataRegularSeason20242025!$AA$3:$AA$1315,DataRegularSeason20242025!$B$3:$B$1315, "&lt;=" &amp; FM$1, DataRegularSeason20242025!$D$3:$D$1315, $A25)+SUMIFS(DataRegularSeason20242025!$AB$3:$AB$1315,DataRegularSeason20242025!$B$3:$B$1315, "&lt;=" &amp; FM$1, DataRegularSeason20242025!$E$3:$E$1315, $A25)</f>
        <v>9</v>
      </c>
      <c r="FN25">
        <f>SUMIFS(DataRegularSeason20242025!$AA$3:$AA$1315,DataRegularSeason20242025!$B$3:$B$1315, "&lt;=" &amp; FN$1, DataRegularSeason20242025!$D$3:$D$1315, $A25)+SUMIFS(DataRegularSeason20242025!$AB$3:$AB$1315,DataRegularSeason20242025!$B$3:$B$1315, "&lt;=" &amp; FN$1, DataRegularSeason20242025!$E$3:$E$1315, $A25)</f>
        <v>9</v>
      </c>
      <c r="FO25">
        <f>SUMIFS(DataRegularSeason20242025!$AA$3:$AA$1315,DataRegularSeason20242025!$B$3:$B$1315, "&lt;=" &amp; FO$1, DataRegularSeason20242025!$D$3:$D$1315, $A25)+SUMIFS(DataRegularSeason20242025!$AB$3:$AB$1315,DataRegularSeason20242025!$B$3:$B$1315, "&lt;=" &amp; FO$1, DataRegularSeason20242025!$E$3:$E$1315, $A25)</f>
        <v>9</v>
      </c>
      <c r="FP25">
        <f>SUMIFS(DataRegularSeason20242025!$AA$3:$AA$1315,DataRegularSeason20242025!$B$3:$B$1315, "&lt;=" &amp; FP$1, DataRegularSeason20242025!$D$3:$D$1315, $A25)+SUMIFS(DataRegularSeason20242025!$AB$3:$AB$1315,DataRegularSeason20242025!$B$3:$B$1315, "&lt;=" &amp; FP$1, DataRegularSeason20242025!$E$3:$E$1315, $A25)</f>
        <v>9</v>
      </c>
      <c r="FQ25">
        <f>SUMIFS(DataRegularSeason20242025!$AA$3:$AA$1315,DataRegularSeason20242025!$B$3:$B$1315, "&lt;=" &amp; FQ$1, DataRegularSeason20242025!$D$3:$D$1315, $A25)+SUMIFS(DataRegularSeason20242025!$AB$3:$AB$1315,DataRegularSeason20242025!$B$3:$B$1315, "&lt;=" &amp; FQ$1, DataRegularSeason20242025!$E$3:$E$1315, $A25)</f>
        <v>9</v>
      </c>
      <c r="FR25">
        <f>SUMIFS(DataRegularSeason20242025!$AA$3:$AA$1315,DataRegularSeason20242025!$B$3:$B$1315, "&lt;=" &amp; FR$1, DataRegularSeason20242025!$D$3:$D$1315, $A25)+SUMIFS(DataRegularSeason20242025!$AB$3:$AB$1315,DataRegularSeason20242025!$B$3:$B$1315, "&lt;=" &amp; FR$1, DataRegularSeason20242025!$E$3:$E$1315, $A25)</f>
        <v>9</v>
      </c>
      <c r="FS25">
        <f>SUMIFS(DataRegularSeason20242025!$AA$3:$AA$1315,DataRegularSeason20242025!$B$3:$B$1315, "&lt;=" &amp; FS$1, DataRegularSeason20242025!$D$3:$D$1315, $A25)+SUMIFS(DataRegularSeason20242025!$AB$3:$AB$1315,DataRegularSeason20242025!$B$3:$B$1315, "&lt;=" &amp; FS$1, DataRegularSeason20242025!$E$3:$E$1315, $A25)</f>
        <v>9</v>
      </c>
      <c r="FT25">
        <f>SUMIFS(DataRegularSeason20242025!$AA$3:$AA$1315,DataRegularSeason20242025!$B$3:$B$1315, "&lt;=" &amp; FT$1, DataRegularSeason20242025!$D$3:$D$1315, $A25)+SUMIFS(DataRegularSeason20242025!$AB$3:$AB$1315,DataRegularSeason20242025!$B$3:$B$1315, "&lt;=" &amp; FT$1, DataRegularSeason20242025!$E$3:$E$1315, $A25)</f>
        <v>9</v>
      </c>
      <c r="FU25">
        <f>SUMIFS(DataRegularSeason20242025!$AA$3:$AA$1315,DataRegularSeason20242025!$B$3:$B$1315, "&lt;=" &amp; FU$1, DataRegularSeason20242025!$D$3:$D$1315, $A25)+SUMIFS(DataRegularSeason20242025!$AB$3:$AB$1315,DataRegularSeason20242025!$B$3:$B$1315, "&lt;=" &amp; FU$1, DataRegularSeason20242025!$E$3:$E$1315, $A25)</f>
        <v>9</v>
      </c>
      <c r="FV25">
        <f>SUMIFS(DataRegularSeason20242025!$AA$3:$AA$1315,DataRegularSeason20242025!$B$3:$B$1315, "&lt;=" &amp; FV$1, DataRegularSeason20242025!$D$3:$D$1315, $A25)+SUMIFS(DataRegularSeason20242025!$AB$3:$AB$1315,DataRegularSeason20242025!$B$3:$B$1315, "&lt;=" &amp; FV$1, DataRegularSeason20242025!$E$3:$E$1315, $A25)</f>
        <v>9</v>
      </c>
      <c r="FW25">
        <f>SUMIFS(DataRegularSeason20242025!$AA$3:$AA$1315,DataRegularSeason20242025!$B$3:$B$1315, "&lt;=" &amp; FW$1, DataRegularSeason20242025!$D$3:$D$1315, $A25)+SUMIFS(DataRegularSeason20242025!$AB$3:$AB$1315,DataRegularSeason20242025!$B$3:$B$1315, "&lt;=" &amp; FW$1, DataRegularSeason20242025!$E$3:$E$1315, $A25)</f>
        <v>9</v>
      </c>
      <c r="FX25">
        <f>SUMIFS(DataRegularSeason20242025!$AA$3:$AA$1315,DataRegularSeason20242025!$B$3:$B$1315, "&lt;=" &amp; FX$1, DataRegularSeason20242025!$D$3:$D$1315, $A25)+SUMIFS(DataRegularSeason20242025!$AB$3:$AB$1315,DataRegularSeason20242025!$B$3:$B$1315, "&lt;=" &amp; FX$1, DataRegularSeason20242025!$E$3:$E$1315, $A25)</f>
        <v>9</v>
      </c>
      <c r="FY25">
        <f>SUMIFS(DataRegularSeason20242025!$AA$3:$AA$1315,DataRegularSeason20242025!$B$3:$B$1315, "&lt;=" &amp; FY$1, DataRegularSeason20242025!$D$3:$D$1315, $A25)+SUMIFS(DataRegularSeason20242025!$AB$3:$AB$1315,DataRegularSeason20242025!$B$3:$B$1315, "&lt;=" &amp; FY$1, DataRegularSeason20242025!$E$3:$E$1315, $A25)</f>
        <v>9</v>
      </c>
      <c r="FZ25">
        <f>SUMIFS(DataRegularSeason20242025!$AA$3:$AA$1315,DataRegularSeason20242025!$B$3:$B$1315, "&lt;=" &amp; FZ$1, DataRegularSeason20242025!$D$3:$D$1315, $A25)+SUMIFS(DataRegularSeason20242025!$AB$3:$AB$1315,DataRegularSeason20242025!$B$3:$B$1315, "&lt;=" &amp; FZ$1, DataRegularSeason20242025!$E$3:$E$1315, $A25)</f>
        <v>9</v>
      </c>
      <c r="GA25">
        <f>SUMIFS(DataRegularSeason20242025!$AA$3:$AA$1315,DataRegularSeason20242025!$B$3:$B$1315, "&lt;=" &amp; GA$1, DataRegularSeason20242025!$D$3:$D$1315, $A25)+SUMIFS(DataRegularSeason20242025!$AB$3:$AB$1315,DataRegularSeason20242025!$B$3:$B$1315, "&lt;=" &amp; GA$1, DataRegularSeason20242025!$E$3:$E$1315, $A25)</f>
        <v>9</v>
      </c>
      <c r="GB25">
        <f>SUMIFS(DataRegularSeason20242025!$AA$3:$AA$1315,DataRegularSeason20242025!$B$3:$B$1315, "&lt;=" &amp; GB$1, DataRegularSeason20242025!$D$3:$D$1315, $A25)+SUMIFS(DataRegularSeason20242025!$AB$3:$AB$1315,DataRegularSeason20242025!$B$3:$B$1315, "&lt;=" &amp; GB$1, DataRegularSeason20242025!$E$3:$E$1315, $A25)</f>
        <v>9</v>
      </c>
      <c r="GC25">
        <f>SUMIFS(DataRegularSeason20242025!$AA$3:$AA$1315,DataRegularSeason20242025!$B$3:$B$1315, "&lt;=" &amp; GC$1, DataRegularSeason20242025!$D$3:$D$1315, $A25)+SUMIFS(DataRegularSeason20242025!$AB$3:$AB$1315,DataRegularSeason20242025!$B$3:$B$1315, "&lt;=" &amp; GC$1, DataRegularSeason20242025!$E$3:$E$1315, $A25)</f>
        <v>9</v>
      </c>
      <c r="GD25">
        <f>SUMIFS(DataRegularSeason20242025!$AA$3:$AA$1315,DataRegularSeason20242025!$B$3:$B$1315, "&lt;=" &amp; GD$1, DataRegularSeason20242025!$D$3:$D$1315, $A25)+SUMIFS(DataRegularSeason20242025!$AB$3:$AB$1315,DataRegularSeason20242025!$B$3:$B$1315, "&lt;=" &amp; GD$1, DataRegularSeason20242025!$E$3:$E$1315, $A25)</f>
        <v>9</v>
      </c>
      <c r="GE25">
        <f>SUMIFS(DataRegularSeason20242025!$AA$3:$AA$1315,DataRegularSeason20242025!$B$3:$B$1315, "&lt;=" &amp; GE$1, DataRegularSeason20242025!$D$3:$D$1315, $A25)+SUMIFS(DataRegularSeason20242025!$AB$3:$AB$1315,DataRegularSeason20242025!$B$3:$B$1315, "&lt;=" &amp; GE$1, DataRegularSeason20242025!$E$3:$E$1315, $A25)</f>
        <v>9</v>
      </c>
      <c r="GF25">
        <f>SUMIFS(DataRegularSeason20242025!$AA$3:$AA$1315,DataRegularSeason20242025!$B$3:$B$1315, "&lt;=" &amp; GF$1, DataRegularSeason20242025!$D$3:$D$1315, $A25)+SUMIFS(DataRegularSeason20242025!$AB$3:$AB$1315,DataRegularSeason20242025!$B$3:$B$1315, "&lt;=" &amp; GF$1, DataRegularSeason20242025!$E$3:$E$1315, $A25)</f>
        <v>9</v>
      </c>
      <c r="GG25">
        <f>SUMIFS(DataRegularSeason20242025!$AA$3:$AA$1315,DataRegularSeason20242025!$B$3:$B$1315, "&lt;=" &amp; GG$1, DataRegularSeason20242025!$D$3:$D$1315, $A25)+SUMIFS(DataRegularSeason20242025!$AB$3:$AB$1315,DataRegularSeason20242025!$B$3:$B$1315, "&lt;=" &amp; GG$1, DataRegularSeason20242025!$E$3:$E$1315, $A25)</f>
        <v>9</v>
      </c>
      <c r="GH25">
        <f>SUMIFS(DataRegularSeason20242025!$AA$3:$AA$1315,DataRegularSeason20242025!$B$3:$B$1315, "&lt;=" &amp; GH$1, DataRegularSeason20242025!$D$3:$D$1315, $A25)+SUMIFS(DataRegularSeason20242025!$AB$3:$AB$1315,DataRegularSeason20242025!$B$3:$B$1315, "&lt;=" &amp; GH$1, DataRegularSeason20242025!$E$3:$E$1315, $A25)</f>
        <v>9</v>
      </c>
      <c r="GI25">
        <f>SUMIFS(DataRegularSeason20242025!$AA$3:$AA$1315,DataRegularSeason20242025!$B$3:$B$1315, "&lt;=" &amp; GI$1, DataRegularSeason20242025!$D$3:$D$1315, $A25)+SUMIFS(DataRegularSeason20242025!$AB$3:$AB$1315,DataRegularSeason20242025!$B$3:$B$1315, "&lt;=" &amp; GI$1, DataRegularSeason20242025!$E$3:$E$1315, $A25)</f>
        <v>9</v>
      </c>
      <c r="GJ25">
        <f>SUMIFS(DataRegularSeason20242025!$AA$3:$AA$1315,DataRegularSeason20242025!$B$3:$B$1315, "&lt;=" &amp; GJ$1, DataRegularSeason20242025!$D$3:$D$1315, $A25)+SUMIFS(DataRegularSeason20242025!$AB$3:$AB$1315,DataRegularSeason20242025!$B$3:$B$1315, "&lt;=" &amp; GJ$1, DataRegularSeason20242025!$E$3:$E$1315, $A25)</f>
        <v>9</v>
      </c>
      <c r="GK25">
        <f>SUMIFS(DataRegularSeason20242025!$AA$3:$AA$1315,DataRegularSeason20242025!$B$3:$B$1315, "&lt;=" &amp; GK$1, DataRegularSeason20242025!$D$3:$D$1315, $A25)+SUMIFS(DataRegularSeason20242025!$AB$3:$AB$1315,DataRegularSeason20242025!$B$3:$B$1315, "&lt;=" &amp; GK$1, DataRegularSeason20242025!$E$3:$E$1315, $A25)</f>
        <v>9</v>
      </c>
      <c r="GL25">
        <f>SUMIFS(DataRegularSeason20242025!$AA$3:$AA$1315,DataRegularSeason20242025!$B$3:$B$1315, "&lt;=" &amp; GL$1, DataRegularSeason20242025!$D$3:$D$1315, $A25)+SUMIFS(DataRegularSeason20242025!$AB$3:$AB$1315,DataRegularSeason20242025!$B$3:$B$1315, "&lt;=" &amp; GL$1, DataRegularSeason20242025!$E$3:$E$1315, $A25)</f>
        <v>9</v>
      </c>
      <c r="GM25">
        <f>SUMIFS(DataRegularSeason20242025!$AA$3:$AA$1315,DataRegularSeason20242025!$B$3:$B$1315, "&lt;=" &amp; GM$1, DataRegularSeason20242025!$D$3:$D$1315, $A25)+SUMIFS(DataRegularSeason20242025!$AB$3:$AB$1315,DataRegularSeason20242025!$B$3:$B$1315, "&lt;=" &amp; GM$1, DataRegularSeason20242025!$E$3:$E$1315, $A25)</f>
        <v>9</v>
      </c>
      <c r="GN25">
        <f>SUMIFS(DataRegularSeason20242025!$AA$3:$AA$1315,DataRegularSeason20242025!$B$3:$B$1315, "&lt;=" &amp; GN$1, DataRegularSeason20242025!$D$3:$D$1315, $A25)+SUMIFS(DataRegularSeason20242025!$AB$3:$AB$1315,DataRegularSeason20242025!$B$3:$B$1315, "&lt;=" &amp; GN$1, DataRegularSeason20242025!$E$3:$E$1315, $A25)</f>
        <v>9</v>
      </c>
      <c r="GO25">
        <f>SUMIFS(DataRegularSeason20242025!$AA$3:$AA$1315,DataRegularSeason20242025!$B$3:$B$1315, "&lt;=" &amp; GO$1, DataRegularSeason20242025!$D$3:$D$1315, $A25)+SUMIFS(DataRegularSeason20242025!$AB$3:$AB$1315,DataRegularSeason20242025!$B$3:$B$1315, "&lt;=" &amp; GO$1, DataRegularSeason20242025!$E$3:$E$1315, $A25)</f>
        <v>9</v>
      </c>
      <c r="GP25">
        <f>SUMIFS(DataRegularSeason20242025!$AA$3:$AA$1315,DataRegularSeason20242025!$B$3:$B$1315, "&lt;=" &amp; GP$1, DataRegularSeason20242025!$D$3:$D$1315, $A25)+SUMIFS(DataRegularSeason20242025!$AB$3:$AB$1315,DataRegularSeason20242025!$B$3:$B$1315, "&lt;=" &amp; GP$1, DataRegularSeason20242025!$E$3:$E$1315, $A25)</f>
        <v>9</v>
      </c>
      <c r="GQ25">
        <f>SUMIFS(DataRegularSeason20242025!$AA$3:$AA$1315,DataRegularSeason20242025!$B$3:$B$1315, "&lt;=" &amp; GQ$1, DataRegularSeason20242025!$D$3:$D$1315, $A25)+SUMIFS(DataRegularSeason20242025!$AB$3:$AB$1315,DataRegularSeason20242025!$B$3:$B$1315, "&lt;=" &amp; GQ$1, DataRegularSeason20242025!$E$3:$E$1315, $A25)</f>
        <v>9</v>
      </c>
      <c r="GR25">
        <f>SUMIFS(DataRegularSeason20242025!$AA$3:$AA$1315,DataRegularSeason20242025!$B$3:$B$1315, "&lt;=" &amp; GR$1, DataRegularSeason20242025!$D$3:$D$1315, $A25)+SUMIFS(DataRegularSeason20242025!$AB$3:$AB$1315,DataRegularSeason20242025!$B$3:$B$1315, "&lt;=" &amp; GR$1, DataRegularSeason20242025!$E$3:$E$1315, $A25)</f>
        <v>9</v>
      </c>
      <c r="GS25">
        <f>SUMIFS(DataRegularSeason20242025!$AA$3:$AA$1315,DataRegularSeason20242025!$B$3:$B$1315, "&lt;=" &amp; GS$1, DataRegularSeason20242025!$D$3:$D$1315, $A25)+SUMIFS(DataRegularSeason20242025!$AB$3:$AB$1315,DataRegularSeason20242025!$B$3:$B$1315, "&lt;=" &amp; GS$1, DataRegularSeason20242025!$E$3:$E$1315, $A25)</f>
        <v>9</v>
      </c>
      <c r="GT25">
        <f>SUMIFS(DataRegularSeason20242025!$AA$3:$AA$1315,DataRegularSeason20242025!$B$3:$B$1315, "&lt;=" &amp; GT$1, DataRegularSeason20242025!$D$3:$D$1315, $A25)+SUMIFS(DataRegularSeason20242025!$AB$3:$AB$1315,DataRegularSeason20242025!$B$3:$B$1315, "&lt;=" &amp; GT$1, DataRegularSeason20242025!$E$3:$E$1315, $A25)</f>
        <v>9</v>
      </c>
      <c r="GU25">
        <f>SUMIFS(DataRegularSeason20242025!$AA$3:$AA$1315,DataRegularSeason20242025!$B$3:$B$1315, "&lt;=" &amp; GU$1, DataRegularSeason20242025!$D$3:$D$1315, $A25)+SUMIFS(DataRegularSeason20242025!$AB$3:$AB$1315,DataRegularSeason20242025!$B$3:$B$1315, "&lt;=" &amp; GU$1, DataRegularSeason20242025!$E$3:$E$1315, $A25)</f>
        <v>9</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17</v>
      </c>
      <c r="AM26">
        <f>SUMIFS(DataRegularSeason20242025!$AA$3:$AA$1315,DataRegularSeason20242025!$B$3:$B$1315, "&lt;=" &amp; AM$1, DataRegularSeason20242025!$D$3:$D$1315, $A26)+SUMIFS(DataRegularSeason20242025!$AB$3:$AB$1315,DataRegularSeason20242025!$B$3:$B$1315, "&lt;=" &amp; AM$1, DataRegularSeason20242025!$E$3:$E$1315, $A26)</f>
        <v>17</v>
      </c>
      <c r="AN26">
        <f>SUMIFS(DataRegularSeason20242025!$AA$3:$AA$1315,DataRegularSeason20242025!$B$3:$B$1315, "&lt;=" &amp; AN$1, DataRegularSeason20242025!$D$3:$D$1315, $A26)+SUMIFS(DataRegularSeason20242025!$AB$3:$AB$1315,DataRegularSeason20242025!$B$3:$B$1315, "&lt;=" &amp; AN$1, DataRegularSeason20242025!$E$3:$E$1315, $A26)</f>
        <v>17</v>
      </c>
      <c r="AO26">
        <f>SUMIFS(DataRegularSeason20242025!$AA$3:$AA$1315,DataRegularSeason20242025!$B$3:$B$1315, "&lt;=" &amp; AO$1, DataRegularSeason20242025!$D$3:$D$1315, $A26)+SUMIFS(DataRegularSeason20242025!$AB$3:$AB$1315,DataRegularSeason20242025!$B$3:$B$1315, "&lt;=" &amp; AO$1, DataRegularSeason20242025!$E$3:$E$1315, $A26)</f>
        <v>17</v>
      </c>
      <c r="AP26">
        <f>SUMIFS(DataRegularSeason20242025!$AA$3:$AA$1315,DataRegularSeason20242025!$B$3:$B$1315, "&lt;=" &amp; AP$1, DataRegularSeason20242025!$D$3:$D$1315, $A26)+SUMIFS(DataRegularSeason20242025!$AB$3:$AB$1315,DataRegularSeason20242025!$B$3:$B$1315, "&lt;=" &amp; AP$1, DataRegularSeason20242025!$E$3:$E$1315, $A26)</f>
        <v>17</v>
      </c>
      <c r="AQ26">
        <f>SUMIFS(DataRegularSeason20242025!$AA$3:$AA$1315,DataRegularSeason20242025!$B$3:$B$1315, "&lt;=" &amp; AQ$1, DataRegularSeason20242025!$D$3:$D$1315, $A26)+SUMIFS(DataRegularSeason20242025!$AB$3:$AB$1315,DataRegularSeason20242025!$B$3:$B$1315, "&lt;=" &amp; AQ$1, DataRegularSeason20242025!$E$3:$E$1315, $A26)</f>
        <v>17</v>
      </c>
      <c r="AR26">
        <f>SUMIFS(DataRegularSeason20242025!$AA$3:$AA$1315,DataRegularSeason20242025!$B$3:$B$1315, "&lt;=" &amp; AR$1, DataRegularSeason20242025!$D$3:$D$1315, $A26)+SUMIFS(DataRegularSeason20242025!$AB$3:$AB$1315,DataRegularSeason20242025!$B$3:$B$1315, "&lt;=" &amp; AR$1, DataRegularSeason20242025!$E$3:$E$1315, $A26)</f>
        <v>17</v>
      </c>
      <c r="AS26">
        <f>SUMIFS(DataRegularSeason20242025!$AA$3:$AA$1315,DataRegularSeason20242025!$B$3:$B$1315, "&lt;=" &amp; AS$1, DataRegularSeason20242025!$D$3:$D$1315, $A26)+SUMIFS(DataRegularSeason20242025!$AB$3:$AB$1315,DataRegularSeason20242025!$B$3:$B$1315, "&lt;=" &amp; AS$1, DataRegularSeason20242025!$E$3:$E$1315, $A26)</f>
        <v>17</v>
      </c>
      <c r="AT26">
        <f>SUMIFS(DataRegularSeason20242025!$AA$3:$AA$1315,DataRegularSeason20242025!$B$3:$B$1315, "&lt;=" &amp; AT$1, DataRegularSeason20242025!$D$3:$D$1315, $A26)+SUMIFS(DataRegularSeason20242025!$AB$3:$AB$1315,DataRegularSeason20242025!$B$3:$B$1315, "&lt;=" &amp; AT$1, DataRegularSeason20242025!$E$3:$E$1315, $A26)</f>
        <v>17</v>
      </c>
      <c r="AU26">
        <f>SUMIFS(DataRegularSeason20242025!$AA$3:$AA$1315,DataRegularSeason20242025!$B$3:$B$1315, "&lt;=" &amp; AU$1, DataRegularSeason20242025!$D$3:$D$1315, $A26)+SUMIFS(DataRegularSeason20242025!$AB$3:$AB$1315,DataRegularSeason20242025!$B$3:$B$1315, "&lt;=" &amp; AU$1, DataRegularSeason20242025!$E$3:$E$1315, $A26)</f>
        <v>17</v>
      </c>
      <c r="AV26">
        <f>SUMIFS(DataRegularSeason20242025!$AA$3:$AA$1315,DataRegularSeason20242025!$B$3:$B$1315, "&lt;=" &amp; AV$1, DataRegularSeason20242025!$D$3:$D$1315, $A26)+SUMIFS(DataRegularSeason20242025!$AB$3:$AB$1315,DataRegularSeason20242025!$B$3:$B$1315, "&lt;=" &amp; AV$1, DataRegularSeason20242025!$E$3:$E$1315, $A26)</f>
        <v>17</v>
      </c>
      <c r="AW26">
        <f>SUMIFS(DataRegularSeason20242025!$AA$3:$AA$1315,DataRegularSeason20242025!$B$3:$B$1315, "&lt;=" &amp; AW$1, DataRegularSeason20242025!$D$3:$D$1315, $A26)+SUMIFS(DataRegularSeason20242025!$AB$3:$AB$1315,DataRegularSeason20242025!$B$3:$B$1315, "&lt;=" &amp; AW$1, DataRegularSeason20242025!$E$3:$E$1315, $A26)</f>
        <v>17</v>
      </c>
      <c r="AX26">
        <f>SUMIFS(DataRegularSeason20242025!$AA$3:$AA$1315,DataRegularSeason20242025!$B$3:$B$1315, "&lt;=" &amp; AX$1, DataRegularSeason20242025!$D$3:$D$1315, $A26)+SUMIFS(DataRegularSeason20242025!$AB$3:$AB$1315,DataRegularSeason20242025!$B$3:$B$1315, "&lt;=" &amp; AX$1, DataRegularSeason20242025!$E$3:$E$1315, $A26)</f>
        <v>17</v>
      </c>
      <c r="AY26">
        <f>SUMIFS(DataRegularSeason20242025!$AA$3:$AA$1315,DataRegularSeason20242025!$B$3:$B$1315, "&lt;=" &amp; AY$1, DataRegularSeason20242025!$D$3:$D$1315, $A26)+SUMIFS(DataRegularSeason20242025!$AB$3:$AB$1315,DataRegularSeason20242025!$B$3:$B$1315, "&lt;=" &amp; AY$1, DataRegularSeason20242025!$E$3:$E$1315, $A26)</f>
        <v>17</v>
      </c>
      <c r="AZ26">
        <f>SUMIFS(DataRegularSeason20242025!$AA$3:$AA$1315,DataRegularSeason20242025!$B$3:$B$1315, "&lt;=" &amp; AZ$1, DataRegularSeason20242025!$D$3:$D$1315, $A26)+SUMIFS(DataRegularSeason20242025!$AB$3:$AB$1315,DataRegularSeason20242025!$B$3:$B$1315, "&lt;=" &amp; AZ$1, DataRegularSeason20242025!$E$3:$E$1315, $A26)</f>
        <v>17</v>
      </c>
      <c r="BA26">
        <f>SUMIFS(DataRegularSeason20242025!$AA$3:$AA$1315,DataRegularSeason20242025!$B$3:$B$1315, "&lt;=" &amp; BA$1, DataRegularSeason20242025!$D$3:$D$1315, $A26)+SUMIFS(DataRegularSeason20242025!$AB$3:$AB$1315,DataRegularSeason20242025!$B$3:$B$1315, "&lt;=" &amp; BA$1, DataRegularSeason20242025!$E$3:$E$1315, $A26)</f>
        <v>17</v>
      </c>
      <c r="BB26">
        <f>SUMIFS(DataRegularSeason20242025!$AA$3:$AA$1315,DataRegularSeason20242025!$B$3:$B$1315, "&lt;=" &amp; BB$1, DataRegularSeason20242025!$D$3:$D$1315, $A26)+SUMIFS(DataRegularSeason20242025!$AB$3:$AB$1315,DataRegularSeason20242025!$B$3:$B$1315, "&lt;=" &amp; BB$1, DataRegularSeason20242025!$E$3:$E$1315, $A26)</f>
        <v>17</v>
      </c>
      <c r="BC26">
        <f>SUMIFS(DataRegularSeason20242025!$AA$3:$AA$1315,DataRegularSeason20242025!$B$3:$B$1315, "&lt;=" &amp; BC$1, DataRegularSeason20242025!$D$3:$D$1315, $A26)+SUMIFS(DataRegularSeason20242025!$AB$3:$AB$1315,DataRegularSeason20242025!$B$3:$B$1315, "&lt;=" &amp; BC$1, DataRegularSeason20242025!$E$3:$E$1315, $A26)</f>
        <v>17</v>
      </c>
      <c r="BD26">
        <f>SUMIFS(DataRegularSeason20242025!$AA$3:$AA$1315,DataRegularSeason20242025!$B$3:$B$1315, "&lt;=" &amp; BD$1, DataRegularSeason20242025!$D$3:$D$1315, $A26)+SUMIFS(DataRegularSeason20242025!$AB$3:$AB$1315,DataRegularSeason20242025!$B$3:$B$1315, "&lt;=" &amp; BD$1, DataRegularSeason20242025!$E$3:$E$1315, $A26)</f>
        <v>17</v>
      </c>
      <c r="BE26">
        <f>SUMIFS(DataRegularSeason20242025!$AA$3:$AA$1315,DataRegularSeason20242025!$B$3:$B$1315, "&lt;=" &amp; BE$1, DataRegularSeason20242025!$D$3:$D$1315, $A26)+SUMIFS(DataRegularSeason20242025!$AB$3:$AB$1315,DataRegularSeason20242025!$B$3:$B$1315, "&lt;=" &amp; BE$1, DataRegularSeason20242025!$E$3:$E$1315, $A26)</f>
        <v>17</v>
      </c>
      <c r="BF26">
        <f>SUMIFS(DataRegularSeason20242025!$AA$3:$AA$1315,DataRegularSeason20242025!$B$3:$B$1315, "&lt;=" &amp; BF$1, DataRegularSeason20242025!$D$3:$D$1315, $A26)+SUMIFS(DataRegularSeason20242025!$AB$3:$AB$1315,DataRegularSeason20242025!$B$3:$B$1315, "&lt;=" &amp; BF$1, DataRegularSeason20242025!$E$3:$E$1315, $A26)</f>
        <v>17</v>
      </c>
      <c r="BG26">
        <f>SUMIFS(DataRegularSeason20242025!$AA$3:$AA$1315,DataRegularSeason20242025!$B$3:$B$1315, "&lt;=" &amp; BG$1, DataRegularSeason20242025!$D$3:$D$1315, $A26)+SUMIFS(DataRegularSeason20242025!$AB$3:$AB$1315,DataRegularSeason20242025!$B$3:$B$1315, "&lt;=" &amp; BG$1, DataRegularSeason20242025!$E$3:$E$1315, $A26)</f>
        <v>17</v>
      </c>
      <c r="BH26">
        <f>SUMIFS(DataRegularSeason20242025!$AA$3:$AA$1315,DataRegularSeason20242025!$B$3:$B$1315, "&lt;=" &amp; BH$1, DataRegularSeason20242025!$D$3:$D$1315, $A26)+SUMIFS(DataRegularSeason20242025!$AB$3:$AB$1315,DataRegularSeason20242025!$B$3:$B$1315, "&lt;=" &amp; BH$1, DataRegularSeason20242025!$E$3:$E$1315, $A26)</f>
        <v>17</v>
      </c>
      <c r="BI26">
        <f>SUMIFS(DataRegularSeason20242025!$AA$3:$AA$1315,DataRegularSeason20242025!$B$3:$B$1315, "&lt;=" &amp; BI$1, DataRegularSeason20242025!$D$3:$D$1315, $A26)+SUMIFS(DataRegularSeason20242025!$AB$3:$AB$1315,DataRegularSeason20242025!$B$3:$B$1315, "&lt;=" &amp; BI$1, DataRegularSeason20242025!$E$3:$E$1315, $A26)</f>
        <v>17</v>
      </c>
      <c r="BJ26">
        <f>SUMIFS(DataRegularSeason20242025!$AA$3:$AA$1315,DataRegularSeason20242025!$B$3:$B$1315, "&lt;=" &amp; BJ$1, DataRegularSeason20242025!$D$3:$D$1315, $A26)+SUMIFS(DataRegularSeason20242025!$AB$3:$AB$1315,DataRegularSeason20242025!$B$3:$B$1315, "&lt;=" &amp; BJ$1, DataRegularSeason20242025!$E$3:$E$1315, $A26)</f>
        <v>17</v>
      </c>
      <c r="BK26">
        <f>SUMIFS(DataRegularSeason20242025!$AA$3:$AA$1315,DataRegularSeason20242025!$B$3:$B$1315, "&lt;=" &amp; BK$1, DataRegularSeason20242025!$D$3:$D$1315, $A26)+SUMIFS(DataRegularSeason20242025!$AB$3:$AB$1315,DataRegularSeason20242025!$B$3:$B$1315, "&lt;=" &amp; BK$1, DataRegularSeason20242025!$E$3:$E$1315, $A26)</f>
        <v>17</v>
      </c>
      <c r="BL26">
        <f>SUMIFS(DataRegularSeason20242025!$AA$3:$AA$1315,DataRegularSeason20242025!$B$3:$B$1315, "&lt;=" &amp; BL$1, DataRegularSeason20242025!$D$3:$D$1315, $A26)+SUMIFS(DataRegularSeason20242025!$AB$3:$AB$1315,DataRegularSeason20242025!$B$3:$B$1315, "&lt;=" &amp; BL$1, DataRegularSeason20242025!$E$3:$E$1315, $A26)</f>
        <v>17</v>
      </c>
      <c r="BM26">
        <f>SUMIFS(DataRegularSeason20242025!$AA$3:$AA$1315,DataRegularSeason20242025!$B$3:$B$1315, "&lt;=" &amp; BM$1, DataRegularSeason20242025!$D$3:$D$1315, $A26)+SUMIFS(DataRegularSeason20242025!$AB$3:$AB$1315,DataRegularSeason20242025!$B$3:$B$1315, "&lt;=" &amp; BM$1, DataRegularSeason20242025!$E$3:$E$1315, $A26)</f>
        <v>17</v>
      </c>
      <c r="BN26">
        <f>SUMIFS(DataRegularSeason20242025!$AA$3:$AA$1315,DataRegularSeason20242025!$B$3:$B$1315, "&lt;=" &amp; BN$1, DataRegularSeason20242025!$D$3:$D$1315, $A26)+SUMIFS(DataRegularSeason20242025!$AB$3:$AB$1315,DataRegularSeason20242025!$B$3:$B$1315, "&lt;=" &amp; BN$1, DataRegularSeason20242025!$E$3:$E$1315, $A26)</f>
        <v>17</v>
      </c>
      <c r="BO26">
        <f>SUMIFS(DataRegularSeason20242025!$AA$3:$AA$1315,DataRegularSeason20242025!$B$3:$B$1315, "&lt;=" &amp; BO$1, DataRegularSeason20242025!$D$3:$D$1315, $A26)+SUMIFS(DataRegularSeason20242025!$AB$3:$AB$1315,DataRegularSeason20242025!$B$3:$B$1315, "&lt;=" &amp; BO$1, DataRegularSeason20242025!$E$3:$E$1315, $A26)</f>
        <v>17</v>
      </c>
      <c r="BP26">
        <f>SUMIFS(DataRegularSeason20242025!$AA$3:$AA$1315,DataRegularSeason20242025!$B$3:$B$1315, "&lt;=" &amp; BP$1, DataRegularSeason20242025!$D$3:$D$1315, $A26)+SUMIFS(DataRegularSeason20242025!$AB$3:$AB$1315,DataRegularSeason20242025!$B$3:$B$1315, "&lt;=" &amp; BP$1, DataRegularSeason20242025!$E$3:$E$1315, $A26)</f>
        <v>17</v>
      </c>
      <c r="BQ26">
        <f>SUMIFS(DataRegularSeason20242025!$AA$3:$AA$1315,DataRegularSeason20242025!$B$3:$B$1315, "&lt;=" &amp; BQ$1, DataRegularSeason20242025!$D$3:$D$1315, $A26)+SUMIFS(DataRegularSeason20242025!$AB$3:$AB$1315,DataRegularSeason20242025!$B$3:$B$1315, "&lt;=" &amp; BQ$1, DataRegularSeason20242025!$E$3:$E$1315, $A26)</f>
        <v>17</v>
      </c>
      <c r="BR26">
        <f>SUMIFS(DataRegularSeason20242025!$AA$3:$AA$1315,DataRegularSeason20242025!$B$3:$B$1315, "&lt;=" &amp; BR$1, DataRegularSeason20242025!$D$3:$D$1315, $A26)+SUMIFS(DataRegularSeason20242025!$AB$3:$AB$1315,DataRegularSeason20242025!$B$3:$B$1315, "&lt;=" &amp; BR$1, DataRegularSeason20242025!$E$3:$E$1315, $A26)</f>
        <v>17</v>
      </c>
      <c r="BS26">
        <f>SUMIFS(DataRegularSeason20242025!$AA$3:$AA$1315,DataRegularSeason20242025!$B$3:$B$1315, "&lt;=" &amp; BS$1, DataRegularSeason20242025!$D$3:$D$1315, $A26)+SUMIFS(DataRegularSeason20242025!$AB$3:$AB$1315,DataRegularSeason20242025!$B$3:$B$1315, "&lt;=" &amp; BS$1, DataRegularSeason20242025!$E$3:$E$1315, $A26)</f>
        <v>17</v>
      </c>
      <c r="BT26">
        <f>SUMIFS(DataRegularSeason20242025!$AA$3:$AA$1315,DataRegularSeason20242025!$B$3:$B$1315, "&lt;=" &amp; BT$1, DataRegularSeason20242025!$D$3:$D$1315, $A26)+SUMIFS(DataRegularSeason20242025!$AB$3:$AB$1315,DataRegularSeason20242025!$B$3:$B$1315, "&lt;=" &amp; BT$1, DataRegularSeason20242025!$E$3:$E$1315, $A26)</f>
        <v>17</v>
      </c>
      <c r="BU26">
        <f>SUMIFS(DataRegularSeason20242025!$AA$3:$AA$1315,DataRegularSeason20242025!$B$3:$B$1315, "&lt;=" &amp; BU$1, DataRegularSeason20242025!$D$3:$D$1315, $A26)+SUMIFS(DataRegularSeason20242025!$AB$3:$AB$1315,DataRegularSeason20242025!$B$3:$B$1315, "&lt;=" &amp; BU$1, DataRegularSeason20242025!$E$3:$E$1315, $A26)</f>
        <v>17</v>
      </c>
      <c r="BV26">
        <f>SUMIFS(DataRegularSeason20242025!$AA$3:$AA$1315,DataRegularSeason20242025!$B$3:$B$1315, "&lt;=" &amp; BV$1, DataRegularSeason20242025!$D$3:$D$1315, $A26)+SUMIFS(DataRegularSeason20242025!$AB$3:$AB$1315,DataRegularSeason20242025!$B$3:$B$1315, "&lt;=" &amp; BV$1, DataRegularSeason20242025!$E$3:$E$1315, $A26)</f>
        <v>17</v>
      </c>
      <c r="BW26">
        <f>SUMIFS(DataRegularSeason20242025!$AA$3:$AA$1315,DataRegularSeason20242025!$B$3:$B$1315, "&lt;=" &amp; BW$1, DataRegularSeason20242025!$D$3:$D$1315, $A26)+SUMIFS(DataRegularSeason20242025!$AB$3:$AB$1315,DataRegularSeason20242025!$B$3:$B$1315, "&lt;=" &amp; BW$1, DataRegularSeason20242025!$E$3:$E$1315, $A26)</f>
        <v>17</v>
      </c>
      <c r="BX26">
        <f>SUMIFS(DataRegularSeason20242025!$AA$3:$AA$1315,DataRegularSeason20242025!$B$3:$B$1315, "&lt;=" &amp; BX$1, DataRegularSeason20242025!$D$3:$D$1315, $A26)+SUMIFS(DataRegularSeason20242025!$AB$3:$AB$1315,DataRegularSeason20242025!$B$3:$B$1315, "&lt;=" &amp; BX$1, DataRegularSeason20242025!$E$3:$E$1315, $A26)</f>
        <v>17</v>
      </c>
      <c r="BY26">
        <f>SUMIFS(DataRegularSeason20242025!$AA$3:$AA$1315,DataRegularSeason20242025!$B$3:$B$1315, "&lt;=" &amp; BY$1, DataRegularSeason20242025!$D$3:$D$1315, $A26)+SUMIFS(DataRegularSeason20242025!$AB$3:$AB$1315,DataRegularSeason20242025!$B$3:$B$1315, "&lt;=" &amp; BY$1, DataRegularSeason20242025!$E$3:$E$1315, $A26)</f>
        <v>17</v>
      </c>
      <c r="BZ26">
        <f>SUMIFS(DataRegularSeason20242025!$AA$3:$AA$1315,DataRegularSeason20242025!$B$3:$B$1315, "&lt;=" &amp; BZ$1, DataRegularSeason20242025!$D$3:$D$1315, $A26)+SUMIFS(DataRegularSeason20242025!$AB$3:$AB$1315,DataRegularSeason20242025!$B$3:$B$1315, "&lt;=" &amp; BZ$1, DataRegularSeason20242025!$E$3:$E$1315, $A26)</f>
        <v>17</v>
      </c>
      <c r="CA26">
        <f>SUMIFS(DataRegularSeason20242025!$AA$3:$AA$1315,DataRegularSeason20242025!$B$3:$B$1315, "&lt;=" &amp; CA$1, DataRegularSeason20242025!$D$3:$D$1315, $A26)+SUMIFS(DataRegularSeason20242025!$AB$3:$AB$1315,DataRegularSeason20242025!$B$3:$B$1315, "&lt;=" &amp; CA$1, DataRegularSeason20242025!$E$3:$E$1315, $A26)</f>
        <v>17</v>
      </c>
      <c r="CB26">
        <f>SUMIFS(DataRegularSeason20242025!$AA$3:$AA$1315,DataRegularSeason20242025!$B$3:$B$1315, "&lt;=" &amp; CB$1, DataRegularSeason20242025!$D$3:$D$1315, $A26)+SUMIFS(DataRegularSeason20242025!$AB$3:$AB$1315,DataRegularSeason20242025!$B$3:$B$1315, "&lt;=" &amp; CB$1, DataRegularSeason20242025!$E$3:$E$1315, $A26)</f>
        <v>17</v>
      </c>
      <c r="CC26">
        <f>SUMIFS(DataRegularSeason20242025!$AA$3:$AA$1315,DataRegularSeason20242025!$B$3:$B$1315, "&lt;=" &amp; CC$1, DataRegularSeason20242025!$D$3:$D$1315, $A26)+SUMIFS(DataRegularSeason20242025!$AB$3:$AB$1315,DataRegularSeason20242025!$B$3:$B$1315, "&lt;=" &amp; CC$1, DataRegularSeason20242025!$E$3:$E$1315, $A26)</f>
        <v>17</v>
      </c>
      <c r="CD26">
        <f>SUMIFS(DataRegularSeason20242025!$AA$3:$AA$1315,DataRegularSeason20242025!$B$3:$B$1315, "&lt;=" &amp; CD$1, DataRegularSeason20242025!$D$3:$D$1315, $A26)+SUMIFS(DataRegularSeason20242025!$AB$3:$AB$1315,DataRegularSeason20242025!$B$3:$B$1315, "&lt;=" &amp; CD$1, DataRegularSeason20242025!$E$3:$E$1315, $A26)</f>
        <v>17</v>
      </c>
      <c r="CE26">
        <f>SUMIFS(DataRegularSeason20242025!$AA$3:$AA$1315,DataRegularSeason20242025!$B$3:$B$1315, "&lt;=" &amp; CE$1, DataRegularSeason20242025!$D$3:$D$1315, $A26)+SUMIFS(DataRegularSeason20242025!$AB$3:$AB$1315,DataRegularSeason20242025!$B$3:$B$1315, "&lt;=" &amp; CE$1, DataRegularSeason20242025!$E$3:$E$1315, $A26)</f>
        <v>17</v>
      </c>
      <c r="CF26">
        <f>SUMIFS(DataRegularSeason20242025!$AA$3:$AA$1315,DataRegularSeason20242025!$B$3:$B$1315, "&lt;=" &amp; CF$1, DataRegularSeason20242025!$D$3:$D$1315, $A26)+SUMIFS(DataRegularSeason20242025!$AB$3:$AB$1315,DataRegularSeason20242025!$B$3:$B$1315, "&lt;=" &amp; CF$1, DataRegularSeason20242025!$E$3:$E$1315, $A26)</f>
        <v>17</v>
      </c>
      <c r="CG26">
        <f>SUMIFS(DataRegularSeason20242025!$AA$3:$AA$1315,DataRegularSeason20242025!$B$3:$B$1315, "&lt;=" &amp; CG$1, DataRegularSeason20242025!$D$3:$D$1315, $A26)+SUMIFS(DataRegularSeason20242025!$AB$3:$AB$1315,DataRegularSeason20242025!$B$3:$B$1315, "&lt;=" &amp; CG$1, DataRegularSeason20242025!$E$3:$E$1315, $A26)</f>
        <v>17</v>
      </c>
      <c r="CH26">
        <f>SUMIFS(DataRegularSeason20242025!$AA$3:$AA$1315,DataRegularSeason20242025!$B$3:$B$1315, "&lt;=" &amp; CH$1, DataRegularSeason20242025!$D$3:$D$1315, $A26)+SUMIFS(DataRegularSeason20242025!$AB$3:$AB$1315,DataRegularSeason20242025!$B$3:$B$1315, "&lt;=" &amp; CH$1, DataRegularSeason20242025!$E$3:$E$1315, $A26)</f>
        <v>17</v>
      </c>
      <c r="CI26">
        <f>SUMIFS(DataRegularSeason20242025!$AA$3:$AA$1315,DataRegularSeason20242025!$B$3:$B$1315, "&lt;=" &amp; CI$1, DataRegularSeason20242025!$D$3:$D$1315, $A26)+SUMIFS(DataRegularSeason20242025!$AB$3:$AB$1315,DataRegularSeason20242025!$B$3:$B$1315, "&lt;=" &amp; CI$1, DataRegularSeason20242025!$E$3:$E$1315, $A26)</f>
        <v>17</v>
      </c>
      <c r="CJ26">
        <f>SUMIFS(DataRegularSeason20242025!$AA$3:$AA$1315,DataRegularSeason20242025!$B$3:$B$1315, "&lt;=" &amp; CJ$1, DataRegularSeason20242025!$D$3:$D$1315, $A26)+SUMIFS(DataRegularSeason20242025!$AB$3:$AB$1315,DataRegularSeason20242025!$B$3:$B$1315, "&lt;=" &amp; CJ$1, DataRegularSeason20242025!$E$3:$E$1315, $A26)</f>
        <v>17</v>
      </c>
      <c r="CK26">
        <f>SUMIFS(DataRegularSeason20242025!$AA$3:$AA$1315,DataRegularSeason20242025!$B$3:$B$1315, "&lt;=" &amp; CK$1, DataRegularSeason20242025!$D$3:$D$1315, $A26)+SUMIFS(DataRegularSeason20242025!$AB$3:$AB$1315,DataRegularSeason20242025!$B$3:$B$1315, "&lt;=" &amp; CK$1, DataRegularSeason20242025!$E$3:$E$1315, $A26)</f>
        <v>17</v>
      </c>
      <c r="CL26">
        <f>SUMIFS(DataRegularSeason20242025!$AA$3:$AA$1315,DataRegularSeason20242025!$B$3:$B$1315, "&lt;=" &amp; CL$1, DataRegularSeason20242025!$D$3:$D$1315, $A26)+SUMIFS(DataRegularSeason20242025!$AB$3:$AB$1315,DataRegularSeason20242025!$B$3:$B$1315, "&lt;=" &amp; CL$1, DataRegularSeason20242025!$E$3:$E$1315, $A26)</f>
        <v>17</v>
      </c>
      <c r="CM26">
        <f>SUMIFS(DataRegularSeason20242025!$AA$3:$AA$1315,DataRegularSeason20242025!$B$3:$B$1315, "&lt;=" &amp; CM$1, DataRegularSeason20242025!$D$3:$D$1315, $A26)+SUMIFS(DataRegularSeason20242025!$AB$3:$AB$1315,DataRegularSeason20242025!$B$3:$B$1315, "&lt;=" &amp; CM$1, DataRegularSeason20242025!$E$3:$E$1315, $A26)</f>
        <v>17</v>
      </c>
      <c r="CN26">
        <f>SUMIFS(DataRegularSeason20242025!$AA$3:$AA$1315,DataRegularSeason20242025!$B$3:$B$1315, "&lt;=" &amp; CN$1, DataRegularSeason20242025!$D$3:$D$1315, $A26)+SUMIFS(DataRegularSeason20242025!$AB$3:$AB$1315,DataRegularSeason20242025!$B$3:$B$1315, "&lt;=" &amp; CN$1, DataRegularSeason20242025!$E$3:$E$1315, $A26)</f>
        <v>17</v>
      </c>
      <c r="CO26">
        <f>SUMIFS(DataRegularSeason20242025!$AA$3:$AA$1315,DataRegularSeason20242025!$B$3:$B$1315, "&lt;=" &amp; CO$1, DataRegularSeason20242025!$D$3:$D$1315, $A26)+SUMIFS(DataRegularSeason20242025!$AB$3:$AB$1315,DataRegularSeason20242025!$B$3:$B$1315, "&lt;=" &amp; CO$1, DataRegularSeason20242025!$E$3:$E$1315, $A26)</f>
        <v>17</v>
      </c>
      <c r="CP26">
        <f>SUMIFS(DataRegularSeason20242025!$AA$3:$AA$1315,DataRegularSeason20242025!$B$3:$B$1315, "&lt;=" &amp; CP$1, DataRegularSeason20242025!$D$3:$D$1315, $A26)+SUMIFS(DataRegularSeason20242025!$AB$3:$AB$1315,DataRegularSeason20242025!$B$3:$B$1315, "&lt;=" &amp; CP$1, DataRegularSeason20242025!$E$3:$E$1315, $A26)</f>
        <v>17</v>
      </c>
      <c r="CQ26">
        <f>SUMIFS(DataRegularSeason20242025!$AA$3:$AA$1315,DataRegularSeason20242025!$B$3:$B$1315, "&lt;=" &amp; CQ$1, DataRegularSeason20242025!$D$3:$D$1315, $A26)+SUMIFS(DataRegularSeason20242025!$AB$3:$AB$1315,DataRegularSeason20242025!$B$3:$B$1315, "&lt;=" &amp; CQ$1, DataRegularSeason20242025!$E$3:$E$1315, $A26)</f>
        <v>17</v>
      </c>
      <c r="CR26">
        <f>SUMIFS(DataRegularSeason20242025!$AA$3:$AA$1315,DataRegularSeason20242025!$B$3:$B$1315, "&lt;=" &amp; CR$1, DataRegularSeason20242025!$D$3:$D$1315, $A26)+SUMIFS(DataRegularSeason20242025!$AB$3:$AB$1315,DataRegularSeason20242025!$B$3:$B$1315, "&lt;=" &amp; CR$1, DataRegularSeason20242025!$E$3:$E$1315, $A26)</f>
        <v>17</v>
      </c>
      <c r="CS26">
        <f>SUMIFS(DataRegularSeason20242025!$AA$3:$AA$1315,DataRegularSeason20242025!$B$3:$B$1315, "&lt;=" &amp; CS$1, DataRegularSeason20242025!$D$3:$D$1315, $A26)+SUMIFS(DataRegularSeason20242025!$AB$3:$AB$1315,DataRegularSeason20242025!$B$3:$B$1315, "&lt;=" &amp; CS$1, DataRegularSeason20242025!$E$3:$E$1315, $A26)</f>
        <v>17</v>
      </c>
      <c r="CT26">
        <f>SUMIFS(DataRegularSeason20242025!$AA$3:$AA$1315,DataRegularSeason20242025!$B$3:$B$1315, "&lt;=" &amp; CT$1, DataRegularSeason20242025!$D$3:$D$1315, $A26)+SUMIFS(DataRegularSeason20242025!$AB$3:$AB$1315,DataRegularSeason20242025!$B$3:$B$1315, "&lt;=" &amp; CT$1, DataRegularSeason20242025!$E$3:$E$1315, $A26)</f>
        <v>17</v>
      </c>
      <c r="CU26">
        <f>SUMIFS(DataRegularSeason20242025!$AA$3:$AA$1315,DataRegularSeason20242025!$B$3:$B$1315, "&lt;=" &amp; CU$1, DataRegularSeason20242025!$D$3:$D$1315, $A26)+SUMIFS(DataRegularSeason20242025!$AB$3:$AB$1315,DataRegularSeason20242025!$B$3:$B$1315, "&lt;=" &amp; CU$1, DataRegularSeason20242025!$E$3:$E$1315, $A26)</f>
        <v>17</v>
      </c>
      <c r="CV26">
        <f>SUMIFS(DataRegularSeason20242025!$AA$3:$AA$1315,DataRegularSeason20242025!$B$3:$B$1315, "&lt;=" &amp; CV$1, DataRegularSeason20242025!$D$3:$D$1315, $A26)+SUMIFS(DataRegularSeason20242025!$AB$3:$AB$1315,DataRegularSeason20242025!$B$3:$B$1315, "&lt;=" &amp; CV$1, DataRegularSeason20242025!$E$3:$E$1315, $A26)</f>
        <v>17</v>
      </c>
      <c r="CW26">
        <f>SUMIFS(DataRegularSeason20242025!$AA$3:$AA$1315,DataRegularSeason20242025!$B$3:$B$1315, "&lt;=" &amp; CW$1, DataRegularSeason20242025!$D$3:$D$1315, $A26)+SUMIFS(DataRegularSeason20242025!$AB$3:$AB$1315,DataRegularSeason20242025!$B$3:$B$1315, "&lt;=" &amp; CW$1, DataRegularSeason20242025!$E$3:$E$1315, $A26)</f>
        <v>17</v>
      </c>
      <c r="CX26">
        <f>SUMIFS(DataRegularSeason20242025!$AA$3:$AA$1315,DataRegularSeason20242025!$B$3:$B$1315, "&lt;=" &amp; CX$1, DataRegularSeason20242025!$D$3:$D$1315, $A26)+SUMIFS(DataRegularSeason20242025!$AB$3:$AB$1315,DataRegularSeason20242025!$B$3:$B$1315, "&lt;=" &amp; CX$1, DataRegularSeason20242025!$E$3:$E$1315, $A26)</f>
        <v>17</v>
      </c>
      <c r="CY26">
        <f>SUMIFS(DataRegularSeason20242025!$AA$3:$AA$1315,DataRegularSeason20242025!$B$3:$B$1315, "&lt;=" &amp; CY$1, DataRegularSeason20242025!$D$3:$D$1315, $A26)+SUMIFS(DataRegularSeason20242025!$AB$3:$AB$1315,DataRegularSeason20242025!$B$3:$B$1315, "&lt;=" &amp; CY$1, DataRegularSeason20242025!$E$3:$E$1315, $A26)</f>
        <v>17</v>
      </c>
      <c r="CZ26">
        <f>SUMIFS(DataRegularSeason20242025!$AA$3:$AA$1315,DataRegularSeason20242025!$B$3:$B$1315, "&lt;=" &amp; CZ$1, DataRegularSeason20242025!$D$3:$D$1315, $A26)+SUMIFS(DataRegularSeason20242025!$AB$3:$AB$1315,DataRegularSeason20242025!$B$3:$B$1315, "&lt;=" &amp; CZ$1, DataRegularSeason20242025!$E$3:$E$1315, $A26)</f>
        <v>17</v>
      </c>
      <c r="DA26">
        <f>SUMIFS(DataRegularSeason20242025!$AA$3:$AA$1315,DataRegularSeason20242025!$B$3:$B$1315, "&lt;=" &amp; DA$1, DataRegularSeason20242025!$D$3:$D$1315, $A26)+SUMIFS(DataRegularSeason20242025!$AB$3:$AB$1315,DataRegularSeason20242025!$B$3:$B$1315, "&lt;=" &amp; DA$1, DataRegularSeason20242025!$E$3:$E$1315, $A26)</f>
        <v>17</v>
      </c>
      <c r="DB26">
        <f>SUMIFS(DataRegularSeason20242025!$AA$3:$AA$1315,DataRegularSeason20242025!$B$3:$B$1315, "&lt;=" &amp; DB$1, DataRegularSeason20242025!$D$3:$D$1315, $A26)+SUMIFS(DataRegularSeason20242025!$AB$3:$AB$1315,DataRegularSeason20242025!$B$3:$B$1315, "&lt;=" &amp; DB$1, DataRegularSeason20242025!$E$3:$E$1315, $A26)</f>
        <v>17</v>
      </c>
      <c r="DC26">
        <f>SUMIFS(DataRegularSeason20242025!$AA$3:$AA$1315,DataRegularSeason20242025!$B$3:$B$1315, "&lt;=" &amp; DC$1, DataRegularSeason20242025!$D$3:$D$1315, $A26)+SUMIFS(DataRegularSeason20242025!$AB$3:$AB$1315,DataRegularSeason20242025!$B$3:$B$1315, "&lt;=" &amp; DC$1, DataRegularSeason20242025!$E$3:$E$1315, $A26)</f>
        <v>17</v>
      </c>
      <c r="DD26">
        <f>SUMIFS(DataRegularSeason20242025!$AA$3:$AA$1315,DataRegularSeason20242025!$B$3:$B$1315, "&lt;=" &amp; DD$1, DataRegularSeason20242025!$D$3:$D$1315, $A26)+SUMIFS(DataRegularSeason20242025!$AB$3:$AB$1315,DataRegularSeason20242025!$B$3:$B$1315, "&lt;=" &amp; DD$1, DataRegularSeason20242025!$E$3:$E$1315, $A26)</f>
        <v>17</v>
      </c>
      <c r="DE26">
        <f>SUMIFS(DataRegularSeason20242025!$AA$3:$AA$1315,DataRegularSeason20242025!$B$3:$B$1315, "&lt;=" &amp; DE$1, DataRegularSeason20242025!$D$3:$D$1315, $A26)+SUMIFS(DataRegularSeason20242025!$AB$3:$AB$1315,DataRegularSeason20242025!$B$3:$B$1315, "&lt;=" &amp; DE$1, DataRegularSeason20242025!$E$3:$E$1315, $A26)</f>
        <v>17</v>
      </c>
      <c r="DF26">
        <f>SUMIFS(DataRegularSeason20242025!$AA$3:$AA$1315,DataRegularSeason20242025!$B$3:$B$1315, "&lt;=" &amp; DF$1, DataRegularSeason20242025!$D$3:$D$1315, $A26)+SUMIFS(DataRegularSeason20242025!$AB$3:$AB$1315,DataRegularSeason20242025!$B$3:$B$1315, "&lt;=" &amp; DF$1, DataRegularSeason20242025!$E$3:$E$1315, $A26)</f>
        <v>17</v>
      </c>
      <c r="DG26">
        <f>SUMIFS(DataRegularSeason20242025!$AA$3:$AA$1315,DataRegularSeason20242025!$B$3:$B$1315, "&lt;=" &amp; DG$1, DataRegularSeason20242025!$D$3:$D$1315, $A26)+SUMIFS(DataRegularSeason20242025!$AB$3:$AB$1315,DataRegularSeason20242025!$B$3:$B$1315, "&lt;=" &amp; DG$1, DataRegularSeason20242025!$E$3:$E$1315, $A26)</f>
        <v>17</v>
      </c>
      <c r="DH26">
        <f>SUMIFS(DataRegularSeason20242025!$AA$3:$AA$1315,DataRegularSeason20242025!$B$3:$B$1315, "&lt;=" &amp; DH$1, DataRegularSeason20242025!$D$3:$D$1315, $A26)+SUMIFS(DataRegularSeason20242025!$AB$3:$AB$1315,DataRegularSeason20242025!$B$3:$B$1315, "&lt;=" &amp; DH$1, DataRegularSeason20242025!$E$3:$E$1315, $A26)</f>
        <v>17</v>
      </c>
      <c r="DI26">
        <f>SUMIFS(DataRegularSeason20242025!$AA$3:$AA$1315,DataRegularSeason20242025!$B$3:$B$1315, "&lt;=" &amp; DI$1, DataRegularSeason20242025!$D$3:$D$1315, $A26)+SUMIFS(DataRegularSeason20242025!$AB$3:$AB$1315,DataRegularSeason20242025!$B$3:$B$1315, "&lt;=" &amp; DI$1, DataRegularSeason20242025!$E$3:$E$1315, $A26)</f>
        <v>17</v>
      </c>
      <c r="DJ26">
        <f>SUMIFS(DataRegularSeason20242025!$AA$3:$AA$1315,DataRegularSeason20242025!$B$3:$B$1315, "&lt;=" &amp; DJ$1, DataRegularSeason20242025!$D$3:$D$1315, $A26)+SUMIFS(DataRegularSeason20242025!$AB$3:$AB$1315,DataRegularSeason20242025!$B$3:$B$1315, "&lt;=" &amp; DJ$1, DataRegularSeason20242025!$E$3:$E$1315, $A26)</f>
        <v>17</v>
      </c>
      <c r="DK26">
        <f>SUMIFS(DataRegularSeason20242025!$AA$3:$AA$1315,DataRegularSeason20242025!$B$3:$B$1315, "&lt;=" &amp; DK$1, DataRegularSeason20242025!$D$3:$D$1315, $A26)+SUMIFS(DataRegularSeason20242025!$AB$3:$AB$1315,DataRegularSeason20242025!$B$3:$B$1315, "&lt;=" &amp; DK$1, DataRegularSeason20242025!$E$3:$E$1315, $A26)</f>
        <v>17</v>
      </c>
      <c r="DL26">
        <f>SUMIFS(DataRegularSeason20242025!$AA$3:$AA$1315,DataRegularSeason20242025!$B$3:$B$1315, "&lt;=" &amp; DL$1, DataRegularSeason20242025!$D$3:$D$1315, $A26)+SUMIFS(DataRegularSeason20242025!$AB$3:$AB$1315,DataRegularSeason20242025!$B$3:$B$1315, "&lt;=" &amp; DL$1, DataRegularSeason20242025!$E$3:$E$1315, $A26)</f>
        <v>17</v>
      </c>
      <c r="DM26">
        <f>SUMIFS(DataRegularSeason20242025!$AA$3:$AA$1315,DataRegularSeason20242025!$B$3:$B$1315, "&lt;=" &amp; DM$1, DataRegularSeason20242025!$D$3:$D$1315, $A26)+SUMIFS(DataRegularSeason20242025!$AB$3:$AB$1315,DataRegularSeason20242025!$B$3:$B$1315, "&lt;=" &amp; DM$1, DataRegularSeason20242025!$E$3:$E$1315, $A26)</f>
        <v>17</v>
      </c>
      <c r="DN26">
        <f>SUMIFS(DataRegularSeason20242025!$AA$3:$AA$1315,DataRegularSeason20242025!$B$3:$B$1315, "&lt;=" &amp; DN$1, DataRegularSeason20242025!$D$3:$D$1315, $A26)+SUMIFS(DataRegularSeason20242025!$AB$3:$AB$1315,DataRegularSeason20242025!$B$3:$B$1315, "&lt;=" &amp; DN$1, DataRegularSeason20242025!$E$3:$E$1315, $A26)</f>
        <v>17</v>
      </c>
      <c r="DO26">
        <f>SUMIFS(DataRegularSeason20242025!$AA$3:$AA$1315,DataRegularSeason20242025!$B$3:$B$1315, "&lt;=" &amp; DO$1, DataRegularSeason20242025!$D$3:$D$1315, $A26)+SUMIFS(DataRegularSeason20242025!$AB$3:$AB$1315,DataRegularSeason20242025!$B$3:$B$1315, "&lt;=" &amp; DO$1, DataRegularSeason20242025!$E$3:$E$1315, $A26)</f>
        <v>17</v>
      </c>
      <c r="DP26">
        <f>SUMIFS(DataRegularSeason20242025!$AA$3:$AA$1315,DataRegularSeason20242025!$B$3:$B$1315, "&lt;=" &amp; DP$1, DataRegularSeason20242025!$D$3:$D$1315, $A26)+SUMIFS(DataRegularSeason20242025!$AB$3:$AB$1315,DataRegularSeason20242025!$B$3:$B$1315, "&lt;=" &amp; DP$1, DataRegularSeason20242025!$E$3:$E$1315, $A26)</f>
        <v>17</v>
      </c>
      <c r="DQ26">
        <f>SUMIFS(DataRegularSeason20242025!$AA$3:$AA$1315,DataRegularSeason20242025!$B$3:$B$1315, "&lt;=" &amp; DQ$1, DataRegularSeason20242025!$D$3:$D$1315, $A26)+SUMIFS(DataRegularSeason20242025!$AB$3:$AB$1315,DataRegularSeason20242025!$B$3:$B$1315, "&lt;=" &amp; DQ$1, DataRegularSeason20242025!$E$3:$E$1315, $A26)</f>
        <v>17</v>
      </c>
      <c r="DR26">
        <f>SUMIFS(DataRegularSeason20242025!$AA$3:$AA$1315,DataRegularSeason20242025!$B$3:$B$1315, "&lt;=" &amp; DR$1, DataRegularSeason20242025!$D$3:$D$1315, $A26)+SUMIFS(DataRegularSeason20242025!$AB$3:$AB$1315,DataRegularSeason20242025!$B$3:$B$1315, "&lt;=" &amp; DR$1, DataRegularSeason20242025!$E$3:$E$1315, $A26)</f>
        <v>17</v>
      </c>
      <c r="DS26">
        <f>SUMIFS(DataRegularSeason20242025!$AA$3:$AA$1315,DataRegularSeason20242025!$B$3:$B$1315, "&lt;=" &amp; DS$1, DataRegularSeason20242025!$D$3:$D$1315, $A26)+SUMIFS(DataRegularSeason20242025!$AB$3:$AB$1315,DataRegularSeason20242025!$B$3:$B$1315, "&lt;=" &amp; DS$1, DataRegularSeason20242025!$E$3:$E$1315, $A26)</f>
        <v>17</v>
      </c>
      <c r="DT26">
        <f>SUMIFS(DataRegularSeason20242025!$AA$3:$AA$1315,DataRegularSeason20242025!$B$3:$B$1315, "&lt;=" &amp; DT$1, DataRegularSeason20242025!$D$3:$D$1315, $A26)+SUMIFS(DataRegularSeason20242025!$AB$3:$AB$1315,DataRegularSeason20242025!$B$3:$B$1315, "&lt;=" &amp; DT$1, DataRegularSeason20242025!$E$3:$E$1315, $A26)</f>
        <v>17</v>
      </c>
      <c r="DU26">
        <f>SUMIFS(DataRegularSeason20242025!$AA$3:$AA$1315,DataRegularSeason20242025!$B$3:$B$1315, "&lt;=" &amp; DU$1, DataRegularSeason20242025!$D$3:$D$1315, $A26)+SUMIFS(DataRegularSeason20242025!$AB$3:$AB$1315,DataRegularSeason20242025!$B$3:$B$1315, "&lt;=" &amp; DU$1, DataRegularSeason20242025!$E$3:$E$1315, $A26)</f>
        <v>17</v>
      </c>
      <c r="DV26">
        <f>SUMIFS(DataRegularSeason20242025!$AA$3:$AA$1315,DataRegularSeason20242025!$B$3:$B$1315, "&lt;=" &amp; DV$1, DataRegularSeason20242025!$D$3:$D$1315, $A26)+SUMIFS(DataRegularSeason20242025!$AB$3:$AB$1315,DataRegularSeason20242025!$B$3:$B$1315, "&lt;=" &amp; DV$1, DataRegularSeason20242025!$E$3:$E$1315, $A26)</f>
        <v>17</v>
      </c>
      <c r="DW26">
        <f>SUMIFS(DataRegularSeason20242025!$AA$3:$AA$1315,DataRegularSeason20242025!$B$3:$B$1315, "&lt;=" &amp; DW$1, DataRegularSeason20242025!$D$3:$D$1315, $A26)+SUMIFS(DataRegularSeason20242025!$AB$3:$AB$1315,DataRegularSeason20242025!$B$3:$B$1315, "&lt;=" &amp; DW$1, DataRegularSeason20242025!$E$3:$E$1315, $A26)</f>
        <v>17</v>
      </c>
      <c r="DX26">
        <f>SUMIFS(DataRegularSeason20242025!$AA$3:$AA$1315,DataRegularSeason20242025!$B$3:$B$1315, "&lt;=" &amp; DX$1, DataRegularSeason20242025!$D$3:$D$1315, $A26)+SUMIFS(DataRegularSeason20242025!$AB$3:$AB$1315,DataRegularSeason20242025!$B$3:$B$1315, "&lt;=" &amp; DX$1, DataRegularSeason20242025!$E$3:$E$1315, $A26)</f>
        <v>17</v>
      </c>
      <c r="DY26">
        <f>SUMIFS(DataRegularSeason20242025!$AA$3:$AA$1315,DataRegularSeason20242025!$B$3:$B$1315, "&lt;=" &amp; DY$1, DataRegularSeason20242025!$D$3:$D$1315, $A26)+SUMIFS(DataRegularSeason20242025!$AB$3:$AB$1315,DataRegularSeason20242025!$B$3:$B$1315, "&lt;=" &amp; DY$1, DataRegularSeason20242025!$E$3:$E$1315, $A26)</f>
        <v>17</v>
      </c>
      <c r="DZ26">
        <f>SUMIFS(DataRegularSeason20242025!$AA$3:$AA$1315,DataRegularSeason20242025!$B$3:$B$1315, "&lt;=" &amp; DZ$1, DataRegularSeason20242025!$D$3:$D$1315, $A26)+SUMIFS(DataRegularSeason20242025!$AB$3:$AB$1315,DataRegularSeason20242025!$B$3:$B$1315, "&lt;=" &amp; DZ$1, DataRegularSeason20242025!$E$3:$E$1315, $A26)</f>
        <v>17</v>
      </c>
      <c r="EA26">
        <f>SUMIFS(DataRegularSeason20242025!$AA$3:$AA$1315,DataRegularSeason20242025!$B$3:$B$1315, "&lt;=" &amp; EA$1, DataRegularSeason20242025!$D$3:$D$1315, $A26)+SUMIFS(DataRegularSeason20242025!$AB$3:$AB$1315,DataRegularSeason20242025!$B$3:$B$1315, "&lt;=" &amp; EA$1, DataRegularSeason20242025!$E$3:$E$1315, $A26)</f>
        <v>17</v>
      </c>
      <c r="EB26">
        <f>SUMIFS(DataRegularSeason20242025!$AA$3:$AA$1315,DataRegularSeason20242025!$B$3:$B$1315, "&lt;=" &amp; EB$1, DataRegularSeason20242025!$D$3:$D$1315, $A26)+SUMIFS(DataRegularSeason20242025!$AB$3:$AB$1315,DataRegularSeason20242025!$B$3:$B$1315, "&lt;=" &amp; EB$1, DataRegularSeason20242025!$E$3:$E$1315, $A26)</f>
        <v>17</v>
      </c>
      <c r="EC26">
        <f>SUMIFS(DataRegularSeason20242025!$AA$3:$AA$1315,DataRegularSeason20242025!$B$3:$B$1315, "&lt;=" &amp; EC$1, DataRegularSeason20242025!$D$3:$D$1315, $A26)+SUMIFS(DataRegularSeason20242025!$AB$3:$AB$1315,DataRegularSeason20242025!$B$3:$B$1315, "&lt;=" &amp; EC$1, DataRegularSeason20242025!$E$3:$E$1315, $A26)</f>
        <v>17</v>
      </c>
      <c r="ED26">
        <f>SUMIFS(DataRegularSeason20242025!$AA$3:$AA$1315,DataRegularSeason20242025!$B$3:$B$1315, "&lt;=" &amp; ED$1, DataRegularSeason20242025!$D$3:$D$1315, $A26)+SUMIFS(DataRegularSeason20242025!$AB$3:$AB$1315,DataRegularSeason20242025!$B$3:$B$1315, "&lt;=" &amp; ED$1, DataRegularSeason20242025!$E$3:$E$1315, $A26)</f>
        <v>17</v>
      </c>
      <c r="EE26">
        <f>SUMIFS(DataRegularSeason20242025!$AA$3:$AA$1315,DataRegularSeason20242025!$B$3:$B$1315, "&lt;=" &amp; EE$1, DataRegularSeason20242025!$D$3:$D$1315, $A26)+SUMIFS(DataRegularSeason20242025!$AB$3:$AB$1315,DataRegularSeason20242025!$B$3:$B$1315, "&lt;=" &amp; EE$1, DataRegularSeason20242025!$E$3:$E$1315, $A26)</f>
        <v>17</v>
      </c>
      <c r="EF26">
        <f>SUMIFS(DataRegularSeason20242025!$AA$3:$AA$1315,DataRegularSeason20242025!$B$3:$B$1315, "&lt;=" &amp; EF$1, DataRegularSeason20242025!$D$3:$D$1315, $A26)+SUMIFS(DataRegularSeason20242025!$AB$3:$AB$1315,DataRegularSeason20242025!$B$3:$B$1315, "&lt;=" &amp; EF$1, DataRegularSeason20242025!$E$3:$E$1315, $A26)</f>
        <v>17</v>
      </c>
      <c r="EG26">
        <f>SUMIFS(DataRegularSeason20242025!$AA$3:$AA$1315,DataRegularSeason20242025!$B$3:$B$1315, "&lt;=" &amp; EG$1, DataRegularSeason20242025!$D$3:$D$1315, $A26)+SUMIFS(DataRegularSeason20242025!$AB$3:$AB$1315,DataRegularSeason20242025!$B$3:$B$1315, "&lt;=" &amp; EG$1, DataRegularSeason20242025!$E$3:$E$1315, $A26)</f>
        <v>17</v>
      </c>
      <c r="EH26">
        <f>SUMIFS(DataRegularSeason20242025!$AA$3:$AA$1315,DataRegularSeason20242025!$B$3:$B$1315, "&lt;=" &amp; EH$1, DataRegularSeason20242025!$D$3:$D$1315, $A26)+SUMIFS(DataRegularSeason20242025!$AB$3:$AB$1315,DataRegularSeason20242025!$B$3:$B$1315, "&lt;=" &amp; EH$1, DataRegularSeason20242025!$E$3:$E$1315, $A26)</f>
        <v>17</v>
      </c>
      <c r="EI26">
        <f>SUMIFS(DataRegularSeason20242025!$AA$3:$AA$1315,DataRegularSeason20242025!$B$3:$B$1315, "&lt;=" &amp; EI$1, DataRegularSeason20242025!$D$3:$D$1315, $A26)+SUMIFS(DataRegularSeason20242025!$AB$3:$AB$1315,DataRegularSeason20242025!$B$3:$B$1315, "&lt;=" &amp; EI$1, DataRegularSeason20242025!$E$3:$E$1315, $A26)</f>
        <v>17</v>
      </c>
      <c r="EJ26">
        <f>SUMIFS(DataRegularSeason20242025!$AA$3:$AA$1315,DataRegularSeason20242025!$B$3:$B$1315, "&lt;=" &amp; EJ$1, DataRegularSeason20242025!$D$3:$D$1315, $A26)+SUMIFS(DataRegularSeason20242025!$AB$3:$AB$1315,DataRegularSeason20242025!$B$3:$B$1315, "&lt;=" &amp; EJ$1, DataRegularSeason20242025!$E$3:$E$1315, $A26)</f>
        <v>17</v>
      </c>
      <c r="EK26">
        <f>SUMIFS(DataRegularSeason20242025!$AA$3:$AA$1315,DataRegularSeason20242025!$B$3:$B$1315, "&lt;=" &amp; EK$1, DataRegularSeason20242025!$D$3:$D$1315, $A26)+SUMIFS(DataRegularSeason20242025!$AB$3:$AB$1315,DataRegularSeason20242025!$B$3:$B$1315, "&lt;=" &amp; EK$1, DataRegularSeason20242025!$E$3:$E$1315, $A26)</f>
        <v>17</v>
      </c>
      <c r="EL26">
        <f>SUMIFS(DataRegularSeason20242025!$AA$3:$AA$1315,DataRegularSeason20242025!$B$3:$B$1315, "&lt;=" &amp; EL$1, DataRegularSeason20242025!$D$3:$D$1315, $A26)+SUMIFS(DataRegularSeason20242025!$AB$3:$AB$1315,DataRegularSeason20242025!$B$3:$B$1315, "&lt;=" &amp; EL$1, DataRegularSeason20242025!$E$3:$E$1315, $A26)</f>
        <v>17</v>
      </c>
      <c r="EM26">
        <f>SUMIFS(DataRegularSeason20242025!$AA$3:$AA$1315,DataRegularSeason20242025!$B$3:$B$1315, "&lt;=" &amp; EM$1, DataRegularSeason20242025!$D$3:$D$1315, $A26)+SUMIFS(DataRegularSeason20242025!$AB$3:$AB$1315,DataRegularSeason20242025!$B$3:$B$1315, "&lt;=" &amp; EM$1, DataRegularSeason20242025!$E$3:$E$1315, $A26)</f>
        <v>17</v>
      </c>
      <c r="EN26">
        <f>SUMIFS(DataRegularSeason20242025!$AA$3:$AA$1315,DataRegularSeason20242025!$B$3:$B$1315, "&lt;=" &amp; EN$1, DataRegularSeason20242025!$D$3:$D$1315, $A26)+SUMIFS(DataRegularSeason20242025!$AB$3:$AB$1315,DataRegularSeason20242025!$B$3:$B$1315, "&lt;=" &amp; EN$1, DataRegularSeason20242025!$E$3:$E$1315, $A26)</f>
        <v>17</v>
      </c>
      <c r="EO26">
        <f>SUMIFS(DataRegularSeason20242025!$AA$3:$AA$1315,DataRegularSeason20242025!$B$3:$B$1315, "&lt;=" &amp; EO$1, DataRegularSeason20242025!$D$3:$D$1315, $A26)+SUMIFS(DataRegularSeason20242025!$AB$3:$AB$1315,DataRegularSeason20242025!$B$3:$B$1315, "&lt;=" &amp; EO$1, DataRegularSeason20242025!$E$3:$E$1315, $A26)</f>
        <v>17</v>
      </c>
      <c r="EP26">
        <f>SUMIFS(DataRegularSeason20242025!$AA$3:$AA$1315,DataRegularSeason20242025!$B$3:$B$1315, "&lt;=" &amp; EP$1, DataRegularSeason20242025!$D$3:$D$1315, $A26)+SUMIFS(DataRegularSeason20242025!$AB$3:$AB$1315,DataRegularSeason20242025!$B$3:$B$1315, "&lt;=" &amp; EP$1, DataRegularSeason20242025!$E$3:$E$1315, $A26)</f>
        <v>17</v>
      </c>
      <c r="EQ26">
        <f>SUMIFS(DataRegularSeason20242025!$AA$3:$AA$1315,DataRegularSeason20242025!$B$3:$B$1315, "&lt;=" &amp; EQ$1, DataRegularSeason20242025!$D$3:$D$1315, $A26)+SUMIFS(DataRegularSeason20242025!$AB$3:$AB$1315,DataRegularSeason20242025!$B$3:$B$1315, "&lt;=" &amp; EQ$1, DataRegularSeason20242025!$E$3:$E$1315, $A26)</f>
        <v>17</v>
      </c>
      <c r="ER26">
        <f>SUMIFS(DataRegularSeason20242025!$AA$3:$AA$1315,DataRegularSeason20242025!$B$3:$B$1315, "&lt;=" &amp; ER$1, DataRegularSeason20242025!$D$3:$D$1315, $A26)+SUMIFS(DataRegularSeason20242025!$AB$3:$AB$1315,DataRegularSeason20242025!$B$3:$B$1315, "&lt;=" &amp; ER$1, DataRegularSeason20242025!$E$3:$E$1315, $A26)</f>
        <v>17</v>
      </c>
      <c r="ES26">
        <f>SUMIFS(DataRegularSeason20242025!$AA$3:$AA$1315,DataRegularSeason20242025!$B$3:$B$1315, "&lt;=" &amp; ES$1, DataRegularSeason20242025!$D$3:$D$1315, $A26)+SUMIFS(DataRegularSeason20242025!$AB$3:$AB$1315,DataRegularSeason20242025!$B$3:$B$1315, "&lt;=" &amp; ES$1, DataRegularSeason20242025!$E$3:$E$1315, $A26)</f>
        <v>17</v>
      </c>
      <c r="ET26">
        <f>SUMIFS(DataRegularSeason20242025!$AA$3:$AA$1315,DataRegularSeason20242025!$B$3:$B$1315, "&lt;=" &amp; ET$1, DataRegularSeason20242025!$D$3:$D$1315, $A26)+SUMIFS(DataRegularSeason20242025!$AB$3:$AB$1315,DataRegularSeason20242025!$B$3:$B$1315, "&lt;=" &amp; ET$1, DataRegularSeason20242025!$E$3:$E$1315, $A26)</f>
        <v>17</v>
      </c>
      <c r="EU26">
        <f>SUMIFS(DataRegularSeason20242025!$AA$3:$AA$1315,DataRegularSeason20242025!$B$3:$B$1315, "&lt;=" &amp; EU$1, DataRegularSeason20242025!$D$3:$D$1315, $A26)+SUMIFS(DataRegularSeason20242025!$AB$3:$AB$1315,DataRegularSeason20242025!$B$3:$B$1315, "&lt;=" &amp; EU$1, DataRegularSeason20242025!$E$3:$E$1315, $A26)</f>
        <v>17</v>
      </c>
      <c r="EV26">
        <f>SUMIFS(DataRegularSeason20242025!$AA$3:$AA$1315,DataRegularSeason20242025!$B$3:$B$1315, "&lt;=" &amp; EV$1, DataRegularSeason20242025!$D$3:$D$1315, $A26)+SUMIFS(DataRegularSeason20242025!$AB$3:$AB$1315,DataRegularSeason20242025!$B$3:$B$1315, "&lt;=" &amp; EV$1, DataRegularSeason20242025!$E$3:$E$1315, $A26)</f>
        <v>17</v>
      </c>
      <c r="EW26">
        <f>SUMIFS(DataRegularSeason20242025!$AA$3:$AA$1315,DataRegularSeason20242025!$B$3:$B$1315, "&lt;=" &amp; EW$1, DataRegularSeason20242025!$D$3:$D$1315, $A26)+SUMIFS(DataRegularSeason20242025!$AB$3:$AB$1315,DataRegularSeason20242025!$B$3:$B$1315, "&lt;=" &amp; EW$1, DataRegularSeason20242025!$E$3:$E$1315, $A26)</f>
        <v>17</v>
      </c>
      <c r="EX26">
        <f>SUMIFS(DataRegularSeason20242025!$AA$3:$AA$1315,DataRegularSeason20242025!$B$3:$B$1315, "&lt;=" &amp; EX$1, DataRegularSeason20242025!$D$3:$D$1315, $A26)+SUMIFS(DataRegularSeason20242025!$AB$3:$AB$1315,DataRegularSeason20242025!$B$3:$B$1315, "&lt;=" &amp; EX$1, DataRegularSeason20242025!$E$3:$E$1315, $A26)</f>
        <v>17</v>
      </c>
      <c r="EY26">
        <f>SUMIFS(DataRegularSeason20242025!$AA$3:$AA$1315,DataRegularSeason20242025!$B$3:$B$1315, "&lt;=" &amp; EY$1, DataRegularSeason20242025!$D$3:$D$1315, $A26)+SUMIFS(DataRegularSeason20242025!$AB$3:$AB$1315,DataRegularSeason20242025!$B$3:$B$1315, "&lt;=" &amp; EY$1, DataRegularSeason20242025!$E$3:$E$1315, $A26)</f>
        <v>17</v>
      </c>
      <c r="EZ26">
        <f>SUMIFS(DataRegularSeason20242025!$AA$3:$AA$1315,DataRegularSeason20242025!$B$3:$B$1315, "&lt;=" &amp; EZ$1, DataRegularSeason20242025!$D$3:$D$1315, $A26)+SUMIFS(DataRegularSeason20242025!$AB$3:$AB$1315,DataRegularSeason20242025!$B$3:$B$1315, "&lt;=" &amp; EZ$1, DataRegularSeason20242025!$E$3:$E$1315, $A26)</f>
        <v>17</v>
      </c>
      <c r="FA26">
        <f>SUMIFS(DataRegularSeason20242025!$AA$3:$AA$1315,DataRegularSeason20242025!$B$3:$B$1315, "&lt;=" &amp; FA$1, DataRegularSeason20242025!$D$3:$D$1315, $A26)+SUMIFS(DataRegularSeason20242025!$AB$3:$AB$1315,DataRegularSeason20242025!$B$3:$B$1315, "&lt;=" &amp; FA$1, DataRegularSeason20242025!$E$3:$E$1315, $A26)</f>
        <v>17</v>
      </c>
      <c r="FB26">
        <f>SUMIFS(DataRegularSeason20242025!$AA$3:$AA$1315,DataRegularSeason20242025!$B$3:$B$1315, "&lt;=" &amp; FB$1, DataRegularSeason20242025!$D$3:$D$1315, $A26)+SUMIFS(DataRegularSeason20242025!$AB$3:$AB$1315,DataRegularSeason20242025!$B$3:$B$1315, "&lt;=" &amp; FB$1, DataRegularSeason20242025!$E$3:$E$1315, $A26)</f>
        <v>17</v>
      </c>
      <c r="FC26">
        <f>SUMIFS(DataRegularSeason20242025!$AA$3:$AA$1315,DataRegularSeason20242025!$B$3:$B$1315, "&lt;=" &amp; FC$1, DataRegularSeason20242025!$D$3:$D$1315, $A26)+SUMIFS(DataRegularSeason20242025!$AB$3:$AB$1315,DataRegularSeason20242025!$B$3:$B$1315, "&lt;=" &amp; FC$1, DataRegularSeason20242025!$E$3:$E$1315, $A26)</f>
        <v>17</v>
      </c>
      <c r="FD26">
        <f>SUMIFS(DataRegularSeason20242025!$AA$3:$AA$1315,DataRegularSeason20242025!$B$3:$B$1315, "&lt;=" &amp; FD$1, DataRegularSeason20242025!$D$3:$D$1315, $A26)+SUMIFS(DataRegularSeason20242025!$AB$3:$AB$1315,DataRegularSeason20242025!$B$3:$B$1315, "&lt;=" &amp; FD$1, DataRegularSeason20242025!$E$3:$E$1315, $A26)</f>
        <v>17</v>
      </c>
      <c r="FE26">
        <f>SUMIFS(DataRegularSeason20242025!$AA$3:$AA$1315,DataRegularSeason20242025!$B$3:$B$1315, "&lt;=" &amp; FE$1, DataRegularSeason20242025!$D$3:$D$1315, $A26)+SUMIFS(DataRegularSeason20242025!$AB$3:$AB$1315,DataRegularSeason20242025!$B$3:$B$1315, "&lt;=" &amp; FE$1, DataRegularSeason20242025!$E$3:$E$1315, $A26)</f>
        <v>17</v>
      </c>
      <c r="FF26">
        <f>SUMIFS(DataRegularSeason20242025!$AA$3:$AA$1315,DataRegularSeason20242025!$B$3:$B$1315, "&lt;=" &amp; FF$1, DataRegularSeason20242025!$D$3:$D$1315, $A26)+SUMIFS(DataRegularSeason20242025!$AB$3:$AB$1315,DataRegularSeason20242025!$B$3:$B$1315, "&lt;=" &amp; FF$1, DataRegularSeason20242025!$E$3:$E$1315, $A26)</f>
        <v>17</v>
      </c>
      <c r="FG26">
        <f>SUMIFS(DataRegularSeason20242025!$AA$3:$AA$1315,DataRegularSeason20242025!$B$3:$B$1315, "&lt;=" &amp; FG$1, DataRegularSeason20242025!$D$3:$D$1315, $A26)+SUMIFS(DataRegularSeason20242025!$AB$3:$AB$1315,DataRegularSeason20242025!$B$3:$B$1315, "&lt;=" &amp; FG$1, DataRegularSeason20242025!$E$3:$E$1315, $A26)</f>
        <v>17</v>
      </c>
      <c r="FH26">
        <f>SUMIFS(DataRegularSeason20242025!$AA$3:$AA$1315,DataRegularSeason20242025!$B$3:$B$1315, "&lt;=" &amp; FH$1, DataRegularSeason20242025!$D$3:$D$1315, $A26)+SUMIFS(DataRegularSeason20242025!$AB$3:$AB$1315,DataRegularSeason20242025!$B$3:$B$1315, "&lt;=" &amp; FH$1, DataRegularSeason20242025!$E$3:$E$1315, $A26)</f>
        <v>17</v>
      </c>
      <c r="FI26">
        <f>SUMIFS(DataRegularSeason20242025!$AA$3:$AA$1315,DataRegularSeason20242025!$B$3:$B$1315, "&lt;=" &amp; FI$1, DataRegularSeason20242025!$D$3:$D$1315, $A26)+SUMIFS(DataRegularSeason20242025!$AB$3:$AB$1315,DataRegularSeason20242025!$B$3:$B$1315, "&lt;=" &amp; FI$1, DataRegularSeason20242025!$E$3:$E$1315, $A26)</f>
        <v>17</v>
      </c>
      <c r="FJ26">
        <f>SUMIFS(DataRegularSeason20242025!$AA$3:$AA$1315,DataRegularSeason20242025!$B$3:$B$1315, "&lt;=" &amp; FJ$1, DataRegularSeason20242025!$D$3:$D$1315, $A26)+SUMIFS(DataRegularSeason20242025!$AB$3:$AB$1315,DataRegularSeason20242025!$B$3:$B$1315, "&lt;=" &amp; FJ$1, DataRegularSeason20242025!$E$3:$E$1315, $A26)</f>
        <v>17</v>
      </c>
      <c r="FK26">
        <f>SUMIFS(DataRegularSeason20242025!$AA$3:$AA$1315,DataRegularSeason20242025!$B$3:$B$1315, "&lt;=" &amp; FK$1, DataRegularSeason20242025!$D$3:$D$1315, $A26)+SUMIFS(DataRegularSeason20242025!$AB$3:$AB$1315,DataRegularSeason20242025!$B$3:$B$1315, "&lt;=" &amp; FK$1, DataRegularSeason20242025!$E$3:$E$1315, $A26)</f>
        <v>17</v>
      </c>
      <c r="FL26">
        <f>SUMIFS(DataRegularSeason20242025!$AA$3:$AA$1315,DataRegularSeason20242025!$B$3:$B$1315, "&lt;=" &amp; FL$1, DataRegularSeason20242025!$D$3:$D$1315, $A26)+SUMIFS(DataRegularSeason20242025!$AB$3:$AB$1315,DataRegularSeason20242025!$B$3:$B$1315, "&lt;=" &amp; FL$1, DataRegularSeason20242025!$E$3:$E$1315, $A26)</f>
        <v>17</v>
      </c>
      <c r="FM26">
        <f>SUMIFS(DataRegularSeason20242025!$AA$3:$AA$1315,DataRegularSeason20242025!$B$3:$B$1315, "&lt;=" &amp; FM$1, DataRegularSeason20242025!$D$3:$D$1315, $A26)+SUMIFS(DataRegularSeason20242025!$AB$3:$AB$1315,DataRegularSeason20242025!$B$3:$B$1315, "&lt;=" &amp; FM$1, DataRegularSeason20242025!$E$3:$E$1315, $A26)</f>
        <v>17</v>
      </c>
      <c r="FN26">
        <f>SUMIFS(DataRegularSeason20242025!$AA$3:$AA$1315,DataRegularSeason20242025!$B$3:$B$1315, "&lt;=" &amp; FN$1, DataRegularSeason20242025!$D$3:$D$1315, $A26)+SUMIFS(DataRegularSeason20242025!$AB$3:$AB$1315,DataRegularSeason20242025!$B$3:$B$1315, "&lt;=" &amp; FN$1, DataRegularSeason20242025!$E$3:$E$1315, $A26)</f>
        <v>17</v>
      </c>
      <c r="FO26">
        <f>SUMIFS(DataRegularSeason20242025!$AA$3:$AA$1315,DataRegularSeason20242025!$B$3:$B$1315, "&lt;=" &amp; FO$1, DataRegularSeason20242025!$D$3:$D$1315, $A26)+SUMIFS(DataRegularSeason20242025!$AB$3:$AB$1315,DataRegularSeason20242025!$B$3:$B$1315, "&lt;=" &amp; FO$1, DataRegularSeason20242025!$E$3:$E$1315, $A26)</f>
        <v>17</v>
      </c>
      <c r="FP26">
        <f>SUMIFS(DataRegularSeason20242025!$AA$3:$AA$1315,DataRegularSeason20242025!$B$3:$B$1315, "&lt;=" &amp; FP$1, DataRegularSeason20242025!$D$3:$D$1315, $A26)+SUMIFS(DataRegularSeason20242025!$AB$3:$AB$1315,DataRegularSeason20242025!$B$3:$B$1315, "&lt;=" &amp; FP$1, DataRegularSeason20242025!$E$3:$E$1315, $A26)</f>
        <v>17</v>
      </c>
      <c r="FQ26">
        <f>SUMIFS(DataRegularSeason20242025!$AA$3:$AA$1315,DataRegularSeason20242025!$B$3:$B$1315, "&lt;=" &amp; FQ$1, DataRegularSeason20242025!$D$3:$D$1315, $A26)+SUMIFS(DataRegularSeason20242025!$AB$3:$AB$1315,DataRegularSeason20242025!$B$3:$B$1315, "&lt;=" &amp; FQ$1, DataRegularSeason20242025!$E$3:$E$1315, $A26)</f>
        <v>17</v>
      </c>
      <c r="FR26">
        <f>SUMIFS(DataRegularSeason20242025!$AA$3:$AA$1315,DataRegularSeason20242025!$B$3:$B$1315, "&lt;=" &amp; FR$1, DataRegularSeason20242025!$D$3:$D$1315, $A26)+SUMIFS(DataRegularSeason20242025!$AB$3:$AB$1315,DataRegularSeason20242025!$B$3:$B$1315, "&lt;=" &amp; FR$1, DataRegularSeason20242025!$E$3:$E$1315, $A26)</f>
        <v>17</v>
      </c>
      <c r="FS26">
        <f>SUMIFS(DataRegularSeason20242025!$AA$3:$AA$1315,DataRegularSeason20242025!$B$3:$B$1315, "&lt;=" &amp; FS$1, DataRegularSeason20242025!$D$3:$D$1315, $A26)+SUMIFS(DataRegularSeason20242025!$AB$3:$AB$1315,DataRegularSeason20242025!$B$3:$B$1315, "&lt;=" &amp; FS$1, DataRegularSeason20242025!$E$3:$E$1315, $A26)</f>
        <v>17</v>
      </c>
      <c r="FT26">
        <f>SUMIFS(DataRegularSeason20242025!$AA$3:$AA$1315,DataRegularSeason20242025!$B$3:$B$1315, "&lt;=" &amp; FT$1, DataRegularSeason20242025!$D$3:$D$1315, $A26)+SUMIFS(DataRegularSeason20242025!$AB$3:$AB$1315,DataRegularSeason20242025!$B$3:$B$1315, "&lt;=" &amp; FT$1, DataRegularSeason20242025!$E$3:$E$1315, $A26)</f>
        <v>17</v>
      </c>
      <c r="FU26">
        <f>SUMIFS(DataRegularSeason20242025!$AA$3:$AA$1315,DataRegularSeason20242025!$B$3:$B$1315, "&lt;=" &amp; FU$1, DataRegularSeason20242025!$D$3:$D$1315, $A26)+SUMIFS(DataRegularSeason20242025!$AB$3:$AB$1315,DataRegularSeason20242025!$B$3:$B$1315, "&lt;=" &amp; FU$1, DataRegularSeason20242025!$E$3:$E$1315, $A26)</f>
        <v>17</v>
      </c>
      <c r="FV26">
        <f>SUMIFS(DataRegularSeason20242025!$AA$3:$AA$1315,DataRegularSeason20242025!$B$3:$B$1315, "&lt;=" &amp; FV$1, DataRegularSeason20242025!$D$3:$D$1315, $A26)+SUMIFS(DataRegularSeason20242025!$AB$3:$AB$1315,DataRegularSeason20242025!$B$3:$B$1315, "&lt;=" &amp; FV$1, DataRegularSeason20242025!$E$3:$E$1315, $A26)</f>
        <v>17</v>
      </c>
      <c r="FW26">
        <f>SUMIFS(DataRegularSeason20242025!$AA$3:$AA$1315,DataRegularSeason20242025!$B$3:$B$1315, "&lt;=" &amp; FW$1, DataRegularSeason20242025!$D$3:$D$1315, $A26)+SUMIFS(DataRegularSeason20242025!$AB$3:$AB$1315,DataRegularSeason20242025!$B$3:$B$1315, "&lt;=" &amp; FW$1, DataRegularSeason20242025!$E$3:$E$1315, $A26)</f>
        <v>17</v>
      </c>
      <c r="FX26">
        <f>SUMIFS(DataRegularSeason20242025!$AA$3:$AA$1315,DataRegularSeason20242025!$B$3:$B$1315, "&lt;=" &amp; FX$1, DataRegularSeason20242025!$D$3:$D$1315, $A26)+SUMIFS(DataRegularSeason20242025!$AB$3:$AB$1315,DataRegularSeason20242025!$B$3:$B$1315, "&lt;=" &amp; FX$1, DataRegularSeason20242025!$E$3:$E$1315, $A26)</f>
        <v>17</v>
      </c>
      <c r="FY26">
        <f>SUMIFS(DataRegularSeason20242025!$AA$3:$AA$1315,DataRegularSeason20242025!$B$3:$B$1315, "&lt;=" &amp; FY$1, DataRegularSeason20242025!$D$3:$D$1315, $A26)+SUMIFS(DataRegularSeason20242025!$AB$3:$AB$1315,DataRegularSeason20242025!$B$3:$B$1315, "&lt;=" &amp; FY$1, DataRegularSeason20242025!$E$3:$E$1315, $A26)</f>
        <v>17</v>
      </c>
      <c r="FZ26">
        <f>SUMIFS(DataRegularSeason20242025!$AA$3:$AA$1315,DataRegularSeason20242025!$B$3:$B$1315, "&lt;=" &amp; FZ$1, DataRegularSeason20242025!$D$3:$D$1315, $A26)+SUMIFS(DataRegularSeason20242025!$AB$3:$AB$1315,DataRegularSeason20242025!$B$3:$B$1315, "&lt;=" &amp; FZ$1, DataRegularSeason20242025!$E$3:$E$1315, $A26)</f>
        <v>17</v>
      </c>
      <c r="GA26">
        <f>SUMIFS(DataRegularSeason20242025!$AA$3:$AA$1315,DataRegularSeason20242025!$B$3:$B$1315, "&lt;=" &amp; GA$1, DataRegularSeason20242025!$D$3:$D$1315, $A26)+SUMIFS(DataRegularSeason20242025!$AB$3:$AB$1315,DataRegularSeason20242025!$B$3:$B$1315, "&lt;=" &amp; GA$1, DataRegularSeason20242025!$E$3:$E$1315, $A26)</f>
        <v>17</v>
      </c>
      <c r="GB26">
        <f>SUMIFS(DataRegularSeason20242025!$AA$3:$AA$1315,DataRegularSeason20242025!$B$3:$B$1315, "&lt;=" &amp; GB$1, DataRegularSeason20242025!$D$3:$D$1315, $A26)+SUMIFS(DataRegularSeason20242025!$AB$3:$AB$1315,DataRegularSeason20242025!$B$3:$B$1315, "&lt;=" &amp; GB$1, DataRegularSeason20242025!$E$3:$E$1315, $A26)</f>
        <v>17</v>
      </c>
      <c r="GC26">
        <f>SUMIFS(DataRegularSeason20242025!$AA$3:$AA$1315,DataRegularSeason20242025!$B$3:$B$1315, "&lt;=" &amp; GC$1, DataRegularSeason20242025!$D$3:$D$1315, $A26)+SUMIFS(DataRegularSeason20242025!$AB$3:$AB$1315,DataRegularSeason20242025!$B$3:$B$1315, "&lt;=" &amp; GC$1, DataRegularSeason20242025!$E$3:$E$1315, $A26)</f>
        <v>17</v>
      </c>
      <c r="GD26">
        <f>SUMIFS(DataRegularSeason20242025!$AA$3:$AA$1315,DataRegularSeason20242025!$B$3:$B$1315, "&lt;=" &amp; GD$1, DataRegularSeason20242025!$D$3:$D$1315, $A26)+SUMIFS(DataRegularSeason20242025!$AB$3:$AB$1315,DataRegularSeason20242025!$B$3:$B$1315, "&lt;=" &amp; GD$1, DataRegularSeason20242025!$E$3:$E$1315, $A26)</f>
        <v>17</v>
      </c>
      <c r="GE26">
        <f>SUMIFS(DataRegularSeason20242025!$AA$3:$AA$1315,DataRegularSeason20242025!$B$3:$B$1315, "&lt;=" &amp; GE$1, DataRegularSeason20242025!$D$3:$D$1315, $A26)+SUMIFS(DataRegularSeason20242025!$AB$3:$AB$1315,DataRegularSeason20242025!$B$3:$B$1315, "&lt;=" &amp; GE$1, DataRegularSeason20242025!$E$3:$E$1315, $A26)</f>
        <v>17</v>
      </c>
      <c r="GF26">
        <f>SUMIFS(DataRegularSeason20242025!$AA$3:$AA$1315,DataRegularSeason20242025!$B$3:$B$1315, "&lt;=" &amp; GF$1, DataRegularSeason20242025!$D$3:$D$1315, $A26)+SUMIFS(DataRegularSeason20242025!$AB$3:$AB$1315,DataRegularSeason20242025!$B$3:$B$1315, "&lt;=" &amp; GF$1, DataRegularSeason20242025!$E$3:$E$1315, $A26)</f>
        <v>17</v>
      </c>
      <c r="GG26">
        <f>SUMIFS(DataRegularSeason20242025!$AA$3:$AA$1315,DataRegularSeason20242025!$B$3:$B$1315, "&lt;=" &amp; GG$1, DataRegularSeason20242025!$D$3:$D$1315, $A26)+SUMIFS(DataRegularSeason20242025!$AB$3:$AB$1315,DataRegularSeason20242025!$B$3:$B$1315, "&lt;=" &amp; GG$1, DataRegularSeason20242025!$E$3:$E$1315, $A26)</f>
        <v>17</v>
      </c>
      <c r="GH26">
        <f>SUMIFS(DataRegularSeason20242025!$AA$3:$AA$1315,DataRegularSeason20242025!$B$3:$B$1315, "&lt;=" &amp; GH$1, DataRegularSeason20242025!$D$3:$D$1315, $A26)+SUMIFS(DataRegularSeason20242025!$AB$3:$AB$1315,DataRegularSeason20242025!$B$3:$B$1315, "&lt;=" &amp; GH$1, DataRegularSeason20242025!$E$3:$E$1315, $A26)</f>
        <v>17</v>
      </c>
      <c r="GI26">
        <f>SUMIFS(DataRegularSeason20242025!$AA$3:$AA$1315,DataRegularSeason20242025!$B$3:$B$1315, "&lt;=" &amp; GI$1, DataRegularSeason20242025!$D$3:$D$1315, $A26)+SUMIFS(DataRegularSeason20242025!$AB$3:$AB$1315,DataRegularSeason20242025!$B$3:$B$1315, "&lt;=" &amp; GI$1, DataRegularSeason20242025!$E$3:$E$1315, $A26)</f>
        <v>17</v>
      </c>
      <c r="GJ26">
        <f>SUMIFS(DataRegularSeason20242025!$AA$3:$AA$1315,DataRegularSeason20242025!$B$3:$B$1315, "&lt;=" &amp; GJ$1, DataRegularSeason20242025!$D$3:$D$1315, $A26)+SUMIFS(DataRegularSeason20242025!$AB$3:$AB$1315,DataRegularSeason20242025!$B$3:$B$1315, "&lt;=" &amp; GJ$1, DataRegularSeason20242025!$E$3:$E$1315, $A26)</f>
        <v>17</v>
      </c>
      <c r="GK26">
        <f>SUMIFS(DataRegularSeason20242025!$AA$3:$AA$1315,DataRegularSeason20242025!$B$3:$B$1315, "&lt;=" &amp; GK$1, DataRegularSeason20242025!$D$3:$D$1315, $A26)+SUMIFS(DataRegularSeason20242025!$AB$3:$AB$1315,DataRegularSeason20242025!$B$3:$B$1315, "&lt;=" &amp; GK$1, DataRegularSeason20242025!$E$3:$E$1315, $A26)</f>
        <v>17</v>
      </c>
      <c r="GL26">
        <f>SUMIFS(DataRegularSeason20242025!$AA$3:$AA$1315,DataRegularSeason20242025!$B$3:$B$1315, "&lt;=" &amp; GL$1, DataRegularSeason20242025!$D$3:$D$1315, $A26)+SUMIFS(DataRegularSeason20242025!$AB$3:$AB$1315,DataRegularSeason20242025!$B$3:$B$1315, "&lt;=" &amp; GL$1, DataRegularSeason20242025!$E$3:$E$1315, $A26)</f>
        <v>17</v>
      </c>
      <c r="GM26">
        <f>SUMIFS(DataRegularSeason20242025!$AA$3:$AA$1315,DataRegularSeason20242025!$B$3:$B$1315, "&lt;=" &amp; GM$1, DataRegularSeason20242025!$D$3:$D$1315, $A26)+SUMIFS(DataRegularSeason20242025!$AB$3:$AB$1315,DataRegularSeason20242025!$B$3:$B$1315, "&lt;=" &amp; GM$1, DataRegularSeason20242025!$E$3:$E$1315, $A26)</f>
        <v>17</v>
      </c>
      <c r="GN26">
        <f>SUMIFS(DataRegularSeason20242025!$AA$3:$AA$1315,DataRegularSeason20242025!$B$3:$B$1315, "&lt;=" &amp; GN$1, DataRegularSeason20242025!$D$3:$D$1315, $A26)+SUMIFS(DataRegularSeason20242025!$AB$3:$AB$1315,DataRegularSeason20242025!$B$3:$B$1315, "&lt;=" &amp; GN$1, DataRegularSeason20242025!$E$3:$E$1315, $A26)</f>
        <v>17</v>
      </c>
      <c r="GO26">
        <f>SUMIFS(DataRegularSeason20242025!$AA$3:$AA$1315,DataRegularSeason20242025!$B$3:$B$1315, "&lt;=" &amp; GO$1, DataRegularSeason20242025!$D$3:$D$1315, $A26)+SUMIFS(DataRegularSeason20242025!$AB$3:$AB$1315,DataRegularSeason20242025!$B$3:$B$1315, "&lt;=" &amp; GO$1, DataRegularSeason20242025!$E$3:$E$1315, $A26)</f>
        <v>17</v>
      </c>
      <c r="GP26">
        <f>SUMIFS(DataRegularSeason20242025!$AA$3:$AA$1315,DataRegularSeason20242025!$B$3:$B$1315, "&lt;=" &amp; GP$1, DataRegularSeason20242025!$D$3:$D$1315, $A26)+SUMIFS(DataRegularSeason20242025!$AB$3:$AB$1315,DataRegularSeason20242025!$B$3:$B$1315, "&lt;=" &amp; GP$1, DataRegularSeason20242025!$E$3:$E$1315, $A26)</f>
        <v>17</v>
      </c>
      <c r="GQ26">
        <f>SUMIFS(DataRegularSeason20242025!$AA$3:$AA$1315,DataRegularSeason20242025!$B$3:$B$1315, "&lt;=" &amp; GQ$1, DataRegularSeason20242025!$D$3:$D$1315, $A26)+SUMIFS(DataRegularSeason20242025!$AB$3:$AB$1315,DataRegularSeason20242025!$B$3:$B$1315, "&lt;=" &amp; GQ$1, DataRegularSeason20242025!$E$3:$E$1315, $A26)</f>
        <v>17</v>
      </c>
      <c r="GR26">
        <f>SUMIFS(DataRegularSeason20242025!$AA$3:$AA$1315,DataRegularSeason20242025!$B$3:$B$1315, "&lt;=" &amp; GR$1, DataRegularSeason20242025!$D$3:$D$1315, $A26)+SUMIFS(DataRegularSeason20242025!$AB$3:$AB$1315,DataRegularSeason20242025!$B$3:$B$1315, "&lt;=" &amp; GR$1, DataRegularSeason20242025!$E$3:$E$1315, $A26)</f>
        <v>17</v>
      </c>
      <c r="GS26">
        <f>SUMIFS(DataRegularSeason20242025!$AA$3:$AA$1315,DataRegularSeason20242025!$B$3:$B$1315, "&lt;=" &amp; GS$1, DataRegularSeason20242025!$D$3:$D$1315, $A26)+SUMIFS(DataRegularSeason20242025!$AB$3:$AB$1315,DataRegularSeason20242025!$B$3:$B$1315, "&lt;=" &amp; GS$1, DataRegularSeason20242025!$E$3:$E$1315, $A26)</f>
        <v>17</v>
      </c>
      <c r="GT26">
        <f>SUMIFS(DataRegularSeason20242025!$AA$3:$AA$1315,DataRegularSeason20242025!$B$3:$B$1315, "&lt;=" &amp; GT$1, DataRegularSeason20242025!$D$3:$D$1315, $A26)+SUMIFS(DataRegularSeason20242025!$AB$3:$AB$1315,DataRegularSeason20242025!$B$3:$B$1315, "&lt;=" &amp; GT$1, DataRegularSeason20242025!$E$3:$E$1315, $A26)</f>
        <v>17</v>
      </c>
      <c r="GU26">
        <f>SUMIFS(DataRegularSeason20242025!$AA$3:$AA$1315,DataRegularSeason20242025!$B$3:$B$1315, "&lt;=" &amp; GU$1, DataRegularSeason20242025!$D$3:$D$1315, $A26)+SUMIFS(DataRegularSeason20242025!$AB$3:$AB$1315,DataRegularSeason20242025!$B$3:$B$1315, "&lt;=" &amp; GU$1, DataRegularSeason20242025!$E$3:$E$1315, $A26)</f>
        <v>17</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17</v>
      </c>
      <c r="AL27">
        <f>SUMIFS(DataRegularSeason20242025!$AA$3:$AA$1315,DataRegularSeason20242025!$B$3:$B$1315, "&lt;=" &amp; AL$1, DataRegularSeason20242025!$D$3:$D$1315, $A27)+SUMIFS(DataRegularSeason20242025!$AB$3:$AB$1315,DataRegularSeason20242025!$B$3:$B$1315, "&lt;=" &amp; AL$1, DataRegularSeason20242025!$E$3:$E$1315, $A27)</f>
        <v>17</v>
      </c>
      <c r="AM27">
        <f>SUMIFS(DataRegularSeason20242025!$AA$3:$AA$1315,DataRegularSeason20242025!$B$3:$B$1315, "&lt;=" &amp; AM$1, DataRegularSeason20242025!$D$3:$D$1315, $A27)+SUMIFS(DataRegularSeason20242025!$AB$3:$AB$1315,DataRegularSeason20242025!$B$3:$B$1315, "&lt;=" &amp; AM$1, DataRegularSeason20242025!$E$3:$E$1315, $A27)</f>
        <v>17</v>
      </c>
      <c r="AN27">
        <f>SUMIFS(DataRegularSeason20242025!$AA$3:$AA$1315,DataRegularSeason20242025!$B$3:$B$1315, "&lt;=" &amp; AN$1, DataRegularSeason20242025!$D$3:$D$1315, $A27)+SUMIFS(DataRegularSeason20242025!$AB$3:$AB$1315,DataRegularSeason20242025!$B$3:$B$1315, "&lt;=" &amp; AN$1, DataRegularSeason20242025!$E$3:$E$1315, $A27)</f>
        <v>17</v>
      </c>
      <c r="AO27">
        <f>SUMIFS(DataRegularSeason20242025!$AA$3:$AA$1315,DataRegularSeason20242025!$B$3:$B$1315, "&lt;=" &amp; AO$1, DataRegularSeason20242025!$D$3:$D$1315, $A27)+SUMIFS(DataRegularSeason20242025!$AB$3:$AB$1315,DataRegularSeason20242025!$B$3:$B$1315, "&lt;=" &amp; AO$1, DataRegularSeason20242025!$E$3:$E$1315, $A27)</f>
        <v>17</v>
      </c>
      <c r="AP27">
        <f>SUMIFS(DataRegularSeason20242025!$AA$3:$AA$1315,DataRegularSeason20242025!$B$3:$B$1315, "&lt;=" &amp; AP$1, DataRegularSeason20242025!$D$3:$D$1315, $A27)+SUMIFS(DataRegularSeason20242025!$AB$3:$AB$1315,DataRegularSeason20242025!$B$3:$B$1315, "&lt;=" &amp; AP$1, DataRegularSeason20242025!$E$3:$E$1315, $A27)</f>
        <v>17</v>
      </c>
      <c r="AQ27">
        <f>SUMIFS(DataRegularSeason20242025!$AA$3:$AA$1315,DataRegularSeason20242025!$B$3:$B$1315, "&lt;=" &amp; AQ$1, DataRegularSeason20242025!$D$3:$D$1315, $A27)+SUMIFS(DataRegularSeason20242025!$AB$3:$AB$1315,DataRegularSeason20242025!$B$3:$B$1315, "&lt;=" &amp; AQ$1, DataRegularSeason20242025!$E$3:$E$1315, $A27)</f>
        <v>17</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17</v>
      </c>
      <c r="AU27">
        <f>SUMIFS(DataRegularSeason20242025!$AA$3:$AA$1315,DataRegularSeason20242025!$B$3:$B$1315, "&lt;=" &amp; AU$1, DataRegularSeason20242025!$D$3:$D$1315, $A27)+SUMIFS(DataRegularSeason20242025!$AB$3:$AB$1315,DataRegularSeason20242025!$B$3:$B$1315, "&lt;=" &amp; AU$1, DataRegularSeason20242025!$E$3:$E$1315, $A27)</f>
        <v>17</v>
      </c>
      <c r="AV27">
        <f>SUMIFS(DataRegularSeason20242025!$AA$3:$AA$1315,DataRegularSeason20242025!$B$3:$B$1315, "&lt;=" &amp; AV$1, DataRegularSeason20242025!$D$3:$D$1315, $A27)+SUMIFS(DataRegularSeason20242025!$AB$3:$AB$1315,DataRegularSeason20242025!$B$3:$B$1315, "&lt;=" &amp; AV$1, DataRegularSeason20242025!$E$3:$E$1315, $A27)</f>
        <v>17</v>
      </c>
      <c r="AW27">
        <f>SUMIFS(DataRegularSeason20242025!$AA$3:$AA$1315,DataRegularSeason20242025!$B$3:$B$1315, "&lt;=" &amp; AW$1, DataRegularSeason20242025!$D$3:$D$1315, $A27)+SUMIFS(DataRegularSeason20242025!$AB$3:$AB$1315,DataRegularSeason20242025!$B$3:$B$1315, "&lt;=" &amp; AW$1, DataRegularSeason20242025!$E$3:$E$1315, $A27)</f>
        <v>17</v>
      </c>
      <c r="AX27">
        <f>SUMIFS(DataRegularSeason20242025!$AA$3:$AA$1315,DataRegularSeason20242025!$B$3:$B$1315, "&lt;=" &amp; AX$1, DataRegularSeason20242025!$D$3:$D$1315, $A27)+SUMIFS(DataRegularSeason20242025!$AB$3:$AB$1315,DataRegularSeason20242025!$B$3:$B$1315, "&lt;=" &amp; AX$1, DataRegularSeason20242025!$E$3:$E$1315, $A27)</f>
        <v>17</v>
      </c>
      <c r="AY27">
        <f>SUMIFS(DataRegularSeason20242025!$AA$3:$AA$1315,DataRegularSeason20242025!$B$3:$B$1315, "&lt;=" &amp; AY$1, DataRegularSeason20242025!$D$3:$D$1315, $A27)+SUMIFS(DataRegularSeason20242025!$AB$3:$AB$1315,DataRegularSeason20242025!$B$3:$B$1315, "&lt;=" &amp; AY$1, DataRegularSeason20242025!$E$3:$E$1315, $A27)</f>
        <v>17</v>
      </c>
      <c r="AZ27">
        <f>SUMIFS(DataRegularSeason20242025!$AA$3:$AA$1315,DataRegularSeason20242025!$B$3:$B$1315, "&lt;=" &amp; AZ$1, DataRegularSeason20242025!$D$3:$D$1315, $A27)+SUMIFS(DataRegularSeason20242025!$AB$3:$AB$1315,DataRegularSeason20242025!$B$3:$B$1315, "&lt;=" &amp; AZ$1, DataRegularSeason20242025!$E$3:$E$1315, $A27)</f>
        <v>17</v>
      </c>
      <c r="BA27">
        <f>SUMIFS(DataRegularSeason20242025!$AA$3:$AA$1315,DataRegularSeason20242025!$B$3:$B$1315, "&lt;=" &amp; BA$1, DataRegularSeason20242025!$D$3:$D$1315, $A27)+SUMIFS(DataRegularSeason20242025!$AB$3:$AB$1315,DataRegularSeason20242025!$B$3:$B$1315, "&lt;=" &amp; BA$1, DataRegularSeason20242025!$E$3:$E$1315, $A27)</f>
        <v>17</v>
      </c>
      <c r="BB27">
        <f>SUMIFS(DataRegularSeason20242025!$AA$3:$AA$1315,DataRegularSeason20242025!$B$3:$B$1315, "&lt;=" &amp; BB$1, DataRegularSeason20242025!$D$3:$D$1315, $A27)+SUMIFS(DataRegularSeason20242025!$AB$3:$AB$1315,DataRegularSeason20242025!$B$3:$B$1315, "&lt;=" &amp; BB$1, DataRegularSeason20242025!$E$3:$E$1315, $A27)</f>
        <v>17</v>
      </c>
      <c r="BC27">
        <f>SUMIFS(DataRegularSeason20242025!$AA$3:$AA$1315,DataRegularSeason20242025!$B$3:$B$1315, "&lt;=" &amp; BC$1, DataRegularSeason20242025!$D$3:$D$1315, $A27)+SUMIFS(DataRegularSeason20242025!$AB$3:$AB$1315,DataRegularSeason20242025!$B$3:$B$1315, "&lt;=" &amp; BC$1, DataRegularSeason20242025!$E$3:$E$1315, $A27)</f>
        <v>17</v>
      </c>
      <c r="BD27">
        <f>SUMIFS(DataRegularSeason20242025!$AA$3:$AA$1315,DataRegularSeason20242025!$B$3:$B$1315, "&lt;=" &amp; BD$1, DataRegularSeason20242025!$D$3:$D$1315, $A27)+SUMIFS(DataRegularSeason20242025!$AB$3:$AB$1315,DataRegularSeason20242025!$B$3:$B$1315, "&lt;=" &amp; BD$1, DataRegularSeason20242025!$E$3:$E$1315, $A27)</f>
        <v>17</v>
      </c>
      <c r="BE27">
        <f>SUMIFS(DataRegularSeason20242025!$AA$3:$AA$1315,DataRegularSeason20242025!$B$3:$B$1315, "&lt;=" &amp; BE$1, DataRegularSeason20242025!$D$3:$D$1315, $A27)+SUMIFS(DataRegularSeason20242025!$AB$3:$AB$1315,DataRegularSeason20242025!$B$3:$B$1315, "&lt;=" &amp; BE$1, DataRegularSeason20242025!$E$3:$E$1315, $A27)</f>
        <v>17</v>
      </c>
      <c r="BF27">
        <f>SUMIFS(DataRegularSeason20242025!$AA$3:$AA$1315,DataRegularSeason20242025!$B$3:$B$1315, "&lt;=" &amp; BF$1, DataRegularSeason20242025!$D$3:$D$1315, $A27)+SUMIFS(DataRegularSeason20242025!$AB$3:$AB$1315,DataRegularSeason20242025!$B$3:$B$1315, "&lt;=" &amp; BF$1, DataRegularSeason20242025!$E$3:$E$1315, $A27)</f>
        <v>17</v>
      </c>
      <c r="BG27">
        <f>SUMIFS(DataRegularSeason20242025!$AA$3:$AA$1315,DataRegularSeason20242025!$B$3:$B$1315, "&lt;=" &amp; BG$1, DataRegularSeason20242025!$D$3:$D$1315, $A27)+SUMIFS(DataRegularSeason20242025!$AB$3:$AB$1315,DataRegularSeason20242025!$B$3:$B$1315, "&lt;=" &amp; BG$1, DataRegularSeason20242025!$E$3:$E$1315, $A27)</f>
        <v>17</v>
      </c>
      <c r="BH27">
        <f>SUMIFS(DataRegularSeason20242025!$AA$3:$AA$1315,DataRegularSeason20242025!$B$3:$B$1315, "&lt;=" &amp; BH$1, DataRegularSeason20242025!$D$3:$D$1315, $A27)+SUMIFS(DataRegularSeason20242025!$AB$3:$AB$1315,DataRegularSeason20242025!$B$3:$B$1315, "&lt;=" &amp; BH$1, DataRegularSeason20242025!$E$3:$E$1315, $A27)</f>
        <v>17</v>
      </c>
      <c r="BI27">
        <f>SUMIFS(DataRegularSeason20242025!$AA$3:$AA$1315,DataRegularSeason20242025!$B$3:$B$1315, "&lt;=" &amp; BI$1, DataRegularSeason20242025!$D$3:$D$1315, $A27)+SUMIFS(DataRegularSeason20242025!$AB$3:$AB$1315,DataRegularSeason20242025!$B$3:$B$1315, "&lt;=" &amp; BI$1, DataRegularSeason20242025!$E$3:$E$1315, $A27)</f>
        <v>17</v>
      </c>
      <c r="BJ27">
        <f>SUMIFS(DataRegularSeason20242025!$AA$3:$AA$1315,DataRegularSeason20242025!$B$3:$B$1315, "&lt;=" &amp; BJ$1, DataRegularSeason20242025!$D$3:$D$1315, $A27)+SUMIFS(DataRegularSeason20242025!$AB$3:$AB$1315,DataRegularSeason20242025!$B$3:$B$1315, "&lt;=" &amp; BJ$1, DataRegularSeason20242025!$E$3:$E$1315, $A27)</f>
        <v>17</v>
      </c>
      <c r="BK27">
        <f>SUMIFS(DataRegularSeason20242025!$AA$3:$AA$1315,DataRegularSeason20242025!$B$3:$B$1315, "&lt;=" &amp; BK$1, DataRegularSeason20242025!$D$3:$D$1315, $A27)+SUMIFS(DataRegularSeason20242025!$AB$3:$AB$1315,DataRegularSeason20242025!$B$3:$B$1315, "&lt;=" &amp; BK$1, DataRegularSeason20242025!$E$3:$E$1315, $A27)</f>
        <v>17</v>
      </c>
      <c r="BL27">
        <f>SUMIFS(DataRegularSeason20242025!$AA$3:$AA$1315,DataRegularSeason20242025!$B$3:$B$1315, "&lt;=" &amp; BL$1, DataRegularSeason20242025!$D$3:$D$1315, $A27)+SUMIFS(DataRegularSeason20242025!$AB$3:$AB$1315,DataRegularSeason20242025!$B$3:$B$1315, "&lt;=" &amp; BL$1, DataRegularSeason20242025!$E$3:$E$1315, $A27)</f>
        <v>17</v>
      </c>
      <c r="BM27">
        <f>SUMIFS(DataRegularSeason20242025!$AA$3:$AA$1315,DataRegularSeason20242025!$B$3:$B$1315, "&lt;=" &amp; BM$1, DataRegularSeason20242025!$D$3:$D$1315, $A27)+SUMIFS(DataRegularSeason20242025!$AB$3:$AB$1315,DataRegularSeason20242025!$B$3:$B$1315, "&lt;=" &amp; BM$1, DataRegularSeason20242025!$E$3:$E$1315, $A27)</f>
        <v>17</v>
      </c>
      <c r="BN27">
        <f>SUMIFS(DataRegularSeason20242025!$AA$3:$AA$1315,DataRegularSeason20242025!$B$3:$B$1315, "&lt;=" &amp; BN$1, DataRegularSeason20242025!$D$3:$D$1315, $A27)+SUMIFS(DataRegularSeason20242025!$AB$3:$AB$1315,DataRegularSeason20242025!$B$3:$B$1315, "&lt;=" &amp; BN$1, DataRegularSeason20242025!$E$3:$E$1315, $A27)</f>
        <v>17</v>
      </c>
      <c r="BO27">
        <f>SUMIFS(DataRegularSeason20242025!$AA$3:$AA$1315,DataRegularSeason20242025!$B$3:$B$1315, "&lt;=" &amp; BO$1, DataRegularSeason20242025!$D$3:$D$1315, $A27)+SUMIFS(DataRegularSeason20242025!$AB$3:$AB$1315,DataRegularSeason20242025!$B$3:$B$1315, "&lt;=" &amp; BO$1, DataRegularSeason20242025!$E$3:$E$1315, $A27)</f>
        <v>17</v>
      </c>
      <c r="BP27">
        <f>SUMIFS(DataRegularSeason20242025!$AA$3:$AA$1315,DataRegularSeason20242025!$B$3:$B$1315, "&lt;=" &amp; BP$1, DataRegularSeason20242025!$D$3:$D$1315, $A27)+SUMIFS(DataRegularSeason20242025!$AB$3:$AB$1315,DataRegularSeason20242025!$B$3:$B$1315, "&lt;=" &amp; BP$1, DataRegularSeason20242025!$E$3:$E$1315, $A27)</f>
        <v>17</v>
      </c>
      <c r="BQ27">
        <f>SUMIFS(DataRegularSeason20242025!$AA$3:$AA$1315,DataRegularSeason20242025!$B$3:$B$1315, "&lt;=" &amp; BQ$1, DataRegularSeason20242025!$D$3:$D$1315, $A27)+SUMIFS(DataRegularSeason20242025!$AB$3:$AB$1315,DataRegularSeason20242025!$B$3:$B$1315, "&lt;=" &amp; BQ$1, DataRegularSeason20242025!$E$3:$E$1315, $A27)</f>
        <v>17</v>
      </c>
      <c r="BR27">
        <f>SUMIFS(DataRegularSeason20242025!$AA$3:$AA$1315,DataRegularSeason20242025!$B$3:$B$1315, "&lt;=" &amp; BR$1, DataRegularSeason20242025!$D$3:$D$1315, $A27)+SUMIFS(DataRegularSeason20242025!$AB$3:$AB$1315,DataRegularSeason20242025!$B$3:$B$1315, "&lt;=" &amp; BR$1, DataRegularSeason20242025!$E$3:$E$1315, $A27)</f>
        <v>17</v>
      </c>
      <c r="BS27">
        <f>SUMIFS(DataRegularSeason20242025!$AA$3:$AA$1315,DataRegularSeason20242025!$B$3:$B$1315, "&lt;=" &amp; BS$1, DataRegularSeason20242025!$D$3:$D$1315, $A27)+SUMIFS(DataRegularSeason20242025!$AB$3:$AB$1315,DataRegularSeason20242025!$B$3:$B$1315, "&lt;=" &amp; BS$1, DataRegularSeason20242025!$E$3:$E$1315, $A27)</f>
        <v>17</v>
      </c>
      <c r="BT27">
        <f>SUMIFS(DataRegularSeason20242025!$AA$3:$AA$1315,DataRegularSeason20242025!$B$3:$B$1315, "&lt;=" &amp; BT$1, DataRegularSeason20242025!$D$3:$D$1315, $A27)+SUMIFS(DataRegularSeason20242025!$AB$3:$AB$1315,DataRegularSeason20242025!$B$3:$B$1315, "&lt;=" &amp; BT$1, DataRegularSeason20242025!$E$3:$E$1315, $A27)</f>
        <v>17</v>
      </c>
      <c r="BU27">
        <f>SUMIFS(DataRegularSeason20242025!$AA$3:$AA$1315,DataRegularSeason20242025!$B$3:$B$1315, "&lt;=" &amp; BU$1, DataRegularSeason20242025!$D$3:$D$1315, $A27)+SUMIFS(DataRegularSeason20242025!$AB$3:$AB$1315,DataRegularSeason20242025!$B$3:$B$1315, "&lt;=" &amp; BU$1, DataRegularSeason20242025!$E$3:$E$1315, $A27)</f>
        <v>17</v>
      </c>
      <c r="BV27">
        <f>SUMIFS(DataRegularSeason20242025!$AA$3:$AA$1315,DataRegularSeason20242025!$B$3:$B$1315, "&lt;=" &amp; BV$1, DataRegularSeason20242025!$D$3:$D$1315, $A27)+SUMIFS(DataRegularSeason20242025!$AB$3:$AB$1315,DataRegularSeason20242025!$B$3:$B$1315, "&lt;=" &amp; BV$1, DataRegularSeason20242025!$E$3:$E$1315, $A27)</f>
        <v>17</v>
      </c>
      <c r="BW27">
        <f>SUMIFS(DataRegularSeason20242025!$AA$3:$AA$1315,DataRegularSeason20242025!$B$3:$B$1315, "&lt;=" &amp; BW$1, DataRegularSeason20242025!$D$3:$D$1315, $A27)+SUMIFS(DataRegularSeason20242025!$AB$3:$AB$1315,DataRegularSeason20242025!$B$3:$B$1315, "&lt;=" &amp; BW$1, DataRegularSeason20242025!$E$3:$E$1315, $A27)</f>
        <v>17</v>
      </c>
      <c r="BX27">
        <f>SUMIFS(DataRegularSeason20242025!$AA$3:$AA$1315,DataRegularSeason20242025!$B$3:$B$1315, "&lt;=" &amp; BX$1, DataRegularSeason20242025!$D$3:$D$1315, $A27)+SUMIFS(DataRegularSeason20242025!$AB$3:$AB$1315,DataRegularSeason20242025!$B$3:$B$1315, "&lt;=" &amp; BX$1, DataRegularSeason20242025!$E$3:$E$1315, $A27)</f>
        <v>17</v>
      </c>
      <c r="BY27">
        <f>SUMIFS(DataRegularSeason20242025!$AA$3:$AA$1315,DataRegularSeason20242025!$B$3:$B$1315, "&lt;=" &amp; BY$1, DataRegularSeason20242025!$D$3:$D$1315, $A27)+SUMIFS(DataRegularSeason20242025!$AB$3:$AB$1315,DataRegularSeason20242025!$B$3:$B$1315, "&lt;=" &amp; BY$1, DataRegularSeason20242025!$E$3:$E$1315, $A27)</f>
        <v>17</v>
      </c>
      <c r="BZ27">
        <f>SUMIFS(DataRegularSeason20242025!$AA$3:$AA$1315,DataRegularSeason20242025!$B$3:$B$1315, "&lt;=" &amp; BZ$1, DataRegularSeason20242025!$D$3:$D$1315, $A27)+SUMIFS(DataRegularSeason20242025!$AB$3:$AB$1315,DataRegularSeason20242025!$B$3:$B$1315, "&lt;=" &amp; BZ$1, DataRegularSeason20242025!$E$3:$E$1315, $A27)</f>
        <v>17</v>
      </c>
      <c r="CA27">
        <f>SUMIFS(DataRegularSeason20242025!$AA$3:$AA$1315,DataRegularSeason20242025!$B$3:$B$1315, "&lt;=" &amp; CA$1, DataRegularSeason20242025!$D$3:$D$1315, $A27)+SUMIFS(DataRegularSeason20242025!$AB$3:$AB$1315,DataRegularSeason20242025!$B$3:$B$1315, "&lt;=" &amp; CA$1, DataRegularSeason20242025!$E$3:$E$1315, $A27)</f>
        <v>17</v>
      </c>
      <c r="CB27">
        <f>SUMIFS(DataRegularSeason20242025!$AA$3:$AA$1315,DataRegularSeason20242025!$B$3:$B$1315, "&lt;=" &amp; CB$1, DataRegularSeason20242025!$D$3:$D$1315, $A27)+SUMIFS(DataRegularSeason20242025!$AB$3:$AB$1315,DataRegularSeason20242025!$B$3:$B$1315, "&lt;=" &amp; CB$1, DataRegularSeason20242025!$E$3:$E$1315, $A27)</f>
        <v>17</v>
      </c>
      <c r="CC27">
        <f>SUMIFS(DataRegularSeason20242025!$AA$3:$AA$1315,DataRegularSeason20242025!$B$3:$B$1315, "&lt;=" &amp; CC$1, DataRegularSeason20242025!$D$3:$D$1315, $A27)+SUMIFS(DataRegularSeason20242025!$AB$3:$AB$1315,DataRegularSeason20242025!$B$3:$B$1315, "&lt;=" &amp; CC$1, DataRegularSeason20242025!$E$3:$E$1315, $A27)</f>
        <v>17</v>
      </c>
      <c r="CD27">
        <f>SUMIFS(DataRegularSeason20242025!$AA$3:$AA$1315,DataRegularSeason20242025!$B$3:$B$1315, "&lt;=" &amp; CD$1, DataRegularSeason20242025!$D$3:$D$1315, $A27)+SUMIFS(DataRegularSeason20242025!$AB$3:$AB$1315,DataRegularSeason20242025!$B$3:$B$1315, "&lt;=" &amp; CD$1, DataRegularSeason20242025!$E$3:$E$1315, $A27)</f>
        <v>17</v>
      </c>
      <c r="CE27">
        <f>SUMIFS(DataRegularSeason20242025!$AA$3:$AA$1315,DataRegularSeason20242025!$B$3:$B$1315, "&lt;=" &amp; CE$1, DataRegularSeason20242025!$D$3:$D$1315, $A27)+SUMIFS(DataRegularSeason20242025!$AB$3:$AB$1315,DataRegularSeason20242025!$B$3:$B$1315, "&lt;=" &amp; CE$1, DataRegularSeason20242025!$E$3:$E$1315, $A27)</f>
        <v>17</v>
      </c>
      <c r="CF27">
        <f>SUMIFS(DataRegularSeason20242025!$AA$3:$AA$1315,DataRegularSeason20242025!$B$3:$B$1315, "&lt;=" &amp; CF$1, DataRegularSeason20242025!$D$3:$D$1315, $A27)+SUMIFS(DataRegularSeason20242025!$AB$3:$AB$1315,DataRegularSeason20242025!$B$3:$B$1315, "&lt;=" &amp; CF$1, DataRegularSeason20242025!$E$3:$E$1315, $A27)</f>
        <v>17</v>
      </c>
      <c r="CG27">
        <f>SUMIFS(DataRegularSeason20242025!$AA$3:$AA$1315,DataRegularSeason20242025!$B$3:$B$1315, "&lt;=" &amp; CG$1, DataRegularSeason20242025!$D$3:$D$1315, $A27)+SUMIFS(DataRegularSeason20242025!$AB$3:$AB$1315,DataRegularSeason20242025!$B$3:$B$1315, "&lt;=" &amp; CG$1, DataRegularSeason20242025!$E$3:$E$1315, $A27)</f>
        <v>17</v>
      </c>
      <c r="CH27">
        <f>SUMIFS(DataRegularSeason20242025!$AA$3:$AA$1315,DataRegularSeason20242025!$B$3:$B$1315, "&lt;=" &amp; CH$1, DataRegularSeason20242025!$D$3:$D$1315, $A27)+SUMIFS(DataRegularSeason20242025!$AB$3:$AB$1315,DataRegularSeason20242025!$B$3:$B$1315, "&lt;=" &amp; CH$1, DataRegularSeason20242025!$E$3:$E$1315, $A27)</f>
        <v>17</v>
      </c>
      <c r="CI27">
        <f>SUMIFS(DataRegularSeason20242025!$AA$3:$AA$1315,DataRegularSeason20242025!$B$3:$B$1315, "&lt;=" &amp; CI$1, DataRegularSeason20242025!$D$3:$D$1315, $A27)+SUMIFS(DataRegularSeason20242025!$AB$3:$AB$1315,DataRegularSeason20242025!$B$3:$B$1315, "&lt;=" &amp; CI$1, DataRegularSeason20242025!$E$3:$E$1315, $A27)</f>
        <v>17</v>
      </c>
      <c r="CJ27">
        <f>SUMIFS(DataRegularSeason20242025!$AA$3:$AA$1315,DataRegularSeason20242025!$B$3:$B$1315, "&lt;=" &amp; CJ$1, DataRegularSeason20242025!$D$3:$D$1315, $A27)+SUMIFS(DataRegularSeason20242025!$AB$3:$AB$1315,DataRegularSeason20242025!$B$3:$B$1315, "&lt;=" &amp; CJ$1, DataRegularSeason20242025!$E$3:$E$1315, $A27)</f>
        <v>17</v>
      </c>
      <c r="CK27">
        <f>SUMIFS(DataRegularSeason20242025!$AA$3:$AA$1315,DataRegularSeason20242025!$B$3:$B$1315, "&lt;=" &amp; CK$1, DataRegularSeason20242025!$D$3:$D$1315, $A27)+SUMIFS(DataRegularSeason20242025!$AB$3:$AB$1315,DataRegularSeason20242025!$B$3:$B$1315, "&lt;=" &amp; CK$1, DataRegularSeason20242025!$E$3:$E$1315, $A27)</f>
        <v>17</v>
      </c>
      <c r="CL27">
        <f>SUMIFS(DataRegularSeason20242025!$AA$3:$AA$1315,DataRegularSeason20242025!$B$3:$B$1315, "&lt;=" &amp; CL$1, DataRegularSeason20242025!$D$3:$D$1315, $A27)+SUMIFS(DataRegularSeason20242025!$AB$3:$AB$1315,DataRegularSeason20242025!$B$3:$B$1315, "&lt;=" &amp; CL$1, DataRegularSeason20242025!$E$3:$E$1315, $A27)</f>
        <v>17</v>
      </c>
      <c r="CM27">
        <f>SUMIFS(DataRegularSeason20242025!$AA$3:$AA$1315,DataRegularSeason20242025!$B$3:$B$1315, "&lt;=" &amp; CM$1, DataRegularSeason20242025!$D$3:$D$1315, $A27)+SUMIFS(DataRegularSeason20242025!$AB$3:$AB$1315,DataRegularSeason20242025!$B$3:$B$1315, "&lt;=" &amp; CM$1, DataRegularSeason20242025!$E$3:$E$1315, $A27)</f>
        <v>17</v>
      </c>
      <c r="CN27">
        <f>SUMIFS(DataRegularSeason20242025!$AA$3:$AA$1315,DataRegularSeason20242025!$B$3:$B$1315, "&lt;=" &amp; CN$1, DataRegularSeason20242025!$D$3:$D$1315, $A27)+SUMIFS(DataRegularSeason20242025!$AB$3:$AB$1315,DataRegularSeason20242025!$B$3:$B$1315, "&lt;=" &amp; CN$1, DataRegularSeason20242025!$E$3:$E$1315, $A27)</f>
        <v>17</v>
      </c>
      <c r="CO27">
        <f>SUMIFS(DataRegularSeason20242025!$AA$3:$AA$1315,DataRegularSeason20242025!$B$3:$B$1315, "&lt;=" &amp; CO$1, DataRegularSeason20242025!$D$3:$D$1315, $A27)+SUMIFS(DataRegularSeason20242025!$AB$3:$AB$1315,DataRegularSeason20242025!$B$3:$B$1315, "&lt;=" &amp; CO$1, DataRegularSeason20242025!$E$3:$E$1315, $A27)</f>
        <v>17</v>
      </c>
      <c r="CP27">
        <f>SUMIFS(DataRegularSeason20242025!$AA$3:$AA$1315,DataRegularSeason20242025!$B$3:$B$1315, "&lt;=" &amp; CP$1, DataRegularSeason20242025!$D$3:$D$1315, $A27)+SUMIFS(DataRegularSeason20242025!$AB$3:$AB$1315,DataRegularSeason20242025!$B$3:$B$1315, "&lt;=" &amp; CP$1, DataRegularSeason20242025!$E$3:$E$1315, $A27)</f>
        <v>17</v>
      </c>
      <c r="CQ27">
        <f>SUMIFS(DataRegularSeason20242025!$AA$3:$AA$1315,DataRegularSeason20242025!$B$3:$B$1315, "&lt;=" &amp; CQ$1, DataRegularSeason20242025!$D$3:$D$1315, $A27)+SUMIFS(DataRegularSeason20242025!$AB$3:$AB$1315,DataRegularSeason20242025!$B$3:$B$1315, "&lt;=" &amp; CQ$1, DataRegularSeason20242025!$E$3:$E$1315, $A27)</f>
        <v>17</v>
      </c>
      <c r="CR27">
        <f>SUMIFS(DataRegularSeason20242025!$AA$3:$AA$1315,DataRegularSeason20242025!$B$3:$B$1315, "&lt;=" &amp; CR$1, DataRegularSeason20242025!$D$3:$D$1315, $A27)+SUMIFS(DataRegularSeason20242025!$AB$3:$AB$1315,DataRegularSeason20242025!$B$3:$B$1315, "&lt;=" &amp; CR$1, DataRegularSeason20242025!$E$3:$E$1315, $A27)</f>
        <v>17</v>
      </c>
      <c r="CS27">
        <f>SUMIFS(DataRegularSeason20242025!$AA$3:$AA$1315,DataRegularSeason20242025!$B$3:$B$1315, "&lt;=" &amp; CS$1, DataRegularSeason20242025!$D$3:$D$1315, $A27)+SUMIFS(DataRegularSeason20242025!$AB$3:$AB$1315,DataRegularSeason20242025!$B$3:$B$1315, "&lt;=" &amp; CS$1, DataRegularSeason20242025!$E$3:$E$1315, $A27)</f>
        <v>17</v>
      </c>
      <c r="CT27">
        <f>SUMIFS(DataRegularSeason20242025!$AA$3:$AA$1315,DataRegularSeason20242025!$B$3:$B$1315, "&lt;=" &amp; CT$1, DataRegularSeason20242025!$D$3:$D$1315, $A27)+SUMIFS(DataRegularSeason20242025!$AB$3:$AB$1315,DataRegularSeason20242025!$B$3:$B$1315, "&lt;=" &amp; CT$1, DataRegularSeason20242025!$E$3:$E$1315, $A27)</f>
        <v>17</v>
      </c>
      <c r="CU27">
        <f>SUMIFS(DataRegularSeason20242025!$AA$3:$AA$1315,DataRegularSeason20242025!$B$3:$B$1315, "&lt;=" &amp; CU$1, DataRegularSeason20242025!$D$3:$D$1315, $A27)+SUMIFS(DataRegularSeason20242025!$AB$3:$AB$1315,DataRegularSeason20242025!$B$3:$B$1315, "&lt;=" &amp; CU$1, DataRegularSeason20242025!$E$3:$E$1315, $A27)</f>
        <v>17</v>
      </c>
      <c r="CV27">
        <f>SUMIFS(DataRegularSeason20242025!$AA$3:$AA$1315,DataRegularSeason20242025!$B$3:$B$1315, "&lt;=" &amp; CV$1, DataRegularSeason20242025!$D$3:$D$1315, $A27)+SUMIFS(DataRegularSeason20242025!$AB$3:$AB$1315,DataRegularSeason20242025!$B$3:$B$1315, "&lt;=" &amp; CV$1, DataRegularSeason20242025!$E$3:$E$1315, $A27)</f>
        <v>17</v>
      </c>
      <c r="CW27">
        <f>SUMIFS(DataRegularSeason20242025!$AA$3:$AA$1315,DataRegularSeason20242025!$B$3:$B$1315, "&lt;=" &amp; CW$1, DataRegularSeason20242025!$D$3:$D$1315, $A27)+SUMIFS(DataRegularSeason20242025!$AB$3:$AB$1315,DataRegularSeason20242025!$B$3:$B$1315, "&lt;=" &amp; CW$1, DataRegularSeason20242025!$E$3:$E$1315, $A27)</f>
        <v>17</v>
      </c>
      <c r="CX27">
        <f>SUMIFS(DataRegularSeason20242025!$AA$3:$AA$1315,DataRegularSeason20242025!$B$3:$B$1315, "&lt;=" &amp; CX$1, DataRegularSeason20242025!$D$3:$D$1315, $A27)+SUMIFS(DataRegularSeason20242025!$AB$3:$AB$1315,DataRegularSeason20242025!$B$3:$B$1315, "&lt;=" &amp; CX$1, DataRegularSeason20242025!$E$3:$E$1315, $A27)</f>
        <v>17</v>
      </c>
      <c r="CY27">
        <f>SUMIFS(DataRegularSeason20242025!$AA$3:$AA$1315,DataRegularSeason20242025!$B$3:$B$1315, "&lt;=" &amp; CY$1, DataRegularSeason20242025!$D$3:$D$1315, $A27)+SUMIFS(DataRegularSeason20242025!$AB$3:$AB$1315,DataRegularSeason20242025!$B$3:$B$1315, "&lt;=" &amp; CY$1, DataRegularSeason20242025!$E$3:$E$1315, $A27)</f>
        <v>17</v>
      </c>
      <c r="CZ27">
        <f>SUMIFS(DataRegularSeason20242025!$AA$3:$AA$1315,DataRegularSeason20242025!$B$3:$B$1315, "&lt;=" &amp; CZ$1, DataRegularSeason20242025!$D$3:$D$1315, $A27)+SUMIFS(DataRegularSeason20242025!$AB$3:$AB$1315,DataRegularSeason20242025!$B$3:$B$1315, "&lt;=" &amp; CZ$1, DataRegularSeason20242025!$E$3:$E$1315, $A27)</f>
        <v>17</v>
      </c>
      <c r="DA27">
        <f>SUMIFS(DataRegularSeason20242025!$AA$3:$AA$1315,DataRegularSeason20242025!$B$3:$B$1315, "&lt;=" &amp; DA$1, DataRegularSeason20242025!$D$3:$D$1315, $A27)+SUMIFS(DataRegularSeason20242025!$AB$3:$AB$1315,DataRegularSeason20242025!$B$3:$B$1315, "&lt;=" &amp; DA$1, DataRegularSeason20242025!$E$3:$E$1315, $A27)</f>
        <v>17</v>
      </c>
      <c r="DB27">
        <f>SUMIFS(DataRegularSeason20242025!$AA$3:$AA$1315,DataRegularSeason20242025!$B$3:$B$1315, "&lt;=" &amp; DB$1, DataRegularSeason20242025!$D$3:$D$1315, $A27)+SUMIFS(DataRegularSeason20242025!$AB$3:$AB$1315,DataRegularSeason20242025!$B$3:$B$1315, "&lt;=" &amp; DB$1, DataRegularSeason20242025!$E$3:$E$1315, $A27)</f>
        <v>17</v>
      </c>
      <c r="DC27">
        <f>SUMIFS(DataRegularSeason20242025!$AA$3:$AA$1315,DataRegularSeason20242025!$B$3:$B$1315, "&lt;=" &amp; DC$1, DataRegularSeason20242025!$D$3:$D$1315, $A27)+SUMIFS(DataRegularSeason20242025!$AB$3:$AB$1315,DataRegularSeason20242025!$B$3:$B$1315, "&lt;=" &amp; DC$1, DataRegularSeason20242025!$E$3:$E$1315, $A27)</f>
        <v>17</v>
      </c>
      <c r="DD27">
        <f>SUMIFS(DataRegularSeason20242025!$AA$3:$AA$1315,DataRegularSeason20242025!$B$3:$B$1315, "&lt;=" &amp; DD$1, DataRegularSeason20242025!$D$3:$D$1315, $A27)+SUMIFS(DataRegularSeason20242025!$AB$3:$AB$1315,DataRegularSeason20242025!$B$3:$B$1315, "&lt;=" &amp; DD$1, DataRegularSeason20242025!$E$3:$E$1315, $A27)</f>
        <v>17</v>
      </c>
      <c r="DE27">
        <f>SUMIFS(DataRegularSeason20242025!$AA$3:$AA$1315,DataRegularSeason20242025!$B$3:$B$1315, "&lt;=" &amp; DE$1, DataRegularSeason20242025!$D$3:$D$1315, $A27)+SUMIFS(DataRegularSeason20242025!$AB$3:$AB$1315,DataRegularSeason20242025!$B$3:$B$1315, "&lt;=" &amp; DE$1, DataRegularSeason20242025!$E$3:$E$1315, $A27)</f>
        <v>17</v>
      </c>
      <c r="DF27">
        <f>SUMIFS(DataRegularSeason20242025!$AA$3:$AA$1315,DataRegularSeason20242025!$B$3:$B$1315, "&lt;=" &amp; DF$1, DataRegularSeason20242025!$D$3:$D$1315, $A27)+SUMIFS(DataRegularSeason20242025!$AB$3:$AB$1315,DataRegularSeason20242025!$B$3:$B$1315, "&lt;=" &amp; DF$1, DataRegularSeason20242025!$E$3:$E$1315, $A27)</f>
        <v>17</v>
      </c>
      <c r="DG27">
        <f>SUMIFS(DataRegularSeason20242025!$AA$3:$AA$1315,DataRegularSeason20242025!$B$3:$B$1315, "&lt;=" &amp; DG$1, DataRegularSeason20242025!$D$3:$D$1315, $A27)+SUMIFS(DataRegularSeason20242025!$AB$3:$AB$1315,DataRegularSeason20242025!$B$3:$B$1315, "&lt;=" &amp; DG$1, DataRegularSeason20242025!$E$3:$E$1315, $A27)</f>
        <v>17</v>
      </c>
      <c r="DH27">
        <f>SUMIFS(DataRegularSeason20242025!$AA$3:$AA$1315,DataRegularSeason20242025!$B$3:$B$1315, "&lt;=" &amp; DH$1, DataRegularSeason20242025!$D$3:$D$1315, $A27)+SUMIFS(DataRegularSeason20242025!$AB$3:$AB$1315,DataRegularSeason20242025!$B$3:$B$1315, "&lt;=" &amp; DH$1, DataRegularSeason20242025!$E$3:$E$1315, $A27)</f>
        <v>17</v>
      </c>
      <c r="DI27">
        <f>SUMIFS(DataRegularSeason20242025!$AA$3:$AA$1315,DataRegularSeason20242025!$B$3:$B$1315, "&lt;=" &amp; DI$1, DataRegularSeason20242025!$D$3:$D$1315, $A27)+SUMIFS(DataRegularSeason20242025!$AB$3:$AB$1315,DataRegularSeason20242025!$B$3:$B$1315, "&lt;=" &amp; DI$1, DataRegularSeason20242025!$E$3:$E$1315, $A27)</f>
        <v>17</v>
      </c>
      <c r="DJ27">
        <f>SUMIFS(DataRegularSeason20242025!$AA$3:$AA$1315,DataRegularSeason20242025!$B$3:$B$1315, "&lt;=" &amp; DJ$1, DataRegularSeason20242025!$D$3:$D$1315, $A27)+SUMIFS(DataRegularSeason20242025!$AB$3:$AB$1315,DataRegularSeason20242025!$B$3:$B$1315, "&lt;=" &amp; DJ$1, DataRegularSeason20242025!$E$3:$E$1315, $A27)</f>
        <v>17</v>
      </c>
      <c r="DK27">
        <f>SUMIFS(DataRegularSeason20242025!$AA$3:$AA$1315,DataRegularSeason20242025!$B$3:$B$1315, "&lt;=" &amp; DK$1, DataRegularSeason20242025!$D$3:$D$1315, $A27)+SUMIFS(DataRegularSeason20242025!$AB$3:$AB$1315,DataRegularSeason20242025!$B$3:$B$1315, "&lt;=" &amp; DK$1, DataRegularSeason20242025!$E$3:$E$1315, $A27)</f>
        <v>17</v>
      </c>
      <c r="DL27">
        <f>SUMIFS(DataRegularSeason20242025!$AA$3:$AA$1315,DataRegularSeason20242025!$B$3:$B$1315, "&lt;=" &amp; DL$1, DataRegularSeason20242025!$D$3:$D$1315, $A27)+SUMIFS(DataRegularSeason20242025!$AB$3:$AB$1315,DataRegularSeason20242025!$B$3:$B$1315, "&lt;=" &amp; DL$1, DataRegularSeason20242025!$E$3:$E$1315, $A27)</f>
        <v>17</v>
      </c>
      <c r="DM27">
        <f>SUMIFS(DataRegularSeason20242025!$AA$3:$AA$1315,DataRegularSeason20242025!$B$3:$B$1315, "&lt;=" &amp; DM$1, DataRegularSeason20242025!$D$3:$D$1315, $A27)+SUMIFS(DataRegularSeason20242025!$AB$3:$AB$1315,DataRegularSeason20242025!$B$3:$B$1315, "&lt;=" &amp; DM$1, DataRegularSeason20242025!$E$3:$E$1315, $A27)</f>
        <v>17</v>
      </c>
      <c r="DN27">
        <f>SUMIFS(DataRegularSeason20242025!$AA$3:$AA$1315,DataRegularSeason20242025!$B$3:$B$1315, "&lt;=" &amp; DN$1, DataRegularSeason20242025!$D$3:$D$1315, $A27)+SUMIFS(DataRegularSeason20242025!$AB$3:$AB$1315,DataRegularSeason20242025!$B$3:$B$1315, "&lt;=" &amp; DN$1, DataRegularSeason20242025!$E$3:$E$1315, $A27)</f>
        <v>17</v>
      </c>
      <c r="DO27">
        <f>SUMIFS(DataRegularSeason20242025!$AA$3:$AA$1315,DataRegularSeason20242025!$B$3:$B$1315, "&lt;=" &amp; DO$1, DataRegularSeason20242025!$D$3:$D$1315, $A27)+SUMIFS(DataRegularSeason20242025!$AB$3:$AB$1315,DataRegularSeason20242025!$B$3:$B$1315, "&lt;=" &amp; DO$1, DataRegularSeason20242025!$E$3:$E$1315, $A27)</f>
        <v>17</v>
      </c>
      <c r="DP27">
        <f>SUMIFS(DataRegularSeason20242025!$AA$3:$AA$1315,DataRegularSeason20242025!$B$3:$B$1315, "&lt;=" &amp; DP$1, DataRegularSeason20242025!$D$3:$D$1315, $A27)+SUMIFS(DataRegularSeason20242025!$AB$3:$AB$1315,DataRegularSeason20242025!$B$3:$B$1315, "&lt;=" &amp; DP$1, DataRegularSeason20242025!$E$3:$E$1315, $A27)</f>
        <v>17</v>
      </c>
      <c r="DQ27">
        <f>SUMIFS(DataRegularSeason20242025!$AA$3:$AA$1315,DataRegularSeason20242025!$B$3:$B$1315, "&lt;=" &amp; DQ$1, DataRegularSeason20242025!$D$3:$D$1315, $A27)+SUMIFS(DataRegularSeason20242025!$AB$3:$AB$1315,DataRegularSeason20242025!$B$3:$B$1315, "&lt;=" &amp; DQ$1, DataRegularSeason20242025!$E$3:$E$1315, $A27)</f>
        <v>17</v>
      </c>
      <c r="DR27">
        <f>SUMIFS(DataRegularSeason20242025!$AA$3:$AA$1315,DataRegularSeason20242025!$B$3:$B$1315, "&lt;=" &amp; DR$1, DataRegularSeason20242025!$D$3:$D$1315, $A27)+SUMIFS(DataRegularSeason20242025!$AB$3:$AB$1315,DataRegularSeason20242025!$B$3:$B$1315, "&lt;=" &amp; DR$1, DataRegularSeason20242025!$E$3:$E$1315, $A27)</f>
        <v>17</v>
      </c>
      <c r="DS27">
        <f>SUMIFS(DataRegularSeason20242025!$AA$3:$AA$1315,DataRegularSeason20242025!$B$3:$B$1315, "&lt;=" &amp; DS$1, DataRegularSeason20242025!$D$3:$D$1315, $A27)+SUMIFS(DataRegularSeason20242025!$AB$3:$AB$1315,DataRegularSeason20242025!$B$3:$B$1315, "&lt;=" &amp; DS$1, DataRegularSeason20242025!$E$3:$E$1315, $A27)</f>
        <v>17</v>
      </c>
      <c r="DT27">
        <f>SUMIFS(DataRegularSeason20242025!$AA$3:$AA$1315,DataRegularSeason20242025!$B$3:$B$1315, "&lt;=" &amp; DT$1, DataRegularSeason20242025!$D$3:$D$1315, $A27)+SUMIFS(DataRegularSeason20242025!$AB$3:$AB$1315,DataRegularSeason20242025!$B$3:$B$1315, "&lt;=" &amp; DT$1, DataRegularSeason20242025!$E$3:$E$1315, $A27)</f>
        <v>17</v>
      </c>
      <c r="DU27">
        <f>SUMIFS(DataRegularSeason20242025!$AA$3:$AA$1315,DataRegularSeason20242025!$B$3:$B$1315, "&lt;=" &amp; DU$1, DataRegularSeason20242025!$D$3:$D$1315, $A27)+SUMIFS(DataRegularSeason20242025!$AB$3:$AB$1315,DataRegularSeason20242025!$B$3:$B$1315, "&lt;=" &amp; DU$1, DataRegularSeason20242025!$E$3:$E$1315, $A27)</f>
        <v>17</v>
      </c>
      <c r="DV27">
        <f>SUMIFS(DataRegularSeason20242025!$AA$3:$AA$1315,DataRegularSeason20242025!$B$3:$B$1315, "&lt;=" &amp; DV$1, DataRegularSeason20242025!$D$3:$D$1315, $A27)+SUMIFS(DataRegularSeason20242025!$AB$3:$AB$1315,DataRegularSeason20242025!$B$3:$B$1315, "&lt;=" &amp; DV$1, DataRegularSeason20242025!$E$3:$E$1315, $A27)</f>
        <v>17</v>
      </c>
      <c r="DW27">
        <f>SUMIFS(DataRegularSeason20242025!$AA$3:$AA$1315,DataRegularSeason20242025!$B$3:$B$1315, "&lt;=" &amp; DW$1, DataRegularSeason20242025!$D$3:$D$1315, $A27)+SUMIFS(DataRegularSeason20242025!$AB$3:$AB$1315,DataRegularSeason20242025!$B$3:$B$1315, "&lt;=" &amp; DW$1, DataRegularSeason20242025!$E$3:$E$1315, $A27)</f>
        <v>17</v>
      </c>
      <c r="DX27">
        <f>SUMIFS(DataRegularSeason20242025!$AA$3:$AA$1315,DataRegularSeason20242025!$B$3:$B$1315, "&lt;=" &amp; DX$1, DataRegularSeason20242025!$D$3:$D$1315, $A27)+SUMIFS(DataRegularSeason20242025!$AB$3:$AB$1315,DataRegularSeason20242025!$B$3:$B$1315, "&lt;=" &amp; DX$1, DataRegularSeason20242025!$E$3:$E$1315, $A27)</f>
        <v>17</v>
      </c>
      <c r="DY27">
        <f>SUMIFS(DataRegularSeason20242025!$AA$3:$AA$1315,DataRegularSeason20242025!$B$3:$B$1315, "&lt;=" &amp; DY$1, DataRegularSeason20242025!$D$3:$D$1315, $A27)+SUMIFS(DataRegularSeason20242025!$AB$3:$AB$1315,DataRegularSeason20242025!$B$3:$B$1315, "&lt;=" &amp; DY$1, DataRegularSeason20242025!$E$3:$E$1315, $A27)</f>
        <v>17</v>
      </c>
      <c r="DZ27">
        <f>SUMIFS(DataRegularSeason20242025!$AA$3:$AA$1315,DataRegularSeason20242025!$B$3:$B$1315, "&lt;=" &amp; DZ$1, DataRegularSeason20242025!$D$3:$D$1315, $A27)+SUMIFS(DataRegularSeason20242025!$AB$3:$AB$1315,DataRegularSeason20242025!$B$3:$B$1315, "&lt;=" &amp; DZ$1, DataRegularSeason20242025!$E$3:$E$1315, $A27)</f>
        <v>17</v>
      </c>
      <c r="EA27">
        <f>SUMIFS(DataRegularSeason20242025!$AA$3:$AA$1315,DataRegularSeason20242025!$B$3:$B$1315, "&lt;=" &amp; EA$1, DataRegularSeason20242025!$D$3:$D$1315, $A27)+SUMIFS(DataRegularSeason20242025!$AB$3:$AB$1315,DataRegularSeason20242025!$B$3:$B$1315, "&lt;=" &amp; EA$1, DataRegularSeason20242025!$E$3:$E$1315, $A27)</f>
        <v>17</v>
      </c>
      <c r="EB27">
        <f>SUMIFS(DataRegularSeason20242025!$AA$3:$AA$1315,DataRegularSeason20242025!$B$3:$B$1315, "&lt;=" &amp; EB$1, DataRegularSeason20242025!$D$3:$D$1315, $A27)+SUMIFS(DataRegularSeason20242025!$AB$3:$AB$1315,DataRegularSeason20242025!$B$3:$B$1315, "&lt;=" &amp; EB$1, DataRegularSeason20242025!$E$3:$E$1315, $A27)</f>
        <v>17</v>
      </c>
      <c r="EC27">
        <f>SUMIFS(DataRegularSeason20242025!$AA$3:$AA$1315,DataRegularSeason20242025!$B$3:$B$1315, "&lt;=" &amp; EC$1, DataRegularSeason20242025!$D$3:$D$1315, $A27)+SUMIFS(DataRegularSeason20242025!$AB$3:$AB$1315,DataRegularSeason20242025!$B$3:$B$1315, "&lt;=" &amp; EC$1, DataRegularSeason20242025!$E$3:$E$1315, $A27)</f>
        <v>17</v>
      </c>
      <c r="ED27">
        <f>SUMIFS(DataRegularSeason20242025!$AA$3:$AA$1315,DataRegularSeason20242025!$B$3:$B$1315, "&lt;=" &amp; ED$1, DataRegularSeason20242025!$D$3:$D$1315, $A27)+SUMIFS(DataRegularSeason20242025!$AB$3:$AB$1315,DataRegularSeason20242025!$B$3:$B$1315, "&lt;=" &amp; ED$1, DataRegularSeason20242025!$E$3:$E$1315, $A27)</f>
        <v>17</v>
      </c>
      <c r="EE27">
        <f>SUMIFS(DataRegularSeason20242025!$AA$3:$AA$1315,DataRegularSeason20242025!$B$3:$B$1315, "&lt;=" &amp; EE$1, DataRegularSeason20242025!$D$3:$D$1315, $A27)+SUMIFS(DataRegularSeason20242025!$AB$3:$AB$1315,DataRegularSeason20242025!$B$3:$B$1315, "&lt;=" &amp; EE$1, DataRegularSeason20242025!$E$3:$E$1315, $A27)</f>
        <v>17</v>
      </c>
      <c r="EF27">
        <f>SUMIFS(DataRegularSeason20242025!$AA$3:$AA$1315,DataRegularSeason20242025!$B$3:$B$1315, "&lt;=" &amp; EF$1, DataRegularSeason20242025!$D$3:$D$1315, $A27)+SUMIFS(DataRegularSeason20242025!$AB$3:$AB$1315,DataRegularSeason20242025!$B$3:$B$1315, "&lt;=" &amp; EF$1, DataRegularSeason20242025!$E$3:$E$1315, $A27)</f>
        <v>17</v>
      </c>
      <c r="EG27">
        <f>SUMIFS(DataRegularSeason20242025!$AA$3:$AA$1315,DataRegularSeason20242025!$B$3:$B$1315, "&lt;=" &amp; EG$1, DataRegularSeason20242025!$D$3:$D$1315, $A27)+SUMIFS(DataRegularSeason20242025!$AB$3:$AB$1315,DataRegularSeason20242025!$B$3:$B$1315, "&lt;=" &amp; EG$1, DataRegularSeason20242025!$E$3:$E$1315, $A27)</f>
        <v>17</v>
      </c>
      <c r="EH27">
        <f>SUMIFS(DataRegularSeason20242025!$AA$3:$AA$1315,DataRegularSeason20242025!$B$3:$B$1315, "&lt;=" &amp; EH$1, DataRegularSeason20242025!$D$3:$D$1315, $A27)+SUMIFS(DataRegularSeason20242025!$AB$3:$AB$1315,DataRegularSeason20242025!$B$3:$B$1315, "&lt;=" &amp; EH$1, DataRegularSeason20242025!$E$3:$E$1315, $A27)</f>
        <v>17</v>
      </c>
      <c r="EI27">
        <f>SUMIFS(DataRegularSeason20242025!$AA$3:$AA$1315,DataRegularSeason20242025!$B$3:$B$1315, "&lt;=" &amp; EI$1, DataRegularSeason20242025!$D$3:$D$1315, $A27)+SUMIFS(DataRegularSeason20242025!$AB$3:$AB$1315,DataRegularSeason20242025!$B$3:$B$1315, "&lt;=" &amp; EI$1, DataRegularSeason20242025!$E$3:$E$1315, $A27)</f>
        <v>17</v>
      </c>
      <c r="EJ27">
        <f>SUMIFS(DataRegularSeason20242025!$AA$3:$AA$1315,DataRegularSeason20242025!$B$3:$B$1315, "&lt;=" &amp; EJ$1, DataRegularSeason20242025!$D$3:$D$1315, $A27)+SUMIFS(DataRegularSeason20242025!$AB$3:$AB$1315,DataRegularSeason20242025!$B$3:$B$1315, "&lt;=" &amp; EJ$1, DataRegularSeason20242025!$E$3:$E$1315, $A27)</f>
        <v>17</v>
      </c>
      <c r="EK27">
        <f>SUMIFS(DataRegularSeason20242025!$AA$3:$AA$1315,DataRegularSeason20242025!$B$3:$B$1315, "&lt;=" &amp; EK$1, DataRegularSeason20242025!$D$3:$D$1315, $A27)+SUMIFS(DataRegularSeason20242025!$AB$3:$AB$1315,DataRegularSeason20242025!$B$3:$B$1315, "&lt;=" &amp; EK$1, DataRegularSeason20242025!$E$3:$E$1315, $A27)</f>
        <v>17</v>
      </c>
      <c r="EL27">
        <f>SUMIFS(DataRegularSeason20242025!$AA$3:$AA$1315,DataRegularSeason20242025!$B$3:$B$1315, "&lt;=" &amp; EL$1, DataRegularSeason20242025!$D$3:$D$1315, $A27)+SUMIFS(DataRegularSeason20242025!$AB$3:$AB$1315,DataRegularSeason20242025!$B$3:$B$1315, "&lt;=" &amp; EL$1, DataRegularSeason20242025!$E$3:$E$1315, $A27)</f>
        <v>17</v>
      </c>
      <c r="EM27">
        <f>SUMIFS(DataRegularSeason20242025!$AA$3:$AA$1315,DataRegularSeason20242025!$B$3:$B$1315, "&lt;=" &amp; EM$1, DataRegularSeason20242025!$D$3:$D$1315, $A27)+SUMIFS(DataRegularSeason20242025!$AB$3:$AB$1315,DataRegularSeason20242025!$B$3:$B$1315, "&lt;=" &amp; EM$1, DataRegularSeason20242025!$E$3:$E$1315, $A27)</f>
        <v>17</v>
      </c>
      <c r="EN27">
        <f>SUMIFS(DataRegularSeason20242025!$AA$3:$AA$1315,DataRegularSeason20242025!$B$3:$B$1315, "&lt;=" &amp; EN$1, DataRegularSeason20242025!$D$3:$D$1315, $A27)+SUMIFS(DataRegularSeason20242025!$AB$3:$AB$1315,DataRegularSeason20242025!$B$3:$B$1315, "&lt;=" &amp; EN$1, DataRegularSeason20242025!$E$3:$E$1315, $A27)</f>
        <v>17</v>
      </c>
      <c r="EO27">
        <f>SUMIFS(DataRegularSeason20242025!$AA$3:$AA$1315,DataRegularSeason20242025!$B$3:$B$1315, "&lt;=" &amp; EO$1, DataRegularSeason20242025!$D$3:$D$1315, $A27)+SUMIFS(DataRegularSeason20242025!$AB$3:$AB$1315,DataRegularSeason20242025!$B$3:$B$1315, "&lt;=" &amp; EO$1, DataRegularSeason20242025!$E$3:$E$1315, $A27)</f>
        <v>17</v>
      </c>
      <c r="EP27">
        <f>SUMIFS(DataRegularSeason20242025!$AA$3:$AA$1315,DataRegularSeason20242025!$B$3:$B$1315, "&lt;=" &amp; EP$1, DataRegularSeason20242025!$D$3:$D$1315, $A27)+SUMIFS(DataRegularSeason20242025!$AB$3:$AB$1315,DataRegularSeason20242025!$B$3:$B$1315, "&lt;=" &amp; EP$1, DataRegularSeason20242025!$E$3:$E$1315, $A27)</f>
        <v>17</v>
      </c>
      <c r="EQ27">
        <f>SUMIFS(DataRegularSeason20242025!$AA$3:$AA$1315,DataRegularSeason20242025!$B$3:$B$1315, "&lt;=" &amp; EQ$1, DataRegularSeason20242025!$D$3:$D$1315, $A27)+SUMIFS(DataRegularSeason20242025!$AB$3:$AB$1315,DataRegularSeason20242025!$B$3:$B$1315, "&lt;=" &amp; EQ$1, DataRegularSeason20242025!$E$3:$E$1315, $A27)</f>
        <v>17</v>
      </c>
      <c r="ER27">
        <f>SUMIFS(DataRegularSeason20242025!$AA$3:$AA$1315,DataRegularSeason20242025!$B$3:$B$1315, "&lt;=" &amp; ER$1, DataRegularSeason20242025!$D$3:$D$1315, $A27)+SUMIFS(DataRegularSeason20242025!$AB$3:$AB$1315,DataRegularSeason20242025!$B$3:$B$1315, "&lt;=" &amp; ER$1, DataRegularSeason20242025!$E$3:$E$1315, $A27)</f>
        <v>17</v>
      </c>
      <c r="ES27">
        <f>SUMIFS(DataRegularSeason20242025!$AA$3:$AA$1315,DataRegularSeason20242025!$B$3:$B$1315, "&lt;=" &amp; ES$1, DataRegularSeason20242025!$D$3:$D$1315, $A27)+SUMIFS(DataRegularSeason20242025!$AB$3:$AB$1315,DataRegularSeason20242025!$B$3:$B$1315, "&lt;=" &amp; ES$1, DataRegularSeason20242025!$E$3:$E$1315, $A27)</f>
        <v>17</v>
      </c>
      <c r="ET27">
        <f>SUMIFS(DataRegularSeason20242025!$AA$3:$AA$1315,DataRegularSeason20242025!$B$3:$B$1315, "&lt;=" &amp; ET$1, DataRegularSeason20242025!$D$3:$D$1315, $A27)+SUMIFS(DataRegularSeason20242025!$AB$3:$AB$1315,DataRegularSeason20242025!$B$3:$B$1315, "&lt;=" &amp; ET$1, DataRegularSeason20242025!$E$3:$E$1315, $A27)</f>
        <v>17</v>
      </c>
      <c r="EU27">
        <f>SUMIFS(DataRegularSeason20242025!$AA$3:$AA$1315,DataRegularSeason20242025!$B$3:$B$1315, "&lt;=" &amp; EU$1, DataRegularSeason20242025!$D$3:$D$1315, $A27)+SUMIFS(DataRegularSeason20242025!$AB$3:$AB$1315,DataRegularSeason20242025!$B$3:$B$1315, "&lt;=" &amp; EU$1, DataRegularSeason20242025!$E$3:$E$1315, $A27)</f>
        <v>17</v>
      </c>
      <c r="EV27">
        <f>SUMIFS(DataRegularSeason20242025!$AA$3:$AA$1315,DataRegularSeason20242025!$B$3:$B$1315, "&lt;=" &amp; EV$1, DataRegularSeason20242025!$D$3:$D$1315, $A27)+SUMIFS(DataRegularSeason20242025!$AB$3:$AB$1315,DataRegularSeason20242025!$B$3:$B$1315, "&lt;=" &amp; EV$1, DataRegularSeason20242025!$E$3:$E$1315, $A27)</f>
        <v>17</v>
      </c>
      <c r="EW27">
        <f>SUMIFS(DataRegularSeason20242025!$AA$3:$AA$1315,DataRegularSeason20242025!$B$3:$B$1315, "&lt;=" &amp; EW$1, DataRegularSeason20242025!$D$3:$D$1315, $A27)+SUMIFS(DataRegularSeason20242025!$AB$3:$AB$1315,DataRegularSeason20242025!$B$3:$B$1315, "&lt;=" &amp; EW$1, DataRegularSeason20242025!$E$3:$E$1315, $A27)</f>
        <v>17</v>
      </c>
      <c r="EX27">
        <f>SUMIFS(DataRegularSeason20242025!$AA$3:$AA$1315,DataRegularSeason20242025!$B$3:$B$1315, "&lt;=" &amp; EX$1, DataRegularSeason20242025!$D$3:$D$1315, $A27)+SUMIFS(DataRegularSeason20242025!$AB$3:$AB$1315,DataRegularSeason20242025!$B$3:$B$1315, "&lt;=" &amp; EX$1, DataRegularSeason20242025!$E$3:$E$1315, $A27)</f>
        <v>17</v>
      </c>
      <c r="EY27">
        <f>SUMIFS(DataRegularSeason20242025!$AA$3:$AA$1315,DataRegularSeason20242025!$B$3:$B$1315, "&lt;=" &amp; EY$1, DataRegularSeason20242025!$D$3:$D$1315, $A27)+SUMIFS(DataRegularSeason20242025!$AB$3:$AB$1315,DataRegularSeason20242025!$B$3:$B$1315, "&lt;=" &amp; EY$1, DataRegularSeason20242025!$E$3:$E$1315, $A27)</f>
        <v>17</v>
      </c>
      <c r="EZ27">
        <f>SUMIFS(DataRegularSeason20242025!$AA$3:$AA$1315,DataRegularSeason20242025!$B$3:$B$1315, "&lt;=" &amp; EZ$1, DataRegularSeason20242025!$D$3:$D$1315, $A27)+SUMIFS(DataRegularSeason20242025!$AB$3:$AB$1315,DataRegularSeason20242025!$B$3:$B$1315, "&lt;=" &amp; EZ$1, DataRegularSeason20242025!$E$3:$E$1315, $A27)</f>
        <v>17</v>
      </c>
      <c r="FA27">
        <f>SUMIFS(DataRegularSeason20242025!$AA$3:$AA$1315,DataRegularSeason20242025!$B$3:$B$1315, "&lt;=" &amp; FA$1, DataRegularSeason20242025!$D$3:$D$1315, $A27)+SUMIFS(DataRegularSeason20242025!$AB$3:$AB$1315,DataRegularSeason20242025!$B$3:$B$1315, "&lt;=" &amp; FA$1, DataRegularSeason20242025!$E$3:$E$1315, $A27)</f>
        <v>17</v>
      </c>
      <c r="FB27">
        <f>SUMIFS(DataRegularSeason20242025!$AA$3:$AA$1315,DataRegularSeason20242025!$B$3:$B$1315, "&lt;=" &amp; FB$1, DataRegularSeason20242025!$D$3:$D$1315, $A27)+SUMIFS(DataRegularSeason20242025!$AB$3:$AB$1315,DataRegularSeason20242025!$B$3:$B$1315, "&lt;=" &amp; FB$1, DataRegularSeason20242025!$E$3:$E$1315, $A27)</f>
        <v>17</v>
      </c>
      <c r="FC27">
        <f>SUMIFS(DataRegularSeason20242025!$AA$3:$AA$1315,DataRegularSeason20242025!$B$3:$B$1315, "&lt;=" &amp; FC$1, DataRegularSeason20242025!$D$3:$D$1315, $A27)+SUMIFS(DataRegularSeason20242025!$AB$3:$AB$1315,DataRegularSeason20242025!$B$3:$B$1315, "&lt;=" &amp; FC$1, DataRegularSeason20242025!$E$3:$E$1315, $A27)</f>
        <v>17</v>
      </c>
      <c r="FD27">
        <f>SUMIFS(DataRegularSeason20242025!$AA$3:$AA$1315,DataRegularSeason20242025!$B$3:$B$1315, "&lt;=" &amp; FD$1, DataRegularSeason20242025!$D$3:$D$1315, $A27)+SUMIFS(DataRegularSeason20242025!$AB$3:$AB$1315,DataRegularSeason20242025!$B$3:$B$1315, "&lt;=" &amp; FD$1, DataRegularSeason20242025!$E$3:$E$1315, $A27)</f>
        <v>17</v>
      </c>
      <c r="FE27">
        <f>SUMIFS(DataRegularSeason20242025!$AA$3:$AA$1315,DataRegularSeason20242025!$B$3:$B$1315, "&lt;=" &amp; FE$1, DataRegularSeason20242025!$D$3:$D$1315, $A27)+SUMIFS(DataRegularSeason20242025!$AB$3:$AB$1315,DataRegularSeason20242025!$B$3:$B$1315, "&lt;=" &amp; FE$1, DataRegularSeason20242025!$E$3:$E$1315, $A27)</f>
        <v>17</v>
      </c>
      <c r="FF27">
        <f>SUMIFS(DataRegularSeason20242025!$AA$3:$AA$1315,DataRegularSeason20242025!$B$3:$B$1315, "&lt;=" &amp; FF$1, DataRegularSeason20242025!$D$3:$D$1315, $A27)+SUMIFS(DataRegularSeason20242025!$AB$3:$AB$1315,DataRegularSeason20242025!$B$3:$B$1315, "&lt;=" &amp; FF$1, DataRegularSeason20242025!$E$3:$E$1315, $A27)</f>
        <v>17</v>
      </c>
      <c r="FG27">
        <f>SUMIFS(DataRegularSeason20242025!$AA$3:$AA$1315,DataRegularSeason20242025!$B$3:$B$1315, "&lt;=" &amp; FG$1, DataRegularSeason20242025!$D$3:$D$1315, $A27)+SUMIFS(DataRegularSeason20242025!$AB$3:$AB$1315,DataRegularSeason20242025!$B$3:$B$1315, "&lt;=" &amp; FG$1, DataRegularSeason20242025!$E$3:$E$1315, $A27)</f>
        <v>17</v>
      </c>
      <c r="FH27">
        <f>SUMIFS(DataRegularSeason20242025!$AA$3:$AA$1315,DataRegularSeason20242025!$B$3:$B$1315, "&lt;=" &amp; FH$1, DataRegularSeason20242025!$D$3:$D$1315, $A27)+SUMIFS(DataRegularSeason20242025!$AB$3:$AB$1315,DataRegularSeason20242025!$B$3:$B$1315, "&lt;=" &amp; FH$1, DataRegularSeason20242025!$E$3:$E$1315, $A27)</f>
        <v>17</v>
      </c>
      <c r="FI27">
        <f>SUMIFS(DataRegularSeason20242025!$AA$3:$AA$1315,DataRegularSeason20242025!$B$3:$B$1315, "&lt;=" &amp; FI$1, DataRegularSeason20242025!$D$3:$D$1315, $A27)+SUMIFS(DataRegularSeason20242025!$AB$3:$AB$1315,DataRegularSeason20242025!$B$3:$B$1315, "&lt;=" &amp; FI$1, DataRegularSeason20242025!$E$3:$E$1315, $A27)</f>
        <v>17</v>
      </c>
      <c r="FJ27">
        <f>SUMIFS(DataRegularSeason20242025!$AA$3:$AA$1315,DataRegularSeason20242025!$B$3:$B$1315, "&lt;=" &amp; FJ$1, DataRegularSeason20242025!$D$3:$D$1315, $A27)+SUMIFS(DataRegularSeason20242025!$AB$3:$AB$1315,DataRegularSeason20242025!$B$3:$B$1315, "&lt;=" &amp; FJ$1, DataRegularSeason20242025!$E$3:$E$1315, $A27)</f>
        <v>17</v>
      </c>
      <c r="FK27">
        <f>SUMIFS(DataRegularSeason20242025!$AA$3:$AA$1315,DataRegularSeason20242025!$B$3:$B$1315, "&lt;=" &amp; FK$1, DataRegularSeason20242025!$D$3:$D$1315, $A27)+SUMIFS(DataRegularSeason20242025!$AB$3:$AB$1315,DataRegularSeason20242025!$B$3:$B$1315, "&lt;=" &amp; FK$1, DataRegularSeason20242025!$E$3:$E$1315, $A27)</f>
        <v>17</v>
      </c>
      <c r="FL27">
        <f>SUMIFS(DataRegularSeason20242025!$AA$3:$AA$1315,DataRegularSeason20242025!$B$3:$B$1315, "&lt;=" &amp; FL$1, DataRegularSeason20242025!$D$3:$D$1315, $A27)+SUMIFS(DataRegularSeason20242025!$AB$3:$AB$1315,DataRegularSeason20242025!$B$3:$B$1315, "&lt;=" &amp; FL$1, DataRegularSeason20242025!$E$3:$E$1315, $A27)</f>
        <v>17</v>
      </c>
      <c r="FM27">
        <f>SUMIFS(DataRegularSeason20242025!$AA$3:$AA$1315,DataRegularSeason20242025!$B$3:$B$1315, "&lt;=" &amp; FM$1, DataRegularSeason20242025!$D$3:$D$1315, $A27)+SUMIFS(DataRegularSeason20242025!$AB$3:$AB$1315,DataRegularSeason20242025!$B$3:$B$1315, "&lt;=" &amp; FM$1, DataRegularSeason20242025!$E$3:$E$1315, $A27)</f>
        <v>17</v>
      </c>
      <c r="FN27">
        <f>SUMIFS(DataRegularSeason20242025!$AA$3:$AA$1315,DataRegularSeason20242025!$B$3:$B$1315, "&lt;=" &amp; FN$1, DataRegularSeason20242025!$D$3:$D$1315, $A27)+SUMIFS(DataRegularSeason20242025!$AB$3:$AB$1315,DataRegularSeason20242025!$B$3:$B$1315, "&lt;=" &amp; FN$1, DataRegularSeason20242025!$E$3:$E$1315, $A27)</f>
        <v>17</v>
      </c>
      <c r="FO27">
        <f>SUMIFS(DataRegularSeason20242025!$AA$3:$AA$1315,DataRegularSeason20242025!$B$3:$B$1315, "&lt;=" &amp; FO$1, DataRegularSeason20242025!$D$3:$D$1315, $A27)+SUMIFS(DataRegularSeason20242025!$AB$3:$AB$1315,DataRegularSeason20242025!$B$3:$B$1315, "&lt;=" &amp; FO$1, DataRegularSeason20242025!$E$3:$E$1315, $A27)</f>
        <v>17</v>
      </c>
      <c r="FP27">
        <f>SUMIFS(DataRegularSeason20242025!$AA$3:$AA$1315,DataRegularSeason20242025!$B$3:$B$1315, "&lt;=" &amp; FP$1, DataRegularSeason20242025!$D$3:$D$1315, $A27)+SUMIFS(DataRegularSeason20242025!$AB$3:$AB$1315,DataRegularSeason20242025!$B$3:$B$1315, "&lt;=" &amp; FP$1, DataRegularSeason20242025!$E$3:$E$1315, $A27)</f>
        <v>17</v>
      </c>
      <c r="FQ27">
        <f>SUMIFS(DataRegularSeason20242025!$AA$3:$AA$1315,DataRegularSeason20242025!$B$3:$B$1315, "&lt;=" &amp; FQ$1, DataRegularSeason20242025!$D$3:$D$1315, $A27)+SUMIFS(DataRegularSeason20242025!$AB$3:$AB$1315,DataRegularSeason20242025!$B$3:$B$1315, "&lt;=" &amp; FQ$1, DataRegularSeason20242025!$E$3:$E$1315, $A27)</f>
        <v>17</v>
      </c>
      <c r="FR27">
        <f>SUMIFS(DataRegularSeason20242025!$AA$3:$AA$1315,DataRegularSeason20242025!$B$3:$B$1315, "&lt;=" &amp; FR$1, DataRegularSeason20242025!$D$3:$D$1315, $A27)+SUMIFS(DataRegularSeason20242025!$AB$3:$AB$1315,DataRegularSeason20242025!$B$3:$B$1315, "&lt;=" &amp; FR$1, DataRegularSeason20242025!$E$3:$E$1315, $A27)</f>
        <v>17</v>
      </c>
      <c r="FS27">
        <f>SUMIFS(DataRegularSeason20242025!$AA$3:$AA$1315,DataRegularSeason20242025!$B$3:$B$1315, "&lt;=" &amp; FS$1, DataRegularSeason20242025!$D$3:$D$1315, $A27)+SUMIFS(DataRegularSeason20242025!$AB$3:$AB$1315,DataRegularSeason20242025!$B$3:$B$1315, "&lt;=" &amp; FS$1, DataRegularSeason20242025!$E$3:$E$1315, $A27)</f>
        <v>17</v>
      </c>
      <c r="FT27">
        <f>SUMIFS(DataRegularSeason20242025!$AA$3:$AA$1315,DataRegularSeason20242025!$B$3:$B$1315, "&lt;=" &amp; FT$1, DataRegularSeason20242025!$D$3:$D$1315, $A27)+SUMIFS(DataRegularSeason20242025!$AB$3:$AB$1315,DataRegularSeason20242025!$B$3:$B$1315, "&lt;=" &amp; FT$1, DataRegularSeason20242025!$E$3:$E$1315, $A27)</f>
        <v>17</v>
      </c>
      <c r="FU27">
        <f>SUMIFS(DataRegularSeason20242025!$AA$3:$AA$1315,DataRegularSeason20242025!$B$3:$B$1315, "&lt;=" &amp; FU$1, DataRegularSeason20242025!$D$3:$D$1315, $A27)+SUMIFS(DataRegularSeason20242025!$AB$3:$AB$1315,DataRegularSeason20242025!$B$3:$B$1315, "&lt;=" &amp; FU$1, DataRegularSeason20242025!$E$3:$E$1315, $A27)</f>
        <v>17</v>
      </c>
      <c r="FV27">
        <f>SUMIFS(DataRegularSeason20242025!$AA$3:$AA$1315,DataRegularSeason20242025!$B$3:$B$1315, "&lt;=" &amp; FV$1, DataRegularSeason20242025!$D$3:$D$1315, $A27)+SUMIFS(DataRegularSeason20242025!$AB$3:$AB$1315,DataRegularSeason20242025!$B$3:$B$1315, "&lt;=" &amp; FV$1, DataRegularSeason20242025!$E$3:$E$1315, $A27)</f>
        <v>17</v>
      </c>
      <c r="FW27">
        <f>SUMIFS(DataRegularSeason20242025!$AA$3:$AA$1315,DataRegularSeason20242025!$B$3:$B$1315, "&lt;=" &amp; FW$1, DataRegularSeason20242025!$D$3:$D$1315, $A27)+SUMIFS(DataRegularSeason20242025!$AB$3:$AB$1315,DataRegularSeason20242025!$B$3:$B$1315, "&lt;=" &amp; FW$1, DataRegularSeason20242025!$E$3:$E$1315, $A27)</f>
        <v>17</v>
      </c>
      <c r="FX27">
        <f>SUMIFS(DataRegularSeason20242025!$AA$3:$AA$1315,DataRegularSeason20242025!$B$3:$B$1315, "&lt;=" &amp; FX$1, DataRegularSeason20242025!$D$3:$D$1315, $A27)+SUMIFS(DataRegularSeason20242025!$AB$3:$AB$1315,DataRegularSeason20242025!$B$3:$B$1315, "&lt;=" &amp; FX$1, DataRegularSeason20242025!$E$3:$E$1315, $A27)</f>
        <v>17</v>
      </c>
      <c r="FY27">
        <f>SUMIFS(DataRegularSeason20242025!$AA$3:$AA$1315,DataRegularSeason20242025!$B$3:$B$1315, "&lt;=" &amp; FY$1, DataRegularSeason20242025!$D$3:$D$1315, $A27)+SUMIFS(DataRegularSeason20242025!$AB$3:$AB$1315,DataRegularSeason20242025!$B$3:$B$1315, "&lt;=" &amp; FY$1, DataRegularSeason20242025!$E$3:$E$1315, $A27)</f>
        <v>17</v>
      </c>
      <c r="FZ27">
        <f>SUMIFS(DataRegularSeason20242025!$AA$3:$AA$1315,DataRegularSeason20242025!$B$3:$B$1315, "&lt;=" &amp; FZ$1, DataRegularSeason20242025!$D$3:$D$1315, $A27)+SUMIFS(DataRegularSeason20242025!$AB$3:$AB$1315,DataRegularSeason20242025!$B$3:$B$1315, "&lt;=" &amp; FZ$1, DataRegularSeason20242025!$E$3:$E$1315, $A27)</f>
        <v>17</v>
      </c>
      <c r="GA27">
        <f>SUMIFS(DataRegularSeason20242025!$AA$3:$AA$1315,DataRegularSeason20242025!$B$3:$B$1315, "&lt;=" &amp; GA$1, DataRegularSeason20242025!$D$3:$D$1315, $A27)+SUMIFS(DataRegularSeason20242025!$AB$3:$AB$1315,DataRegularSeason20242025!$B$3:$B$1315, "&lt;=" &amp; GA$1, DataRegularSeason20242025!$E$3:$E$1315, $A27)</f>
        <v>17</v>
      </c>
      <c r="GB27">
        <f>SUMIFS(DataRegularSeason20242025!$AA$3:$AA$1315,DataRegularSeason20242025!$B$3:$B$1315, "&lt;=" &amp; GB$1, DataRegularSeason20242025!$D$3:$D$1315, $A27)+SUMIFS(DataRegularSeason20242025!$AB$3:$AB$1315,DataRegularSeason20242025!$B$3:$B$1315, "&lt;=" &amp; GB$1, DataRegularSeason20242025!$E$3:$E$1315, $A27)</f>
        <v>17</v>
      </c>
      <c r="GC27">
        <f>SUMIFS(DataRegularSeason20242025!$AA$3:$AA$1315,DataRegularSeason20242025!$B$3:$B$1315, "&lt;=" &amp; GC$1, DataRegularSeason20242025!$D$3:$D$1315, $A27)+SUMIFS(DataRegularSeason20242025!$AB$3:$AB$1315,DataRegularSeason20242025!$B$3:$B$1315, "&lt;=" &amp; GC$1, DataRegularSeason20242025!$E$3:$E$1315, $A27)</f>
        <v>17</v>
      </c>
      <c r="GD27">
        <f>SUMIFS(DataRegularSeason20242025!$AA$3:$AA$1315,DataRegularSeason20242025!$B$3:$B$1315, "&lt;=" &amp; GD$1, DataRegularSeason20242025!$D$3:$D$1315, $A27)+SUMIFS(DataRegularSeason20242025!$AB$3:$AB$1315,DataRegularSeason20242025!$B$3:$B$1315, "&lt;=" &amp; GD$1, DataRegularSeason20242025!$E$3:$E$1315, $A27)</f>
        <v>17</v>
      </c>
      <c r="GE27">
        <f>SUMIFS(DataRegularSeason20242025!$AA$3:$AA$1315,DataRegularSeason20242025!$B$3:$B$1315, "&lt;=" &amp; GE$1, DataRegularSeason20242025!$D$3:$D$1315, $A27)+SUMIFS(DataRegularSeason20242025!$AB$3:$AB$1315,DataRegularSeason20242025!$B$3:$B$1315, "&lt;=" &amp; GE$1, DataRegularSeason20242025!$E$3:$E$1315, $A27)</f>
        <v>17</v>
      </c>
      <c r="GF27">
        <f>SUMIFS(DataRegularSeason20242025!$AA$3:$AA$1315,DataRegularSeason20242025!$B$3:$B$1315, "&lt;=" &amp; GF$1, DataRegularSeason20242025!$D$3:$D$1315, $A27)+SUMIFS(DataRegularSeason20242025!$AB$3:$AB$1315,DataRegularSeason20242025!$B$3:$B$1315, "&lt;=" &amp; GF$1, DataRegularSeason20242025!$E$3:$E$1315, $A27)</f>
        <v>17</v>
      </c>
      <c r="GG27">
        <f>SUMIFS(DataRegularSeason20242025!$AA$3:$AA$1315,DataRegularSeason20242025!$B$3:$B$1315, "&lt;=" &amp; GG$1, DataRegularSeason20242025!$D$3:$D$1315, $A27)+SUMIFS(DataRegularSeason20242025!$AB$3:$AB$1315,DataRegularSeason20242025!$B$3:$B$1315, "&lt;=" &amp; GG$1, DataRegularSeason20242025!$E$3:$E$1315, $A27)</f>
        <v>17</v>
      </c>
      <c r="GH27">
        <f>SUMIFS(DataRegularSeason20242025!$AA$3:$AA$1315,DataRegularSeason20242025!$B$3:$B$1315, "&lt;=" &amp; GH$1, DataRegularSeason20242025!$D$3:$D$1315, $A27)+SUMIFS(DataRegularSeason20242025!$AB$3:$AB$1315,DataRegularSeason20242025!$B$3:$B$1315, "&lt;=" &amp; GH$1, DataRegularSeason20242025!$E$3:$E$1315, $A27)</f>
        <v>17</v>
      </c>
      <c r="GI27">
        <f>SUMIFS(DataRegularSeason20242025!$AA$3:$AA$1315,DataRegularSeason20242025!$B$3:$B$1315, "&lt;=" &amp; GI$1, DataRegularSeason20242025!$D$3:$D$1315, $A27)+SUMIFS(DataRegularSeason20242025!$AB$3:$AB$1315,DataRegularSeason20242025!$B$3:$B$1315, "&lt;=" &amp; GI$1, DataRegularSeason20242025!$E$3:$E$1315, $A27)</f>
        <v>17</v>
      </c>
      <c r="GJ27">
        <f>SUMIFS(DataRegularSeason20242025!$AA$3:$AA$1315,DataRegularSeason20242025!$B$3:$B$1315, "&lt;=" &amp; GJ$1, DataRegularSeason20242025!$D$3:$D$1315, $A27)+SUMIFS(DataRegularSeason20242025!$AB$3:$AB$1315,DataRegularSeason20242025!$B$3:$B$1315, "&lt;=" &amp; GJ$1, DataRegularSeason20242025!$E$3:$E$1315, $A27)</f>
        <v>17</v>
      </c>
      <c r="GK27">
        <f>SUMIFS(DataRegularSeason20242025!$AA$3:$AA$1315,DataRegularSeason20242025!$B$3:$B$1315, "&lt;=" &amp; GK$1, DataRegularSeason20242025!$D$3:$D$1315, $A27)+SUMIFS(DataRegularSeason20242025!$AB$3:$AB$1315,DataRegularSeason20242025!$B$3:$B$1315, "&lt;=" &amp; GK$1, DataRegularSeason20242025!$E$3:$E$1315, $A27)</f>
        <v>17</v>
      </c>
      <c r="GL27">
        <f>SUMIFS(DataRegularSeason20242025!$AA$3:$AA$1315,DataRegularSeason20242025!$B$3:$B$1315, "&lt;=" &amp; GL$1, DataRegularSeason20242025!$D$3:$D$1315, $A27)+SUMIFS(DataRegularSeason20242025!$AB$3:$AB$1315,DataRegularSeason20242025!$B$3:$B$1315, "&lt;=" &amp; GL$1, DataRegularSeason20242025!$E$3:$E$1315, $A27)</f>
        <v>17</v>
      </c>
      <c r="GM27">
        <f>SUMIFS(DataRegularSeason20242025!$AA$3:$AA$1315,DataRegularSeason20242025!$B$3:$B$1315, "&lt;=" &amp; GM$1, DataRegularSeason20242025!$D$3:$D$1315, $A27)+SUMIFS(DataRegularSeason20242025!$AB$3:$AB$1315,DataRegularSeason20242025!$B$3:$B$1315, "&lt;=" &amp; GM$1, DataRegularSeason20242025!$E$3:$E$1315, $A27)</f>
        <v>17</v>
      </c>
      <c r="GN27">
        <f>SUMIFS(DataRegularSeason20242025!$AA$3:$AA$1315,DataRegularSeason20242025!$B$3:$B$1315, "&lt;=" &amp; GN$1, DataRegularSeason20242025!$D$3:$D$1315, $A27)+SUMIFS(DataRegularSeason20242025!$AB$3:$AB$1315,DataRegularSeason20242025!$B$3:$B$1315, "&lt;=" &amp; GN$1, DataRegularSeason20242025!$E$3:$E$1315, $A27)</f>
        <v>17</v>
      </c>
      <c r="GO27">
        <f>SUMIFS(DataRegularSeason20242025!$AA$3:$AA$1315,DataRegularSeason20242025!$B$3:$B$1315, "&lt;=" &amp; GO$1, DataRegularSeason20242025!$D$3:$D$1315, $A27)+SUMIFS(DataRegularSeason20242025!$AB$3:$AB$1315,DataRegularSeason20242025!$B$3:$B$1315, "&lt;=" &amp; GO$1, DataRegularSeason20242025!$E$3:$E$1315, $A27)</f>
        <v>17</v>
      </c>
      <c r="GP27">
        <f>SUMIFS(DataRegularSeason20242025!$AA$3:$AA$1315,DataRegularSeason20242025!$B$3:$B$1315, "&lt;=" &amp; GP$1, DataRegularSeason20242025!$D$3:$D$1315, $A27)+SUMIFS(DataRegularSeason20242025!$AB$3:$AB$1315,DataRegularSeason20242025!$B$3:$B$1315, "&lt;=" &amp; GP$1, DataRegularSeason20242025!$E$3:$E$1315, $A27)</f>
        <v>17</v>
      </c>
      <c r="GQ27">
        <f>SUMIFS(DataRegularSeason20242025!$AA$3:$AA$1315,DataRegularSeason20242025!$B$3:$B$1315, "&lt;=" &amp; GQ$1, DataRegularSeason20242025!$D$3:$D$1315, $A27)+SUMIFS(DataRegularSeason20242025!$AB$3:$AB$1315,DataRegularSeason20242025!$B$3:$B$1315, "&lt;=" &amp; GQ$1, DataRegularSeason20242025!$E$3:$E$1315, $A27)</f>
        <v>17</v>
      </c>
      <c r="GR27">
        <f>SUMIFS(DataRegularSeason20242025!$AA$3:$AA$1315,DataRegularSeason20242025!$B$3:$B$1315, "&lt;=" &amp; GR$1, DataRegularSeason20242025!$D$3:$D$1315, $A27)+SUMIFS(DataRegularSeason20242025!$AB$3:$AB$1315,DataRegularSeason20242025!$B$3:$B$1315, "&lt;=" &amp; GR$1, DataRegularSeason20242025!$E$3:$E$1315, $A27)</f>
        <v>17</v>
      </c>
      <c r="GS27">
        <f>SUMIFS(DataRegularSeason20242025!$AA$3:$AA$1315,DataRegularSeason20242025!$B$3:$B$1315, "&lt;=" &amp; GS$1, DataRegularSeason20242025!$D$3:$D$1315, $A27)+SUMIFS(DataRegularSeason20242025!$AB$3:$AB$1315,DataRegularSeason20242025!$B$3:$B$1315, "&lt;=" &amp; GS$1, DataRegularSeason20242025!$E$3:$E$1315, $A27)</f>
        <v>17</v>
      </c>
      <c r="GT27">
        <f>SUMIFS(DataRegularSeason20242025!$AA$3:$AA$1315,DataRegularSeason20242025!$B$3:$B$1315, "&lt;=" &amp; GT$1, DataRegularSeason20242025!$D$3:$D$1315, $A27)+SUMIFS(DataRegularSeason20242025!$AB$3:$AB$1315,DataRegularSeason20242025!$B$3:$B$1315, "&lt;=" &amp; GT$1, DataRegularSeason20242025!$E$3:$E$1315, $A27)</f>
        <v>17</v>
      </c>
      <c r="GU27">
        <f>SUMIFS(DataRegularSeason20242025!$AA$3:$AA$1315,DataRegularSeason20242025!$B$3:$B$1315, "&lt;=" &amp; GU$1, DataRegularSeason20242025!$D$3:$D$1315, $A27)+SUMIFS(DataRegularSeason20242025!$AB$3:$AB$1315,DataRegularSeason20242025!$B$3:$B$1315, "&lt;=" &amp; GU$1, DataRegularSeason20242025!$E$3:$E$1315, $A27)</f>
        <v>17</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13</v>
      </c>
      <c r="AP28">
        <f>SUMIFS(DataRegularSeason20242025!$AA$3:$AA$1315,DataRegularSeason20242025!$B$3:$B$1315, "&lt;=" &amp; AP$1, DataRegularSeason20242025!$D$3:$D$1315, $A28)+SUMIFS(DataRegularSeason20242025!$AB$3:$AB$1315,DataRegularSeason20242025!$B$3:$B$1315, "&lt;=" &amp; AP$1, DataRegularSeason20242025!$E$3:$E$1315, $A28)</f>
        <v>13</v>
      </c>
      <c r="AQ28">
        <f>SUMIFS(DataRegularSeason20242025!$AA$3:$AA$1315,DataRegularSeason20242025!$B$3:$B$1315, "&lt;=" &amp; AQ$1, DataRegularSeason20242025!$D$3:$D$1315, $A28)+SUMIFS(DataRegularSeason20242025!$AB$3:$AB$1315,DataRegularSeason20242025!$B$3:$B$1315, "&lt;=" &amp; AQ$1, DataRegularSeason20242025!$E$3:$E$1315, $A28)</f>
        <v>13</v>
      </c>
      <c r="AR28">
        <f>SUMIFS(DataRegularSeason20242025!$AA$3:$AA$1315,DataRegularSeason20242025!$B$3:$B$1315, "&lt;=" &amp; AR$1, DataRegularSeason20242025!$D$3:$D$1315, $A28)+SUMIFS(DataRegularSeason20242025!$AB$3:$AB$1315,DataRegularSeason20242025!$B$3:$B$1315, "&lt;=" &amp; AR$1, DataRegularSeason20242025!$E$3:$E$1315, $A28)</f>
        <v>13</v>
      </c>
      <c r="AS28">
        <f>SUMIFS(DataRegularSeason20242025!$AA$3:$AA$1315,DataRegularSeason20242025!$B$3:$B$1315, "&lt;=" &amp; AS$1, DataRegularSeason20242025!$D$3:$D$1315, $A28)+SUMIFS(DataRegularSeason20242025!$AB$3:$AB$1315,DataRegularSeason20242025!$B$3:$B$1315, "&lt;=" &amp; AS$1, DataRegularSeason20242025!$E$3:$E$1315, $A28)</f>
        <v>13</v>
      </c>
      <c r="AT28">
        <f>SUMIFS(DataRegularSeason20242025!$AA$3:$AA$1315,DataRegularSeason20242025!$B$3:$B$1315, "&lt;=" &amp; AT$1, DataRegularSeason20242025!$D$3:$D$1315, $A28)+SUMIFS(DataRegularSeason20242025!$AB$3:$AB$1315,DataRegularSeason20242025!$B$3:$B$1315, "&lt;=" &amp; AT$1, DataRegularSeason20242025!$E$3:$E$1315, $A28)</f>
        <v>13</v>
      </c>
      <c r="AU28">
        <f>SUMIFS(DataRegularSeason20242025!$AA$3:$AA$1315,DataRegularSeason20242025!$B$3:$B$1315, "&lt;=" &amp; AU$1, DataRegularSeason20242025!$D$3:$D$1315, $A28)+SUMIFS(DataRegularSeason20242025!$AB$3:$AB$1315,DataRegularSeason20242025!$B$3:$B$1315, "&lt;=" &amp; AU$1, DataRegularSeason20242025!$E$3:$E$1315, $A28)</f>
        <v>13</v>
      </c>
      <c r="AV28">
        <f>SUMIFS(DataRegularSeason20242025!$AA$3:$AA$1315,DataRegularSeason20242025!$B$3:$B$1315, "&lt;=" &amp; AV$1, DataRegularSeason20242025!$D$3:$D$1315, $A28)+SUMIFS(DataRegularSeason20242025!$AB$3:$AB$1315,DataRegularSeason20242025!$B$3:$B$1315, "&lt;=" &amp; AV$1, DataRegularSeason20242025!$E$3:$E$1315, $A28)</f>
        <v>13</v>
      </c>
      <c r="AW28">
        <f>SUMIFS(DataRegularSeason20242025!$AA$3:$AA$1315,DataRegularSeason20242025!$B$3:$B$1315, "&lt;=" &amp; AW$1, DataRegularSeason20242025!$D$3:$D$1315, $A28)+SUMIFS(DataRegularSeason20242025!$AB$3:$AB$1315,DataRegularSeason20242025!$B$3:$B$1315, "&lt;=" &amp; AW$1, DataRegularSeason20242025!$E$3:$E$1315, $A28)</f>
        <v>13</v>
      </c>
      <c r="AX28">
        <f>SUMIFS(DataRegularSeason20242025!$AA$3:$AA$1315,DataRegularSeason20242025!$B$3:$B$1315, "&lt;=" &amp; AX$1, DataRegularSeason20242025!$D$3:$D$1315, $A28)+SUMIFS(DataRegularSeason20242025!$AB$3:$AB$1315,DataRegularSeason20242025!$B$3:$B$1315, "&lt;=" &amp; AX$1, DataRegularSeason20242025!$E$3:$E$1315, $A28)</f>
        <v>13</v>
      </c>
      <c r="AY28">
        <f>SUMIFS(DataRegularSeason20242025!$AA$3:$AA$1315,DataRegularSeason20242025!$B$3:$B$1315, "&lt;=" &amp; AY$1, DataRegularSeason20242025!$D$3:$D$1315, $A28)+SUMIFS(DataRegularSeason20242025!$AB$3:$AB$1315,DataRegularSeason20242025!$B$3:$B$1315, "&lt;=" &amp; AY$1, DataRegularSeason20242025!$E$3:$E$1315, $A28)</f>
        <v>13</v>
      </c>
      <c r="AZ28">
        <f>SUMIFS(DataRegularSeason20242025!$AA$3:$AA$1315,DataRegularSeason20242025!$B$3:$B$1315, "&lt;=" &amp; AZ$1, DataRegularSeason20242025!$D$3:$D$1315, $A28)+SUMIFS(DataRegularSeason20242025!$AB$3:$AB$1315,DataRegularSeason20242025!$B$3:$B$1315, "&lt;=" &amp; AZ$1, DataRegularSeason20242025!$E$3:$E$1315, $A28)</f>
        <v>13</v>
      </c>
      <c r="BA28">
        <f>SUMIFS(DataRegularSeason20242025!$AA$3:$AA$1315,DataRegularSeason20242025!$B$3:$B$1315, "&lt;=" &amp; BA$1, DataRegularSeason20242025!$D$3:$D$1315, $A28)+SUMIFS(DataRegularSeason20242025!$AB$3:$AB$1315,DataRegularSeason20242025!$B$3:$B$1315, "&lt;=" &amp; BA$1, DataRegularSeason20242025!$E$3:$E$1315, $A28)</f>
        <v>13</v>
      </c>
      <c r="BB28">
        <f>SUMIFS(DataRegularSeason20242025!$AA$3:$AA$1315,DataRegularSeason20242025!$B$3:$B$1315, "&lt;=" &amp; BB$1, DataRegularSeason20242025!$D$3:$D$1315, $A28)+SUMIFS(DataRegularSeason20242025!$AB$3:$AB$1315,DataRegularSeason20242025!$B$3:$B$1315, "&lt;=" &amp; BB$1, DataRegularSeason20242025!$E$3:$E$1315, $A28)</f>
        <v>13</v>
      </c>
      <c r="BC28">
        <f>SUMIFS(DataRegularSeason20242025!$AA$3:$AA$1315,DataRegularSeason20242025!$B$3:$B$1315, "&lt;=" &amp; BC$1, DataRegularSeason20242025!$D$3:$D$1315, $A28)+SUMIFS(DataRegularSeason20242025!$AB$3:$AB$1315,DataRegularSeason20242025!$B$3:$B$1315, "&lt;=" &amp; BC$1, DataRegularSeason20242025!$E$3:$E$1315, $A28)</f>
        <v>13</v>
      </c>
      <c r="BD28">
        <f>SUMIFS(DataRegularSeason20242025!$AA$3:$AA$1315,DataRegularSeason20242025!$B$3:$B$1315, "&lt;=" &amp; BD$1, DataRegularSeason20242025!$D$3:$D$1315, $A28)+SUMIFS(DataRegularSeason20242025!$AB$3:$AB$1315,DataRegularSeason20242025!$B$3:$B$1315, "&lt;=" &amp; BD$1, DataRegularSeason20242025!$E$3:$E$1315, $A28)</f>
        <v>13</v>
      </c>
      <c r="BE28">
        <f>SUMIFS(DataRegularSeason20242025!$AA$3:$AA$1315,DataRegularSeason20242025!$B$3:$B$1315, "&lt;=" &amp; BE$1, DataRegularSeason20242025!$D$3:$D$1315, $A28)+SUMIFS(DataRegularSeason20242025!$AB$3:$AB$1315,DataRegularSeason20242025!$B$3:$B$1315, "&lt;=" &amp; BE$1, DataRegularSeason20242025!$E$3:$E$1315, $A28)</f>
        <v>13</v>
      </c>
      <c r="BF28">
        <f>SUMIFS(DataRegularSeason20242025!$AA$3:$AA$1315,DataRegularSeason20242025!$B$3:$B$1315, "&lt;=" &amp; BF$1, DataRegularSeason20242025!$D$3:$D$1315, $A28)+SUMIFS(DataRegularSeason20242025!$AB$3:$AB$1315,DataRegularSeason20242025!$B$3:$B$1315, "&lt;=" &amp; BF$1, DataRegularSeason20242025!$E$3:$E$1315, $A28)</f>
        <v>13</v>
      </c>
      <c r="BG28">
        <f>SUMIFS(DataRegularSeason20242025!$AA$3:$AA$1315,DataRegularSeason20242025!$B$3:$B$1315, "&lt;=" &amp; BG$1, DataRegularSeason20242025!$D$3:$D$1315, $A28)+SUMIFS(DataRegularSeason20242025!$AB$3:$AB$1315,DataRegularSeason20242025!$B$3:$B$1315, "&lt;=" &amp; BG$1, DataRegularSeason20242025!$E$3:$E$1315, $A28)</f>
        <v>13</v>
      </c>
      <c r="BH28">
        <f>SUMIFS(DataRegularSeason20242025!$AA$3:$AA$1315,DataRegularSeason20242025!$B$3:$B$1315, "&lt;=" &amp; BH$1, DataRegularSeason20242025!$D$3:$D$1315, $A28)+SUMIFS(DataRegularSeason20242025!$AB$3:$AB$1315,DataRegularSeason20242025!$B$3:$B$1315, "&lt;=" &amp; BH$1, DataRegularSeason20242025!$E$3:$E$1315, $A28)</f>
        <v>13</v>
      </c>
      <c r="BI28">
        <f>SUMIFS(DataRegularSeason20242025!$AA$3:$AA$1315,DataRegularSeason20242025!$B$3:$B$1315, "&lt;=" &amp; BI$1, DataRegularSeason20242025!$D$3:$D$1315, $A28)+SUMIFS(DataRegularSeason20242025!$AB$3:$AB$1315,DataRegularSeason20242025!$B$3:$B$1315, "&lt;=" &amp; BI$1, DataRegularSeason20242025!$E$3:$E$1315, $A28)</f>
        <v>13</v>
      </c>
      <c r="BJ28">
        <f>SUMIFS(DataRegularSeason20242025!$AA$3:$AA$1315,DataRegularSeason20242025!$B$3:$B$1315, "&lt;=" &amp; BJ$1, DataRegularSeason20242025!$D$3:$D$1315, $A28)+SUMIFS(DataRegularSeason20242025!$AB$3:$AB$1315,DataRegularSeason20242025!$B$3:$B$1315, "&lt;=" &amp; BJ$1, DataRegularSeason20242025!$E$3:$E$1315, $A28)</f>
        <v>13</v>
      </c>
      <c r="BK28">
        <f>SUMIFS(DataRegularSeason20242025!$AA$3:$AA$1315,DataRegularSeason20242025!$B$3:$B$1315, "&lt;=" &amp; BK$1, DataRegularSeason20242025!$D$3:$D$1315, $A28)+SUMIFS(DataRegularSeason20242025!$AB$3:$AB$1315,DataRegularSeason20242025!$B$3:$B$1315, "&lt;=" &amp; BK$1, DataRegularSeason20242025!$E$3:$E$1315, $A28)</f>
        <v>13</v>
      </c>
      <c r="BL28">
        <f>SUMIFS(DataRegularSeason20242025!$AA$3:$AA$1315,DataRegularSeason20242025!$B$3:$B$1315, "&lt;=" &amp; BL$1, DataRegularSeason20242025!$D$3:$D$1315, $A28)+SUMIFS(DataRegularSeason20242025!$AB$3:$AB$1315,DataRegularSeason20242025!$B$3:$B$1315, "&lt;=" &amp; BL$1, DataRegularSeason20242025!$E$3:$E$1315, $A28)</f>
        <v>13</v>
      </c>
      <c r="BM28">
        <f>SUMIFS(DataRegularSeason20242025!$AA$3:$AA$1315,DataRegularSeason20242025!$B$3:$B$1315, "&lt;=" &amp; BM$1, DataRegularSeason20242025!$D$3:$D$1315, $A28)+SUMIFS(DataRegularSeason20242025!$AB$3:$AB$1315,DataRegularSeason20242025!$B$3:$B$1315, "&lt;=" &amp; BM$1, DataRegularSeason20242025!$E$3:$E$1315, $A28)</f>
        <v>13</v>
      </c>
      <c r="BN28">
        <f>SUMIFS(DataRegularSeason20242025!$AA$3:$AA$1315,DataRegularSeason20242025!$B$3:$B$1315, "&lt;=" &amp; BN$1, DataRegularSeason20242025!$D$3:$D$1315, $A28)+SUMIFS(DataRegularSeason20242025!$AB$3:$AB$1315,DataRegularSeason20242025!$B$3:$B$1315, "&lt;=" &amp; BN$1, DataRegularSeason20242025!$E$3:$E$1315, $A28)</f>
        <v>13</v>
      </c>
      <c r="BO28">
        <f>SUMIFS(DataRegularSeason20242025!$AA$3:$AA$1315,DataRegularSeason20242025!$B$3:$B$1315, "&lt;=" &amp; BO$1, DataRegularSeason20242025!$D$3:$D$1315, $A28)+SUMIFS(DataRegularSeason20242025!$AB$3:$AB$1315,DataRegularSeason20242025!$B$3:$B$1315, "&lt;=" &amp; BO$1, DataRegularSeason20242025!$E$3:$E$1315, $A28)</f>
        <v>13</v>
      </c>
      <c r="BP28">
        <f>SUMIFS(DataRegularSeason20242025!$AA$3:$AA$1315,DataRegularSeason20242025!$B$3:$B$1315, "&lt;=" &amp; BP$1, DataRegularSeason20242025!$D$3:$D$1315, $A28)+SUMIFS(DataRegularSeason20242025!$AB$3:$AB$1315,DataRegularSeason20242025!$B$3:$B$1315, "&lt;=" &amp; BP$1, DataRegularSeason20242025!$E$3:$E$1315, $A28)</f>
        <v>13</v>
      </c>
      <c r="BQ28">
        <f>SUMIFS(DataRegularSeason20242025!$AA$3:$AA$1315,DataRegularSeason20242025!$B$3:$B$1315, "&lt;=" &amp; BQ$1, DataRegularSeason20242025!$D$3:$D$1315, $A28)+SUMIFS(DataRegularSeason20242025!$AB$3:$AB$1315,DataRegularSeason20242025!$B$3:$B$1315, "&lt;=" &amp; BQ$1, DataRegularSeason20242025!$E$3:$E$1315, $A28)</f>
        <v>13</v>
      </c>
      <c r="BR28">
        <f>SUMIFS(DataRegularSeason20242025!$AA$3:$AA$1315,DataRegularSeason20242025!$B$3:$B$1315, "&lt;=" &amp; BR$1, DataRegularSeason20242025!$D$3:$D$1315, $A28)+SUMIFS(DataRegularSeason20242025!$AB$3:$AB$1315,DataRegularSeason20242025!$B$3:$B$1315, "&lt;=" &amp; BR$1, DataRegularSeason20242025!$E$3:$E$1315, $A28)</f>
        <v>13</v>
      </c>
      <c r="BS28">
        <f>SUMIFS(DataRegularSeason20242025!$AA$3:$AA$1315,DataRegularSeason20242025!$B$3:$B$1315, "&lt;=" &amp; BS$1, DataRegularSeason20242025!$D$3:$D$1315, $A28)+SUMIFS(DataRegularSeason20242025!$AB$3:$AB$1315,DataRegularSeason20242025!$B$3:$B$1315, "&lt;=" &amp; BS$1, DataRegularSeason20242025!$E$3:$E$1315, $A28)</f>
        <v>13</v>
      </c>
      <c r="BT28">
        <f>SUMIFS(DataRegularSeason20242025!$AA$3:$AA$1315,DataRegularSeason20242025!$B$3:$B$1315, "&lt;=" &amp; BT$1, DataRegularSeason20242025!$D$3:$D$1315, $A28)+SUMIFS(DataRegularSeason20242025!$AB$3:$AB$1315,DataRegularSeason20242025!$B$3:$B$1315, "&lt;=" &amp; BT$1, DataRegularSeason20242025!$E$3:$E$1315, $A28)</f>
        <v>13</v>
      </c>
      <c r="BU28">
        <f>SUMIFS(DataRegularSeason20242025!$AA$3:$AA$1315,DataRegularSeason20242025!$B$3:$B$1315, "&lt;=" &amp; BU$1, DataRegularSeason20242025!$D$3:$D$1315, $A28)+SUMIFS(DataRegularSeason20242025!$AB$3:$AB$1315,DataRegularSeason20242025!$B$3:$B$1315, "&lt;=" &amp; BU$1, DataRegularSeason20242025!$E$3:$E$1315, $A28)</f>
        <v>13</v>
      </c>
      <c r="BV28">
        <f>SUMIFS(DataRegularSeason20242025!$AA$3:$AA$1315,DataRegularSeason20242025!$B$3:$B$1315, "&lt;=" &amp; BV$1, DataRegularSeason20242025!$D$3:$D$1315, $A28)+SUMIFS(DataRegularSeason20242025!$AB$3:$AB$1315,DataRegularSeason20242025!$B$3:$B$1315, "&lt;=" &amp; BV$1, DataRegularSeason20242025!$E$3:$E$1315, $A28)</f>
        <v>13</v>
      </c>
      <c r="BW28">
        <f>SUMIFS(DataRegularSeason20242025!$AA$3:$AA$1315,DataRegularSeason20242025!$B$3:$B$1315, "&lt;=" &amp; BW$1, DataRegularSeason20242025!$D$3:$D$1315, $A28)+SUMIFS(DataRegularSeason20242025!$AB$3:$AB$1315,DataRegularSeason20242025!$B$3:$B$1315, "&lt;=" &amp; BW$1, DataRegularSeason20242025!$E$3:$E$1315, $A28)</f>
        <v>13</v>
      </c>
      <c r="BX28">
        <f>SUMIFS(DataRegularSeason20242025!$AA$3:$AA$1315,DataRegularSeason20242025!$B$3:$B$1315, "&lt;=" &amp; BX$1, DataRegularSeason20242025!$D$3:$D$1315, $A28)+SUMIFS(DataRegularSeason20242025!$AB$3:$AB$1315,DataRegularSeason20242025!$B$3:$B$1315, "&lt;=" &amp; BX$1, DataRegularSeason20242025!$E$3:$E$1315, $A28)</f>
        <v>13</v>
      </c>
      <c r="BY28">
        <f>SUMIFS(DataRegularSeason20242025!$AA$3:$AA$1315,DataRegularSeason20242025!$B$3:$B$1315, "&lt;=" &amp; BY$1, DataRegularSeason20242025!$D$3:$D$1315, $A28)+SUMIFS(DataRegularSeason20242025!$AB$3:$AB$1315,DataRegularSeason20242025!$B$3:$B$1315, "&lt;=" &amp; BY$1, DataRegularSeason20242025!$E$3:$E$1315, $A28)</f>
        <v>13</v>
      </c>
      <c r="BZ28">
        <f>SUMIFS(DataRegularSeason20242025!$AA$3:$AA$1315,DataRegularSeason20242025!$B$3:$B$1315, "&lt;=" &amp; BZ$1, DataRegularSeason20242025!$D$3:$D$1315, $A28)+SUMIFS(DataRegularSeason20242025!$AB$3:$AB$1315,DataRegularSeason20242025!$B$3:$B$1315, "&lt;=" &amp; BZ$1, DataRegularSeason20242025!$E$3:$E$1315, $A28)</f>
        <v>13</v>
      </c>
      <c r="CA28">
        <f>SUMIFS(DataRegularSeason20242025!$AA$3:$AA$1315,DataRegularSeason20242025!$B$3:$B$1315, "&lt;=" &amp; CA$1, DataRegularSeason20242025!$D$3:$D$1315, $A28)+SUMIFS(DataRegularSeason20242025!$AB$3:$AB$1315,DataRegularSeason20242025!$B$3:$B$1315, "&lt;=" &amp; CA$1, DataRegularSeason20242025!$E$3:$E$1315, $A28)</f>
        <v>13</v>
      </c>
      <c r="CB28">
        <f>SUMIFS(DataRegularSeason20242025!$AA$3:$AA$1315,DataRegularSeason20242025!$B$3:$B$1315, "&lt;=" &amp; CB$1, DataRegularSeason20242025!$D$3:$D$1315, $A28)+SUMIFS(DataRegularSeason20242025!$AB$3:$AB$1315,DataRegularSeason20242025!$B$3:$B$1315, "&lt;=" &amp; CB$1, DataRegularSeason20242025!$E$3:$E$1315, $A28)</f>
        <v>13</v>
      </c>
      <c r="CC28">
        <f>SUMIFS(DataRegularSeason20242025!$AA$3:$AA$1315,DataRegularSeason20242025!$B$3:$B$1315, "&lt;=" &amp; CC$1, DataRegularSeason20242025!$D$3:$D$1315, $A28)+SUMIFS(DataRegularSeason20242025!$AB$3:$AB$1315,DataRegularSeason20242025!$B$3:$B$1315, "&lt;=" &amp; CC$1, DataRegularSeason20242025!$E$3:$E$1315, $A28)</f>
        <v>13</v>
      </c>
      <c r="CD28">
        <f>SUMIFS(DataRegularSeason20242025!$AA$3:$AA$1315,DataRegularSeason20242025!$B$3:$B$1315, "&lt;=" &amp; CD$1, DataRegularSeason20242025!$D$3:$D$1315, $A28)+SUMIFS(DataRegularSeason20242025!$AB$3:$AB$1315,DataRegularSeason20242025!$B$3:$B$1315, "&lt;=" &amp; CD$1, DataRegularSeason20242025!$E$3:$E$1315, $A28)</f>
        <v>13</v>
      </c>
      <c r="CE28">
        <f>SUMIFS(DataRegularSeason20242025!$AA$3:$AA$1315,DataRegularSeason20242025!$B$3:$B$1315, "&lt;=" &amp; CE$1, DataRegularSeason20242025!$D$3:$D$1315, $A28)+SUMIFS(DataRegularSeason20242025!$AB$3:$AB$1315,DataRegularSeason20242025!$B$3:$B$1315, "&lt;=" &amp; CE$1, DataRegularSeason20242025!$E$3:$E$1315, $A28)</f>
        <v>13</v>
      </c>
      <c r="CF28">
        <f>SUMIFS(DataRegularSeason20242025!$AA$3:$AA$1315,DataRegularSeason20242025!$B$3:$B$1315, "&lt;=" &amp; CF$1, DataRegularSeason20242025!$D$3:$D$1315, $A28)+SUMIFS(DataRegularSeason20242025!$AB$3:$AB$1315,DataRegularSeason20242025!$B$3:$B$1315, "&lt;=" &amp; CF$1, DataRegularSeason20242025!$E$3:$E$1315, $A28)</f>
        <v>13</v>
      </c>
      <c r="CG28">
        <f>SUMIFS(DataRegularSeason20242025!$AA$3:$AA$1315,DataRegularSeason20242025!$B$3:$B$1315, "&lt;=" &amp; CG$1, DataRegularSeason20242025!$D$3:$D$1315, $A28)+SUMIFS(DataRegularSeason20242025!$AB$3:$AB$1315,DataRegularSeason20242025!$B$3:$B$1315, "&lt;=" &amp; CG$1, DataRegularSeason20242025!$E$3:$E$1315, $A28)</f>
        <v>13</v>
      </c>
      <c r="CH28">
        <f>SUMIFS(DataRegularSeason20242025!$AA$3:$AA$1315,DataRegularSeason20242025!$B$3:$B$1315, "&lt;=" &amp; CH$1, DataRegularSeason20242025!$D$3:$D$1315, $A28)+SUMIFS(DataRegularSeason20242025!$AB$3:$AB$1315,DataRegularSeason20242025!$B$3:$B$1315, "&lt;=" &amp; CH$1, DataRegularSeason20242025!$E$3:$E$1315, $A28)</f>
        <v>13</v>
      </c>
      <c r="CI28">
        <f>SUMIFS(DataRegularSeason20242025!$AA$3:$AA$1315,DataRegularSeason20242025!$B$3:$B$1315, "&lt;=" &amp; CI$1, DataRegularSeason20242025!$D$3:$D$1315, $A28)+SUMIFS(DataRegularSeason20242025!$AB$3:$AB$1315,DataRegularSeason20242025!$B$3:$B$1315, "&lt;=" &amp; CI$1, DataRegularSeason20242025!$E$3:$E$1315, $A28)</f>
        <v>13</v>
      </c>
      <c r="CJ28">
        <f>SUMIFS(DataRegularSeason20242025!$AA$3:$AA$1315,DataRegularSeason20242025!$B$3:$B$1315, "&lt;=" &amp; CJ$1, DataRegularSeason20242025!$D$3:$D$1315, $A28)+SUMIFS(DataRegularSeason20242025!$AB$3:$AB$1315,DataRegularSeason20242025!$B$3:$B$1315, "&lt;=" &amp; CJ$1, DataRegularSeason20242025!$E$3:$E$1315, $A28)</f>
        <v>13</v>
      </c>
      <c r="CK28">
        <f>SUMIFS(DataRegularSeason20242025!$AA$3:$AA$1315,DataRegularSeason20242025!$B$3:$B$1315, "&lt;=" &amp; CK$1, DataRegularSeason20242025!$D$3:$D$1315, $A28)+SUMIFS(DataRegularSeason20242025!$AB$3:$AB$1315,DataRegularSeason20242025!$B$3:$B$1315, "&lt;=" &amp; CK$1, DataRegularSeason20242025!$E$3:$E$1315, $A28)</f>
        <v>13</v>
      </c>
      <c r="CL28">
        <f>SUMIFS(DataRegularSeason20242025!$AA$3:$AA$1315,DataRegularSeason20242025!$B$3:$B$1315, "&lt;=" &amp; CL$1, DataRegularSeason20242025!$D$3:$D$1315, $A28)+SUMIFS(DataRegularSeason20242025!$AB$3:$AB$1315,DataRegularSeason20242025!$B$3:$B$1315, "&lt;=" &amp; CL$1, DataRegularSeason20242025!$E$3:$E$1315, $A28)</f>
        <v>13</v>
      </c>
      <c r="CM28">
        <f>SUMIFS(DataRegularSeason20242025!$AA$3:$AA$1315,DataRegularSeason20242025!$B$3:$B$1315, "&lt;=" &amp; CM$1, DataRegularSeason20242025!$D$3:$D$1315, $A28)+SUMIFS(DataRegularSeason20242025!$AB$3:$AB$1315,DataRegularSeason20242025!$B$3:$B$1315, "&lt;=" &amp; CM$1, DataRegularSeason20242025!$E$3:$E$1315, $A28)</f>
        <v>13</v>
      </c>
      <c r="CN28">
        <f>SUMIFS(DataRegularSeason20242025!$AA$3:$AA$1315,DataRegularSeason20242025!$B$3:$B$1315, "&lt;=" &amp; CN$1, DataRegularSeason20242025!$D$3:$D$1315, $A28)+SUMIFS(DataRegularSeason20242025!$AB$3:$AB$1315,DataRegularSeason20242025!$B$3:$B$1315, "&lt;=" &amp; CN$1, DataRegularSeason20242025!$E$3:$E$1315, $A28)</f>
        <v>13</v>
      </c>
      <c r="CO28">
        <f>SUMIFS(DataRegularSeason20242025!$AA$3:$AA$1315,DataRegularSeason20242025!$B$3:$B$1315, "&lt;=" &amp; CO$1, DataRegularSeason20242025!$D$3:$D$1315, $A28)+SUMIFS(DataRegularSeason20242025!$AB$3:$AB$1315,DataRegularSeason20242025!$B$3:$B$1315, "&lt;=" &amp; CO$1, DataRegularSeason20242025!$E$3:$E$1315, $A28)</f>
        <v>13</v>
      </c>
      <c r="CP28">
        <f>SUMIFS(DataRegularSeason20242025!$AA$3:$AA$1315,DataRegularSeason20242025!$B$3:$B$1315, "&lt;=" &amp; CP$1, DataRegularSeason20242025!$D$3:$D$1315, $A28)+SUMIFS(DataRegularSeason20242025!$AB$3:$AB$1315,DataRegularSeason20242025!$B$3:$B$1315, "&lt;=" &amp; CP$1, DataRegularSeason20242025!$E$3:$E$1315, $A28)</f>
        <v>13</v>
      </c>
      <c r="CQ28">
        <f>SUMIFS(DataRegularSeason20242025!$AA$3:$AA$1315,DataRegularSeason20242025!$B$3:$B$1315, "&lt;=" &amp; CQ$1, DataRegularSeason20242025!$D$3:$D$1315, $A28)+SUMIFS(DataRegularSeason20242025!$AB$3:$AB$1315,DataRegularSeason20242025!$B$3:$B$1315, "&lt;=" &amp; CQ$1, DataRegularSeason20242025!$E$3:$E$1315, $A28)</f>
        <v>13</v>
      </c>
      <c r="CR28">
        <f>SUMIFS(DataRegularSeason20242025!$AA$3:$AA$1315,DataRegularSeason20242025!$B$3:$B$1315, "&lt;=" &amp; CR$1, DataRegularSeason20242025!$D$3:$D$1315, $A28)+SUMIFS(DataRegularSeason20242025!$AB$3:$AB$1315,DataRegularSeason20242025!$B$3:$B$1315, "&lt;=" &amp; CR$1, DataRegularSeason20242025!$E$3:$E$1315, $A28)</f>
        <v>13</v>
      </c>
      <c r="CS28">
        <f>SUMIFS(DataRegularSeason20242025!$AA$3:$AA$1315,DataRegularSeason20242025!$B$3:$B$1315, "&lt;=" &amp; CS$1, DataRegularSeason20242025!$D$3:$D$1315, $A28)+SUMIFS(DataRegularSeason20242025!$AB$3:$AB$1315,DataRegularSeason20242025!$B$3:$B$1315, "&lt;=" &amp; CS$1, DataRegularSeason20242025!$E$3:$E$1315, $A28)</f>
        <v>13</v>
      </c>
      <c r="CT28">
        <f>SUMIFS(DataRegularSeason20242025!$AA$3:$AA$1315,DataRegularSeason20242025!$B$3:$B$1315, "&lt;=" &amp; CT$1, DataRegularSeason20242025!$D$3:$D$1315, $A28)+SUMIFS(DataRegularSeason20242025!$AB$3:$AB$1315,DataRegularSeason20242025!$B$3:$B$1315, "&lt;=" &amp; CT$1, DataRegularSeason20242025!$E$3:$E$1315, $A28)</f>
        <v>13</v>
      </c>
      <c r="CU28">
        <f>SUMIFS(DataRegularSeason20242025!$AA$3:$AA$1315,DataRegularSeason20242025!$B$3:$B$1315, "&lt;=" &amp; CU$1, DataRegularSeason20242025!$D$3:$D$1315, $A28)+SUMIFS(DataRegularSeason20242025!$AB$3:$AB$1315,DataRegularSeason20242025!$B$3:$B$1315, "&lt;=" &amp; CU$1, DataRegularSeason20242025!$E$3:$E$1315, $A28)</f>
        <v>13</v>
      </c>
      <c r="CV28">
        <f>SUMIFS(DataRegularSeason20242025!$AA$3:$AA$1315,DataRegularSeason20242025!$B$3:$B$1315, "&lt;=" &amp; CV$1, DataRegularSeason20242025!$D$3:$D$1315, $A28)+SUMIFS(DataRegularSeason20242025!$AB$3:$AB$1315,DataRegularSeason20242025!$B$3:$B$1315, "&lt;=" &amp; CV$1, DataRegularSeason20242025!$E$3:$E$1315, $A28)</f>
        <v>13</v>
      </c>
      <c r="CW28">
        <f>SUMIFS(DataRegularSeason20242025!$AA$3:$AA$1315,DataRegularSeason20242025!$B$3:$B$1315, "&lt;=" &amp; CW$1, DataRegularSeason20242025!$D$3:$D$1315, $A28)+SUMIFS(DataRegularSeason20242025!$AB$3:$AB$1315,DataRegularSeason20242025!$B$3:$B$1315, "&lt;=" &amp; CW$1, DataRegularSeason20242025!$E$3:$E$1315, $A28)</f>
        <v>13</v>
      </c>
      <c r="CX28">
        <f>SUMIFS(DataRegularSeason20242025!$AA$3:$AA$1315,DataRegularSeason20242025!$B$3:$B$1315, "&lt;=" &amp; CX$1, DataRegularSeason20242025!$D$3:$D$1315, $A28)+SUMIFS(DataRegularSeason20242025!$AB$3:$AB$1315,DataRegularSeason20242025!$B$3:$B$1315, "&lt;=" &amp; CX$1, DataRegularSeason20242025!$E$3:$E$1315, $A28)</f>
        <v>13</v>
      </c>
      <c r="CY28">
        <f>SUMIFS(DataRegularSeason20242025!$AA$3:$AA$1315,DataRegularSeason20242025!$B$3:$B$1315, "&lt;=" &amp; CY$1, DataRegularSeason20242025!$D$3:$D$1315, $A28)+SUMIFS(DataRegularSeason20242025!$AB$3:$AB$1315,DataRegularSeason20242025!$B$3:$B$1315, "&lt;=" &amp; CY$1, DataRegularSeason20242025!$E$3:$E$1315, $A28)</f>
        <v>13</v>
      </c>
      <c r="CZ28">
        <f>SUMIFS(DataRegularSeason20242025!$AA$3:$AA$1315,DataRegularSeason20242025!$B$3:$B$1315, "&lt;=" &amp; CZ$1, DataRegularSeason20242025!$D$3:$D$1315, $A28)+SUMIFS(DataRegularSeason20242025!$AB$3:$AB$1315,DataRegularSeason20242025!$B$3:$B$1315, "&lt;=" &amp; CZ$1, DataRegularSeason20242025!$E$3:$E$1315, $A28)</f>
        <v>13</v>
      </c>
      <c r="DA28">
        <f>SUMIFS(DataRegularSeason20242025!$AA$3:$AA$1315,DataRegularSeason20242025!$B$3:$B$1315, "&lt;=" &amp; DA$1, DataRegularSeason20242025!$D$3:$D$1315, $A28)+SUMIFS(DataRegularSeason20242025!$AB$3:$AB$1315,DataRegularSeason20242025!$B$3:$B$1315, "&lt;=" &amp; DA$1, DataRegularSeason20242025!$E$3:$E$1315, $A28)</f>
        <v>13</v>
      </c>
      <c r="DB28">
        <f>SUMIFS(DataRegularSeason20242025!$AA$3:$AA$1315,DataRegularSeason20242025!$B$3:$B$1315, "&lt;=" &amp; DB$1, DataRegularSeason20242025!$D$3:$D$1315, $A28)+SUMIFS(DataRegularSeason20242025!$AB$3:$AB$1315,DataRegularSeason20242025!$B$3:$B$1315, "&lt;=" &amp; DB$1, DataRegularSeason20242025!$E$3:$E$1315, $A28)</f>
        <v>13</v>
      </c>
      <c r="DC28">
        <f>SUMIFS(DataRegularSeason20242025!$AA$3:$AA$1315,DataRegularSeason20242025!$B$3:$B$1315, "&lt;=" &amp; DC$1, DataRegularSeason20242025!$D$3:$D$1315, $A28)+SUMIFS(DataRegularSeason20242025!$AB$3:$AB$1315,DataRegularSeason20242025!$B$3:$B$1315, "&lt;=" &amp; DC$1, DataRegularSeason20242025!$E$3:$E$1315, $A28)</f>
        <v>13</v>
      </c>
      <c r="DD28">
        <f>SUMIFS(DataRegularSeason20242025!$AA$3:$AA$1315,DataRegularSeason20242025!$B$3:$B$1315, "&lt;=" &amp; DD$1, DataRegularSeason20242025!$D$3:$D$1315, $A28)+SUMIFS(DataRegularSeason20242025!$AB$3:$AB$1315,DataRegularSeason20242025!$B$3:$B$1315, "&lt;=" &amp; DD$1, DataRegularSeason20242025!$E$3:$E$1315, $A28)</f>
        <v>13</v>
      </c>
      <c r="DE28">
        <f>SUMIFS(DataRegularSeason20242025!$AA$3:$AA$1315,DataRegularSeason20242025!$B$3:$B$1315, "&lt;=" &amp; DE$1, DataRegularSeason20242025!$D$3:$D$1315, $A28)+SUMIFS(DataRegularSeason20242025!$AB$3:$AB$1315,DataRegularSeason20242025!$B$3:$B$1315, "&lt;=" &amp; DE$1, DataRegularSeason20242025!$E$3:$E$1315, $A28)</f>
        <v>13</v>
      </c>
      <c r="DF28">
        <f>SUMIFS(DataRegularSeason20242025!$AA$3:$AA$1315,DataRegularSeason20242025!$B$3:$B$1315, "&lt;=" &amp; DF$1, DataRegularSeason20242025!$D$3:$D$1315, $A28)+SUMIFS(DataRegularSeason20242025!$AB$3:$AB$1315,DataRegularSeason20242025!$B$3:$B$1315, "&lt;=" &amp; DF$1, DataRegularSeason20242025!$E$3:$E$1315, $A28)</f>
        <v>13</v>
      </c>
      <c r="DG28">
        <f>SUMIFS(DataRegularSeason20242025!$AA$3:$AA$1315,DataRegularSeason20242025!$B$3:$B$1315, "&lt;=" &amp; DG$1, DataRegularSeason20242025!$D$3:$D$1315, $A28)+SUMIFS(DataRegularSeason20242025!$AB$3:$AB$1315,DataRegularSeason20242025!$B$3:$B$1315, "&lt;=" &amp; DG$1, DataRegularSeason20242025!$E$3:$E$1315, $A28)</f>
        <v>13</v>
      </c>
      <c r="DH28">
        <f>SUMIFS(DataRegularSeason20242025!$AA$3:$AA$1315,DataRegularSeason20242025!$B$3:$B$1315, "&lt;=" &amp; DH$1, DataRegularSeason20242025!$D$3:$D$1315, $A28)+SUMIFS(DataRegularSeason20242025!$AB$3:$AB$1315,DataRegularSeason20242025!$B$3:$B$1315, "&lt;=" &amp; DH$1, DataRegularSeason20242025!$E$3:$E$1315, $A28)</f>
        <v>13</v>
      </c>
      <c r="DI28">
        <f>SUMIFS(DataRegularSeason20242025!$AA$3:$AA$1315,DataRegularSeason20242025!$B$3:$B$1315, "&lt;=" &amp; DI$1, DataRegularSeason20242025!$D$3:$D$1315, $A28)+SUMIFS(DataRegularSeason20242025!$AB$3:$AB$1315,DataRegularSeason20242025!$B$3:$B$1315, "&lt;=" &amp; DI$1, DataRegularSeason20242025!$E$3:$E$1315, $A28)</f>
        <v>13</v>
      </c>
      <c r="DJ28">
        <f>SUMIFS(DataRegularSeason20242025!$AA$3:$AA$1315,DataRegularSeason20242025!$B$3:$B$1315, "&lt;=" &amp; DJ$1, DataRegularSeason20242025!$D$3:$D$1315, $A28)+SUMIFS(DataRegularSeason20242025!$AB$3:$AB$1315,DataRegularSeason20242025!$B$3:$B$1315, "&lt;=" &amp; DJ$1, DataRegularSeason20242025!$E$3:$E$1315, $A28)</f>
        <v>13</v>
      </c>
      <c r="DK28">
        <f>SUMIFS(DataRegularSeason20242025!$AA$3:$AA$1315,DataRegularSeason20242025!$B$3:$B$1315, "&lt;=" &amp; DK$1, DataRegularSeason20242025!$D$3:$D$1315, $A28)+SUMIFS(DataRegularSeason20242025!$AB$3:$AB$1315,DataRegularSeason20242025!$B$3:$B$1315, "&lt;=" &amp; DK$1, DataRegularSeason20242025!$E$3:$E$1315, $A28)</f>
        <v>13</v>
      </c>
      <c r="DL28">
        <f>SUMIFS(DataRegularSeason20242025!$AA$3:$AA$1315,DataRegularSeason20242025!$B$3:$B$1315, "&lt;=" &amp; DL$1, DataRegularSeason20242025!$D$3:$D$1315, $A28)+SUMIFS(DataRegularSeason20242025!$AB$3:$AB$1315,DataRegularSeason20242025!$B$3:$B$1315, "&lt;=" &amp; DL$1, DataRegularSeason20242025!$E$3:$E$1315, $A28)</f>
        <v>13</v>
      </c>
      <c r="DM28">
        <f>SUMIFS(DataRegularSeason20242025!$AA$3:$AA$1315,DataRegularSeason20242025!$B$3:$B$1315, "&lt;=" &amp; DM$1, DataRegularSeason20242025!$D$3:$D$1315, $A28)+SUMIFS(DataRegularSeason20242025!$AB$3:$AB$1315,DataRegularSeason20242025!$B$3:$B$1315, "&lt;=" &amp; DM$1, DataRegularSeason20242025!$E$3:$E$1315, $A28)</f>
        <v>13</v>
      </c>
      <c r="DN28">
        <f>SUMIFS(DataRegularSeason20242025!$AA$3:$AA$1315,DataRegularSeason20242025!$B$3:$B$1315, "&lt;=" &amp; DN$1, DataRegularSeason20242025!$D$3:$D$1315, $A28)+SUMIFS(DataRegularSeason20242025!$AB$3:$AB$1315,DataRegularSeason20242025!$B$3:$B$1315, "&lt;=" &amp; DN$1, DataRegularSeason20242025!$E$3:$E$1315, $A28)</f>
        <v>13</v>
      </c>
      <c r="DO28">
        <f>SUMIFS(DataRegularSeason20242025!$AA$3:$AA$1315,DataRegularSeason20242025!$B$3:$B$1315, "&lt;=" &amp; DO$1, DataRegularSeason20242025!$D$3:$D$1315, $A28)+SUMIFS(DataRegularSeason20242025!$AB$3:$AB$1315,DataRegularSeason20242025!$B$3:$B$1315, "&lt;=" &amp; DO$1, DataRegularSeason20242025!$E$3:$E$1315, $A28)</f>
        <v>13</v>
      </c>
      <c r="DP28">
        <f>SUMIFS(DataRegularSeason20242025!$AA$3:$AA$1315,DataRegularSeason20242025!$B$3:$B$1315, "&lt;=" &amp; DP$1, DataRegularSeason20242025!$D$3:$D$1315, $A28)+SUMIFS(DataRegularSeason20242025!$AB$3:$AB$1315,DataRegularSeason20242025!$B$3:$B$1315, "&lt;=" &amp; DP$1, DataRegularSeason20242025!$E$3:$E$1315, $A28)</f>
        <v>13</v>
      </c>
      <c r="DQ28">
        <f>SUMIFS(DataRegularSeason20242025!$AA$3:$AA$1315,DataRegularSeason20242025!$B$3:$B$1315, "&lt;=" &amp; DQ$1, DataRegularSeason20242025!$D$3:$D$1315, $A28)+SUMIFS(DataRegularSeason20242025!$AB$3:$AB$1315,DataRegularSeason20242025!$B$3:$B$1315, "&lt;=" &amp; DQ$1, DataRegularSeason20242025!$E$3:$E$1315, $A28)</f>
        <v>13</v>
      </c>
      <c r="DR28">
        <f>SUMIFS(DataRegularSeason20242025!$AA$3:$AA$1315,DataRegularSeason20242025!$B$3:$B$1315, "&lt;=" &amp; DR$1, DataRegularSeason20242025!$D$3:$D$1315, $A28)+SUMIFS(DataRegularSeason20242025!$AB$3:$AB$1315,DataRegularSeason20242025!$B$3:$B$1315, "&lt;=" &amp; DR$1, DataRegularSeason20242025!$E$3:$E$1315, $A28)</f>
        <v>13</v>
      </c>
      <c r="DS28">
        <f>SUMIFS(DataRegularSeason20242025!$AA$3:$AA$1315,DataRegularSeason20242025!$B$3:$B$1315, "&lt;=" &amp; DS$1, DataRegularSeason20242025!$D$3:$D$1315, $A28)+SUMIFS(DataRegularSeason20242025!$AB$3:$AB$1315,DataRegularSeason20242025!$B$3:$B$1315, "&lt;=" &amp; DS$1, DataRegularSeason20242025!$E$3:$E$1315, $A28)</f>
        <v>13</v>
      </c>
      <c r="DT28">
        <f>SUMIFS(DataRegularSeason20242025!$AA$3:$AA$1315,DataRegularSeason20242025!$B$3:$B$1315, "&lt;=" &amp; DT$1, DataRegularSeason20242025!$D$3:$D$1315, $A28)+SUMIFS(DataRegularSeason20242025!$AB$3:$AB$1315,DataRegularSeason20242025!$B$3:$B$1315, "&lt;=" &amp; DT$1, DataRegularSeason20242025!$E$3:$E$1315, $A28)</f>
        <v>13</v>
      </c>
      <c r="DU28">
        <f>SUMIFS(DataRegularSeason20242025!$AA$3:$AA$1315,DataRegularSeason20242025!$B$3:$B$1315, "&lt;=" &amp; DU$1, DataRegularSeason20242025!$D$3:$D$1315, $A28)+SUMIFS(DataRegularSeason20242025!$AB$3:$AB$1315,DataRegularSeason20242025!$B$3:$B$1315, "&lt;=" &amp; DU$1, DataRegularSeason20242025!$E$3:$E$1315, $A28)</f>
        <v>13</v>
      </c>
      <c r="DV28">
        <f>SUMIFS(DataRegularSeason20242025!$AA$3:$AA$1315,DataRegularSeason20242025!$B$3:$B$1315, "&lt;=" &amp; DV$1, DataRegularSeason20242025!$D$3:$D$1315, $A28)+SUMIFS(DataRegularSeason20242025!$AB$3:$AB$1315,DataRegularSeason20242025!$B$3:$B$1315, "&lt;=" &amp; DV$1, DataRegularSeason20242025!$E$3:$E$1315, $A28)</f>
        <v>13</v>
      </c>
      <c r="DW28">
        <f>SUMIFS(DataRegularSeason20242025!$AA$3:$AA$1315,DataRegularSeason20242025!$B$3:$B$1315, "&lt;=" &amp; DW$1, DataRegularSeason20242025!$D$3:$D$1315, $A28)+SUMIFS(DataRegularSeason20242025!$AB$3:$AB$1315,DataRegularSeason20242025!$B$3:$B$1315, "&lt;=" &amp; DW$1, DataRegularSeason20242025!$E$3:$E$1315, $A28)</f>
        <v>13</v>
      </c>
      <c r="DX28">
        <f>SUMIFS(DataRegularSeason20242025!$AA$3:$AA$1315,DataRegularSeason20242025!$B$3:$B$1315, "&lt;=" &amp; DX$1, DataRegularSeason20242025!$D$3:$D$1315, $A28)+SUMIFS(DataRegularSeason20242025!$AB$3:$AB$1315,DataRegularSeason20242025!$B$3:$B$1315, "&lt;=" &amp; DX$1, DataRegularSeason20242025!$E$3:$E$1315, $A28)</f>
        <v>13</v>
      </c>
      <c r="DY28">
        <f>SUMIFS(DataRegularSeason20242025!$AA$3:$AA$1315,DataRegularSeason20242025!$B$3:$B$1315, "&lt;=" &amp; DY$1, DataRegularSeason20242025!$D$3:$D$1315, $A28)+SUMIFS(DataRegularSeason20242025!$AB$3:$AB$1315,DataRegularSeason20242025!$B$3:$B$1315, "&lt;=" &amp; DY$1, DataRegularSeason20242025!$E$3:$E$1315, $A28)</f>
        <v>13</v>
      </c>
      <c r="DZ28">
        <f>SUMIFS(DataRegularSeason20242025!$AA$3:$AA$1315,DataRegularSeason20242025!$B$3:$B$1315, "&lt;=" &amp; DZ$1, DataRegularSeason20242025!$D$3:$D$1315, $A28)+SUMIFS(DataRegularSeason20242025!$AB$3:$AB$1315,DataRegularSeason20242025!$B$3:$B$1315, "&lt;=" &amp; DZ$1, DataRegularSeason20242025!$E$3:$E$1315, $A28)</f>
        <v>13</v>
      </c>
      <c r="EA28">
        <f>SUMIFS(DataRegularSeason20242025!$AA$3:$AA$1315,DataRegularSeason20242025!$B$3:$B$1315, "&lt;=" &amp; EA$1, DataRegularSeason20242025!$D$3:$D$1315, $A28)+SUMIFS(DataRegularSeason20242025!$AB$3:$AB$1315,DataRegularSeason20242025!$B$3:$B$1315, "&lt;=" &amp; EA$1, DataRegularSeason20242025!$E$3:$E$1315, $A28)</f>
        <v>13</v>
      </c>
      <c r="EB28">
        <f>SUMIFS(DataRegularSeason20242025!$AA$3:$AA$1315,DataRegularSeason20242025!$B$3:$B$1315, "&lt;=" &amp; EB$1, DataRegularSeason20242025!$D$3:$D$1315, $A28)+SUMIFS(DataRegularSeason20242025!$AB$3:$AB$1315,DataRegularSeason20242025!$B$3:$B$1315, "&lt;=" &amp; EB$1, DataRegularSeason20242025!$E$3:$E$1315, $A28)</f>
        <v>13</v>
      </c>
      <c r="EC28">
        <f>SUMIFS(DataRegularSeason20242025!$AA$3:$AA$1315,DataRegularSeason20242025!$B$3:$B$1315, "&lt;=" &amp; EC$1, DataRegularSeason20242025!$D$3:$D$1315, $A28)+SUMIFS(DataRegularSeason20242025!$AB$3:$AB$1315,DataRegularSeason20242025!$B$3:$B$1315, "&lt;=" &amp; EC$1, DataRegularSeason20242025!$E$3:$E$1315, $A28)</f>
        <v>13</v>
      </c>
      <c r="ED28">
        <f>SUMIFS(DataRegularSeason20242025!$AA$3:$AA$1315,DataRegularSeason20242025!$B$3:$B$1315, "&lt;=" &amp; ED$1, DataRegularSeason20242025!$D$3:$D$1315, $A28)+SUMIFS(DataRegularSeason20242025!$AB$3:$AB$1315,DataRegularSeason20242025!$B$3:$B$1315, "&lt;=" &amp; ED$1, DataRegularSeason20242025!$E$3:$E$1315, $A28)</f>
        <v>13</v>
      </c>
      <c r="EE28">
        <f>SUMIFS(DataRegularSeason20242025!$AA$3:$AA$1315,DataRegularSeason20242025!$B$3:$B$1315, "&lt;=" &amp; EE$1, DataRegularSeason20242025!$D$3:$D$1315, $A28)+SUMIFS(DataRegularSeason20242025!$AB$3:$AB$1315,DataRegularSeason20242025!$B$3:$B$1315, "&lt;=" &amp; EE$1, DataRegularSeason20242025!$E$3:$E$1315, $A28)</f>
        <v>13</v>
      </c>
      <c r="EF28">
        <f>SUMIFS(DataRegularSeason20242025!$AA$3:$AA$1315,DataRegularSeason20242025!$B$3:$B$1315, "&lt;=" &amp; EF$1, DataRegularSeason20242025!$D$3:$D$1315, $A28)+SUMIFS(DataRegularSeason20242025!$AB$3:$AB$1315,DataRegularSeason20242025!$B$3:$B$1315, "&lt;=" &amp; EF$1, DataRegularSeason20242025!$E$3:$E$1315, $A28)</f>
        <v>13</v>
      </c>
      <c r="EG28">
        <f>SUMIFS(DataRegularSeason20242025!$AA$3:$AA$1315,DataRegularSeason20242025!$B$3:$B$1315, "&lt;=" &amp; EG$1, DataRegularSeason20242025!$D$3:$D$1315, $A28)+SUMIFS(DataRegularSeason20242025!$AB$3:$AB$1315,DataRegularSeason20242025!$B$3:$B$1315, "&lt;=" &amp; EG$1, DataRegularSeason20242025!$E$3:$E$1315, $A28)</f>
        <v>13</v>
      </c>
      <c r="EH28">
        <f>SUMIFS(DataRegularSeason20242025!$AA$3:$AA$1315,DataRegularSeason20242025!$B$3:$B$1315, "&lt;=" &amp; EH$1, DataRegularSeason20242025!$D$3:$D$1315, $A28)+SUMIFS(DataRegularSeason20242025!$AB$3:$AB$1315,DataRegularSeason20242025!$B$3:$B$1315, "&lt;=" &amp; EH$1, DataRegularSeason20242025!$E$3:$E$1315, $A28)</f>
        <v>13</v>
      </c>
      <c r="EI28">
        <f>SUMIFS(DataRegularSeason20242025!$AA$3:$AA$1315,DataRegularSeason20242025!$B$3:$B$1315, "&lt;=" &amp; EI$1, DataRegularSeason20242025!$D$3:$D$1315, $A28)+SUMIFS(DataRegularSeason20242025!$AB$3:$AB$1315,DataRegularSeason20242025!$B$3:$B$1315, "&lt;=" &amp; EI$1, DataRegularSeason20242025!$E$3:$E$1315, $A28)</f>
        <v>13</v>
      </c>
      <c r="EJ28">
        <f>SUMIFS(DataRegularSeason20242025!$AA$3:$AA$1315,DataRegularSeason20242025!$B$3:$B$1315, "&lt;=" &amp; EJ$1, DataRegularSeason20242025!$D$3:$D$1315, $A28)+SUMIFS(DataRegularSeason20242025!$AB$3:$AB$1315,DataRegularSeason20242025!$B$3:$B$1315, "&lt;=" &amp; EJ$1, DataRegularSeason20242025!$E$3:$E$1315, $A28)</f>
        <v>13</v>
      </c>
      <c r="EK28">
        <f>SUMIFS(DataRegularSeason20242025!$AA$3:$AA$1315,DataRegularSeason20242025!$B$3:$B$1315, "&lt;=" &amp; EK$1, DataRegularSeason20242025!$D$3:$D$1315, $A28)+SUMIFS(DataRegularSeason20242025!$AB$3:$AB$1315,DataRegularSeason20242025!$B$3:$B$1315, "&lt;=" &amp; EK$1, DataRegularSeason20242025!$E$3:$E$1315, $A28)</f>
        <v>13</v>
      </c>
      <c r="EL28">
        <f>SUMIFS(DataRegularSeason20242025!$AA$3:$AA$1315,DataRegularSeason20242025!$B$3:$B$1315, "&lt;=" &amp; EL$1, DataRegularSeason20242025!$D$3:$D$1315, $A28)+SUMIFS(DataRegularSeason20242025!$AB$3:$AB$1315,DataRegularSeason20242025!$B$3:$B$1315, "&lt;=" &amp; EL$1, DataRegularSeason20242025!$E$3:$E$1315, $A28)</f>
        <v>13</v>
      </c>
      <c r="EM28">
        <f>SUMIFS(DataRegularSeason20242025!$AA$3:$AA$1315,DataRegularSeason20242025!$B$3:$B$1315, "&lt;=" &amp; EM$1, DataRegularSeason20242025!$D$3:$D$1315, $A28)+SUMIFS(DataRegularSeason20242025!$AB$3:$AB$1315,DataRegularSeason20242025!$B$3:$B$1315, "&lt;=" &amp; EM$1, DataRegularSeason20242025!$E$3:$E$1315, $A28)</f>
        <v>13</v>
      </c>
      <c r="EN28">
        <f>SUMIFS(DataRegularSeason20242025!$AA$3:$AA$1315,DataRegularSeason20242025!$B$3:$B$1315, "&lt;=" &amp; EN$1, DataRegularSeason20242025!$D$3:$D$1315, $A28)+SUMIFS(DataRegularSeason20242025!$AB$3:$AB$1315,DataRegularSeason20242025!$B$3:$B$1315, "&lt;=" &amp; EN$1, DataRegularSeason20242025!$E$3:$E$1315, $A28)</f>
        <v>13</v>
      </c>
      <c r="EO28">
        <f>SUMIFS(DataRegularSeason20242025!$AA$3:$AA$1315,DataRegularSeason20242025!$B$3:$B$1315, "&lt;=" &amp; EO$1, DataRegularSeason20242025!$D$3:$D$1315, $A28)+SUMIFS(DataRegularSeason20242025!$AB$3:$AB$1315,DataRegularSeason20242025!$B$3:$B$1315, "&lt;=" &amp; EO$1, DataRegularSeason20242025!$E$3:$E$1315, $A28)</f>
        <v>13</v>
      </c>
      <c r="EP28">
        <f>SUMIFS(DataRegularSeason20242025!$AA$3:$AA$1315,DataRegularSeason20242025!$B$3:$B$1315, "&lt;=" &amp; EP$1, DataRegularSeason20242025!$D$3:$D$1315, $A28)+SUMIFS(DataRegularSeason20242025!$AB$3:$AB$1315,DataRegularSeason20242025!$B$3:$B$1315, "&lt;=" &amp; EP$1, DataRegularSeason20242025!$E$3:$E$1315, $A28)</f>
        <v>13</v>
      </c>
      <c r="EQ28">
        <f>SUMIFS(DataRegularSeason20242025!$AA$3:$AA$1315,DataRegularSeason20242025!$B$3:$B$1315, "&lt;=" &amp; EQ$1, DataRegularSeason20242025!$D$3:$D$1315, $A28)+SUMIFS(DataRegularSeason20242025!$AB$3:$AB$1315,DataRegularSeason20242025!$B$3:$B$1315, "&lt;=" &amp; EQ$1, DataRegularSeason20242025!$E$3:$E$1315, $A28)</f>
        <v>13</v>
      </c>
      <c r="ER28">
        <f>SUMIFS(DataRegularSeason20242025!$AA$3:$AA$1315,DataRegularSeason20242025!$B$3:$B$1315, "&lt;=" &amp; ER$1, DataRegularSeason20242025!$D$3:$D$1315, $A28)+SUMIFS(DataRegularSeason20242025!$AB$3:$AB$1315,DataRegularSeason20242025!$B$3:$B$1315, "&lt;=" &amp; ER$1, DataRegularSeason20242025!$E$3:$E$1315, $A28)</f>
        <v>13</v>
      </c>
      <c r="ES28">
        <f>SUMIFS(DataRegularSeason20242025!$AA$3:$AA$1315,DataRegularSeason20242025!$B$3:$B$1315, "&lt;=" &amp; ES$1, DataRegularSeason20242025!$D$3:$D$1315, $A28)+SUMIFS(DataRegularSeason20242025!$AB$3:$AB$1315,DataRegularSeason20242025!$B$3:$B$1315, "&lt;=" &amp; ES$1, DataRegularSeason20242025!$E$3:$E$1315, $A28)</f>
        <v>13</v>
      </c>
      <c r="ET28">
        <f>SUMIFS(DataRegularSeason20242025!$AA$3:$AA$1315,DataRegularSeason20242025!$B$3:$B$1315, "&lt;=" &amp; ET$1, DataRegularSeason20242025!$D$3:$D$1315, $A28)+SUMIFS(DataRegularSeason20242025!$AB$3:$AB$1315,DataRegularSeason20242025!$B$3:$B$1315, "&lt;=" &amp; ET$1, DataRegularSeason20242025!$E$3:$E$1315, $A28)</f>
        <v>13</v>
      </c>
      <c r="EU28">
        <f>SUMIFS(DataRegularSeason20242025!$AA$3:$AA$1315,DataRegularSeason20242025!$B$3:$B$1315, "&lt;=" &amp; EU$1, DataRegularSeason20242025!$D$3:$D$1315, $A28)+SUMIFS(DataRegularSeason20242025!$AB$3:$AB$1315,DataRegularSeason20242025!$B$3:$B$1315, "&lt;=" &amp; EU$1, DataRegularSeason20242025!$E$3:$E$1315, $A28)</f>
        <v>13</v>
      </c>
      <c r="EV28">
        <f>SUMIFS(DataRegularSeason20242025!$AA$3:$AA$1315,DataRegularSeason20242025!$B$3:$B$1315, "&lt;=" &amp; EV$1, DataRegularSeason20242025!$D$3:$D$1315, $A28)+SUMIFS(DataRegularSeason20242025!$AB$3:$AB$1315,DataRegularSeason20242025!$B$3:$B$1315, "&lt;=" &amp; EV$1, DataRegularSeason20242025!$E$3:$E$1315, $A28)</f>
        <v>13</v>
      </c>
      <c r="EW28">
        <f>SUMIFS(DataRegularSeason20242025!$AA$3:$AA$1315,DataRegularSeason20242025!$B$3:$B$1315, "&lt;=" &amp; EW$1, DataRegularSeason20242025!$D$3:$D$1315, $A28)+SUMIFS(DataRegularSeason20242025!$AB$3:$AB$1315,DataRegularSeason20242025!$B$3:$B$1315, "&lt;=" &amp; EW$1, DataRegularSeason20242025!$E$3:$E$1315, $A28)</f>
        <v>13</v>
      </c>
      <c r="EX28">
        <f>SUMIFS(DataRegularSeason20242025!$AA$3:$AA$1315,DataRegularSeason20242025!$B$3:$B$1315, "&lt;=" &amp; EX$1, DataRegularSeason20242025!$D$3:$D$1315, $A28)+SUMIFS(DataRegularSeason20242025!$AB$3:$AB$1315,DataRegularSeason20242025!$B$3:$B$1315, "&lt;=" &amp; EX$1, DataRegularSeason20242025!$E$3:$E$1315, $A28)</f>
        <v>13</v>
      </c>
      <c r="EY28">
        <f>SUMIFS(DataRegularSeason20242025!$AA$3:$AA$1315,DataRegularSeason20242025!$B$3:$B$1315, "&lt;=" &amp; EY$1, DataRegularSeason20242025!$D$3:$D$1315, $A28)+SUMIFS(DataRegularSeason20242025!$AB$3:$AB$1315,DataRegularSeason20242025!$B$3:$B$1315, "&lt;=" &amp; EY$1, DataRegularSeason20242025!$E$3:$E$1315, $A28)</f>
        <v>13</v>
      </c>
      <c r="EZ28">
        <f>SUMIFS(DataRegularSeason20242025!$AA$3:$AA$1315,DataRegularSeason20242025!$B$3:$B$1315, "&lt;=" &amp; EZ$1, DataRegularSeason20242025!$D$3:$D$1315, $A28)+SUMIFS(DataRegularSeason20242025!$AB$3:$AB$1315,DataRegularSeason20242025!$B$3:$B$1315, "&lt;=" &amp; EZ$1, DataRegularSeason20242025!$E$3:$E$1315, $A28)</f>
        <v>13</v>
      </c>
      <c r="FA28">
        <f>SUMIFS(DataRegularSeason20242025!$AA$3:$AA$1315,DataRegularSeason20242025!$B$3:$B$1315, "&lt;=" &amp; FA$1, DataRegularSeason20242025!$D$3:$D$1315, $A28)+SUMIFS(DataRegularSeason20242025!$AB$3:$AB$1315,DataRegularSeason20242025!$B$3:$B$1315, "&lt;=" &amp; FA$1, DataRegularSeason20242025!$E$3:$E$1315, $A28)</f>
        <v>13</v>
      </c>
      <c r="FB28">
        <f>SUMIFS(DataRegularSeason20242025!$AA$3:$AA$1315,DataRegularSeason20242025!$B$3:$B$1315, "&lt;=" &amp; FB$1, DataRegularSeason20242025!$D$3:$D$1315, $A28)+SUMIFS(DataRegularSeason20242025!$AB$3:$AB$1315,DataRegularSeason20242025!$B$3:$B$1315, "&lt;=" &amp; FB$1, DataRegularSeason20242025!$E$3:$E$1315, $A28)</f>
        <v>13</v>
      </c>
      <c r="FC28">
        <f>SUMIFS(DataRegularSeason20242025!$AA$3:$AA$1315,DataRegularSeason20242025!$B$3:$B$1315, "&lt;=" &amp; FC$1, DataRegularSeason20242025!$D$3:$D$1315, $A28)+SUMIFS(DataRegularSeason20242025!$AB$3:$AB$1315,DataRegularSeason20242025!$B$3:$B$1315, "&lt;=" &amp; FC$1, DataRegularSeason20242025!$E$3:$E$1315, $A28)</f>
        <v>13</v>
      </c>
      <c r="FD28">
        <f>SUMIFS(DataRegularSeason20242025!$AA$3:$AA$1315,DataRegularSeason20242025!$B$3:$B$1315, "&lt;=" &amp; FD$1, DataRegularSeason20242025!$D$3:$D$1315, $A28)+SUMIFS(DataRegularSeason20242025!$AB$3:$AB$1315,DataRegularSeason20242025!$B$3:$B$1315, "&lt;=" &amp; FD$1, DataRegularSeason20242025!$E$3:$E$1315, $A28)</f>
        <v>13</v>
      </c>
      <c r="FE28">
        <f>SUMIFS(DataRegularSeason20242025!$AA$3:$AA$1315,DataRegularSeason20242025!$B$3:$B$1315, "&lt;=" &amp; FE$1, DataRegularSeason20242025!$D$3:$D$1315, $A28)+SUMIFS(DataRegularSeason20242025!$AB$3:$AB$1315,DataRegularSeason20242025!$B$3:$B$1315, "&lt;=" &amp; FE$1, DataRegularSeason20242025!$E$3:$E$1315, $A28)</f>
        <v>13</v>
      </c>
      <c r="FF28">
        <f>SUMIFS(DataRegularSeason20242025!$AA$3:$AA$1315,DataRegularSeason20242025!$B$3:$B$1315, "&lt;=" &amp; FF$1, DataRegularSeason20242025!$D$3:$D$1315, $A28)+SUMIFS(DataRegularSeason20242025!$AB$3:$AB$1315,DataRegularSeason20242025!$B$3:$B$1315, "&lt;=" &amp; FF$1, DataRegularSeason20242025!$E$3:$E$1315, $A28)</f>
        <v>13</v>
      </c>
      <c r="FG28">
        <f>SUMIFS(DataRegularSeason20242025!$AA$3:$AA$1315,DataRegularSeason20242025!$B$3:$B$1315, "&lt;=" &amp; FG$1, DataRegularSeason20242025!$D$3:$D$1315, $A28)+SUMIFS(DataRegularSeason20242025!$AB$3:$AB$1315,DataRegularSeason20242025!$B$3:$B$1315, "&lt;=" &amp; FG$1, DataRegularSeason20242025!$E$3:$E$1315, $A28)</f>
        <v>13</v>
      </c>
      <c r="FH28">
        <f>SUMIFS(DataRegularSeason20242025!$AA$3:$AA$1315,DataRegularSeason20242025!$B$3:$B$1315, "&lt;=" &amp; FH$1, DataRegularSeason20242025!$D$3:$D$1315, $A28)+SUMIFS(DataRegularSeason20242025!$AB$3:$AB$1315,DataRegularSeason20242025!$B$3:$B$1315, "&lt;=" &amp; FH$1, DataRegularSeason20242025!$E$3:$E$1315, $A28)</f>
        <v>13</v>
      </c>
      <c r="FI28">
        <f>SUMIFS(DataRegularSeason20242025!$AA$3:$AA$1315,DataRegularSeason20242025!$B$3:$B$1315, "&lt;=" &amp; FI$1, DataRegularSeason20242025!$D$3:$D$1315, $A28)+SUMIFS(DataRegularSeason20242025!$AB$3:$AB$1315,DataRegularSeason20242025!$B$3:$B$1315, "&lt;=" &amp; FI$1, DataRegularSeason20242025!$E$3:$E$1315, $A28)</f>
        <v>13</v>
      </c>
      <c r="FJ28">
        <f>SUMIFS(DataRegularSeason20242025!$AA$3:$AA$1315,DataRegularSeason20242025!$B$3:$B$1315, "&lt;=" &amp; FJ$1, DataRegularSeason20242025!$D$3:$D$1315, $A28)+SUMIFS(DataRegularSeason20242025!$AB$3:$AB$1315,DataRegularSeason20242025!$B$3:$B$1315, "&lt;=" &amp; FJ$1, DataRegularSeason20242025!$E$3:$E$1315, $A28)</f>
        <v>13</v>
      </c>
      <c r="FK28">
        <f>SUMIFS(DataRegularSeason20242025!$AA$3:$AA$1315,DataRegularSeason20242025!$B$3:$B$1315, "&lt;=" &amp; FK$1, DataRegularSeason20242025!$D$3:$D$1315, $A28)+SUMIFS(DataRegularSeason20242025!$AB$3:$AB$1315,DataRegularSeason20242025!$B$3:$B$1315, "&lt;=" &amp; FK$1, DataRegularSeason20242025!$E$3:$E$1315, $A28)</f>
        <v>13</v>
      </c>
      <c r="FL28">
        <f>SUMIFS(DataRegularSeason20242025!$AA$3:$AA$1315,DataRegularSeason20242025!$B$3:$B$1315, "&lt;=" &amp; FL$1, DataRegularSeason20242025!$D$3:$D$1315, $A28)+SUMIFS(DataRegularSeason20242025!$AB$3:$AB$1315,DataRegularSeason20242025!$B$3:$B$1315, "&lt;=" &amp; FL$1, DataRegularSeason20242025!$E$3:$E$1315, $A28)</f>
        <v>13</v>
      </c>
      <c r="FM28">
        <f>SUMIFS(DataRegularSeason20242025!$AA$3:$AA$1315,DataRegularSeason20242025!$B$3:$B$1315, "&lt;=" &amp; FM$1, DataRegularSeason20242025!$D$3:$D$1315, $A28)+SUMIFS(DataRegularSeason20242025!$AB$3:$AB$1315,DataRegularSeason20242025!$B$3:$B$1315, "&lt;=" &amp; FM$1, DataRegularSeason20242025!$E$3:$E$1315, $A28)</f>
        <v>13</v>
      </c>
      <c r="FN28">
        <f>SUMIFS(DataRegularSeason20242025!$AA$3:$AA$1315,DataRegularSeason20242025!$B$3:$B$1315, "&lt;=" &amp; FN$1, DataRegularSeason20242025!$D$3:$D$1315, $A28)+SUMIFS(DataRegularSeason20242025!$AB$3:$AB$1315,DataRegularSeason20242025!$B$3:$B$1315, "&lt;=" &amp; FN$1, DataRegularSeason20242025!$E$3:$E$1315, $A28)</f>
        <v>13</v>
      </c>
      <c r="FO28">
        <f>SUMIFS(DataRegularSeason20242025!$AA$3:$AA$1315,DataRegularSeason20242025!$B$3:$B$1315, "&lt;=" &amp; FO$1, DataRegularSeason20242025!$D$3:$D$1315, $A28)+SUMIFS(DataRegularSeason20242025!$AB$3:$AB$1315,DataRegularSeason20242025!$B$3:$B$1315, "&lt;=" &amp; FO$1, DataRegularSeason20242025!$E$3:$E$1315, $A28)</f>
        <v>13</v>
      </c>
      <c r="FP28">
        <f>SUMIFS(DataRegularSeason20242025!$AA$3:$AA$1315,DataRegularSeason20242025!$B$3:$B$1315, "&lt;=" &amp; FP$1, DataRegularSeason20242025!$D$3:$D$1315, $A28)+SUMIFS(DataRegularSeason20242025!$AB$3:$AB$1315,DataRegularSeason20242025!$B$3:$B$1315, "&lt;=" &amp; FP$1, DataRegularSeason20242025!$E$3:$E$1315, $A28)</f>
        <v>13</v>
      </c>
      <c r="FQ28">
        <f>SUMIFS(DataRegularSeason20242025!$AA$3:$AA$1315,DataRegularSeason20242025!$B$3:$B$1315, "&lt;=" &amp; FQ$1, DataRegularSeason20242025!$D$3:$D$1315, $A28)+SUMIFS(DataRegularSeason20242025!$AB$3:$AB$1315,DataRegularSeason20242025!$B$3:$B$1315, "&lt;=" &amp; FQ$1, DataRegularSeason20242025!$E$3:$E$1315, $A28)</f>
        <v>13</v>
      </c>
      <c r="FR28">
        <f>SUMIFS(DataRegularSeason20242025!$AA$3:$AA$1315,DataRegularSeason20242025!$B$3:$B$1315, "&lt;=" &amp; FR$1, DataRegularSeason20242025!$D$3:$D$1315, $A28)+SUMIFS(DataRegularSeason20242025!$AB$3:$AB$1315,DataRegularSeason20242025!$B$3:$B$1315, "&lt;=" &amp; FR$1, DataRegularSeason20242025!$E$3:$E$1315, $A28)</f>
        <v>13</v>
      </c>
      <c r="FS28">
        <f>SUMIFS(DataRegularSeason20242025!$AA$3:$AA$1315,DataRegularSeason20242025!$B$3:$B$1315, "&lt;=" &amp; FS$1, DataRegularSeason20242025!$D$3:$D$1315, $A28)+SUMIFS(DataRegularSeason20242025!$AB$3:$AB$1315,DataRegularSeason20242025!$B$3:$B$1315, "&lt;=" &amp; FS$1, DataRegularSeason20242025!$E$3:$E$1315, $A28)</f>
        <v>13</v>
      </c>
      <c r="FT28">
        <f>SUMIFS(DataRegularSeason20242025!$AA$3:$AA$1315,DataRegularSeason20242025!$B$3:$B$1315, "&lt;=" &amp; FT$1, DataRegularSeason20242025!$D$3:$D$1315, $A28)+SUMIFS(DataRegularSeason20242025!$AB$3:$AB$1315,DataRegularSeason20242025!$B$3:$B$1315, "&lt;=" &amp; FT$1, DataRegularSeason20242025!$E$3:$E$1315, $A28)</f>
        <v>13</v>
      </c>
      <c r="FU28">
        <f>SUMIFS(DataRegularSeason20242025!$AA$3:$AA$1315,DataRegularSeason20242025!$B$3:$B$1315, "&lt;=" &amp; FU$1, DataRegularSeason20242025!$D$3:$D$1315, $A28)+SUMIFS(DataRegularSeason20242025!$AB$3:$AB$1315,DataRegularSeason20242025!$B$3:$B$1315, "&lt;=" &amp; FU$1, DataRegularSeason20242025!$E$3:$E$1315, $A28)</f>
        <v>13</v>
      </c>
      <c r="FV28">
        <f>SUMIFS(DataRegularSeason20242025!$AA$3:$AA$1315,DataRegularSeason20242025!$B$3:$B$1315, "&lt;=" &amp; FV$1, DataRegularSeason20242025!$D$3:$D$1315, $A28)+SUMIFS(DataRegularSeason20242025!$AB$3:$AB$1315,DataRegularSeason20242025!$B$3:$B$1315, "&lt;=" &amp; FV$1, DataRegularSeason20242025!$E$3:$E$1315, $A28)</f>
        <v>13</v>
      </c>
      <c r="FW28">
        <f>SUMIFS(DataRegularSeason20242025!$AA$3:$AA$1315,DataRegularSeason20242025!$B$3:$B$1315, "&lt;=" &amp; FW$1, DataRegularSeason20242025!$D$3:$D$1315, $A28)+SUMIFS(DataRegularSeason20242025!$AB$3:$AB$1315,DataRegularSeason20242025!$B$3:$B$1315, "&lt;=" &amp; FW$1, DataRegularSeason20242025!$E$3:$E$1315, $A28)</f>
        <v>13</v>
      </c>
      <c r="FX28">
        <f>SUMIFS(DataRegularSeason20242025!$AA$3:$AA$1315,DataRegularSeason20242025!$B$3:$B$1315, "&lt;=" &amp; FX$1, DataRegularSeason20242025!$D$3:$D$1315, $A28)+SUMIFS(DataRegularSeason20242025!$AB$3:$AB$1315,DataRegularSeason20242025!$B$3:$B$1315, "&lt;=" &amp; FX$1, DataRegularSeason20242025!$E$3:$E$1315, $A28)</f>
        <v>13</v>
      </c>
      <c r="FY28">
        <f>SUMIFS(DataRegularSeason20242025!$AA$3:$AA$1315,DataRegularSeason20242025!$B$3:$B$1315, "&lt;=" &amp; FY$1, DataRegularSeason20242025!$D$3:$D$1315, $A28)+SUMIFS(DataRegularSeason20242025!$AB$3:$AB$1315,DataRegularSeason20242025!$B$3:$B$1315, "&lt;=" &amp; FY$1, DataRegularSeason20242025!$E$3:$E$1315, $A28)</f>
        <v>13</v>
      </c>
      <c r="FZ28">
        <f>SUMIFS(DataRegularSeason20242025!$AA$3:$AA$1315,DataRegularSeason20242025!$B$3:$B$1315, "&lt;=" &amp; FZ$1, DataRegularSeason20242025!$D$3:$D$1315, $A28)+SUMIFS(DataRegularSeason20242025!$AB$3:$AB$1315,DataRegularSeason20242025!$B$3:$B$1315, "&lt;=" &amp; FZ$1, DataRegularSeason20242025!$E$3:$E$1315, $A28)</f>
        <v>13</v>
      </c>
      <c r="GA28">
        <f>SUMIFS(DataRegularSeason20242025!$AA$3:$AA$1315,DataRegularSeason20242025!$B$3:$B$1315, "&lt;=" &amp; GA$1, DataRegularSeason20242025!$D$3:$D$1315, $A28)+SUMIFS(DataRegularSeason20242025!$AB$3:$AB$1315,DataRegularSeason20242025!$B$3:$B$1315, "&lt;=" &amp; GA$1, DataRegularSeason20242025!$E$3:$E$1315, $A28)</f>
        <v>13</v>
      </c>
      <c r="GB28">
        <f>SUMIFS(DataRegularSeason20242025!$AA$3:$AA$1315,DataRegularSeason20242025!$B$3:$B$1315, "&lt;=" &amp; GB$1, DataRegularSeason20242025!$D$3:$D$1315, $A28)+SUMIFS(DataRegularSeason20242025!$AB$3:$AB$1315,DataRegularSeason20242025!$B$3:$B$1315, "&lt;=" &amp; GB$1, DataRegularSeason20242025!$E$3:$E$1315, $A28)</f>
        <v>13</v>
      </c>
      <c r="GC28">
        <f>SUMIFS(DataRegularSeason20242025!$AA$3:$AA$1315,DataRegularSeason20242025!$B$3:$B$1315, "&lt;=" &amp; GC$1, DataRegularSeason20242025!$D$3:$D$1315, $A28)+SUMIFS(DataRegularSeason20242025!$AB$3:$AB$1315,DataRegularSeason20242025!$B$3:$B$1315, "&lt;=" &amp; GC$1, DataRegularSeason20242025!$E$3:$E$1315, $A28)</f>
        <v>13</v>
      </c>
      <c r="GD28">
        <f>SUMIFS(DataRegularSeason20242025!$AA$3:$AA$1315,DataRegularSeason20242025!$B$3:$B$1315, "&lt;=" &amp; GD$1, DataRegularSeason20242025!$D$3:$D$1315, $A28)+SUMIFS(DataRegularSeason20242025!$AB$3:$AB$1315,DataRegularSeason20242025!$B$3:$B$1315, "&lt;=" &amp; GD$1, DataRegularSeason20242025!$E$3:$E$1315, $A28)</f>
        <v>13</v>
      </c>
      <c r="GE28">
        <f>SUMIFS(DataRegularSeason20242025!$AA$3:$AA$1315,DataRegularSeason20242025!$B$3:$B$1315, "&lt;=" &amp; GE$1, DataRegularSeason20242025!$D$3:$D$1315, $A28)+SUMIFS(DataRegularSeason20242025!$AB$3:$AB$1315,DataRegularSeason20242025!$B$3:$B$1315, "&lt;=" &amp; GE$1, DataRegularSeason20242025!$E$3:$E$1315, $A28)</f>
        <v>13</v>
      </c>
      <c r="GF28">
        <f>SUMIFS(DataRegularSeason20242025!$AA$3:$AA$1315,DataRegularSeason20242025!$B$3:$B$1315, "&lt;=" &amp; GF$1, DataRegularSeason20242025!$D$3:$D$1315, $A28)+SUMIFS(DataRegularSeason20242025!$AB$3:$AB$1315,DataRegularSeason20242025!$B$3:$B$1315, "&lt;=" &amp; GF$1, DataRegularSeason20242025!$E$3:$E$1315, $A28)</f>
        <v>13</v>
      </c>
      <c r="GG28">
        <f>SUMIFS(DataRegularSeason20242025!$AA$3:$AA$1315,DataRegularSeason20242025!$B$3:$B$1315, "&lt;=" &amp; GG$1, DataRegularSeason20242025!$D$3:$D$1315, $A28)+SUMIFS(DataRegularSeason20242025!$AB$3:$AB$1315,DataRegularSeason20242025!$B$3:$B$1315, "&lt;=" &amp; GG$1, DataRegularSeason20242025!$E$3:$E$1315, $A28)</f>
        <v>13</v>
      </c>
      <c r="GH28">
        <f>SUMIFS(DataRegularSeason20242025!$AA$3:$AA$1315,DataRegularSeason20242025!$B$3:$B$1315, "&lt;=" &amp; GH$1, DataRegularSeason20242025!$D$3:$D$1315, $A28)+SUMIFS(DataRegularSeason20242025!$AB$3:$AB$1315,DataRegularSeason20242025!$B$3:$B$1315, "&lt;=" &amp; GH$1, DataRegularSeason20242025!$E$3:$E$1315, $A28)</f>
        <v>13</v>
      </c>
      <c r="GI28">
        <f>SUMIFS(DataRegularSeason20242025!$AA$3:$AA$1315,DataRegularSeason20242025!$B$3:$B$1315, "&lt;=" &amp; GI$1, DataRegularSeason20242025!$D$3:$D$1315, $A28)+SUMIFS(DataRegularSeason20242025!$AB$3:$AB$1315,DataRegularSeason20242025!$B$3:$B$1315, "&lt;=" &amp; GI$1, DataRegularSeason20242025!$E$3:$E$1315, $A28)</f>
        <v>13</v>
      </c>
      <c r="GJ28">
        <f>SUMIFS(DataRegularSeason20242025!$AA$3:$AA$1315,DataRegularSeason20242025!$B$3:$B$1315, "&lt;=" &amp; GJ$1, DataRegularSeason20242025!$D$3:$D$1315, $A28)+SUMIFS(DataRegularSeason20242025!$AB$3:$AB$1315,DataRegularSeason20242025!$B$3:$B$1315, "&lt;=" &amp; GJ$1, DataRegularSeason20242025!$E$3:$E$1315, $A28)</f>
        <v>13</v>
      </c>
      <c r="GK28">
        <f>SUMIFS(DataRegularSeason20242025!$AA$3:$AA$1315,DataRegularSeason20242025!$B$3:$B$1315, "&lt;=" &amp; GK$1, DataRegularSeason20242025!$D$3:$D$1315, $A28)+SUMIFS(DataRegularSeason20242025!$AB$3:$AB$1315,DataRegularSeason20242025!$B$3:$B$1315, "&lt;=" &amp; GK$1, DataRegularSeason20242025!$E$3:$E$1315, $A28)</f>
        <v>13</v>
      </c>
      <c r="GL28">
        <f>SUMIFS(DataRegularSeason20242025!$AA$3:$AA$1315,DataRegularSeason20242025!$B$3:$B$1315, "&lt;=" &amp; GL$1, DataRegularSeason20242025!$D$3:$D$1315, $A28)+SUMIFS(DataRegularSeason20242025!$AB$3:$AB$1315,DataRegularSeason20242025!$B$3:$B$1315, "&lt;=" &amp; GL$1, DataRegularSeason20242025!$E$3:$E$1315, $A28)</f>
        <v>13</v>
      </c>
      <c r="GM28">
        <f>SUMIFS(DataRegularSeason20242025!$AA$3:$AA$1315,DataRegularSeason20242025!$B$3:$B$1315, "&lt;=" &amp; GM$1, DataRegularSeason20242025!$D$3:$D$1315, $A28)+SUMIFS(DataRegularSeason20242025!$AB$3:$AB$1315,DataRegularSeason20242025!$B$3:$B$1315, "&lt;=" &amp; GM$1, DataRegularSeason20242025!$E$3:$E$1315, $A28)</f>
        <v>13</v>
      </c>
      <c r="GN28">
        <f>SUMIFS(DataRegularSeason20242025!$AA$3:$AA$1315,DataRegularSeason20242025!$B$3:$B$1315, "&lt;=" &amp; GN$1, DataRegularSeason20242025!$D$3:$D$1315, $A28)+SUMIFS(DataRegularSeason20242025!$AB$3:$AB$1315,DataRegularSeason20242025!$B$3:$B$1315, "&lt;=" &amp; GN$1, DataRegularSeason20242025!$E$3:$E$1315, $A28)</f>
        <v>13</v>
      </c>
      <c r="GO28">
        <f>SUMIFS(DataRegularSeason20242025!$AA$3:$AA$1315,DataRegularSeason20242025!$B$3:$B$1315, "&lt;=" &amp; GO$1, DataRegularSeason20242025!$D$3:$D$1315, $A28)+SUMIFS(DataRegularSeason20242025!$AB$3:$AB$1315,DataRegularSeason20242025!$B$3:$B$1315, "&lt;=" &amp; GO$1, DataRegularSeason20242025!$E$3:$E$1315, $A28)</f>
        <v>13</v>
      </c>
      <c r="GP28">
        <f>SUMIFS(DataRegularSeason20242025!$AA$3:$AA$1315,DataRegularSeason20242025!$B$3:$B$1315, "&lt;=" &amp; GP$1, DataRegularSeason20242025!$D$3:$D$1315, $A28)+SUMIFS(DataRegularSeason20242025!$AB$3:$AB$1315,DataRegularSeason20242025!$B$3:$B$1315, "&lt;=" &amp; GP$1, DataRegularSeason20242025!$E$3:$E$1315, $A28)</f>
        <v>13</v>
      </c>
      <c r="GQ28">
        <f>SUMIFS(DataRegularSeason20242025!$AA$3:$AA$1315,DataRegularSeason20242025!$B$3:$B$1315, "&lt;=" &amp; GQ$1, DataRegularSeason20242025!$D$3:$D$1315, $A28)+SUMIFS(DataRegularSeason20242025!$AB$3:$AB$1315,DataRegularSeason20242025!$B$3:$B$1315, "&lt;=" &amp; GQ$1, DataRegularSeason20242025!$E$3:$E$1315, $A28)</f>
        <v>13</v>
      </c>
      <c r="GR28">
        <f>SUMIFS(DataRegularSeason20242025!$AA$3:$AA$1315,DataRegularSeason20242025!$B$3:$B$1315, "&lt;=" &amp; GR$1, DataRegularSeason20242025!$D$3:$D$1315, $A28)+SUMIFS(DataRegularSeason20242025!$AB$3:$AB$1315,DataRegularSeason20242025!$B$3:$B$1315, "&lt;=" &amp; GR$1, DataRegularSeason20242025!$E$3:$E$1315, $A28)</f>
        <v>13</v>
      </c>
      <c r="GS28">
        <f>SUMIFS(DataRegularSeason20242025!$AA$3:$AA$1315,DataRegularSeason20242025!$B$3:$B$1315, "&lt;=" &amp; GS$1, DataRegularSeason20242025!$D$3:$D$1315, $A28)+SUMIFS(DataRegularSeason20242025!$AB$3:$AB$1315,DataRegularSeason20242025!$B$3:$B$1315, "&lt;=" &amp; GS$1, DataRegularSeason20242025!$E$3:$E$1315, $A28)</f>
        <v>13</v>
      </c>
      <c r="GT28">
        <f>SUMIFS(DataRegularSeason20242025!$AA$3:$AA$1315,DataRegularSeason20242025!$B$3:$B$1315, "&lt;=" &amp; GT$1, DataRegularSeason20242025!$D$3:$D$1315, $A28)+SUMIFS(DataRegularSeason20242025!$AB$3:$AB$1315,DataRegularSeason20242025!$B$3:$B$1315, "&lt;=" &amp; GT$1, DataRegularSeason20242025!$E$3:$E$1315, $A28)</f>
        <v>13</v>
      </c>
      <c r="GU28">
        <f>SUMIFS(DataRegularSeason20242025!$AA$3:$AA$1315,DataRegularSeason20242025!$B$3:$B$1315, "&lt;=" &amp; GU$1, DataRegularSeason20242025!$D$3:$D$1315, $A28)+SUMIFS(DataRegularSeason20242025!$AB$3:$AB$1315,DataRegularSeason20242025!$B$3:$B$1315, "&lt;=" &amp; GU$1, DataRegularSeason20242025!$E$3:$E$1315, $A28)</f>
        <v>13</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13</v>
      </c>
      <c r="AL29">
        <f>SUMIFS(DataRegularSeason20242025!$AA$3:$AA$1315,DataRegularSeason20242025!$B$3:$B$1315, "&lt;=" &amp; AL$1, DataRegularSeason20242025!$D$3:$D$1315, $A29)+SUMIFS(DataRegularSeason20242025!$AB$3:$AB$1315,DataRegularSeason20242025!$B$3:$B$1315, "&lt;=" &amp; AL$1, DataRegularSeason20242025!$E$3:$E$1315, $A29)</f>
        <v>13</v>
      </c>
      <c r="AM29">
        <f>SUMIFS(DataRegularSeason20242025!$AA$3:$AA$1315,DataRegularSeason20242025!$B$3:$B$1315, "&lt;=" &amp; AM$1, DataRegularSeason20242025!$D$3:$D$1315, $A29)+SUMIFS(DataRegularSeason20242025!$AB$3:$AB$1315,DataRegularSeason20242025!$B$3:$B$1315, "&lt;=" &amp; AM$1, DataRegularSeason20242025!$E$3:$E$1315, $A29)</f>
        <v>13</v>
      </c>
      <c r="AN29">
        <f>SUMIFS(DataRegularSeason20242025!$AA$3:$AA$1315,DataRegularSeason20242025!$B$3:$B$1315, "&lt;=" &amp; AN$1, DataRegularSeason20242025!$D$3:$D$1315, $A29)+SUMIFS(DataRegularSeason20242025!$AB$3:$AB$1315,DataRegularSeason20242025!$B$3:$B$1315, "&lt;=" &amp; AN$1, DataRegularSeason20242025!$E$3:$E$1315, $A29)</f>
        <v>13</v>
      </c>
      <c r="AO29">
        <f>SUMIFS(DataRegularSeason20242025!$AA$3:$AA$1315,DataRegularSeason20242025!$B$3:$B$1315, "&lt;=" &amp; AO$1, DataRegularSeason20242025!$D$3:$D$1315, $A29)+SUMIFS(DataRegularSeason20242025!$AB$3:$AB$1315,DataRegularSeason20242025!$B$3:$B$1315, "&lt;=" &amp; AO$1, DataRegularSeason20242025!$E$3:$E$1315, $A29)</f>
        <v>13</v>
      </c>
      <c r="AP29">
        <f>SUMIFS(DataRegularSeason20242025!$AA$3:$AA$1315,DataRegularSeason20242025!$B$3:$B$1315, "&lt;=" &amp; AP$1, DataRegularSeason20242025!$D$3:$D$1315, $A29)+SUMIFS(DataRegularSeason20242025!$AB$3:$AB$1315,DataRegularSeason20242025!$B$3:$B$1315, "&lt;=" &amp; AP$1, DataRegularSeason20242025!$E$3:$E$1315, $A29)</f>
        <v>13</v>
      </c>
      <c r="AQ29">
        <f>SUMIFS(DataRegularSeason20242025!$AA$3:$AA$1315,DataRegularSeason20242025!$B$3:$B$1315, "&lt;=" &amp; AQ$1, DataRegularSeason20242025!$D$3:$D$1315, $A29)+SUMIFS(DataRegularSeason20242025!$AB$3:$AB$1315,DataRegularSeason20242025!$B$3:$B$1315, "&lt;=" &amp; AQ$1, DataRegularSeason20242025!$E$3:$E$1315, $A29)</f>
        <v>13</v>
      </c>
      <c r="AR29">
        <f>SUMIFS(DataRegularSeason20242025!$AA$3:$AA$1315,DataRegularSeason20242025!$B$3:$B$1315, "&lt;=" &amp; AR$1, DataRegularSeason20242025!$D$3:$D$1315, $A29)+SUMIFS(DataRegularSeason20242025!$AB$3:$AB$1315,DataRegularSeason20242025!$B$3:$B$1315, "&lt;=" &amp; AR$1, DataRegularSeason20242025!$E$3:$E$1315, $A29)</f>
        <v>13</v>
      </c>
      <c r="AS29">
        <f>SUMIFS(DataRegularSeason20242025!$AA$3:$AA$1315,DataRegularSeason20242025!$B$3:$B$1315, "&lt;=" &amp; AS$1, DataRegularSeason20242025!$D$3:$D$1315, $A29)+SUMIFS(DataRegularSeason20242025!$AB$3:$AB$1315,DataRegularSeason20242025!$B$3:$B$1315, "&lt;=" &amp; AS$1, DataRegularSeason20242025!$E$3:$E$1315, $A29)</f>
        <v>13</v>
      </c>
      <c r="AT29">
        <f>SUMIFS(DataRegularSeason20242025!$AA$3:$AA$1315,DataRegularSeason20242025!$B$3:$B$1315, "&lt;=" &amp; AT$1, DataRegularSeason20242025!$D$3:$D$1315, $A29)+SUMIFS(DataRegularSeason20242025!$AB$3:$AB$1315,DataRegularSeason20242025!$B$3:$B$1315, "&lt;=" &amp; AT$1, DataRegularSeason20242025!$E$3:$E$1315, $A29)</f>
        <v>13</v>
      </c>
      <c r="AU29">
        <f>SUMIFS(DataRegularSeason20242025!$AA$3:$AA$1315,DataRegularSeason20242025!$B$3:$B$1315, "&lt;=" &amp; AU$1, DataRegularSeason20242025!$D$3:$D$1315, $A29)+SUMIFS(DataRegularSeason20242025!$AB$3:$AB$1315,DataRegularSeason20242025!$B$3:$B$1315, "&lt;=" &amp; AU$1, DataRegularSeason20242025!$E$3:$E$1315, $A29)</f>
        <v>13</v>
      </c>
      <c r="AV29">
        <f>SUMIFS(DataRegularSeason20242025!$AA$3:$AA$1315,DataRegularSeason20242025!$B$3:$B$1315, "&lt;=" &amp; AV$1, DataRegularSeason20242025!$D$3:$D$1315, $A29)+SUMIFS(DataRegularSeason20242025!$AB$3:$AB$1315,DataRegularSeason20242025!$B$3:$B$1315, "&lt;=" &amp; AV$1, DataRegularSeason20242025!$E$3:$E$1315, $A29)</f>
        <v>13</v>
      </c>
      <c r="AW29">
        <f>SUMIFS(DataRegularSeason20242025!$AA$3:$AA$1315,DataRegularSeason20242025!$B$3:$B$1315, "&lt;=" &amp; AW$1, DataRegularSeason20242025!$D$3:$D$1315, $A29)+SUMIFS(DataRegularSeason20242025!$AB$3:$AB$1315,DataRegularSeason20242025!$B$3:$B$1315, "&lt;=" &amp; AW$1, DataRegularSeason20242025!$E$3:$E$1315, $A29)</f>
        <v>13</v>
      </c>
      <c r="AX29">
        <f>SUMIFS(DataRegularSeason20242025!$AA$3:$AA$1315,DataRegularSeason20242025!$B$3:$B$1315, "&lt;=" &amp; AX$1, DataRegularSeason20242025!$D$3:$D$1315, $A29)+SUMIFS(DataRegularSeason20242025!$AB$3:$AB$1315,DataRegularSeason20242025!$B$3:$B$1315, "&lt;=" &amp; AX$1, DataRegularSeason20242025!$E$3:$E$1315, $A29)</f>
        <v>13</v>
      </c>
      <c r="AY29">
        <f>SUMIFS(DataRegularSeason20242025!$AA$3:$AA$1315,DataRegularSeason20242025!$B$3:$B$1315, "&lt;=" &amp; AY$1, DataRegularSeason20242025!$D$3:$D$1315, $A29)+SUMIFS(DataRegularSeason20242025!$AB$3:$AB$1315,DataRegularSeason20242025!$B$3:$B$1315, "&lt;=" &amp; AY$1, DataRegularSeason20242025!$E$3:$E$1315, $A29)</f>
        <v>13</v>
      </c>
      <c r="AZ29">
        <f>SUMIFS(DataRegularSeason20242025!$AA$3:$AA$1315,DataRegularSeason20242025!$B$3:$B$1315, "&lt;=" &amp; AZ$1, DataRegularSeason20242025!$D$3:$D$1315, $A29)+SUMIFS(DataRegularSeason20242025!$AB$3:$AB$1315,DataRegularSeason20242025!$B$3:$B$1315, "&lt;=" &amp; AZ$1, DataRegularSeason20242025!$E$3:$E$1315, $A29)</f>
        <v>13</v>
      </c>
      <c r="BA29">
        <f>SUMIFS(DataRegularSeason20242025!$AA$3:$AA$1315,DataRegularSeason20242025!$B$3:$B$1315, "&lt;=" &amp; BA$1, DataRegularSeason20242025!$D$3:$D$1315, $A29)+SUMIFS(DataRegularSeason20242025!$AB$3:$AB$1315,DataRegularSeason20242025!$B$3:$B$1315, "&lt;=" &amp; BA$1, DataRegularSeason20242025!$E$3:$E$1315, $A29)</f>
        <v>13</v>
      </c>
      <c r="BB29">
        <f>SUMIFS(DataRegularSeason20242025!$AA$3:$AA$1315,DataRegularSeason20242025!$B$3:$B$1315, "&lt;=" &amp; BB$1, DataRegularSeason20242025!$D$3:$D$1315, $A29)+SUMIFS(DataRegularSeason20242025!$AB$3:$AB$1315,DataRegularSeason20242025!$B$3:$B$1315, "&lt;=" &amp; BB$1, DataRegularSeason20242025!$E$3:$E$1315, $A29)</f>
        <v>13</v>
      </c>
      <c r="BC29">
        <f>SUMIFS(DataRegularSeason20242025!$AA$3:$AA$1315,DataRegularSeason20242025!$B$3:$B$1315, "&lt;=" &amp; BC$1, DataRegularSeason20242025!$D$3:$D$1315, $A29)+SUMIFS(DataRegularSeason20242025!$AB$3:$AB$1315,DataRegularSeason20242025!$B$3:$B$1315, "&lt;=" &amp; BC$1, DataRegularSeason20242025!$E$3:$E$1315, $A29)</f>
        <v>13</v>
      </c>
      <c r="BD29">
        <f>SUMIFS(DataRegularSeason20242025!$AA$3:$AA$1315,DataRegularSeason20242025!$B$3:$B$1315, "&lt;=" &amp; BD$1, DataRegularSeason20242025!$D$3:$D$1315, $A29)+SUMIFS(DataRegularSeason20242025!$AB$3:$AB$1315,DataRegularSeason20242025!$B$3:$B$1315, "&lt;=" &amp; BD$1, DataRegularSeason20242025!$E$3:$E$1315, $A29)</f>
        <v>13</v>
      </c>
      <c r="BE29">
        <f>SUMIFS(DataRegularSeason20242025!$AA$3:$AA$1315,DataRegularSeason20242025!$B$3:$B$1315, "&lt;=" &amp; BE$1, DataRegularSeason20242025!$D$3:$D$1315, $A29)+SUMIFS(DataRegularSeason20242025!$AB$3:$AB$1315,DataRegularSeason20242025!$B$3:$B$1315, "&lt;=" &amp; BE$1, DataRegularSeason20242025!$E$3:$E$1315, $A29)</f>
        <v>13</v>
      </c>
      <c r="BF29">
        <f>SUMIFS(DataRegularSeason20242025!$AA$3:$AA$1315,DataRegularSeason20242025!$B$3:$B$1315, "&lt;=" &amp; BF$1, DataRegularSeason20242025!$D$3:$D$1315, $A29)+SUMIFS(DataRegularSeason20242025!$AB$3:$AB$1315,DataRegularSeason20242025!$B$3:$B$1315, "&lt;=" &amp; BF$1, DataRegularSeason20242025!$E$3:$E$1315, $A29)</f>
        <v>13</v>
      </c>
      <c r="BG29">
        <f>SUMIFS(DataRegularSeason20242025!$AA$3:$AA$1315,DataRegularSeason20242025!$B$3:$B$1315, "&lt;=" &amp; BG$1, DataRegularSeason20242025!$D$3:$D$1315, $A29)+SUMIFS(DataRegularSeason20242025!$AB$3:$AB$1315,DataRegularSeason20242025!$B$3:$B$1315, "&lt;=" &amp; BG$1, DataRegularSeason20242025!$E$3:$E$1315, $A29)</f>
        <v>13</v>
      </c>
      <c r="BH29">
        <f>SUMIFS(DataRegularSeason20242025!$AA$3:$AA$1315,DataRegularSeason20242025!$B$3:$B$1315, "&lt;=" &amp; BH$1, DataRegularSeason20242025!$D$3:$D$1315, $A29)+SUMIFS(DataRegularSeason20242025!$AB$3:$AB$1315,DataRegularSeason20242025!$B$3:$B$1315, "&lt;=" &amp; BH$1, DataRegularSeason20242025!$E$3:$E$1315, $A29)</f>
        <v>13</v>
      </c>
      <c r="BI29">
        <f>SUMIFS(DataRegularSeason20242025!$AA$3:$AA$1315,DataRegularSeason20242025!$B$3:$B$1315, "&lt;=" &amp; BI$1, DataRegularSeason20242025!$D$3:$D$1315, $A29)+SUMIFS(DataRegularSeason20242025!$AB$3:$AB$1315,DataRegularSeason20242025!$B$3:$B$1315, "&lt;=" &amp; BI$1, DataRegularSeason20242025!$E$3:$E$1315, $A29)</f>
        <v>13</v>
      </c>
      <c r="BJ29">
        <f>SUMIFS(DataRegularSeason20242025!$AA$3:$AA$1315,DataRegularSeason20242025!$B$3:$B$1315, "&lt;=" &amp; BJ$1, DataRegularSeason20242025!$D$3:$D$1315, $A29)+SUMIFS(DataRegularSeason20242025!$AB$3:$AB$1315,DataRegularSeason20242025!$B$3:$B$1315, "&lt;=" &amp; BJ$1, DataRegularSeason20242025!$E$3:$E$1315, $A29)</f>
        <v>13</v>
      </c>
      <c r="BK29">
        <f>SUMIFS(DataRegularSeason20242025!$AA$3:$AA$1315,DataRegularSeason20242025!$B$3:$B$1315, "&lt;=" &amp; BK$1, DataRegularSeason20242025!$D$3:$D$1315, $A29)+SUMIFS(DataRegularSeason20242025!$AB$3:$AB$1315,DataRegularSeason20242025!$B$3:$B$1315, "&lt;=" &amp; BK$1, DataRegularSeason20242025!$E$3:$E$1315, $A29)</f>
        <v>13</v>
      </c>
      <c r="BL29">
        <f>SUMIFS(DataRegularSeason20242025!$AA$3:$AA$1315,DataRegularSeason20242025!$B$3:$B$1315, "&lt;=" &amp; BL$1, DataRegularSeason20242025!$D$3:$D$1315, $A29)+SUMIFS(DataRegularSeason20242025!$AB$3:$AB$1315,DataRegularSeason20242025!$B$3:$B$1315, "&lt;=" &amp; BL$1, DataRegularSeason20242025!$E$3:$E$1315, $A29)</f>
        <v>13</v>
      </c>
      <c r="BM29">
        <f>SUMIFS(DataRegularSeason20242025!$AA$3:$AA$1315,DataRegularSeason20242025!$B$3:$B$1315, "&lt;=" &amp; BM$1, DataRegularSeason20242025!$D$3:$D$1315, $A29)+SUMIFS(DataRegularSeason20242025!$AB$3:$AB$1315,DataRegularSeason20242025!$B$3:$B$1315, "&lt;=" &amp; BM$1, DataRegularSeason20242025!$E$3:$E$1315, $A29)</f>
        <v>13</v>
      </c>
      <c r="BN29">
        <f>SUMIFS(DataRegularSeason20242025!$AA$3:$AA$1315,DataRegularSeason20242025!$B$3:$B$1315, "&lt;=" &amp; BN$1, DataRegularSeason20242025!$D$3:$D$1315, $A29)+SUMIFS(DataRegularSeason20242025!$AB$3:$AB$1315,DataRegularSeason20242025!$B$3:$B$1315, "&lt;=" &amp; BN$1, DataRegularSeason20242025!$E$3:$E$1315, $A29)</f>
        <v>13</v>
      </c>
      <c r="BO29">
        <f>SUMIFS(DataRegularSeason20242025!$AA$3:$AA$1315,DataRegularSeason20242025!$B$3:$B$1315, "&lt;=" &amp; BO$1, DataRegularSeason20242025!$D$3:$D$1315, $A29)+SUMIFS(DataRegularSeason20242025!$AB$3:$AB$1315,DataRegularSeason20242025!$B$3:$B$1315, "&lt;=" &amp; BO$1, DataRegularSeason20242025!$E$3:$E$1315, $A29)</f>
        <v>13</v>
      </c>
      <c r="BP29">
        <f>SUMIFS(DataRegularSeason20242025!$AA$3:$AA$1315,DataRegularSeason20242025!$B$3:$B$1315, "&lt;=" &amp; BP$1, DataRegularSeason20242025!$D$3:$D$1315, $A29)+SUMIFS(DataRegularSeason20242025!$AB$3:$AB$1315,DataRegularSeason20242025!$B$3:$B$1315, "&lt;=" &amp; BP$1, DataRegularSeason20242025!$E$3:$E$1315, $A29)</f>
        <v>13</v>
      </c>
      <c r="BQ29">
        <f>SUMIFS(DataRegularSeason20242025!$AA$3:$AA$1315,DataRegularSeason20242025!$B$3:$B$1315, "&lt;=" &amp; BQ$1, DataRegularSeason20242025!$D$3:$D$1315, $A29)+SUMIFS(DataRegularSeason20242025!$AB$3:$AB$1315,DataRegularSeason20242025!$B$3:$B$1315, "&lt;=" &amp; BQ$1, DataRegularSeason20242025!$E$3:$E$1315, $A29)</f>
        <v>13</v>
      </c>
      <c r="BR29">
        <f>SUMIFS(DataRegularSeason20242025!$AA$3:$AA$1315,DataRegularSeason20242025!$B$3:$B$1315, "&lt;=" &amp; BR$1, DataRegularSeason20242025!$D$3:$D$1315, $A29)+SUMIFS(DataRegularSeason20242025!$AB$3:$AB$1315,DataRegularSeason20242025!$B$3:$B$1315, "&lt;=" &amp; BR$1, DataRegularSeason20242025!$E$3:$E$1315, $A29)</f>
        <v>13</v>
      </c>
      <c r="BS29">
        <f>SUMIFS(DataRegularSeason20242025!$AA$3:$AA$1315,DataRegularSeason20242025!$B$3:$B$1315, "&lt;=" &amp; BS$1, DataRegularSeason20242025!$D$3:$D$1315, $A29)+SUMIFS(DataRegularSeason20242025!$AB$3:$AB$1315,DataRegularSeason20242025!$B$3:$B$1315, "&lt;=" &amp; BS$1, DataRegularSeason20242025!$E$3:$E$1315, $A29)</f>
        <v>13</v>
      </c>
      <c r="BT29">
        <f>SUMIFS(DataRegularSeason20242025!$AA$3:$AA$1315,DataRegularSeason20242025!$B$3:$B$1315, "&lt;=" &amp; BT$1, DataRegularSeason20242025!$D$3:$D$1315, $A29)+SUMIFS(DataRegularSeason20242025!$AB$3:$AB$1315,DataRegularSeason20242025!$B$3:$B$1315, "&lt;=" &amp; BT$1, DataRegularSeason20242025!$E$3:$E$1315, $A29)</f>
        <v>13</v>
      </c>
      <c r="BU29">
        <f>SUMIFS(DataRegularSeason20242025!$AA$3:$AA$1315,DataRegularSeason20242025!$B$3:$B$1315, "&lt;=" &amp; BU$1, DataRegularSeason20242025!$D$3:$D$1315, $A29)+SUMIFS(DataRegularSeason20242025!$AB$3:$AB$1315,DataRegularSeason20242025!$B$3:$B$1315, "&lt;=" &amp; BU$1, DataRegularSeason20242025!$E$3:$E$1315, $A29)</f>
        <v>13</v>
      </c>
      <c r="BV29">
        <f>SUMIFS(DataRegularSeason20242025!$AA$3:$AA$1315,DataRegularSeason20242025!$B$3:$B$1315, "&lt;=" &amp; BV$1, DataRegularSeason20242025!$D$3:$D$1315, $A29)+SUMIFS(DataRegularSeason20242025!$AB$3:$AB$1315,DataRegularSeason20242025!$B$3:$B$1315, "&lt;=" &amp; BV$1, DataRegularSeason20242025!$E$3:$E$1315, $A29)</f>
        <v>13</v>
      </c>
      <c r="BW29">
        <f>SUMIFS(DataRegularSeason20242025!$AA$3:$AA$1315,DataRegularSeason20242025!$B$3:$B$1315, "&lt;=" &amp; BW$1, DataRegularSeason20242025!$D$3:$D$1315, $A29)+SUMIFS(DataRegularSeason20242025!$AB$3:$AB$1315,DataRegularSeason20242025!$B$3:$B$1315, "&lt;=" &amp; BW$1, DataRegularSeason20242025!$E$3:$E$1315, $A29)</f>
        <v>13</v>
      </c>
      <c r="BX29">
        <f>SUMIFS(DataRegularSeason20242025!$AA$3:$AA$1315,DataRegularSeason20242025!$B$3:$B$1315, "&lt;=" &amp; BX$1, DataRegularSeason20242025!$D$3:$D$1315, $A29)+SUMIFS(DataRegularSeason20242025!$AB$3:$AB$1315,DataRegularSeason20242025!$B$3:$B$1315, "&lt;=" &amp; BX$1, DataRegularSeason20242025!$E$3:$E$1315, $A29)</f>
        <v>13</v>
      </c>
      <c r="BY29">
        <f>SUMIFS(DataRegularSeason20242025!$AA$3:$AA$1315,DataRegularSeason20242025!$B$3:$B$1315, "&lt;=" &amp; BY$1, DataRegularSeason20242025!$D$3:$D$1315, $A29)+SUMIFS(DataRegularSeason20242025!$AB$3:$AB$1315,DataRegularSeason20242025!$B$3:$B$1315, "&lt;=" &amp; BY$1, DataRegularSeason20242025!$E$3:$E$1315, $A29)</f>
        <v>13</v>
      </c>
      <c r="BZ29">
        <f>SUMIFS(DataRegularSeason20242025!$AA$3:$AA$1315,DataRegularSeason20242025!$B$3:$B$1315, "&lt;=" &amp; BZ$1, DataRegularSeason20242025!$D$3:$D$1315, $A29)+SUMIFS(DataRegularSeason20242025!$AB$3:$AB$1315,DataRegularSeason20242025!$B$3:$B$1315, "&lt;=" &amp; BZ$1, DataRegularSeason20242025!$E$3:$E$1315, $A29)</f>
        <v>13</v>
      </c>
      <c r="CA29">
        <f>SUMIFS(DataRegularSeason20242025!$AA$3:$AA$1315,DataRegularSeason20242025!$B$3:$B$1315, "&lt;=" &amp; CA$1, DataRegularSeason20242025!$D$3:$D$1315, $A29)+SUMIFS(DataRegularSeason20242025!$AB$3:$AB$1315,DataRegularSeason20242025!$B$3:$B$1315, "&lt;=" &amp; CA$1, DataRegularSeason20242025!$E$3:$E$1315, $A29)</f>
        <v>13</v>
      </c>
      <c r="CB29">
        <f>SUMIFS(DataRegularSeason20242025!$AA$3:$AA$1315,DataRegularSeason20242025!$B$3:$B$1315, "&lt;=" &amp; CB$1, DataRegularSeason20242025!$D$3:$D$1315, $A29)+SUMIFS(DataRegularSeason20242025!$AB$3:$AB$1315,DataRegularSeason20242025!$B$3:$B$1315, "&lt;=" &amp; CB$1, DataRegularSeason20242025!$E$3:$E$1315, $A29)</f>
        <v>13</v>
      </c>
      <c r="CC29">
        <f>SUMIFS(DataRegularSeason20242025!$AA$3:$AA$1315,DataRegularSeason20242025!$B$3:$B$1315, "&lt;=" &amp; CC$1, DataRegularSeason20242025!$D$3:$D$1315, $A29)+SUMIFS(DataRegularSeason20242025!$AB$3:$AB$1315,DataRegularSeason20242025!$B$3:$B$1315, "&lt;=" &amp; CC$1, DataRegularSeason20242025!$E$3:$E$1315, $A29)</f>
        <v>13</v>
      </c>
      <c r="CD29">
        <f>SUMIFS(DataRegularSeason20242025!$AA$3:$AA$1315,DataRegularSeason20242025!$B$3:$B$1315, "&lt;=" &amp; CD$1, DataRegularSeason20242025!$D$3:$D$1315, $A29)+SUMIFS(DataRegularSeason20242025!$AB$3:$AB$1315,DataRegularSeason20242025!$B$3:$B$1315, "&lt;=" &amp; CD$1, DataRegularSeason20242025!$E$3:$E$1315, $A29)</f>
        <v>13</v>
      </c>
      <c r="CE29">
        <f>SUMIFS(DataRegularSeason20242025!$AA$3:$AA$1315,DataRegularSeason20242025!$B$3:$B$1315, "&lt;=" &amp; CE$1, DataRegularSeason20242025!$D$3:$D$1315, $A29)+SUMIFS(DataRegularSeason20242025!$AB$3:$AB$1315,DataRegularSeason20242025!$B$3:$B$1315, "&lt;=" &amp; CE$1, DataRegularSeason20242025!$E$3:$E$1315, $A29)</f>
        <v>13</v>
      </c>
      <c r="CF29">
        <f>SUMIFS(DataRegularSeason20242025!$AA$3:$AA$1315,DataRegularSeason20242025!$B$3:$B$1315, "&lt;=" &amp; CF$1, DataRegularSeason20242025!$D$3:$D$1315, $A29)+SUMIFS(DataRegularSeason20242025!$AB$3:$AB$1315,DataRegularSeason20242025!$B$3:$B$1315, "&lt;=" &amp; CF$1, DataRegularSeason20242025!$E$3:$E$1315, $A29)</f>
        <v>13</v>
      </c>
      <c r="CG29">
        <f>SUMIFS(DataRegularSeason20242025!$AA$3:$AA$1315,DataRegularSeason20242025!$B$3:$B$1315, "&lt;=" &amp; CG$1, DataRegularSeason20242025!$D$3:$D$1315, $A29)+SUMIFS(DataRegularSeason20242025!$AB$3:$AB$1315,DataRegularSeason20242025!$B$3:$B$1315, "&lt;=" &amp; CG$1, DataRegularSeason20242025!$E$3:$E$1315, $A29)</f>
        <v>13</v>
      </c>
      <c r="CH29">
        <f>SUMIFS(DataRegularSeason20242025!$AA$3:$AA$1315,DataRegularSeason20242025!$B$3:$B$1315, "&lt;=" &amp; CH$1, DataRegularSeason20242025!$D$3:$D$1315, $A29)+SUMIFS(DataRegularSeason20242025!$AB$3:$AB$1315,DataRegularSeason20242025!$B$3:$B$1315, "&lt;=" &amp; CH$1, DataRegularSeason20242025!$E$3:$E$1315, $A29)</f>
        <v>13</v>
      </c>
      <c r="CI29">
        <f>SUMIFS(DataRegularSeason20242025!$AA$3:$AA$1315,DataRegularSeason20242025!$B$3:$B$1315, "&lt;=" &amp; CI$1, DataRegularSeason20242025!$D$3:$D$1315, $A29)+SUMIFS(DataRegularSeason20242025!$AB$3:$AB$1315,DataRegularSeason20242025!$B$3:$B$1315, "&lt;=" &amp; CI$1, DataRegularSeason20242025!$E$3:$E$1315, $A29)</f>
        <v>13</v>
      </c>
      <c r="CJ29">
        <f>SUMIFS(DataRegularSeason20242025!$AA$3:$AA$1315,DataRegularSeason20242025!$B$3:$B$1315, "&lt;=" &amp; CJ$1, DataRegularSeason20242025!$D$3:$D$1315, $A29)+SUMIFS(DataRegularSeason20242025!$AB$3:$AB$1315,DataRegularSeason20242025!$B$3:$B$1315, "&lt;=" &amp; CJ$1, DataRegularSeason20242025!$E$3:$E$1315, $A29)</f>
        <v>13</v>
      </c>
      <c r="CK29">
        <f>SUMIFS(DataRegularSeason20242025!$AA$3:$AA$1315,DataRegularSeason20242025!$B$3:$B$1315, "&lt;=" &amp; CK$1, DataRegularSeason20242025!$D$3:$D$1315, $A29)+SUMIFS(DataRegularSeason20242025!$AB$3:$AB$1315,DataRegularSeason20242025!$B$3:$B$1315, "&lt;=" &amp; CK$1, DataRegularSeason20242025!$E$3:$E$1315, $A29)</f>
        <v>13</v>
      </c>
      <c r="CL29">
        <f>SUMIFS(DataRegularSeason20242025!$AA$3:$AA$1315,DataRegularSeason20242025!$B$3:$B$1315, "&lt;=" &amp; CL$1, DataRegularSeason20242025!$D$3:$D$1315, $A29)+SUMIFS(DataRegularSeason20242025!$AB$3:$AB$1315,DataRegularSeason20242025!$B$3:$B$1315, "&lt;=" &amp; CL$1, DataRegularSeason20242025!$E$3:$E$1315, $A29)</f>
        <v>13</v>
      </c>
      <c r="CM29">
        <f>SUMIFS(DataRegularSeason20242025!$AA$3:$AA$1315,DataRegularSeason20242025!$B$3:$B$1315, "&lt;=" &amp; CM$1, DataRegularSeason20242025!$D$3:$D$1315, $A29)+SUMIFS(DataRegularSeason20242025!$AB$3:$AB$1315,DataRegularSeason20242025!$B$3:$B$1315, "&lt;=" &amp; CM$1, DataRegularSeason20242025!$E$3:$E$1315, $A29)</f>
        <v>13</v>
      </c>
      <c r="CN29">
        <f>SUMIFS(DataRegularSeason20242025!$AA$3:$AA$1315,DataRegularSeason20242025!$B$3:$B$1315, "&lt;=" &amp; CN$1, DataRegularSeason20242025!$D$3:$D$1315, $A29)+SUMIFS(DataRegularSeason20242025!$AB$3:$AB$1315,DataRegularSeason20242025!$B$3:$B$1315, "&lt;=" &amp; CN$1, DataRegularSeason20242025!$E$3:$E$1315, $A29)</f>
        <v>13</v>
      </c>
      <c r="CO29">
        <f>SUMIFS(DataRegularSeason20242025!$AA$3:$AA$1315,DataRegularSeason20242025!$B$3:$B$1315, "&lt;=" &amp; CO$1, DataRegularSeason20242025!$D$3:$D$1315, $A29)+SUMIFS(DataRegularSeason20242025!$AB$3:$AB$1315,DataRegularSeason20242025!$B$3:$B$1315, "&lt;=" &amp; CO$1, DataRegularSeason20242025!$E$3:$E$1315, $A29)</f>
        <v>13</v>
      </c>
      <c r="CP29">
        <f>SUMIFS(DataRegularSeason20242025!$AA$3:$AA$1315,DataRegularSeason20242025!$B$3:$B$1315, "&lt;=" &amp; CP$1, DataRegularSeason20242025!$D$3:$D$1315, $A29)+SUMIFS(DataRegularSeason20242025!$AB$3:$AB$1315,DataRegularSeason20242025!$B$3:$B$1315, "&lt;=" &amp; CP$1, DataRegularSeason20242025!$E$3:$E$1315, $A29)</f>
        <v>13</v>
      </c>
      <c r="CQ29">
        <f>SUMIFS(DataRegularSeason20242025!$AA$3:$AA$1315,DataRegularSeason20242025!$B$3:$B$1315, "&lt;=" &amp; CQ$1, DataRegularSeason20242025!$D$3:$D$1315, $A29)+SUMIFS(DataRegularSeason20242025!$AB$3:$AB$1315,DataRegularSeason20242025!$B$3:$B$1315, "&lt;=" &amp; CQ$1, DataRegularSeason20242025!$E$3:$E$1315, $A29)</f>
        <v>13</v>
      </c>
      <c r="CR29">
        <f>SUMIFS(DataRegularSeason20242025!$AA$3:$AA$1315,DataRegularSeason20242025!$B$3:$B$1315, "&lt;=" &amp; CR$1, DataRegularSeason20242025!$D$3:$D$1315, $A29)+SUMIFS(DataRegularSeason20242025!$AB$3:$AB$1315,DataRegularSeason20242025!$B$3:$B$1315, "&lt;=" &amp; CR$1, DataRegularSeason20242025!$E$3:$E$1315, $A29)</f>
        <v>13</v>
      </c>
      <c r="CS29">
        <f>SUMIFS(DataRegularSeason20242025!$AA$3:$AA$1315,DataRegularSeason20242025!$B$3:$B$1315, "&lt;=" &amp; CS$1, DataRegularSeason20242025!$D$3:$D$1315, $A29)+SUMIFS(DataRegularSeason20242025!$AB$3:$AB$1315,DataRegularSeason20242025!$B$3:$B$1315, "&lt;=" &amp; CS$1, DataRegularSeason20242025!$E$3:$E$1315, $A29)</f>
        <v>13</v>
      </c>
      <c r="CT29">
        <f>SUMIFS(DataRegularSeason20242025!$AA$3:$AA$1315,DataRegularSeason20242025!$B$3:$B$1315, "&lt;=" &amp; CT$1, DataRegularSeason20242025!$D$3:$D$1315, $A29)+SUMIFS(DataRegularSeason20242025!$AB$3:$AB$1315,DataRegularSeason20242025!$B$3:$B$1315, "&lt;=" &amp; CT$1, DataRegularSeason20242025!$E$3:$E$1315, $A29)</f>
        <v>13</v>
      </c>
      <c r="CU29">
        <f>SUMIFS(DataRegularSeason20242025!$AA$3:$AA$1315,DataRegularSeason20242025!$B$3:$B$1315, "&lt;=" &amp; CU$1, DataRegularSeason20242025!$D$3:$D$1315, $A29)+SUMIFS(DataRegularSeason20242025!$AB$3:$AB$1315,DataRegularSeason20242025!$B$3:$B$1315, "&lt;=" &amp; CU$1, DataRegularSeason20242025!$E$3:$E$1315, $A29)</f>
        <v>13</v>
      </c>
      <c r="CV29">
        <f>SUMIFS(DataRegularSeason20242025!$AA$3:$AA$1315,DataRegularSeason20242025!$B$3:$B$1315, "&lt;=" &amp; CV$1, DataRegularSeason20242025!$D$3:$D$1315, $A29)+SUMIFS(DataRegularSeason20242025!$AB$3:$AB$1315,DataRegularSeason20242025!$B$3:$B$1315, "&lt;=" &amp; CV$1, DataRegularSeason20242025!$E$3:$E$1315, $A29)</f>
        <v>13</v>
      </c>
      <c r="CW29">
        <f>SUMIFS(DataRegularSeason20242025!$AA$3:$AA$1315,DataRegularSeason20242025!$B$3:$B$1315, "&lt;=" &amp; CW$1, DataRegularSeason20242025!$D$3:$D$1315, $A29)+SUMIFS(DataRegularSeason20242025!$AB$3:$AB$1315,DataRegularSeason20242025!$B$3:$B$1315, "&lt;=" &amp; CW$1, DataRegularSeason20242025!$E$3:$E$1315, $A29)</f>
        <v>13</v>
      </c>
      <c r="CX29">
        <f>SUMIFS(DataRegularSeason20242025!$AA$3:$AA$1315,DataRegularSeason20242025!$B$3:$B$1315, "&lt;=" &amp; CX$1, DataRegularSeason20242025!$D$3:$D$1315, $A29)+SUMIFS(DataRegularSeason20242025!$AB$3:$AB$1315,DataRegularSeason20242025!$B$3:$B$1315, "&lt;=" &amp; CX$1, DataRegularSeason20242025!$E$3:$E$1315, $A29)</f>
        <v>13</v>
      </c>
      <c r="CY29">
        <f>SUMIFS(DataRegularSeason20242025!$AA$3:$AA$1315,DataRegularSeason20242025!$B$3:$B$1315, "&lt;=" &amp; CY$1, DataRegularSeason20242025!$D$3:$D$1315, $A29)+SUMIFS(DataRegularSeason20242025!$AB$3:$AB$1315,DataRegularSeason20242025!$B$3:$B$1315, "&lt;=" &amp; CY$1, DataRegularSeason20242025!$E$3:$E$1315, $A29)</f>
        <v>13</v>
      </c>
      <c r="CZ29">
        <f>SUMIFS(DataRegularSeason20242025!$AA$3:$AA$1315,DataRegularSeason20242025!$B$3:$B$1315, "&lt;=" &amp; CZ$1, DataRegularSeason20242025!$D$3:$D$1315, $A29)+SUMIFS(DataRegularSeason20242025!$AB$3:$AB$1315,DataRegularSeason20242025!$B$3:$B$1315, "&lt;=" &amp; CZ$1, DataRegularSeason20242025!$E$3:$E$1315, $A29)</f>
        <v>13</v>
      </c>
      <c r="DA29">
        <f>SUMIFS(DataRegularSeason20242025!$AA$3:$AA$1315,DataRegularSeason20242025!$B$3:$B$1315, "&lt;=" &amp; DA$1, DataRegularSeason20242025!$D$3:$D$1315, $A29)+SUMIFS(DataRegularSeason20242025!$AB$3:$AB$1315,DataRegularSeason20242025!$B$3:$B$1315, "&lt;=" &amp; DA$1, DataRegularSeason20242025!$E$3:$E$1315, $A29)</f>
        <v>13</v>
      </c>
      <c r="DB29">
        <f>SUMIFS(DataRegularSeason20242025!$AA$3:$AA$1315,DataRegularSeason20242025!$B$3:$B$1315, "&lt;=" &amp; DB$1, DataRegularSeason20242025!$D$3:$D$1315, $A29)+SUMIFS(DataRegularSeason20242025!$AB$3:$AB$1315,DataRegularSeason20242025!$B$3:$B$1315, "&lt;=" &amp; DB$1, DataRegularSeason20242025!$E$3:$E$1315, $A29)</f>
        <v>13</v>
      </c>
      <c r="DC29">
        <f>SUMIFS(DataRegularSeason20242025!$AA$3:$AA$1315,DataRegularSeason20242025!$B$3:$B$1315, "&lt;=" &amp; DC$1, DataRegularSeason20242025!$D$3:$D$1315, $A29)+SUMIFS(DataRegularSeason20242025!$AB$3:$AB$1315,DataRegularSeason20242025!$B$3:$B$1315, "&lt;=" &amp; DC$1, DataRegularSeason20242025!$E$3:$E$1315, $A29)</f>
        <v>13</v>
      </c>
      <c r="DD29">
        <f>SUMIFS(DataRegularSeason20242025!$AA$3:$AA$1315,DataRegularSeason20242025!$B$3:$B$1315, "&lt;=" &amp; DD$1, DataRegularSeason20242025!$D$3:$D$1315, $A29)+SUMIFS(DataRegularSeason20242025!$AB$3:$AB$1315,DataRegularSeason20242025!$B$3:$B$1315, "&lt;=" &amp; DD$1, DataRegularSeason20242025!$E$3:$E$1315, $A29)</f>
        <v>13</v>
      </c>
      <c r="DE29">
        <f>SUMIFS(DataRegularSeason20242025!$AA$3:$AA$1315,DataRegularSeason20242025!$B$3:$B$1315, "&lt;=" &amp; DE$1, DataRegularSeason20242025!$D$3:$D$1315, $A29)+SUMIFS(DataRegularSeason20242025!$AB$3:$AB$1315,DataRegularSeason20242025!$B$3:$B$1315, "&lt;=" &amp; DE$1, DataRegularSeason20242025!$E$3:$E$1315, $A29)</f>
        <v>13</v>
      </c>
      <c r="DF29">
        <f>SUMIFS(DataRegularSeason20242025!$AA$3:$AA$1315,DataRegularSeason20242025!$B$3:$B$1315, "&lt;=" &amp; DF$1, DataRegularSeason20242025!$D$3:$D$1315, $A29)+SUMIFS(DataRegularSeason20242025!$AB$3:$AB$1315,DataRegularSeason20242025!$B$3:$B$1315, "&lt;=" &amp; DF$1, DataRegularSeason20242025!$E$3:$E$1315, $A29)</f>
        <v>13</v>
      </c>
      <c r="DG29">
        <f>SUMIFS(DataRegularSeason20242025!$AA$3:$AA$1315,DataRegularSeason20242025!$B$3:$B$1315, "&lt;=" &amp; DG$1, DataRegularSeason20242025!$D$3:$D$1315, $A29)+SUMIFS(DataRegularSeason20242025!$AB$3:$AB$1315,DataRegularSeason20242025!$B$3:$B$1315, "&lt;=" &amp; DG$1, DataRegularSeason20242025!$E$3:$E$1315, $A29)</f>
        <v>13</v>
      </c>
      <c r="DH29">
        <f>SUMIFS(DataRegularSeason20242025!$AA$3:$AA$1315,DataRegularSeason20242025!$B$3:$B$1315, "&lt;=" &amp; DH$1, DataRegularSeason20242025!$D$3:$D$1315, $A29)+SUMIFS(DataRegularSeason20242025!$AB$3:$AB$1315,DataRegularSeason20242025!$B$3:$B$1315, "&lt;=" &amp; DH$1, DataRegularSeason20242025!$E$3:$E$1315, $A29)</f>
        <v>13</v>
      </c>
      <c r="DI29">
        <f>SUMIFS(DataRegularSeason20242025!$AA$3:$AA$1315,DataRegularSeason20242025!$B$3:$B$1315, "&lt;=" &amp; DI$1, DataRegularSeason20242025!$D$3:$D$1315, $A29)+SUMIFS(DataRegularSeason20242025!$AB$3:$AB$1315,DataRegularSeason20242025!$B$3:$B$1315, "&lt;=" &amp; DI$1, DataRegularSeason20242025!$E$3:$E$1315, $A29)</f>
        <v>13</v>
      </c>
      <c r="DJ29">
        <f>SUMIFS(DataRegularSeason20242025!$AA$3:$AA$1315,DataRegularSeason20242025!$B$3:$B$1315, "&lt;=" &amp; DJ$1, DataRegularSeason20242025!$D$3:$D$1315, $A29)+SUMIFS(DataRegularSeason20242025!$AB$3:$AB$1315,DataRegularSeason20242025!$B$3:$B$1315, "&lt;=" &amp; DJ$1, DataRegularSeason20242025!$E$3:$E$1315, $A29)</f>
        <v>13</v>
      </c>
      <c r="DK29">
        <f>SUMIFS(DataRegularSeason20242025!$AA$3:$AA$1315,DataRegularSeason20242025!$B$3:$B$1315, "&lt;=" &amp; DK$1, DataRegularSeason20242025!$D$3:$D$1315, $A29)+SUMIFS(DataRegularSeason20242025!$AB$3:$AB$1315,DataRegularSeason20242025!$B$3:$B$1315, "&lt;=" &amp; DK$1, DataRegularSeason20242025!$E$3:$E$1315, $A29)</f>
        <v>13</v>
      </c>
      <c r="DL29">
        <f>SUMIFS(DataRegularSeason20242025!$AA$3:$AA$1315,DataRegularSeason20242025!$B$3:$B$1315, "&lt;=" &amp; DL$1, DataRegularSeason20242025!$D$3:$D$1315, $A29)+SUMIFS(DataRegularSeason20242025!$AB$3:$AB$1315,DataRegularSeason20242025!$B$3:$B$1315, "&lt;=" &amp; DL$1, DataRegularSeason20242025!$E$3:$E$1315, $A29)</f>
        <v>13</v>
      </c>
      <c r="DM29">
        <f>SUMIFS(DataRegularSeason20242025!$AA$3:$AA$1315,DataRegularSeason20242025!$B$3:$B$1315, "&lt;=" &amp; DM$1, DataRegularSeason20242025!$D$3:$D$1315, $A29)+SUMIFS(DataRegularSeason20242025!$AB$3:$AB$1315,DataRegularSeason20242025!$B$3:$B$1315, "&lt;=" &amp; DM$1, DataRegularSeason20242025!$E$3:$E$1315, $A29)</f>
        <v>13</v>
      </c>
      <c r="DN29">
        <f>SUMIFS(DataRegularSeason20242025!$AA$3:$AA$1315,DataRegularSeason20242025!$B$3:$B$1315, "&lt;=" &amp; DN$1, DataRegularSeason20242025!$D$3:$D$1315, $A29)+SUMIFS(DataRegularSeason20242025!$AB$3:$AB$1315,DataRegularSeason20242025!$B$3:$B$1315, "&lt;=" &amp; DN$1, DataRegularSeason20242025!$E$3:$E$1315, $A29)</f>
        <v>13</v>
      </c>
      <c r="DO29">
        <f>SUMIFS(DataRegularSeason20242025!$AA$3:$AA$1315,DataRegularSeason20242025!$B$3:$B$1315, "&lt;=" &amp; DO$1, DataRegularSeason20242025!$D$3:$D$1315, $A29)+SUMIFS(DataRegularSeason20242025!$AB$3:$AB$1315,DataRegularSeason20242025!$B$3:$B$1315, "&lt;=" &amp; DO$1, DataRegularSeason20242025!$E$3:$E$1315, $A29)</f>
        <v>13</v>
      </c>
      <c r="DP29">
        <f>SUMIFS(DataRegularSeason20242025!$AA$3:$AA$1315,DataRegularSeason20242025!$B$3:$B$1315, "&lt;=" &amp; DP$1, DataRegularSeason20242025!$D$3:$D$1315, $A29)+SUMIFS(DataRegularSeason20242025!$AB$3:$AB$1315,DataRegularSeason20242025!$B$3:$B$1315, "&lt;=" &amp; DP$1, DataRegularSeason20242025!$E$3:$E$1315, $A29)</f>
        <v>13</v>
      </c>
      <c r="DQ29">
        <f>SUMIFS(DataRegularSeason20242025!$AA$3:$AA$1315,DataRegularSeason20242025!$B$3:$B$1315, "&lt;=" &amp; DQ$1, DataRegularSeason20242025!$D$3:$D$1315, $A29)+SUMIFS(DataRegularSeason20242025!$AB$3:$AB$1315,DataRegularSeason20242025!$B$3:$B$1315, "&lt;=" &amp; DQ$1, DataRegularSeason20242025!$E$3:$E$1315, $A29)</f>
        <v>13</v>
      </c>
      <c r="DR29">
        <f>SUMIFS(DataRegularSeason20242025!$AA$3:$AA$1315,DataRegularSeason20242025!$B$3:$B$1315, "&lt;=" &amp; DR$1, DataRegularSeason20242025!$D$3:$D$1315, $A29)+SUMIFS(DataRegularSeason20242025!$AB$3:$AB$1315,DataRegularSeason20242025!$B$3:$B$1315, "&lt;=" &amp; DR$1, DataRegularSeason20242025!$E$3:$E$1315, $A29)</f>
        <v>13</v>
      </c>
      <c r="DS29">
        <f>SUMIFS(DataRegularSeason20242025!$AA$3:$AA$1315,DataRegularSeason20242025!$B$3:$B$1315, "&lt;=" &amp; DS$1, DataRegularSeason20242025!$D$3:$D$1315, $A29)+SUMIFS(DataRegularSeason20242025!$AB$3:$AB$1315,DataRegularSeason20242025!$B$3:$B$1315, "&lt;=" &amp; DS$1, DataRegularSeason20242025!$E$3:$E$1315, $A29)</f>
        <v>13</v>
      </c>
      <c r="DT29">
        <f>SUMIFS(DataRegularSeason20242025!$AA$3:$AA$1315,DataRegularSeason20242025!$B$3:$B$1315, "&lt;=" &amp; DT$1, DataRegularSeason20242025!$D$3:$D$1315, $A29)+SUMIFS(DataRegularSeason20242025!$AB$3:$AB$1315,DataRegularSeason20242025!$B$3:$B$1315, "&lt;=" &amp; DT$1, DataRegularSeason20242025!$E$3:$E$1315, $A29)</f>
        <v>13</v>
      </c>
      <c r="DU29">
        <f>SUMIFS(DataRegularSeason20242025!$AA$3:$AA$1315,DataRegularSeason20242025!$B$3:$B$1315, "&lt;=" &amp; DU$1, DataRegularSeason20242025!$D$3:$D$1315, $A29)+SUMIFS(DataRegularSeason20242025!$AB$3:$AB$1315,DataRegularSeason20242025!$B$3:$B$1315, "&lt;=" &amp; DU$1, DataRegularSeason20242025!$E$3:$E$1315, $A29)</f>
        <v>13</v>
      </c>
      <c r="DV29">
        <f>SUMIFS(DataRegularSeason20242025!$AA$3:$AA$1315,DataRegularSeason20242025!$B$3:$B$1315, "&lt;=" &amp; DV$1, DataRegularSeason20242025!$D$3:$D$1315, $A29)+SUMIFS(DataRegularSeason20242025!$AB$3:$AB$1315,DataRegularSeason20242025!$B$3:$B$1315, "&lt;=" &amp; DV$1, DataRegularSeason20242025!$E$3:$E$1315, $A29)</f>
        <v>13</v>
      </c>
      <c r="DW29">
        <f>SUMIFS(DataRegularSeason20242025!$AA$3:$AA$1315,DataRegularSeason20242025!$B$3:$B$1315, "&lt;=" &amp; DW$1, DataRegularSeason20242025!$D$3:$D$1315, $A29)+SUMIFS(DataRegularSeason20242025!$AB$3:$AB$1315,DataRegularSeason20242025!$B$3:$B$1315, "&lt;=" &amp; DW$1, DataRegularSeason20242025!$E$3:$E$1315, $A29)</f>
        <v>13</v>
      </c>
      <c r="DX29">
        <f>SUMIFS(DataRegularSeason20242025!$AA$3:$AA$1315,DataRegularSeason20242025!$B$3:$B$1315, "&lt;=" &amp; DX$1, DataRegularSeason20242025!$D$3:$D$1315, $A29)+SUMIFS(DataRegularSeason20242025!$AB$3:$AB$1315,DataRegularSeason20242025!$B$3:$B$1315, "&lt;=" &amp; DX$1, DataRegularSeason20242025!$E$3:$E$1315, $A29)</f>
        <v>13</v>
      </c>
      <c r="DY29">
        <f>SUMIFS(DataRegularSeason20242025!$AA$3:$AA$1315,DataRegularSeason20242025!$B$3:$B$1315, "&lt;=" &amp; DY$1, DataRegularSeason20242025!$D$3:$D$1315, $A29)+SUMIFS(DataRegularSeason20242025!$AB$3:$AB$1315,DataRegularSeason20242025!$B$3:$B$1315, "&lt;=" &amp; DY$1, DataRegularSeason20242025!$E$3:$E$1315, $A29)</f>
        <v>13</v>
      </c>
      <c r="DZ29">
        <f>SUMIFS(DataRegularSeason20242025!$AA$3:$AA$1315,DataRegularSeason20242025!$B$3:$B$1315, "&lt;=" &amp; DZ$1, DataRegularSeason20242025!$D$3:$D$1315, $A29)+SUMIFS(DataRegularSeason20242025!$AB$3:$AB$1315,DataRegularSeason20242025!$B$3:$B$1315, "&lt;=" &amp; DZ$1, DataRegularSeason20242025!$E$3:$E$1315, $A29)</f>
        <v>13</v>
      </c>
      <c r="EA29">
        <f>SUMIFS(DataRegularSeason20242025!$AA$3:$AA$1315,DataRegularSeason20242025!$B$3:$B$1315, "&lt;=" &amp; EA$1, DataRegularSeason20242025!$D$3:$D$1315, $A29)+SUMIFS(DataRegularSeason20242025!$AB$3:$AB$1315,DataRegularSeason20242025!$B$3:$B$1315, "&lt;=" &amp; EA$1, DataRegularSeason20242025!$E$3:$E$1315, $A29)</f>
        <v>13</v>
      </c>
      <c r="EB29">
        <f>SUMIFS(DataRegularSeason20242025!$AA$3:$AA$1315,DataRegularSeason20242025!$B$3:$B$1315, "&lt;=" &amp; EB$1, DataRegularSeason20242025!$D$3:$D$1315, $A29)+SUMIFS(DataRegularSeason20242025!$AB$3:$AB$1315,DataRegularSeason20242025!$B$3:$B$1315, "&lt;=" &amp; EB$1, DataRegularSeason20242025!$E$3:$E$1315, $A29)</f>
        <v>13</v>
      </c>
      <c r="EC29">
        <f>SUMIFS(DataRegularSeason20242025!$AA$3:$AA$1315,DataRegularSeason20242025!$B$3:$B$1315, "&lt;=" &amp; EC$1, DataRegularSeason20242025!$D$3:$D$1315, $A29)+SUMIFS(DataRegularSeason20242025!$AB$3:$AB$1315,DataRegularSeason20242025!$B$3:$B$1315, "&lt;=" &amp; EC$1, DataRegularSeason20242025!$E$3:$E$1315, $A29)</f>
        <v>13</v>
      </c>
      <c r="ED29">
        <f>SUMIFS(DataRegularSeason20242025!$AA$3:$AA$1315,DataRegularSeason20242025!$B$3:$B$1315, "&lt;=" &amp; ED$1, DataRegularSeason20242025!$D$3:$D$1315, $A29)+SUMIFS(DataRegularSeason20242025!$AB$3:$AB$1315,DataRegularSeason20242025!$B$3:$B$1315, "&lt;=" &amp; ED$1, DataRegularSeason20242025!$E$3:$E$1315, $A29)</f>
        <v>13</v>
      </c>
      <c r="EE29">
        <f>SUMIFS(DataRegularSeason20242025!$AA$3:$AA$1315,DataRegularSeason20242025!$B$3:$B$1315, "&lt;=" &amp; EE$1, DataRegularSeason20242025!$D$3:$D$1315, $A29)+SUMIFS(DataRegularSeason20242025!$AB$3:$AB$1315,DataRegularSeason20242025!$B$3:$B$1315, "&lt;=" &amp; EE$1, DataRegularSeason20242025!$E$3:$E$1315, $A29)</f>
        <v>13</v>
      </c>
      <c r="EF29">
        <f>SUMIFS(DataRegularSeason20242025!$AA$3:$AA$1315,DataRegularSeason20242025!$B$3:$B$1315, "&lt;=" &amp; EF$1, DataRegularSeason20242025!$D$3:$D$1315, $A29)+SUMIFS(DataRegularSeason20242025!$AB$3:$AB$1315,DataRegularSeason20242025!$B$3:$B$1315, "&lt;=" &amp; EF$1, DataRegularSeason20242025!$E$3:$E$1315, $A29)</f>
        <v>13</v>
      </c>
      <c r="EG29">
        <f>SUMIFS(DataRegularSeason20242025!$AA$3:$AA$1315,DataRegularSeason20242025!$B$3:$B$1315, "&lt;=" &amp; EG$1, DataRegularSeason20242025!$D$3:$D$1315, $A29)+SUMIFS(DataRegularSeason20242025!$AB$3:$AB$1315,DataRegularSeason20242025!$B$3:$B$1315, "&lt;=" &amp; EG$1, DataRegularSeason20242025!$E$3:$E$1315, $A29)</f>
        <v>13</v>
      </c>
      <c r="EH29">
        <f>SUMIFS(DataRegularSeason20242025!$AA$3:$AA$1315,DataRegularSeason20242025!$B$3:$B$1315, "&lt;=" &amp; EH$1, DataRegularSeason20242025!$D$3:$D$1315, $A29)+SUMIFS(DataRegularSeason20242025!$AB$3:$AB$1315,DataRegularSeason20242025!$B$3:$B$1315, "&lt;=" &amp; EH$1, DataRegularSeason20242025!$E$3:$E$1315, $A29)</f>
        <v>13</v>
      </c>
      <c r="EI29">
        <f>SUMIFS(DataRegularSeason20242025!$AA$3:$AA$1315,DataRegularSeason20242025!$B$3:$B$1315, "&lt;=" &amp; EI$1, DataRegularSeason20242025!$D$3:$D$1315, $A29)+SUMIFS(DataRegularSeason20242025!$AB$3:$AB$1315,DataRegularSeason20242025!$B$3:$B$1315, "&lt;=" &amp; EI$1, DataRegularSeason20242025!$E$3:$E$1315, $A29)</f>
        <v>13</v>
      </c>
      <c r="EJ29">
        <f>SUMIFS(DataRegularSeason20242025!$AA$3:$AA$1315,DataRegularSeason20242025!$B$3:$B$1315, "&lt;=" &amp; EJ$1, DataRegularSeason20242025!$D$3:$D$1315, $A29)+SUMIFS(DataRegularSeason20242025!$AB$3:$AB$1315,DataRegularSeason20242025!$B$3:$B$1315, "&lt;=" &amp; EJ$1, DataRegularSeason20242025!$E$3:$E$1315, $A29)</f>
        <v>13</v>
      </c>
      <c r="EK29">
        <f>SUMIFS(DataRegularSeason20242025!$AA$3:$AA$1315,DataRegularSeason20242025!$B$3:$B$1315, "&lt;=" &amp; EK$1, DataRegularSeason20242025!$D$3:$D$1315, $A29)+SUMIFS(DataRegularSeason20242025!$AB$3:$AB$1315,DataRegularSeason20242025!$B$3:$B$1315, "&lt;=" &amp; EK$1, DataRegularSeason20242025!$E$3:$E$1315, $A29)</f>
        <v>13</v>
      </c>
      <c r="EL29">
        <f>SUMIFS(DataRegularSeason20242025!$AA$3:$AA$1315,DataRegularSeason20242025!$B$3:$B$1315, "&lt;=" &amp; EL$1, DataRegularSeason20242025!$D$3:$D$1315, $A29)+SUMIFS(DataRegularSeason20242025!$AB$3:$AB$1315,DataRegularSeason20242025!$B$3:$B$1315, "&lt;=" &amp; EL$1, DataRegularSeason20242025!$E$3:$E$1315, $A29)</f>
        <v>13</v>
      </c>
      <c r="EM29">
        <f>SUMIFS(DataRegularSeason20242025!$AA$3:$AA$1315,DataRegularSeason20242025!$B$3:$B$1315, "&lt;=" &amp; EM$1, DataRegularSeason20242025!$D$3:$D$1315, $A29)+SUMIFS(DataRegularSeason20242025!$AB$3:$AB$1315,DataRegularSeason20242025!$B$3:$B$1315, "&lt;=" &amp; EM$1, DataRegularSeason20242025!$E$3:$E$1315, $A29)</f>
        <v>13</v>
      </c>
      <c r="EN29">
        <f>SUMIFS(DataRegularSeason20242025!$AA$3:$AA$1315,DataRegularSeason20242025!$B$3:$B$1315, "&lt;=" &amp; EN$1, DataRegularSeason20242025!$D$3:$D$1315, $A29)+SUMIFS(DataRegularSeason20242025!$AB$3:$AB$1315,DataRegularSeason20242025!$B$3:$B$1315, "&lt;=" &amp; EN$1, DataRegularSeason20242025!$E$3:$E$1315, $A29)</f>
        <v>13</v>
      </c>
      <c r="EO29">
        <f>SUMIFS(DataRegularSeason20242025!$AA$3:$AA$1315,DataRegularSeason20242025!$B$3:$B$1315, "&lt;=" &amp; EO$1, DataRegularSeason20242025!$D$3:$D$1315, $A29)+SUMIFS(DataRegularSeason20242025!$AB$3:$AB$1315,DataRegularSeason20242025!$B$3:$B$1315, "&lt;=" &amp; EO$1, DataRegularSeason20242025!$E$3:$E$1315, $A29)</f>
        <v>13</v>
      </c>
      <c r="EP29">
        <f>SUMIFS(DataRegularSeason20242025!$AA$3:$AA$1315,DataRegularSeason20242025!$B$3:$B$1315, "&lt;=" &amp; EP$1, DataRegularSeason20242025!$D$3:$D$1315, $A29)+SUMIFS(DataRegularSeason20242025!$AB$3:$AB$1315,DataRegularSeason20242025!$B$3:$B$1315, "&lt;=" &amp; EP$1, DataRegularSeason20242025!$E$3:$E$1315, $A29)</f>
        <v>13</v>
      </c>
      <c r="EQ29">
        <f>SUMIFS(DataRegularSeason20242025!$AA$3:$AA$1315,DataRegularSeason20242025!$B$3:$B$1315, "&lt;=" &amp; EQ$1, DataRegularSeason20242025!$D$3:$D$1315, $A29)+SUMIFS(DataRegularSeason20242025!$AB$3:$AB$1315,DataRegularSeason20242025!$B$3:$B$1315, "&lt;=" &amp; EQ$1, DataRegularSeason20242025!$E$3:$E$1315, $A29)</f>
        <v>13</v>
      </c>
      <c r="ER29">
        <f>SUMIFS(DataRegularSeason20242025!$AA$3:$AA$1315,DataRegularSeason20242025!$B$3:$B$1315, "&lt;=" &amp; ER$1, DataRegularSeason20242025!$D$3:$D$1315, $A29)+SUMIFS(DataRegularSeason20242025!$AB$3:$AB$1315,DataRegularSeason20242025!$B$3:$B$1315, "&lt;=" &amp; ER$1, DataRegularSeason20242025!$E$3:$E$1315, $A29)</f>
        <v>13</v>
      </c>
      <c r="ES29">
        <f>SUMIFS(DataRegularSeason20242025!$AA$3:$AA$1315,DataRegularSeason20242025!$B$3:$B$1315, "&lt;=" &amp; ES$1, DataRegularSeason20242025!$D$3:$D$1315, $A29)+SUMIFS(DataRegularSeason20242025!$AB$3:$AB$1315,DataRegularSeason20242025!$B$3:$B$1315, "&lt;=" &amp; ES$1, DataRegularSeason20242025!$E$3:$E$1315, $A29)</f>
        <v>13</v>
      </c>
      <c r="ET29">
        <f>SUMIFS(DataRegularSeason20242025!$AA$3:$AA$1315,DataRegularSeason20242025!$B$3:$B$1315, "&lt;=" &amp; ET$1, DataRegularSeason20242025!$D$3:$D$1315, $A29)+SUMIFS(DataRegularSeason20242025!$AB$3:$AB$1315,DataRegularSeason20242025!$B$3:$B$1315, "&lt;=" &amp; ET$1, DataRegularSeason20242025!$E$3:$E$1315, $A29)</f>
        <v>13</v>
      </c>
      <c r="EU29">
        <f>SUMIFS(DataRegularSeason20242025!$AA$3:$AA$1315,DataRegularSeason20242025!$B$3:$B$1315, "&lt;=" &amp; EU$1, DataRegularSeason20242025!$D$3:$D$1315, $A29)+SUMIFS(DataRegularSeason20242025!$AB$3:$AB$1315,DataRegularSeason20242025!$B$3:$B$1315, "&lt;=" &amp; EU$1, DataRegularSeason20242025!$E$3:$E$1315, $A29)</f>
        <v>13</v>
      </c>
      <c r="EV29">
        <f>SUMIFS(DataRegularSeason20242025!$AA$3:$AA$1315,DataRegularSeason20242025!$B$3:$B$1315, "&lt;=" &amp; EV$1, DataRegularSeason20242025!$D$3:$D$1315, $A29)+SUMIFS(DataRegularSeason20242025!$AB$3:$AB$1315,DataRegularSeason20242025!$B$3:$B$1315, "&lt;=" &amp; EV$1, DataRegularSeason20242025!$E$3:$E$1315, $A29)</f>
        <v>13</v>
      </c>
      <c r="EW29">
        <f>SUMIFS(DataRegularSeason20242025!$AA$3:$AA$1315,DataRegularSeason20242025!$B$3:$B$1315, "&lt;=" &amp; EW$1, DataRegularSeason20242025!$D$3:$D$1315, $A29)+SUMIFS(DataRegularSeason20242025!$AB$3:$AB$1315,DataRegularSeason20242025!$B$3:$B$1315, "&lt;=" &amp; EW$1, DataRegularSeason20242025!$E$3:$E$1315, $A29)</f>
        <v>13</v>
      </c>
      <c r="EX29">
        <f>SUMIFS(DataRegularSeason20242025!$AA$3:$AA$1315,DataRegularSeason20242025!$B$3:$B$1315, "&lt;=" &amp; EX$1, DataRegularSeason20242025!$D$3:$D$1315, $A29)+SUMIFS(DataRegularSeason20242025!$AB$3:$AB$1315,DataRegularSeason20242025!$B$3:$B$1315, "&lt;=" &amp; EX$1, DataRegularSeason20242025!$E$3:$E$1315, $A29)</f>
        <v>13</v>
      </c>
      <c r="EY29">
        <f>SUMIFS(DataRegularSeason20242025!$AA$3:$AA$1315,DataRegularSeason20242025!$B$3:$B$1315, "&lt;=" &amp; EY$1, DataRegularSeason20242025!$D$3:$D$1315, $A29)+SUMIFS(DataRegularSeason20242025!$AB$3:$AB$1315,DataRegularSeason20242025!$B$3:$B$1315, "&lt;=" &amp; EY$1, DataRegularSeason20242025!$E$3:$E$1315, $A29)</f>
        <v>13</v>
      </c>
      <c r="EZ29">
        <f>SUMIFS(DataRegularSeason20242025!$AA$3:$AA$1315,DataRegularSeason20242025!$B$3:$B$1315, "&lt;=" &amp; EZ$1, DataRegularSeason20242025!$D$3:$D$1315, $A29)+SUMIFS(DataRegularSeason20242025!$AB$3:$AB$1315,DataRegularSeason20242025!$B$3:$B$1315, "&lt;=" &amp; EZ$1, DataRegularSeason20242025!$E$3:$E$1315, $A29)</f>
        <v>13</v>
      </c>
      <c r="FA29">
        <f>SUMIFS(DataRegularSeason20242025!$AA$3:$AA$1315,DataRegularSeason20242025!$B$3:$B$1315, "&lt;=" &amp; FA$1, DataRegularSeason20242025!$D$3:$D$1315, $A29)+SUMIFS(DataRegularSeason20242025!$AB$3:$AB$1315,DataRegularSeason20242025!$B$3:$B$1315, "&lt;=" &amp; FA$1, DataRegularSeason20242025!$E$3:$E$1315, $A29)</f>
        <v>13</v>
      </c>
      <c r="FB29">
        <f>SUMIFS(DataRegularSeason20242025!$AA$3:$AA$1315,DataRegularSeason20242025!$B$3:$B$1315, "&lt;=" &amp; FB$1, DataRegularSeason20242025!$D$3:$D$1315, $A29)+SUMIFS(DataRegularSeason20242025!$AB$3:$AB$1315,DataRegularSeason20242025!$B$3:$B$1315, "&lt;=" &amp; FB$1, DataRegularSeason20242025!$E$3:$E$1315, $A29)</f>
        <v>13</v>
      </c>
      <c r="FC29">
        <f>SUMIFS(DataRegularSeason20242025!$AA$3:$AA$1315,DataRegularSeason20242025!$B$3:$B$1315, "&lt;=" &amp; FC$1, DataRegularSeason20242025!$D$3:$D$1315, $A29)+SUMIFS(DataRegularSeason20242025!$AB$3:$AB$1315,DataRegularSeason20242025!$B$3:$B$1315, "&lt;=" &amp; FC$1, DataRegularSeason20242025!$E$3:$E$1315, $A29)</f>
        <v>13</v>
      </c>
      <c r="FD29">
        <f>SUMIFS(DataRegularSeason20242025!$AA$3:$AA$1315,DataRegularSeason20242025!$B$3:$B$1315, "&lt;=" &amp; FD$1, DataRegularSeason20242025!$D$3:$D$1315, $A29)+SUMIFS(DataRegularSeason20242025!$AB$3:$AB$1315,DataRegularSeason20242025!$B$3:$B$1315, "&lt;=" &amp; FD$1, DataRegularSeason20242025!$E$3:$E$1315, $A29)</f>
        <v>13</v>
      </c>
      <c r="FE29">
        <f>SUMIFS(DataRegularSeason20242025!$AA$3:$AA$1315,DataRegularSeason20242025!$B$3:$B$1315, "&lt;=" &amp; FE$1, DataRegularSeason20242025!$D$3:$D$1315, $A29)+SUMIFS(DataRegularSeason20242025!$AB$3:$AB$1315,DataRegularSeason20242025!$B$3:$B$1315, "&lt;=" &amp; FE$1, DataRegularSeason20242025!$E$3:$E$1315, $A29)</f>
        <v>13</v>
      </c>
      <c r="FF29">
        <f>SUMIFS(DataRegularSeason20242025!$AA$3:$AA$1315,DataRegularSeason20242025!$B$3:$B$1315, "&lt;=" &amp; FF$1, DataRegularSeason20242025!$D$3:$D$1315, $A29)+SUMIFS(DataRegularSeason20242025!$AB$3:$AB$1315,DataRegularSeason20242025!$B$3:$B$1315, "&lt;=" &amp; FF$1, DataRegularSeason20242025!$E$3:$E$1315, $A29)</f>
        <v>13</v>
      </c>
      <c r="FG29">
        <f>SUMIFS(DataRegularSeason20242025!$AA$3:$AA$1315,DataRegularSeason20242025!$B$3:$B$1315, "&lt;=" &amp; FG$1, DataRegularSeason20242025!$D$3:$D$1315, $A29)+SUMIFS(DataRegularSeason20242025!$AB$3:$AB$1315,DataRegularSeason20242025!$B$3:$B$1315, "&lt;=" &amp; FG$1, DataRegularSeason20242025!$E$3:$E$1315, $A29)</f>
        <v>13</v>
      </c>
      <c r="FH29">
        <f>SUMIFS(DataRegularSeason20242025!$AA$3:$AA$1315,DataRegularSeason20242025!$B$3:$B$1315, "&lt;=" &amp; FH$1, DataRegularSeason20242025!$D$3:$D$1315, $A29)+SUMIFS(DataRegularSeason20242025!$AB$3:$AB$1315,DataRegularSeason20242025!$B$3:$B$1315, "&lt;=" &amp; FH$1, DataRegularSeason20242025!$E$3:$E$1315, $A29)</f>
        <v>13</v>
      </c>
      <c r="FI29">
        <f>SUMIFS(DataRegularSeason20242025!$AA$3:$AA$1315,DataRegularSeason20242025!$B$3:$B$1315, "&lt;=" &amp; FI$1, DataRegularSeason20242025!$D$3:$D$1315, $A29)+SUMIFS(DataRegularSeason20242025!$AB$3:$AB$1315,DataRegularSeason20242025!$B$3:$B$1315, "&lt;=" &amp; FI$1, DataRegularSeason20242025!$E$3:$E$1315, $A29)</f>
        <v>13</v>
      </c>
      <c r="FJ29">
        <f>SUMIFS(DataRegularSeason20242025!$AA$3:$AA$1315,DataRegularSeason20242025!$B$3:$B$1315, "&lt;=" &amp; FJ$1, DataRegularSeason20242025!$D$3:$D$1315, $A29)+SUMIFS(DataRegularSeason20242025!$AB$3:$AB$1315,DataRegularSeason20242025!$B$3:$B$1315, "&lt;=" &amp; FJ$1, DataRegularSeason20242025!$E$3:$E$1315, $A29)</f>
        <v>13</v>
      </c>
      <c r="FK29">
        <f>SUMIFS(DataRegularSeason20242025!$AA$3:$AA$1315,DataRegularSeason20242025!$B$3:$B$1315, "&lt;=" &amp; FK$1, DataRegularSeason20242025!$D$3:$D$1315, $A29)+SUMIFS(DataRegularSeason20242025!$AB$3:$AB$1315,DataRegularSeason20242025!$B$3:$B$1315, "&lt;=" &amp; FK$1, DataRegularSeason20242025!$E$3:$E$1315, $A29)</f>
        <v>13</v>
      </c>
      <c r="FL29">
        <f>SUMIFS(DataRegularSeason20242025!$AA$3:$AA$1315,DataRegularSeason20242025!$B$3:$B$1315, "&lt;=" &amp; FL$1, DataRegularSeason20242025!$D$3:$D$1315, $A29)+SUMIFS(DataRegularSeason20242025!$AB$3:$AB$1315,DataRegularSeason20242025!$B$3:$B$1315, "&lt;=" &amp; FL$1, DataRegularSeason20242025!$E$3:$E$1315, $A29)</f>
        <v>13</v>
      </c>
      <c r="FM29">
        <f>SUMIFS(DataRegularSeason20242025!$AA$3:$AA$1315,DataRegularSeason20242025!$B$3:$B$1315, "&lt;=" &amp; FM$1, DataRegularSeason20242025!$D$3:$D$1315, $A29)+SUMIFS(DataRegularSeason20242025!$AB$3:$AB$1315,DataRegularSeason20242025!$B$3:$B$1315, "&lt;=" &amp; FM$1, DataRegularSeason20242025!$E$3:$E$1315, $A29)</f>
        <v>13</v>
      </c>
      <c r="FN29">
        <f>SUMIFS(DataRegularSeason20242025!$AA$3:$AA$1315,DataRegularSeason20242025!$B$3:$B$1315, "&lt;=" &amp; FN$1, DataRegularSeason20242025!$D$3:$D$1315, $A29)+SUMIFS(DataRegularSeason20242025!$AB$3:$AB$1315,DataRegularSeason20242025!$B$3:$B$1315, "&lt;=" &amp; FN$1, DataRegularSeason20242025!$E$3:$E$1315, $A29)</f>
        <v>13</v>
      </c>
      <c r="FO29">
        <f>SUMIFS(DataRegularSeason20242025!$AA$3:$AA$1315,DataRegularSeason20242025!$B$3:$B$1315, "&lt;=" &amp; FO$1, DataRegularSeason20242025!$D$3:$D$1315, $A29)+SUMIFS(DataRegularSeason20242025!$AB$3:$AB$1315,DataRegularSeason20242025!$B$3:$B$1315, "&lt;=" &amp; FO$1, DataRegularSeason20242025!$E$3:$E$1315, $A29)</f>
        <v>13</v>
      </c>
      <c r="FP29">
        <f>SUMIFS(DataRegularSeason20242025!$AA$3:$AA$1315,DataRegularSeason20242025!$B$3:$B$1315, "&lt;=" &amp; FP$1, DataRegularSeason20242025!$D$3:$D$1315, $A29)+SUMIFS(DataRegularSeason20242025!$AB$3:$AB$1315,DataRegularSeason20242025!$B$3:$B$1315, "&lt;=" &amp; FP$1, DataRegularSeason20242025!$E$3:$E$1315, $A29)</f>
        <v>13</v>
      </c>
      <c r="FQ29">
        <f>SUMIFS(DataRegularSeason20242025!$AA$3:$AA$1315,DataRegularSeason20242025!$B$3:$B$1315, "&lt;=" &amp; FQ$1, DataRegularSeason20242025!$D$3:$D$1315, $A29)+SUMIFS(DataRegularSeason20242025!$AB$3:$AB$1315,DataRegularSeason20242025!$B$3:$B$1315, "&lt;=" &amp; FQ$1, DataRegularSeason20242025!$E$3:$E$1315, $A29)</f>
        <v>13</v>
      </c>
      <c r="FR29">
        <f>SUMIFS(DataRegularSeason20242025!$AA$3:$AA$1315,DataRegularSeason20242025!$B$3:$B$1315, "&lt;=" &amp; FR$1, DataRegularSeason20242025!$D$3:$D$1315, $A29)+SUMIFS(DataRegularSeason20242025!$AB$3:$AB$1315,DataRegularSeason20242025!$B$3:$B$1315, "&lt;=" &amp; FR$1, DataRegularSeason20242025!$E$3:$E$1315, $A29)</f>
        <v>13</v>
      </c>
      <c r="FS29">
        <f>SUMIFS(DataRegularSeason20242025!$AA$3:$AA$1315,DataRegularSeason20242025!$B$3:$B$1315, "&lt;=" &amp; FS$1, DataRegularSeason20242025!$D$3:$D$1315, $A29)+SUMIFS(DataRegularSeason20242025!$AB$3:$AB$1315,DataRegularSeason20242025!$B$3:$B$1315, "&lt;=" &amp; FS$1, DataRegularSeason20242025!$E$3:$E$1315, $A29)</f>
        <v>13</v>
      </c>
      <c r="FT29">
        <f>SUMIFS(DataRegularSeason20242025!$AA$3:$AA$1315,DataRegularSeason20242025!$B$3:$B$1315, "&lt;=" &amp; FT$1, DataRegularSeason20242025!$D$3:$D$1315, $A29)+SUMIFS(DataRegularSeason20242025!$AB$3:$AB$1315,DataRegularSeason20242025!$B$3:$B$1315, "&lt;=" &amp; FT$1, DataRegularSeason20242025!$E$3:$E$1315, $A29)</f>
        <v>13</v>
      </c>
      <c r="FU29">
        <f>SUMIFS(DataRegularSeason20242025!$AA$3:$AA$1315,DataRegularSeason20242025!$B$3:$B$1315, "&lt;=" &amp; FU$1, DataRegularSeason20242025!$D$3:$D$1315, $A29)+SUMIFS(DataRegularSeason20242025!$AB$3:$AB$1315,DataRegularSeason20242025!$B$3:$B$1315, "&lt;=" &amp; FU$1, DataRegularSeason20242025!$E$3:$E$1315, $A29)</f>
        <v>13</v>
      </c>
      <c r="FV29">
        <f>SUMIFS(DataRegularSeason20242025!$AA$3:$AA$1315,DataRegularSeason20242025!$B$3:$B$1315, "&lt;=" &amp; FV$1, DataRegularSeason20242025!$D$3:$D$1315, $A29)+SUMIFS(DataRegularSeason20242025!$AB$3:$AB$1315,DataRegularSeason20242025!$B$3:$B$1315, "&lt;=" &amp; FV$1, DataRegularSeason20242025!$E$3:$E$1315, $A29)</f>
        <v>13</v>
      </c>
      <c r="FW29">
        <f>SUMIFS(DataRegularSeason20242025!$AA$3:$AA$1315,DataRegularSeason20242025!$B$3:$B$1315, "&lt;=" &amp; FW$1, DataRegularSeason20242025!$D$3:$D$1315, $A29)+SUMIFS(DataRegularSeason20242025!$AB$3:$AB$1315,DataRegularSeason20242025!$B$3:$B$1315, "&lt;=" &amp; FW$1, DataRegularSeason20242025!$E$3:$E$1315, $A29)</f>
        <v>13</v>
      </c>
      <c r="FX29">
        <f>SUMIFS(DataRegularSeason20242025!$AA$3:$AA$1315,DataRegularSeason20242025!$B$3:$B$1315, "&lt;=" &amp; FX$1, DataRegularSeason20242025!$D$3:$D$1315, $A29)+SUMIFS(DataRegularSeason20242025!$AB$3:$AB$1315,DataRegularSeason20242025!$B$3:$B$1315, "&lt;=" &amp; FX$1, DataRegularSeason20242025!$E$3:$E$1315, $A29)</f>
        <v>13</v>
      </c>
      <c r="FY29">
        <f>SUMIFS(DataRegularSeason20242025!$AA$3:$AA$1315,DataRegularSeason20242025!$B$3:$B$1315, "&lt;=" &amp; FY$1, DataRegularSeason20242025!$D$3:$D$1315, $A29)+SUMIFS(DataRegularSeason20242025!$AB$3:$AB$1315,DataRegularSeason20242025!$B$3:$B$1315, "&lt;=" &amp; FY$1, DataRegularSeason20242025!$E$3:$E$1315, $A29)</f>
        <v>13</v>
      </c>
      <c r="FZ29">
        <f>SUMIFS(DataRegularSeason20242025!$AA$3:$AA$1315,DataRegularSeason20242025!$B$3:$B$1315, "&lt;=" &amp; FZ$1, DataRegularSeason20242025!$D$3:$D$1315, $A29)+SUMIFS(DataRegularSeason20242025!$AB$3:$AB$1315,DataRegularSeason20242025!$B$3:$B$1315, "&lt;=" &amp; FZ$1, DataRegularSeason20242025!$E$3:$E$1315, $A29)</f>
        <v>13</v>
      </c>
      <c r="GA29">
        <f>SUMIFS(DataRegularSeason20242025!$AA$3:$AA$1315,DataRegularSeason20242025!$B$3:$B$1315, "&lt;=" &amp; GA$1, DataRegularSeason20242025!$D$3:$D$1315, $A29)+SUMIFS(DataRegularSeason20242025!$AB$3:$AB$1315,DataRegularSeason20242025!$B$3:$B$1315, "&lt;=" &amp; GA$1, DataRegularSeason20242025!$E$3:$E$1315, $A29)</f>
        <v>13</v>
      </c>
      <c r="GB29">
        <f>SUMIFS(DataRegularSeason20242025!$AA$3:$AA$1315,DataRegularSeason20242025!$B$3:$B$1315, "&lt;=" &amp; GB$1, DataRegularSeason20242025!$D$3:$D$1315, $A29)+SUMIFS(DataRegularSeason20242025!$AB$3:$AB$1315,DataRegularSeason20242025!$B$3:$B$1315, "&lt;=" &amp; GB$1, DataRegularSeason20242025!$E$3:$E$1315, $A29)</f>
        <v>13</v>
      </c>
      <c r="GC29">
        <f>SUMIFS(DataRegularSeason20242025!$AA$3:$AA$1315,DataRegularSeason20242025!$B$3:$B$1315, "&lt;=" &amp; GC$1, DataRegularSeason20242025!$D$3:$D$1315, $A29)+SUMIFS(DataRegularSeason20242025!$AB$3:$AB$1315,DataRegularSeason20242025!$B$3:$B$1315, "&lt;=" &amp; GC$1, DataRegularSeason20242025!$E$3:$E$1315, $A29)</f>
        <v>13</v>
      </c>
      <c r="GD29">
        <f>SUMIFS(DataRegularSeason20242025!$AA$3:$AA$1315,DataRegularSeason20242025!$B$3:$B$1315, "&lt;=" &amp; GD$1, DataRegularSeason20242025!$D$3:$D$1315, $A29)+SUMIFS(DataRegularSeason20242025!$AB$3:$AB$1315,DataRegularSeason20242025!$B$3:$B$1315, "&lt;=" &amp; GD$1, DataRegularSeason20242025!$E$3:$E$1315, $A29)</f>
        <v>13</v>
      </c>
      <c r="GE29">
        <f>SUMIFS(DataRegularSeason20242025!$AA$3:$AA$1315,DataRegularSeason20242025!$B$3:$B$1315, "&lt;=" &amp; GE$1, DataRegularSeason20242025!$D$3:$D$1315, $A29)+SUMIFS(DataRegularSeason20242025!$AB$3:$AB$1315,DataRegularSeason20242025!$B$3:$B$1315, "&lt;=" &amp; GE$1, DataRegularSeason20242025!$E$3:$E$1315, $A29)</f>
        <v>13</v>
      </c>
      <c r="GF29">
        <f>SUMIFS(DataRegularSeason20242025!$AA$3:$AA$1315,DataRegularSeason20242025!$B$3:$B$1315, "&lt;=" &amp; GF$1, DataRegularSeason20242025!$D$3:$D$1315, $A29)+SUMIFS(DataRegularSeason20242025!$AB$3:$AB$1315,DataRegularSeason20242025!$B$3:$B$1315, "&lt;=" &amp; GF$1, DataRegularSeason20242025!$E$3:$E$1315, $A29)</f>
        <v>13</v>
      </c>
      <c r="GG29">
        <f>SUMIFS(DataRegularSeason20242025!$AA$3:$AA$1315,DataRegularSeason20242025!$B$3:$B$1315, "&lt;=" &amp; GG$1, DataRegularSeason20242025!$D$3:$D$1315, $A29)+SUMIFS(DataRegularSeason20242025!$AB$3:$AB$1315,DataRegularSeason20242025!$B$3:$B$1315, "&lt;=" &amp; GG$1, DataRegularSeason20242025!$E$3:$E$1315, $A29)</f>
        <v>13</v>
      </c>
      <c r="GH29">
        <f>SUMIFS(DataRegularSeason20242025!$AA$3:$AA$1315,DataRegularSeason20242025!$B$3:$B$1315, "&lt;=" &amp; GH$1, DataRegularSeason20242025!$D$3:$D$1315, $A29)+SUMIFS(DataRegularSeason20242025!$AB$3:$AB$1315,DataRegularSeason20242025!$B$3:$B$1315, "&lt;=" &amp; GH$1, DataRegularSeason20242025!$E$3:$E$1315, $A29)</f>
        <v>13</v>
      </c>
      <c r="GI29">
        <f>SUMIFS(DataRegularSeason20242025!$AA$3:$AA$1315,DataRegularSeason20242025!$B$3:$B$1315, "&lt;=" &amp; GI$1, DataRegularSeason20242025!$D$3:$D$1315, $A29)+SUMIFS(DataRegularSeason20242025!$AB$3:$AB$1315,DataRegularSeason20242025!$B$3:$B$1315, "&lt;=" &amp; GI$1, DataRegularSeason20242025!$E$3:$E$1315, $A29)</f>
        <v>13</v>
      </c>
      <c r="GJ29">
        <f>SUMIFS(DataRegularSeason20242025!$AA$3:$AA$1315,DataRegularSeason20242025!$B$3:$B$1315, "&lt;=" &amp; GJ$1, DataRegularSeason20242025!$D$3:$D$1315, $A29)+SUMIFS(DataRegularSeason20242025!$AB$3:$AB$1315,DataRegularSeason20242025!$B$3:$B$1315, "&lt;=" &amp; GJ$1, DataRegularSeason20242025!$E$3:$E$1315, $A29)</f>
        <v>13</v>
      </c>
      <c r="GK29">
        <f>SUMIFS(DataRegularSeason20242025!$AA$3:$AA$1315,DataRegularSeason20242025!$B$3:$B$1315, "&lt;=" &amp; GK$1, DataRegularSeason20242025!$D$3:$D$1315, $A29)+SUMIFS(DataRegularSeason20242025!$AB$3:$AB$1315,DataRegularSeason20242025!$B$3:$B$1315, "&lt;=" &amp; GK$1, DataRegularSeason20242025!$E$3:$E$1315, $A29)</f>
        <v>13</v>
      </c>
      <c r="GL29">
        <f>SUMIFS(DataRegularSeason20242025!$AA$3:$AA$1315,DataRegularSeason20242025!$B$3:$B$1315, "&lt;=" &amp; GL$1, DataRegularSeason20242025!$D$3:$D$1315, $A29)+SUMIFS(DataRegularSeason20242025!$AB$3:$AB$1315,DataRegularSeason20242025!$B$3:$B$1315, "&lt;=" &amp; GL$1, DataRegularSeason20242025!$E$3:$E$1315, $A29)</f>
        <v>13</v>
      </c>
      <c r="GM29">
        <f>SUMIFS(DataRegularSeason20242025!$AA$3:$AA$1315,DataRegularSeason20242025!$B$3:$B$1315, "&lt;=" &amp; GM$1, DataRegularSeason20242025!$D$3:$D$1315, $A29)+SUMIFS(DataRegularSeason20242025!$AB$3:$AB$1315,DataRegularSeason20242025!$B$3:$B$1315, "&lt;=" &amp; GM$1, DataRegularSeason20242025!$E$3:$E$1315, $A29)</f>
        <v>13</v>
      </c>
      <c r="GN29">
        <f>SUMIFS(DataRegularSeason20242025!$AA$3:$AA$1315,DataRegularSeason20242025!$B$3:$B$1315, "&lt;=" &amp; GN$1, DataRegularSeason20242025!$D$3:$D$1315, $A29)+SUMIFS(DataRegularSeason20242025!$AB$3:$AB$1315,DataRegularSeason20242025!$B$3:$B$1315, "&lt;=" &amp; GN$1, DataRegularSeason20242025!$E$3:$E$1315, $A29)</f>
        <v>13</v>
      </c>
      <c r="GO29">
        <f>SUMIFS(DataRegularSeason20242025!$AA$3:$AA$1315,DataRegularSeason20242025!$B$3:$B$1315, "&lt;=" &amp; GO$1, DataRegularSeason20242025!$D$3:$D$1315, $A29)+SUMIFS(DataRegularSeason20242025!$AB$3:$AB$1315,DataRegularSeason20242025!$B$3:$B$1315, "&lt;=" &amp; GO$1, DataRegularSeason20242025!$E$3:$E$1315, $A29)</f>
        <v>13</v>
      </c>
      <c r="GP29">
        <f>SUMIFS(DataRegularSeason20242025!$AA$3:$AA$1315,DataRegularSeason20242025!$B$3:$B$1315, "&lt;=" &amp; GP$1, DataRegularSeason20242025!$D$3:$D$1315, $A29)+SUMIFS(DataRegularSeason20242025!$AB$3:$AB$1315,DataRegularSeason20242025!$B$3:$B$1315, "&lt;=" &amp; GP$1, DataRegularSeason20242025!$E$3:$E$1315, $A29)</f>
        <v>13</v>
      </c>
      <c r="GQ29">
        <f>SUMIFS(DataRegularSeason20242025!$AA$3:$AA$1315,DataRegularSeason20242025!$B$3:$B$1315, "&lt;=" &amp; GQ$1, DataRegularSeason20242025!$D$3:$D$1315, $A29)+SUMIFS(DataRegularSeason20242025!$AB$3:$AB$1315,DataRegularSeason20242025!$B$3:$B$1315, "&lt;=" &amp; GQ$1, DataRegularSeason20242025!$E$3:$E$1315, $A29)</f>
        <v>13</v>
      </c>
      <c r="GR29">
        <f>SUMIFS(DataRegularSeason20242025!$AA$3:$AA$1315,DataRegularSeason20242025!$B$3:$B$1315, "&lt;=" &amp; GR$1, DataRegularSeason20242025!$D$3:$D$1315, $A29)+SUMIFS(DataRegularSeason20242025!$AB$3:$AB$1315,DataRegularSeason20242025!$B$3:$B$1315, "&lt;=" &amp; GR$1, DataRegularSeason20242025!$E$3:$E$1315, $A29)</f>
        <v>13</v>
      </c>
      <c r="GS29">
        <f>SUMIFS(DataRegularSeason20242025!$AA$3:$AA$1315,DataRegularSeason20242025!$B$3:$B$1315, "&lt;=" &amp; GS$1, DataRegularSeason20242025!$D$3:$D$1315, $A29)+SUMIFS(DataRegularSeason20242025!$AB$3:$AB$1315,DataRegularSeason20242025!$B$3:$B$1315, "&lt;=" &amp; GS$1, DataRegularSeason20242025!$E$3:$E$1315, $A29)</f>
        <v>13</v>
      </c>
      <c r="GT29">
        <f>SUMIFS(DataRegularSeason20242025!$AA$3:$AA$1315,DataRegularSeason20242025!$B$3:$B$1315, "&lt;=" &amp; GT$1, DataRegularSeason20242025!$D$3:$D$1315, $A29)+SUMIFS(DataRegularSeason20242025!$AB$3:$AB$1315,DataRegularSeason20242025!$B$3:$B$1315, "&lt;=" &amp; GT$1, DataRegularSeason20242025!$E$3:$E$1315, $A29)</f>
        <v>13</v>
      </c>
      <c r="GU29">
        <f>SUMIFS(DataRegularSeason20242025!$AA$3:$AA$1315,DataRegularSeason20242025!$B$3:$B$1315, "&lt;=" &amp; GU$1, DataRegularSeason20242025!$D$3:$D$1315, $A29)+SUMIFS(DataRegularSeason20242025!$AB$3:$AB$1315,DataRegularSeason20242025!$B$3:$B$1315, "&lt;=" &amp; GU$1, DataRegularSeason20242025!$E$3:$E$1315, $A29)</f>
        <v>13</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13</v>
      </c>
      <c r="AP30">
        <f>SUMIFS(DataRegularSeason20242025!$AA$3:$AA$1315,DataRegularSeason20242025!$B$3:$B$1315, "&lt;=" &amp; AP$1, DataRegularSeason20242025!$D$3:$D$1315, $A30)+SUMIFS(DataRegularSeason20242025!$AB$3:$AB$1315,DataRegularSeason20242025!$B$3:$B$1315, "&lt;=" &amp; AP$1, DataRegularSeason20242025!$E$3:$E$1315, $A30)</f>
        <v>13</v>
      </c>
      <c r="AQ30">
        <f>SUMIFS(DataRegularSeason20242025!$AA$3:$AA$1315,DataRegularSeason20242025!$B$3:$B$1315, "&lt;=" &amp; AQ$1, DataRegularSeason20242025!$D$3:$D$1315, $A30)+SUMIFS(DataRegularSeason20242025!$AB$3:$AB$1315,DataRegularSeason20242025!$B$3:$B$1315, "&lt;=" &amp; AQ$1, DataRegularSeason20242025!$E$3:$E$1315, $A30)</f>
        <v>13</v>
      </c>
      <c r="AR30">
        <f>SUMIFS(DataRegularSeason20242025!$AA$3:$AA$1315,DataRegularSeason20242025!$B$3:$B$1315, "&lt;=" &amp; AR$1, DataRegularSeason20242025!$D$3:$D$1315, $A30)+SUMIFS(DataRegularSeason20242025!$AB$3:$AB$1315,DataRegularSeason20242025!$B$3:$B$1315, "&lt;=" &amp; AR$1, DataRegularSeason20242025!$E$3:$E$1315, $A30)</f>
        <v>13</v>
      </c>
      <c r="AS30">
        <f>SUMIFS(DataRegularSeason20242025!$AA$3:$AA$1315,DataRegularSeason20242025!$B$3:$B$1315, "&lt;=" &amp; AS$1, DataRegularSeason20242025!$D$3:$D$1315, $A30)+SUMIFS(DataRegularSeason20242025!$AB$3:$AB$1315,DataRegularSeason20242025!$B$3:$B$1315, "&lt;=" &amp; AS$1, DataRegularSeason20242025!$E$3:$E$1315, $A30)</f>
        <v>13</v>
      </c>
      <c r="AT30">
        <f>SUMIFS(DataRegularSeason20242025!$AA$3:$AA$1315,DataRegularSeason20242025!$B$3:$B$1315, "&lt;=" &amp; AT$1, DataRegularSeason20242025!$D$3:$D$1315, $A30)+SUMIFS(DataRegularSeason20242025!$AB$3:$AB$1315,DataRegularSeason20242025!$B$3:$B$1315, "&lt;=" &amp; AT$1, DataRegularSeason20242025!$E$3:$E$1315, $A30)</f>
        <v>13</v>
      </c>
      <c r="AU30">
        <f>SUMIFS(DataRegularSeason20242025!$AA$3:$AA$1315,DataRegularSeason20242025!$B$3:$B$1315, "&lt;=" &amp; AU$1, DataRegularSeason20242025!$D$3:$D$1315, $A30)+SUMIFS(DataRegularSeason20242025!$AB$3:$AB$1315,DataRegularSeason20242025!$B$3:$B$1315, "&lt;=" &amp; AU$1, DataRegularSeason20242025!$E$3:$E$1315, $A30)</f>
        <v>13</v>
      </c>
      <c r="AV30">
        <f>SUMIFS(DataRegularSeason20242025!$AA$3:$AA$1315,DataRegularSeason20242025!$B$3:$B$1315, "&lt;=" &amp; AV$1, DataRegularSeason20242025!$D$3:$D$1315, $A30)+SUMIFS(DataRegularSeason20242025!$AB$3:$AB$1315,DataRegularSeason20242025!$B$3:$B$1315, "&lt;=" &amp; AV$1, DataRegularSeason20242025!$E$3:$E$1315, $A30)</f>
        <v>13</v>
      </c>
      <c r="AW30">
        <f>SUMIFS(DataRegularSeason20242025!$AA$3:$AA$1315,DataRegularSeason20242025!$B$3:$B$1315, "&lt;=" &amp; AW$1, DataRegularSeason20242025!$D$3:$D$1315, $A30)+SUMIFS(DataRegularSeason20242025!$AB$3:$AB$1315,DataRegularSeason20242025!$B$3:$B$1315, "&lt;=" &amp; AW$1, DataRegularSeason20242025!$E$3:$E$1315, $A30)</f>
        <v>13</v>
      </c>
      <c r="AX30">
        <f>SUMIFS(DataRegularSeason20242025!$AA$3:$AA$1315,DataRegularSeason20242025!$B$3:$B$1315, "&lt;=" &amp; AX$1, DataRegularSeason20242025!$D$3:$D$1315, $A30)+SUMIFS(DataRegularSeason20242025!$AB$3:$AB$1315,DataRegularSeason20242025!$B$3:$B$1315, "&lt;=" &amp; AX$1, DataRegularSeason20242025!$E$3:$E$1315, $A30)</f>
        <v>13</v>
      </c>
      <c r="AY30">
        <f>SUMIFS(DataRegularSeason20242025!$AA$3:$AA$1315,DataRegularSeason20242025!$B$3:$B$1315, "&lt;=" &amp; AY$1, DataRegularSeason20242025!$D$3:$D$1315, $A30)+SUMIFS(DataRegularSeason20242025!$AB$3:$AB$1315,DataRegularSeason20242025!$B$3:$B$1315, "&lt;=" &amp; AY$1, DataRegularSeason20242025!$E$3:$E$1315, $A30)</f>
        <v>13</v>
      </c>
      <c r="AZ30">
        <f>SUMIFS(DataRegularSeason20242025!$AA$3:$AA$1315,DataRegularSeason20242025!$B$3:$B$1315, "&lt;=" &amp; AZ$1, DataRegularSeason20242025!$D$3:$D$1315, $A30)+SUMIFS(DataRegularSeason20242025!$AB$3:$AB$1315,DataRegularSeason20242025!$B$3:$B$1315, "&lt;=" &amp; AZ$1, DataRegularSeason20242025!$E$3:$E$1315, $A30)</f>
        <v>13</v>
      </c>
      <c r="BA30">
        <f>SUMIFS(DataRegularSeason20242025!$AA$3:$AA$1315,DataRegularSeason20242025!$B$3:$B$1315, "&lt;=" &amp; BA$1, DataRegularSeason20242025!$D$3:$D$1315, $A30)+SUMIFS(DataRegularSeason20242025!$AB$3:$AB$1315,DataRegularSeason20242025!$B$3:$B$1315, "&lt;=" &amp; BA$1, DataRegularSeason20242025!$E$3:$E$1315, $A30)</f>
        <v>13</v>
      </c>
      <c r="BB30">
        <f>SUMIFS(DataRegularSeason20242025!$AA$3:$AA$1315,DataRegularSeason20242025!$B$3:$B$1315, "&lt;=" &amp; BB$1, DataRegularSeason20242025!$D$3:$D$1315, $A30)+SUMIFS(DataRegularSeason20242025!$AB$3:$AB$1315,DataRegularSeason20242025!$B$3:$B$1315, "&lt;=" &amp; BB$1, DataRegularSeason20242025!$E$3:$E$1315, $A30)</f>
        <v>13</v>
      </c>
      <c r="BC30">
        <f>SUMIFS(DataRegularSeason20242025!$AA$3:$AA$1315,DataRegularSeason20242025!$B$3:$B$1315, "&lt;=" &amp; BC$1, DataRegularSeason20242025!$D$3:$D$1315, $A30)+SUMIFS(DataRegularSeason20242025!$AB$3:$AB$1315,DataRegularSeason20242025!$B$3:$B$1315, "&lt;=" &amp; BC$1, DataRegularSeason20242025!$E$3:$E$1315, $A30)</f>
        <v>13</v>
      </c>
      <c r="BD30">
        <f>SUMIFS(DataRegularSeason20242025!$AA$3:$AA$1315,DataRegularSeason20242025!$B$3:$B$1315, "&lt;=" &amp; BD$1, DataRegularSeason20242025!$D$3:$D$1315, $A30)+SUMIFS(DataRegularSeason20242025!$AB$3:$AB$1315,DataRegularSeason20242025!$B$3:$B$1315, "&lt;=" &amp; BD$1, DataRegularSeason20242025!$E$3:$E$1315, $A30)</f>
        <v>13</v>
      </c>
      <c r="BE30">
        <f>SUMIFS(DataRegularSeason20242025!$AA$3:$AA$1315,DataRegularSeason20242025!$B$3:$B$1315, "&lt;=" &amp; BE$1, DataRegularSeason20242025!$D$3:$D$1315, $A30)+SUMIFS(DataRegularSeason20242025!$AB$3:$AB$1315,DataRegularSeason20242025!$B$3:$B$1315, "&lt;=" &amp; BE$1, DataRegularSeason20242025!$E$3:$E$1315, $A30)</f>
        <v>13</v>
      </c>
      <c r="BF30">
        <f>SUMIFS(DataRegularSeason20242025!$AA$3:$AA$1315,DataRegularSeason20242025!$B$3:$B$1315, "&lt;=" &amp; BF$1, DataRegularSeason20242025!$D$3:$D$1315, $A30)+SUMIFS(DataRegularSeason20242025!$AB$3:$AB$1315,DataRegularSeason20242025!$B$3:$B$1315, "&lt;=" &amp; BF$1, DataRegularSeason20242025!$E$3:$E$1315, $A30)</f>
        <v>13</v>
      </c>
      <c r="BG30">
        <f>SUMIFS(DataRegularSeason20242025!$AA$3:$AA$1315,DataRegularSeason20242025!$B$3:$B$1315, "&lt;=" &amp; BG$1, DataRegularSeason20242025!$D$3:$D$1315, $A30)+SUMIFS(DataRegularSeason20242025!$AB$3:$AB$1315,DataRegularSeason20242025!$B$3:$B$1315, "&lt;=" &amp; BG$1, DataRegularSeason20242025!$E$3:$E$1315, $A30)</f>
        <v>13</v>
      </c>
      <c r="BH30">
        <f>SUMIFS(DataRegularSeason20242025!$AA$3:$AA$1315,DataRegularSeason20242025!$B$3:$B$1315, "&lt;=" &amp; BH$1, DataRegularSeason20242025!$D$3:$D$1315, $A30)+SUMIFS(DataRegularSeason20242025!$AB$3:$AB$1315,DataRegularSeason20242025!$B$3:$B$1315, "&lt;=" &amp; BH$1, DataRegularSeason20242025!$E$3:$E$1315, $A30)</f>
        <v>13</v>
      </c>
      <c r="BI30">
        <f>SUMIFS(DataRegularSeason20242025!$AA$3:$AA$1315,DataRegularSeason20242025!$B$3:$B$1315, "&lt;=" &amp; BI$1, DataRegularSeason20242025!$D$3:$D$1315, $A30)+SUMIFS(DataRegularSeason20242025!$AB$3:$AB$1315,DataRegularSeason20242025!$B$3:$B$1315, "&lt;=" &amp; BI$1, DataRegularSeason20242025!$E$3:$E$1315, $A30)</f>
        <v>13</v>
      </c>
      <c r="BJ30">
        <f>SUMIFS(DataRegularSeason20242025!$AA$3:$AA$1315,DataRegularSeason20242025!$B$3:$B$1315, "&lt;=" &amp; BJ$1, DataRegularSeason20242025!$D$3:$D$1315, $A30)+SUMIFS(DataRegularSeason20242025!$AB$3:$AB$1315,DataRegularSeason20242025!$B$3:$B$1315, "&lt;=" &amp; BJ$1, DataRegularSeason20242025!$E$3:$E$1315, $A30)</f>
        <v>13</v>
      </c>
      <c r="BK30">
        <f>SUMIFS(DataRegularSeason20242025!$AA$3:$AA$1315,DataRegularSeason20242025!$B$3:$B$1315, "&lt;=" &amp; BK$1, DataRegularSeason20242025!$D$3:$D$1315, $A30)+SUMIFS(DataRegularSeason20242025!$AB$3:$AB$1315,DataRegularSeason20242025!$B$3:$B$1315, "&lt;=" &amp; BK$1, DataRegularSeason20242025!$E$3:$E$1315, $A30)</f>
        <v>13</v>
      </c>
      <c r="BL30">
        <f>SUMIFS(DataRegularSeason20242025!$AA$3:$AA$1315,DataRegularSeason20242025!$B$3:$B$1315, "&lt;=" &amp; BL$1, DataRegularSeason20242025!$D$3:$D$1315, $A30)+SUMIFS(DataRegularSeason20242025!$AB$3:$AB$1315,DataRegularSeason20242025!$B$3:$B$1315, "&lt;=" &amp; BL$1, DataRegularSeason20242025!$E$3:$E$1315, $A30)</f>
        <v>13</v>
      </c>
      <c r="BM30">
        <f>SUMIFS(DataRegularSeason20242025!$AA$3:$AA$1315,DataRegularSeason20242025!$B$3:$B$1315, "&lt;=" &amp; BM$1, DataRegularSeason20242025!$D$3:$D$1315, $A30)+SUMIFS(DataRegularSeason20242025!$AB$3:$AB$1315,DataRegularSeason20242025!$B$3:$B$1315, "&lt;=" &amp; BM$1, DataRegularSeason20242025!$E$3:$E$1315, $A30)</f>
        <v>13</v>
      </c>
      <c r="BN30">
        <f>SUMIFS(DataRegularSeason20242025!$AA$3:$AA$1315,DataRegularSeason20242025!$B$3:$B$1315, "&lt;=" &amp; BN$1, DataRegularSeason20242025!$D$3:$D$1315, $A30)+SUMIFS(DataRegularSeason20242025!$AB$3:$AB$1315,DataRegularSeason20242025!$B$3:$B$1315, "&lt;=" &amp; BN$1, DataRegularSeason20242025!$E$3:$E$1315, $A30)</f>
        <v>13</v>
      </c>
      <c r="BO30">
        <f>SUMIFS(DataRegularSeason20242025!$AA$3:$AA$1315,DataRegularSeason20242025!$B$3:$B$1315, "&lt;=" &amp; BO$1, DataRegularSeason20242025!$D$3:$D$1315, $A30)+SUMIFS(DataRegularSeason20242025!$AB$3:$AB$1315,DataRegularSeason20242025!$B$3:$B$1315, "&lt;=" &amp; BO$1, DataRegularSeason20242025!$E$3:$E$1315, $A30)</f>
        <v>13</v>
      </c>
      <c r="BP30">
        <f>SUMIFS(DataRegularSeason20242025!$AA$3:$AA$1315,DataRegularSeason20242025!$B$3:$B$1315, "&lt;=" &amp; BP$1, DataRegularSeason20242025!$D$3:$D$1315, $A30)+SUMIFS(DataRegularSeason20242025!$AB$3:$AB$1315,DataRegularSeason20242025!$B$3:$B$1315, "&lt;=" &amp; BP$1, DataRegularSeason20242025!$E$3:$E$1315, $A30)</f>
        <v>13</v>
      </c>
      <c r="BQ30">
        <f>SUMIFS(DataRegularSeason20242025!$AA$3:$AA$1315,DataRegularSeason20242025!$B$3:$B$1315, "&lt;=" &amp; BQ$1, DataRegularSeason20242025!$D$3:$D$1315, $A30)+SUMIFS(DataRegularSeason20242025!$AB$3:$AB$1315,DataRegularSeason20242025!$B$3:$B$1315, "&lt;=" &amp; BQ$1, DataRegularSeason20242025!$E$3:$E$1315, $A30)</f>
        <v>13</v>
      </c>
      <c r="BR30">
        <f>SUMIFS(DataRegularSeason20242025!$AA$3:$AA$1315,DataRegularSeason20242025!$B$3:$B$1315, "&lt;=" &amp; BR$1, DataRegularSeason20242025!$D$3:$D$1315, $A30)+SUMIFS(DataRegularSeason20242025!$AB$3:$AB$1315,DataRegularSeason20242025!$B$3:$B$1315, "&lt;=" &amp; BR$1, DataRegularSeason20242025!$E$3:$E$1315, $A30)</f>
        <v>13</v>
      </c>
      <c r="BS30">
        <f>SUMIFS(DataRegularSeason20242025!$AA$3:$AA$1315,DataRegularSeason20242025!$B$3:$B$1315, "&lt;=" &amp; BS$1, DataRegularSeason20242025!$D$3:$D$1315, $A30)+SUMIFS(DataRegularSeason20242025!$AB$3:$AB$1315,DataRegularSeason20242025!$B$3:$B$1315, "&lt;=" &amp; BS$1, DataRegularSeason20242025!$E$3:$E$1315, $A30)</f>
        <v>13</v>
      </c>
      <c r="BT30">
        <f>SUMIFS(DataRegularSeason20242025!$AA$3:$AA$1315,DataRegularSeason20242025!$B$3:$B$1315, "&lt;=" &amp; BT$1, DataRegularSeason20242025!$D$3:$D$1315, $A30)+SUMIFS(DataRegularSeason20242025!$AB$3:$AB$1315,DataRegularSeason20242025!$B$3:$B$1315, "&lt;=" &amp; BT$1, DataRegularSeason20242025!$E$3:$E$1315, $A30)</f>
        <v>13</v>
      </c>
      <c r="BU30">
        <f>SUMIFS(DataRegularSeason20242025!$AA$3:$AA$1315,DataRegularSeason20242025!$B$3:$B$1315, "&lt;=" &amp; BU$1, DataRegularSeason20242025!$D$3:$D$1315, $A30)+SUMIFS(DataRegularSeason20242025!$AB$3:$AB$1315,DataRegularSeason20242025!$B$3:$B$1315, "&lt;=" &amp; BU$1, DataRegularSeason20242025!$E$3:$E$1315, $A30)</f>
        <v>13</v>
      </c>
      <c r="BV30">
        <f>SUMIFS(DataRegularSeason20242025!$AA$3:$AA$1315,DataRegularSeason20242025!$B$3:$B$1315, "&lt;=" &amp; BV$1, DataRegularSeason20242025!$D$3:$D$1315, $A30)+SUMIFS(DataRegularSeason20242025!$AB$3:$AB$1315,DataRegularSeason20242025!$B$3:$B$1315, "&lt;=" &amp; BV$1, DataRegularSeason20242025!$E$3:$E$1315, $A30)</f>
        <v>13</v>
      </c>
      <c r="BW30">
        <f>SUMIFS(DataRegularSeason20242025!$AA$3:$AA$1315,DataRegularSeason20242025!$B$3:$B$1315, "&lt;=" &amp; BW$1, DataRegularSeason20242025!$D$3:$D$1315, $A30)+SUMIFS(DataRegularSeason20242025!$AB$3:$AB$1315,DataRegularSeason20242025!$B$3:$B$1315, "&lt;=" &amp; BW$1, DataRegularSeason20242025!$E$3:$E$1315, $A30)</f>
        <v>13</v>
      </c>
      <c r="BX30">
        <f>SUMIFS(DataRegularSeason20242025!$AA$3:$AA$1315,DataRegularSeason20242025!$B$3:$B$1315, "&lt;=" &amp; BX$1, DataRegularSeason20242025!$D$3:$D$1315, $A30)+SUMIFS(DataRegularSeason20242025!$AB$3:$AB$1315,DataRegularSeason20242025!$B$3:$B$1315, "&lt;=" &amp; BX$1, DataRegularSeason20242025!$E$3:$E$1315, $A30)</f>
        <v>13</v>
      </c>
      <c r="BY30">
        <f>SUMIFS(DataRegularSeason20242025!$AA$3:$AA$1315,DataRegularSeason20242025!$B$3:$B$1315, "&lt;=" &amp; BY$1, DataRegularSeason20242025!$D$3:$D$1315, $A30)+SUMIFS(DataRegularSeason20242025!$AB$3:$AB$1315,DataRegularSeason20242025!$B$3:$B$1315, "&lt;=" &amp; BY$1, DataRegularSeason20242025!$E$3:$E$1315, $A30)</f>
        <v>13</v>
      </c>
      <c r="BZ30">
        <f>SUMIFS(DataRegularSeason20242025!$AA$3:$AA$1315,DataRegularSeason20242025!$B$3:$B$1315, "&lt;=" &amp; BZ$1, DataRegularSeason20242025!$D$3:$D$1315, $A30)+SUMIFS(DataRegularSeason20242025!$AB$3:$AB$1315,DataRegularSeason20242025!$B$3:$B$1315, "&lt;=" &amp; BZ$1, DataRegularSeason20242025!$E$3:$E$1315, $A30)</f>
        <v>13</v>
      </c>
      <c r="CA30">
        <f>SUMIFS(DataRegularSeason20242025!$AA$3:$AA$1315,DataRegularSeason20242025!$B$3:$B$1315, "&lt;=" &amp; CA$1, DataRegularSeason20242025!$D$3:$D$1315, $A30)+SUMIFS(DataRegularSeason20242025!$AB$3:$AB$1315,DataRegularSeason20242025!$B$3:$B$1315, "&lt;=" &amp; CA$1, DataRegularSeason20242025!$E$3:$E$1315, $A30)</f>
        <v>13</v>
      </c>
      <c r="CB30">
        <f>SUMIFS(DataRegularSeason20242025!$AA$3:$AA$1315,DataRegularSeason20242025!$B$3:$B$1315, "&lt;=" &amp; CB$1, DataRegularSeason20242025!$D$3:$D$1315, $A30)+SUMIFS(DataRegularSeason20242025!$AB$3:$AB$1315,DataRegularSeason20242025!$B$3:$B$1315, "&lt;=" &amp; CB$1, DataRegularSeason20242025!$E$3:$E$1315, $A30)</f>
        <v>13</v>
      </c>
      <c r="CC30">
        <f>SUMIFS(DataRegularSeason20242025!$AA$3:$AA$1315,DataRegularSeason20242025!$B$3:$B$1315, "&lt;=" &amp; CC$1, DataRegularSeason20242025!$D$3:$D$1315, $A30)+SUMIFS(DataRegularSeason20242025!$AB$3:$AB$1315,DataRegularSeason20242025!$B$3:$B$1315, "&lt;=" &amp; CC$1, DataRegularSeason20242025!$E$3:$E$1315, $A30)</f>
        <v>13</v>
      </c>
      <c r="CD30">
        <f>SUMIFS(DataRegularSeason20242025!$AA$3:$AA$1315,DataRegularSeason20242025!$B$3:$B$1315, "&lt;=" &amp; CD$1, DataRegularSeason20242025!$D$3:$D$1315, $A30)+SUMIFS(DataRegularSeason20242025!$AB$3:$AB$1315,DataRegularSeason20242025!$B$3:$B$1315, "&lt;=" &amp; CD$1, DataRegularSeason20242025!$E$3:$E$1315, $A30)</f>
        <v>13</v>
      </c>
      <c r="CE30">
        <f>SUMIFS(DataRegularSeason20242025!$AA$3:$AA$1315,DataRegularSeason20242025!$B$3:$B$1315, "&lt;=" &amp; CE$1, DataRegularSeason20242025!$D$3:$D$1315, $A30)+SUMIFS(DataRegularSeason20242025!$AB$3:$AB$1315,DataRegularSeason20242025!$B$3:$B$1315, "&lt;=" &amp; CE$1, DataRegularSeason20242025!$E$3:$E$1315, $A30)</f>
        <v>13</v>
      </c>
      <c r="CF30">
        <f>SUMIFS(DataRegularSeason20242025!$AA$3:$AA$1315,DataRegularSeason20242025!$B$3:$B$1315, "&lt;=" &amp; CF$1, DataRegularSeason20242025!$D$3:$D$1315, $A30)+SUMIFS(DataRegularSeason20242025!$AB$3:$AB$1315,DataRegularSeason20242025!$B$3:$B$1315, "&lt;=" &amp; CF$1, DataRegularSeason20242025!$E$3:$E$1315, $A30)</f>
        <v>13</v>
      </c>
      <c r="CG30">
        <f>SUMIFS(DataRegularSeason20242025!$AA$3:$AA$1315,DataRegularSeason20242025!$B$3:$B$1315, "&lt;=" &amp; CG$1, DataRegularSeason20242025!$D$3:$D$1315, $A30)+SUMIFS(DataRegularSeason20242025!$AB$3:$AB$1315,DataRegularSeason20242025!$B$3:$B$1315, "&lt;=" &amp; CG$1, DataRegularSeason20242025!$E$3:$E$1315, $A30)</f>
        <v>13</v>
      </c>
      <c r="CH30">
        <f>SUMIFS(DataRegularSeason20242025!$AA$3:$AA$1315,DataRegularSeason20242025!$B$3:$B$1315, "&lt;=" &amp; CH$1, DataRegularSeason20242025!$D$3:$D$1315, $A30)+SUMIFS(DataRegularSeason20242025!$AB$3:$AB$1315,DataRegularSeason20242025!$B$3:$B$1315, "&lt;=" &amp; CH$1, DataRegularSeason20242025!$E$3:$E$1315, $A30)</f>
        <v>13</v>
      </c>
      <c r="CI30">
        <f>SUMIFS(DataRegularSeason20242025!$AA$3:$AA$1315,DataRegularSeason20242025!$B$3:$B$1315, "&lt;=" &amp; CI$1, DataRegularSeason20242025!$D$3:$D$1315, $A30)+SUMIFS(DataRegularSeason20242025!$AB$3:$AB$1315,DataRegularSeason20242025!$B$3:$B$1315, "&lt;=" &amp; CI$1, DataRegularSeason20242025!$E$3:$E$1315, $A30)</f>
        <v>13</v>
      </c>
      <c r="CJ30">
        <f>SUMIFS(DataRegularSeason20242025!$AA$3:$AA$1315,DataRegularSeason20242025!$B$3:$B$1315, "&lt;=" &amp; CJ$1, DataRegularSeason20242025!$D$3:$D$1315, $A30)+SUMIFS(DataRegularSeason20242025!$AB$3:$AB$1315,DataRegularSeason20242025!$B$3:$B$1315, "&lt;=" &amp; CJ$1, DataRegularSeason20242025!$E$3:$E$1315, $A30)</f>
        <v>13</v>
      </c>
      <c r="CK30">
        <f>SUMIFS(DataRegularSeason20242025!$AA$3:$AA$1315,DataRegularSeason20242025!$B$3:$B$1315, "&lt;=" &amp; CK$1, DataRegularSeason20242025!$D$3:$D$1315, $A30)+SUMIFS(DataRegularSeason20242025!$AB$3:$AB$1315,DataRegularSeason20242025!$B$3:$B$1315, "&lt;=" &amp; CK$1, DataRegularSeason20242025!$E$3:$E$1315, $A30)</f>
        <v>13</v>
      </c>
      <c r="CL30">
        <f>SUMIFS(DataRegularSeason20242025!$AA$3:$AA$1315,DataRegularSeason20242025!$B$3:$B$1315, "&lt;=" &amp; CL$1, DataRegularSeason20242025!$D$3:$D$1315, $A30)+SUMIFS(DataRegularSeason20242025!$AB$3:$AB$1315,DataRegularSeason20242025!$B$3:$B$1315, "&lt;=" &amp; CL$1, DataRegularSeason20242025!$E$3:$E$1315, $A30)</f>
        <v>13</v>
      </c>
      <c r="CM30">
        <f>SUMIFS(DataRegularSeason20242025!$AA$3:$AA$1315,DataRegularSeason20242025!$B$3:$B$1315, "&lt;=" &amp; CM$1, DataRegularSeason20242025!$D$3:$D$1315, $A30)+SUMIFS(DataRegularSeason20242025!$AB$3:$AB$1315,DataRegularSeason20242025!$B$3:$B$1315, "&lt;=" &amp; CM$1, DataRegularSeason20242025!$E$3:$E$1315, $A30)</f>
        <v>13</v>
      </c>
      <c r="CN30">
        <f>SUMIFS(DataRegularSeason20242025!$AA$3:$AA$1315,DataRegularSeason20242025!$B$3:$B$1315, "&lt;=" &amp; CN$1, DataRegularSeason20242025!$D$3:$D$1315, $A30)+SUMIFS(DataRegularSeason20242025!$AB$3:$AB$1315,DataRegularSeason20242025!$B$3:$B$1315, "&lt;=" &amp; CN$1, DataRegularSeason20242025!$E$3:$E$1315, $A30)</f>
        <v>13</v>
      </c>
      <c r="CO30">
        <f>SUMIFS(DataRegularSeason20242025!$AA$3:$AA$1315,DataRegularSeason20242025!$B$3:$B$1315, "&lt;=" &amp; CO$1, DataRegularSeason20242025!$D$3:$D$1315, $A30)+SUMIFS(DataRegularSeason20242025!$AB$3:$AB$1315,DataRegularSeason20242025!$B$3:$B$1315, "&lt;=" &amp; CO$1, DataRegularSeason20242025!$E$3:$E$1315, $A30)</f>
        <v>13</v>
      </c>
      <c r="CP30">
        <f>SUMIFS(DataRegularSeason20242025!$AA$3:$AA$1315,DataRegularSeason20242025!$B$3:$B$1315, "&lt;=" &amp; CP$1, DataRegularSeason20242025!$D$3:$D$1315, $A30)+SUMIFS(DataRegularSeason20242025!$AB$3:$AB$1315,DataRegularSeason20242025!$B$3:$B$1315, "&lt;=" &amp; CP$1, DataRegularSeason20242025!$E$3:$E$1315, $A30)</f>
        <v>13</v>
      </c>
      <c r="CQ30">
        <f>SUMIFS(DataRegularSeason20242025!$AA$3:$AA$1315,DataRegularSeason20242025!$B$3:$B$1315, "&lt;=" &amp; CQ$1, DataRegularSeason20242025!$D$3:$D$1315, $A30)+SUMIFS(DataRegularSeason20242025!$AB$3:$AB$1315,DataRegularSeason20242025!$B$3:$B$1315, "&lt;=" &amp; CQ$1, DataRegularSeason20242025!$E$3:$E$1315, $A30)</f>
        <v>13</v>
      </c>
      <c r="CR30">
        <f>SUMIFS(DataRegularSeason20242025!$AA$3:$AA$1315,DataRegularSeason20242025!$B$3:$B$1315, "&lt;=" &amp; CR$1, DataRegularSeason20242025!$D$3:$D$1315, $A30)+SUMIFS(DataRegularSeason20242025!$AB$3:$AB$1315,DataRegularSeason20242025!$B$3:$B$1315, "&lt;=" &amp; CR$1, DataRegularSeason20242025!$E$3:$E$1315, $A30)</f>
        <v>13</v>
      </c>
      <c r="CS30">
        <f>SUMIFS(DataRegularSeason20242025!$AA$3:$AA$1315,DataRegularSeason20242025!$B$3:$B$1315, "&lt;=" &amp; CS$1, DataRegularSeason20242025!$D$3:$D$1315, $A30)+SUMIFS(DataRegularSeason20242025!$AB$3:$AB$1315,DataRegularSeason20242025!$B$3:$B$1315, "&lt;=" &amp; CS$1, DataRegularSeason20242025!$E$3:$E$1315, $A30)</f>
        <v>13</v>
      </c>
      <c r="CT30">
        <f>SUMIFS(DataRegularSeason20242025!$AA$3:$AA$1315,DataRegularSeason20242025!$B$3:$B$1315, "&lt;=" &amp; CT$1, DataRegularSeason20242025!$D$3:$D$1315, $A30)+SUMIFS(DataRegularSeason20242025!$AB$3:$AB$1315,DataRegularSeason20242025!$B$3:$B$1315, "&lt;=" &amp; CT$1, DataRegularSeason20242025!$E$3:$E$1315, $A30)</f>
        <v>13</v>
      </c>
      <c r="CU30">
        <f>SUMIFS(DataRegularSeason20242025!$AA$3:$AA$1315,DataRegularSeason20242025!$B$3:$B$1315, "&lt;=" &amp; CU$1, DataRegularSeason20242025!$D$3:$D$1315, $A30)+SUMIFS(DataRegularSeason20242025!$AB$3:$AB$1315,DataRegularSeason20242025!$B$3:$B$1315, "&lt;=" &amp; CU$1, DataRegularSeason20242025!$E$3:$E$1315, $A30)</f>
        <v>13</v>
      </c>
      <c r="CV30">
        <f>SUMIFS(DataRegularSeason20242025!$AA$3:$AA$1315,DataRegularSeason20242025!$B$3:$B$1315, "&lt;=" &amp; CV$1, DataRegularSeason20242025!$D$3:$D$1315, $A30)+SUMIFS(DataRegularSeason20242025!$AB$3:$AB$1315,DataRegularSeason20242025!$B$3:$B$1315, "&lt;=" &amp; CV$1, DataRegularSeason20242025!$E$3:$E$1315, $A30)</f>
        <v>13</v>
      </c>
      <c r="CW30">
        <f>SUMIFS(DataRegularSeason20242025!$AA$3:$AA$1315,DataRegularSeason20242025!$B$3:$B$1315, "&lt;=" &amp; CW$1, DataRegularSeason20242025!$D$3:$D$1315, $A30)+SUMIFS(DataRegularSeason20242025!$AB$3:$AB$1315,DataRegularSeason20242025!$B$3:$B$1315, "&lt;=" &amp; CW$1, DataRegularSeason20242025!$E$3:$E$1315, $A30)</f>
        <v>13</v>
      </c>
      <c r="CX30">
        <f>SUMIFS(DataRegularSeason20242025!$AA$3:$AA$1315,DataRegularSeason20242025!$B$3:$B$1315, "&lt;=" &amp; CX$1, DataRegularSeason20242025!$D$3:$D$1315, $A30)+SUMIFS(DataRegularSeason20242025!$AB$3:$AB$1315,DataRegularSeason20242025!$B$3:$B$1315, "&lt;=" &amp; CX$1, DataRegularSeason20242025!$E$3:$E$1315, $A30)</f>
        <v>13</v>
      </c>
      <c r="CY30">
        <f>SUMIFS(DataRegularSeason20242025!$AA$3:$AA$1315,DataRegularSeason20242025!$B$3:$B$1315, "&lt;=" &amp; CY$1, DataRegularSeason20242025!$D$3:$D$1315, $A30)+SUMIFS(DataRegularSeason20242025!$AB$3:$AB$1315,DataRegularSeason20242025!$B$3:$B$1315, "&lt;=" &amp; CY$1, DataRegularSeason20242025!$E$3:$E$1315, $A30)</f>
        <v>13</v>
      </c>
      <c r="CZ30">
        <f>SUMIFS(DataRegularSeason20242025!$AA$3:$AA$1315,DataRegularSeason20242025!$B$3:$B$1315, "&lt;=" &amp; CZ$1, DataRegularSeason20242025!$D$3:$D$1315, $A30)+SUMIFS(DataRegularSeason20242025!$AB$3:$AB$1315,DataRegularSeason20242025!$B$3:$B$1315, "&lt;=" &amp; CZ$1, DataRegularSeason20242025!$E$3:$E$1315, $A30)</f>
        <v>13</v>
      </c>
      <c r="DA30">
        <f>SUMIFS(DataRegularSeason20242025!$AA$3:$AA$1315,DataRegularSeason20242025!$B$3:$B$1315, "&lt;=" &amp; DA$1, DataRegularSeason20242025!$D$3:$D$1315, $A30)+SUMIFS(DataRegularSeason20242025!$AB$3:$AB$1315,DataRegularSeason20242025!$B$3:$B$1315, "&lt;=" &amp; DA$1, DataRegularSeason20242025!$E$3:$E$1315, $A30)</f>
        <v>13</v>
      </c>
      <c r="DB30">
        <f>SUMIFS(DataRegularSeason20242025!$AA$3:$AA$1315,DataRegularSeason20242025!$B$3:$B$1315, "&lt;=" &amp; DB$1, DataRegularSeason20242025!$D$3:$D$1315, $A30)+SUMIFS(DataRegularSeason20242025!$AB$3:$AB$1315,DataRegularSeason20242025!$B$3:$B$1315, "&lt;=" &amp; DB$1, DataRegularSeason20242025!$E$3:$E$1315, $A30)</f>
        <v>13</v>
      </c>
      <c r="DC30">
        <f>SUMIFS(DataRegularSeason20242025!$AA$3:$AA$1315,DataRegularSeason20242025!$B$3:$B$1315, "&lt;=" &amp; DC$1, DataRegularSeason20242025!$D$3:$D$1315, $A30)+SUMIFS(DataRegularSeason20242025!$AB$3:$AB$1315,DataRegularSeason20242025!$B$3:$B$1315, "&lt;=" &amp; DC$1, DataRegularSeason20242025!$E$3:$E$1315, $A30)</f>
        <v>13</v>
      </c>
      <c r="DD30">
        <f>SUMIFS(DataRegularSeason20242025!$AA$3:$AA$1315,DataRegularSeason20242025!$B$3:$B$1315, "&lt;=" &amp; DD$1, DataRegularSeason20242025!$D$3:$D$1315, $A30)+SUMIFS(DataRegularSeason20242025!$AB$3:$AB$1315,DataRegularSeason20242025!$B$3:$B$1315, "&lt;=" &amp; DD$1, DataRegularSeason20242025!$E$3:$E$1315, $A30)</f>
        <v>13</v>
      </c>
      <c r="DE30">
        <f>SUMIFS(DataRegularSeason20242025!$AA$3:$AA$1315,DataRegularSeason20242025!$B$3:$B$1315, "&lt;=" &amp; DE$1, DataRegularSeason20242025!$D$3:$D$1315, $A30)+SUMIFS(DataRegularSeason20242025!$AB$3:$AB$1315,DataRegularSeason20242025!$B$3:$B$1315, "&lt;=" &amp; DE$1, DataRegularSeason20242025!$E$3:$E$1315, $A30)</f>
        <v>13</v>
      </c>
      <c r="DF30">
        <f>SUMIFS(DataRegularSeason20242025!$AA$3:$AA$1315,DataRegularSeason20242025!$B$3:$B$1315, "&lt;=" &amp; DF$1, DataRegularSeason20242025!$D$3:$D$1315, $A30)+SUMIFS(DataRegularSeason20242025!$AB$3:$AB$1315,DataRegularSeason20242025!$B$3:$B$1315, "&lt;=" &amp; DF$1, DataRegularSeason20242025!$E$3:$E$1315, $A30)</f>
        <v>13</v>
      </c>
      <c r="DG30">
        <f>SUMIFS(DataRegularSeason20242025!$AA$3:$AA$1315,DataRegularSeason20242025!$B$3:$B$1315, "&lt;=" &amp; DG$1, DataRegularSeason20242025!$D$3:$D$1315, $A30)+SUMIFS(DataRegularSeason20242025!$AB$3:$AB$1315,DataRegularSeason20242025!$B$3:$B$1315, "&lt;=" &amp; DG$1, DataRegularSeason20242025!$E$3:$E$1315, $A30)</f>
        <v>13</v>
      </c>
      <c r="DH30">
        <f>SUMIFS(DataRegularSeason20242025!$AA$3:$AA$1315,DataRegularSeason20242025!$B$3:$B$1315, "&lt;=" &amp; DH$1, DataRegularSeason20242025!$D$3:$D$1315, $A30)+SUMIFS(DataRegularSeason20242025!$AB$3:$AB$1315,DataRegularSeason20242025!$B$3:$B$1315, "&lt;=" &amp; DH$1, DataRegularSeason20242025!$E$3:$E$1315, $A30)</f>
        <v>13</v>
      </c>
      <c r="DI30">
        <f>SUMIFS(DataRegularSeason20242025!$AA$3:$AA$1315,DataRegularSeason20242025!$B$3:$B$1315, "&lt;=" &amp; DI$1, DataRegularSeason20242025!$D$3:$D$1315, $A30)+SUMIFS(DataRegularSeason20242025!$AB$3:$AB$1315,DataRegularSeason20242025!$B$3:$B$1315, "&lt;=" &amp; DI$1, DataRegularSeason20242025!$E$3:$E$1315, $A30)</f>
        <v>13</v>
      </c>
      <c r="DJ30">
        <f>SUMIFS(DataRegularSeason20242025!$AA$3:$AA$1315,DataRegularSeason20242025!$B$3:$B$1315, "&lt;=" &amp; DJ$1, DataRegularSeason20242025!$D$3:$D$1315, $A30)+SUMIFS(DataRegularSeason20242025!$AB$3:$AB$1315,DataRegularSeason20242025!$B$3:$B$1315, "&lt;=" &amp; DJ$1, DataRegularSeason20242025!$E$3:$E$1315, $A30)</f>
        <v>13</v>
      </c>
      <c r="DK30">
        <f>SUMIFS(DataRegularSeason20242025!$AA$3:$AA$1315,DataRegularSeason20242025!$B$3:$B$1315, "&lt;=" &amp; DK$1, DataRegularSeason20242025!$D$3:$D$1315, $A30)+SUMIFS(DataRegularSeason20242025!$AB$3:$AB$1315,DataRegularSeason20242025!$B$3:$B$1315, "&lt;=" &amp; DK$1, DataRegularSeason20242025!$E$3:$E$1315, $A30)</f>
        <v>13</v>
      </c>
      <c r="DL30">
        <f>SUMIFS(DataRegularSeason20242025!$AA$3:$AA$1315,DataRegularSeason20242025!$B$3:$B$1315, "&lt;=" &amp; DL$1, DataRegularSeason20242025!$D$3:$D$1315, $A30)+SUMIFS(DataRegularSeason20242025!$AB$3:$AB$1315,DataRegularSeason20242025!$B$3:$B$1315, "&lt;=" &amp; DL$1, DataRegularSeason20242025!$E$3:$E$1315, $A30)</f>
        <v>13</v>
      </c>
      <c r="DM30">
        <f>SUMIFS(DataRegularSeason20242025!$AA$3:$AA$1315,DataRegularSeason20242025!$B$3:$B$1315, "&lt;=" &amp; DM$1, DataRegularSeason20242025!$D$3:$D$1315, $A30)+SUMIFS(DataRegularSeason20242025!$AB$3:$AB$1315,DataRegularSeason20242025!$B$3:$B$1315, "&lt;=" &amp; DM$1, DataRegularSeason20242025!$E$3:$E$1315, $A30)</f>
        <v>13</v>
      </c>
      <c r="DN30">
        <f>SUMIFS(DataRegularSeason20242025!$AA$3:$AA$1315,DataRegularSeason20242025!$B$3:$B$1315, "&lt;=" &amp; DN$1, DataRegularSeason20242025!$D$3:$D$1315, $A30)+SUMIFS(DataRegularSeason20242025!$AB$3:$AB$1315,DataRegularSeason20242025!$B$3:$B$1315, "&lt;=" &amp; DN$1, DataRegularSeason20242025!$E$3:$E$1315, $A30)</f>
        <v>13</v>
      </c>
      <c r="DO30">
        <f>SUMIFS(DataRegularSeason20242025!$AA$3:$AA$1315,DataRegularSeason20242025!$B$3:$B$1315, "&lt;=" &amp; DO$1, DataRegularSeason20242025!$D$3:$D$1315, $A30)+SUMIFS(DataRegularSeason20242025!$AB$3:$AB$1315,DataRegularSeason20242025!$B$3:$B$1315, "&lt;=" &amp; DO$1, DataRegularSeason20242025!$E$3:$E$1315, $A30)</f>
        <v>13</v>
      </c>
      <c r="DP30">
        <f>SUMIFS(DataRegularSeason20242025!$AA$3:$AA$1315,DataRegularSeason20242025!$B$3:$B$1315, "&lt;=" &amp; DP$1, DataRegularSeason20242025!$D$3:$D$1315, $A30)+SUMIFS(DataRegularSeason20242025!$AB$3:$AB$1315,DataRegularSeason20242025!$B$3:$B$1315, "&lt;=" &amp; DP$1, DataRegularSeason20242025!$E$3:$E$1315, $A30)</f>
        <v>13</v>
      </c>
      <c r="DQ30">
        <f>SUMIFS(DataRegularSeason20242025!$AA$3:$AA$1315,DataRegularSeason20242025!$B$3:$B$1315, "&lt;=" &amp; DQ$1, DataRegularSeason20242025!$D$3:$D$1315, $A30)+SUMIFS(DataRegularSeason20242025!$AB$3:$AB$1315,DataRegularSeason20242025!$B$3:$B$1315, "&lt;=" &amp; DQ$1, DataRegularSeason20242025!$E$3:$E$1315, $A30)</f>
        <v>13</v>
      </c>
      <c r="DR30">
        <f>SUMIFS(DataRegularSeason20242025!$AA$3:$AA$1315,DataRegularSeason20242025!$B$3:$B$1315, "&lt;=" &amp; DR$1, DataRegularSeason20242025!$D$3:$D$1315, $A30)+SUMIFS(DataRegularSeason20242025!$AB$3:$AB$1315,DataRegularSeason20242025!$B$3:$B$1315, "&lt;=" &amp; DR$1, DataRegularSeason20242025!$E$3:$E$1315, $A30)</f>
        <v>13</v>
      </c>
      <c r="DS30">
        <f>SUMIFS(DataRegularSeason20242025!$AA$3:$AA$1315,DataRegularSeason20242025!$B$3:$B$1315, "&lt;=" &amp; DS$1, DataRegularSeason20242025!$D$3:$D$1315, $A30)+SUMIFS(DataRegularSeason20242025!$AB$3:$AB$1315,DataRegularSeason20242025!$B$3:$B$1315, "&lt;=" &amp; DS$1, DataRegularSeason20242025!$E$3:$E$1315, $A30)</f>
        <v>13</v>
      </c>
      <c r="DT30">
        <f>SUMIFS(DataRegularSeason20242025!$AA$3:$AA$1315,DataRegularSeason20242025!$B$3:$B$1315, "&lt;=" &amp; DT$1, DataRegularSeason20242025!$D$3:$D$1315, $A30)+SUMIFS(DataRegularSeason20242025!$AB$3:$AB$1315,DataRegularSeason20242025!$B$3:$B$1315, "&lt;=" &amp; DT$1, DataRegularSeason20242025!$E$3:$E$1315, $A30)</f>
        <v>13</v>
      </c>
      <c r="DU30">
        <f>SUMIFS(DataRegularSeason20242025!$AA$3:$AA$1315,DataRegularSeason20242025!$B$3:$B$1315, "&lt;=" &amp; DU$1, DataRegularSeason20242025!$D$3:$D$1315, $A30)+SUMIFS(DataRegularSeason20242025!$AB$3:$AB$1315,DataRegularSeason20242025!$B$3:$B$1315, "&lt;=" &amp; DU$1, DataRegularSeason20242025!$E$3:$E$1315, $A30)</f>
        <v>13</v>
      </c>
      <c r="DV30">
        <f>SUMIFS(DataRegularSeason20242025!$AA$3:$AA$1315,DataRegularSeason20242025!$B$3:$B$1315, "&lt;=" &amp; DV$1, DataRegularSeason20242025!$D$3:$D$1315, $A30)+SUMIFS(DataRegularSeason20242025!$AB$3:$AB$1315,DataRegularSeason20242025!$B$3:$B$1315, "&lt;=" &amp; DV$1, DataRegularSeason20242025!$E$3:$E$1315, $A30)</f>
        <v>13</v>
      </c>
      <c r="DW30">
        <f>SUMIFS(DataRegularSeason20242025!$AA$3:$AA$1315,DataRegularSeason20242025!$B$3:$B$1315, "&lt;=" &amp; DW$1, DataRegularSeason20242025!$D$3:$D$1315, $A30)+SUMIFS(DataRegularSeason20242025!$AB$3:$AB$1315,DataRegularSeason20242025!$B$3:$B$1315, "&lt;=" &amp; DW$1, DataRegularSeason20242025!$E$3:$E$1315, $A30)</f>
        <v>13</v>
      </c>
      <c r="DX30">
        <f>SUMIFS(DataRegularSeason20242025!$AA$3:$AA$1315,DataRegularSeason20242025!$B$3:$B$1315, "&lt;=" &amp; DX$1, DataRegularSeason20242025!$D$3:$D$1315, $A30)+SUMIFS(DataRegularSeason20242025!$AB$3:$AB$1315,DataRegularSeason20242025!$B$3:$B$1315, "&lt;=" &amp; DX$1, DataRegularSeason20242025!$E$3:$E$1315, $A30)</f>
        <v>13</v>
      </c>
      <c r="DY30">
        <f>SUMIFS(DataRegularSeason20242025!$AA$3:$AA$1315,DataRegularSeason20242025!$B$3:$B$1315, "&lt;=" &amp; DY$1, DataRegularSeason20242025!$D$3:$D$1315, $A30)+SUMIFS(DataRegularSeason20242025!$AB$3:$AB$1315,DataRegularSeason20242025!$B$3:$B$1315, "&lt;=" &amp; DY$1, DataRegularSeason20242025!$E$3:$E$1315, $A30)</f>
        <v>13</v>
      </c>
      <c r="DZ30">
        <f>SUMIFS(DataRegularSeason20242025!$AA$3:$AA$1315,DataRegularSeason20242025!$B$3:$B$1315, "&lt;=" &amp; DZ$1, DataRegularSeason20242025!$D$3:$D$1315, $A30)+SUMIFS(DataRegularSeason20242025!$AB$3:$AB$1315,DataRegularSeason20242025!$B$3:$B$1315, "&lt;=" &amp; DZ$1, DataRegularSeason20242025!$E$3:$E$1315, $A30)</f>
        <v>13</v>
      </c>
      <c r="EA30">
        <f>SUMIFS(DataRegularSeason20242025!$AA$3:$AA$1315,DataRegularSeason20242025!$B$3:$B$1315, "&lt;=" &amp; EA$1, DataRegularSeason20242025!$D$3:$D$1315, $A30)+SUMIFS(DataRegularSeason20242025!$AB$3:$AB$1315,DataRegularSeason20242025!$B$3:$B$1315, "&lt;=" &amp; EA$1, DataRegularSeason20242025!$E$3:$E$1315, $A30)</f>
        <v>13</v>
      </c>
      <c r="EB30">
        <f>SUMIFS(DataRegularSeason20242025!$AA$3:$AA$1315,DataRegularSeason20242025!$B$3:$B$1315, "&lt;=" &amp; EB$1, DataRegularSeason20242025!$D$3:$D$1315, $A30)+SUMIFS(DataRegularSeason20242025!$AB$3:$AB$1315,DataRegularSeason20242025!$B$3:$B$1315, "&lt;=" &amp; EB$1, DataRegularSeason20242025!$E$3:$E$1315, $A30)</f>
        <v>13</v>
      </c>
      <c r="EC30">
        <f>SUMIFS(DataRegularSeason20242025!$AA$3:$AA$1315,DataRegularSeason20242025!$B$3:$B$1315, "&lt;=" &amp; EC$1, DataRegularSeason20242025!$D$3:$D$1315, $A30)+SUMIFS(DataRegularSeason20242025!$AB$3:$AB$1315,DataRegularSeason20242025!$B$3:$B$1315, "&lt;=" &amp; EC$1, DataRegularSeason20242025!$E$3:$E$1315, $A30)</f>
        <v>13</v>
      </c>
      <c r="ED30">
        <f>SUMIFS(DataRegularSeason20242025!$AA$3:$AA$1315,DataRegularSeason20242025!$B$3:$B$1315, "&lt;=" &amp; ED$1, DataRegularSeason20242025!$D$3:$D$1315, $A30)+SUMIFS(DataRegularSeason20242025!$AB$3:$AB$1315,DataRegularSeason20242025!$B$3:$B$1315, "&lt;=" &amp; ED$1, DataRegularSeason20242025!$E$3:$E$1315, $A30)</f>
        <v>13</v>
      </c>
      <c r="EE30">
        <f>SUMIFS(DataRegularSeason20242025!$AA$3:$AA$1315,DataRegularSeason20242025!$B$3:$B$1315, "&lt;=" &amp; EE$1, DataRegularSeason20242025!$D$3:$D$1315, $A30)+SUMIFS(DataRegularSeason20242025!$AB$3:$AB$1315,DataRegularSeason20242025!$B$3:$B$1315, "&lt;=" &amp; EE$1, DataRegularSeason20242025!$E$3:$E$1315, $A30)</f>
        <v>13</v>
      </c>
      <c r="EF30">
        <f>SUMIFS(DataRegularSeason20242025!$AA$3:$AA$1315,DataRegularSeason20242025!$B$3:$B$1315, "&lt;=" &amp; EF$1, DataRegularSeason20242025!$D$3:$D$1315, $A30)+SUMIFS(DataRegularSeason20242025!$AB$3:$AB$1315,DataRegularSeason20242025!$B$3:$B$1315, "&lt;=" &amp; EF$1, DataRegularSeason20242025!$E$3:$E$1315, $A30)</f>
        <v>13</v>
      </c>
      <c r="EG30">
        <f>SUMIFS(DataRegularSeason20242025!$AA$3:$AA$1315,DataRegularSeason20242025!$B$3:$B$1315, "&lt;=" &amp; EG$1, DataRegularSeason20242025!$D$3:$D$1315, $A30)+SUMIFS(DataRegularSeason20242025!$AB$3:$AB$1315,DataRegularSeason20242025!$B$3:$B$1315, "&lt;=" &amp; EG$1, DataRegularSeason20242025!$E$3:$E$1315, $A30)</f>
        <v>13</v>
      </c>
      <c r="EH30">
        <f>SUMIFS(DataRegularSeason20242025!$AA$3:$AA$1315,DataRegularSeason20242025!$B$3:$B$1315, "&lt;=" &amp; EH$1, DataRegularSeason20242025!$D$3:$D$1315, $A30)+SUMIFS(DataRegularSeason20242025!$AB$3:$AB$1315,DataRegularSeason20242025!$B$3:$B$1315, "&lt;=" &amp; EH$1, DataRegularSeason20242025!$E$3:$E$1315, $A30)</f>
        <v>13</v>
      </c>
      <c r="EI30">
        <f>SUMIFS(DataRegularSeason20242025!$AA$3:$AA$1315,DataRegularSeason20242025!$B$3:$B$1315, "&lt;=" &amp; EI$1, DataRegularSeason20242025!$D$3:$D$1315, $A30)+SUMIFS(DataRegularSeason20242025!$AB$3:$AB$1315,DataRegularSeason20242025!$B$3:$B$1315, "&lt;=" &amp; EI$1, DataRegularSeason20242025!$E$3:$E$1315, $A30)</f>
        <v>13</v>
      </c>
      <c r="EJ30">
        <f>SUMIFS(DataRegularSeason20242025!$AA$3:$AA$1315,DataRegularSeason20242025!$B$3:$B$1315, "&lt;=" &amp; EJ$1, DataRegularSeason20242025!$D$3:$D$1315, $A30)+SUMIFS(DataRegularSeason20242025!$AB$3:$AB$1315,DataRegularSeason20242025!$B$3:$B$1315, "&lt;=" &amp; EJ$1, DataRegularSeason20242025!$E$3:$E$1315, $A30)</f>
        <v>13</v>
      </c>
      <c r="EK30">
        <f>SUMIFS(DataRegularSeason20242025!$AA$3:$AA$1315,DataRegularSeason20242025!$B$3:$B$1315, "&lt;=" &amp; EK$1, DataRegularSeason20242025!$D$3:$D$1315, $A30)+SUMIFS(DataRegularSeason20242025!$AB$3:$AB$1315,DataRegularSeason20242025!$B$3:$B$1315, "&lt;=" &amp; EK$1, DataRegularSeason20242025!$E$3:$E$1315, $A30)</f>
        <v>13</v>
      </c>
      <c r="EL30">
        <f>SUMIFS(DataRegularSeason20242025!$AA$3:$AA$1315,DataRegularSeason20242025!$B$3:$B$1315, "&lt;=" &amp; EL$1, DataRegularSeason20242025!$D$3:$D$1315, $A30)+SUMIFS(DataRegularSeason20242025!$AB$3:$AB$1315,DataRegularSeason20242025!$B$3:$B$1315, "&lt;=" &amp; EL$1, DataRegularSeason20242025!$E$3:$E$1315, $A30)</f>
        <v>13</v>
      </c>
      <c r="EM30">
        <f>SUMIFS(DataRegularSeason20242025!$AA$3:$AA$1315,DataRegularSeason20242025!$B$3:$B$1315, "&lt;=" &amp; EM$1, DataRegularSeason20242025!$D$3:$D$1315, $A30)+SUMIFS(DataRegularSeason20242025!$AB$3:$AB$1315,DataRegularSeason20242025!$B$3:$B$1315, "&lt;=" &amp; EM$1, DataRegularSeason20242025!$E$3:$E$1315, $A30)</f>
        <v>13</v>
      </c>
      <c r="EN30">
        <f>SUMIFS(DataRegularSeason20242025!$AA$3:$AA$1315,DataRegularSeason20242025!$B$3:$B$1315, "&lt;=" &amp; EN$1, DataRegularSeason20242025!$D$3:$D$1315, $A30)+SUMIFS(DataRegularSeason20242025!$AB$3:$AB$1315,DataRegularSeason20242025!$B$3:$B$1315, "&lt;=" &amp; EN$1, DataRegularSeason20242025!$E$3:$E$1315, $A30)</f>
        <v>13</v>
      </c>
      <c r="EO30">
        <f>SUMIFS(DataRegularSeason20242025!$AA$3:$AA$1315,DataRegularSeason20242025!$B$3:$B$1315, "&lt;=" &amp; EO$1, DataRegularSeason20242025!$D$3:$D$1315, $A30)+SUMIFS(DataRegularSeason20242025!$AB$3:$AB$1315,DataRegularSeason20242025!$B$3:$B$1315, "&lt;=" &amp; EO$1, DataRegularSeason20242025!$E$3:$E$1315, $A30)</f>
        <v>13</v>
      </c>
      <c r="EP30">
        <f>SUMIFS(DataRegularSeason20242025!$AA$3:$AA$1315,DataRegularSeason20242025!$B$3:$B$1315, "&lt;=" &amp; EP$1, DataRegularSeason20242025!$D$3:$D$1315, $A30)+SUMIFS(DataRegularSeason20242025!$AB$3:$AB$1315,DataRegularSeason20242025!$B$3:$B$1315, "&lt;=" &amp; EP$1, DataRegularSeason20242025!$E$3:$E$1315, $A30)</f>
        <v>13</v>
      </c>
      <c r="EQ30">
        <f>SUMIFS(DataRegularSeason20242025!$AA$3:$AA$1315,DataRegularSeason20242025!$B$3:$B$1315, "&lt;=" &amp; EQ$1, DataRegularSeason20242025!$D$3:$D$1315, $A30)+SUMIFS(DataRegularSeason20242025!$AB$3:$AB$1315,DataRegularSeason20242025!$B$3:$B$1315, "&lt;=" &amp; EQ$1, DataRegularSeason20242025!$E$3:$E$1315, $A30)</f>
        <v>13</v>
      </c>
      <c r="ER30">
        <f>SUMIFS(DataRegularSeason20242025!$AA$3:$AA$1315,DataRegularSeason20242025!$B$3:$B$1315, "&lt;=" &amp; ER$1, DataRegularSeason20242025!$D$3:$D$1315, $A30)+SUMIFS(DataRegularSeason20242025!$AB$3:$AB$1315,DataRegularSeason20242025!$B$3:$B$1315, "&lt;=" &amp; ER$1, DataRegularSeason20242025!$E$3:$E$1315, $A30)</f>
        <v>13</v>
      </c>
      <c r="ES30">
        <f>SUMIFS(DataRegularSeason20242025!$AA$3:$AA$1315,DataRegularSeason20242025!$B$3:$B$1315, "&lt;=" &amp; ES$1, DataRegularSeason20242025!$D$3:$D$1315, $A30)+SUMIFS(DataRegularSeason20242025!$AB$3:$AB$1315,DataRegularSeason20242025!$B$3:$B$1315, "&lt;=" &amp; ES$1, DataRegularSeason20242025!$E$3:$E$1315, $A30)</f>
        <v>13</v>
      </c>
      <c r="ET30">
        <f>SUMIFS(DataRegularSeason20242025!$AA$3:$AA$1315,DataRegularSeason20242025!$B$3:$B$1315, "&lt;=" &amp; ET$1, DataRegularSeason20242025!$D$3:$D$1315, $A30)+SUMIFS(DataRegularSeason20242025!$AB$3:$AB$1315,DataRegularSeason20242025!$B$3:$B$1315, "&lt;=" &amp; ET$1, DataRegularSeason20242025!$E$3:$E$1315, $A30)</f>
        <v>13</v>
      </c>
      <c r="EU30">
        <f>SUMIFS(DataRegularSeason20242025!$AA$3:$AA$1315,DataRegularSeason20242025!$B$3:$B$1315, "&lt;=" &amp; EU$1, DataRegularSeason20242025!$D$3:$D$1315, $A30)+SUMIFS(DataRegularSeason20242025!$AB$3:$AB$1315,DataRegularSeason20242025!$B$3:$B$1315, "&lt;=" &amp; EU$1, DataRegularSeason20242025!$E$3:$E$1315, $A30)</f>
        <v>13</v>
      </c>
      <c r="EV30">
        <f>SUMIFS(DataRegularSeason20242025!$AA$3:$AA$1315,DataRegularSeason20242025!$B$3:$B$1315, "&lt;=" &amp; EV$1, DataRegularSeason20242025!$D$3:$D$1315, $A30)+SUMIFS(DataRegularSeason20242025!$AB$3:$AB$1315,DataRegularSeason20242025!$B$3:$B$1315, "&lt;=" &amp; EV$1, DataRegularSeason20242025!$E$3:$E$1315, $A30)</f>
        <v>13</v>
      </c>
      <c r="EW30">
        <f>SUMIFS(DataRegularSeason20242025!$AA$3:$AA$1315,DataRegularSeason20242025!$B$3:$B$1315, "&lt;=" &amp; EW$1, DataRegularSeason20242025!$D$3:$D$1315, $A30)+SUMIFS(DataRegularSeason20242025!$AB$3:$AB$1315,DataRegularSeason20242025!$B$3:$B$1315, "&lt;=" &amp; EW$1, DataRegularSeason20242025!$E$3:$E$1315, $A30)</f>
        <v>13</v>
      </c>
      <c r="EX30">
        <f>SUMIFS(DataRegularSeason20242025!$AA$3:$AA$1315,DataRegularSeason20242025!$B$3:$B$1315, "&lt;=" &amp; EX$1, DataRegularSeason20242025!$D$3:$D$1315, $A30)+SUMIFS(DataRegularSeason20242025!$AB$3:$AB$1315,DataRegularSeason20242025!$B$3:$B$1315, "&lt;=" &amp; EX$1, DataRegularSeason20242025!$E$3:$E$1315, $A30)</f>
        <v>13</v>
      </c>
      <c r="EY30">
        <f>SUMIFS(DataRegularSeason20242025!$AA$3:$AA$1315,DataRegularSeason20242025!$B$3:$B$1315, "&lt;=" &amp; EY$1, DataRegularSeason20242025!$D$3:$D$1315, $A30)+SUMIFS(DataRegularSeason20242025!$AB$3:$AB$1315,DataRegularSeason20242025!$B$3:$B$1315, "&lt;=" &amp; EY$1, DataRegularSeason20242025!$E$3:$E$1315, $A30)</f>
        <v>13</v>
      </c>
      <c r="EZ30">
        <f>SUMIFS(DataRegularSeason20242025!$AA$3:$AA$1315,DataRegularSeason20242025!$B$3:$B$1315, "&lt;=" &amp; EZ$1, DataRegularSeason20242025!$D$3:$D$1315, $A30)+SUMIFS(DataRegularSeason20242025!$AB$3:$AB$1315,DataRegularSeason20242025!$B$3:$B$1315, "&lt;=" &amp; EZ$1, DataRegularSeason20242025!$E$3:$E$1315, $A30)</f>
        <v>13</v>
      </c>
      <c r="FA30">
        <f>SUMIFS(DataRegularSeason20242025!$AA$3:$AA$1315,DataRegularSeason20242025!$B$3:$B$1315, "&lt;=" &amp; FA$1, DataRegularSeason20242025!$D$3:$D$1315, $A30)+SUMIFS(DataRegularSeason20242025!$AB$3:$AB$1315,DataRegularSeason20242025!$B$3:$B$1315, "&lt;=" &amp; FA$1, DataRegularSeason20242025!$E$3:$E$1315, $A30)</f>
        <v>13</v>
      </c>
      <c r="FB30">
        <f>SUMIFS(DataRegularSeason20242025!$AA$3:$AA$1315,DataRegularSeason20242025!$B$3:$B$1315, "&lt;=" &amp; FB$1, DataRegularSeason20242025!$D$3:$D$1315, $A30)+SUMIFS(DataRegularSeason20242025!$AB$3:$AB$1315,DataRegularSeason20242025!$B$3:$B$1315, "&lt;=" &amp; FB$1, DataRegularSeason20242025!$E$3:$E$1315, $A30)</f>
        <v>13</v>
      </c>
      <c r="FC30">
        <f>SUMIFS(DataRegularSeason20242025!$AA$3:$AA$1315,DataRegularSeason20242025!$B$3:$B$1315, "&lt;=" &amp; FC$1, DataRegularSeason20242025!$D$3:$D$1315, $A30)+SUMIFS(DataRegularSeason20242025!$AB$3:$AB$1315,DataRegularSeason20242025!$B$3:$B$1315, "&lt;=" &amp; FC$1, DataRegularSeason20242025!$E$3:$E$1315, $A30)</f>
        <v>13</v>
      </c>
      <c r="FD30">
        <f>SUMIFS(DataRegularSeason20242025!$AA$3:$AA$1315,DataRegularSeason20242025!$B$3:$B$1315, "&lt;=" &amp; FD$1, DataRegularSeason20242025!$D$3:$D$1315, $A30)+SUMIFS(DataRegularSeason20242025!$AB$3:$AB$1315,DataRegularSeason20242025!$B$3:$B$1315, "&lt;=" &amp; FD$1, DataRegularSeason20242025!$E$3:$E$1315, $A30)</f>
        <v>13</v>
      </c>
      <c r="FE30">
        <f>SUMIFS(DataRegularSeason20242025!$AA$3:$AA$1315,DataRegularSeason20242025!$B$3:$B$1315, "&lt;=" &amp; FE$1, DataRegularSeason20242025!$D$3:$D$1315, $A30)+SUMIFS(DataRegularSeason20242025!$AB$3:$AB$1315,DataRegularSeason20242025!$B$3:$B$1315, "&lt;=" &amp; FE$1, DataRegularSeason20242025!$E$3:$E$1315, $A30)</f>
        <v>13</v>
      </c>
      <c r="FF30">
        <f>SUMIFS(DataRegularSeason20242025!$AA$3:$AA$1315,DataRegularSeason20242025!$B$3:$B$1315, "&lt;=" &amp; FF$1, DataRegularSeason20242025!$D$3:$D$1315, $A30)+SUMIFS(DataRegularSeason20242025!$AB$3:$AB$1315,DataRegularSeason20242025!$B$3:$B$1315, "&lt;=" &amp; FF$1, DataRegularSeason20242025!$E$3:$E$1315, $A30)</f>
        <v>13</v>
      </c>
      <c r="FG30">
        <f>SUMIFS(DataRegularSeason20242025!$AA$3:$AA$1315,DataRegularSeason20242025!$B$3:$B$1315, "&lt;=" &amp; FG$1, DataRegularSeason20242025!$D$3:$D$1315, $A30)+SUMIFS(DataRegularSeason20242025!$AB$3:$AB$1315,DataRegularSeason20242025!$B$3:$B$1315, "&lt;=" &amp; FG$1, DataRegularSeason20242025!$E$3:$E$1315, $A30)</f>
        <v>13</v>
      </c>
      <c r="FH30">
        <f>SUMIFS(DataRegularSeason20242025!$AA$3:$AA$1315,DataRegularSeason20242025!$B$3:$B$1315, "&lt;=" &amp; FH$1, DataRegularSeason20242025!$D$3:$D$1315, $A30)+SUMIFS(DataRegularSeason20242025!$AB$3:$AB$1315,DataRegularSeason20242025!$B$3:$B$1315, "&lt;=" &amp; FH$1, DataRegularSeason20242025!$E$3:$E$1315, $A30)</f>
        <v>13</v>
      </c>
      <c r="FI30">
        <f>SUMIFS(DataRegularSeason20242025!$AA$3:$AA$1315,DataRegularSeason20242025!$B$3:$B$1315, "&lt;=" &amp; FI$1, DataRegularSeason20242025!$D$3:$D$1315, $A30)+SUMIFS(DataRegularSeason20242025!$AB$3:$AB$1315,DataRegularSeason20242025!$B$3:$B$1315, "&lt;=" &amp; FI$1, DataRegularSeason20242025!$E$3:$E$1315, $A30)</f>
        <v>13</v>
      </c>
      <c r="FJ30">
        <f>SUMIFS(DataRegularSeason20242025!$AA$3:$AA$1315,DataRegularSeason20242025!$B$3:$B$1315, "&lt;=" &amp; FJ$1, DataRegularSeason20242025!$D$3:$D$1315, $A30)+SUMIFS(DataRegularSeason20242025!$AB$3:$AB$1315,DataRegularSeason20242025!$B$3:$B$1315, "&lt;=" &amp; FJ$1, DataRegularSeason20242025!$E$3:$E$1315, $A30)</f>
        <v>13</v>
      </c>
      <c r="FK30">
        <f>SUMIFS(DataRegularSeason20242025!$AA$3:$AA$1315,DataRegularSeason20242025!$B$3:$B$1315, "&lt;=" &amp; FK$1, DataRegularSeason20242025!$D$3:$D$1315, $A30)+SUMIFS(DataRegularSeason20242025!$AB$3:$AB$1315,DataRegularSeason20242025!$B$3:$B$1315, "&lt;=" &amp; FK$1, DataRegularSeason20242025!$E$3:$E$1315, $A30)</f>
        <v>13</v>
      </c>
      <c r="FL30">
        <f>SUMIFS(DataRegularSeason20242025!$AA$3:$AA$1315,DataRegularSeason20242025!$B$3:$B$1315, "&lt;=" &amp; FL$1, DataRegularSeason20242025!$D$3:$D$1315, $A30)+SUMIFS(DataRegularSeason20242025!$AB$3:$AB$1315,DataRegularSeason20242025!$B$3:$B$1315, "&lt;=" &amp; FL$1, DataRegularSeason20242025!$E$3:$E$1315, $A30)</f>
        <v>13</v>
      </c>
      <c r="FM30">
        <f>SUMIFS(DataRegularSeason20242025!$AA$3:$AA$1315,DataRegularSeason20242025!$B$3:$B$1315, "&lt;=" &amp; FM$1, DataRegularSeason20242025!$D$3:$D$1315, $A30)+SUMIFS(DataRegularSeason20242025!$AB$3:$AB$1315,DataRegularSeason20242025!$B$3:$B$1315, "&lt;=" &amp; FM$1, DataRegularSeason20242025!$E$3:$E$1315, $A30)</f>
        <v>13</v>
      </c>
      <c r="FN30">
        <f>SUMIFS(DataRegularSeason20242025!$AA$3:$AA$1315,DataRegularSeason20242025!$B$3:$B$1315, "&lt;=" &amp; FN$1, DataRegularSeason20242025!$D$3:$D$1315, $A30)+SUMIFS(DataRegularSeason20242025!$AB$3:$AB$1315,DataRegularSeason20242025!$B$3:$B$1315, "&lt;=" &amp; FN$1, DataRegularSeason20242025!$E$3:$E$1315, $A30)</f>
        <v>13</v>
      </c>
      <c r="FO30">
        <f>SUMIFS(DataRegularSeason20242025!$AA$3:$AA$1315,DataRegularSeason20242025!$B$3:$B$1315, "&lt;=" &amp; FO$1, DataRegularSeason20242025!$D$3:$D$1315, $A30)+SUMIFS(DataRegularSeason20242025!$AB$3:$AB$1315,DataRegularSeason20242025!$B$3:$B$1315, "&lt;=" &amp; FO$1, DataRegularSeason20242025!$E$3:$E$1315, $A30)</f>
        <v>13</v>
      </c>
      <c r="FP30">
        <f>SUMIFS(DataRegularSeason20242025!$AA$3:$AA$1315,DataRegularSeason20242025!$B$3:$B$1315, "&lt;=" &amp; FP$1, DataRegularSeason20242025!$D$3:$D$1315, $A30)+SUMIFS(DataRegularSeason20242025!$AB$3:$AB$1315,DataRegularSeason20242025!$B$3:$B$1315, "&lt;=" &amp; FP$1, DataRegularSeason20242025!$E$3:$E$1315, $A30)</f>
        <v>13</v>
      </c>
      <c r="FQ30">
        <f>SUMIFS(DataRegularSeason20242025!$AA$3:$AA$1315,DataRegularSeason20242025!$B$3:$B$1315, "&lt;=" &amp; FQ$1, DataRegularSeason20242025!$D$3:$D$1315, $A30)+SUMIFS(DataRegularSeason20242025!$AB$3:$AB$1315,DataRegularSeason20242025!$B$3:$B$1315, "&lt;=" &amp; FQ$1, DataRegularSeason20242025!$E$3:$E$1315, $A30)</f>
        <v>13</v>
      </c>
      <c r="FR30">
        <f>SUMIFS(DataRegularSeason20242025!$AA$3:$AA$1315,DataRegularSeason20242025!$B$3:$B$1315, "&lt;=" &amp; FR$1, DataRegularSeason20242025!$D$3:$D$1315, $A30)+SUMIFS(DataRegularSeason20242025!$AB$3:$AB$1315,DataRegularSeason20242025!$B$3:$B$1315, "&lt;=" &amp; FR$1, DataRegularSeason20242025!$E$3:$E$1315, $A30)</f>
        <v>13</v>
      </c>
      <c r="FS30">
        <f>SUMIFS(DataRegularSeason20242025!$AA$3:$AA$1315,DataRegularSeason20242025!$B$3:$B$1315, "&lt;=" &amp; FS$1, DataRegularSeason20242025!$D$3:$D$1315, $A30)+SUMIFS(DataRegularSeason20242025!$AB$3:$AB$1315,DataRegularSeason20242025!$B$3:$B$1315, "&lt;=" &amp; FS$1, DataRegularSeason20242025!$E$3:$E$1315, $A30)</f>
        <v>13</v>
      </c>
      <c r="FT30">
        <f>SUMIFS(DataRegularSeason20242025!$AA$3:$AA$1315,DataRegularSeason20242025!$B$3:$B$1315, "&lt;=" &amp; FT$1, DataRegularSeason20242025!$D$3:$D$1315, $A30)+SUMIFS(DataRegularSeason20242025!$AB$3:$AB$1315,DataRegularSeason20242025!$B$3:$B$1315, "&lt;=" &amp; FT$1, DataRegularSeason20242025!$E$3:$E$1315, $A30)</f>
        <v>13</v>
      </c>
      <c r="FU30">
        <f>SUMIFS(DataRegularSeason20242025!$AA$3:$AA$1315,DataRegularSeason20242025!$B$3:$B$1315, "&lt;=" &amp; FU$1, DataRegularSeason20242025!$D$3:$D$1315, $A30)+SUMIFS(DataRegularSeason20242025!$AB$3:$AB$1315,DataRegularSeason20242025!$B$3:$B$1315, "&lt;=" &amp; FU$1, DataRegularSeason20242025!$E$3:$E$1315, $A30)</f>
        <v>13</v>
      </c>
      <c r="FV30">
        <f>SUMIFS(DataRegularSeason20242025!$AA$3:$AA$1315,DataRegularSeason20242025!$B$3:$B$1315, "&lt;=" &amp; FV$1, DataRegularSeason20242025!$D$3:$D$1315, $A30)+SUMIFS(DataRegularSeason20242025!$AB$3:$AB$1315,DataRegularSeason20242025!$B$3:$B$1315, "&lt;=" &amp; FV$1, DataRegularSeason20242025!$E$3:$E$1315, $A30)</f>
        <v>13</v>
      </c>
      <c r="FW30">
        <f>SUMIFS(DataRegularSeason20242025!$AA$3:$AA$1315,DataRegularSeason20242025!$B$3:$B$1315, "&lt;=" &amp; FW$1, DataRegularSeason20242025!$D$3:$D$1315, $A30)+SUMIFS(DataRegularSeason20242025!$AB$3:$AB$1315,DataRegularSeason20242025!$B$3:$B$1315, "&lt;=" &amp; FW$1, DataRegularSeason20242025!$E$3:$E$1315, $A30)</f>
        <v>13</v>
      </c>
      <c r="FX30">
        <f>SUMIFS(DataRegularSeason20242025!$AA$3:$AA$1315,DataRegularSeason20242025!$B$3:$B$1315, "&lt;=" &amp; FX$1, DataRegularSeason20242025!$D$3:$D$1315, $A30)+SUMIFS(DataRegularSeason20242025!$AB$3:$AB$1315,DataRegularSeason20242025!$B$3:$B$1315, "&lt;=" &amp; FX$1, DataRegularSeason20242025!$E$3:$E$1315, $A30)</f>
        <v>13</v>
      </c>
      <c r="FY30">
        <f>SUMIFS(DataRegularSeason20242025!$AA$3:$AA$1315,DataRegularSeason20242025!$B$3:$B$1315, "&lt;=" &amp; FY$1, DataRegularSeason20242025!$D$3:$D$1315, $A30)+SUMIFS(DataRegularSeason20242025!$AB$3:$AB$1315,DataRegularSeason20242025!$B$3:$B$1315, "&lt;=" &amp; FY$1, DataRegularSeason20242025!$E$3:$E$1315, $A30)</f>
        <v>13</v>
      </c>
      <c r="FZ30">
        <f>SUMIFS(DataRegularSeason20242025!$AA$3:$AA$1315,DataRegularSeason20242025!$B$3:$B$1315, "&lt;=" &amp; FZ$1, DataRegularSeason20242025!$D$3:$D$1315, $A30)+SUMIFS(DataRegularSeason20242025!$AB$3:$AB$1315,DataRegularSeason20242025!$B$3:$B$1315, "&lt;=" &amp; FZ$1, DataRegularSeason20242025!$E$3:$E$1315, $A30)</f>
        <v>13</v>
      </c>
      <c r="GA30">
        <f>SUMIFS(DataRegularSeason20242025!$AA$3:$AA$1315,DataRegularSeason20242025!$B$3:$B$1315, "&lt;=" &amp; GA$1, DataRegularSeason20242025!$D$3:$D$1315, $A30)+SUMIFS(DataRegularSeason20242025!$AB$3:$AB$1315,DataRegularSeason20242025!$B$3:$B$1315, "&lt;=" &amp; GA$1, DataRegularSeason20242025!$E$3:$E$1315, $A30)</f>
        <v>13</v>
      </c>
      <c r="GB30">
        <f>SUMIFS(DataRegularSeason20242025!$AA$3:$AA$1315,DataRegularSeason20242025!$B$3:$B$1315, "&lt;=" &amp; GB$1, DataRegularSeason20242025!$D$3:$D$1315, $A30)+SUMIFS(DataRegularSeason20242025!$AB$3:$AB$1315,DataRegularSeason20242025!$B$3:$B$1315, "&lt;=" &amp; GB$1, DataRegularSeason20242025!$E$3:$E$1315, $A30)</f>
        <v>13</v>
      </c>
      <c r="GC30">
        <f>SUMIFS(DataRegularSeason20242025!$AA$3:$AA$1315,DataRegularSeason20242025!$B$3:$B$1315, "&lt;=" &amp; GC$1, DataRegularSeason20242025!$D$3:$D$1315, $A30)+SUMIFS(DataRegularSeason20242025!$AB$3:$AB$1315,DataRegularSeason20242025!$B$3:$B$1315, "&lt;=" &amp; GC$1, DataRegularSeason20242025!$E$3:$E$1315, $A30)</f>
        <v>13</v>
      </c>
      <c r="GD30">
        <f>SUMIFS(DataRegularSeason20242025!$AA$3:$AA$1315,DataRegularSeason20242025!$B$3:$B$1315, "&lt;=" &amp; GD$1, DataRegularSeason20242025!$D$3:$D$1315, $A30)+SUMIFS(DataRegularSeason20242025!$AB$3:$AB$1315,DataRegularSeason20242025!$B$3:$B$1315, "&lt;=" &amp; GD$1, DataRegularSeason20242025!$E$3:$E$1315, $A30)</f>
        <v>13</v>
      </c>
      <c r="GE30">
        <f>SUMIFS(DataRegularSeason20242025!$AA$3:$AA$1315,DataRegularSeason20242025!$B$3:$B$1315, "&lt;=" &amp; GE$1, DataRegularSeason20242025!$D$3:$D$1315, $A30)+SUMIFS(DataRegularSeason20242025!$AB$3:$AB$1315,DataRegularSeason20242025!$B$3:$B$1315, "&lt;=" &amp; GE$1, DataRegularSeason20242025!$E$3:$E$1315, $A30)</f>
        <v>13</v>
      </c>
      <c r="GF30">
        <f>SUMIFS(DataRegularSeason20242025!$AA$3:$AA$1315,DataRegularSeason20242025!$B$3:$B$1315, "&lt;=" &amp; GF$1, DataRegularSeason20242025!$D$3:$D$1315, $A30)+SUMIFS(DataRegularSeason20242025!$AB$3:$AB$1315,DataRegularSeason20242025!$B$3:$B$1315, "&lt;=" &amp; GF$1, DataRegularSeason20242025!$E$3:$E$1315, $A30)</f>
        <v>13</v>
      </c>
      <c r="GG30">
        <f>SUMIFS(DataRegularSeason20242025!$AA$3:$AA$1315,DataRegularSeason20242025!$B$3:$B$1315, "&lt;=" &amp; GG$1, DataRegularSeason20242025!$D$3:$D$1315, $A30)+SUMIFS(DataRegularSeason20242025!$AB$3:$AB$1315,DataRegularSeason20242025!$B$3:$B$1315, "&lt;=" &amp; GG$1, DataRegularSeason20242025!$E$3:$E$1315, $A30)</f>
        <v>13</v>
      </c>
      <c r="GH30">
        <f>SUMIFS(DataRegularSeason20242025!$AA$3:$AA$1315,DataRegularSeason20242025!$B$3:$B$1315, "&lt;=" &amp; GH$1, DataRegularSeason20242025!$D$3:$D$1315, $A30)+SUMIFS(DataRegularSeason20242025!$AB$3:$AB$1315,DataRegularSeason20242025!$B$3:$B$1315, "&lt;=" &amp; GH$1, DataRegularSeason20242025!$E$3:$E$1315, $A30)</f>
        <v>13</v>
      </c>
      <c r="GI30">
        <f>SUMIFS(DataRegularSeason20242025!$AA$3:$AA$1315,DataRegularSeason20242025!$B$3:$B$1315, "&lt;=" &amp; GI$1, DataRegularSeason20242025!$D$3:$D$1315, $A30)+SUMIFS(DataRegularSeason20242025!$AB$3:$AB$1315,DataRegularSeason20242025!$B$3:$B$1315, "&lt;=" &amp; GI$1, DataRegularSeason20242025!$E$3:$E$1315, $A30)</f>
        <v>13</v>
      </c>
      <c r="GJ30">
        <f>SUMIFS(DataRegularSeason20242025!$AA$3:$AA$1315,DataRegularSeason20242025!$B$3:$B$1315, "&lt;=" &amp; GJ$1, DataRegularSeason20242025!$D$3:$D$1315, $A30)+SUMIFS(DataRegularSeason20242025!$AB$3:$AB$1315,DataRegularSeason20242025!$B$3:$B$1315, "&lt;=" &amp; GJ$1, DataRegularSeason20242025!$E$3:$E$1315, $A30)</f>
        <v>13</v>
      </c>
      <c r="GK30">
        <f>SUMIFS(DataRegularSeason20242025!$AA$3:$AA$1315,DataRegularSeason20242025!$B$3:$B$1315, "&lt;=" &amp; GK$1, DataRegularSeason20242025!$D$3:$D$1315, $A30)+SUMIFS(DataRegularSeason20242025!$AB$3:$AB$1315,DataRegularSeason20242025!$B$3:$B$1315, "&lt;=" &amp; GK$1, DataRegularSeason20242025!$E$3:$E$1315, $A30)</f>
        <v>13</v>
      </c>
      <c r="GL30">
        <f>SUMIFS(DataRegularSeason20242025!$AA$3:$AA$1315,DataRegularSeason20242025!$B$3:$B$1315, "&lt;=" &amp; GL$1, DataRegularSeason20242025!$D$3:$D$1315, $A30)+SUMIFS(DataRegularSeason20242025!$AB$3:$AB$1315,DataRegularSeason20242025!$B$3:$B$1315, "&lt;=" &amp; GL$1, DataRegularSeason20242025!$E$3:$E$1315, $A30)</f>
        <v>13</v>
      </c>
      <c r="GM30">
        <f>SUMIFS(DataRegularSeason20242025!$AA$3:$AA$1315,DataRegularSeason20242025!$B$3:$B$1315, "&lt;=" &amp; GM$1, DataRegularSeason20242025!$D$3:$D$1315, $A30)+SUMIFS(DataRegularSeason20242025!$AB$3:$AB$1315,DataRegularSeason20242025!$B$3:$B$1315, "&lt;=" &amp; GM$1, DataRegularSeason20242025!$E$3:$E$1315, $A30)</f>
        <v>13</v>
      </c>
      <c r="GN30">
        <f>SUMIFS(DataRegularSeason20242025!$AA$3:$AA$1315,DataRegularSeason20242025!$B$3:$B$1315, "&lt;=" &amp; GN$1, DataRegularSeason20242025!$D$3:$D$1315, $A30)+SUMIFS(DataRegularSeason20242025!$AB$3:$AB$1315,DataRegularSeason20242025!$B$3:$B$1315, "&lt;=" &amp; GN$1, DataRegularSeason20242025!$E$3:$E$1315, $A30)</f>
        <v>13</v>
      </c>
      <c r="GO30">
        <f>SUMIFS(DataRegularSeason20242025!$AA$3:$AA$1315,DataRegularSeason20242025!$B$3:$B$1315, "&lt;=" &amp; GO$1, DataRegularSeason20242025!$D$3:$D$1315, $A30)+SUMIFS(DataRegularSeason20242025!$AB$3:$AB$1315,DataRegularSeason20242025!$B$3:$B$1315, "&lt;=" &amp; GO$1, DataRegularSeason20242025!$E$3:$E$1315, $A30)</f>
        <v>13</v>
      </c>
      <c r="GP30">
        <f>SUMIFS(DataRegularSeason20242025!$AA$3:$AA$1315,DataRegularSeason20242025!$B$3:$B$1315, "&lt;=" &amp; GP$1, DataRegularSeason20242025!$D$3:$D$1315, $A30)+SUMIFS(DataRegularSeason20242025!$AB$3:$AB$1315,DataRegularSeason20242025!$B$3:$B$1315, "&lt;=" &amp; GP$1, DataRegularSeason20242025!$E$3:$E$1315, $A30)</f>
        <v>13</v>
      </c>
      <c r="GQ30">
        <f>SUMIFS(DataRegularSeason20242025!$AA$3:$AA$1315,DataRegularSeason20242025!$B$3:$B$1315, "&lt;=" &amp; GQ$1, DataRegularSeason20242025!$D$3:$D$1315, $A30)+SUMIFS(DataRegularSeason20242025!$AB$3:$AB$1315,DataRegularSeason20242025!$B$3:$B$1315, "&lt;=" &amp; GQ$1, DataRegularSeason20242025!$E$3:$E$1315, $A30)</f>
        <v>13</v>
      </c>
      <c r="GR30">
        <f>SUMIFS(DataRegularSeason20242025!$AA$3:$AA$1315,DataRegularSeason20242025!$B$3:$B$1315, "&lt;=" &amp; GR$1, DataRegularSeason20242025!$D$3:$D$1315, $A30)+SUMIFS(DataRegularSeason20242025!$AB$3:$AB$1315,DataRegularSeason20242025!$B$3:$B$1315, "&lt;=" &amp; GR$1, DataRegularSeason20242025!$E$3:$E$1315, $A30)</f>
        <v>13</v>
      </c>
      <c r="GS30">
        <f>SUMIFS(DataRegularSeason20242025!$AA$3:$AA$1315,DataRegularSeason20242025!$B$3:$B$1315, "&lt;=" &amp; GS$1, DataRegularSeason20242025!$D$3:$D$1315, $A30)+SUMIFS(DataRegularSeason20242025!$AB$3:$AB$1315,DataRegularSeason20242025!$B$3:$B$1315, "&lt;=" &amp; GS$1, DataRegularSeason20242025!$E$3:$E$1315, $A30)</f>
        <v>13</v>
      </c>
      <c r="GT30">
        <f>SUMIFS(DataRegularSeason20242025!$AA$3:$AA$1315,DataRegularSeason20242025!$B$3:$B$1315, "&lt;=" &amp; GT$1, DataRegularSeason20242025!$D$3:$D$1315, $A30)+SUMIFS(DataRegularSeason20242025!$AB$3:$AB$1315,DataRegularSeason20242025!$B$3:$B$1315, "&lt;=" &amp; GT$1, DataRegularSeason20242025!$E$3:$E$1315, $A30)</f>
        <v>13</v>
      </c>
      <c r="GU30">
        <f>SUMIFS(DataRegularSeason20242025!$AA$3:$AA$1315,DataRegularSeason20242025!$B$3:$B$1315, "&lt;=" &amp; GU$1, DataRegularSeason20242025!$D$3:$D$1315, $A30)+SUMIFS(DataRegularSeason20242025!$AB$3:$AB$1315,DataRegularSeason20242025!$B$3:$B$1315, "&lt;=" &amp; GU$1, DataRegularSeason20242025!$E$3:$E$1315, $A30)</f>
        <v>13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11</v>
      </c>
      <c r="AO31">
        <f>SUMIFS(DataRegularSeason20242025!$AA$3:$AA$1315,DataRegularSeason20242025!$B$3:$B$1315, "&lt;=" &amp; AO$1, DataRegularSeason20242025!$D$3:$D$1315, $A31)+SUMIFS(DataRegularSeason20242025!$AB$3:$AB$1315,DataRegularSeason20242025!$B$3:$B$1315, "&lt;=" &amp; AO$1, DataRegularSeason20242025!$E$3:$E$1315, $A31)</f>
        <v>11</v>
      </c>
      <c r="AP31">
        <f>SUMIFS(DataRegularSeason20242025!$AA$3:$AA$1315,DataRegularSeason20242025!$B$3:$B$1315, "&lt;=" &amp; AP$1, DataRegularSeason20242025!$D$3:$D$1315, $A31)+SUMIFS(DataRegularSeason20242025!$AB$3:$AB$1315,DataRegularSeason20242025!$B$3:$B$1315, "&lt;=" &amp; AP$1, DataRegularSeason20242025!$E$3:$E$1315, $A31)</f>
        <v>11</v>
      </c>
      <c r="AQ31">
        <f>SUMIFS(DataRegularSeason20242025!$AA$3:$AA$1315,DataRegularSeason20242025!$B$3:$B$1315, "&lt;=" &amp; AQ$1, DataRegularSeason20242025!$D$3:$D$1315, $A31)+SUMIFS(DataRegularSeason20242025!$AB$3:$AB$1315,DataRegularSeason20242025!$B$3:$B$1315, "&lt;=" &amp; AQ$1, DataRegularSeason20242025!$E$3:$E$1315, $A31)</f>
        <v>11</v>
      </c>
      <c r="AR31">
        <f>SUMIFS(DataRegularSeason20242025!$AA$3:$AA$1315,DataRegularSeason20242025!$B$3:$B$1315, "&lt;=" &amp; AR$1, DataRegularSeason20242025!$D$3:$D$1315, $A31)+SUMIFS(DataRegularSeason20242025!$AB$3:$AB$1315,DataRegularSeason20242025!$B$3:$B$1315, "&lt;=" &amp; AR$1, DataRegularSeason20242025!$E$3:$E$1315, $A31)</f>
        <v>11</v>
      </c>
      <c r="AS31">
        <f>SUMIFS(DataRegularSeason20242025!$AA$3:$AA$1315,DataRegularSeason20242025!$B$3:$B$1315, "&lt;=" &amp; AS$1, DataRegularSeason20242025!$D$3:$D$1315, $A31)+SUMIFS(DataRegularSeason20242025!$AB$3:$AB$1315,DataRegularSeason20242025!$B$3:$B$1315, "&lt;=" &amp; AS$1, DataRegularSeason20242025!$E$3:$E$1315, $A31)</f>
        <v>11</v>
      </c>
      <c r="AT31">
        <f>SUMIFS(DataRegularSeason20242025!$AA$3:$AA$1315,DataRegularSeason20242025!$B$3:$B$1315, "&lt;=" &amp; AT$1, DataRegularSeason20242025!$D$3:$D$1315, $A31)+SUMIFS(DataRegularSeason20242025!$AB$3:$AB$1315,DataRegularSeason20242025!$B$3:$B$1315, "&lt;=" &amp; AT$1, DataRegularSeason20242025!$E$3:$E$1315, $A31)</f>
        <v>11</v>
      </c>
      <c r="AU31">
        <f>SUMIFS(DataRegularSeason20242025!$AA$3:$AA$1315,DataRegularSeason20242025!$B$3:$B$1315, "&lt;=" &amp; AU$1, DataRegularSeason20242025!$D$3:$D$1315, $A31)+SUMIFS(DataRegularSeason20242025!$AB$3:$AB$1315,DataRegularSeason20242025!$B$3:$B$1315, "&lt;=" &amp; AU$1, DataRegularSeason20242025!$E$3:$E$1315, $A31)</f>
        <v>11</v>
      </c>
      <c r="AV31">
        <f>SUMIFS(DataRegularSeason20242025!$AA$3:$AA$1315,DataRegularSeason20242025!$B$3:$B$1315, "&lt;=" &amp; AV$1, DataRegularSeason20242025!$D$3:$D$1315, $A31)+SUMIFS(DataRegularSeason20242025!$AB$3:$AB$1315,DataRegularSeason20242025!$B$3:$B$1315, "&lt;=" &amp; AV$1, DataRegularSeason20242025!$E$3:$E$1315, $A31)</f>
        <v>11</v>
      </c>
      <c r="AW31">
        <f>SUMIFS(DataRegularSeason20242025!$AA$3:$AA$1315,DataRegularSeason20242025!$B$3:$B$1315, "&lt;=" &amp; AW$1, DataRegularSeason20242025!$D$3:$D$1315, $A31)+SUMIFS(DataRegularSeason20242025!$AB$3:$AB$1315,DataRegularSeason20242025!$B$3:$B$1315, "&lt;=" &amp; AW$1, DataRegularSeason20242025!$E$3:$E$1315, $A31)</f>
        <v>11</v>
      </c>
      <c r="AX31">
        <f>SUMIFS(DataRegularSeason20242025!$AA$3:$AA$1315,DataRegularSeason20242025!$B$3:$B$1315, "&lt;=" &amp; AX$1, DataRegularSeason20242025!$D$3:$D$1315, $A31)+SUMIFS(DataRegularSeason20242025!$AB$3:$AB$1315,DataRegularSeason20242025!$B$3:$B$1315, "&lt;=" &amp; AX$1, DataRegularSeason20242025!$E$3:$E$1315, $A31)</f>
        <v>11</v>
      </c>
      <c r="AY31">
        <f>SUMIFS(DataRegularSeason20242025!$AA$3:$AA$1315,DataRegularSeason20242025!$B$3:$B$1315, "&lt;=" &amp; AY$1, DataRegularSeason20242025!$D$3:$D$1315, $A31)+SUMIFS(DataRegularSeason20242025!$AB$3:$AB$1315,DataRegularSeason20242025!$B$3:$B$1315, "&lt;=" &amp; AY$1, DataRegularSeason20242025!$E$3:$E$1315, $A31)</f>
        <v>11</v>
      </c>
      <c r="AZ31">
        <f>SUMIFS(DataRegularSeason20242025!$AA$3:$AA$1315,DataRegularSeason20242025!$B$3:$B$1315, "&lt;=" &amp; AZ$1, DataRegularSeason20242025!$D$3:$D$1315, $A31)+SUMIFS(DataRegularSeason20242025!$AB$3:$AB$1315,DataRegularSeason20242025!$B$3:$B$1315, "&lt;=" &amp; AZ$1, DataRegularSeason20242025!$E$3:$E$1315, $A31)</f>
        <v>11</v>
      </c>
      <c r="BA31">
        <f>SUMIFS(DataRegularSeason20242025!$AA$3:$AA$1315,DataRegularSeason20242025!$B$3:$B$1315, "&lt;=" &amp; BA$1, DataRegularSeason20242025!$D$3:$D$1315, $A31)+SUMIFS(DataRegularSeason20242025!$AB$3:$AB$1315,DataRegularSeason20242025!$B$3:$B$1315, "&lt;=" &amp; BA$1, DataRegularSeason20242025!$E$3:$E$1315, $A31)</f>
        <v>11</v>
      </c>
      <c r="BB31">
        <f>SUMIFS(DataRegularSeason20242025!$AA$3:$AA$1315,DataRegularSeason20242025!$B$3:$B$1315, "&lt;=" &amp; BB$1, DataRegularSeason20242025!$D$3:$D$1315, $A31)+SUMIFS(DataRegularSeason20242025!$AB$3:$AB$1315,DataRegularSeason20242025!$B$3:$B$1315, "&lt;=" &amp; BB$1, DataRegularSeason20242025!$E$3:$E$1315, $A31)</f>
        <v>11</v>
      </c>
      <c r="BC31">
        <f>SUMIFS(DataRegularSeason20242025!$AA$3:$AA$1315,DataRegularSeason20242025!$B$3:$B$1315, "&lt;=" &amp; BC$1, DataRegularSeason20242025!$D$3:$D$1315, $A31)+SUMIFS(DataRegularSeason20242025!$AB$3:$AB$1315,DataRegularSeason20242025!$B$3:$B$1315, "&lt;=" &amp; BC$1, DataRegularSeason20242025!$E$3:$E$1315, $A31)</f>
        <v>11</v>
      </c>
      <c r="BD31">
        <f>SUMIFS(DataRegularSeason20242025!$AA$3:$AA$1315,DataRegularSeason20242025!$B$3:$B$1315, "&lt;=" &amp; BD$1, DataRegularSeason20242025!$D$3:$D$1315, $A31)+SUMIFS(DataRegularSeason20242025!$AB$3:$AB$1315,DataRegularSeason20242025!$B$3:$B$1315, "&lt;=" &amp; BD$1, DataRegularSeason20242025!$E$3:$E$1315, $A31)</f>
        <v>11</v>
      </c>
      <c r="BE31">
        <f>SUMIFS(DataRegularSeason20242025!$AA$3:$AA$1315,DataRegularSeason20242025!$B$3:$B$1315, "&lt;=" &amp; BE$1, DataRegularSeason20242025!$D$3:$D$1315, $A31)+SUMIFS(DataRegularSeason20242025!$AB$3:$AB$1315,DataRegularSeason20242025!$B$3:$B$1315, "&lt;=" &amp; BE$1, DataRegularSeason20242025!$E$3:$E$1315, $A31)</f>
        <v>11</v>
      </c>
      <c r="BF31">
        <f>SUMIFS(DataRegularSeason20242025!$AA$3:$AA$1315,DataRegularSeason20242025!$B$3:$B$1315, "&lt;=" &amp; BF$1, DataRegularSeason20242025!$D$3:$D$1315, $A31)+SUMIFS(DataRegularSeason20242025!$AB$3:$AB$1315,DataRegularSeason20242025!$B$3:$B$1315, "&lt;=" &amp; BF$1, DataRegularSeason20242025!$E$3:$E$1315, $A31)</f>
        <v>11</v>
      </c>
      <c r="BG31">
        <f>SUMIFS(DataRegularSeason20242025!$AA$3:$AA$1315,DataRegularSeason20242025!$B$3:$B$1315, "&lt;=" &amp; BG$1, DataRegularSeason20242025!$D$3:$D$1315, $A31)+SUMIFS(DataRegularSeason20242025!$AB$3:$AB$1315,DataRegularSeason20242025!$B$3:$B$1315, "&lt;=" &amp; BG$1, DataRegularSeason20242025!$E$3:$E$1315, $A31)</f>
        <v>11</v>
      </c>
      <c r="BH31">
        <f>SUMIFS(DataRegularSeason20242025!$AA$3:$AA$1315,DataRegularSeason20242025!$B$3:$B$1315, "&lt;=" &amp; BH$1, DataRegularSeason20242025!$D$3:$D$1315, $A31)+SUMIFS(DataRegularSeason20242025!$AB$3:$AB$1315,DataRegularSeason20242025!$B$3:$B$1315, "&lt;=" &amp; BH$1, DataRegularSeason20242025!$E$3:$E$1315, $A31)</f>
        <v>11</v>
      </c>
      <c r="BI31">
        <f>SUMIFS(DataRegularSeason20242025!$AA$3:$AA$1315,DataRegularSeason20242025!$B$3:$B$1315, "&lt;=" &amp; BI$1, DataRegularSeason20242025!$D$3:$D$1315, $A31)+SUMIFS(DataRegularSeason20242025!$AB$3:$AB$1315,DataRegularSeason20242025!$B$3:$B$1315, "&lt;=" &amp; BI$1, DataRegularSeason20242025!$E$3:$E$1315, $A31)</f>
        <v>11</v>
      </c>
      <c r="BJ31">
        <f>SUMIFS(DataRegularSeason20242025!$AA$3:$AA$1315,DataRegularSeason20242025!$B$3:$B$1315, "&lt;=" &amp; BJ$1, DataRegularSeason20242025!$D$3:$D$1315, $A31)+SUMIFS(DataRegularSeason20242025!$AB$3:$AB$1315,DataRegularSeason20242025!$B$3:$B$1315, "&lt;=" &amp; BJ$1, DataRegularSeason20242025!$E$3:$E$1315, $A31)</f>
        <v>11</v>
      </c>
      <c r="BK31">
        <f>SUMIFS(DataRegularSeason20242025!$AA$3:$AA$1315,DataRegularSeason20242025!$B$3:$B$1315, "&lt;=" &amp; BK$1, DataRegularSeason20242025!$D$3:$D$1315, $A31)+SUMIFS(DataRegularSeason20242025!$AB$3:$AB$1315,DataRegularSeason20242025!$B$3:$B$1315, "&lt;=" &amp; BK$1, DataRegularSeason20242025!$E$3:$E$1315, $A31)</f>
        <v>11</v>
      </c>
      <c r="BL31">
        <f>SUMIFS(DataRegularSeason20242025!$AA$3:$AA$1315,DataRegularSeason20242025!$B$3:$B$1315, "&lt;=" &amp; BL$1, DataRegularSeason20242025!$D$3:$D$1315, $A31)+SUMIFS(DataRegularSeason20242025!$AB$3:$AB$1315,DataRegularSeason20242025!$B$3:$B$1315, "&lt;=" &amp; BL$1, DataRegularSeason20242025!$E$3:$E$1315, $A31)</f>
        <v>11</v>
      </c>
      <c r="BM31">
        <f>SUMIFS(DataRegularSeason20242025!$AA$3:$AA$1315,DataRegularSeason20242025!$B$3:$B$1315, "&lt;=" &amp; BM$1, DataRegularSeason20242025!$D$3:$D$1315, $A31)+SUMIFS(DataRegularSeason20242025!$AB$3:$AB$1315,DataRegularSeason20242025!$B$3:$B$1315, "&lt;=" &amp; BM$1, DataRegularSeason20242025!$E$3:$E$1315, $A31)</f>
        <v>11</v>
      </c>
      <c r="BN31">
        <f>SUMIFS(DataRegularSeason20242025!$AA$3:$AA$1315,DataRegularSeason20242025!$B$3:$B$1315, "&lt;=" &amp; BN$1, DataRegularSeason20242025!$D$3:$D$1315, $A31)+SUMIFS(DataRegularSeason20242025!$AB$3:$AB$1315,DataRegularSeason20242025!$B$3:$B$1315, "&lt;=" &amp; BN$1, DataRegularSeason20242025!$E$3:$E$1315, $A31)</f>
        <v>11</v>
      </c>
      <c r="BO31">
        <f>SUMIFS(DataRegularSeason20242025!$AA$3:$AA$1315,DataRegularSeason20242025!$B$3:$B$1315, "&lt;=" &amp; BO$1, DataRegularSeason20242025!$D$3:$D$1315, $A31)+SUMIFS(DataRegularSeason20242025!$AB$3:$AB$1315,DataRegularSeason20242025!$B$3:$B$1315, "&lt;=" &amp; BO$1, DataRegularSeason20242025!$E$3:$E$1315, $A31)</f>
        <v>11</v>
      </c>
      <c r="BP31">
        <f>SUMIFS(DataRegularSeason20242025!$AA$3:$AA$1315,DataRegularSeason20242025!$B$3:$B$1315, "&lt;=" &amp; BP$1, DataRegularSeason20242025!$D$3:$D$1315, $A31)+SUMIFS(DataRegularSeason20242025!$AB$3:$AB$1315,DataRegularSeason20242025!$B$3:$B$1315, "&lt;=" &amp; BP$1, DataRegularSeason20242025!$E$3:$E$1315, $A31)</f>
        <v>11</v>
      </c>
      <c r="BQ31">
        <f>SUMIFS(DataRegularSeason20242025!$AA$3:$AA$1315,DataRegularSeason20242025!$B$3:$B$1315, "&lt;=" &amp; BQ$1, DataRegularSeason20242025!$D$3:$D$1315, $A31)+SUMIFS(DataRegularSeason20242025!$AB$3:$AB$1315,DataRegularSeason20242025!$B$3:$B$1315, "&lt;=" &amp; BQ$1, DataRegularSeason20242025!$E$3:$E$1315, $A31)</f>
        <v>11</v>
      </c>
      <c r="BR31">
        <f>SUMIFS(DataRegularSeason20242025!$AA$3:$AA$1315,DataRegularSeason20242025!$B$3:$B$1315, "&lt;=" &amp; BR$1, DataRegularSeason20242025!$D$3:$D$1315, $A31)+SUMIFS(DataRegularSeason20242025!$AB$3:$AB$1315,DataRegularSeason20242025!$B$3:$B$1315, "&lt;=" &amp; BR$1, DataRegularSeason20242025!$E$3:$E$1315, $A31)</f>
        <v>11</v>
      </c>
      <c r="BS31">
        <f>SUMIFS(DataRegularSeason20242025!$AA$3:$AA$1315,DataRegularSeason20242025!$B$3:$B$1315, "&lt;=" &amp; BS$1, DataRegularSeason20242025!$D$3:$D$1315, $A31)+SUMIFS(DataRegularSeason20242025!$AB$3:$AB$1315,DataRegularSeason20242025!$B$3:$B$1315, "&lt;=" &amp; BS$1, DataRegularSeason20242025!$E$3:$E$1315, $A31)</f>
        <v>11</v>
      </c>
      <c r="BT31">
        <f>SUMIFS(DataRegularSeason20242025!$AA$3:$AA$1315,DataRegularSeason20242025!$B$3:$B$1315, "&lt;=" &amp; BT$1, DataRegularSeason20242025!$D$3:$D$1315, $A31)+SUMIFS(DataRegularSeason20242025!$AB$3:$AB$1315,DataRegularSeason20242025!$B$3:$B$1315, "&lt;=" &amp; BT$1, DataRegularSeason20242025!$E$3:$E$1315, $A31)</f>
        <v>11</v>
      </c>
      <c r="BU31">
        <f>SUMIFS(DataRegularSeason20242025!$AA$3:$AA$1315,DataRegularSeason20242025!$B$3:$B$1315, "&lt;=" &amp; BU$1, DataRegularSeason20242025!$D$3:$D$1315, $A31)+SUMIFS(DataRegularSeason20242025!$AB$3:$AB$1315,DataRegularSeason20242025!$B$3:$B$1315, "&lt;=" &amp; BU$1, DataRegularSeason20242025!$E$3:$E$1315, $A31)</f>
        <v>11</v>
      </c>
      <c r="BV31">
        <f>SUMIFS(DataRegularSeason20242025!$AA$3:$AA$1315,DataRegularSeason20242025!$B$3:$B$1315, "&lt;=" &amp; BV$1, DataRegularSeason20242025!$D$3:$D$1315, $A31)+SUMIFS(DataRegularSeason20242025!$AB$3:$AB$1315,DataRegularSeason20242025!$B$3:$B$1315, "&lt;=" &amp; BV$1, DataRegularSeason20242025!$E$3:$E$1315, $A31)</f>
        <v>11</v>
      </c>
      <c r="BW31">
        <f>SUMIFS(DataRegularSeason20242025!$AA$3:$AA$1315,DataRegularSeason20242025!$B$3:$B$1315, "&lt;=" &amp; BW$1, DataRegularSeason20242025!$D$3:$D$1315, $A31)+SUMIFS(DataRegularSeason20242025!$AB$3:$AB$1315,DataRegularSeason20242025!$B$3:$B$1315, "&lt;=" &amp; BW$1, DataRegularSeason20242025!$E$3:$E$1315, $A31)</f>
        <v>11</v>
      </c>
      <c r="BX31">
        <f>SUMIFS(DataRegularSeason20242025!$AA$3:$AA$1315,DataRegularSeason20242025!$B$3:$B$1315, "&lt;=" &amp; BX$1, DataRegularSeason20242025!$D$3:$D$1315, $A31)+SUMIFS(DataRegularSeason20242025!$AB$3:$AB$1315,DataRegularSeason20242025!$B$3:$B$1315, "&lt;=" &amp; BX$1, DataRegularSeason20242025!$E$3:$E$1315, $A31)</f>
        <v>11</v>
      </c>
      <c r="BY31">
        <f>SUMIFS(DataRegularSeason20242025!$AA$3:$AA$1315,DataRegularSeason20242025!$B$3:$B$1315, "&lt;=" &amp; BY$1, DataRegularSeason20242025!$D$3:$D$1315, $A31)+SUMIFS(DataRegularSeason20242025!$AB$3:$AB$1315,DataRegularSeason20242025!$B$3:$B$1315, "&lt;=" &amp; BY$1, DataRegularSeason20242025!$E$3:$E$1315, $A31)</f>
        <v>11</v>
      </c>
      <c r="BZ31">
        <f>SUMIFS(DataRegularSeason20242025!$AA$3:$AA$1315,DataRegularSeason20242025!$B$3:$B$1315, "&lt;=" &amp; BZ$1, DataRegularSeason20242025!$D$3:$D$1315, $A31)+SUMIFS(DataRegularSeason20242025!$AB$3:$AB$1315,DataRegularSeason20242025!$B$3:$B$1315, "&lt;=" &amp; BZ$1, DataRegularSeason20242025!$E$3:$E$1315, $A31)</f>
        <v>11</v>
      </c>
      <c r="CA31">
        <f>SUMIFS(DataRegularSeason20242025!$AA$3:$AA$1315,DataRegularSeason20242025!$B$3:$B$1315, "&lt;=" &amp; CA$1, DataRegularSeason20242025!$D$3:$D$1315, $A31)+SUMIFS(DataRegularSeason20242025!$AB$3:$AB$1315,DataRegularSeason20242025!$B$3:$B$1315, "&lt;=" &amp; CA$1, DataRegularSeason20242025!$E$3:$E$1315, $A31)</f>
        <v>11</v>
      </c>
      <c r="CB31">
        <f>SUMIFS(DataRegularSeason20242025!$AA$3:$AA$1315,DataRegularSeason20242025!$B$3:$B$1315, "&lt;=" &amp; CB$1, DataRegularSeason20242025!$D$3:$D$1315, $A31)+SUMIFS(DataRegularSeason20242025!$AB$3:$AB$1315,DataRegularSeason20242025!$B$3:$B$1315, "&lt;=" &amp; CB$1, DataRegularSeason20242025!$E$3:$E$1315, $A31)</f>
        <v>11</v>
      </c>
      <c r="CC31">
        <f>SUMIFS(DataRegularSeason20242025!$AA$3:$AA$1315,DataRegularSeason20242025!$B$3:$B$1315, "&lt;=" &amp; CC$1, DataRegularSeason20242025!$D$3:$D$1315, $A31)+SUMIFS(DataRegularSeason20242025!$AB$3:$AB$1315,DataRegularSeason20242025!$B$3:$B$1315, "&lt;=" &amp; CC$1, DataRegularSeason20242025!$E$3:$E$1315, $A31)</f>
        <v>11</v>
      </c>
      <c r="CD31">
        <f>SUMIFS(DataRegularSeason20242025!$AA$3:$AA$1315,DataRegularSeason20242025!$B$3:$B$1315, "&lt;=" &amp; CD$1, DataRegularSeason20242025!$D$3:$D$1315, $A31)+SUMIFS(DataRegularSeason20242025!$AB$3:$AB$1315,DataRegularSeason20242025!$B$3:$B$1315, "&lt;=" &amp; CD$1, DataRegularSeason20242025!$E$3:$E$1315, $A31)</f>
        <v>11</v>
      </c>
      <c r="CE31">
        <f>SUMIFS(DataRegularSeason20242025!$AA$3:$AA$1315,DataRegularSeason20242025!$B$3:$B$1315, "&lt;=" &amp; CE$1, DataRegularSeason20242025!$D$3:$D$1315, $A31)+SUMIFS(DataRegularSeason20242025!$AB$3:$AB$1315,DataRegularSeason20242025!$B$3:$B$1315, "&lt;=" &amp; CE$1, DataRegularSeason20242025!$E$3:$E$1315, $A31)</f>
        <v>11</v>
      </c>
      <c r="CF31">
        <f>SUMIFS(DataRegularSeason20242025!$AA$3:$AA$1315,DataRegularSeason20242025!$B$3:$B$1315, "&lt;=" &amp; CF$1, DataRegularSeason20242025!$D$3:$D$1315, $A31)+SUMIFS(DataRegularSeason20242025!$AB$3:$AB$1315,DataRegularSeason20242025!$B$3:$B$1315, "&lt;=" &amp; CF$1, DataRegularSeason20242025!$E$3:$E$1315, $A31)</f>
        <v>11</v>
      </c>
      <c r="CG31">
        <f>SUMIFS(DataRegularSeason20242025!$AA$3:$AA$1315,DataRegularSeason20242025!$B$3:$B$1315, "&lt;=" &amp; CG$1, DataRegularSeason20242025!$D$3:$D$1315, $A31)+SUMIFS(DataRegularSeason20242025!$AB$3:$AB$1315,DataRegularSeason20242025!$B$3:$B$1315, "&lt;=" &amp; CG$1, DataRegularSeason20242025!$E$3:$E$1315, $A31)</f>
        <v>11</v>
      </c>
      <c r="CH31">
        <f>SUMIFS(DataRegularSeason20242025!$AA$3:$AA$1315,DataRegularSeason20242025!$B$3:$B$1315, "&lt;=" &amp; CH$1, DataRegularSeason20242025!$D$3:$D$1315, $A31)+SUMIFS(DataRegularSeason20242025!$AB$3:$AB$1315,DataRegularSeason20242025!$B$3:$B$1315, "&lt;=" &amp; CH$1, DataRegularSeason20242025!$E$3:$E$1315, $A31)</f>
        <v>11</v>
      </c>
      <c r="CI31">
        <f>SUMIFS(DataRegularSeason20242025!$AA$3:$AA$1315,DataRegularSeason20242025!$B$3:$B$1315, "&lt;=" &amp; CI$1, DataRegularSeason20242025!$D$3:$D$1315, $A31)+SUMIFS(DataRegularSeason20242025!$AB$3:$AB$1315,DataRegularSeason20242025!$B$3:$B$1315, "&lt;=" &amp; CI$1, DataRegularSeason20242025!$E$3:$E$1315, $A31)</f>
        <v>11</v>
      </c>
      <c r="CJ31">
        <f>SUMIFS(DataRegularSeason20242025!$AA$3:$AA$1315,DataRegularSeason20242025!$B$3:$B$1315, "&lt;=" &amp; CJ$1, DataRegularSeason20242025!$D$3:$D$1315, $A31)+SUMIFS(DataRegularSeason20242025!$AB$3:$AB$1315,DataRegularSeason20242025!$B$3:$B$1315, "&lt;=" &amp; CJ$1, DataRegularSeason20242025!$E$3:$E$1315, $A31)</f>
        <v>11</v>
      </c>
      <c r="CK31">
        <f>SUMIFS(DataRegularSeason20242025!$AA$3:$AA$1315,DataRegularSeason20242025!$B$3:$B$1315, "&lt;=" &amp; CK$1, DataRegularSeason20242025!$D$3:$D$1315, $A31)+SUMIFS(DataRegularSeason20242025!$AB$3:$AB$1315,DataRegularSeason20242025!$B$3:$B$1315, "&lt;=" &amp; CK$1, DataRegularSeason20242025!$E$3:$E$1315, $A31)</f>
        <v>11</v>
      </c>
      <c r="CL31">
        <f>SUMIFS(DataRegularSeason20242025!$AA$3:$AA$1315,DataRegularSeason20242025!$B$3:$B$1315, "&lt;=" &amp; CL$1, DataRegularSeason20242025!$D$3:$D$1315, $A31)+SUMIFS(DataRegularSeason20242025!$AB$3:$AB$1315,DataRegularSeason20242025!$B$3:$B$1315, "&lt;=" &amp; CL$1, DataRegularSeason20242025!$E$3:$E$1315, $A31)</f>
        <v>11</v>
      </c>
      <c r="CM31">
        <f>SUMIFS(DataRegularSeason20242025!$AA$3:$AA$1315,DataRegularSeason20242025!$B$3:$B$1315, "&lt;=" &amp; CM$1, DataRegularSeason20242025!$D$3:$D$1315, $A31)+SUMIFS(DataRegularSeason20242025!$AB$3:$AB$1315,DataRegularSeason20242025!$B$3:$B$1315, "&lt;=" &amp; CM$1, DataRegularSeason20242025!$E$3:$E$1315, $A31)</f>
        <v>11</v>
      </c>
      <c r="CN31">
        <f>SUMIFS(DataRegularSeason20242025!$AA$3:$AA$1315,DataRegularSeason20242025!$B$3:$B$1315, "&lt;=" &amp; CN$1, DataRegularSeason20242025!$D$3:$D$1315, $A31)+SUMIFS(DataRegularSeason20242025!$AB$3:$AB$1315,DataRegularSeason20242025!$B$3:$B$1315, "&lt;=" &amp; CN$1, DataRegularSeason20242025!$E$3:$E$1315, $A31)</f>
        <v>11</v>
      </c>
      <c r="CO31">
        <f>SUMIFS(DataRegularSeason20242025!$AA$3:$AA$1315,DataRegularSeason20242025!$B$3:$B$1315, "&lt;=" &amp; CO$1, DataRegularSeason20242025!$D$3:$D$1315, $A31)+SUMIFS(DataRegularSeason20242025!$AB$3:$AB$1315,DataRegularSeason20242025!$B$3:$B$1315, "&lt;=" &amp; CO$1, DataRegularSeason20242025!$E$3:$E$1315, $A31)</f>
        <v>11</v>
      </c>
      <c r="CP31">
        <f>SUMIFS(DataRegularSeason20242025!$AA$3:$AA$1315,DataRegularSeason20242025!$B$3:$B$1315, "&lt;=" &amp; CP$1, DataRegularSeason20242025!$D$3:$D$1315, $A31)+SUMIFS(DataRegularSeason20242025!$AB$3:$AB$1315,DataRegularSeason20242025!$B$3:$B$1315, "&lt;=" &amp; CP$1, DataRegularSeason20242025!$E$3:$E$1315, $A31)</f>
        <v>11</v>
      </c>
      <c r="CQ31">
        <f>SUMIFS(DataRegularSeason20242025!$AA$3:$AA$1315,DataRegularSeason20242025!$B$3:$B$1315, "&lt;=" &amp; CQ$1, DataRegularSeason20242025!$D$3:$D$1315, $A31)+SUMIFS(DataRegularSeason20242025!$AB$3:$AB$1315,DataRegularSeason20242025!$B$3:$B$1315, "&lt;=" &amp; CQ$1, DataRegularSeason20242025!$E$3:$E$1315, $A31)</f>
        <v>11</v>
      </c>
      <c r="CR31">
        <f>SUMIFS(DataRegularSeason20242025!$AA$3:$AA$1315,DataRegularSeason20242025!$B$3:$B$1315, "&lt;=" &amp; CR$1, DataRegularSeason20242025!$D$3:$D$1315, $A31)+SUMIFS(DataRegularSeason20242025!$AB$3:$AB$1315,DataRegularSeason20242025!$B$3:$B$1315, "&lt;=" &amp; CR$1, DataRegularSeason20242025!$E$3:$E$1315, $A31)</f>
        <v>11</v>
      </c>
      <c r="CS31">
        <f>SUMIFS(DataRegularSeason20242025!$AA$3:$AA$1315,DataRegularSeason20242025!$B$3:$B$1315, "&lt;=" &amp; CS$1, DataRegularSeason20242025!$D$3:$D$1315, $A31)+SUMIFS(DataRegularSeason20242025!$AB$3:$AB$1315,DataRegularSeason20242025!$B$3:$B$1315, "&lt;=" &amp; CS$1, DataRegularSeason20242025!$E$3:$E$1315, $A31)</f>
        <v>11</v>
      </c>
      <c r="CT31">
        <f>SUMIFS(DataRegularSeason20242025!$AA$3:$AA$1315,DataRegularSeason20242025!$B$3:$B$1315, "&lt;=" &amp; CT$1, DataRegularSeason20242025!$D$3:$D$1315, $A31)+SUMIFS(DataRegularSeason20242025!$AB$3:$AB$1315,DataRegularSeason20242025!$B$3:$B$1315, "&lt;=" &amp; CT$1, DataRegularSeason20242025!$E$3:$E$1315, $A31)</f>
        <v>11</v>
      </c>
      <c r="CU31">
        <f>SUMIFS(DataRegularSeason20242025!$AA$3:$AA$1315,DataRegularSeason20242025!$B$3:$B$1315, "&lt;=" &amp; CU$1, DataRegularSeason20242025!$D$3:$D$1315, $A31)+SUMIFS(DataRegularSeason20242025!$AB$3:$AB$1315,DataRegularSeason20242025!$B$3:$B$1315, "&lt;=" &amp; CU$1, DataRegularSeason20242025!$E$3:$E$1315, $A31)</f>
        <v>11</v>
      </c>
      <c r="CV31">
        <f>SUMIFS(DataRegularSeason20242025!$AA$3:$AA$1315,DataRegularSeason20242025!$B$3:$B$1315, "&lt;=" &amp; CV$1, DataRegularSeason20242025!$D$3:$D$1315, $A31)+SUMIFS(DataRegularSeason20242025!$AB$3:$AB$1315,DataRegularSeason20242025!$B$3:$B$1315, "&lt;=" &amp; CV$1, DataRegularSeason20242025!$E$3:$E$1315, $A31)</f>
        <v>11</v>
      </c>
      <c r="CW31">
        <f>SUMIFS(DataRegularSeason20242025!$AA$3:$AA$1315,DataRegularSeason20242025!$B$3:$B$1315, "&lt;=" &amp; CW$1, DataRegularSeason20242025!$D$3:$D$1315, $A31)+SUMIFS(DataRegularSeason20242025!$AB$3:$AB$1315,DataRegularSeason20242025!$B$3:$B$1315, "&lt;=" &amp; CW$1, DataRegularSeason20242025!$E$3:$E$1315, $A31)</f>
        <v>11</v>
      </c>
      <c r="CX31">
        <f>SUMIFS(DataRegularSeason20242025!$AA$3:$AA$1315,DataRegularSeason20242025!$B$3:$B$1315, "&lt;=" &amp; CX$1, DataRegularSeason20242025!$D$3:$D$1315, $A31)+SUMIFS(DataRegularSeason20242025!$AB$3:$AB$1315,DataRegularSeason20242025!$B$3:$B$1315, "&lt;=" &amp; CX$1, DataRegularSeason20242025!$E$3:$E$1315, $A31)</f>
        <v>11</v>
      </c>
      <c r="CY31">
        <f>SUMIFS(DataRegularSeason20242025!$AA$3:$AA$1315,DataRegularSeason20242025!$B$3:$B$1315, "&lt;=" &amp; CY$1, DataRegularSeason20242025!$D$3:$D$1315, $A31)+SUMIFS(DataRegularSeason20242025!$AB$3:$AB$1315,DataRegularSeason20242025!$B$3:$B$1315, "&lt;=" &amp; CY$1, DataRegularSeason20242025!$E$3:$E$1315, $A31)</f>
        <v>11</v>
      </c>
      <c r="CZ31">
        <f>SUMIFS(DataRegularSeason20242025!$AA$3:$AA$1315,DataRegularSeason20242025!$B$3:$B$1315, "&lt;=" &amp; CZ$1, DataRegularSeason20242025!$D$3:$D$1315, $A31)+SUMIFS(DataRegularSeason20242025!$AB$3:$AB$1315,DataRegularSeason20242025!$B$3:$B$1315, "&lt;=" &amp; CZ$1, DataRegularSeason20242025!$E$3:$E$1315, $A31)</f>
        <v>11</v>
      </c>
      <c r="DA31">
        <f>SUMIFS(DataRegularSeason20242025!$AA$3:$AA$1315,DataRegularSeason20242025!$B$3:$B$1315, "&lt;=" &amp; DA$1, DataRegularSeason20242025!$D$3:$D$1315, $A31)+SUMIFS(DataRegularSeason20242025!$AB$3:$AB$1315,DataRegularSeason20242025!$B$3:$B$1315, "&lt;=" &amp; DA$1, DataRegularSeason20242025!$E$3:$E$1315, $A31)</f>
        <v>11</v>
      </c>
      <c r="DB31">
        <f>SUMIFS(DataRegularSeason20242025!$AA$3:$AA$1315,DataRegularSeason20242025!$B$3:$B$1315, "&lt;=" &amp; DB$1, DataRegularSeason20242025!$D$3:$D$1315, $A31)+SUMIFS(DataRegularSeason20242025!$AB$3:$AB$1315,DataRegularSeason20242025!$B$3:$B$1315, "&lt;=" &amp; DB$1, DataRegularSeason20242025!$E$3:$E$1315, $A31)</f>
        <v>11</v>
      </c>
      <c r="DC31">
        <f>SUMIFS(DataRegularSeason20242025!$AA$3:$AA$1315,DataRegularSeason20242025!$B$3:$B$1315, "&lt;=" &amp; DC$1, DataRegularSeason20242025!$D$3:$D$1315, $A31)+SUMIFS(DataRegularSeason20242025!$AB$3:$AB$1315,DataRegularSeason20242025!$B$3:$B$1315, "&lt;=" &amp; DC$1, DataRegularSeason20242025!$E$3:$E$1315, $A31)</f>
        <v>11</v>
      </c>
      <c r="DD31">
        <f>SUMIFS(DataRegularSeason20242025!$AA$3:$AA$1315,DataRegularSeason20242025!$B$3:$B$1315, "&lt;=" &amp; DD$1, DataRegularSeason20242025!$D$3:$D$1315, $A31)+SUMIFS(DataRegularSeason20242025!$AB$3:$AB$1315,DataRegularSeason20242025!$B$3:$B$1315, "&lt;=" &amp; DD$1, DataRegularSeason20242025!$E$3:$E$1315, $A31)</f>
        <v>11</v>
      </c>
      <c r="DE31">
        <f>SUMIFS(DataRegularSeason20242025!$AA$3:$AA$1315,DataRegularSeason20242025!$B$3:$B$1315, "&lt;=" &amp; DE$1, DataRegularSeason20242025!$D$3:$D$1315, $A31)+SUMIFS(DataRegularSeason20242025!$AB$3:$AB$1315,DataRegularSeason20242025!$B$3:$B$1315, "&lt;=" &amp; DE$1, DataRegularSeason20242025!$E$3:$E$1315, $A31)</f>
        <v>11</v>
      </c>
      <c r="DF31">
        <f>SUMIFS(DataRegularSeason20242025!$AA$3:$AA$1315,DataRegularSeason20242025!$B$3:$B$1315, "&lt;=" &amp; DF$1, DataRegularSeason20242025!$D$3:$D$1315, $A31)+SUMIFS(DataRegularSeason20242025!$AB$3:$AB$1315,DataRegularSeason20242025!$B$3:$B$1315, "&lt;=" &amp; DF$1, DataRegularSeason20242025!$E$3:$E$1315, $A31)</f>
        <v>11</v>
      </c>
      <c r="DG31">
        <f>SUMIFS(DataRegularSeason20242025!$AA$3:$AA$1315,DataRegularSeason20242025!$B$3:$B$1315, "&lt;=" &amp; DG$1, DataRegularSeason20242025!$D$3:$D$1315, $A31)+SUMIFS(DataRegularSeason20242025!$AB$3:$AB$1315,DataRegularSeason20242025!$B$3:$B$1315, "&lt;=" &amp; DG$1, DataRegularSeason20242025!$E$3:$E$1315, $A31)</f>
        <v>11</v>
      </c>
      <c r="DH31">
        <f>SUMIFS(DataRegularSeason20242025!$AA$3:$AA$1315,DataRegularSeason20242025!$B$3:$B$1315, "&lt;=" &amp; DH$1, DataRegularSeason20242025!$D$3:$D$1315, $A31)+SUMIFS(DataRegularSeason20242025!$AB$3:$AB$1315,DataRegularSeason20242025!$B$3:$B$1315, "&lt;=" &amp; DH$1, DataRegularSeason20242025!$E$3:$E$1315, $A31)</f>
        <v>11</v>
      </c>
      <c r="DI31">
        <f>SUMIFS(DataRegularSeason20242025!$AA$3:$AA$1315,DataRegularSeason20242025!$B$3:$B$1315, "&lt;=" &amp; DI$1, DataRegularSeason20242025!$D$3:$D$1315, $A31)+SUMIFS(DataRegularSeason20242025!$AB$3:$AB$1315,DataRegularSeason20242025!$B$3:$B$1315, "&lt;=" &amp; DI$1, DataRegularSeason20242025!$E$3:$E$1315, $A31)</f>
        <v>11</v>
      </c>
      <c r="DJ31">
        <f>SUMIFS(DataRegularSeason20242025!$AA$3:$AA$1315,DataRegularSeason20242025!$B$3:$B$1315, "&lt;=" &amp; DJ$1, DataRegularSeason20242025!$D$3:$D$1315, $A31)+SUMIFS(DataRegularSeason20242025!$AB$3:$AB$1315,DataRegularSeason20242025!$B$3:$B$1315, "&lt;=" &amp; DJ$1, DataRegularSeason20242025!$E$3:$E$1315, $A31)</f>
        <v>11</v>
      </c>
      <c r="DK31">
        <f>SUMIFS(DataRegularSeason20242025!$AA$3:$AA$1315,DataRegularSeason20242025!$B$3:$B$1315, "&lt;=" &amp; DK$1, DataRegularSeason20242025!$D$3:$D$1315, $A31)+SUMIFS(DataRegularSeason20242025!$AB$3:$AB$1315,DataRegularSeason20242025!$B$3:$B$1315, "&lt;=" &amp; DK$1, DataRegularSeason20242025!$E$3:$E$1315, $A31)</f>
        <v>11</v>
      </c>
      <c r="DL31">
        <f>SUMIFS(DataRegularSeason20242025!$AA$3:$AA$1315,DataRegularSeason20242025!$B$3:$B$1315, "&lt;=" &amp; DL$1, DataRegularSeason20242025!$D$3:$D$1315, $A31)+SUMIFS(DataRegularSeason20242025!$AB$3:$AB$1315,DataRegularSeason20242025!$B$3:$B$1315, "&lt;=" &amp; DL$1, DataRegularSeason20242025!$E$3:$E$1315, $A31)</f>
        <v>11</v>
      </c>
      <c r="DM31">
        <f>SUMIFS(DataRegularSeason20242025!$AA$3:$AA$1315,DataRegularSeason20242025!$B$3:$B$1315, "&lt;=" &amp; DM$1, DataRegularSeason20242025!$D$3:$D$1315, $A31)+SUMIFS(DataRegularSeason20242025!$AB$3:$AB$1315,DataRegularSeason20242025!$B$3:$B$1315, "&lt;=" &amp; DM$1, DataRegularSeason20242025!$E$3:$E$1315, $A31)</f>
        <v>11</v>
      </c>
      <c r="DN31">
        <f>SUMIFS(DataRegularSeason20242025!$AA$3:$AA$1315,DataRegularSeason20242025!$B$3:$B$1315, "&lt;=" &amp; DN$1, DataRegularSeason20242025!$D$3:$D$1315, $A31)+SUMIFS(DataRegularSeason20242025!$AB$3:$AB$1315,DataRegularSeason20242025!$B$3:$B$1315, "&lt;=" &amp; DN$1, DataRegularSeason20242025!$E$3:$E$1315, $A31)</f>
        <v>11</v>
      </c>
      <c r="DO31">
        <f>SUMIFS(DataRegularSeason20242025!$AA$3:$AA$1315,DataRegularSeason20242025!$B$3:$B$1315, "&lt;=" &amp; DO$1, DataRegularSeason20242025!$D$3:$D$1315, $A31)+SUMIFS(DataRegularSeason20242025!$AB$3:$AB$1315,DataRegularSeason20242025!$B$3:$B$1315, "&lt;=" &amp; DO$1, DataRegularSeason20242025!$E$3:$E$1315, $A31)</f>
        <v>11</v>
      </c>
      <c r="DP31">
        <f>SUMIFS(DataRegularSeason20242025!$AA$3:$AA$1315,DataRegularSeason20242025!$B$3:$B$1315, "&lt;=" &amp; DP$1, DataRegularSeason20242025!$D$3:$D$1315, $A31)+SUMIFS(DataRegularSeason20242025!$AB$3:$AB$1315,DataRegularSeason20242025!$B$3:$B$1315, "&lt;=" &amp; DP$1, DataRegularSeason20242025!$E$3:$E$1315, $A31)</f>
        <v>11</v>
      </c>
      <c r="DQ31">
        <f>SUMIFS(DataRegularSeason20242025!$AA$3:$AA$1315,DataRegularSeason20242025!$B$3:$B$1315, "&lt;=" &amp; DQ$1, DataRegularSeason20242025!$D$3:$D$1315, $A31)+SUMIFS(DataRegularSeason20242025!$AB$3:$AB$1315,DataRegularSeason20242025!$B$3:$B$1315, "&lt;=" &amp; DQ$1, DataRegularSeason20242025!$E$3:$E$1315, $A31)</f>
        <v>11</v>
      </c>
      <c r="DR31">
        <f>SUMIFS(DataRegularSeason20242025!$AA$3:$AA$1315,DataRegularSeason20242025!$B$3:$B$1315, "&lt;=" &amp; DR$1, DataRegularSeason20242025!$D$3:$D$1315, $A31)+SUMIFS(DataRegularSeason20242025!$AB$3:$AB$1315,DataRegularSeason20242025!$B$3:$B$1315, "&lt;=" &amp; DR$1, DataRegularSeason20242025!$E$3:$E$1315, $A31)</f>
        <v>11</v>
      </c>
      <c r="DS31">
        <f>SUMIFS(DataRegularSeason20242025!$AA$3:$AA$1315,DataRegularSeason20242025!$B$3:$B$1315, "&lt;=" &amp; DS$1, DataRegularSeason20242025!$D$3:$D$1315, $A31)+SUMIFS(DataRegularSeason20242025!$AB$3:$AB$1315,DataRegularSeason20242025!$B$3:$B$1315, "&lt;=" &amp; DS$1, DataRegularSeason20242025!$E$3:$E$1315, $A31)</f>
        <v>11</v>
      </c>
      <c r="DT31">
        <f>SUMIFS(DataRegularSeason20242025!$AA$3:$AA$1315,DataRegularSeason20242025!$B$3:$B$1315, "&lt;=" &amp; DT$1, DataRegularSeason20242025!$D$3:$D$1315, $A31)+SUMIFS(DataRegularSeason20242025!$AB$3:$AB$1315,DataRegularSeason20242025!$B$3:$B$1315, "&lt;=" &amp; DT$1, DataRegularSeason20242025!$E$3:$E$1315, $A31)</f>
        <v>11</v>
      </c>
      <c r="DU31">
        <f>SUMIFS(DataRegularSeason20242025!$AA$3:$AA$1315,DataRegularSeason20242025!$B$3:$B$1315, "&lt;=" &amp; DU$1, DataRegularSeason20242025!$D$3:$D$1315, $A31)+SUMIFS(DataRegularSeason20242025!$AB$3:$AB$1315,DataRegularSeason20242025!$B$3:$B$1315, "&lt;=" &amp; DU$1, DataRegularSeason20242025!$E$3:$E$1315, $A31)</f>
        <v>11</v>
      </c>
      <c r="DV31">
        <f>SUMIFS(DataRegularSeason20242025!$AA$3:$AA$1315,DataRegularSeason20242025!$B$3:$B$1315, "&lt;=" &amp; DV$1, DataRegularSeason20242025!$D$3:$D$1315, $A31)+SUMIFS(DataRegularSeason20242025!$AB$3:$AB$1315,DataRegularSeason20242025!$B$3:$B$1315, "&lt;=" &amp; DV$1, DataRegularSeason20242025!$E$3:$E$1315, $A31)</f>
        <v>11</v>
      </c>
      <c r="DW31">
        <f>SUMIFS(DataRegularSeason20242025!$AA$3:$AA$1315,DataRegularSeason20242025!$B$3:$B$1315, "&lt;=" &amp; DW$1, DataRegularSeason20242025!$D$3:$D$1315, $A31)+SUMIFS(DataRegularSeason20242025!$AB$3:$AB$1315,DataRegularSeason20242025!$B$3:$B$1315, "&lt;=" &amp; DW$1, DataRegularSeason20242025!$E$3:$E$1315, $A31)</f>
        <v>11</v>
      </c>
      <c r="DX31">
        <f>SUMIFS(DataRegularSeason20242025!$AA$3:$AA$1315,DataRegularSeason20242025!$B$3:$B$1315, "&lt;=" &amp; DX$1, DataRegularSeason20242025!$D$3:$D$1315, $A31)+SUMIFS(DataRegularSeason20242025!$AB$3:$AB$1315,DataRegularSeason20242025!$B$3:$B$1315, "&lt;=" &amp; DX$1, DataRegularSeason20242025!$E$3:$E$1315, $A31)</f>
        <v>11</v>
      </c>
      <c r="DY31">
        <f>SUMIFS(DataRegularSeason20242025!$AA$3:$AA$1315,DataRegularSeason20242025!$B$3:$B$1315, "&lt;=" &amp; DY$1, DataRegularSeason20242025!$D$3:$D$1315, $A31)+SUMIFS(DataRegularSeason20242025!$AB$3:$AB$1315,DataRegularSeason20242025!$B$3:$B$1315, "&lt;=" &amp; DY$1, DataRegularSeason20242025!$E$3:$E$1315, $A31)</f>
        <v>11</v>
      </c>
      <c r="DZ31">
        <f>SUMIFS(DataRegularSeason20242025!$AA$3:$AA$1315,DataRegularSeason20242025!$B$3:$B$1315, "&lt;=" &amp; DZ$1, DataRegularSeason20242025!$D$3:$D$1315, $A31)+SUMIFS(DataRegularSeason20242025!$AB$3:$AB$1315,DataRegularSeason20242025!$B$3:$B$1315, "&lt;=" &amp; DZ$1, DataRegularSeason20242025!$E$3:$E$1315, $A31)</f>
        <v>11</v>
      </c>
      <c r="EA31">
        <f>SUMIFS(DataRegularSeason20242025!$AA$3:$AA$1315,DataRegularSeason20242025!$B$3:$B$1315, "&lt;=" &amp; EA$1, DataRegularSeason20242025!$D$3:$D$1315, $A31)+SUMIFS(DataRegularSeason20242025!$AB$3:$AB$1315,DataRegularSeason20242025!$B$3:$B$1315, "&lt;=" &amp; EA$1, DataRegularSeason20242025!$E$3:$E$1315, $A31)</f>
        <v>11</v>
      </c>
      <c r="EB31">
        <f>SUMIFS(DataRegularSeason20242025!$AA$3:$AA$1315,DataRegularSeason20242025!$B$3:$B$1315, "&lt;=" &amp; EB$1, DataRegularSeason20242025!$D$3:$D$1315, $A31)+SUMIFS(DataRegularSeason20242025!$AB$3:$AB$1315,DataRegularSeason20242025!$B$3:$B$1315, "&lt;=" &amp; EB$1, DataRegularSeason20242025!$E$3:$E$1315, $A31)</f>
        <v>11</v>
      </c>
      <c r="EC31">
        <f>SUMIFS(DataRegularSeason20242025!$AA$3:$AA$1315,DataRegularSeason20242025!$B$3:$B$1315, "&lt;=" &amp; EC$1, DataRegularSeason20242025!$D$3:$D$1315, $A31)+SUMIFS(DataRegularSeason20242025!$AB$3:$AB$1315,DataRegularSeason20242025!$B$3:$B$1315, "&lt;=" &amp; EC$1, DataRegularSeason20242025!$E$3:$E$1315, $A31)</f>
        <v>11</v>
      </c>
      <c r="ED31">
        <f>SUMIFS(DataRegularSeason20242025!$AA$3:$AA$1315,DataRegularSeason20242025!$B$3:$B$1315, "&lt;=" &amp; ED$1, DataRegularSeason20242025!$D$3:$D$1315, $A31)+SUMIFS(DataRegularSeason20242025!$AB$3:$AB$1315,DataRegularSeason20242025!$B$3:$B$1315, "&lt;=" &amp; ED$1, DataRegularSeason20242025!$E$3:$E$1315, $A31)</f>
        <v>11</v>
      </c>
      <c r="EE31">
        <f>SUMIFS(DataRegularSeason20242025!$AA$3:$AA$1315,DataRegularSeason20242025!$B$3:$B$1315, "&lt;=" &amp; EE$1, DataRegularSeason20242025!$D$3:$D$1315, $A31)+SUMIFS(DataRegularSeason20242025!$AB$3:$AB$1315,DataRegularSeason20242025!$B$3:$B$1315, "&lt;=" &amp; EE$1, DataRegularSeason20242025!$E$3:$E$1315, $A31)</f>
        <v>11</v>
      </c>
      <c r="EF31">
        <f>SUMIFS(DataRegularSeason20242025!$AA$3:$AA$1315,DataRegularSeason20242025!$B$3:$B$1315, "&lt;=" &amp; EF$1, DataRegularSeason20242025!$D$3:$D$1315, $A31)+SUMIFS(DataRegularSeason20242025!$AB$3:$AB$1315,DataRegularSeason20242025!$B$3:$B$1315, "&lt;=" &amp; EF$1, DataRegularSeason20242025!$E$3:$E$1315, $A31)</f>
        <v>11</v>
      </c>
      <c r="EG31">
        <f>SUMIFS(DataRegularSeason20242025!$AA$3:$AA$1315,DataRegularSeason20242025!$B$3:$B$1315, "&lt;=" &amp; EG$1, DataRegularSeason20242025!$D$3:$D$1315, $A31)+SUMIFS(DataRegularSeason20242025!$AB$3:$AB$1315,DataRegularSeason20242025!$B$3:$B$1315, "&lt;=" &amp; EG$1, DataRegularSeason20242025!$E$3:$E$1315, $A31)</f>
        <v>11</v>
      </c>
      <c r="EH31">
        <f>SUMIFS(DataRegularSeason20242025!$AA$3:$AA$1315,DataRegularSeason20242025!$B$3:$B$1315, "&lt;=" &amp; EH$1, DataRegularSeason20242025!$D$3:$D$1315, $A31)+SUMIFS(DataRegularSeason20242025!$AB$3:$AB$1315,DataRegularSeason20242025!$B$3:$B$1315, "&lt;=" &amp; EH$1, DataRegularSeason20242025!$E$3:$E$1315, $A31)</f>
        <v>11</v>
      </c>
      <c r="EI31">
        <f>SUMIFS(DataRegularSeason20242025!$AA$3:$AA$1315,DataRegularSeason20242025!$B$3:$B$1315, "&lt;=" &amp; EI$1, DataRegularSeason20242025!$D$3:$D$1315, $A31)+SUMIFS(DataRegularSeason20242025!$AB$3:$AB$1315,DataRegularSeason20242025!$B$3:$B$1315, "&lt;=" &amp; EI$1, DataRegularSeason20242025!$E$3:$E$1315, $A31)</f>
        <v>11</v>
      </c>
      <c r="EJ31">
        <f>SUMIFS(DataRegularSeason20242025!$AA$3:$AA$1315,DataRegularSeason20242025!$B$3:$B$1315, "&lt;=" &amp; EJ$1, DataRegularSeason20242025!$D$3:$D$1315, $A31)+SUMIFS(DataRegularSeason20242025!$AB$3:$AB$1315,DataRegularSeason20242025!$B$3:$B$1315, "&lt;=" &amp; EJ$1, DataRegularSeason20242025!$E$3:$E$1315, $A31)</f>
        <v>11</v>
      </c>
      <c r="EK31">
        <f>SUMIFS(DataRegularSeason20242025!$AA$3:$AA$1315,DataRegularSeason20242025!$B$3:$B$1315, "&lt;=" &amp; EK$1, DataRegularSeason20242025!$D$3:$D$1315, $A31)+SUMIFS(DataRegularSeason20242025!$AB$3:$AB$1315,DataRegularSeason20242025!$B$3:$B$1315, "&lt;=" &amp; EK$1, DataRegularSeason20242025!$E$3:$E$1315, $A31)</f>
        <v>11</v>
      </c>
      <c r="EL31">
        <f>SUMIFS(DataRegularSeason20242025!$AA$3:$AA$1315,DataRegularSeason20242025!$B$3:$B$1315, "&lt;=" &amp; EL$1, DataRegularSeason20242025!$D$3:$D$1315, $A31)+SUMIFS(DataRegularSeason20242025!$AB$3:$AB$1315,DataRegularSeason20242025!$B$3:$B$1315, "&lt;=" &amp; EL$1, DataRegularSeason20242025!$E$3:$E$1315, $A31)</f>
        <v>11</v>
      </c>
      <c r="EM31">
        <f>SUMIFS(DataRegularSeason20242025!$AA$3:$AA$1315,DataRegularSeason20242025!$B$3:$B$1315, "&lt;=" &amp; EM$1, DataRegularSeason20242025!$D$3:$D$1315, $A31)+SUMIFS(DataRegularSeason20242025!$AB$3:$AB$1315,DataRegularSeason20242025!$B$3:$B$1315, "&lt;=" &amp; EM$1, DataRegularSeason20242025!$E$3:$E$1315, $A31)</f>
        <v>11</v>
      </c>
      <c r="EN31">
        <f>SUMIFS(DataRegularSeason20242025!$AA$3:$AA$1315,DataRegularSeason20242025!$B$3:$B$1315, "&lt;=" &amp; EN$1, DataRegularSeason20242025!$D$3:$D$1315, $A31)+SUMIFS(DataRegularSeason20242025!$AB$3:$AB$1315,DataRegularSeason20242025!$B$3:$B$1315, "&lt;=" &amp; EN$1, DataRegularSeason20242025!$E$3:$E$1315, $A31)</f>
        <v>11</v>
      </c>
      <c r="EO31">
        <f>SUMIFS(DataRegularSeason20242025!$AA$3:$AA$1315,DataRegularSeason20242025!$B$3:$B$1315, "&lt;=" &amp; EO$1, DataRegularSeason20242025!$D$3:$D$1315, $A31)+SUMIFS(DataRegularSeason20242025!$AB$3:$AB$1315,DataRegularSeason20242025!$B$3:$B$1315, "&lt;=" &amp; EO$1, DataRegularSeason20242025!$E$3:$E$1315, $A31)</f>
        <v>11</v>
      </c>
      <c r="EP31">
        <f>SUMIFS(DataRegularSeason20242025!$AA$3:$AA$1315,DataRegularSeason20242025!$B$3:$B$1315, "&lt;=" &amp; EP$1, DataRegularSeason20242025!$D$3:$D$1315, $A31)+SUMIFS(DataRegularSeason20242025!$AB$3:$AB$1315,DataRegularSeason20242025!$B$3:$B$1315, "&lt;=" &amp; EP$1, DataRegularSeason20242025!$E$3:$E$1315, $A31)</f>
        <v>11</v>
      </c>
      <c r="EQ31">
        <f>SUMIFS(DataRegularSeason20242025!$AA$3:$AA$1315,DataRegularSeason20242025!$B$3:$B$1315, "&lt;=" &amp; EQ$1, DataRegularSeason20242025!$D$3:$D$1315, $A31)+SUMIFS(DataRegularSeason20242025!$AB$3:$AB$1315,DataRegularSeason20242025!$B$3:$B$1315, "&lt;=" &amp; EQ$1, DataRegularSeason20242025!$E$3:$E$1315, $A31)</f>
        <v>11</v>
      </c>
      <c r="ER31">
        <f>SUMIFS(DataRegularSeason20242025!$AA$3:$AA$1315,DataRegularSeason20242025!$B$3:$B$1315, "&lt;=" &amp; ER$1, DataRegularSeason20242025!$D$3:$D$1315, $A31)+SUMIFS(DataRegularSeason20242025!$AB$3:$AB$1315,DataRegularSeason20242025!$B$3:$B$1315, "&lt;=" &amp; ER$1, DataRegularSeason20242025!$E$3:$E$1315, $A31)</f>
        <v>11</v>
      </c>
      <c r="ES31">
        <f>SUMIFS(DataRegularSeason20242025!$AA$3:$AA$1315,DataRegularSeason20242025!$B$3:$B$1315, "&lt;=" &amp; ES$1, DataRegularSeason20242025!$D$3:$D$1315, $A31)+SUMIFS(DataRegularSeason20242025!$AB$3:$AB$1315,DataRegularSeason20242025!$B$3:$B$1315, "&lt;=" &amp; ES$1, DataRegularSeason20242025!$E$3:$E$1315, $A31)</f>
        <v>11</v>
      </c>
      <c r="ET31">
        <f>SUMIFS(DataRegularSeason20242025!$AA$3:$AA$1315,DataRegularSeason20242025!$B$3:$B$1315, "&lt;=" &amp; ET$1, DataRegularSeason20242025!$D$3:$D$1315, $A31)+SUMIFS(DataRegularSeason20242025!$AB$3:$AB$1315,DataRegularSeason20242025!$B$3:$B$1315, "&lt;=" &amp; ET$1, DataRegularSeason20242025!$E$3:$E$1315, $A31)</f>
        <v>11</v>
      </c>
      <c r="EU31">
        <f>SUMIFS(DataRegularSeason20242025!$AA$3:$AA$1315,DataRegularSeason20242025!$B$3:$B$1315, "&lt;=" &amp; EU$1, DataRegularSeason20242025!$D$3:$D$1315, $A31)+SUMIFS(DataRegularSeason20242025!$AB$3:$AB$1315,DataRegularSeason20242025!$B$3:$B$1315, "&lt;=" &amp; EU$1, DataRegularSeason20242025!$E$3:$E$1315, $A31)</f>
        <v>11</v>
      </c>
      <c r="EV31">
        <f>SUMIFS(DataRegularSeason20242025!$AA$3:$AA$1315,DataRegularSeason20242025!$B$3:$B$1315, "&lt;=" &amp; EV$1, DataRegularSeason20242025!$D$3:$D$1315, $A31)+SUMIFS(DataRegularSeason20242025!$AB$3:$AB$1315,DataRegularSeason20242025!$B$3:$B$1315, "&lt;=" &amp; EV$1, DataRegularSeason20242025!$E$3:$E$1315, $A31)</f>
        <v>11</v>
      </c>
      <c r="EW31">
        <f>SUMIFS(DataRegularSeason20242025!$AA$3:$AA$1315,DataRegularSeason20242025!$B$3:$B$1315, "&lt;=" &amp; EW$1, DataRegularSeason20242025!$D$3:$D$1315, $A31)+SUMIFS(DataRegularSeason20242025!$AB$3:$AB$1315,DataRegularSeason20242025!$B$3:$B$1315, "&lt;=" &amp; EW$1, DataRegularSeason20242025!$E$3:$E$1315, $A31)</f>
        <v>11</v>
      </c>
      <c r="EX31">
        <f>SUMIFS(DataRegularSeason20242025!$AA$3:$AA$1315,DataRegularSeason20242025!$B$3:$B$1315, "&lt;=" &amp; EX$1, DataRegularSeason20242025!$D$3:$D$1315, $A31)+SUMIFS(DataRegularSeason20242025!$AB$3:$AB$1315,DataRegularSeason20242025!$B$3:$B$1315, "&lt;=" &amp; EX$1, DataRegularSeason20242025!$E$3:$E$1315, $A31)</f>
        <v>11</v>
      </c>
      <c r="EY31">
        <f>SUMIFS(DataRegularSeason20242025!$AA$3:$AA$1315,DataRegularSeason20242025!$B$3:$B$1315, "&lt;=" &amp; EY$1, DataRegularSeason20242025!$D$3:$D$1315, $A31)+SUMIFS(DataRegularSeason20242025!$AB$3:$AB$1315,DataRegularSeason20242025!$B$3:$B$1315, "&lt;=" &amp; EY$1, DataRegularSeason20242025!$E$3:$E$1315, $A31)</f>
        <v>11</v>
      </c>
      <c r="EZ31">
        <f>SUMIFS(DataRegularSeason20242025!$AA$3:$AA$1315,DataRegularSeason20242025!$B$3:$B$1315, "&lt;=" &amp; EZ$1, DataRegularSeason20242025!$D$3:$D$1315, $A31)+SUMIFS(DataRegularSeason20242025!$AB$3:$AB$1315,DataRegularSeason20242025!$B$3:$B$1315, "&lt;=" &amp; EZ$1, DataRegularSeason20242025!$E$3:$E$1315, $A31)</f>
        <v>11</v>
      </c>
      <c r="FA31">
        <f>SUMIFS(DataRegularSeason20242025!$AA$3:$AA$1315,DataRegularSeason20242025!$B$3:$B$1315, "&lt;=" &amp; FA$1, DataRegularSeason20242025!$D$3:$D$1315, $A31)+SUMIFS(DataRegularSeason20242025!$AB$3:$AB$1315,DataRegularSeason20242025!$B$3:$B$1315, "&lt;=" &amp; FA$1, DataRegularSeason20242025!$E$3:$E$1315, $A31)</f>
        <v>11</v>
      </c>
      <c r="FB31">
        <f>SUMIFS(DataRegularSeason20242025!$AA$3:$AA$1315,DataRegularSeason20242025!$B$3:$B$1315, "&lt;=" &amp; FB$1, DataRegularSeason20242025!$D$3:$D$1315, $A31)+SUMIFS(DataRegularSeason20242025!$AB$3:$AB$1315,DataRegularSeason20242025!$B$3:$B$1315, "&lt;=" &amp; FB$1, DataRegularSeason20242025!$E$3:$E$1315, $A31)</f>
        <v>11</v>
      </c>
      <c r="FC31">
        <f>SUMIFS(DataRegularSeason20242025!$AA$3:$AA$1315,DataRegularSeason20242025!$B$3:$B$1315, "&lt;=" &amp; FC$1, DataRegularSeason20242025!$D$3:$D$1315, $A31)+SUMIFS(DataRegularSeason20242025!$AB$3:$AB$1315,DataRegularSeason20242025!$B$3:$B$1315, "&lt;=" &amp; FC$1, DataRegularSeason20242025!$E$3:$E$1315, $A31)</f>
        <v>11</v>
      </c>
      <c r="FD31">
        <f>SUMIFS(DataRegularSeason20242025!$AA$3:$AA$1315,DataRegularSeason20242025!$B$3:$B$1315, "&lt;=" &amp; FD$1, DataRegularSeason20242025!$D$3:$D$1315, $A31)+SUMIFS(DataRegularSeason20242025!$AB$3:$AB$1315,DataRegularSeason20242025!$B$3:$B$1315, "&lt;=" &amp; FD$1, DataRegularSeason20242025!$E$3:$E$1315, $A31)</f>
        <v>11</v>
      </c>
      <c r="FE31">
        <f>SUMIFS(DataRegularSeason20242025!$AA$3:$AA$1315,DataRegularSeason20242025!$B$3:$B$1315, "&lt;=" &amp; FE$1, DataRegularSeason20242025!$D$3:$D$1315, $A31)+SUMIFS(DataRegularSeason20242025!$AB$3:$AB$1315,DataRegularSeason20242025!$B$3:$B$1315, "&lt;=" &amp; FE$1, DataRegularSeason20242025!$E$3:$E$1315, $A31)</f>
        <v>11</v>
      </c>
      <c r="FF31">
        <f>SUMIFS(DataRegularSeason20242025!$AA$3:$AA$1315,DataRegularSeason20242025!$B$3:$B$1315, "&lt;=" &amp; FF$1, DataRegularSeason20242025!$D$3:$D$1315, $A31)+SUMIFS(DataRegularSeason20242025!$AB$3:$AB$1315,DataRegularSeason20242025!$B$3:$B$1315, "&lt;=" &amp; FF$1, DataRegularSeason20242025!$E$3:$E$1315, $A31)</f>
        <v>11</v>
      </c>
      <c r="FG31">
        <f>SUMIFS(DataRegularSeason20242025!$AA$3:$AA$1315,DataRegularSeason20242025!$B$3:$B$1315, "&lt;=" &amp; FG$1, DataRegularSeason20242025!$D$3:$D$1315, $A31)+SUMIFS(DataRegularSeason20242025!$AB$3:$AB$1315,DataRegularSeason20242025!$B$3:$B$1315, "&lt;=" &amp; FG$1, DataRegularSeason20242025!$E$3:$E$1315, $A31)</f>
        <v>11</v>
      </c>
      <c r="FH31">
        <f>SUMIFS(DataRegularSeason20242025!$AA$3:$AA$1315,DataRegularSeason20242025!$B$3:$B$1315, "&lt;=" &amp; FH$1, DataRegularSeason20242025!$D$3:$D$1315, $A31)+SUMIFS(DataRegularSeason20242025!$AB$3:$AB$1315,DataRegularSeason20242025!$B$3:$B$1315, "&lt;=" &amp; FH$1, DataRegularSeason20242025!$E$3:$E$1315, $A31)</f>
        <v>11</v>
      </c>
      <c r="FI31">
        <f>SUMIFS(DataRegularSeason20242025!$AA$3:$AA$1315,DataRegularSeason20242025!$B$3:$B$1315, "&lt;=" &amp; FI$1, DataRegularSeason20242025!$D$3:$D$1315, $A31)+SUMIFS(DataRegularSeason20242025!$AB$3:$AB$1315,DataRegularSeason20242025!$B$3:$B$1315, "&lt;=" &amp; FI$1, DataRegularSeason20242025!$E$3:$E$1315, $A31)</f>
        <v>11</v>
      </c>
      <c r="FJ31">
        <f>SUMIFS(DataRegularSeason20242025!$AA$3:$AA$1315,DataRegularSeason20242025!$B$3:$B$1315, "&lt;=" &amp; FJ$1, DataRegularSeason20242025!$D$3:$D$1315, $A31)+SUMIFS(DataRegularSeason20242025!$AB$3:$AB$1315,DataRegularSeason20242025!$B$3:$B$1315, "&lt;=" &amp; FJ$1, DataRegularSeason20242025!$E$3:$E$1315, $A31)</f>
        <v>11</v>
      </c>
      <c r="FK31">
        <f>SUMIFS(DataRegularSeason20242025!$AA$3:$AA$1315,DataRegularSeason20242025!$B$3:$B$1315, "&lt;=" &amp; FK$1, DataRegularSeason20242025!$D$3:$D$1315, $A31)+SUMIFS(DataRegularSeason20242025!$AB$3:$AB$1315,DataRegularSeason20242025!$B$3:$B$1315, "&lt;=" &amp; FK$1, DataRegularSeason20242025!$E$3:$E$1315, $A31)</f>
        <v>11</v>
      </c>
      <c r="FL31">
        <f>SUMIFS(DataRegularSeason20242025!$AA$3:$AA$1315,DataRegularSeason20242025!$B$3:$B$1315, "&lt;=" &amp; FL$1, DataRegularSeason20242025!$D$3:$D$1315, $A31)+SUMIFS(DataRegularSeason20242025!$AB$3:$AB$1315,DataRegularSeason20242025!$B$3:$B$1315, "&lt;=" &amp; FL$1, DataRegularSeason20242025!$E$3:$E$1315, $A31)</f>
        <v>11</v>
      </c>
      <c r="FM31">
        <f>SUMIFS(DataRegularSeason20242025!$AA$3:$AA$1315,DataRegularSeason20242025!$B$3:$B$1315, "&lt;=" &amp; FM$1, DataRegularSeason20242025!$D$3:$D$1315, $A31)+SUMIFS(DataRegularSeason20242025!$AB$3:$AB$1315,DataRegularSeason20242025!$B$3:$B$1315, "&lt;=" &amp; FM$1, DataRegularSeason20242025!$E$3:$E$1315, $A31)</f>
        <v>11</v>
      </c>
      <c r="FN31">
        <f>SUMIFS(DataRegularSeason20242025!$AA$3:$AA$1315,DataRegularSeason20242025!$B$3:$B$1315, "&lt;=" &amp; FN$1, DataRegularSeason20242025!$D$3:$D$1315, $A31)+SUMIFS(DataRegularSeason20242025!$AB$3:$AB$1315,DataRegularSeason20242025!$B$3:$B$1315, "&lt;=" &amp; FN$1, DataRegularSeason20242025!$E$3:$E$1315, $A31)</f>
        <v>11</v>
      </c>
      <c r="FO31">
        <f>SUMIFS(DataRegularSeason20242025!$AA$3:$AA$1315,DataRegularSeason20242025!$B$3:$B$1315, "&lt;=" &amp; FO$1, DataRegularSeason20242025!$D$3:$D$1315, $A31)+SUMIFS(DataRegularSeason20242025!$AB$3:$AB$1315,DataRegularSeason20242025!$B$3:$B$1315, "&lt;=" &amp; FO$1, DataRegularSeason20242025!$E$3:$E$1315, $A31)</f>
        <v>11</v>
      </c>
      <c r="FP31">
        <f>SUMIFS(DataRegularSeason20242025!$AA$3:$AA$1315,DataRegularSeason20242025!$B$3:$B$1315, "&lt;=" &amp; FP$1, DataRegularSeason20242025!$D$3:$D$1315, $A31)+SUMIFS(DataRegularSeason20242025!$AB$3:$AB$1315,DataRegularSeason20242025!$B$3:$B$1315, "&lt;=" &amp; FP$1, DataRegularSeason20242025!$E$3:$E$1315, $A31)</f>
        <v>11</v>
      </c>
      <c r="FQ31">
        <f>SUMIFS(DataRegularSeason20242025!$AA$3:$AA$1315,DataRegularSeason20242025!$B$3:$B$1315, "&lt;=" &amp; FQ$1, DataRegularSeason20242025!$D$3:$D$1315, $A31)+SUMIFS(DataRegularSeason20242025!$AB$3:$AB$1315,DataRegularSeason20242025!$B$3:$B$1315, "&lt;=" &amp; FQ$1, DataRegularSeason20242025!$E$3:$E$1315, $A31)</f>
        <v>11</v>
      </c>
      <c r="FR31">
        <f>SUMIFS(DataRegularSeason20242025!$AA$3:$AA$1315,DataRegularSeason20242025!$B$3:$B$1315, "&lt;=" &amp; FR$1, DataRegularSeason20242025!$D$3:$D$1315, $A31)+SUMIFS(DataRegularSeason20242025!$AB$3:$AB$1315,DataRegularSeason20242025!$B$3:$B$1315, "&lt;=" &amp; FR$1, DataRegularSeason20242025!$E$3:$E$1315, $A31)</f>
        <v>11</v>
      </c>
      <c r="FS31">
        <f>SUMIFS(DataRegularSeason20242025!$AA$3:$AA$1315,DataRegularSeason20242025!$B$3:$B$1315, "&lt;=" &amp; FS$1, DataRegularSeason20242025!$D$3:$D$1315, $A31)+SUMIFS(DataRegularSeason20242025!$AB$3:$AB$1315,DataRegularSeason20242025!$B$3:$B$1315, "&lt;=" &amp; FS$1, DataRegularSeason20242025!$E$3:$E$1315, $A31)</f>
        <v>11</v>
      </c>
      <c r="FT31">
        <f>SUMIFS(DataRegularSeason20242025!$AA$3:$AA$1315,DataRegularSeason20242025!$B$3:$B$1315, "&lt;=" &amp; FT$1, DataRegularSeason20242025!$D$3:$D$1315, $A31)+SUMIFS(DataRegularSeason20242025!$AB$3:$AB$1315,DataRegularSeason20242025!$B$3:$B$1315, "&lt;=" &amp; FT$1, DataRegularSeason20242025!$E$3:$E$1315, $A31)</f>
        <v>11</v>
      </c>
      <c r="FU31">
        <f>SUMIFS(DataRegularSeason20242025!$AA$3:$AA$1315,DataRegularSeason20242025!$B$3:$B$1315, "&lt;=" &amp; FU$1, DataRegularSeason20242025!$D$3:$D$1315, $A31)+SUMIFS(DataRegularSeason20242025!$AB$3:$AB$1315,DataRegularSeason20242025!$B$3:$B$1315, "&lt;=" &amp; FU$1, DataRegularSeason20242025!$E$3:$E$1315, $A31)</f>
        <v>11</v>
      </c>
      <c r="FV31">
        <f>SUMIFS(DataRegularSeason20242025!$AA$3:$AA$1315,DataRegularSeason20242025!$B$3:$B$1315, "&lt;=" &amp; FV$1, DataRegularSeason20242025!$D$3:$D$1315, $A31)+SUMIFS(DataRegularSeason20242025!$AB$3:$AB$1315,DataRegularSeason20242025!$B$3:$B$1315, "&lt;=" &amp; FV$1, DataRegularSeason20242025!$E$3:$E$1315, $A31)</f>
        <v>11</v>
      </c>
      <c r="FW31">
        <f>SUMIFS(DataRegularSeason20242025!$AA$3:$AA$1315,DataRegularSeason20242025!$B$3:$B$1315, "&lt;=" &amp; FW$1, DataRegularSeason20242025!$D$3:$D$1315, $A31)+SUMIFS(DataRegularSeason20242025!$AB$3:$AB$1315,DataRegularSeason20242025!$B$3:$B$1315, "&lt;=" &amp; FW$1, DataRegularSeason20242025!$E$3:$E$1315, $A31)</f>
        <v>11</v>
      </c>
      <c r="FX31">
        <f>SUMIFS(DataRegularSeason20242025!$AA$3:$AA$1315,DataRegularSeason20242025!$B$3:$B$1315, "&lt;=" &amp; FX$1, DataRegularSeason20242025!$D$3:$D$1315, $A31)+SUMIFS(DataRegularSeason20242025!$AB$3:$AB$1315,DataRegularSeason20242025!$B$3:$B$1315, "&lt;=" &amp; FX$1, DataRegularSeason20242025!$E$3:$E$1315, $A31)</f>
        <v>11</v>
      </c>
      <c r="FY31">
        <f>SUMIFS(DataRegularSeason20242025!$AA$3:$AA$1315,DataRegularSeason20242025!$B$3:$B$1315, "&lt;=" &amp; FY$1, DataRegularSeason20242025!$D$3:$D$1315, $A31)+SUMIFS(DataRegularSeason20242025!$AB$3:$AB$1315,DataRegularSeason20242025!$B$3:$B$1315, "&lt;=" &amp; FY$1, DataRegularSeason20242025!$E$3:$E$1315, $A31)</f>
        <v>11</v>
      </c>
      <c r="FZ31">
        <f>SUMIFS(DataRegularSeason20242025!$AA$3:$AA$1315,DataRegularSeason20242025!$B$3:$B$1315, "&lt;=" &amp; FZ$1, DataRegularSeason20242025!$D$3:$D$1315, $A31)+SUMIFS(DataRegularSeason20242025!$AB$3:$AB$1315,DataRegularSeason20242025!$B$3:$B$1315, "&lt;=" &amp; FZ$1, DataRegularSeason20242025!$E$3:$E$1315, $A31)</f>
        <v>11</v>
      </c>
      <c r="GA31">
        <f>SUMIFS(DataRegularSeason20242025!$AA$3:$AA$1315,DataRegularSeason20242025!$B$3:$B$1315, "&lt;=" &amp; GA$1, DataRegularSeason20242025!$D$3:$D$1315, $A31)+SUMIFS(DataRegularSeason20242025!$AB$3:$AB$1315,DataRegularSeason20242025!$B$3:$B$1315, "&lt;=" &amp; GA$1, DataRegularSeason20242025!$E$3:$E$1315, $A31)</f>
        <v>11</v>
      </c>
      <c r="GB31">
        <f>SUMIFS(DataRegularSeason20242025!$AA$3:$AA$1315,DataRegularSeason20242025!$B$3:$B$1315, "&lt;=" &amp; GB$1, DataRegularSeason20242025!$D$3:$D$1315, $A31)+SUMIFS(DataRegularSeason20242025!$AB$3:$AB$1315,DataRegularSeason20242025!$B$3:$B$1315, "&lt;=" &amp; GB$1, DataRegularSeason20242025!$E$3:$E$1315, $A31)</f>
        <v>11</v>
      </c>
      <c r="GC31">
        <f>SUMIFS(DataRegularSeason20242025!$AA$3:$AA$1315,DataRegularSeason20242025!$B$3:$B$1315, "&lt;=" &amp; GC$1, DataRegularSeason20242025!$D$3:$D$1315, $A31)+SUMIFS(DataRegularSeason20242025!$AB$3:$AB$1315,DataRegularSeason20242025!$B$3:$B$1315, "&lt;=" &amp; GC$1, DataRegularSeason20242025!$E$3:$E$1315, $A31)</f>
        <v>11</v>
      </c>
      <c r="GD31">
        <f>SUMIFS(DataRegularSeason20242025!$AA$3:$AA$1315,DataRegularSeason20242025!$B$3:$B$1315, "&lt;=" &amp; GD$1, DataRegularSeason20242025!$D$3:$D$1315, $A31)+SUMIFS(DataRegularSeason20242025!$AB$3:$AB$1315,DataRegularSeason20242025!$B$3:$B$1315, "&lt;=" &amp; GD$1, DataRegularSeason20242025!$E$3:$E$1315, $A31)</f>
        <v>11</v>
      </c>
      <c r="GE31">
        <f>SUMIFS(DataRegularSeason20242025!$AA$3:$AA$1315,DataRegularSeason20242025!$B$3:$B$1315, "&lt;=" &amp; GE$1, DataRegularSeason20242025!$D$3:$D$1315, $A31)+SUMIFS(DataRegularSeason20242025!$AB$3:$AB$1315,DataRegularSeason20242025!$B$3:$B$1315, "&lt;=" &amp; GE$1, DataRegularSeason20242025!$E$3:$E$1315, $A31)</f>
        <v>11</v>
      </c>
      <c r="GF31">
        <f>SUMIFS(DataRegularSeason20242025!$AA$3:$AA$1315,DataRegularSeason20242025!$B$3:$B$1315, "&lt;=" &amp; GF$1, DataRegularSeason20242025!$D$3:$D$1315, $A31)+SUMIFS(DataRegularSeason20242025!$AB$3:$AB$1315,DataRegularSeason20242025!$B$3:$B$1315, "&lt;=" &amp; GF$1, DataRegularSeason20242025!$E$3:$E$1315, $A31)</f>
        <v>11</v>
      </c>
      <c r="GG31">
        <f>SUMIFS(DataRegularSeason20242025!$AA$3:$AA$1315,DataRegularSeason20242025!$B$3:$B$1315, "&lt;=" &amp; GG$1, DataRegularSeason20242025!$D$3:$D$1315, $A31)+SUMIFS(DataRegularSeason20242025!$AB$3:$AB$1315,DataRegularSeason20242025!$B$3:$B$1315, "&lt;=" &amp; GG$1, DataRegularSeason20242025!$E$3:$E$1315, $A31)</f>
        <v>11</v>
      </c>
      <c r="GH31">
        <f>SUMIFS(DataRegularSeason20242025!$AA$3:$AA$1315,DataRegularSeason20242025!$B$3:$B$1315, "&lt;=" &amp; GH$1, DataRegularSeason20242025!$D$3:$D$1315, $A31)+SUMIFS(DataRegularSeason20242025!$AB$3:$AB$1315,DataRegularSeason20242025!$B$3:$B$1315, "&lt;=" &amp; GH$1, DataRegularSeason20242025!$E$3:$E$1315, $A31)</f>
        <v>11</v>
      </c>
      <c r="GI31">
        <f>SUMIFS(DataRegularSeason20242025!$AA$3:$AA$1315,DataRegularSeason20242025!$B$3:$B$1315, "&lt;=" &amp; GI$1, DataRegularSeason20242025!$D$3:$D$1315, $A31)+SUMIFS(DataRegularSeason20242025!$AB$3:$AB$1315,DataRegularSeason20242025!$B$3:$B$1315, "&lt;=" &amp; GI$1, DataRegularSeason20242025!$E$3:$E$1315, $A31)</f>
        <v>11</v>
      </c>
      <c r="GJ31">
        <f>SUMIFS(DataRegularSeason20242025!$AA$3:$AA$1315,DataRegularSeason20242025!$B$3:$B$1315, "&lt;=" &amp; GJ$1, DataRegularSeason20242025!$D$3:$D$1315, $A31)+SUMIFS(DataRegularSeason20242025!$AB$3:$AB$1315,DataRegularSeason20242025!$B$3:$B$1315, "&lt;=" &amp; GJ$1, DataRegularSeason20242025!$E$3:$E$1315, $A31)</f>
        <v>11</v>
      </c>
      <c r="GK31">
        <f>SUMIFS(DataRegularSeason20242025!$AA$3:$AA$1315,DataRegularSeason20242025!$B$3:$B$1315, "&lt;=" &amp; GK$1, DataRegularSeason20242025!$D$3:$D$1315, $A31)+SUMIFS(DataRegularSeason20242025!$AB$3:$AB$1315,DataRegularSeason20242025!$B$3:$B$1315, "&lt;=" &amp; GK$1, DataRegularSeason20242025!$E$3:$E$1315, $A31)</f>
        <v>11</v>
      </c>
      <c r="GL31">
        <f>SUMIFS(DataRegularSeason20242025!$AA$3:$AA$1315,DataRegularSeason20242025!$B$3:$B$1315, "&lt;=" &amp; GL$1, DataRegularSeason20242025!$D$3:$D$1315, $A31)+SUMIFS(DataRegularSeason20242025!$AB$3:$AB$1315,DataRegularSeason20242025!$B$3:$B$1315, "&lt;=" &amp; GL$1, DataRegularSeason20242025!$E$3:$E$1315, $A31)</f>
        <v>11</v>
      </c>
      <c r="GM31">
        <f>SUMIFS(DataRegularSeason20242025!$AA$3:$AA$1315,DataRegularSeason20242025!$B$3:$B$1315, "&lt;=" &amp; GM$1, DataRegularSeason20242025!$D$3:$D$1315, $A31)+SUMIFS(DataRegularSeason20242025!$AB$3:$AB$1315,DataRegularSeason20242025!$B$3:$B$1315, "&lt;=" &amp; GM$1, DataRegularSeason20242025!$E$3:$E$1315, $A31)</f>
        <v>11</v>
      </c>
      <c r="GN31">
        <f>SUMIFS(DataRegularSeason20242025!$AA$3:$AA$1315,DataRegularSeason20242025!$B$3:$B$1315, "&lt;=" &amp; GN$1, DataRegularSeason20242025!$D$3:$D$1315, $A31)+SUMIFS(DataRegularSeason20242025!$AB$3:$AB$1315,DataRegularSeason20242025!$B$3:$B$1315, "&lt;=" &amp; GN$1, DataRegularSeason20242025!$E$3:$E$1315, $A31)</f>
        <v>11</v>
      </c>
      <c r="GO31">
        <f>SUMIFS(DataRegularSeason20242025!$AA$3:$AA$1315,DataRegularSeason20242025!$B$3:$B$1315, "&lt;=" &amp; GO$1, DataRegularSeason20242025!$D$3:$D$1315, $A31)+SUMIFS(DataRegularSeason20242025!$AB$3:$AB$1315,DataRegularSeason20242025!$B$3:$B$1315, "&lt;=" &amp; GO$1, DataRegularSeason20242025!$E$3:$E$1315, $A31)</f>
        <v>11</v>
      </c>
      <c r="GP31">
        <f>SUMIFS(DataRegularSeason20242025!$AA$3:$AA$1315,DataRegularSeason20242025!$B$3:$B$1315, "&lt;=" &amp; GP$1, DataRegularSeason20242025!$D$3:$D$1315, $A31)+SUMIFS(DataRegularSeason20242025!$AB$3:$AB$1315,DataRegularSeason20242025!$B$3:$B$1315, "&lt;=" &amp; GP$1, DataRegularSeason20242025!$E$3:$E$1315, $A31)</f>
        <v>11</v>
      </c>
      <c r="GQ31">
        <f>SUMIFS(DataRegularSeason20242025!$AA$3:$AA$1315,DataRegularSeason20242025!$B$3:$B$1315, "&lt;=" &amp; GQ$1, DataRegularSeason20242025!$D$3:$D$1315, $A31)+SUMIFS(DataRegularSeason20242025!$AB$3:$AB$1315,DataRegularSeason20242025!$B$3:$B$1315, "&lt;=" &amp; GQ$1, DataRegularSeason20242025!$E$3:$E$1315, $A31)</f>
        <v>11</v>
      </c>
      <c r="GR31">
        <f>SUMIFS(DataRegularSeason20242025!$AA$3:$AA$1315,DataRegularSeason20242025!$B$3:$B$1315, "&lt;=" &amp; GR$1, DataRegularSeason20242025!$D$3:$D$1315, $A31)+SUMIFS(DataRegularSeason20242025!$AB$3:$AB$1315,DataRegularSeason20242025!$B$3:$B$1315, "&lt;=" &amp; GR$1, DataRegularSeason20242025!$E$3:$E$1315, $A31)</f>
        <v>11</v>
      </c>
      <c r="GS31">
        <f>SUMIFS(DataRegularSeason20242025!$AA$3:$AA$1315,DataRegularSeason20242025!$B$3:$B$1315, "&lt;=" &amp; GS$1, DataRegularSeason20242025!$D$3:$D$1315, $A31)+SUMIFS(DataRegularSeason20242025!$AB$3:$AB$1315,DataRegularSeason20242025!$B$3:$B$1315, "&lt;=" &amp; GS$1, DataRegularSeason20242025!$E$3:$E$1315, $A31)</f>
        <v>11</v>
      </c>
      <c r="GT31">
        <f>SUMIFS(DataRegularSeason20242025!$AA$3:$AA$1315,DataRegularSeason20242025!$B$3:$B$1315, "&lt;=" &amp; GT$1, DataRegularSeason20242025!$D$3:$D$1315, $A31)+SUMIFS(DataRegularSeason20242025!$AB$3:$AB$1315,DataRegularSeason20242025!$B$3:$B$1315, "&lt;=" &amp; GT$1, DataRegularSeason20242025!$E$3:$E$1315, $A31)</f>
        <v>11</v>
      </c>
      <c r="GU31">
        <f>SUMIFS(DataRegularSeason20242025!$AA$3:$AA$1315,DataRegularSeason20242025!$B$3:$B$1315, "&lt;=" &amp; GU$1, DataRegularSeason20242025!$D$3:$D$1315, $A31)+SUMIFS(DataRegularSeason20242025!$AB$3:$AB$1315,DataRegularSeason20242025!$B$3:$B$1315, "&lt;=" &amp; GU$1, DataRegularSeason20242025!$E$3:$E$1315, $A31)</f>
        <v>11</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10</v>
      </c>
      <c r="AQ32">
        <f>SUMIFS(DataRegularSeason20242025!$AA$3:$AA$1315,DataRegularSeason20242025!$B$3:$B$1315, "&lt;=" &amp; AQ$1, DataRegularSeason20242025!$D$3:$D$1315, $A32)+SUMIFS(DataRegularSeason20242025!$AB$3:$AB$1315,DataRegularSeason20242025!$B$3:$B$1315, "&lt;=" &amp; AQ$1, DataRegularSeason20242025!$E$3:$E$1315, $A32)</f>
        <v>10</v>
      </c>
      <c r="AR32">
        <f>SUMIFS(DataRegularSeason20242025!$AA$3:$AA$1315,DataRegularSeason20242025!$B$3:$B$1315, "&lt;=" &amp; AR$1, DataRegularSeason20242025!$D$3:$D$1315, $A32)+SUMIFS(DataRegularSeason20242025!$AB$3:$AB$1315,DataRegularSeason20242025!$B$3:$B$1315, "&lt;=" &amp; AR$1, DataRegularSeason20242025!$E$3:$E$1315, $A32)</f>
        <v>10</v>
      </c>
      <c r="AS32">
        <f>SUMIFS(DataRegularSeason20242025!$AA$3:$AA$1315,DataRegularSeason20242025!$B$3:$B$1315, "&lt;=" &amp; AS$1, DataRegularSeason20242025!$D$3:$D$1315, $A32)+SUMIFS(DataRegularSeason20242025!$AB$3:$AB$1315,DataRegularSeason20242025!$B$3:$B$1315, "&lt;=" &amp; AS$1, DataRegularSeason20242025!$E$3:$E$1315, $A32)</f>
        <v>10</v>
      </c>
      <c r="AT32">
        <f>SUMIFS(DataRegularSeason20242025!$AA$3:$AA$1315,DataRegularSeason20242025!$B$3:$B$1315, "&lt;=" &amp; AT$1, DataRegularSeason20242025!$D$3:$D$1315, $A32)+SUMIFS(DataRegularSeason20242025!$AB$3:$AB$1315,DataRegularSeason20242025!$B$3:$B$1315, "&lt;=" &amp; AT$1, DataRegularSeason20242025!$E$3:$E$1315, $A32)</f>
        <v>10</v>
      </c>
      <c r="AU32">
        <f>SUMIFS(DataRegularSeason20242025!$AA$3:$AA$1315,DataRegularSeason20242025!$B$3:$B$1315, "&lt;=" &amp; AU$1, DataRegularSeason20242025!$D$3:$D$1315, $A32)+SUMIFS(DataRegularSeason20242025!$AB$3:$AB$1315,DataRegularSeason20242025!$B$3:$B$1315, "&lt;=" &amp; AU$1, DataRegularSeason20242025!$E$3:$E$1315, $A32)</f>
        <v>10</v>
      </c>
      <c r="AV32">
        <f>SUMIFS(DataRegularSeason20242025!$AA$3:$AA$1315,DataRegularSeason20242025!$B$3:$B$1315, "&lt;=" &amp; AV$1, DataRegularSeason20242025!$D$3:$D$1315, $A32)+SUMIFS(DataRegularSeason20242025!$AB$3:$AB$1315,DataRegularSeason20242025!$B$3:$B$1315, "&lt;=" &amp; AV$1, DataRegularSeason20242025!$E$3:$E$1315, $A32)</f>
        <v>10</v>
      </c>
      <c r="AW32">
        <f>SUMIFS(DataRegularSeason20242025!$AA$3:$AA$1315,DataRegularSeason20242025!$B$3:$B$1315, "&lt;=" &amp; AW$1, DataRegularSeason20242025!$D$3:$D$1315, $A32)+SUMIFS(DataRegularSeason20242025!$AB$3:$AB$1315,DataRegularSeason20242025!$B$3:$B$1315, "&lt;=" &amp; AW$1, DataRegularSeason20242025!$E$3:$E$1315, $A32)</f>
        <v>10</v>
      </c>
      <c r="AX32">
        <f>SUMIFS(DataRegularSeason20242025!$AA$3:$AA$1315,DataRegularSeason20242025!$B$3:$B$1315, "&lt;=" &amp; AX$1, DataRegularSeason20242025!$D$3:$D$1315, $A32)+SUMIFS(DataRegularSeason20242025!$AB$3:$AB$1315,DataRegularSeason20242025!$B$3:$B$1315, "&lt;=" &amp; AX$1, DataRegularSeason20242025!$E$3:$E$1315, $A32)</f>
        <v>10</v>
      </c>
      <c r="AY32">
        <f>SUMIFS(DataRegularSeason20242025!$AA$3:$AA$1315,DataRegularSeason20242025!$B$3:$B$1315, "&lt;=" &amp; AY$1, DataRegularSeason20242025!$D$3:$D$1315, $A32)+SUMIFS(DataRegularSeason20242025!$AB$3:$AB$1315,DataRegularSeason20242025!$B$3:$B$1315, "&lt;=" &amp; AY$1, DataRegularSeason20242025!$E$3:$E$1315, $A32)</f>
        <v>10</v>
      </c>
      <c r="AZ32">
        <f>SUMIFS(DataRegularSeason20242025!$AA$3:$AA$1315,DataRegularSeason20242025!$B$3:$B$1315, "&lt;=" &amp; AZ$1, DataRegularSeason20242025!$D$3:$D$1315, $A32)+SUMIFS(DataRegularSeason20242025!$AB$3:$AB$1315,DataRegularSeason20242025!$B$3:$B$1315, "&lt;=" &amp; AZ$1, DataRegularSeason20242025!$E$3:$E$1315, $A32)</f>
        <v>10</v>
      </c>
      <c r="BA32">
        <f>SUMIFS(DataRegularSeason20242025!$AA$3:$AA$1315,DataRegularSeason20242025!$B$3:$B$1315, "&lt;=" &amp; BA$1, DataRegularSeason20242025!$D$3:$D$1315, $A32)+SUMIFS(DataRegularSeason20242025!$AB$3:$AB$1315,DataRegularSeason20242025!$B$3:$B$1315, "&lt;=" &amp; BA$1, DataRegularSeason20242025!$E$3:$E$1315, $A32)</f>
        <v>10</v>
      </c>
      <c r="BB32">
        <f>SUMIFS(DataRegularSeason20242025!$AA$3:$AA$1315,DataRegularSeason20242025!$B$3:$B$1315, "&lt;=" &amp; BB$1, DataRegularSeason20242025!$D$3:$D$1315, $A32)+SUMIFS(DataRegularSeason20242025!$AB$3:$AB$1315,DataRegularSeason20242025!$B$3:$B$1315, "&lt;=" &amp; BB$1, DataRegularSeason20242025!$E$3:$E$1315, $A32)</f>
        <v>10</v>
      </c>
      <c r="BC32">
        <f>SUMIFS(DataRegularSeason20242025!$AA$3:$AA$1315,DataRegularSeason20242025!$B$3:$B$1315, "&lt;=" &amp; BC$1, DataRegularSeason20242025!$D$3:$D$1315, $A32)+SUMIFS(DataRegularSeason20242025!$AB$3:$AB$1315,DataRegularSeason20242025!$B$3:$B$1315, "&lt;=" &amp; BC$1, DataRegularSeason20242025!$E$3:$E$1315, $A32)</f>
        <v>10</v>
      </c>
      <c r="BD32">
        <f>SUMIFS(DataRegularSeason20242025!$AA$3:$AA$1315,DataRegularSeason20242025!$B$3:$B$1315, "&lt;=" &amp; BD$1, DataRegularSeason20242025!$D$3:$D$1315, $A32)+SUMIFS(DataRegularSeason20242025!$AB$3:$AB$1315,DataRegularSeason20242025!$B$3:$B$1315, "&lt;=" &amp; BD$1, DataRegularSeason20242025!$E$3:$E$1315, $A32)</f>
        <v>10</v>
      </c>
      <c r="BE32">
        <f>SUMIFS(DataRegularSeason20242025!$AA$3:$AA$1315,DataRegularSeason20242025!$B$3:$B$1315, "&lt;=" &amp; BE$1, DataRegularSeason20242025!$D$3:$D$1315, $A32)+SUMIFS(DataRegularSeason20242025!$AB$3:$AB$1315,DataRegularSeason20242025!$B$3:$B$1315, "&lt;=" &amp; BE$1, DataRegularSeason20242025!$E$3:$E$1315, $A32)</f>
        <v>10</v>
      </c>
      <c r="BF32">
        <f>SUMIFS(DataRegularSeason20242025!$AA$3:$AA$1315,DataRegularSeason20242025!$B$3:$B$1315, "&lt;=" &amp; BF$1, DataRegularSeason20242025!$D$3:$D$1315, $A32)+SUMIFS(DataRegularSeason20242025!$AB$3:$AB$1315,DataRegularSeason20242025!$B$3:$B$1315, "&lt;=" &amp; BF$1, DataRegularSeason20242025!$E$3:$E$1315, $A32)</f>
        <v>10</v>
      </c>
      <c r="BG32">
        <f>SUMIFS(DataRegularSeason20242025!$AA$3:$AA$1315,DataRegularSeason20242025!$B$3:$B$1315, "&lt;=" &amp; BG$1, DataRegularSeason20242025!$D$3:$D$1315, $A32)+SUMIFS(DataRegularSeason20242025!$AB$3:$AB$1315,DataRegularSeason20242025!$B$3:$B$1315, "&lt;=" &amp; BG$1, DataRegularSeason20242025!$E$3:$E$1315, $A32)</f>
        <v>10</v>
      </c>
      <c r="BH32">
        <f>SUMIFS(DataRegularSeason20242025!$AA$3:$AA$1315,DataRegularSeason20242025!$B$3:$B$1315, "&lt;=" &amp; BH$1, DataRegularSeason20242025!$D$3:$D$1315, $A32)+SUMIFS(DataRegularSeason20242025!$AB$3:$AB$1315,DataRegularSeason20242025!$B$3:$B$1315, "&lt;=" &amp; BH$1, DataRegularSeason20242025!$E$3:$E$1315, $A32)</f>
        <v>10</v>
      </c>
      <c r="BI32">
        <f>SUMIFS(DataRegularSeason20242025!$AA$3:$AA$1315,DataRegularSeason20242025!$B$3:$B$1315, "&lt;=" &amp; BI$1, DataRegularSeason20242025!$D$3:$D$1315, $A32)+SUMIFS(DataRegularSeason20242025!$AB$3:$AB$1315,DataRegularSeason20242025!$B$3:$B$1315, "&lt;=" &amp; BI$1, DataRegularSeason20242025!$E$3:$E$1315, $A32)</f>
        <v>10</v>
      </c>
      <c r="BJ32">
        <f>SUMIFS(DataRegularSeason20242025!$AA$3:$AA$1315,DataRegularSeason20242025!$B$3:$B$1315, "&lt;=" &amp; BJ$1, DataRegularSeason20242025!$D$3:$D$1315, $A32)+SUMIFS(DataRegularSeason20242025!$AB$3:$AB$1315,DataRegularSeason20242025!$B$3:$B$1315, "&lt;=" &amp; BJ$1, DataRegularSeason20242025!$E$3:$E$1315, $A32)</f>
        <v>10</v>
      </c>
      <c r="BK32">
        <f>SUMIFS(DataRegularSeason20242025!$AA$3:$AA$1315,DataRegularSeason20242025!$B$3:$B$1315, "&lt;=" &amp; BK$1, DataRegularSeason20242025!$D$3:$D$1315, $A32)+SUMIFS(DataRegularSeason20242025!$AB$3:$AB$1315,DataRegularSeason20242025!$B$3:$B$1315, "&lt;=" &amp; BK$1, DataRegularSeason20242025!$E$3:$E$1315, $A32)</f>
        <v>10</v>
      </c>
      <c r="BL32">
        <f>SUMIFS(DataRegularSeason20242025!$AA$3:$AA$1315,DataRegularSeason20242025!$B$3:$B$1315, "&lt;=" &amp; BL$1, DataRegularSeason20242025!$D$3:$D$1315, $A32)+SUMIFS(DataRegularSeason20242025!$AB$3:$AB$1315,DataRegularSeason20242025!$B$3:$B$1315, "&lt;=" &amp; BL$1, DataRegularSeason20242025!$E$3:$E$1315, $A32)</f>
        <v>10</v>
      </c>
      <c r="BM32">
        <f>SUMIFS(DataRegularSeason20242025!$AA$3:$AA$1315,DataRegularSeason20242025!$B$3:$B$1315, "&lt;=" &amp; BM$1, DataRegularSeason20242025!$D$3:$D$1315, $A32)+SUMIFS(DataRegularSeason20242025!$AB$3:$AB$1315,DataRegularSeason20242025!$B$3:$B$1315, "&lt;=" &amp; BM$1, DataRegularSeason20242025!$E$3:$E$1315, $A32)</f>
        <v>10</v>
      </c>
      <c r="BN32">
        <f>SUMIFS(DataRegularSeason20242025!$AA$3:$AA$1315,DataRegularSeason20242025!$B$3:$B$1315, "&lt;=" &amp; BN$1, DataRegularSeason20242025!$D$3:$D$1315, $A32)+SUMIFS(DataRegularSeason20242025!$AB$3:$AB$1315,DataRegularSeason20242025!$B$3:$B$1315, "&lt;=" &amp; BN$1, DataRegularSeason20242025!$E$3:$E$1315, $A32)</f>
        <v>10</v>
      </c>
      <c r="BO32">
        <f>SUMIFS(DataRegularSeason20242025!$AA$3:$AA$1315,DataRegularSeason20242025!$B$3:$B$1315, "&lt;=" &amp; BO$1, DataRegularSeason20242025!$D$3:$D$1315, $A32)+SUMIFS(DataRegularSeason20242025!$AB$3:$AB$1315,DataRegularSeason20242025!$B$3:$B$1315, "&lt;=" &amp; BO$1, DataRegularSeason20242025!$E$3:$E$1315, $A32)</f>
        <v>10</v>
      </c>
      <c r="BP32">
        <f>SUMIFS(DataRegularSeason20242025!$AA$3:$AA$1315,DataRegularSeason20242025!$B$3:$B$1315, "&lt;=" &amp; BP$1, DataRegularSeason20242025!$D$3:$D$1315, $A32)+SUMIFS(DataRegularSeason20242025!$AB$3:$AB$1315,DataRegularSeason20242025!$B$3:$B$1315, "&lt;=" &amp; BP$1, DataRegularSeason20242025!$E$3:$E$1315, $A32)</f>
        <v>10</v>
      </c>
      <c r="BQ32">
        <f>SUMIFS(DataRegularSeason20242025!$AA$3:$AA$1315,DataRegularSeason20242025!$B$3:$B$1315, "&lt;=" &amp; BQ$1, DataRegularSeason20242025!$D$3:$D$1315, $A32)+SUMIFS(DataRegularSeason20242025!$AB$3:$AB$1315,DataRegularSeason20242025!$B$3:$B$1315, "&lt;=" &amp; BQ$1, DataRegularSeason20242025!$E$3:$E$1315, $A32)</f>
        <v>10</v>
      </c>
      <c r="BR32">
        <f>SUMIFS(DataRegularSeason20242025!$AA$3:$AA$1315,DataRegularSeason20242025!$B$3:$B$1315, "&lt;=" &amp; BR$1, DataRegularSeason20242025!$D$3:$D$1315, $A32)+SUMIFS(DataRegularSeason20242025!$AB$3:$AB$1315,DataRegularSeason20242025!$B$3:$B$1315, "&lt;=" &amp; BR$1, DataRegularSeason20242025!$E$3:$E$1315, $A32)</f>
        <v>10</v>
      </c>
      <c r="BS32">
        <f>SUMIFS(DataRegularSeason20242025!$AA$3:$AA$1315,DataRegularSeason20242025!$B$3:$B$1315, "&lt;=" &amp; BS$1, DataRegularSeason20242025!$D$3:$D$1315, $A32)+SUMIFS(DataRegularSeason20242025!$AB$3:$AB$1315,DataRegularSeason20242025!$B$3:$B$1315, "&lt;=" &amp; BS$1, DataRegularSeason20242025!$E$3:$E$1315, $A32)</f>
        <v>10</v>
      </c>
      <c r="BT32">
        <f>SUMIFS(DataRegularSeason20242025!$AA$3:$AA$1315,DataRegularSeason20242025!$B$3:$B$1315, "&lt;=" &amp; BT$1, DataRegularSeason20242025!$D$3:$D$1315, $A32)+SUMIFS(DataRegularSeason20242025!$AB$3:$AB$1315,DataRegularSeason20242025!$B$3:$B$1315, "&lt;=" &amp; BT$1, DataRegularSeason20242025!$E$3:$E$1315, $A32)</f>
        <v>10</v>
      </c>
      <c r="BU32">
        <f>SUMIFS(DataRegularSeason20242025!$AA$3:$AA$1315,DataRegularSeason20242025!$B$3:$B$1315, "&lt;=" &amp; BU$1, DataRegularSeason20242025!$D$3:$D$1315, $A32)+SUMIFS(DataRegularSeason20242025!$AB$3:$AB$1315,DataRegularSeason20242025!$B$3:$B$1315, "&lt;=" &amp; BU$1, DataRegularSeason20242025!$E$3:$E$1315, $A32)</f>
        <v>10</v>
      </c>
      <c r="BV32">
        <f>SUMIFS(DataRegularSeason20242025!$AA$3:$AA$1315,DataRegularSeason20242025!$B$3:$B$1315, "&lt;=" &amp; BV$1, DataRegularSeason20242025!$D$3:$D$1315, $A32)+SUMIFS(DataRegularSeason20242025!$AB$3:$AB$1315,DataRegularSeason20242025!$B$3:$B$1315, "&lt;=" &amp; BV$1, DataRegularSeason20242025!$E$3:$E$1315, $A32)</f>
        <v>10</v>
      </c>
      <c r="BW32">
        <f>SUMIFS(DataRegularSeason20242025!$AA$3:$AA$1315,DataRegularSeason20242025!$B$3:$B$1315, "&lt;=" &amp; BW$1, DataRegularSeason20242025!$D$3:$D$1315, $A32)+SUMIFS(DataRegularSeason20242025!$AB$3:$AB$1315,DataRegularSeason20242025!$B$3:$B$1315, "&lt;=" &amp; BW$1, DataRegularSeason20242025!$E$3:$E$1315, $A32)</f>
        <v>10</v>
      </c>
      <c r="BX32">
        <f>SUMIFS(DataRegularSeason20242025!$AA$3:$AA$1315,DataRegularSeason20242025!$B$3:$B$1315, "&lt;=" &amp; BX$1, DataRegularSeason20242025!$D$3:$D$1315, $A32)+SUMIFS(DataRegularSeason20242025!$AB$3:$AB$1315,DataRegularSeason20242025!$B$3:$B$1315, "&lt;=" &amp; BX$1, DataRegularSeason20242025!$E$3:$E$1315, $A32)</f>
        <v>10</v>
      </c>
      <c r="BY32">
        <f>SUMIFS(DataRegularSeason20242025!$AA$3:$AA$1315,DataRegularSeason20242025!$B$3:$B$1315, "&lt;=" &amp; BY$1, DataRegularSeason20242025!$D$3:$D$1315, $A32)+SUMIFS(DataRegularSeason20242025!$AB$3:$AB$1315,DataRegularSeason20242025!$B$3:$B$1315, "&lt;=" &amp; BY$1, DataRegularSeason20242025!$E$3:$E$1315, $A32)</f>
        <v>10</v>
      </c>
      <c r="BZ32">
        <f>SUMIFS(DataRegularSeason20242025!$AA$3:$AA$1315,DataRegularSeason20242025!$B$3:$B$1315, "&lt;=" &amp; BZ$1, DataRegularSeason20242025!$D$3:$D$1315, $A32)+SUMIFS(DataRegularSeason20242025!$AB$3:$AB$1315,DataRegularSeason20242025!$B$3:$B$1315, "&lt;=" &amp; BZ$1, DataRegularSeason20242025!$E$3:$E$1315, $A32)</f>
        <v>10</v>
      </c>
      <c r="CA32">
        <f>SUMIFS(DataRegularSeason20242025!$AA$3:$AA$1315,DataRegularSeason20242025!$B$3:$B$1315, "&lt;=" &amp; CA$1, DataRegularSeason20242025!$D$3:$D$1315, $A32)+SUMIFS(DataRegularSeason20242025!$AB$3:$AB$1315,DataRegularSeason20242025!$B$3:$B$1315, "&lt;=" &amp; CA$1, DataRegularSeason20242025!$E$3:$E$1315, $A32)</f>
        <v>10</v>
      </c>
      <c r="CB32">
        <f>SUMIFS(DataRegularSeason20242025!$AA$3:$AA$1315,DataRegularSeason20242025!$B$3:$B$1315, "&lt;=" &amp; CB$1, DataRegularSeason20242025!$D$3:$D$1315, $A32)+SUMIFS(DataRegularSeason20242025!$AB$3:$AB$1315,DataRegularSeason20242025!$B$3:$B$1315, "&lt;=" &amp; CB$1, DataRegularSeason20242025!$E$3:$E$1315, $A32)</f>
        <v>10</v>
      </c>
      <c r="CC32">
        <f>SUMIFS(DataRegularSeason20242025!$AA$3:$AA$1315,DataRegularSeason20242025!$B$3:$B$1315, "&lt;=" &amp; CC$1, DataRegularSeason20242025!$D$3:$D$1315, $A32)+SUMIFS(DataRegularSeason20242025!$AB$3:$AB$1315,DataRegularSeason20242025!$B$3:$B$1315, "&lt;=" &amp; CC$1, DataRegularSeason20242025!$E$3:$E$1315, $A32)</f>
        <v>10</v>
      </c>
      <c r="CD32">
        <f>SUMIFS(DataRegularSeason20242025!$AA$3:$AA$1315,DataRegularSeason20242025!$B$3:$B$1315, "&lt;=" &amp; CD$1, DataRegularSeason20242025!$D$3:$D$1315, $A32)+SUMIFS(DataRegularSeason20242025!$AB$3:$AB$1315,DataRegularSeason20242025!$B$3:$B$1315, "&lt;=" &amp; CD$1, DataRegularSeason20242025!$E$3:$E$1315, $A32)</f>
        <v>10</v>
      </c>
      <c r="CE32">
        <f>SUMIFS(DataRegularSeason20242025!$AA$3:$AA$1315,DataRegularSeason20242025!$B$3:$B$1315, "&lt;=" &amp; CE$1, DataRegularSeason20242025!$D$3:$D$1315, $A32)+SUMIFS(DataRegularSeason20242025!$AB$3:$AB$1315,DataRegularSeason20242025!$B$3:$B$1315, "&lt;=" &amp; CE$1, DataRegularSeason20242025!$E$3:$E$1315, $A32)</f>
        <v>10</v>
      </c>
      <c r="CF32">
        <f>SUMIFS(DataRegularSeason20242025!$AA$3:$AA$1315,DataRegularSeason20242025!$B$3:$B$1315, "&lt;=" &amp; CF$1, DataRegularSeason20242025!$D$3:$D$1315, $A32)+SUMIFS(DataRegularSeason20242025!$AB$3:$AB$1315,DataRegularSeason20242025!$B$3:$B$1315, "&lt;=" &amp; CF$1, DataRegularSeason20242025!$E$3:$E$1315, $A32)</f>
        <v>10</v>
      </c>
      <c r="CG32">
        <f>SUMIFS(DataRegularSeason20242025!$AA$3:$AA$1315,DataRegularSeason20242025!$B$3:$B$1315, "&lt;=" &amp; CG$1, DataRegularSeason20242025!$D$3:$D$1315, $A32)+SUMIFS(DataRegularSeason20242025!$AB$3:$AB$1315,DataRegularSeason20242025!$B$3:$B$1315, "&lt;=" &amp; CG$1, DataRegularSeason20242025!$E$3:$E$1315, $A32)</f>
        <v>10</v>
      </c>
      <c r="CH32">
        <f>SUMIFS(DataRegularSeason20242025!$AA$3:$AA$1315,DataRegularSeason20242025!$B$3:$B$1315, "&lt;=" &amp; CH$1, DataRegularSeason20242025!$D$3:$D$1315, $A32)+SUMIFS(DataRegularSeason20242025!$AB$3:$AB$1315,DataRegularSeason20242025!$B$3:$B$1315, "&lt;=" &amp; CH$1, DataRegularSeason20242025!$E$3:$E$1315, $A32)</f>
        <v>10</v>
      </c>
      <c r="CI32">
        <f>SUMIFS(DataRegularSeason20242025!$AA$3:$AA$1315,DataRegularSeason20242025!$B$3:$B$1315, "&lt;=" &amp; CI$1, DataRegularSeason20242025!$D$3:$D$1315, $A32)+SUMIFS(DataRegularSeason20242025!$AB$3:$AB$1315,DataRegularSeason20242025!$B$3:$B$1315, "&lt;=" &amp; CI$1, DataRegularSeason20242025!$E$3:$E$1315, $A32)</f>
        <v>10</v>
      </c>
      <c r="CJ32">
        <f>SUMIFS(DataRegularSeason20242025!$AA$3:$AA$1315,DataRegularSeason20242025!$B$3:$B$1315, "&lt;=" &amp; CJ$1, DataRegularSeason20242025!$D$3:$D$1315, $A32)+SUMIFS(DataRegularSeason20242025!$AB$3:$AB$1315,DataRegularSeason20242025!$B$3:$B$1315, "&lt;=" &amp; CJ$1, DataRegularSeason20242025!$E$3:$E$1315, $A32)</f>
        <v>10</v>
      </c>
      <c r="CK32">
        <f>SUMIFS(DataRegularSeason20242025!$AA$3:$AA$1315,DataRegularSeason20242025!$B$3:$B$1315, "&lt;=" &amp; CK$1, DataRegularSeason20242025!$D$3:$D$1315, $A32)+SUMIFS(DataRegularSeason20242025!$AB$3:$AB$1315,DataRegularSeason20242025!$B$3:$B$1315, "&lt;=" &amp; CK$1, DataRegularSeason20242025!$E$3:$E$1315, $A32)</f>
        <v>10</v>
      </c>
      <c r="CL32">
        <f>SUMIFS(DataRegularSeason20242025!$AA$3:$AA$1315,DataRegularSeason20242025!$B$3:$B$1315, "&lt;=" &amp; CL$1, DataRegularSeason20242025!$D$3:$D$1315, $A32)+SUMIFS(DataRegularSeason20242025!$AB$3:$AB$1315,DataRegularSeason20242025!$B$3:$B$1315, "&lt;=" &amp; CL$1, DataRegularSeason20242025!$E$3:$E$1315, $A32)</f>
        <v>10</v>
      </c>
      <c r="CM32">
        <f>SUMIFS(DataRegularSeason20242025!$AA$3:$AA$1315,DataRegularSeason20242025!$B$3:$B$1315, "&lt;=" &amp; CM$1, DataRegularSeason20242025!$D$3:$D$1315, $A32)+SUMIFS(DataRegularSeason20242025!$AB$3:$AB$1315,DataRegularSeason20242025!$B$3:$B$1315, "&lt;=" &amp; CM$1, DataRegularSeason20242025!$E$3:$E$1315, $A32)</f>
        <v>10</v>
      </c>
      <c r="CN32">
        <f>SUMIFS(DataRegularSeason20242025!$AA$3:$AA$1315,DataRegularSeason20242025!$B$3:$B$1315, "&lt;=" &amp; CN$1, DataRegularSeason20242025!$D$3:$D$1315, $A32)+SUMIFS(DataRegularSeason20242025!$AB$3:$AB$1315,DataRegularSeason20242025!$B$3:$B$1315, "&lt;=" &amp; CN$1, DataRegularSeason20242025!$E$3:$E$1315, $A32)</f>
        <v>10</v>
      </c>
      <c r="CO32">
        <f>SUMIFS(DataRegularSeason20242025!$AA$3:$AA$1315,DataRegularSeason20242025!$B$3:$B$1315, "&lt;=" &amp; CO$1, DataRegularSeason20242025!$D$3:$D$1315, $A32)+SUMIFS(DataRegularSeason20242025!$AB$3:$AB$1315,DataRegularSeason20242025!$B$3:$B$1315, "&lt;=" &amp; CO$1, DataRegularSeason20242025!$E$3:$E$1315, $A32)</f>
        <v>10</v>
      </c>
      <c r="CP32">
        <f>SUMIFS(DataRegularSeason20242025!$AA$3:$AA$1315,DataRegularSeason20242025!$B$3:$B$1315, "&lt;=" &amp; CP$1, DataRegularSeason20242025!$D$3:$D$1315, $A32)+SUMIFS(DataRegularSeason20242025!$AB$3:$AB$1315,DataRegularSeason20242025!$B$3:$B$1315, "&lt;=" &amp; CP$1, DataRegularSeason20242025!$E$3:$E$1315, $A32)</f>
        <v>10</v>
      </c>
      <c r="CQ32">
        <f>SUMIFS(DataRegularSeason20242025!$AA$3:$AA$1315,DataRegularSeason20242025!$B$3:$B$1315, "&lt;=" &amp; CQ$1, DataRegularSeason20242025!$D$3:$D$1315, $A32)+SUMIFS(DataRegularSeason20242025!$AB$3:$AB$1315,DataRegularSeason20242025!$B$3:$B$1315, "&lt;=" &amp; CQ$1, DataRegularSeason20242025!$E$3:$E$1315, $A32)</f>
        <v>10</v>
      </c>
      <c r="CR32">
        <f>SUMIFS(DataRegularSeason20242025!$AA$3:$AA$1315,DataRegularSeason20242025!$B$3:$B$1315, "&lt;=" &amp; CR$1, DataRegularSeason20242025!$D$3:$D$1315, $A32)+SUMIFS(DataRegularSeason20242025!$AB$3:$AB$1315,DataRegularSeason20242025!$B$3:$B$1315, "&lt;=" &amp; CR$1, DataRegularSeason20242025!$E$3:$E$1315, $A32)</f>
        <v>10</v>
      </c>
      <c r="CS32">
        <f>SUMIFS(DataRegularSeason20242025!$AA$3:$AA$1315,DataRegularSeason20242025!$B$3:$B$1315, "&lt;=" &amp; CS$1, DataRegularSeason20242025!$D$3:$D$1315, $A32)+SUMIFS(DataRegularSeason20242025!$AB$3:$AB$1315,DataRegularSeason20242025!$B$3:$B$1315, "&lt;=" &amp; CS$1, DataRegularSeason20242025!$E$3:$E$1315, $A32)</f>
        <v>10</v>
      </c>
      <c r="CT32">
        <f>SUMIFS(DataRegularSeason20242025!$AA$3:$AA$1315,DataRegularSeason20242025!$B$3:$B$1315, "&lt;=" &amp; CT$1, DataRegularSeason20242025!$D$3:$D$1315, $A32)+SUMIFS(DataRegularSeason20242025!$AB$3:$AB$1315,DataRegularSeason20242025!$B$3:$B$1315, "&lt;=" &amp; CT$1, DataRegularSeason20242025!$E$3:$E$1315, $A32)</f>
        <v>10</v>
      </c>
      <c r="CU32">
        <f>SUMIFS(DataRegularSeason20242025!$AA$3:$AA$1315,DataRegularSeason20242025!$B$3:$B$1315, "&lt;=" &amp; CU$1, DataRegularSeason20242025!$D$3:$D$1315, $A32)+SUMIFS(DataRegularSeason20242025!$AB$3:$AB$1315,DataRegularSeason20242025!$B$3:$B$1315, "&lt;=" &amp; CU$1, DataRegularSeason20242025!$E$3:$E$1315, $A32)</f>
        <v>10</v>
      </c>
      <c r="CV32">
        <f>SUMIFS(DataRegularSeason20242025!$AA$3:$AA$1315,DataRegularSeason20242025!$B$3:$B$1315, "&lt;=" &amp; CV$1, DataRegularSeason20242025!$D$3:$D$1315, $A32)+SUMIFS(DataRegularSeason20242025!$AB$3:$AB$1315,DataRegularSeason20242025!$B$3:$B$1315, "&lt;=" &amp; CV$1, DataRegularSeason20242025!$E$3:$E$1315, $A32)</f>
        <v>10</v>
      </c>
      <c r="CW32">
        <f>SUMIFS(DataRegularSeason20242025!$AA$3:$AA$1315,DataRegularSeason20242025!$B$3:$B$1315, "&lt;=" &amp; CW$1, DataRegularSeason20242025!$D$3:$D$1315, $A32)+SUMIFS(DataRegularSeason20242025!$AB$3:$AB$1315,DataRegularSeason20242025!$B$3:$B$1315, "&lt;=" &amp; CW$1, DataRegularSeason20242025!$E$3:$E$1315, $A32)</f>
        <v>10</v>
      </c>
      <c r="CX32">
        <f>SUMIFS(DataRegularSeason20242025!$AA$3:$AA$1315,DataRegularSeason20242025!$B$3:$B$1315, "&lt;=" &amp; CX$1, DataRegularSeason20242025!$D$3:$D$1315, $A32)+SUMIFS(DataRegularSeason20242025!$AB$3:$AB$1315,DataRegularSeason20242025!$B$3:$B$1315, "&lt;=" &amp; CX$1, DataRegularSeason20242025!$E$3:$E$1315, $A32)</f>
        <v>10</v>
      </c>
      <c r="CY32">
        <f>SUMIFS(DataRegularSeason20242025!$AA$3:$AA$1315,DataRegularSeason20242025!$B$3:$B$1315, "&lt;=" &amp; CY$1, DataRegularSeason20242025!$D$3:$D$1315, $A32)+SUMIFS(DataRegularSeason20242025!$AB$3:$AB$1315,DataRegularSeason20242025!$B$3:$B$1315, "&lt;=" &amp; CY$1, DataRegularSeason20242025!$E$3:$E$1315, $A32)</f>
        <v>10</v>
      </c>
      <c r="CZ32">
        <f>SUMIFS(DataRegularSeason20242025!$AA$3:$AA$1315,DataRegularSeason20242025!$B$3:$B$1315, "&lt;=" &amp; CZ$1, DataRegularSeason20242025!$D$3:$D$1315, $A32)+SUMIFS(DataRegularSeason20242025!$AB$3:$AB$1315,DataRegularSeason20242025!$B$3:$B$1315, "&lt;=" &amp; CZ$1, DataRegularSeason20242025!$E$3:$E$1315, $A32)</f>
        <v>10</v>
      </c>
      <c r="DA32">
        <f>SUMIFS(DataRegularSeason20242025!$AA$3:$AA$1315,DataRegularSeason20242025!$B$3:$B$1315, "&lt;=" &amp; DA$1, DataRegularSeason20242025!$D$3:$D$1315, $A32)+SUMIFS(DataRegularSeason20242025!$AB$3:$AB$1315,DataRegularSeason20242025!$B$3:$B$1315, "&lt;=" &amp; DA$1, DataRegularSeason20242025!$E$3:$E$1315, $A32)</f>
        <v>10</v>
      </c>
      <c r="DB32">
        <f>SUMIFS(DataRegularSeason20242025!$AA$3:$AA$1315,DataRegularSeason20242025!$B$3:$B$1315, "&lt;=" &amp; DB$1, DataRegularSeason20242025!$D$3:$D$1315, $A32)+SUMIFS(DataRegularSeason20242025!$AB$3:$AB$1315,DataRegularSeason20242025!$B$3:$B$1315, "&lt;=" &amp; DB$1, DataRegularSeason20242025!$E$3:$E$1315, $A32)</f>
        <v>10</v>
      </c>
      <c r="DC32">
        <f>SUMIFS(DataRegularSeason20242025!$AA$3:$AA$1315,DataRegularSeason20242025!$B$3:$B$1315, "&lt;=" &amp; DC$1, DataRegularSeason20242025!$D$3:$D$1315, $A32)+SUMIFS(DataRegularSeason20242025!$AB$3:$AB$1315,DataRegularSeason20242025!$B$3:$B$1315, "&lt;=" &amp; DC$1, DataRegularSeason20242025!$E$3:$E$1315, $A32)</f>
        <v>10</v>
      </c>
      <c r="DD32">
        <f>SUMIFS(DataRegularSeason20242025!$AA$3:$AA$1315,DataRegularSeason20242025!$B$3:$B$1315, "&lt;=" &amp; DD$1, DataRegularSeason20242025!$D$3:$D$1315, $A32)+SUMIFS(DataRegularSeason20242025!$AB$3:$AB$1315,DataRegularSeason20242025!$B$3:$B$1315, "&lt;=" &amp; DD$1, DataRegularSeason20242025!$E$3:$E$1315, $A32)</f>
        <v>10</v>
      </c>
      <c r="DE32">
        <f>SUMIFS(DataRegularSeason20242025!$AA$3:$AA$1315,DataRegularSeason20242025!$B$3:$B$1315, "&lt;=" &amp; DE$1, DataRegularSeason20242025!$D$3:$D$1315, $A32)+SUMIFS(DataRegularSeason20242025!$AB$3:$AB$1315,DataRegularSeason20242025!$B$3:$B$1315, "&lt;=" &amp; DE$1, DataRegularSeason20242025!$E$3:$E$1315, $A32)</f>
        <v>10</v>
      </c>
      <c r="DF32">
        <f>SUMIFS(DataRegularSeason20242025!$AA$3:$AA$1315,DataRegularSeason20242025!$B$3:$B$1315, "&lt;=" &amp; DF$1, DataRegularSeason20242025!$D$3:$D$1315, $A32)+SUMIFS(DataRegularSeason20242025!$AB$3:$AB$1315,DataRegularSeason20242025!$B$3:$B$1315, "&lt;=" &amp; DF$1, DataRegularSeason20242025!$E$3:$E$1315, $A32)</f>
        <v>10</v>
      </c>
      <c r="DG32">
        <f>SUMIFS(DataRegularSeason20242025!$AA$3:$AA$1315,DataRegularSeason20242025!$B$3:$B$1315, "&lt;=" &amp; DG$1, DataRegularSeason20242025!$D$3:$D$1315, $A32)+SUMIFS(DataRegularSeason20242025!$AB$3:$AB$1315,DataRegularSeason20242025!$B$3:$B$1315, "&lt;=" &amp; DG$1, DataRegularSeason20242025!$E$3:$E$1315, $A32)</f>
        <v>10</v>
      </c>
      <c r="DH32">
        <f>SUMIFS(DataRegularSeason20242025!$AA$3:$AA$1315,DataRegularSeason20242025!$B$3:$B$1315, "&lt;=" &amp; DH$1, DataRegularSeason20242025!$D$3:$D$1315, $A32)+SUMIFS(DataRegularSeason20242025!$AB$3:$AB$1315,DataRegularSeason20242025!$B$3:$B$1315, "&lt;=" &amp; DH$1, DataRegularSeason20242025!$E$3:$E$1315, $A32)</f>
        <v>10</v>
      </c>
      <c r="DI32">
        <f>SUMIFS(DataRegularSeason20242025!$AA$3:$AA$1315,DataRegularSeason20242025!$B$3:$B$1315, "&lt;=" &amp; DI$1, DataRegularSeason20242025!$D$3:$D$1315, $A32)+SUMIFS(DataRegularSeason20242025!$AB$3:$AB$1315,DataRegularSeason20242025!$B$3:$B$1315, "&lt;=" &amp; DI$1, DataRegularSeason20242025!$E$3:$E$1315, $A32)</f>
        <v>10</v>
      </c>
      <c r="DJ32">
        <f>SUMIFS(DataRegularSeason20242025!$AA$3:$AA$1315,DataRegularSeason20242025!$B$3:$B$1315, "&lt;=" &amp; DJ$1, DataRegularSeason20242025!$D$3:$D$1315, $A32)+SUMIFS(DataRegularSeason20242025!$AB$3:$AB$1315,DataRegularSeason20242025!$B$3:$B$1315, "&lt;=" &amp; DJ$1, DataRegularSeason20242025!$E$3:$E$1315, $A32)</f>
        <v>10</v>
      </c>
      <c r="DK32">
        <f>SUMIFS(DataRegularSeason20242025!$AA$3:$AA$1315,DataRegularSeason20242025!$B$3:$B$1315, "&lt;=" &amp; DK$1, DataRegularSeason20242025!$D$3:$D$1315, $A32)+SUMIFS(DataRegularSeason20242025!$AB$3:$AB$1315,DataRegularSeason20242025!$B$3:$B$1315, "&lt;=" &amp; DK$1, DataRegularSeason20242025!$E$3:$E$1315, $A32)</f>
        <v>10</v>
      </c>
      <c r="DL32">
        <f>SUMIFS(DataRegularSeason20242025!$AA$3:$AA$1315,DataRegularSeason20242025!$B$3:$B$1315, "&lt;=" &amp; DL$1, DataRegularSeason20242025!$D$3:$D$1315, $A32)+SUMIFS(DataRegularSeason20242025!$AB$3:$AB$1315,DataRegularSeason20242025!$B$3:$B$1315, "&lt;=" &amp; DL$1, DataRegularSeason20242025!$E$3:$E$1315, $A32)</f>
        <v>10</v>
      </c>
      <c r="DM32">
        <f>SUMIFS(DataRegularSeason20242025!$AA$3:$AA$1315,DataRegularSeason20242025!$B$3:$B$1315, "&lt;=" &amp; DM$1, DataRegularSeason20242025!$D$3:$D$1315, $A32)+SUMIFS(DataRegularSeason20242025!$AB$3:$AB$1315,DataRegularSeason20242025!$B$3:$B$1315, "&lt;=" &amp; DM$1, DataRegularSeason20242025!$E$3:$E$1315, $A32)</f>
        <v>10</v>
      </c>
      <c r="DN32">
        <f>SUMIFS(DataRegularSeason20242025!$AA$3:$AA$1315,DataRegularSeason20242025!$B$3:$B$1315, "&lt;=" &amp; DN$1, DataRegularSeason20242025!$D$3:$D$1315, $A32)+SUMIFS(DataRegularSeason20242025!$AB$3:$AB$1315,DataRegularSeason20242025!$B$3:$B$1315, "&lt;=" &amp; DN$1, DataRegularSeason20242025!$E$3:$E$1315, $A32)</f>
        <v>10</v>
      </c>
      <c r="DO32">
        <f>SUMIFS(DataRegularSeason20242025!$AA$3:$AA$1315,DataRegularSeason20242025!$B$3:$B$1315, "&lt;=" &amp; DO$1, DataRegularSeason20242025!$D$3:$D$1315, $A32)+SUMIFS(DataRegularSeason20242025!$AB$3:$AB$1315,DataRegularSeason20242025!$B$3:$B$1315, "&lt;=" &amp; DO$1, DataRegularSeason20242025!$E$3:$E$1315, $A32)</f>
        <v>10</v>
      </c>
      <c r="DP32">
        <f>SUMIFS(DataRegularSeason20242025!$AA$3:$AA$1315,DataRegularSeason20242025!$B$3:$B$1315, "&lt;=" &amp; DP$1, DataRegularSeason20242025!$D$3:$D$1315, $A32)+SUMIFS(DataRegularSeason20242025!$AB$3:$AB$1315,DataRegularSeason20242025!$B$3:$B$1315, "&lt;=" &amp; DP$1, DataRegularSeason20242025!$E$3:$E$1315, $A32)</f>
        <v>10</v>
      </c>
      <c r="DQ32">
        <f>SUMIFS(DataRegularSeason20242025!$AA$3:$AA$1315,DataRegularSeason20242025!$B$3:$B$1315, "&lt;=" &amp; DQ$1, DataRegularSeason20242025!$D$3:$D$1315, $A32)+SUMIFS(DataRegularSeason20242025!$AB$3:$AB$1315,DataRegularSeason20242025!$B$3:$B$1315, "&lt;=" &amp; DQ$1, DataRegularSeason20242025!$E$3:$E$1315, $A32)</f>
        <v>10</v>
      </c>
      <c r="DR32">
        <f>SUMIFS(DataRegularSeason20242025!$AA$3:$AA$1315,DataRegularSeason20242025!$B$3:$B$1315, "&lt;=" &amp; DR$1, DataRegularSeason20242025!$D$3:$D$1315, $A32)+SUMIFS(DataRegularSeason20242025!$AB$3:$AB$1315,DataRegularSeason20242025!$B$3:$B$1315, "&lt;=" &amp; DR$1, DataRegularSeason20242025!$E$3:$E$1315, $A32)</f>
        <v>10</v>
      </c>
      <c r="DS32">
        <f>SUMIFS(DataRegularSeason20242025!$AA$3:$AA$1315,DataRegularSeason20242025!$B$3:$B$1315, "&lt;=" &amp; DS$1, DataRegularSeason20242025!$D$3:$D$1315, $A32)+SUMIFS(DataRegularSeason20242025!$AB$3:$AB$1315,DataRegularSeason20242025!$B$3:$B$1315, "&lt;=" &amp; DS$1, DataRegularSeason20242025!$E$3:$E$1315, $A32)</f>
        <v>10</v>
      </c>
      <c r="DT32">
        <f>SUMIFS(DataRegularSeason20242025!$AA$3:$AA$1315,DataRegularSeason20242025!$B$3:$B$1315, "&lt;=" &amp; DT$1, DataRegularSeason20242025!$D$3:$D$1315, $A32)+SUMIFS(DataRegularSeason20242025!$AB$3:$AB$1315,DataRegularSeason20242025!$B$3:$B$1315, "&lt;=" &amp; DT$1, DataRegularSeason20242025!$E$3:$E$1315, $A32)</f>
        <v>10</v>
      </c>
      <c r="DU32">
        <f>SUMIFS(DataRegularSeason20242025!$AA$3:$AA$1315,DataRegularSeason20242025!$B$3:$B$1315, "&lt;=" &amp; DU$1, DataRegularSeason20242025!$D$3:$D$1315, $A32)+SUMIFS(DataRegularSeason20242025!$AB$3:$AB$1315,DataRegularSeason20242025!$B$3:$B$1315, "&lt;=" &amp; DU$1, DataRegularSeason20242025!$E$3:$E$1315, $A32)</f>
        <v>10</v>
      </c>
      <c r="DV32">
        <f>SUMIFS(DataRegularSeason20242025!$AA$3:$AA$1315,DataRegularSeason20242025!$B$3:$B$1315, "&lt;=" &amp; DV$1, DataRegularSeason20242025!$D$3:$D$1315, $A32)+SUMIFS(DataRegularSeason20242025!$AB$3:$AB$1315,DataRegularSeason20242025!$B$3:$B$1315, "&lt;=" &amp; DV$1, DataRegularSeason20242025!$E$3:$E$1315, $A32)</f>
        <v>10</v>
      </c>
      <c r="DW32">
        <f>SUMIFS(DataRegularSeason20242025!$AA$3:$AA$1315,DataRegularSeason20242025!$B$3:$B$1315, "&lt;=" &amp; DW$1, DataRegularSeason20242025!$D$3:$D$1315, $A32)+SUMIFS(DataRegularSeason20242025!$AB$3:$AB$1315,DataRegularSeason20242025!$B$3:$B$1315, "&lt;=" &amp; DW$1, DataRegularSeason20242025!$E$3:$E$1315, $A32)</f>
        <v>10</v>
      </c>
      <c r="DX32">
        <f>SUMIFS(DataRegularSeason20242025!$AA$3:$AA$1315,DataRegularSeason20242025!$B$3:$B$1315, "&lt;=" &amp; DX$1, DataRegularSeason20242025!$D$3:$D$1315, $A32)+SUMIFS(DataRegularSeason20242025!$AB$3:$AB$1315,DataRegularSeason20242025!$B$3:$B$1315, "&lt;=" &amp; DX$1, DataRegularSeason20242025!$E$3:$E$1315, $A32)</f>
        <v>10</v>
      </c>
      <c r="DY32">
        <f>SUMIFS(DataRegularSeason20242025!$AA$3:$AA$1315,DataRegularSeason20242025!$B$3:$B$1315, "&lt;=" &amp; DY$1, DataRegularSeason20242025!$D$3:$D$1315, $A32)+SUMIFS(DataRegularSeason20242025!$AB$3:$AB$1315,DataRegularSeason20242025!$B$3:$B$1315, "&lt;=" &amp; DY$1, DataRegularSeason20242025!$E$3:$E$1315, $A32)</f>
        <v>10</v>
      </c>
      <c r="DZ32">
        <f>SUMIFS(DataRegularSeason20242025!$AA$3:$AA$1315,DataRegularSeason20242025!$B$3:$B$1315, "&lt;=" &amp; DZ$1, DataRegularSeason20242025!$D$3:$D$1315, $A32)+SUMIFS(DataRegularSeason20242025!$AB$3:$AB$1315,DataRegularSeason20242025!$B$3:$B$1315, "&lt;=" &amp; DZ$1, DataRegularSeason20242025!$E$3:$E$1315, $A32)</f>
        <v>10</v>
      </c>
      <c r="EA32">
        <f>SUMIFS(DataRegularSeason20242025!$AA$3:$AA$1315,DataRegularSeason20242025!$B$3:$B$1315, "&lt;=" &amp; EA$1, DataRegularSeason20242025!$D$3:$D$1315, $A32)+SUMIFS(DataRegularSeason20242025!$AB$3:$AB$1315,DataRegularSeason20242025!$B$3:$B$1315, "&lt;=" &amp; EA$1, DataRegularSeason20242025!$E$3:$E$1315, $A32)</f>
        <v>10</v>
      </c>
      <c r="EB32">
        <f>SUMIFS(DataRegularSeason20242025!$AA$3:$AA$1315,DataRegularSeason20242025!$B$3:$B$1315, "&lt;=" &amp; EB$1, DataRegularSeason20242025!$D$3:$D$1315, $A32)+SUMIFS(DataRegularSeason20242025!$AB$3:$AB$1315,DataRegularSeason20242025!$B$3:$B$1315, "&lt;=" &amp; EB$1, DataRegularSeason20242025!$E$3:$E$1315, $A32)</f>
        <v>10</v>
      </c>
      <c r="EC32">
        <f>SUMIFS(DataRegularSeason20242025!$AA$3:$AA$1315,DataRegularSeason20242025!$B$3:$B$1315, "&lt;=" &amp; EC$1, DataRegularSeason20242025!$D$3:$D$1315, $A32)+SUMIFS(DataRegularSeason20242025!$AB$3:$AB$1315,DataRegularSeason20242025!$B$3:$B$1315, "&lt;=" &amp; EC$1, DataRegularSeason20242025!$E$3:$E$1315, $A32)</f>
        <v>10</v>
      </c>
      <c r="ED32">
        <f>SUMIFS(DataRegularSeason20242025!$AA$3:$AA$1315,DataRegularSeason20242025!$B$3:$B$1315, "&lt;=" &amp; ED$1, DataRegularSeason20242025!$D$3:$D$1315, $A32)+SUMIFS(DataRegularSeason20242025!$AB$3:$AB$1315,DataRegularSeason20242025!$B$3:$B$1315, "&lt;=" &amp; ED$1, DataRegularSeason20242025!$E$3:$E$1315, $A32)</f>
        <v>10</v>
      </c>
      <c r="EE32">
        <f>SUMIFS(DataRegularSeason20242025!$AA$3:$AA$1315,DataRegularSeason20242025!$B$3:$B$1315, "&lt;=" &amp; EE$1, DataRegularSeason20242025!$D$3:$D$1315, $A32)+SUMIFS(DataRegularSeason20242025!$AB$3:$AB$1315,DataRegularSeason20242025!$B$3:$B$1315, "&lt;=" &amp; EE$1, DataRegularSeason20242025!$E$3:$E$1315, $A32)</f>
        <v>10</v>
      </c>
      <c r="EF32">
        <f>SUMIFS(DataRegularSeason20242025!$AA$3:$AA$1315,DataRegularSeason20242025!$B$3:$B$1315, "&lt;=" &amp; EF$1, DataRegularSeason20242025!$D$3:$D$1315, $A32)+SUMIFS(DataRegularSeason20242025!$AB$3:$AB$1315,DataRegularSeason20242025!$B$3:$B$1315, "&lt;=" &amp; EF$1, DataRegularSeason20242025!$E$3:$E$1315, $A32)</f>
        <v>10</v>
      </c>
      <c r="EG32">
        <f>SUMIFS(DataRegularSeason20242025!$AA$3:$AA$1315,DataRegularSeason20242025!$B$3:$B$1315, "&lt;=" &amp; EG$1, DataRegularSeason20242025!$D$3:$D$1315, $A32)+SUMIFS(DataRegularSeason20242025!$AB$3:$AB$1315,DataRegularSeason20242025!$B$3:$B$1315, "&lt;=" &amp; EG$1, DataRegularSeason20242025!$E$3:$E$1315, $A32)</f>
        <v>10</v>
      </c>
      <c r="EH32">
        <f>SUMIFS(DataRegularSeason20242025!$AA$3:$AA$1315,DataRegularSeason20242025!$B$3:$B$1315, "&lt;=" &amp; EH$1, DataRegularSeason20242025!$D$3:$D$1315, $A32)+SUMIFS(DataRegularSeason20242025!$AB$3:$AB$1315,DataRegularSeason20242025!$B$3:$B$1315, "&lt;=" &amp; EH$1, DataRegularSeason20242025!$E$3:$E$1315, $A32)</f>
        <v>10</v>
      </c>
      <c r="EI32">
        <f>SUMIFS(DataRegularSeason20242025!$AA$3:$AA$1315,DataRegularSeason20242025!$B$3:$B$1315, "&lt;=" &amp; EI$1, DataRegularSeason20242025!$D$3:$D$1315, $A32)+SUMIFS(DataRegularSeason20242025!$AB$3:$AB$1315,DataRegularSeason20242025!$B$3:$B$1315, "&lt;=" &amp; EI$1, DataRegularSeason20242025!$E$3:$E$1315, $A32)</f>
        <v>10</v>
      </c>
      <c r="EJ32">
        <f>SUMIFS(DataRegularSeason20242025!$AA$3:$AA$1315,DataRegularSeason20242025!$B$3:$B$1315, "&lt;=" &amp; EJ$1, DataRegularSeason20242025!$D$3:$D$1315, $A32)+SUMIFS(DataRegularSeason20242025!$AB$3:$AB$1315,DataRegularSeason20242025!$B$3:$B$1315, "&lt;=" &amp; EJ$1, DataRegularSeason20242025!$E$3:$E$1315, $A32)</f>
        <v>10</v>
      </c>
      <c r="EK32">
        <f>SUMIFS(DataRegularSeason20242025!$AA$3:$AA$1315,DataRegularSeason20242025!$B$3:$B$1315, "&lt;=" &amp; EK$1, DataRegularSeason20242025!$D$3:$D$1315, $A32)+SUMIFS(DataRegularSeason20242025!$AB$3:$AB$1315,DataRegularSeason20242025!$B$3:$B$1315, "&lt;=" &amp; EK$1, DataRegularSeason20242025!$E$3:$E$1315, $A32)</f>
        <v>10</v>
      </c>
      <c r="EL32">
        <f>SUMIFS(DataRegularSeason20242025!$AA$3:$AA$1315,DataRegularSeason20242025!$B$3:$B$1315, "&lt;=" &amp; EL$1, DataRegularSeason20242025!$D$3:$D$1315, $A32)+SUMIFS(DataRegularSeason20242025!$AB$3:$AB$1315,DataRegularSeason20242025!$B$3:$B$1315, "&lt;=" &amp; EL$1, DataRegularSeason20242025!$E$3:$E$1315, $A32)</f>
        <v>10</v>
      </c>
      <c r="EM32">
        <f>SUMIFS(DataRegularSeason20242025!$AA$3:$AA$1315,DataRegularSeason20242025!$B$3:$B$1315, "&lt;=" &amp; EM$1, DataRegularSeason20242025!$D$3:$D$1315, $A32)+SUMIFS(DataRegularSeason20242025!$AB$3:$AB$1315,DataRegularSeason20242025!$B$3:$B$1315, "&lt;=" &amp; EM$1, DataRegularSeason20242025!$E$3:$E$1315, $A32)</f>
        <v>10</v>
      </c>
      <c r="EN32">
        <f>SUMIFS(DataRegularSeason20242025!$AA$3:$AA$1315,DataRegularSeason20242025!$B$3:$B$1315, "&lt;=" &amp; EN$1, DataRegularSeason20242025!$D$3:$D$1315, $A32)+SUMIFS(DataRegularSeason20242025!$AB$3:$AB$1315,DataRegularSeason20242025!$B$3:$B$1315, "&lt;=" &amp; EN$1, DataRegularSeason20242025!$E$3:$E$1315, $A32)</f>
        <v>10</v>
      </c>
      <c r="EO32">
        <f>SUMIFS(DataRegularSeason20242025!$AA$3:$AA$1315,DataRegularSeason20242025!$B$3:$B$1315, "&lt;=" &amp; EO$1, DataRegularSeason20242025!$D$3:$D$1315, $A32)+SUMIFS(DataRegularSeason20242025!$AB$3:$AB$1315,DataRegularSeason20242025!$B$3:$B$1315, "&lt;=" &amp; EO$1, DataRegularSeason20242025!$E$3:$E$1315, $A32)</f>
        <v>10</v>
      </c>
      <c r="EP32">
        <f>SUMIFS(DataRegularSeason20242025!$AA$3:$AA$1315,DataRegularSeason20242025!$B$3:$B$1315, "&lt;=" &amp; EP$1, DataRegularSeason20242025!$D$3:$D$1315, $A32)+SUMIFS(DataRegularSeason20242025!$AB$3:$AB$1315,DataRegularSeason20242025!$B$3:$B$1315, "&lt;=" &amp; EP$1, DataRegularSeason20242025!$E$3:$E$1315, $A32)</f>
        <v>10</v>
      </c>
      <c r="EQ32">
        <f>SUMIFS(DataRegularSeason20242025!$AA$3:$AA$1315,DataRegularSeason20242025!$B$3:$B$1315, "&lt;=" &amp; EQ$1, DataRegularSeason20242025!$D$3:$D$1315, $A32)+SUMIFS(DataRegularSeason20242025!$AB$3:$AB$1315,DataRegularSeason20242025!$B$3:$B$1315, "&lt;=" &amp; EQ$1, DataRegularSeason20242025!$E$3:$E$1315, $A32)</f>
        <v>10</v>
      </c>
      <c r="ER32">
        <f>SUMIFS(DataRegularSeason20242025!$AA$3:$AA$1315,DataRegularSeason20242025!$B$3:$B$1315, "&lt;=" &amp; ER$1, DataRegularSeason20242025!$D$3:$D$1315, $A32)+SUMIFS(DataRegularSeason20242025!$AB$3:$AB$1315,DataRegularSeason20242025!$B$3:$B$1315, "&lt;=" &amp; ER$1, DataRegularSeason20242025!$E$3:$E$1315, $A32)</f>
        <v>10</v>
      </c>
      <c r="ES32">
        <f>SUMIFS(DataRegularSeason20242025!$AA$3:$AA$1315,DataRegularSeason20242025!$B$3:$B$1315, "&lt;=" &amp; ES$1, DataRegularSeason20242025!$D$3:$D$1315, $A32)+SUMIFS(DataRegularSeason20242025!$AB$3:$AB$1315,DataRegularSeason20242025!$B$3:$B$1315, "&lt;=" &amp; ES$1, DataRegularSeason20242025!$E$3:$E$1315, $A32)</f>
        <v>10</v>
      </c>
      <c r="ET32">
        <f>SUMIFS(DataRegularSeason20242025!$AA$3:$AA$1315,DataRegularSeason20242025!$B$3:$B$1315, "&lt;=" &amp; ET$1, DataRegularSeason20242025!$D$3:$D$1315, $A32)+SUMIFS(DataRegularSeason20242025!$AB$3:$AB$1315,DataRegularSeason20242025!$B$3:$B$1315, "&lt;=" &amp; ET$1, DataRegularSeason20242025!$E$3:$E$1315, $A32)</f>
        <v>10</v>
      </c>
      <c r="EU32">
        <f>SUMIFS(DataRegularSeason20242025!$AA$3:$AA$1315,DataRegularSeason20242025!$B$3:$B$1315, "&lt;=" &amp; EU$1, DataRegularSeason20242025!$D$3:$D$1315, $A32)+SUMIFS(DataRegularSeason20242025!$AB$3:$AB$1315,DataRegularSeason20242025!$B$3:$B$1315, "&lt;=" &amp; EU$1, DataRegularSeason20242025!$E$3:$E$1315, $A32)</f>
        <v>10</v>
      </c>
      <c r="EV32">
        <f>SUMIFS(DataRegularSeason20242025!$AA$3:$AA$1315,DataRegularSeason20242025!$B$3:$B$1315, "&lt;=" &amp; EV$1, DataRegularSeason20242025!$D$3:$D$1315, $A32)+SUMIFS(DataRegularSeason20242025!$AB$3:$AB$1315,DataRegularSeason20242025!$B$3:$B$1315, "&lt;=" &amp; EV$1, DataRegularSeason20242025!$E$3:$E$1315, $A32)</f>
        <v>10</v>
      </c>
      <c r="EW32">
        <f>SUMIFS(DataRegularSeason20242025!$AA$3:$AA$1315,DataRegularSeason20242025!$B$3:$B$1315, "&lt;=" &amp; EW$1, DataRegularSeason20242025!$D$3:$D$1315, $A32)+SUMIFS(DataRegularSeason20242025!$AB$3:$AB$1315,DataRegularSeason20242025!$B$3:$B$1315, "&lt;=" &amp; EW$1, DataRegularSeason20242025!$E$3:$E$1315, $A32)</f>
        <v>10</v>
      </c>
      <c r="EX32">
        <f>SUMIFS(DataRegularSeason20242025!$AA$3:$AA$1315,DataRegularSeason20242025!$B$3:$B$1315, "&lt;=" &amp; EX$1, DataRegularSeason20242025!$D$3:$D$1315, $A32)+SUMIFS(DataRegularSeason20242025!$AB$3:$AB$1315,DataRegularSeason20242025!$B$3:$B$1315, "&lt;=" &amp; EX$1, DataRegularSeason20242025!$E$3:$E$1315, $A32)</f>
        <v>10</v>
      </c>
      <c r="EY32">
        <f>SUMIFS(DataRegularSeason20242025!$AA$3:$AA$1315,DataRegularSeason20242025!$B$3:$B$1315, "&lt;=" &amp; EY$1, DataRegularSeason20242025!$D$3:$D$1315, $A32)+SUMIFS(DataRegularSeason20242025!$AB$3:$AB$1315,DataRegularSeason20242025!$B$3:$B$1315, "&lt;=" &amp; EY$1, DataRegularSeason20242025!$E$3:$E$1315, $A32)</f>
        <v>10</v>
      </c>
      <c r="EZ32">
        <f>SUMIFS(DataRegularSeason20242025!$AA$3:$AA$1315,DataRegularSeason20242025!$B$3:$B$1315, "&lt;=" &amp; EZ$1, DataRegularSeason20242025!$D$3:$D$1315, $A32)+SUMIFS(DataRegularSeason20242025!$AB$3:$AB$1315,DataRegularSeason20242025!$B$3:$B$1315, "&lt;=" &amp; EZ$1, DataRegularSeason20242025!$E$3:$E$1315, $A32)</f>
        <v>10</v>
      </c>
      <c r="FA32">
        <f>SUMIFS(DataRegularSeason20242025!$AA$3:$AA$1315,DataRegularSeason20242025!$B$3:$B$1315, "&lt;=" &amp; FA$1, DataRegularSeason20242025!$D$3:$D$1315, $A32)+SUMIFS(DataRegularSeason20242025!$AB$3:$AB$1315,DataRegularSeason20242025!$B$3:$B$1315, "&lt;=" &amp; FA$1, DataRegularSeason20242025!$E$3:$E$1315, $A32)</f>
        <v>10</v>
      </c>
      <c r="FB32">
        <f>SUMIFS(DataRegularSeason20242025!$AA$3:$AA$1315,DataRegularSeason20242025!$B$3:$B$1315, "&lt;=" &amp; FB$1, DataRegularSeason20242025!$D$3:$D$1315, $A32)+SUMIFS(DataRegularSeason20242025!$AB$3:$AB$1315,DataRegularSeason20242025!$B$3:$B$1315, "&lt;=" &amp; FB$1, DataRegularSeason20242025!$E$3:$E$1315, $A32)</f>
        <v>10</v>
      </c>
      <c r="FC32">
        <f>SUMIFS(DataRegularSeason20242025!$AA$3:$AA$1315,DataRegularSeason20242025!$B$3:$B$1315, "&lt;=" &amp; FC$1, DataRegularSeason20242025!$D$3:$D$1315, $A32)+SUMIFS(DataRegularSeason20242025!$AB$3:$AB$1315,DataRegularSeason20242025!$B$3:$B$1315, "&lt;=" &amp; FC$1, DataRegularSeason20242025!$E$3:$E$1315, $A32)</f>
        <v>10</v>
      </c>
      <c r="FD32">
        <f>SUMIFS(DataRegularSeason20242025!$AA$3:$AA$1315,DataRegularSeason20242025!$B$3:$B$1315, "&lt;=" &amp; FD$1, DataRegularSeason20242025!$D$3:$D$1315, $A32)+SUMIFS(DataRegularSeason20242025!$AB$3:$AB$1315,DataRegularSeason20242025!$B$3:$B$1315, "&lt;=" &amp; FD$1, DataRegularSeason20242025!$E$3:$E$1315, $A32)</f>
        <v>10</v>
      </c>
      <c r="FE32">
        <f>SUMIFS(DataRegularSeason20242025!$AA$3:$AA$1315,DataRegularSeason20242025!$B$3:$B$1315, "&lt;=" &amp; FE$1, DataRegularSeason20242025!$D$3:$D$1315, $A32)+SUMIFS(DataRegularSeason20242025!$AB$3:$AB$1315,DataRegularSeason20242025!$B$3:$B$1315, "&lt;=" &amp; FE$1, DataRegularSeason20242025!$E$3:$E$1315, $A32)</f>
        <v>10</v>
      </c>
      <c r="FF32">
        <f>SUMIFS(DataRegularSeason20242025!$AA$3:$AA$1315,DataRegularSeason20242025!$B$3:$B$1315, "&lt;=" &amp; FF$1, DataRegularSeason20242025!$D$3:$D$1315, $A32)+SUMIFS(DataRegularSeason20242025!$AB$3:$AB$1315,DataRegularSeason20242025!$B$3:$B$1315, "&lt;=" &amp; FF$1, DataRegularSeason20242025!$E$3:$E$1315, $A32)</f>
        <v>10</v>
      </c>
      <c r="FG32">
        <f>SUMIFS(DataRegularSeason20242025!$AA$3:$AA$1315,DataRegularSeason20242025!$B$3:$B$1315, "&lt;=" &amp; FG$1, DataRegularSeason20242025!$D$3:$D$1315, $A32)+SUMIFS(DataRegularSeason20242025!$AB$3:$AB$1315,DataRegularSeason20242025!$B$3:$B$1315, "&lt;=" &amp; FG$1, DataRegularSeason20242025!$E$3:$E$1315, $A32)</f>
        <v>10</v>
      </c>
      <c r="FH32">
        <f>SUMIFS(DataRegularSeason20242025!$AA$3:$AA$1315,DataRegularSeason20242025!$B$3:$B$1315, "&lt;=" &amp; FH$1, DataRegularSeason20242025!$D$3:$D$1315, $A32)+SUMIFS(DataRegularSeason20242025!$AB$3:$AB$1315,DataRegularSeason20242025!$B$3:$B$1315, "&lt;=" &amp; FH$1, DataRegularSeason20242025!$E$3:$E$1315, $A32)</f>
        <v>10</v>
      </c>
      <c r="FI32">
        <f>SUMIFS(DataRegularSeason20242025!$AA$3:$AA$1315,DataRegularSeason20242025!$B$3:$B$1315, "&lt;=" &amp; FI$1, DataRegularSeason20242025!$D$3:$D$1315, $A32)+SUMIFS(DataRegularSeason20242025!$AB$3:$AB$1315,DataRegularSeason20242025!$B$3:$B$1315, "&lt;=" &amp; FI$1, DataRegularSeason20242025!$E$3:$E$1315, $A32)</f>
        <v>10</v>
      </c>
      <c r="FJ32">
        <f>SUMIFS(DataRegularSeason20242025!$AA$3:$AA$1315,DataRegularSeason20242025!$B$3:$B$1315, "&lt;=" &amp; FJ$1, DataRegularSeason20242025!$D$3:$D$1315, $A32)+SUMIFS(DataRegularSeason20242025!$AB$3:$AB$1315,DataRegularSeason20242025!$B$3:$B$1315, "&lt;=" &amp; FJ$1, DataRegularSeason20242025!$E$3:$E$1315, $A32)</f>
        <v>10</v>
      </c>
      <c r="FK32">
        <f>SUMIFS(DataRegularSeason20242025!$AA$3:$AA$1315,DataRegularSeason20242025!$B$3:$B$1315, "&lt;=" &amp; FK$1, DataRegularSeason20242025!$D$3:$D$1315, $A32)+SUMIFS(DataRegularSeason20242025!$AB$3:$AB$1315,DataRegularSeason20242025!$B$3:$B$1315, "&lt;=" &amp; FK$1, DataRegularSeason20242025!$E$3:$E$1315, $A32)</f>
        <v>10</v>
      </c>
      <c r="FL32">
        <f>SUMIFS(DataRegularSeason20242025!$AA$3:$AA$1315,DataRegularSeason20242025!$B$3:$B$1315, "&lt;=" &amp; FL$1, DataRegularSeason20242025!$D$3:$D$1315, $A32)+SUMIFS(DataRegularSeason20242025!$AB$3:$AB$1315,DataRegularSeason20242025!$B$3:$B$1315, "&lt;=" &amp; FL$1, DataRegularSeason20242025!$E$3:$E$1315, $A32)</f>
        <v>10</v>
      </c>
      <c r="FM32">
        <f>SUMIFS(DataRegularSeason20242025!$AA$3:$AA$1315,DataRegularSeason20242025!$B$3:$B$1315, "&lt;=" &amp; FM$1, DataRegularSeason20242025!$D$3:$D$1315, $A32)+SUMIFS(DataRegularSeason20242025!$AB$3:$AB$1315,DataRegularSeason20242025!$B$3:$B$1315, "&lt;=" &amp; FM$1, DataRegularSeason20242025!$E$3:$E$1315, $A32)</f>
        <v>10</v>
      </c>
      <c r="FN32">
        <f>SUMIFS(DataRegularSeason20242025!$AA$3:$AA$1315,DataRegularSeason20242025!$B$3:$B$1315, "&lt;=" &amp; FN$1, DataRegularSeason20242025!$D$3:$D$1315, $A32)+SUMIFS(DataRegularSeason20242025!$AB$3:$AB$1315,DataRegularSeason20242025!$B$3:$B$1315, "&lt;=" &amp; FN$1, DataRegularSeason20242025!$E$3:$E$1315, $A32)</f>
        <v>10</v>
      </c>
      <c r="FO32">
        <f>SUMIFS(DataRegularSeason20242025!$AA$3:$AA$1315,DataRegularSeason20242025!$B$3:$B$1315, "&lt;=" &amp; FO$1, DataRegularSeason20242025!$D$3:$D$1315, $A32)+SUMIFS(DataRegularSeason20242025!$AB$3:$AB$1315,DataRegularSeason20242025!$B$3:$B$1315, "&lt;=" &amp; FO$1, DataRegularSeason20242025!$E$3:$E$1315, $A32)</f>
        <v>10</v>
      </c>
      <c r="FP32">
        <f>SUMIFS(DataRegularSeason20242025!$AA$3:$AA$1315,DataRegularSeason20242025!$B$3:$B$1315, "&lt;=" &amp; FP$1, DataRegularSeason20242025!$D$3:$D$1315, $A32)+SUMIFS(DataRegularSeason20242025!$AB$3:$AB$1315,DataRegularSeason20242025!$B$3:$B$1315, "&lt;=" &amp; FP$1, DataRegularSeason20242025!$E$3:$E$1315, $A32)</f>
        <v>10</v>
      </c>
      <c r="FQ32">
        <f>SUMIFS(DataRegularSeason20242025!$AA$3:$AA$1315,DataRegularSeason20242025!$B$3:$B$1315, "&lt;=" &amp; FQ$1, DataRegularSeason20242025!$D$3:$D$1315, $A32)+SUMIFS(DataRegularSeason20242025!$AB$3:$AB$1315,DataRegularSeason20242025!$B$3:$B$1315, "&lt;=" &amp; FQ$1, DataRegularSeason20242025!$E$3:$E$1315, $A32)</f>
        <v>10</v>
      </c>
      <c r="FR32">
        <f>SUMIFS(DataRegularSeason20242025!$AA$3:$AA$1315,DataRegularSeason20242025!$B$3:$B$1315, "&lt;=" &amp; FR$1, DataRegularSeason20242025!$D$3:$D$1315, $A32)+SUMIFS(DataRegularSeason20242025!$AB$3:$AB$1315,DataRegularSeason20242025!$B$3:$B$1315, "&lt;=" &amp; FR$1, DataRegularSeason20242025!$E$3:$E$1315, $A32)</f>
        <v>10</v>
      </c>
      <c r="FS32">
        <f>SUMIFS(DataRegularSeason20242025!$AA$3:$AA$1315,DataRegularSeason20242025!$B$3:$B$1315, "&lt;=" &amp; FS$1, DataRegularSeason20242025!$D$3:$D$1315, $A32)+SUMIFS(DataRegularSeason20242025!$AB$3:$AB$1315,DataRegularSeason20242025!$B$3:$B$1315, "&lt;=" &amp; FS$1, DataRegularSeason20242025!$E$3:$E$1315, $A32)</f>
        <v>10</v>
      </c>
      <c r="FT32">
        <f>SUMIFS(DataRegularSeason20242025!$AA$3:$AA$1315,DataRegularSeason20242025!$B$3:$B$1315, "&lt;=" &amp; FT$1, DataRegularSeason20242025!$D$3:$D$1315, $A32)+SUMIFS(DataRegularSeason20242025!$AB$3:$AB$1315,DataRegularSeason20242025!$B$3:$B$1315, "&lt;=" &amp; FT$1, DataRegularSeason20242025!$E$3:$E$1315, $A32)</f>
        <v>10</v>
      </c>
      <c r="FU32">
        <f>SUMIFS(DataRegularSeason20242025!$AA$3:$AA$1315,DataRegularSeason20242025!$B$3:$B$1315, "&lt;=" &amp; FU$1, DataRegularSeason20242025!$D$3:$D$1315, $A32)+SUMIFS(DataRegularSeason20242025!$AB$3:$AB$1315,DataRegularSeason20242025!$B$3:$B$1315, "&lt;=" &amp; FU$1, DataRegularSeason20242025!$E$3:$E$1315, $A32)</f>
        <v>10</v>
      </c>
      <c r="FV32">
        <f>SUMIFS(DataRegularSeason20242025!$AA$3:$AA$1315,DataRegularSeason20242025!$B$3:$B$1315, "&lt;=" &amp; FV$1, DataRegularSeason20242025!$D$3:$D$1315, $A32)+SUMIFS(DataRegularSeason20242025!$AB$3:$AB$1315,DataRegularSeason20242025!$B$3:$B$1315, "&lt;=" &amp; FV$1, DataRegularSeason20242025!$E$3:$E$1315, $A32)</f>
        <v>10</v>
      </c>
      <c r="FW32">
        <f>SUMIFS(DataRegularSeason20242025!$AA$3:$AA$1315,DataRegularSeason20242025!$B$3:$B$1315, "&lt;=" &amp; FW$1, DataRegularSeason20242025!$D$3:$D$1315, $A32)+SUMIFS(DataRegularSeason20242025!$AB$3:$AB$1315,DataRegularSeason20242025!$B$3:$B$1315, "&lt;=" &amp; FW$1, DataRegularSeason20242025!$E$3:$E$1315, $A32)</f>
        <v>10</v>
      </c>
      <c r="FX32">
        <f>SUMIFS(DataRegularSeason20242025!$AA$3:$AA$1315,DataRegularSeason20242025!$B$3:$B$1315, "&lt;=" &amp; FX$1, DataRegularSeason20242025!$D$3:$D$1315, $A32)+SUMIFS(DataRegularSeason20242025!$AB$3:$AB$1315,DataRegularSeason20242025!$B$3:$B$1315, "&lt;=" &amp; FX$1, DataRegularSeason20242025!$E$3:$E$1315, $A32)</f>
        <v>10</v>
      </c>
      <c r="FY32">
        <f>SUMIFS(DataRegularSeason20242025!$AA$3:$AA$1315,DataRegularSeason20242025!$B$3:$B$1315, "&lt;=" &amp; FY$1, DataRegularSeason20242025!$D$3:$D$1315, $A32)+SUMIFS(DataRegularSeason20242025!$AB$3:$AB$1315,DataRegularSeason20242025!$B$3:$B$1315, "&lt;=" &amp; FY$1, DataRegularSeason20242025!$E$3:$E$1315, $A32)</f>
        <v>10</v>
      </c>
      <c r="FZ32">
        <f>SUMIFS(DataRegularSeason20242025!$AA$3:$AA$1315,DataRegularSeason20242025!$B$3:$B$1315, "&lt;=" &amp; FZ$1, DataRegularSeason20242025!$D$3:$D$1315, $A32)+SUMIFS(DataRegularSeason20242025!$AB$3:$AB$1315,DataRegularSeason20242025!$B$3:$B$1315, "&lt;=" &amp; FZ$1, DataRegularSeason20242025!$E$3:$E$1315, $A32)</f>
        <v>10</v>
      </c>
      <c r="GA32">
        <f>SUMIFS(DataRegularSeason20242025!$AA$3:$AA$1315,DataRegularSeason20242025!$B$3:$B$1315, "&lt;=" &amp; GA$1, DataRegularSeason20242025!$D$3:$D$1315, $A32)+SUMIFS(DataRegularSeason20242025!$AB$3:$AB$1315,DataRegularSeason20242025!$B$3:$B$1315, "&lt;=" &amp; GA$1, DataRegularSeason20242025!$E$3:$E$1315, $A32)</f>
        <v>10</v>
      </c>
      <c r="GB32">
        <f>SUMIFS(DataRegularSeason20242025!$AA$3:$AA$1315,DataRegularSeason20242025!$B$3:$B$1315, "&lt;=" &amp; GB$1, DataRegularSeason20242025!$D$3:$D$1315, $A32)+SUMIFS(DataRegularSeason20242025!$AB$3:$AB$1315,DataRegularSeason20242025!$B$3:$B$1315, "&lt;=" &amp; GB$1, DataRegularSeason20242025!$E$3:$E$1315, $A32)</f>
        <v>10</v>
      </c>
      <c r="GC32">
        <f>SUMIFS(DataRegularSeason20242025!$AA$3:$AA$1315,DataRegularSeason20242025!$B$3:$B$1315, "&lt;=" &amp; GC$1, DataRegularSeason20242025!$D$3:$D$1315, $A32)+SUMIFS(DataRegularSeason20242025!$AB$3:$AB$1315,DataRegularSeason20242025!$B$3:$B$1315, "&lt;=" &amp; GC$1, DataRegularSeason20242025!$E$3:$E$1315, $A32)</f>
        <v>10</v>
      </c>
      <c r="GD32">
        <f>SUMIFS(DataRegularSeason20242025!$AA$3:$AA$1315,DataRegularSeason20242025!$B$3:$B$1315, "&lt;=" &amp; GD$1, DataRegularSeason20242025!$D$3:$D$1315, $A32)+SUMIFS(DataRegularSeason20242025!$AB$3:$AB$1315,DataRegularSeason20242025!$B$3:$B$1315, "&lt;=" &amp; GD$1, DataRegularSeason20242025!$E$3:$E$1315, $A32)</f>
        <v>10</v>
      </c>
      <c r="GE32">
        <f>SUMIFS(DataRegularSeason20242025!$AA$3:$AA$1315,DataRegularSeason20242025!$B$3:$B$1315, "&lt;=" &amp; GE$1, DataRegularSeason20242025!$D$3:$D$1315, $A32)+SUMIFS(DataRegularSeason20242025!$AB$3:$AB$1315,DataRegularSeason20242025!$B$3:$B$1315, "&lt;=" &amp; GE$1, DataRegularSeason20242025!$E$3:$E$1315, $A32)</f>
        <v>10</v>
      </c>
      <c r="GF32">
        <f>SUMIFS(DataRegularSeason20242025!$AA$3:$AA$1315,DataRegularSeason20242025!$B$3:$B$1315, "&lt;=" &amp; GF$1, DataRegularSeason20242025!$D$3:$D$1315, $A32)+SUMIFS(DataRegularSeason20242025!$AB$3:$AB$1315,DataRegularSeason20242025!$B$3:$B$1315, "&lt;=" &amp; GF$1, DataRegularSeason20242025!$E$3:$E$1315, $A32)</f>
        <v>10</v>
      </c>
      <c r="GG32">
        <f>SUMIFS(DataRegularSeason20242025!$AA$3:$AA$1315,DataRegularSeason20242025!$B$3:$B$1315, "&lt;=" &amp; GG$1, DataRegularSeason20242025!$D$3:$D$1315, $A32)+SUMIFS(DataRegularSeason20242025!$AB$3:$AB$1315,DataRegularSeason20242025!$B$3:$B$1315, "&lt;=" &amp; GG$1, DataRegularSeason20242025!$E$3:$E$1315, $A32)</f>
        <v>10</v>
      </c>
      <c r="GH32">
        <f>SUMIFS(DataRegularSeason20242025!$AA$3:$AA$1315,DataRegularSeason20242025!$B$3:$B$1315, "&lt;=" &amp; GH$1, DataRegularSeason20242025!$D$3:$D$1315, $A32)+SUMIFS(DataRegularSeason20242025!$AB$3:$AB$1315,DataRegularSeason20242025!$B$3:$B$1315, "&lt;=" &amp; GH$1, DataRegularSeason20242025!$E$3:$E$1315, $A32)</f>
        <v>10</v>
      </c>
      <c r="GI32">
        <f>SUMIFS(DataRegularSeason20242025!$AA$3:$AA$1315,DataRegularSeason20242025!$B$3:$B$1315, "&lt;=" &amp; GI$1, DataRegularSeason20242025!$D$3:$D$1315, $A32)+SUMIFS(DataRegularSeason20242025!$AB$3:$AB$1315,DataRegularSeason20242025!$B$3:$B$1315, "&lt;=" &amp; GI$1, DataRegularSeason20242025!$E$3:$E$1315, $A32)</f>
        <v>10</v>
      </c>
      <c r="GJ32">
        <f>SUMIFS(DataRegularSeason20242025!$AA$3:$AA$1315,DataRegularSeason20242025!$B$3:$B$1315, "&lt;=" &amp; GJ$1, DataRegularSeason20242025!$D$3:$D$1315, $A32)+SUMIFS(DataRegularSeason20242025!$AB$3:$AB$1315,DataRegularSeason20242025!$B$3:$B$1315, "&lt;=" &amp; GJ$1, DataRegularSeason20242025!$E$3:$E$1315, $A32)</f>
        <v>10</v>
      </c>
      <c r="GK32">
        <f>SUMIFS(DataRegularSeason20242025!$AA$3:$AA$1315,DataRegularSeason20242025!$B$3:$B$1315, "&lt;=" &amp; GK$1, DataRegularSeason20242025!$D$3:$D$1315, $A32)+SUMIFS(DataRegularSeason20242025!$AB$3:$AB$1315,DataRegularSeason20242025!$B$3:$B$1315, "&lt;=" &amp; GK$1, DataRegularSeason20242025!$E$3:$E$1315, $A32)</f>
        <v>10</v>
      </c>
      <c r="GL32">
        <f>SUMIFS(DataRegularSeason20242025!$AA$3:$AA$1315,DataRegularSeason20242025!$B$3:$B$1315, "&lt;=" &amp; GL$1, DataRegularSeason20242025!$D$3:$D$1315, $A32)+SUMIFS(DataRegularSeason20242025!$AB$3:$AB$1315,DataRegularSeason20242025!$B$3:$B$1315, "&lt;=" &amp; GL$1, DataRegularSeason20242025!$E$3:$E$1315, $A32)</f>
        <v>10</v>
      </c>
      <c r="GM32">
        <f>SUMIFS(DataRegularSeason20242025!$AA$3:$AA$1315,DataRegularSeason20242025!$B$3:$B$1315, "&lt;=" &amp; GM$1, DataRegularSeason20242025!$D$3:$D$1315, $A32)+SUMIFS(DataRegularSeason20242025!$AB$3:$AB$1315,DataRegularSeason20242025!$B$3:$B$1315, "&lt;=" &amp; GM$1, DataRegularSeason20242025!$E$3:$E$1315, $A32)</f>
        <v>10</v>
      </c>
      <c r="GN32">
        <f>SUMIFS(DataRegularSeason20242025!$AA$3:$AA$1315,DataRegularSeason20242025!$B$3:$B$1315, "&lt;=" &amp; GN$1, DataRegularSeason20242025!$D$3:$D$1315, $A32)+SUMIFS(DataRegularSeason20242025!$AB$3:$AB$1315,DataRegularSeason20242025!$B$3:$B$1315, "&lt;=" &amp; GN$1, DataRegularSeason20242025!$E$3:$E$1315, $A32)</f>
        <v>10</v>
      </c>
      <c r="GO32">
        <f>SUMIFS(DataRegularSeason20242025!$AA$3:$AA$1315,DataRegularSeason20242025!$B$3:$B$1315, "&lt;=" &amp; GO$1, DataRegularSeason20242025!$D$3:$D$1315, $A32)+SUMIFS(DataRegularSeason20242025!$AB$3:$AB$1315,DataRegularSeason20242025!$B$3:$B$1315, "&lt;=" &amp; GO$1, DataRegularSeason20242025!$E$3:$E$1315, $A32)</f>
        <v>10</v>
      </c>
      <c r="GP32">
        <f>SUMIFS(DataRegularSeason20242025!$AA$3:$AA$1315,DataRegularSeason20242025!$B$3:$B$1315, "&lt;=" &amp; GP$1, DataRegularSeason20242025!$D$3:$D$1315, $A32)+SUMIFS(DataRegularSeason20242025!$AB$3:$AB$1315,DataRegularSeason20242025!$B$3:$B$1315, "&lt;=" &amp; GP$1, DataRegularSeason20242025!$E$3:$E$1315, $A32)</f>
        <v>10</v>
      </c>
      <c r="GQ32">
        <f>SUMIFS(DataRegularSeason20242025!$AA$3:$AA$1315,DataRegularSeason20242025!$B$3:$B$1315, "&lt;=" &amp; GQ$1, DataRegularSeason20242025!$D$3:$D$1315, $A32)+SUMIFS(DataRegularSeason20242025!$AB$3:$AB$1315,DataRegularSeason20242025!$B$3:$B$1315, "&lt;=" &amp; GQ$1, DataRegularSeason20242025!$E$3:$E$1315, $A32)</f>
        <v>10</v>
      </c>
      <c r="GR32">
        <f>SUMIFS(DataRegularSeason20242025!$AA$3:$AA$1315,DataRegularSeason20242025!$B$3:$B$1315, "&lt;=" &amp; GR$1, DataRegularSeason20242025!$D$3:$D$1315, $A32)+SUMIFS(DataRegularSeason20242025!$AB$3:$AB$1315,DataRegularSeason20242025!$B$3:$B$1315, "&lt;=" &amp; GR$1, DataRegularSeason20242025!$E$3:$E$1315, $A32)</f>
        <v>10</v>
      </c>
      <c r="GS32">
        <f>SUMIFS(DataRegularSeason20242025!$AA$3:$AA$1315,DataRegularSeason20242025!$B$3:$B$1315, "&lt;=" &amp; GS$1, DataRegularSeason20242025!$D$3:$D$1315, $A32)+SUMIFS(DataRegularSeason20242025!$AB$3:$AB$1315,DataRegularSeason20242025!$B$3:$B$1315, "&lt;=" &amp; GS$1, DataRegularSeason20242025!$E$3:$E$1315, $A32)</f>
        <v>10</v>
      </c>
      <c r="GT32">
        <f>SUMIFS(DataRegularSeason20242025!$AA$3:$AA$1315,DataRegularSeason20242025!$B$3:$B$1315, "&lt;=" &amp; GT$1, DataRegularSeason20242025!$D$3:$D$1315, $A32)+SUMIFS(DataRegularSeason20242025!$AB$3:$AB$1315,DataRegularSeason20242025!$B$3:$B$1315, "&lt;=" &amp; GT$1, DataRegularSeason20242025!$E$3:$E$1315, $A32)</f>
        <v>10</v>
      </c>
      <c r="GU32">
        <f>SUMIFS(DataRegularSeason20242025!$AA$3:$AA$1315,DataRegularSeason20242025!$B$3:$B$1315, "&lt;=" &amp; GU$1, DataRegularSeason20242025!$D$3:$D$1315, $A32)+SUMIFS(DataRegularSeason20242025!$AB$3:$AB$1315,DataRegularSeason20242025!$B$3:$B$1315, "&lt;=" &amp; GU$1, DataRegularSeason20242025!$E$3:$E$1315, $A32)</f>
        <v>10</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8</v>
      </c>
      <c r="AL33">
        <f>SUMIFS(DataRegularSeason20242025!$AA$3:$AA$1315,DataRegularSeason20242025!$B$3:$B$1315, "&lt;=" &amp; AL$1, DataRegularSeason20242025!$D$3:$D$1315, $A33)+SUMIFS(DataRegularSeason20242025!$AB$3:$AB$1315,DataRegularSeason20242025!$B$3:$B$1315, "&lt;=" &amp; AL$1, DataRegularSeason20242025!$E$3:$E$1315, $A33)</f>
        <v>8</v>
      </c>
      <c r="AM33">
        <f>SUMIFS(DataRegularSeason20242025!$AA$3:$AA$1315,DataRegularSeason20242025!$B$3:$B$1315, "&lt;=" &amp; AM$1, DataRegularSeason20242025!$D$3:$D$1315, $A33)+SUMIFS(DataRegularSeason20242025!$AB$3:$AB$1315,DataRegularSeason20242025!$B$3:$B$1315, "&lt;=" &amp; AM$1, DataRegularSeason20242025!$E$3:$E$1315, $A33)</f>
        <v>8</v>
      </c>
      <c r="AN33">
        <f>SUMIFS(DataRegularSeason20242025!$AA$3:$AA$1315,DataRegularSeason20242025!$B$3:$B$1315, "&lt;=" &amp; AN$1, DataRegularSeason20242025!$D$3:$D$1315, $A33)+SUMIFS(DataRegularSeason20242025!$AB$3:$AB$1315,DataRegularSeason20242025!$B$3:$B$1315, "&lt;=" &amp; AN$1, DataRegularSeason20242025!$E$3:$E$1315, $A33)</f>
        <v>8</v>
      </c>
      <c r="AO33">
        <f>SUMIFS(DataRegularSeason20242025!$AA$3:$AA$1315,DataRegularSeason20242025!$B$3:$B$1315, "&lt;=" &amp; AO$1, DataRegularSeason20242025!$D$3:$D$1315, $A33)+SUMIFS(DataRegularSeason20242025!$AB$3:$AB$1315,DataRegularSeason20242025!$B$3:$B$1315, "&lt;=" &amp; AO$1, DataRegularSeason20242025!$E$3:$E$1315, $A33)</f>
        <v>8</v>
      </c>
      <c r="AP33">
        <f>SUMIFS(DataRegularSeason20242025!$AA$3:$AA$1315,DataRegularSeason20242025!$B$3:$B$1315, "&lt;=" &amp; AP$1, DataRegularSeason20242025!$D$3:$D$1315, $A33)+SUMIFS(DataRegularSeason20242025!$AB$3:$AB$1315,DataRegularSeason20242025!$B$3:$B$1315, "&lt;=" &amp; AP$1, DataRegularSeason20242025!$E$3:$E$1315, $A33)</f>
        <v>8</v>
      </c>
      <c r="AQ33">
        <f>SUMIFS(DataRegularSeason20242025!$AA$3:$AA$1315,DataRegularSeason20242025!$B$3:$B$1315, "&lt;=" &amp; AQ$1, DataRegularSeason20242025!$D$3:$D$1315, $A33)+SUMIFS(DataRegularSeason20242025!$AB$3:$AB$1315,DataRegularSeason20242025!$B$3:$B$1315, "&lt;=" &amp; AQ$1, DataRegularSeason20242025!$E$3:$E$1315, $A33)</f>
        <v>8</v>
      </c>
      <c r="AR33">
        <f>SUMIFS(DataRegularSeason20242025!$AA$3:$AA$1315,DataRegularSeason20242025!$B$3:$B$1315, "&lt;=" &amp; AR$1, DataRegularSeason20242025!$D$3:$D$1315, $A33)+SUMIFS(DataRegularSeason20242025!$AB$3:$AB$1315,DataRegularSeason20242025!$B$3:$B$1315, "&lt;=" &amp; AR$1, DataRegularSeason20242025!$E$3:$E$1315, $A33)</f>
        <v>8</v>
      </c>
      <c r="AS33">
        <f>SUMIFS(DataRegularSeason20242025!$AA$3:$AA$1315,DataRegularSeason20242025!$B$3:$B$1315, "&lt;=" &amp; AS$1, DataRegularSeason20242025!$D$3:$D$1315, $A33)+SUMIFS(DataRegularSeason20242025!$AB$3:$AB$1315,DataRegularSeason20242025!$B$3:$B$1315, "&lt;=" &amp; AS$1, DataRegularSeason20242025!$E$3:$E$1315, $A33)</f>
        <v>8</v>
      </c>
      <c r="AT33">
        <f>SUMIFS(DataRegularSeason20242025!$AA$3:$AA$1315,DataRegularSeason20242025!$B$3:$B$1315, "&lt;=" &amp; AT$1, DataRegularSeason20242025!$D$3:$D$1315, $A33)+SUMIFS(DataRegularSeason20242025!$AB$3:$AB$1315,DataRegularSeason20242025!$B$3:$B$1315, "&lt;=" &amp; AT$1, DataRegularSeason20242025!$E$3:$E$1315, $A33)</f>
        <v>8</v>
      </c>
      <c r="AU33">
        <f>SUMIFS(DataRegularSeason20242025!$AA$3:$AA$1315,DataRegularSeason20242025!$B$3:$B$1315, "&lt;=" &amp; AU$1, DataRegularSeason20242025!$D$3:$D$1315, $A33)+SUMIFS(DataRegularSeason20242025!$AB$3:$AB$1315,DataRegularSeason20242025!$B$3:$B$1315, "&lt;=" &amp; AU$1, DataRegularSeason20242025!$E$3:$E$1315, $A33)</f>
        <v>8</v>
      </c>
      <c r="AV33">
        <f>SUMIFS(DataRegularSeason20242025!$AA$3:$AA$1315,DataRegularSeason20242025!$B$3:$B$1315, "&lt;=" &amp; AV$1, DataRegularSeason20242025!$D$3:$D$1315, $A33)+SUMIFS(DataRegularSeason20242025!$AB$3:$AB$1315,DataRegularSeason20242025!$B$3:$B$1315, "&lt;=" &amp; AV$1, DataRegularSeason20242025!$E$3:$E$1315, $A33)</f>
        <v>8</v>
      </c>
      <c r="AW33">
        <f>SUMIFS(DataRegularSeason20242025!$AA$3:$AA$1315,DataRegularSeason20242025!$B$3:$B$1315, "&lt;=" &amp; AW$1, DataRegularSeason20242025!$D$3:$D$1315, $A33)+SUMIFS(DataRegularSeason20242025!$AB$3:$AB$1315,DataRegularSeason20242025!$B$3:$B$1315, "&lt;=" &amp; AW$1, DataRegularSeason20242025!$E$3:$E$1315, $A33)</f>
        <v>8</v>
      </c>
      <c r="AX33">
        <f>SUMIFS(DataRegularSeason20242025!$AA$3:$AA$1315,DataRegularSeason20242025!$B$3:$B$1315, "&lt;=" &amp; AX$1, DataRegularSeason20242025!$D$3:$D$1315, $A33)+SUMIFS(DataRegularSeason20242025!$AB$3:$AB$1315,DataRegularSeason20242025!$B$3:$B$1315, "&lt;=" &amp; AX$1, DataRegularSeason20242025!$E$3:$E$1315, $A33)</f>
        <v>8</v>
      </c>
      <c r="AY33">
        <f>SUMIFS(DataRegularSeason20242025!$AA$3:$AA$1315,DataRegularSeason20242025!$B$3:$B$1315, "&lt;=" &amp; AY$1, DataRegularSeason20242025!$D$3:$D$1315, $A33)+SUMIFS(DataRegularSeason20242025!$AB$3:$AB$1315,DataRegularSeason20242025!$B$3:$B$1315, "&lt;=" &amp; AY$1, DataRegularSeason20242025!$E$3:$E$1315, $A33)</f>
        <v>8</v>
      </c>
      <c r="AZ33">
        <f>SUMIFS(DataRegularSeason20242025!$AA$3:$AA$1315,DataRegularSeason20242025!$B$3:$B$1315, "&lt;=" &amp; AZ$1, DataRegularSeason20242025!$D$3:$D$1315, $A33)+SUMIFS(DataRegularSeason20242025!$AB$3:$AB$1315,DataRegularSeason20242025!$B$3:$B$1315, "&lt;=" &amp; AZ$1, DataRegularSeason20242025!$E$3:$E$1315, $A33)</f>
        <v>8</v>
      </c>
      <c r="BA33">
        <f>SUMIFS(DataRegularSeason20242025!$AA$3:$AA$1315,DataRegularSeason20242025!$B$3:$B$1315, "&lt;=" &amp; BA$1, DataRegularSeason20242025!$D$3:$D$1315, $A33)+SUMIFS(DataRegularSeason20242025!$AB$3:$AB$1315,DataRegularSeason20242025!$B$3:$B$1315, "&lt;=" &amp; BA$1, DataRegularSeason20242025!$E$3:$E$1315, $A33)</f>
        <v>8</v>
      </c>
      <c r="BB33">
        <f>SUMIFS(DataRegularSeason20242025!$AA$3:$AA$1315,DataRegularSeason20242025!$B$3:$B$1315, "&lt;=" &amp; BB$1, DataRegularSeason20242025!$D$3:$D$1315, $A33)+SUMIFS(DataRegularSeason20242025!$AB$3:$AB$1315,DataRegularSeason20242025!$B$3:$B$1315, "&lt;=" &amp; BB$1, DataRegularSeason20242025!$E$3:$E$1315, $A33)</f>
        <v>8</v>
      </c>
      <c r="BC33">
        <f>SUMIFS(DataRegularSeason20242025!$AA$3:$AA$1315,DataRegularSeason20242025!$B$3:$B$1315, "&lt;=" &amp; BC$1, DataRegularSeason20242025!$D$3:$D$1315, $A33)+SUMIFS(DataRegularSeason20242025!$AB$3:$AB$1315,DataRegularSeason20242025!$B$3:$B$1315, "&lt;=" &amp; BC$1, DataRegularSeason20242025!$E$3:$E$1315, $A33)</f>
        <v>8</v>
      </c>
      <c r="BD33">
        <f>SUMIFS(DataRegularSeason20242025!$AA$3:$AA$1315,DataRegularSeason20242025!$B$3:$B$1315, "&lt;=" &amp; BD$1, DataRegularSeason20242025!$D$3:$D$1315, $A33)+SUMIFS(DataRegularSeason20242025!$AB$3:$AB$1315,DataRegularSeason20242025!$B$3:$B$1315, "&lt;=" &amp; BD$1, DataRegularSeason20242025!$E$3:$E$1315, $A33)</f>
        <v>8</v>
      </c>
      <c r="BE33">
        <f>SUMIFS(DataRegularSeason20242025!$AA$3:$AA$1315,DataRegularSeason20242025!$B$3:$B$1315, "&lt;=" &amp; BE$1, DataRegularSeason20242025!$D$3:$D$1315, $A33)+SUMIFS(DataRegularSeason20242025!$AB$3:$AB$1315,DataRegularSeason20242025!$B$3:$B$1315, "&lt;=" &amp; BE$1, DataRegularSeason20242025!$E$3:$E$1315, $A33)</f>
        <v>8</v>
      </c>
      <c r="BF33">
        <f>SUMIFS(DataRegularSeason20242025!$AA$3:$AA$1315,DataRegularSeason20242025!$B$3:$B$1315, "&lt;=" &amp; BF$1, DataRegularSeason20242025!$D$3:$D$1315, $A33)+SUMIFS(DataRegularSeason20242025!$AB$3:$AB$1315,DataRegularSeason20242025!$B$3:$B$1315, "&lt;=" &amp; BF$1, DataRegularSeason20242025!$E$3:$E$1315, $A33)</f>
        <v>8</v>
      </c>
      <c r="BG33">
        <f>SUMIFS(DataRegularSeason20242025!$AA$3:$AA$1315,DataRegularSeason20242025!$B$3:$B$1315, "&lt;=" &amp; BG$1, DataRegularSeason20242025!$D$3:$D$1315, $A33)+SUMIFS(DataRegularSeason20242025!$AB$3:$AB$1315,DataRegularSeason20242025!$B$3:$B$1315, "&lt;=" &amp; BG$1, DataRegularSeason20242025!$E$3:$E$1315, $A33)</f>
        <v>8</v>
      </c>
      <c r="BH33">
        <f>SUMIFS(DataRegularSeason20242025!$AA$3:$AA$1315,DataRegularSeason20242025!$B$3:$B$1315, "&lt;=" &amp; BH$1, DataRegularSeason20242025!$D$3:$D$1315, $A33)+SUMIFS(DataRegularSeason20242025!$AB$3:$AB$1315,DataRegularSeason20242025!$B$3:$B$1315, "&lt;=" &amp; BH$1, DataRegularSeason20242025!$E$3:$E$1315, $A33)</f>
        <v>8</v>
      </c>
      <c r="BI33">
        <f>SUMIFS(DataRegularSeason20242025!$AA$3:$AA$1315,DataRegularSeason20242025!$B$3:$B$1315, "&lt;=" &amp; BI$1, DataRegularSeason20242025!$D$3:$D$1315, $A33)+SUMIFS(DataRegularSeason20242025!$AB$3:$AB$1315,DataRegularSeason20242025!$B$3:$B$1315, "&lt;=" &amp; BI$1, DataRegularSeason20242025!$E$3:$E$1315, $A33)</f>
        <v>8</v>
      </c>
      <c r="BJ33">
        <f>SUMIFS(DataRegularSeason20242025!$AA$3:$AA$1315,DataRegularSeason20242025!$B$3:$B$1315, "&lt;=" &amp; BJ$1, DataRegularSeason20242025!$D$3:$D$1315, $A33)+SUMIFS(DataRegularSeason20242025!$AB$3:$AB$1315,DataRegularSeason20242025!$B$3:$B$1315, "&lt;=" &amp; BJ$1, DataRegularSeason20242025!$E$3:$E$1315, $A33)</f>
        <v>8</v>
      </c>
      <c r="BK33">
        <f>SUMIFS(DataRegularSeason20242025!$AA$3:$AA$1315,DataRegularSeason20242025!$B$3:$B$1315, "&lt;=" &amp; BK$1, DataRegularSeason20242025!$D$3:$D$1315, $A33)+SUMIFS(DataRegularSeason20242025!$AB$3:$AB$1315,DataRegularSeason20242025!$B$3:$B$1315, "&lt;=" &amp; BK$1, DataRegularSeason20242025!$E$3:$E$1315, $A33)</f>
        <v>8</v>
      </c>
      <c r="BL33">
        <f>SUMIFS(DataRegularSeason20242025!$AA$3:$AA$1315,DataRegularSeason20242025!$B$3:$B$1315, "&lt;=" &amp; BL$1, DataRegularSeason20242025!$D$3:$D$1315, $A33)+SUMIFS(DataRegularSeason20242025!$AB$3:$AB$1315,DataRegularSeason20242025!$B$3:$B$1315, "&lt;=" &amp; BL$1, DataRegularSeason20242025!$E$3:$E$1315, $A33)</f>
        <v>8</v>
      </c>
      <c r="BM33">
        <f>SUMIFS(DataRegularSeason20242025!$AA$3:$AA$1315,DataRegularSeason20242025!$B$3:$B$1315, "&lt;=" &amp; BM$1, DataRegularSeason20242025!$D$3:$D$1315, $A33)+SUMIFS(DataRegularSeason20242025!$AB$3:$AB$1315,DataRegularSeason20242025!$B$3:$B$1315, "&lt;=" &amp; BM$1, DataRegularSeason20242025!$E$3:$E$1315, $A33)</f>
        <v>8</v>
      </c>
      <c r="BN33">
        <f>SUMIFS(DataRegularSeason20242025!$AA$3:$AA$1315,DataRegularSeason20242025!$B$3:$B$1315, "&lt;=" &amp; BN$1, DataRegularSeason20242025!$D$3:$D$1315, $A33)+SUMIFS(DataRegularSeason20242025!$AB$3:$AB$1315,DataRegularSeason20242025!$B$3:$B$1315, "&lt;=" &amp; BN$1, DataRegularSeason20242025!$E$3:$E$1315, $A33)</f>
        <v>8</v>
      </c>
      <c r="BO33">
        <f>SUMIFS(DataRegularSeason20242025!$AA$3:$AA$1315,DataRegularSeason20242025!$B$3:$B$1315, "&lt;=" &amp; BO$1, DataRegularSeason20242025!$D$3:$D$1315, $A33)+SUMIFS(DataRegularSeason20242025!$AB$3:$AB$1315,DataRegularSeason20242025!$B$3:$B$1315, "&lt;=" &amp; BO$1, DataRegularSeason20242025!$E$3:$E$1315, $A33)</f>
        <v>8</v>
      </c>
      <c r="BP33">
        <f>SUMIFS(DataRegularSeason20242025!$AA$3:$AA$1315,DataRegularSeason20242025!$B$3:$B$1315, "&lt;=" &amp; BP$1, DataRegularSeason20242025!$D$3:$D$1315, $A33)+SUMIFS(DataRegularSeason20242025!$AB$3:$AB$1315,DataRegularSeason20242025!$B$3:$B$1315, "&lt;=" &amp; BP$1, DataRegularSeason20242025!$E$3:$E$1315, $A33)</f>
        <v>8</v>
      </c>
      <c r="BQ33">
        <f>SUMIFS(DataRegularSeason20242025!$AA$3:$AA$1315,DataRegularSeason20242025!$B$3:$B$1315, "&lt;=" &amp; BQ$1, DataRegularSeason20242025!$D$3:$D$1315, $A33)+SUMIFS(DataRegularSeason20242025!$AB$3:$AB$1315,DataRegularSeason20242025!$B$3:$B$1315, "&lt;=" &amp; BQ$1, DataRegularSeason20242025!$E$3:$E$1315, $A33)</f>
        <v>8</v>
      </c>
      <c r="BR33">
        <f>SUMIFS(DataRegularSeason20242025!$AA$3:$AA$1315,DataRegularSeason20242025!$B$3:$B$1315, "&lt;=" &amp; BR$1, DataRegularSeason20242025!$D$3:$D$1315, $A33)+SUMIFS(DataRegularSeason20242025!$AB$3:$AB$1315,DataRegularSeason20242025!$B$3:$B$1315, "&lt;=" &amp; BR$1, DataRegularSeason20242025!$E$3:$E$1315, $A33)</f>
        <v>8</v>
      </c>
      <c r="BS33">
        <f>SUMIFS(DataRegularSeason20242025!$AA$3:$AA$1315,DataRegularSeason20242025!$B$3:$B$1315, "&lt;=" &amp; BS$1, DataRegularSeason20242025!$D$3:$D$1315, $A33)+SUMIFS(DataRegularSeason20242025!$AB$3:$AB$1315,DataRegularSeason20242025!$B$3:$B$1315, "&lt;=" &amp; BS$1, DataRegularSeason20242025!$E$3:$E$1315, $A33)</f>
        <v>8</v>
      </c>
      <c r="BT33">
        <f>SUMIFS(DataRegularSeason20242025!$AA$3:$AA$1315,DataRegularSeason20242025!$B$3:$B$1315, "&lt;=" &amp; BT$1, DataRegularSeason20242025!$D$3:$D$1315, $A33)+SUMIFS(DataRegularSeason20242025!$AB$3:$AB$1315,DataRegularSeason20242025!$B$3:$B$1315, "&lt;=" &amp; BT$1, DataRegularSeason20242025!$E$3:$E$1315, $A33)</f>
        <v>8</v>
      </c>
      <c r="BU33">
        <f>SUMIFS(DataRegularSeason20242025!$AA$3:$AA$1315,DataRegularSeason20242025!$B$3:$B$1315, "&lt;=" &amp; BU$1, DataRegularSeason20242025!$D$3:$D$1315, $A33)+SUMIFS(DataRegularSeason20242025!$AB$3:$AB$1315,DataRegularSeason20242025!$B$3:$B$1315, "&lt;=" &amp; BU$1, DataRegularSeason20242025!$E$3:$E$1315, $A33)</f>
        <v>8</v>
      </c>
      <c r="BV33">
        <f>SUMIFS(DataRegularSeason20242025!$AA$3:$AA$1315,DataRegularSeason20242025!$B$3:$B$1315, "&lt;=" &amp; BV$1, DataRegularSeason20242025!$D$3:$D$1315, $A33)+SUMIFS(DataRegularSeason20242025!$AB$3:$AB$1315,DataRegularSeason20242025!$B$3:$B$1315, "&lt;=" &amp; BV$1, DataRegularSeason20242025!$E$3:$E$1315, $A33)</f>
        <v>8</v>
      </c>
      <c r="BW33">
        <f>SUMIFS(DataRegularSeason20242025!$AA$3:$AA$1315,DataRegularSeason20242025!$B$3:$B$1315, "&lt;=" &amp; BW$1, DataRegularSeason20242025!$D$3:$D$1315, $A33)+SUMIFS(DataRegularSeason20242025!$AB$3:$AB$1315,DataRegularSeason20242025!$B$3:$B$1315, "&lt;=" &amp; BW$1, DataRegularSeason20242025!$E$3:$E$1315, $A33)</f>
        <v>8</v>
      </c>
      <c r="BX33">
        <f>SUMIFS(DataRegularSeason20242025!$AA$3:$AA$1315,DataRegularSeason20242025!$B$3:$B$1315, "&lt;=" &amp; BX$1, DataRegularSeason20242025!$D$3:$D$1315, $A33)+SUMIFS(DataRegularSeason20242025!$AB$3:$AB$1315,DataRegularSeason20242025!$B$3:$B$1315, "&lt;=" &amp; BX$1, DataRegularSeason20242025!$E$3:$E$1315, $A33)</f>
        <v>8</v>
      </c>
      <c r="BY33">
        <f>SUMIFS(DataRegularSeason20242025!$AA$3:$AA$1315,DataRegularSeason20242025!$B$3:$B$1315, "&lt;=" &amp; BY$1, DataRegularSeason20242025!$D$3:$D$1315, $A33)+SUMIFS(DataRegularSeason20242025!$AB$3:$AB$1315,DataRegularSeason20242025!$B$3:$B$1315, "&lt;=" &amp; BY$1, DataRegularSeason20242025!$E$3:$E$1315, $A33)</f>
        <v>8</v>
      </c>
      <c r="BZ33">
        <f>SUMIFS(DataRegularSeason20242025!$AA$3:$AA$1315,DataRegularSeason20242025!$B$3:$B$1315, "&lt;=" &amp; BZ$1, DataRegularSeason20242025!$D$3:$D$1315, $A33)+SUMIFS(DataRegularSeason20242025!$AB$3:$AB$1315,DataRegularSeason20242025!$B$3:$B$1315, "&lt;=" &amp; BZ$1, DataRegularSeason20242025!$E$3:$E$1315, $A33)</f>
        <v>8</v>
      </c>
      <c r="CA33">
        <f>SUMIFS(DataRegularSeason20242025!$AA$3:$AA$1315,DataRegularSeason20242025!$B$3:$B$1315, "&lt;=" &amp; CA$1, DataRegularSeason20242025!$D$3:$D$1315, $A33)+SUMIFS(DataRegularSeason20242025!$AB$3:$AB$1315,DataRegularSeason20242025!$B$3:$B$1315, "&lt;=" &amp; CA$1, DataRegularSeason20242025!$E$3:$E$1315, $A33)</f>
        <v>8</v>
      </c>
      <c r="CB33">
        <f>SUMIFS(DataRegularSeason20242025!$AA$3:$AA$1315,DataRegularSeason20242025!$B$3:$B$1315, "&lt;=" &amp; CB$1, DataRegularSeason20242025!$D$3:$D$1315, $A33)+SUMIFS(DataRegularSeason20242025!$AB$3:$AB$1315,DataRegularSeason20242025!$B$3:$B$1315, "&lt;=" &amp; CB$1, DataRegularSeason20242025!$E$3:$E$1315, $A33)</f>
        <v>8</v>
      </c>
      <c r="CC33">
        <f>SUMIFS(DataRegularSeason20242025!$AA$3:$AA$1315,DataRegularSeason20242025!$B$3:$B$1315, "&lt;=" &amp; CC$1, DataRegularSeason20242025!$D$3:$D$1315, $A33)+SUMIFS(DataRegularSeason20242025!$AB$3:$AB$1315,DataRegularSeason20242025!$B$3:$B$1315, "&lt;=" &amp; CC$1, DataRegularSeason20242025!$E$3:$E$1315, $A33)</f>
        <v>8</v>
      </c>
      <c r="CD33">
        <f>SUMIFS(DataRegularSeason20242025!$AA$3:$AA$1315,DataRegularSeason20242025!$B$3:$B$1315, "&lt;=" &amp; CD$1, DataRegularSeason20242025!$D$3:$D$1315, $A33)+SUMIFS(DataRegularSeason20242025!$AB$3:$AB$1315,DataRegularSeason20242025!$B$3:$B$1315, "&lt;=" &amp; CD$1, DataRegularSeason20242025!$E$3:$E$1315, $A33)</f>
        <v>8</v>
      </c>
      <c r="CE33">
        <f>SUMIFS(DataRegularSeason20242025!$AA$3:$AA$1315,DataRegularSeason20242025!$B$3:$B$1315, "&lt;=" &amp; CE$1, DataRegularSeason20242025!$D$3:$D$1315, $A33)+SUMIFS(DataRegularSeason20242025!$AB$3:$AB$1315,DataRegularSeason20242025!$B$3:$B$1315, "&lt;=" &amp; CE$1, DataRegularSeason20242025!$E$3:$E$1315, $A33)</f>
        <v>8</v>
      </c>
      <c r="CF33">
        <f>SUMIFS(DataRegularSeason20242025!$AA$3:$AA$1315,DataRegularSeason20242025!$B$3:$B$1315, "&lt;=" &amp; CF$1, DataRegularSeason20242025!$D$3:$D$1315, $A33)+SUMIFS(DataRegularSeason20242025!$AB$3:$AB$1315,DataRegularSeason20242025!$B$3:$B$1315, "&lt;=" &amp; CF$1, DataRegularSeason20242025!$E$3:$E$1315, $A33)</f>
        <v>8</v>
      </c>
      <c r="CG33">
        <f>SUMIFS(DataRegularSeason20242025!$AA$3:$AA$1315,DataRegularSeason20242025!$B$3:$B$1315, "&lt;=" &amp; CG$1, DataRegularSeason20242025!$D$3:$D$1315, $A33)+SUMIFS(DataRegularSeason20242025!$AB$3:$AB$1315,DataRegularSeason20242025!$B$3:$B$1315, "&lt;=" &amp; CG$1, DataRegularSeason20242025!$E$3:$E$1315, $A33)</f>
        <v>8</v>
      </c>
      <c r="CH33">
        <f>SUMIFS(DataRegularSeason20242025!$AA$3:$AA$1315,DataRegularSeason20242025!$B$3:$B$1315, "&lt;=" &amp; CH$1, DataRegularSeason20242025!$D$3:$D$1315, $A33)+SUMIFS(DataRegularSeason20242025!$AB$3:$AB$1315,DataRegularSeason20242025!$B$3:$B$1315, "&lt;=" &amp; CH$1, DataRegularSeason20242025!$E$3:$E$1315, $A33)</f>
        <v>8</v>
      </c>
      <c r="CI33">
        <f>SUMIFS(DataRegularSeason20242025!$AA$3:$AA$1315,DataRegularSeason20242025!$B$3:$B$1315, "&lt;=" &amp; CI$1, DataRegularSeason20242025!$D$3:$D$1315, $A33)+SUMIFS(DataRegularSeason20242025!$AB$3:$AB$1315,DataRegularSeason20242025!$B$3:$B$1315, "&lt;=" &amp; CI$1, DataRegularSeason20242025!$E$3:$E$1315, $A33)</f>
        <v>8</v>
      </c>
      <c r="CJ33">
        <f>SUMIFS(DataRegularSeason20242025!$AA$3:$AA$1315,DataRegularSeason20242025!$B$3:$B$1315, "&lt;=" &amp; CJ$1, DataRegularSeason20242025!$D$3:$D$1315, $A33)+SUMIFS(DataRegularSeason20242025!$AB$3:$AB$1315,DataRegularSeason20242025!$B$3:$B$1315, "&lt;=" &amp; CJ$1, DataRegularSeason20242025!$E$3:$E$1315, $A33)</f>
        <v>8</v>
      </c>
      <c r="CK33">
        <f>SUMIFS(DataRegularSeason20242025!$AA$3:$AA$1315,DataRegularSeason20242025!$B$3:$B$1315, "&lt;=" &amp; CK$1, DataRegularSeason20242025!$D$3:$D$1315, $A33)+SUMIFS(DataRegularSeason20242025!$AB$3:$AB$1315,DataRegularSeason20242025!$B$3:$B$1315, "&lt;=" &amp; CK$1, DataRegularSeason20242025!$E$3:$E$1315, $A33)</f>
        <v>8</v>
      </c>
      <c r="CL33">
        <f>SUMIFS(DataRegularSeason20242025!$AA$3:$AA$1315,DataRegularSeason20242025!$B$3:$B$1315, "&lt;=" &amp; CL$1, DataRegularSeason20242025!$D$3:$D$1315, $A33)+SUMIFS(DataRegularSeason20242025!$AB$3:$AB$1315,DataRegularSeason20242025!$B$3:$B$1315, "&lt;=" &amp; CL$1, DataRegularSeason20242025!$E$3:$E$1315, $A33)</f>
        <v>8</v>
      </c>
      <c r="CM33">
        <f>SUMIFS(DataRegularSeason20242025!$AA$3:$AA$1315,DataRegularSeason20242025!$B$3:$B$1315, "&lt;=" &amp; CM$1, DataRegularSeason20242025!$D$3:$D$1315, $A33)+SUMIFS(DataRegularSeason20242025!$AB$3:$AB$1315,DataRegularSeason20242025!$B$3:$B$1315, "&lt;=" &amp; CM$1, DataRegularSeason20242025!$E$3:$E$1315, $A33)</f>
        <v>8</v>
      </c>
      <c r="CN33">
        <f>SUMIFS(DataRegularSeason20242025!$AA$3:$AA$1315,DataRegularSeason20242025!$B$3:$B$1315, "&lt;=" &amp; CN$1, DataRegularSeason20242025!$D$3:$D$1315, $A33)+SUMIFS(DataRegularSeason20242025!$AB$3:$AB$1315,DataRegularSeason20242025!$B$3:$B$1315, "&lt;=" &amp; CN$1, DataRegularSeason20242025!$E$3:$E$1315, $A33)</f>
        <v>8</v>
      </c>
      <c r="CO33">
        <f>SUMIFS(DataRegularSeason20242025!$AA$3:$AA$1315,DataRegularSeason20242025!$B$3:$B$1315, "&lt;=" &amp; CO$1, DataRegularSeason20242025!$D$3:$D$1315, $A33)+SUMIFS(DataRegularSeason20242025!$AB$3:$AB$1315,DataRegularSeason20242025!$B$3:$B$1315, "&lt;=" &amp; CO$1, DataRegularSeason20242025!$E$3:$E$1315, $A33)</f>
        <v>8</v>
      </c>
      <c r="CP33">
        <f>SUMIFS(DataRegularSeason20242025!$AA$3:$AA$1315,DataRegularSeason20242025!$B$3:$B$1315, "&lt;=" &amp; CP$1, DataRegularSeason20242025!$D$3:$D$1315, $A33)+SUMIFS(DataRegularSeason20242025!$AB$3:$AB$1315,DataRegularSeason20242025!$B$3:$B$1315, "&lt;=" &amp; CP$1, DataRegularSeason20242025!$E$3:$E$1315, $A33)</f>
        <v>8</v>
      </c>
      <c r="CQ33">
        <f>SUMIFS(DataRegularSeason20242025!$AA$3:$AA$1315,DataRegularSeason20242025!$B$3:$B$1315, "&lt;=" &amp; CQ$1, DataRegularSeason20242025!$D$3:$D$1315, $A33)+SUMIFS(DataRegularSeason20242025!$AB$3:$AB$1315,DataRegularSeason20242025!$B$3:$B$1315, "&lt;=" &amp; CQ$1, DataRegularSeason20242025!$E$3:$E$1315, $A33)</f>
        <v>8</v>
      </c>
      <c r="CR33">
        <f>SUMIFS(DataRegularSeason20242025!$AA$3:$AA$1315,DataRegularSeason20242025!$B$3:$B$1315, "&lt;=" &amp; CR$1, DataRegularSeason20242025!$D$3:$D$1315, $A33)+SUMIFS(DataRegularSeason20242025!$AB$3:$AB$1315,DataRegularSeason20242025!$B$3:$B$1315, "&lt;=" &amp; CR$1, DataRegularSeason20242025!$E$3:$E$1315, $A33)</f>
        <v>8</v>
      </c>
      <c r="CS33">
        <f>SUMIFS(DataRegularSeason20242025!$AA$3:$AA$1315,DataRegularSeason20242025!$B$3:$B$1315, "&lt;=" &amp; CS$1, DataRegularSeason20242025!$D$3:$D$1315, $A33)+SUMIFS(DataRegularSeason20242025!$AB$3:$AB$1315,DataRegularSeason20242025!$B$3:$B$1315, "&lt;=" &amp; CS$1, DataRegularSeason20242025!$E$3:$E$1315, $A33)</f>
        <v>8</v>
      </c>
      <c r="CT33">
        <f>SUMIFS(DataRegularSeason20242025!$AA$3:$AA$1315,DataRegularSeason20242025!$B$3:$B$1315, "&lt;=" &amp; CT$1, DataRegularSeason20242025!$D$3:$D$1315, $A33)+SUMIFS(DataRegularSeason20242025!$AB$3:$AB$1315,DataRegularSeason20242025!$B$3:$B$1315, "&lt;=" &amp; CT$1, DataRegularSeason20242025!$E$3:$E$1315, $A33)</f>
        <v>8</v>
      </c>
      <c r="CU33">
        <f>SUMIFS(DataRegularSeason20242025!$AA$3:$AA$1315,DataRegularSeason20242025!$B$3:$B$1315, "&lt;=" &amp; CU$1, DataRegularSeason20242025!$D$3:$D$1315, $A33)+SUMIFS(DataRegularSeason20242025!$AB$3:$AB$1315,DataRegularSeason20242025!$B$3:$B$1315, "&lt;=" &amp; CU$1, DataRegularSeason20242025!$E$3:$E$1315, $A33)</f>
        <v>8</v>
      </c>
      <c r="CV33">
        <f>SUMIFS(DataRegularSeason20242025!$AA$3:$AA$1315,DataRegularSeason20242025!$B$3:$B$1315, "&lt;=" &amp; CV$1, DataRegularSeason20242025!$D$3:$D$1315, $A33)+SUMIFS(DataRegularSeason20242025!$AB$3:$AB$1315,DataRegularSeason20242025!$B$3:$B$1315, "&lt;=" &amp; CV$1, DataRegularSeason20242025!$E$3:$E$1315, $A33)</f>
        <v>8</v>
      </c>
      <c r="CW33">
        <f>SUMIFS(DataRegularSeason20242025!$AA$3:$AA$1315,DataRegularSeason20242025!$B$3:$B$1315, "&lt;=" &amp; CW$1, DataRegularSeason20242025!$D$3:$D$1315, $A33)+SUMIFS(DataRegularSeason20242025!$AB$3:$AB$1315,DataRegularSeason20242025!$B$3:$B$1315, "&lt;=" &amp; CW$1, DataRegularSeason20242025!$E$3:$E$1315, $A33)</f>
        <v>8</v>
      </c>
      <c r="CX33">
        <f>SUMIFS(DataRegularSeason20242025!$AA$3:$AA$1315,DataRegularSeason20242025!$B$3:$B$1315, "&lt;=" &amp; CX$1, DataRegularSeason20242025!$D$3:$D$1315, $A33)+SUMIFS(DataRegularSeason20242025!$AB$3:$AB$1315,DataRegularSeason20242025!$B$3:$B$1315, "&lt;=" &amp; CX$1, DataRegularSeason20242025!$E$3:$E$1315, $A33)</f>
        <v>8</v>
      </c>
      <c r="CY33">
        <f>SUMIFS(DataRegularSeason20242025!$AA$3:$AA$1315,DataRegularSeason20242025!$B$3:$B$1315, "&lt;=" &amp; CY$1, DataRegularSeason20242025!$D$3:$D$1315, $A33)+SUMIFS(DataRegularSeason20242025!$AB$3:$AB$1315,DataRegularSeason20242025!$B$3:$B$1315, "&lt;=" &amp; CY$1, DataRegularSeason20242025!$E$3:$E$1315, $A33)</f>
        <v>8</v>
      </c>
      <c r="CZ33">
        <f>SUMIFS(DataRegularSeason20242025!$AA$3:$AA$1315,DataRegularSeason20242025!$B$3:$B$1315, "&lt;=" &amp; CZ$1, DataRegularSeason20242025!$D$3:$D$1315, $A33)+SUMIFS(DataRegularSeason20242025!$AB$3:$AB$1315,DataRegularSeason20242025!$B$3:$B$1315, "&lt;=" &amp; CZ$1, DataRegularSeason20242025!$E$3:$E$1315, $A33)</f>
        <v>8</v>
      </c>
      <c r="DA33">
        <f>SUMIFS(DataRegularSeason20242025!$AA$3:$AA$1315,DataRegularSeason20242025!$B$3:$B$1315, "&lt;=" &amp; DA$1, DataRegularSeason20242025!$D$3:$D$1315, $A33)+SUMIFS(DataRegularSeason20242025!$AB$3:$AB$1315,DataRegularSeason20242025!$B$3:$B$1315, "&lt;=" &amp; DA$1, DataRegularSeason20242025!$E$3:$E$1315, $A33)</f>
        <v>8</v>
      </c>
      <c r="DB33">
        <f>SUMIFS(DataRegularSeason20242025!$AA$3:$AA$1315,DataRegularSeason20242025!$B$3:$B$1315, "&lt;=" &amp; DB$1, DataRegularSeason20242025!$D$3:$D$1315, $A33)+SUMIFS(DataRegularSeason20242025!$AB$3:$AB$1315,DataRegularSeason20242025!$B$3:$B$1315, "&lt;=" &amp; DB$1, DataRegularSeason20242025!$E$3:$E$1315, $A33)</f>
        <v>8</v>
      </c>
      <c r="DC33">
        <f>SUMIFS(DataRegularSeason20242025!$AA$3:$AA$1315,DataRegularSeason20242025!$B$3:$B$1315, "&lt;=" &amp; DC$1, DataRegularSeason20242025!$D$3:$D$1315, $A33)+SUMIFS(DataRegularSeason20242025!$AB$3:$AB$1315,DataRegularSeason20242025!$B$3:$B$1315, "&lt;=" &amp; DC$1, DataRegularSeason20242025!$E$3:$E$1315, $A33)</f>
        <v>8</v>
      </c>
      <c r="DD33">
        <f>SUMIFS(DataRegularSeason20242025!$AA$3:$AA$1315,DataRegularSeason20242025!$B$3:$B$1315, "&lt;=" &amp; DD$1, DataRegularSeason20242025!$D$3:$D$1315, $A33)+SUMIFS(DataRegularSeason20242025!$AB$3:$AB$1315,DataRegularSeason20242025!$B$3:$B$1315, "&lt;=" &amp; DD$1, DataRegularSeason20242025!$E$3:$E$1315, $A33)</f>
        <v>8</v>
      </c>
      <c r="DE33">
        <f>SUMIFS(DataRegularSeason20242025!$AA$3:$AA$1315,DataRegularSeason20242025!$B$3:$B$1315, "&lt;=" &amp; DE$1, DataRegularSeason20242025!$D$3:$D$1315, $A33)+SUMIFS(DataRegularSeason20242025!$AB$3:$AB$1315,DataRegularSeason20242025!$B$3:$B$1315, "&lt;=" &amp; DE$1, DataRegularSeason20242025!$E$3:$E$1315, $A33)</f>
        <v>8</v>
      </c>
      <c r="DF33">
        <f>SUMIFS(DataRegularSeason20242025!$AA$3:$AA$1315,DataRegularSeason20242025!$B$3:$B$1315, "&lt;=" &amp; DF$1, DataRegularSeason20242025!$D$3:$D$1315, $A33)+SUMIFS(DataRegularSeason20242025!$AB$3:$AB$1315,DataRegularSeason20242025!$B$3:$B$1315, "&lt;=" &amp; DF$1, DataRegularSeason20242025!$E$3:$E$1315, $A33)</f>
        <v>8</v>
      </c>
      <c r="DG33">
        <f>SUMIFS(DataRegularSeason20242025!$AA$3:$AA$1315,DataRegularSeason20242025!$B$3:$B$1315, "&lt;=" &amp; DG$1, DataRegularSeason20242025!$D$3:$D$1315, $A33)+SUMIFS(DataRegularSeason20242025!$AB$3:$AB$1315,DataRegularSeason20242025!$B$3:$B$1315, "&lt;=" &amp; DG$1, DataRegularSeason20242025!$E$3:$E$1315, $A33)</f>
        <v>8</v>
      </c>
      <c r="DH33">
        <f>SUMIFS(DataRegularSeason20242025!$AA$3:$AA$1315,DataRegularSeason20242025!$B$3:$B$1315, "&lt;=" &amp; DH$1, DataRegularSeason20242025!$D$3:$D$1315, $A33)+SUMIFS(DataRegularSeason20242025!$AB$3:$AB$1315,DataRegularSeason20242025!$B$3:$B$1315, "&lt;=" &amp; DH$1, DataRegularSeason20242025!$E$3:$E$1315, $A33)</f>
        <v>8</v>
      </c>
      <c r="DI33">
        <f>SUMIFS(DataRegularSeason20242025!$AA$3:$AA$1315,DataRegularSeason20242025!$B$3:$B$1315, "&lt;=" &amp; DI$1, DataRegularSeason20242025!$D$3:$D$1315, $A33)+SUMIFS(DataRegularSeason20242025!$AB$3:$AB$1315,DataRegularSeason20242025!$B$3:$B$1315, "&lt;=" &amp; DI$1, DataRegularSeason20242025!$E$3:$E$1315, $A33)</f>
        <v>8</v>
      </c>
      <c r="DJ33">
        <f>SUMIFS(DataRegularSeason20242025!$AA$3:$AA$1315,DataRegularSeason20242025!$B$3:$B$1315, "&lt;=" &amp; DJ$1, DataRegularSeason20242025!$D$3:$D$1315, $A33)+SUMIFS(DataRegularSeason20242025!$AB$3:$AB$1315,DataRegularSeason20242025!$B$3:$B$1315, "&lt;=" &amp; DJ$1, DataRegularSeason20242025!$E$3:$E$1315, $A33)</f>
        <v>8</v>
      </c>
      <c r="DK33">
        <f>SUMIFS(DataRegularSeason20242025!$AA$3:$AA$1315,DataRegularSeason20242025!$B$3:$B$1315, "&lt;=" &amp; DK$1, DataRegularSeason20242025!$D$3:$D$1315, $A33)+SUMIFS(DataRegularSeason20242025!$AB$3:$AB$1315,DataRegularSeason20242025!$B$3:$B$1315, "&lt;=" &amp; DK$1, DataRegularSeason20242025!$E$3:$E$1315, $A33)</f>
        <v>8</v>
      </c>
      <c r="DL33">
        <f>SUMIFS(DataRegularSeason20242025!$AA$3:$AA$1315,DataRegularSeason20242025!$B$3:$B$1315, "&lt;=" &amp; DL$1, DataRegularSeason20242025!$D$3:$D$1315, $A33)+SUMIFS(DataRegularSeason20242025!$AB$3:$AB$1315,DataRegularSeason20242025!$B$3:$B$1315, "&lt;=" &amp; DL$1, DataRegularSeason20242025!$E$3:$E$1315, $A33)</f>
        <v>8</v>
      </c>
      <c r="DM33">
        <f>SUMIFS(DataRegularSeason20242025!$AA$3:$AA$1315,DataRegularSeason20242025!$B$3:$B$1315, "&lt;=" &amp; DM$1, DataRegularSeason20242025!$D$3:$D$1315, $A33)+SUMIFS(DataRegularSeason20242025!$AB$3:$AB$1315,DataRegularSeason20242025!$B$3:$B$1315, "&lt;=" &amp; DM$1, DataRegularSeason20242025!$E$3:$E$1315, $A33)</f>
        <v>8</v>
      </c>
      <c r="DN33">
        <f>SUMIFS(DataRegularSeason20242025!$AA$3:$AA$1315,DataRegularSeason20242025!$B$3:$B$1315, "&lt;=" &amp; DN$1, DataRegularSeason20242025!$D$3:$D$1315, $A33)+SUMIFS(DataRegularSeason20242025!$AB$3:$AB$1315,DataRegularSeason20242025!$B$3:$B$1315, "&lt;=" &amp; DN$1, DataRegularSeason20242025!$E$3:$E$1315, $A33)</f>
        <v>8</v>
      </c>
      <c r="DO33">
        <f>SUMIFS(DataRegularSeason20242025!$AA$3:$AA$1315,DataRegularSeason20242025!$B$3:$B$1315, "&lt;=" &amp; DO$1, DataRegularSeason20242025!$D$3:$D$1315, $A33)+SUMIFS(DataRegularSeason20242025!$AB$3:$AB$1315,DataRegularSeason20242025!$B$3:$B$1315, "&lt;=" &amp; DO$1, DataRegularSeason20242025!$E$3:$E$1315, $A33)</f>
        <v>8</v>
      </c>
      <c r="DP33">
        <f>SUMIFS(DataRegularSeason20242025!$AA$3:$AA$1315,DataRegularSeason20242025!$B$3:$B$1315, "&lt;=" &amp; DP$1, DataRegularSeason20242025!$D$3:$D$1315, $A33)+SUMIFS(DataRegularSeason20242025!$AB$3:$AB$1315,DataRegularSeason20242025!$B$3:$B$1315, "&lt;=" &amp; DP$1, DataRegularSeason20242025!$E$3:$E$1315, $A33)</f>
        <v>8</v>
      </c>
      <c r="DQ33">
        <f>SUMIFS(DataRegularSeason20242025!$AA$3:$AA$1315,DataRegularSeason20242025!$B$3:$B$1315, "&lt;=" &amp; DQ$1, DataRegularSeason20242025!$D$3:$D$1315, $A33)+SUMIFS(DataRegularSeason20242025!$AB$3:$AB$1315,DataRegularSeason20242025!$B$3:$B$1315, "&lt;=" &amp; DQ$1, DataRegularSeason20242025!$E$3:$E$1315, $A33)</f>
        <v>8</v>
      </c>
      <c r="DR33">
        <f>SUMIFS(DataRegularSeason20242025!$AA$3:$AA$1315,DataRegularSeason20242025!$B$3:$B$1315, "&lt;=" &amp; DR$1, DataRegularSeason20242025!$D$3:$D$1315, $A33)+SUMIFS(DataRegularSeason20242025!$AB$3:$AB$1315,DataRegularSeason20242025!$B$3:$B$1315, "&lt;=" &amp; DR$1, DataRegularSeason20242025!$E$3:$E$1315, $A33)</f>
        <v>8</v>
      </c>
      <c r="DS33">
        <f>SUMIFS(DataRegularSeason20242025!$AA$3:$AA$1315,DataRegularSeason20242025!$B$3:$B$1315, "&lt;=" &amp; DS$1, DataRegularSeason20242025!$D$3:$D$1315, $A33)+SUMIFS(DataRegularSeason20242025!$AB$3:$AB$1315,DataRegularSeason20242025!$B$3:$B$1315, "&lt;=" &amp; DS$1, DataRegularSeason20242025!$E$3:$E$1315, $A33)</f>
        <v>8</v>
      </c>
      <c r="DT33">
        <f>SUMIFS(DataRegularSeason20242025!$AA$3:$AA$1315,DataRegularSeason20242025!$B$3:$B$1315, "&lt;=" &amp; DT$1, DataRegularSeason20242025!$D$3:$D$1315, $A33)+SUMIFS(DataRegularSeason20242025!$AB$3:$AB$1315,DataRegularSeason20242025!$B$3:$B$1315, "&lt;=" &amp; DT$1, DataRegularSeason20242025!$E$3:$E$1315, $A33)</f>
        <v>8</v>
      </c>
      <c r="DU33">
        <f>SUMIFS(DataRegularSeason20242025!$AA$3:$AA$1315,DataRegularSeason20242025!$B$3:$B$1315, "&lt;=" &amp; DU$1, DataRegularSeason20242025!$D$3:$D$1315, $A33)+SUMIFS(DataRegularSeason20242025!$AB$3:$AB$1315,DataRegularSeason20242025!$B$3:$B$1315, "&lt;=" &amp; DU$1, DataRegularSeason20242025!$E$3:$E$1315, $A33)</f>
        <v>8</v>
      </c>
      <c r="DV33">
        <f>SUMIFS(DataRegularSeason20242025!$AA$3:$AA$1315,DataRegularSeason20242025!$B$3:$B$1315, "&lt;=" &amp; DV$1, DataRegularSeason20242025!$D$3:$D$1315, $A33)+SUMIFS(DataRegularSeason20242025!$AB$3:$AB$1315,DataRegularSeason20242025!$B$3:$B$1315, "&lt;=" &amp; DV$1, DataRegularSeason20242025!$E$3:$E$1315, $A33)</f>
        <v>8</v>
      </c>
      <c r="DW33">
        <f>SUMIFS(DataRegularSeason20242025!$AA$3:$AA$1315,DataRegularSeason20242025!$B$3:$B$1315, "&lt;=" &amp; DW$1, DataRegularSeason20242025!$D$3:$D$1315, $A33)+SUMIFS(DataRegularSeason20242025!$AB$3:$AB$1315,DataRegularSeason20242025!$B$3:$B$1315, "&lt;=" &amp; DW$1, DataRegularSeason20242025!$E$3:$E$1315, $A33)</f>
        <v>8</v>
      </c>
      <c r="DX33">
        <f>SUMIFS(DataRegularSeason20242025!$AA$3:$AA$1315,DataRegularSeason20242025!$B$3:$B$1315, "&lt;=" &amp; DX$1, DataRegularSeason20242025!$D$3:$D$1315, $A33)+SUMIFS(DataRegularSeason20242025!$AB$3:$AB$1315,DataRegularSeason20242025!$B$3:$B$1315, "&lt;=" &amp; DX$1, DataRegularSeason20242025!$E$3:$E$1315, $A33)</f>
        <v>8</v>
      </c>
      <c r="DY33">
        <f>SUMIFS(DataRegularSeason20242025!$AA$3:$AA$1315,DataRegularSeason20242025!$B$3:$B$1315, "&lt;=" &amp; DY$1, DataRegularSeason20242025!$D$3:$D$1315, $A33)+SUMIFS(DataRegularSeason20242025!$AB$3:$AB$1315,DataRegularSeason20242025!$B$3:$B$1315, "&lt;=" &amp; DY$1, DataRegularSeason20242025!$E$3:$E$1315, $A33)</f>
        <v>8</v>
      </c>
      <c r="DZ33">
        <f>SUMIFS(DataRegularSeason20242025!$AA$3:$AA$1315,DataRegularSeason20242025!$B$3:$B$1315, "&lt;=" &amp; DZ$1, DataRegularSeason20242025!$D$3:$D$1315, $A33)+SUMIFS(DataRegularSeason20242025!$AB$3:$AB$1315,DataRegularSeason20242025!$B$3:$B$1315, "&lt;=" &amp; DZ$1, DataRegularSeason20242025!$E$3:$E$1315, $A33)</f>
        <v>8</v>
      </c>
      <c r="EA33">
        <f>SUMIFS(DataRegularSeason20242025!$AA$3:$AA$1315,DataRegularSeason20242025!$B$3:$B$1315, "&lt;=" &amp; EA$1, DataRegularSeason20242025!$D$3:$D$1315, $A33)+SUMIFS(DataRegularSeason20242025!$AB$3:$AB$1315,DataRegularSeason20242025!$B$3:$B$1315, "&lt;=" &amp; EA$1, DataRegularSeason20242025!$E$3:$E$1315, $A33)</f>
        <v>8</v>
      </c>
      <c r="EB33">
        <f>SUMIFS(DataRegularSeason20242025!$AA$3:$AA$1315,DataRegularSeason20242025!$B$3:$B$1315, "&lt;=" &amp; EB$1, DataRegularSeason20242025!$D$3:$D$1315, $A33)+SUMIFS(DataRegularSeason20242025!$AB$3:$AB$1315,DataRegularSeason20242025!$B$3:$B$1315, "&lt;=" &amp; EB$1, DataRegularSeason20242025!$E$3:$E$1315, $A33)</f>
        <v>8</v>
      </c>
      <c r="EC33">
        <f>SUMIFS(DataRegularSeason20242025!$AA$3:$AA$1315,DataRegularSeason20242025!$B$3:$B$1315, "&lt;=" &amp; EC$1, DataRegularSeason20242025!$D$3:$D$1315, $A33)+SUMIFS(DataRegularSeason20242025!$AB$3:$AB$1315,DataRegularSeason20242025!$B$3:$B$1315, "&lt;=" &amp; EC$1, DataRegularSeason20242025!$E$3:$E$1315, $A33)</f>
        <v>8</v>
      </c>
      <c r="ED33">
        <f>SUMIFS(DataRegularSeason20242025!$AA$3:$AA$1315,DataRegularSeason20242025!$B$3:$B$1315, "&lt;=" &amp; ED$1, DataRegularSeason20242025!$D$3:$D$1315, $A33)+SUMIFS(DataRegularSeason20242025!$AB$3:$AB$1315,DataRegularSeason20242025!$B$3:$B$1315, "&lt;=" &amp; ED$1, DataRegularSeason20242025!$E$3:$E$1315, $A33)</f>
        <v>8</v>
      </c>
      <c r="EE33">
        <f>SUMIFS(DataRegularSeason20242025!$AA$3:$AA$1315,DataRegularSeason20242025!$B$3:$B$1315, "&lt;=" &amp; EE$1, DataRegularSeason20242025!$D$3:$D$1315, $A33)+SUMIFS(DataRegularSeason20242025!$AB$3:$AB$1315,DataRegularSeason20242025!$B$3:$B$1315, "&lt;=" &amp; EE$1, DataRegularSeason20242025!$E$3:$E$1315, $A33)</f>
        <v>8</v>
      </c>
      <c r="EF33">
        <f>SUMIFS(DataRegularSeason20242025!$AA$3:$AA$1315,DataRegularSeason20242025!$B$3:$B$1315, "&lt;=" &amp; EF$1, DataRegularSeason20242025!$D$3:$D$1315, $A33)+SUMIFS(DataRegularSeason20242025!$AB$3:$AB$1315,DataRegularSeason20242025!$B$3:$B$1315, "&lt;=" &amp; EF$1, DataRegularSeason20242025!$E$3:$E$1315, $A33)</f>
        <v>8</v>
      </c>
      <c r="EG33">
        <f>SUMIFS(DataRegularSeason20242025!$AA$3:$AA$1315,DataRegularSeason20242025!$B$3:$B$1315, "&lt;=" &amp; EG$1, DataRegularSeason20242025!$D$3:$D$1315, $A33)+SUMIFS(DataRegularSeason20242025!$AB$3:$AB$1315,DataRegularSeason20242025!$B$3:$B$1315, "&lt;=" &amp; EG$1, DataRegularSeason20242025!$E$3:$E$1315, $A33)</f>
        <v>8</v>
      </c>
      <c r="EH33">
        <f>SUMIFS(DataRegularSeason20242025!$AA$3:$AA$1315,DataRegularSeason20242025!$B$3:$B$1315, "&lt;=" &amp; EH$1, DataRegularSeason20242025!$D$3:$D$1315, $A33)+SUMIFS(DataRegularSeason20242025!$AB$3:$AB$1315,DataRegularSeason20242025!$B$3:$B$1315, "&lt;=" &amp; EH$1, DataRegularSeason20242025!$E$3:$E$1315, $A33)</f>
        <v>8</v>
      </c>
      <c r="EI33">
        <f>SUMIFS(DataRegularSeason20242025!$AA$3:$AA$1315,DataRegularSeason20242025!$B$3:$B$1315, "&lt;=" &amp; EI$1, DataRegularSeason20242025!$D$3:$D$1315, $A33)+SUMIFS(DataRegularSeason20242025!$AB$3:$AB$1315,DataRegularSeason20242025!$B$3:$B$1315, "&lt;=" &amp; EI$1, DataRegularSeason20242025!$E$3:$E$1315, $A33)</f>
        <v>8</v>
      </c>
      <c r="EJ33">
        <f>SUMIFS(DataRegularSeason20242025!$AA$3:$AA$1315,DataRegularSeason20242025!$B$3:$B$1315, "&lt;=" &amp; EJ$1, DataRegularSeason20242025!$D$3:$D$1315, $A33)+SUMIFS(DataRegularSeason20242025!$AB$3:$AB$1315,DataRegularSeason20242025!$B$3:$B$1315, "&lt;=" &amp; EJ$1, DataRegularSeason20242025!$E$3:$E$1315, $A33)</f>
        <v>8</v>
      </c>
      <c r="EK33">
        <f>SUMIFS(DataRegularSeason20242025!$AA$3:$AA$1315,DataRegularSeason20242025!$B$3:$B$1315, "&lt;=" &amp; EK$1, DataRegularSeason20242025!$D$3:$D$1315, $A33)+SUMIFS(DataRegularSeason20242025!$AB$3:$AB$1315,DataRegularSeason20242025!$B$3:$B$1315, "&lt;=" &amp; EK$1, DataRegularSeason20242025!$E$3:$E$1315, $A33)</f>
        <v>8</v>
      </c>
      <c r="EL33">
        <f>SUMIFS(DataRegularSeason20242025!$AA$3:$AA$1315,DataRegularSeason20242025!$B$3:$B$1315, "&lt;=" &amp; EL$1, DataRegularSeason20242025!$D$3:$D$1315, $A33)+SUMIFS(DataRegularSeason20242025!$AB$3:$AB$1315,DataRegularSeason20242025!$B$3:$B$1315, "&lt;=" &amp; EL$1, DataRegularSeason20242025!$E$3:$E$1315, $A33)</f>
        <v>8</v>
      </c>
      <c r="EM33">
        <f>SUMIFS(DataRegularSeason20242025!$AA$3:$AA$1315,DataRegularSeason20242025!$B$3:$B$1315, "&lt;=" &amp; EM$1, DataRegularSeason20242025!$D$3:$D$1315, $A33)+SUMIFS(DataRegularSeason20242025!$AB$3:$AB$1315,DataRegularSeason20242025!$B$3:$B$1315, "&lt;=" &amp; EM$1, DataRegularSeason20242025!$E$3:$E$1315, $A33)</f>
        <v>8</v>
      </c>
      <c r="EN33">
        <f>SUMIFS(DataRegularSeason20242025!$AA$3:$AA$1315,DataRegularSeason20242025!$B$3:$B$1315, "&lt;=" &amp; EN$1, DataRegularSeason20242025!$D$3:$D$1315, $A33)+SUMIFS(DataRegularSeason20242025!$AB$3:$AB$1315,DataRegularSeason20242025!$B$3:$B$1315, "&lt;=" &amp; EN$1, DataRegularSeason20242025!$E$3:$E$1315, $A33)</f>
        <v>8</v>
      </c>
      <c r="EO33">
        <f>SUMIFS(DataRegularSeason20242025!$AA$3:$AA$1315,DataRegularSeason20242025!$B$3:$B$1315, "&lt;=" &amp; EO$1, DataRegularSeason20242025!$D$3:$D$1315, $A33)+SUMIFS(DataRegularSeason20242025!$AB$3:$AB$1315,DataRegularSeason20242025!$B$3:$B$1315, "&lt;=" &amp; EO$1, DataRegularSeason20242025!$E$3:$E$1315, $A33)</f>
        <v>8</v>
      </c>
      <c r="EP33">
        <f>SUMIFS(DataRegularSeason20242025!$AA$3:$AA$1315,DataRegularSeason20242025!$B$3:$B$1315, "&lt;=" &amp; EP$1, DataRegularSeason20242025!$D$3:$D$1315, $A33)+SUMIFS(DataRegularSeason20242025!$AB$3:$AB$1315,DataRegularSeason20242025!$B$3:$B$1315, "&lt;=" &amp; EP$1, DataRegularSeason20242025!$E$3:$E$1315, $A33)</f>
        <v>8</v>
      </c>
      <c r="EQ33">
        <f>SUMIFS(DataRegularSeason20242025!$AA$3:$AA$1315,DataRegularSeason20242025!$B$3:$B$1315, "&lt;=" &amp; EQ$1, DataRegularSeason20242025!$D$3:$D$1315, $A33)+SUMIFS(DataRegularSeason20242025!$AB$3:$AB$1315,DataRegularSeason20242025!$B$3:$B$1315, "&lt;=" &amp; EQ$1, DataRegularSeason20242025!$E$3:$E$1315, $A33)</f>
        <v>8</v>
      </c>
      <c r="ER33">
        <f>SUMIFS(DataRegularSeason20242025!$AA$3:$AA$1315,DataRegularSeason20242025!$B$3:$B$1315, "&lt;=" &amp; ER$1, DataRegularSeason20242025!$D$3:$D$1315, $A33)+SUMIFS(DataRegularSeason20242025!$AB$3:$AB$1315,DataRegularSeason20242025!$B$3:$B$1315, "&lt;=" &amp; ER$1, DataRegularSeason20242025!$E$3:$E$1315, $A33)</f>
        <v>8</v>
      </c>
      <c r="ES33">
        <f>SUMIFS(DataRegularSeason20242025!$AA$3:$AA$1315,DataRegularSeason20242025!$B$3:$B$1315, "&lt;=" &amp; ES$1, DataRegularSeason20242025!$D$3:$D$1315, $A33)+SUMIFS(DataRegularSeason20242025!$AB$3:$AB$1315,DataRegularSeason20242025!$B$3:$B$1315, "&lt;=" &amp; ES$1, DataRegularSeason20242025!$E$3:$E$1315, $A33)</f>
        <v>8</v>
      </c>
      <c r="ET33">
        <f>SUMIFS(DataRegularSeason20242025!$AA$3:$AA$1315,DataRegularSeason20242025!$B$3:$B$1315, "&lt;=" &amp; ET$1, DataRegularSeason20242025!$D$3:$D$1315, $A33)+SUMIFS(DataRegularSeason20242025!$AB$3:$AB$1315,DataRegularSeason20242025!$B$3:$B$1315, "&lt;=" &amp; ET$1, DataRegularSeason20242025!$E$3:$E$1315, $A33)</f>
        <v>8</v>
      </c>
      <c r="EU33">
        <f>SUMIFS(DataRegularSeason20242025!$AA$3:$AA$1315,DataRegularSeason20242025!$B$3:$B$1315, "&lt;=" &amp; EU$1, DataRegularSeason20242025!$D$3:$D$1315, $A33)+SUMIFS(DataRegularSeason20242025!$AB$3:$AB$1315,DataRegularSeason20242025!$B$3:$B$1315, "&lt;=" &amp; EU$1, DataRegularSeason20242025!$E$3:$E$1315, $A33)</f>
        <v>8</v>
      </c>
      <c r="EV33">
        <f>SUMIFS(DataRegularSeason20242025!$AA$3:$AA$1315,DataRegularSeason20242025!$B$3:$B$1315, "&lt;=" &amp; EV$1, DataRegularSeason20242025!$D$3:$D$1315, $A33)+SUMIFS(DataRegularSeason20242025!$AB$3:$AB$1315,DataRegularSeason20242025!$B$3:$B$1315, "&lt;=" &amp; EV$1, DataRegularSeason20242025!$E$3:$E$1315, $A33)</f>
        <v>8</v>
      </c>
      <c r="EW33">
        <f>SUMIFS(DataRegularSeason20242025!$AA$3:$AA$1315,DataRegularSeason20242025!$B$3:$B$1315, "&lt;=" &amp; EW$1, DataRegularSeason20242025!$D$3:$D$1315, $A33)+SUMIFS(DataRegularSeason20242025!$AB$3:$AB$1315,DataRegularSeason20242025!$B$3:$B$1315, "&lt;=" &amp; EW$1, DataRegularSeason20242025!$E$3:$E$1315, $A33)</f>
        <v>8</v>
      </c>
      <c r="EX33">
        <f>SUMIFS(DataRegularSeason20242025!$AA$3:$AA$1315,DataRegularSeason20242025!$B$3:$B$1315, "&lt;=" &amp; EX$1, DataRegularSeason20242025!$D$3:$D$1315, $A33)+SUMIFS(DataRegularSeason20242025!$AB$3:$AB$1315,DataRegularSeason20242025!$B$3:$B$1315, "&lt;=" &amp; EX$1, DataRegularSeason20242025!$E$3:$E$1315, $A33)</f>
        <v>8</v>
      </c>
      <c r="EY33">
        <f>SUMIFS(DataRegularSeason20242025!$AA$3:$AA$1315,DataRegularSeason20242025!$B$3:$B$1315, "&lt;=" &amp; EY$1, DataRegularSeason20242025!$D$3:$D$1315, $A33)+SUMIFS(DataRegularSeason20242025!$AB$3:$AB$1315,DataRegularSeason20242025!$B$3:$B$1315, "&lt;=" &amp; EY$1, DataRegularSeason20242025!$E$3:$E$1315, $A33)</f>
        <v>8</v>
      </c>
      <c r="EZ33">
        <f>SUMIFS(DataRegularSeason20242025!$AA$3:$AA$1315,DataRegularSeason20242025!$B$3:$B$1315, "&lt;=" &amp; EZ$1, DataRegularSeason20242025!$D$3:$D$1315, $A33)+SUMIFS(DataRegularSeason20242025!$AB$3:$AB$1315,DataRegularSeason20242025!$B$3:$B$1315, "&lt;=" &amp; EZ$1, DataRegularSeason20242025!$E$3:$E$1315, $A33)</f>
        <v>8</v>
      </c>
      <c r="FA33">
        <f>SUMIFS(DataRegularSeason20242025!$AA$3:$AA$1315,DataRegularSeason20242025!$B$3:$B$1315, "&lt;=" &amp; FA$1, DataRegularSeason20242025!$D$3:$D$1315, $A33)+SUMIFS(DataRegularSeason20242025!$AB$3:$AB$1315,DataRegularSeason20242025!$B$3:$B$1315, "&lt;=" &amp; FA$1, DataRegularSeason20242025!$E$3:$E$1315, $A33)</f>
        <v>8</v>
      </c>
      <c r="FB33">
        <f>SUMIFS(DataRegularSeason20242025!$AA$3:$AA$1315,DataRegularSeason20242025!$B$3:$B$1315, "&lt;=" &amp; FB$1, DataRegularSeason20242025!$D$3:$D$1315, $A33)+SUMIFS(DataRegularSeason20242025!$AB$3:$AB$1315,DataRegularSeason20242025!$B$3:$B$1315, "&lt;=" &amp; FB$1, DataRegularSeason20242025!$E$3:$E$1315, $A33)</f>
        <v>8</v>
      </c>
      <c r="FC33">
        <f>SUMIFS(DataRegularSeason20242025!$AA$3:$AA$1315,DataRegularSeason20242025!$B$3:$B$1315, "&lt;=" &amp; FC$1, DataRegularSeason20242025!$D$3:$D$1315, $A33)+SUMIFS(DataRegularSeason20242025!$AB$3:$AB$1315,DataRegularSeason20242025!$B$3:$B$1315, "&lt;=" &amp; FC$1, DataRegularSeason20242025!$E$3:$E$1315, $A33)</f>
        <v>8</v>
      </c>
      <c r="FD33">
        <f>SUMIFS(DataRegularSeason20242025!$AA$3:$AA$1315,DataRegularSeason20242025!$B$3:$B$1315, "&lt;=" &amp; FD$1, DataRegularSeason20242025!$D$3:$D$1315, $A33)+SUMIFS(DataRegularSeason20242025!$AB$3:$AB$1315,DataRegularSeason20242025!$B$3:$B$1315, "&lt;=" &amp; FD$1, DataRegularSeason20242025!$E$3:$E$1315, $A33)</f>
        <v>8</v>
      </c>
      <c r="FE33">
        <f>SUMIFS(DataRegularSeason20242025!$AA$3:$AA$1315,DataRegularSeason20242025!$B$3:$B$1315, "&lt;=" &amp; FE$1, DataRegularSeason20242025!$D$3:$D$1315, $A33)+SUMIFS(DataRegularSeason20242025!$AB$3:$AB$1315,DataRegularSeason20242025!$B$3:$B$1315, "&lt;=" &amp; FE$1, DataRegularSeason20242025!$E$3:$E$1315, $A33)</f>
        <v>8</v>
      </c>
      <c r="FF33">
        <f>SUMIFS(DataRegularSeason20242025!$AA$3:$AA$1315,DataRegularSeason20242025!$B$3:$B$1315, "&lt;=" &amp; FF$1, DataRegularSeason20242025!$D$3:$D$1315, $A33)+SUMIFS(DataRegularSeason20242025!$AB$3:$AB$1315,DataRegularSeason20242025!$B$3:$B$1315, "&lt;=" &amp; FF$1, DataRegularSeason20242025!$E$3:$E$1315, $A33)</f>
        <v>8</v>
      </c>
      <c r="FG33">
        <f>SUMIFS(DataRegularSeason20242025!$AA$3:$AA$1315,DataRegularSeason20242025!$B$3:$B$1315, "&lt;=" &amp; FG$1, DataRegularSeason20242025!$D$3:$D$1315, $A33)+SUMIFS(DataRegularSeason20242025!$AB$3:$AB$1315,DataRegularSeason20242025!$B$3:$B$1315, "&lt;=" &amp; FG$1, DataRegularSeason20242025!$E$3:$E$1315, $A33)</f>
        <v>8</v>
      </c>
      <c r="FH33">
        <f>SUMIFS(DataRegularSeason20242025!$AA$3:$AA$1315,DataRegularSeason20242025!$B$3:$B$1315, "&lt;=" &amp; FH$1, DataRegularSeason20242025!$D$3:$D$1315, $A33)+SUMIFS(DataRegularSeason20242025!$AB$3:$AB$1315,DataRegularSeason20242025!$B$3:$B$1315, "&lt;=" &amp; FH$1, DataRegularSeason20242025!$E$3:$E$1315, $A33)</f>
        <v>8</v>
      </c>
      <c r="FI33">
        <f>SUMIFS(DataRegularSeason20242025!$AA$3:$AA$1315,DataRegularSeason20242025!$B$3:$B$1315, "&lt;=" &amp; FI$1, DataRegularSeason20242025!$D$3:$D$1315, $A33)+SUMIFS(DataRegularSeason20242025!$AB$3:$AB$1315,DataRegularSeason20242025!$B$3:$B$1315, "&lt;=" &amp; FI$1, DataRegularSeason20242025!$E$3:$E$1315, $A33)</f>
        <v>8</v>
      </c>
      <c r="FJ33">
        <f>SUMIFS(DataRegularSeason20242025!$AA$3:$AA$1315,DataRegularSeason20242025!$B$3:$B$1315, "&lt;=" &amp; FJ$1, DataRegularSeason20242025!$D$3:$D$1315, $A33)+SUMIFS(DataRegularSeason20242025!$AB$3:$AB$1315,DataRegularSeason20242025!$B$3:$B$1315, "&lt;=" &amp; FJ$1, DataRegularSeason20242025!$E$3:$E$1315, $A33)</f>
        <v>8</v>
      </c>
      <c r="FK33">
        <f>SUMIFS(DataRegularSeason20242025!$AA$3:$AA$1315,DataRegularSeason20242025!$B$3:$B$1315, "&lt;=" &amp; FK$1, DataRegularSeason20242025!$D$3:$D$1315, $A33)+SUMIFS(DataRegularSeason20242025!$AB$3:$AB$1315,DataRegularSeason20242025!$B$3:$B$1315, "&lt;=" &amp; FK$1, DataRegularSeason20242025!$E$3:$E$1315, $A33)</f>
        <v>8</v>
      </c>
      <c r="FL33">
        <f>SUMIFS(DataRegularSeason20242025!$AA$3:$AA$1315,DataRegularSeason20242025!$B$3:$B$1315, "&lt;=" &amp; FL$1, DataRegularSeason20242025!$D$3:$D$1315, $A33)+SUMIFS(DataRegularSeason20242025!$AB$3:$AB$1315,DataRegularSeason20242025!$B$3:$B$1315, "&lt;=" &amp; FL$1, DataRegularSeason20242025!$E$3:$E$1315, $A33)</f>
        <v>8</v>
      </c>
      <c r="FM33">
        <f>SUMIFS(DataRegularSeason20242025!$AA$3:$AA$1315,DataRegularSeason20242025!$B$3:$B$1315, "&lt;=" &amp; FM$1, DataRegularSeason20242025!$D$3:$D$1315, $A33)+SUMIFS(DataRegularSeason20242025!$AB$3:$AB$1315,DataRegularSeason20242025!$B$3:$B$1315, "&lt;=" &amp; FM$1, DataRegularSeason20242025!$E$3:$E$1315, $A33)</f>
        <v>8</v>
      </c>
      <c r="FN33">
        <f>SUMIFS(DataRegularSeason20242025!$AA$3:$AA$1315,DataRegularSeason20242025!$B$3:$B$1315, "&lt;=" &amp; FN$1, DataRegularSeason20242025!$D$3:$D$1315, $A33)+SUMIFS(DataRegularSeason20242025!$AB$3:$AB$1315,DataRegularSeason20242025!$B$3:$B$1315, "&lt;=" &amp; FN$1, DataRegularSeason20242025!$E$3:$E$1315, $A33)</f>
        <v>8</v>
      </c>
      <c r="FO33">
        <f>SUMIFS(DataRegularSeason20242025!$AA$3:$AA$1315,DataRegularSeason20242025!$B$3:$B$1315, "&lt;=" &amp; FO$1, DataRegularSeason20242025!$D$3:$D$1315, $A33)+SUMIFS(DataRegularSeason20242025!$AB$3:$AB$1315,DataRegularSeason20242025!$B$3:$B$1315, "&lt;=" &amp; FO$1, DataRegularSeason20242025!$E$3:$E$1315, $A33)</f>
        <v>8</v>
      </c>
      <c r="FP33">
        <f>SUMIFS(DataRegularSeason20242025!$AA$3:$AA$1315,DataRegularSeason20242025!$B$3:$B$1315, "&lt;=" &amp; FP$1, DataRegularSeason20242025!$D$3:$D$1315, $A33)+SUMIFS(DataRegularSeason20242025!$AB$3:$AB$1315,DataRegularSeason20242025!$B$3:$B$1315, "&lt;=" &amp; FP$1, DataRegularSeason20242025!$E$3:$E$1315, $A33)</f>
        <v>8</v>
      </c>
      <c r="FQ33">
        <f>SUMIFS(DataRegularSeason20242025!$AA$3:$AA$1315,DataRegularSeason20242025!$B$3:$B$1315, "&lt;=" &amp; FQ$1, DataRegularSeason20242025!$D$3:$D$1315, $A33)+SUMIFS(DataRegularSeason20242025!$AB$3:$AB$1315,DataRegularSeason20242025!$B$3:$B$1315, "&lt;=" &amp; FQ$1, DataRegularSeason20242025!$E$3:$E$1315, $A33)</f>
        <v>8</v>
      </c>
      <c r="FR33">
        <f>SUMIFS(DataRegularSeason20242025!$AA$3:$AA$1315,DataRegularSeason20242025!$B$3:$B$1315, "&lt;=" &amp; FR$1, DataRegularSeason20242025!$D$3:$D$1315, $A33)+SUMIFS(DataRegularSeason20242025!$AB$3:$AB$1315,DataRegularSeason20242025!$B$3:$B$1315, "&lt;=" &amp; FR$1, DataRegularSeason20242025!$E$3:$E$1315, $A33)</f>
        <v>8</v>
      </c>
      <c r="FS33">
        <f>SUMIFS(DataRegularSeason20242025!$AA$3:$AA$1315,DataRegularSeason20242025!$B$3:$B$1315, "&lt;=" &amp; FS$1, DataRegularSeason20242025!$D$3:$D$1315, $A33)+SUMIFS(DataRegularSeason20242025!$AB$3:$AB$1315,DataRegularSeason20242025!$B$3:$B$1315, "&lt;=" &amp; FS$1, DataRegularSeason20242025!$E$3:$E$1315, $A33)</f>
        <v>8</v>
      </c>
      <c r="FT33">
        <f>SUMIFS(DataRegularSeason20242025!$AA$3:$AA$1315,DataRegularSeason20242025!$B$3:$B$1315, "&lt;=" &amp; FT$1, DataRegularSeason20242025!$D$3:$D$1315, $A33)+SUMIFS(DataRegularSeason20242025!$AB$3:$AB$1315,DataRegularSeason20242025!$B$3:$B$1315, "&lt;=" &amp; FT$1, DataRegularSeason20242025!$E$3:$E$1315, $A33)</f>
        <v>8</v>
      </c>
      <c r="FU33">
        <f>SUMIFS(DataRegularSeason20242025!$AA$3:$AA$1315,DataRegularSeason20242025!$B$3:$B$1315, "&lt;=" &amp; FU$1, DataRegularSeason20242025!$D$3:$D$1315, $A33)+SUMIFS(DataRegularSeason20242025!$AB$3:$AB$1315,DataRegularSeason20242025!$B$3:$B$1315, "&lt;=" &amp; FU$1, DataRegularSeason20242025!$E$3:$E$1315, $A33)</f>
        <v>8</v>
      </c>
      <c r="FV33">
        <f>SUMIFS(DataRegularSeason20242025!$AA$3:$AA$1315,DataRegularSeason20242025!$B$3:$B$1315, "&lt;=" &amp; FV$1, DataRegularSeason20242025!$D$3:$D$1315, $A33)+SUMIFS(DataRegularSeason20242025!$AB$3:$AB$1315,DataRegularSeason20242025!$B$3:$B$1315, "&lt;=" &amp; FV$1, DataRegularSeason20242025!$E$3:$E$1315, $A33)</f>
        <v>8</v>
      </c>
      <c r="FW33">
        <f>SUMIFS(DataRegularSeason20242025!$AA$3:$AA$1315,DataRegularSeason20242025!$B$3:$B$1315, "&lt;=" &amp; FW$1, DataRegularSeason20242025!$D$3:$D$1315, $A33)+SUMIFS(DataRegularSeason20242025!$AB$3:$AB$1315,DataRegularSeason20242025!$B$3:$B$1315, "&lt;=" &amp; FW$1, DataRegularSeason20242025!$E$3:$E$1315, $A33)</f>
        <v>8</v>
      </c>
      <c r="FX33">
        <f>SUMIFS(DataRegularSeason20242025!$AA$3:$AA$1315,DataRegularSeason20242025!$B$3:$B$1315, "&lt;=" &amp; FX$1, DataRegularSeason20242025!$D$3:$D$1315, $A33)+SUMIFS(DataRegularSeason20242025!$AB$3:$AB$1315,DataRegularSeason20242025!$B$3:$B$1315, "&lt;=" &amp; FX$1, DataRegularSeason20242025!$E$3:$E$1315, $A33)</f>
        <v>8</v>
      </c>
      <c r="FY33">
        <f>SUMIFS(DataRegularSeason20242025!$AA$3:$AA$1315,DataRegularSeason20242025!$B$3:$B$1315, "&lt;=" &amp; FY$1, DataRegularSeason20242025!$D$3:$D$1315, $A33)+SUMIFS(DataRegularSeason20242025!$AB$3:$AB$1315,DataRegularSeason20242025!$B$3:$B$1315, "&lt;=" &amp; FY$1, DataRegularSeason20242025!$E$3:$E$1315, $A33)</f>
        <v>8</v>
      </c>
      <c r="FZ33">
        <f>SUMIFS(DataRegularSeason20242025!$AA$3:$AA$1315,DataRegularSeason20242025!$B$3:$B$1315, "&lt;=" &amp; FZ$1, DataRegularSeason20242025!$D$3:$D$1315, $A33)+SUMIFS(DataRegularSeason20242025!$AB$3:$AB$1315,DataRegularSeason20242025!$B$3:$B$1315, "&lt;=" &amp; FZ$1, DataRegularSeason20242025!$E$3:$E$1315, $A33)</f>
        <v>8</v>
      </c>
      <c r="GA33">
        <f>SUMIFS(DataRegularSeason20242025!$AA$3:$AA$1315,DataRegularSeason20242025!$B$3:$B$1315, "&lt;=" &amp; GA$1, DataRegularSeason20242025!$D$3:$D$1315, $A33)+SUMIFS(DataRegularSeason20242025!$AB$3:$AB$1315,DataRegularSeason20242025!$B$3:$B$1315, "&lt;=" &amp; GA$1, DataRegularSeason20242025!$E$3:$E$1315, $A33)</f>
        <v>8</v>
      </c>
      <c r="GB33">
        <f>SUMIFS(DataRegularSeason20242025!$AA$3:$AA$1315,DataRegularSeason20242025!$B$3:$B$1315, "&lt;=" &amp; GB$1, DataRegularSeason20242025!$D$3:$D$1315, $A33)+SUMIFS(DataRegularSeason20242025!$AB$3:$AB$1315,DataRegularSeason20242025!$B$3:$B$1315, "&lt;=" &amp; GB$1, DataRegularSeason20242025!$E$3:$E$1315, $A33)</f>
        <v>8</v>
      </c>
      <c r="GC33">
        <f>SUMIFS(DataRegularSeason20242025!$AA$3:$AA$1315,DataRegularSeason20242025!$B$3:$B$1315, "&lt;=" &amp; GC$1, DataRegularSeason20242025!$D$3:$D$1315, $A33)+SUMIFS(DataRegularSeason20242025!$AB$3:$AB$1315,DataRegularSeason20242025!$B$3:$B$1315, "&lt;=" &amp; GC$1, DataRegularSeason20242025!$E$3:$E$1315, $A33)</f>
        <v>8</v>
      </c>
      <c r="GD33">
        <f>SUMIFS(DataRegularSeason20242025!$AA$3:$AA$1315,DataRegularSeason20242025!$B$3:$B$1315, "&lt;=" &amp; GD$1, DataRegularSeason20242025!$D$3:$D$1315, $A33)+SUMIFS(DataRegularSeason20242025!$AB$3:$AB$1315,DataRegularSeason20242025!$B$3:$B$1315, "&lt;=" &amp; GD$1, DataRegularSeason20242025!$E$3:$E$1315, $A33)</f>
        <v>8</v>
      </c>
      <c r="GE33">
        <f>SUMIFS(DataRegularSeason20242025!$AA$3:$AA$1315,DataRegularSeason20242025!$B$3:$B$1315, "&lt;=" &amp; GE$1, DataRegularSeason20242025!$D$3:$D$1315, $A33)+SUMIFS(DataRegularSeason20242025!$AB$3:$AB$1315,DataRegularSeason20242025!$B$3:$B$1315, "&lt;=" &amp; GE$1, DataRegularSeason20242025!$E$3:$E$1315, $A33)</f>
        <v>8</v>
      </c>
      <c r="GF33">
        <f>SUMIFS(DataRegularSeason20242025!$AA$3:$AA$1315,DataRegularSeason20242025!$B$3:$B$1315, "&lt;=" &amp; GF$1, DataRegularSeason20242025!$D$3:$D$1315, $A33)+SUMIFS(DataRegularSeason20242025!$AB$3:$AB$1315,DataRegularSeason20242025!$B$3:$B$1315, "&lt;=" &amp; GF$1, DataRegularSeason20242025!$E$3:$E$1315, $A33)</f>
        <v>8</v>
      </c>
      <c r="GG33">
        <f>SUMIFS(DataRegularSeason20242025!$AA$3:$AA$1315,DataRegularSeason20242025!$B$3:$B$1315, "&lt;=" &amp; GG$1, DataRegularSeason20242025!$D$3:$D$1315, $A33)+SUMIFS(DataRegularSeason20242025!$AB$3:$AB$1315,DataRegularSeason20242025!$B$3:$B$1315, "&lt;=" &amp; GG$1, DataRegularSeason20242025!$E$3:$E$1315, $A33)</f>
        <v>8</v>
      </c>
      <c r="GH33">
        <f>SUMIFS(DataRegularSeason20242025!$AA$3:$AA$1315,DataRegularSeason20242025!$B$3:$B$1315, "&lt;=" &amp; GH$1, DataRegularSeason20242025!$D$3:$D$1315, $A33)+SUMIFS(DataRegularSeason20242025!$AB$3:$AB$1315,DataRegularSeason20242025!$B$3:$B$1315, "&lt;=" &amp; GH$1, DataRegularSeason20242025!$E$3:$E$1315, $A33)</f>
        <v>8</v>
      </c>
      <c r="GI33">
        <f>SUMIFS(DataRegularSeason20242025!$AA$3:$AA$1315,DataRegularSeason20242025!$B$3:$B$1315, "&lt;=" &amp; GI$1, DataRegularSeason20242025!$D$3:$D$1315, $A33)+SUMIFS(DataRegularSeason20242025!$AB$3:$AB$1315,DataRegularSeason20242025!$B$3:$B$1315, "&lt;=" &amp; GI$1, DataRegularSeason20242025!$E$3:$E$1315, $A33)</f>
        <v>8</v>
      </c>
      <c r="GJ33">
        <f>SUMIFS(DataRegularSeason20242025!$AA$3:$AA$1315,DataRegularSeason20242025!$B$3:$B$1315, "&lt;=" &amp; GJ$1, DataRegularSeason20242025!$D$3:$D$1315, $A33)+SUMIFS(DataRegularSeason20242025!$AB$3:$AB$1315,DataRegularSeason20242025!$B$3:$B$1315, "&lt;=" &amp; GJ$1, DataRegularSeason20242025!$E$3:$E$1315, $A33)</f>
        <v>8</v>
      </c>
      <c r="GK33">
        <f>SUMIFS(DataRegularSeason20242025!$AA$3:$AA$1315,DataRegularSeason20242025!$B$3:$B$1315, "&lt;=" &amp; GK$1, DataRegularSeason20242025!$D$3:$D$1315, $A33)+SUMIFS(DataRegularSeason20242025!$AB$3:$AB$1315,DataRegularSeason20242025!$B$3:$B$1315, "&lt;=" &amp; GK$1, DataRegularSeason20242025!$E$3:$E$1315, $A33)</f>
        <v>8</v>
      </c>
      <c r="GL33">
        <f>SUMIFS(DataRegularSeason20242025!$AA$3:$AA$1315,DataRegularSeason20242025!$B$3:$B$1315, "&lt;=" &amp; GL$1, DataRegularSeason20242025!$D$3:$D$1315, $A33)+SUMIFS(DataRegularSeason20242025!$AB$3:$AB$1315,DataRegularSeason20242025!$B$3:$B$1315, "&lt;=" &amp; GL$1, DataRegularSeason20242025!$E$3:$E$1315, $A33)</f>
        <v>8</v>
      </c>
      <c r="GM33">
        <f>SUMIFS(DataRegularSeason20242025!$AA$3:$AA$1315,DataRegularSeason20242025!$B$3:$B$1315, "&lt;=" &amp; GM$1, DataRegularSeason20242025!$D$3:$D$1315, $A33)+SUMIFS(DataRegularSeason20242025!$AB$3:$AB$1315,DataRegularSeason20242025!$B$3:$B$1315, "&lt;=" &amp; GM$1, DataRegularSeason20242025!$E$3:$E$1315, $A33)</f>
        <v>8</v>
      </c>
      <c r="GN33">
        <f>SUMIFS(DataRegularSeason20242025!$AA$3:$AA$1315,DataRegularSeason20242025!$B$3:$B$1315, "&lt;=" &amp; GN$1, DataRegularSeason20242025!$D$3:$D$1315, $A33)+SUMIFS(DataRegularSeason20242025!$AB$3:$AB$1315,DataRegularSeason20242025!$B$3:$B$1315, "&lt;=" &amp; GN$1, DataRegularSeason20242025!$E$3:$E$1315, $A33)</f>
        <v>8</v>
      </c>
      <c r="GO33">
        <f>SUMIFS(DataRegularSeason20242025!$AA$3:$AA$1315,DataRegularSeason20242025!$B$3:$B$1315, "&lt;=" &amp; GO$1, DataRegularSeason20242025!$D$3:$D$1315, $A33)+SUMIFS(DataRegularSeason20242025!$AB$3:$AB$1315,DataRegularSeason20242025!$B$3:$B$1315, "&lt;=" &amp; GO$1, DataRegularSeason20242025!$E$3:$E$1315, $A33)</f>
        <v>8</v>
      </c>
      <c r="GP33">
        <f>SUMIFS(DataRegularSeason20242025!$AA$3:$AA$1315,DataRegularSeason20242025!$B$3:$B$1315, "&lt;=" &amp; GP$1, DataRegularSeason20242025!$D$3:$D$1315, $A33)+SUMIFS(DataRegularSeason20242025!$AB$3:$AB$1315,DataRegularSeason20242025!$B$3:$B$1315, "&lt;=" &amp; GP$1, DataRegularSeason20242025!$E$3:$E$1315, $A33)</f>
        <v>8</v>
      </c>
      <c r="GQ33">
        <f>SUMIFS(DataRegularSeason20242025!$AA$3:$AA$1315,DataRegularSeason20242025!$B$3:$B$1315, "&lt;=" &amp; GQ$1, DataRegularSeason20242025!$D$3:$D$1315, $A33)+SUMIFS(DataRegularSeason20242025!$AB$3:$AB$1315,DataRegularSeason20242025!$B$3:$B$1315, "&lt;=" &amp; GQ$1, DataRegularSeason20242025!$E$3:$E$1315, $A33)</f>
        <v>8</v>
      </c>
      <c r="GR33">
        <f>SUMIFS(DataRegularSeason20242025!$AA$3:$AA$1315,DataRegularSeason20242025!$B$3:$B$1315, "&lt;=" &amp; GR$1, DataRegularSeason20242025!$D$3:$D$1315, $A33)+SUMIFS(DataRegularSeason20242025!$AB$3:$AB$1315,DataRegularSeason20242025!$B$3:$B$1315, "&lt;=" &amp; GR$1, DataRegularSeason20242025!$E$3:$E$1315, $A33)</f>
        <v>8</v>
      </c>
      <c r="GS33">
        <f>SUMIFS(DataRegularSeason20242025!$AA$3:$AA$1315,DataRegularSeason20242025!$B$3:$B$1315, "&lt;=" &amp; GS$1, DataRegularSeason20242025!$D$3:$D$1315, $A33)+SUMIFS(DataRegularSeason20242025!$AB$3:$AB$1315,DataRegularSeason20242025!$B$3:$B$1315, "&lt;=" &amp; GS$1, DataRegularSeason20242025!$E$3:$E$1315, $A33)</f>
        <v>8</v>
      </c>
      <c r="GT33">
        <f>SUMIFS(DataRegularSeason20242025!$AA$3:$AA$1315,DataRegularSeason20242025!$B$3:$B$1315, "&lt;=" &amp; GT$1, DataRegularSeason20242025!$D$3:$D$1315, $A33)+SUMIFS(DataRegularSeason20242025!$AB$3:$AB$1315,DataRegularSeason20242025!$B$3:$B$1315, "&lt;=" &amp; GT$1, DataRegularSeason20242025!$E$3:$E$1315, $A33)</f>
        <v>8</v>
      </c>
      <c r="GU33">
        <f>SUMIFS(DataRegularSeason20242025!$AA$3:$AA$1315,DataRegularSeason20242025!$B$3:$B$1315, "&lt;=" &amp; GU$1, DataRegularSeason20242025!$D$3:$D$1315, $A33)+SUMIFS(DataRegularSeason20242025!$AB$3:$AB$1315,DataRegularSeason20242025!$B$3:$B$1315, "&lt;=" &amp; GU$1, DataRegularSeason20242025!$E$3:$E$1315, $A33)</f>
        <v>8</v>
      </c>
    </row>
    <row r="34" spans="1:275" x14ac:dyDescent="0.25">
      <c r="A34" t="s">
        <v>1763</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13.125</v>
      </c>
      <c r="AL34">
        <f>SUBTOTAL(101,Table4[2024-11-06])</f>
        <v>13.125</v>
      </c>
      <c r="AM34">
        <f>SUBTOTAL(101,Table4[2024-11-07])</f>
        <v>13.125</v>
      </c>
      <c r="AN34">
        <f>SUBTOTAL(101,Table4[2024-11-08])</f>
        <v>13.125</v>
      </c>
      <c r="AO34">
        <f>SUBTOTAL(101,Table4[2024-11-09])</f>
        <v>13.125</v>
      </c>
      <c r="AP34">
        <f>SUBTOTAL(101,Table4[2024-11-10])</f>
        <v>13.125</v>
      </c>
      <c r="AQ34">
        <f>SUBTOTAL(101,Table4[2024-11-11])</f>
        <v>13.125</v>
      </c>
      <c r="AR34">
        <f>SUBTOTAL(101,Table4[2024-11-12])</f>
        <v>13.125</v>
      </c>
      <c r="AS34">
        <f>SUBTOTAL(101,Table4[2024-11-13])</f>
        <v>13.125</v>
      </c>
      <c r="AT34">
        <f>SUBTOTAL(101,Table4[2024-11-14])</f>
        <v>13.125</v>
      </c>
      <c r="AU34">
        <f>SUBTOTAL(101,Table4[2024-11-15])</f>
        <v>13.125</v>
      </c>
      <c r="AV34">
        <f>SUBTOTAL(101,Table4[2024-11-16])</f>
        <v>13.125</v>
      </c>
      <c r="AW34">
        <f>SUBTOTAL(101,Table4[2024-11-17])</f>
        <v>13.125</v>
      </c>
      <c r="AX34">
        <f>SUBTOTAL(101,Table4[2024-11-18])</f>
        <v>13.125</v>
      </c>
      <c r="AY34">
        <f>SUBTOTAL(101,Table4[2024-11-19])</f>
        <v>13.125</v>
      </c>
      <c r="AZ34">
        <f>SUBTOTAL(101,Table4[2024-11-20])</f>
        <v>13.125</v>
      </c>
      <c r="BA34">
        <f>SUBTOTAL(101,Table4[2024-11-21])</f>
        <v>13.125</v>
      </c>
      <c r="BB34">
        <f>SUBTOTAL(101,Table4[2024-11-22])</f>
        <v>13.125</v>
      </c>
      <c r="BC34">
        <f>SUBTOTAL(101,Table4[2024-11-23])</f>
        <v>13.125</v>
      </c>
      <c r="BD34">
        <f>SUBTOTAL(101,Table4[2024-11-24])</f>
        <v>13.125</v>
      </c>
      <c r="BE34">
        <f>SUBTOTAL(101,Table4[2024-11-25])</f>
        <v>13.125</v>
      </c>
      <c r="BF34">
        <f>SUBTOTAL(101,Table4[2024-11-26])</f>
        <v>13.125</v>
      </c>
      <c r="BG34">
        <f>SUBTOTAL(101,Table4[2024-11-27])</f>
        <v>13.125</v>
      </c>
      <c r="BH34">
        <f>SUBTOTAL(101,Table4[2024-11-28])</f>
        <v>13.125</v>
      </c>
      <c r="BI34">
        <f>SUBTOTAL(101,Table4[2024-11-29])</f>
        <v>13.125</v>
      </c>
      <c r="BJ34">
        <f>SUBTOTAL(101,Table4[2024-11-30])</f>
        <v>13.125</v>
      </c>
      <c r="BK34">
        <f>SUBTOTAL(101,Table4[2024-12-01])</f>
        <v>13.125</v>
      </c>
      <c r="BL34">
        <f>SUBTOTAL(101,Table4[2024-12-02])</f>
        <v>13.125</v>
      </c>
      <c r="BM34">
        <f>SUBTOTAL(101,Table4[2024-12-03])</f>
        <v>13.125</v>
      </c>
      <c r="BN34">
        <f>SUBTOTAL(101,Table4[2024-12-04])</f>
        <v>13.125</v>
      </c>
      <c r="BO34">
        <f>SUBTOTAL(101,Table4[2024-12-05])</f>
        <v>13.125</v>
      </c>
      <c r="BP34">
        <f>SUBTOTAL(101,Table4[2024-12-06])</f>
        <v>13.125</v>
      </c>
      <c r="BQ34">
        <f>SUBTOTAL(101,Table4[2024-12-07])</f>
        <v>13.125</v>
      </c>
      <c r="BR34">
        <f>SUBTOTAL(101,Table4[2024-12-08])</f>
        <v>13.125</v>
      </c>
      <c r="BS34">
        <f>SUBTOTAL(101,Table4[2024-12-09])</f>
        <v>13.125</v>
      </c>
      <c r="BT34">
        <f>SUBTOTAL(101,Table4[2024-12-10])</f>
        <v>13.125</v>
      </c>
      <c r="BU34">
        <f>SUBTOTAL(101,Table4[2024-12-11])</f>
        <v>13.125</v>
      </c>
      <c r="BV34">
        <f>SUBTOTAL(101,Table4[2024-12-12])</f>
        <v>13.125</v>
      </c>
      <c r="BW34">
        <f>SUBTOTAL(101,Table4[2024-12-13])</f>
        <v>13.125</v>
      </c>
      <c r="BX34">
        <f>SUBTOTAL(101,Table4[2024-12-14])</f>
        <v>13.125</v>
      </c>
      <c r="BY34">
        <f>SUBTOTAL(101,Table4[2024-12-15])</f>
        <v>13.125</v>
      </c>
      <c r="BZ34">
        <f>SUBTOTAL(101,Table4[2024-12-16])</f>
        <v>13.125</v>
      </c>
      <c r="CA34">
        <f>SUBTOTAL(101,Table4[2024-12-17])</f>
        <v>13.125</v>
      </c>
      <c r="CB34">
        <f>SUBTOTAL(101,Table4[2024-12-18])</f>
        <v>13.125</v>
      </c>
      <c r="CC34">
        <f>SUBTOTAL(101,Table4[2024-12-19])</f>
        <v>13.125</v>
      </c>
      <c r="CD34">
        <f>SUBTOTAL(101,Table4[2024-12-20])</f>
        <v>13.125</v>
      </c>
      <c r="CE34">
        <f>SUBTOTAL(101,Table4[2024-12-21])</f>
        <v>13.125</v>
      </c>
      <c r="CF34">
        <f>SUBTOTAL(101,Table4[2024-12-22])</f>
        <v>13.125</v>
      </c>
      <c r="CG34">
        <f>SUBTOTAL(101,Table4[2024-12-23])</f>
        <v>13.125</v>
      </c>
      <c r="CH34">
        <f>SUBTOTAL(101,Table4[2024-12-24])</f>
        <v>13.125</v>
      </c>
      <c r="CI34">
        <f>SUBTOTAL(101,Table4[2024-12-25])</f>
        <v>13.125</v>
      </c>
      <c r="CJ34">
        <f>SUBTOTAL(101,Table4[2024-12-26])</f>
        <v>13.125</v>
      </c>
      <c r="CK34">
        <f>SUBTOTAL(101,Table4[2024-12-27])</f>
        <v>13.125</v>
      </c>
      <c r="CL34">
        <f>SUBTOTAL(101,Table4[2024-12-28])</f>
        <v>13.125</v>
      </c>
      <c r="CM34">
        <f>SUBTOTAL(101,Table4[2024-12-29])</f>
        <v>13.125</v>
      </c>
      <c r="CN34">
        <f>SUBTOTAL(101,Table4[2024-12-30])</f>
        <v>13.125</v>
      </c>
      <c r="CO34">
        <f>SUBTOTAL(101,Table4[2024-12-31])</f>
        <v>13.125</v>
      </c>
      <c r="CP34">
        <f>SUBTOTAL(101,Table4[2025-01-01])</f>
        <v>13.125</v>
      </c>
      <c r="CQ34">
        <f>SUBTOTAL(101,Table4[2025-01-02])</f>
        <v>13.125</v>
      </c>
      <c r="CR34">
        <f>SUBTOTAL(101,Table4[2025-01-03])</f>
        <v>13.125</v>
      </c>
      <c r="CS34">
        <f>SUBTOTAL(101,Table4[2025-01-04])</f>
        <v>13.125</v>
      </c>
      <c r="CT34">
        <f>SUBTOTAL(101,Table4[2025-01-05])</f>
        <v>13.125</v>
      </c>
      <c r="CU34">
        <f>SUBTOTAL(101,Table4[2025-01-06])</f>
        <v>13.125</v>
      </c>
      <c r="CV34">
        <f>SUBTOTAL(101,Table4[2025-01-07])</f>
        <v>13.125</v>
      </c>
      <c r="CW34">
        <f>SUBTOTAL(101,Table4[2025-01-08])</f>
        <v>13.125</v>
      </c>
      <c r="CX34">
        <f>SUBTOTAL(101,Table4[2025-01-09])</f>
        <v>13.125</v>
      </c>
      <c r="CY34">
        <f>SUBTOTAL(101,Table4[2025-01-10])</f>
        <v>13.125</v>
      </c>
      <c r="CZ34">
        <f>SUBTOTAL(101,Table4[2025-01-11])</f>
        <v>13.125</v>
      </c>
      <c r="DA34">
        <f>SUBTOTAL(101,Table4[2025-01-12])</f>
        <v>13.125</v>
      </c>
      <c r="DB34">
        <f>SUBTOTAL(101,Table4[2025-01-13])</f>
        <v>13.125</v>
      </c>
      <c r="DC34">
        <f>SUBTOTAL(101,Table4[2025-01-14])</f>
        <v>13.125</v>
      </c>
      <c r="DD34">
        <f>SUBTOTAL(101,Table4[2025-01-15])</f>
        <v>13.125</v>
      </c>
      <c r="DE34">
        <f>SUBTOTAL(101,Table4[2025-01-16])</f>
        <v>13.125</v>
      </c>
      <c r="DF34">
        <f>SUBTOTAL(101,Table4[2025-01-17])</f>
        <v>13.125</v>
      </c>
      <c r="DG34">
        <f>SUBTOTAL(101,Table4[2025-01-18])</f>
        <v>13.125</v>
      </c>
      <c r="DH34">
        <f>SUBTOTAL(101,Table4[2025-01-19])</f>
        <v>13.125</v>
      </c>
      <c r="DI34">
        <f>SUBTOTAL(101,Table4[2025-01-20])</f>
        <v>13.125</v>
      </c>
      <c r="DJ34">
        <f>SUBTOTAL(101,Table4[2025-01-21])</f>
        <v>13.125</v>
      </c>
      <c r="DK34">
        <f>SUBTOTAL(101,Table4[2025-01-22])</f>
        <v>13.125</v>
      </c>
      <c r="DL34">
        <f>SUBTOTAL(101,Table4[2025-01-23])</f>
        <v>13.125</v>
      </c>
      <c r="DM34">
        <f>SUBTOTAL(101,Table4[2025-01-24])</f>
        <v>13.125</v>
      </c>
      <c r="DN34">
        <f>SUBTOTAL(101,Table4[2025-01-25])</f>
        <v>13.125</v>
      </c>
      <c r="DO34">
        <f>SUBTOTAL(101,Table4[2025-01-26])</f>
        <v>13.125</v>
      </c>
      <c r="DP34">
        <f>SUBTOTAL(101,Table4[2025-01-27])</f>
        <v>13.125</v>
      </c>
      <c r="DQ34">
        <f>SUBTOTAL(101,Table4[2025-01-28])</f>
        <v>13.125</v>
      </c>
      <c r="DR34">
        <f>SUBTOTAL(101,Table4[2025-01-29])</f>
        <v>13.125</v>
      </c>
      <c r="DS34">
        <f>SUBTOTAL(101,Table4[2025-01-30])</f>
        <v>13.125</v>
      </c>
      <c r="DT34">
        <f>SUBTOTAL(101,Table4[2025-01-31])</f>
        <v>13.125</v>
      </c>
      <c r="DU34">
        <f>SUBTOTAL(101,Table4[2025-02-01])</f>
        <v>13.125</v>
      </c>
      <c r="DV34">
        <f>SUBTOTAL(101,Table4[2025-02-02])</f>
        <v>13.125</v>
      </c>
      <c r="DW34">
        <f>SUBTOTAL(101,Table4[2025-02-03])</f>
        <v>13.125</v>
      </c>
      <c r="DX34">
        <f>SUBTOTAL(101,Table4[2025-02-04])</f>
        <v>13.125</v>
      </c>
      <c r="DY34">
        <f>SUBTOTAL(101,Table4[2025-02-05])</f>
        <v>13.125</v>
      </c>
      <c r="DZ34">
        <f>SUBTOTAL(101,Table4[2025-02-06])</f>
        <v>13.125</v>
      </c>
      <c r="EA34">
        <f>SUBTOTAL(101,Table4[2025-02-07])</f>
        <v>13.125</v>
      </c>
      <c r="EB34">
        <f>SUBTOTAL(101,Table4[2025-02-08])</f>
        <v>13.125</v>
      </c>
      <c r="EC34">
        <f>SUBTOTAL(101,Table4[2025-02-09])</f>
        <v>13.125</v>
      </c>
      <c r="ED34">
        <f>SUBTOTAL(101,Table4[2025-02-10])</f>
        <v>13.125</v>
      </c>
      <c r="EE34">
        <f>SUBTOTAL(101,Table4[2025-02-11])</f>
        <v>13.125</v>
      </c>
      <c r="EF34">
        <f>SUBTOTAL(101,Table4[2025-02-12])</f>
        <v>13.125</v>
      </c>
      <c r="EG34">
        <f>SUBTOTAL(101,Table4[2025-02-13])</f>
        <v>13.125</v>
      </c>
      <c r="EH34">
        <f>SUBTOTAL(101,Table4[2025-02-14])</f>
        <v>13.125</v>
      </c>
      <c r="EI34">
        <f>SUBTOTAL(101,Table4[2025-02-15])</f>
        <v>13.125</v>
      </c>
      <c r="EJ34">
        <f>SUBTOTAL(101,Table4[2025-02-16])</f>
        <v>13.125</v>
      </c>
      <c r="EK34">
        <f>SUBTOTAL(101,Table4[2025-02-17])</f>
        <v>13.125</v>
      </c>
      <c r="EL34">
        <f>SUBTOTAL(101,Table4[2025-02-18])</f>
        <v>13.125</v>
      </c>
      <c r="EM34">
        <f>SUBTOTAL(101,Table4[2025-02-19])</f>
        <v>13.125</v>
      </c>
      <c r="EN34">
        <f>SUBTOTAL(101,Table4[2025-02-20])</f>
        <v>13.125</v>
      </c>
      <c r="EO34">
        <f>SUBTOTAL(101,Table4[2025-02-21])</f>
        <v>13.125</v>
      </c>
      <c r="EP34">
        <f>SUBTOTAL(101,Table4[2025-02-22])</f>
        <v>13.125</v>
      </c>
      <c r="EQ34">
        <f>SUBTOTAL(101,Table4[2025-02-23])</f>
        <v>13.125</v>
      </c>
      <c r="ER34">
        <f>SUBTOTAL(101,Table4[2025-02-24])</f>
        <v>13.125</v>
      </c>
      <c r="ES34">
        <f>SUBTOTAL(101,Table4[2025-02-25])</f>
        <v>13.125</v>
      </c>
      <c r="ET34">
        <f>SUBTOTAL(101,Table4[2025-02-26])</f>
        <v>13.125</v>
      </c>
      <c r="EU34">
        <f>SUBTOTAL(101,Table4[2025-02-27])</f>
        <v>13.125</v>
      </c>
      <c r="EV34">
        <f>SUBTOTAL(101,Table4[2025-02-28])</f>
        <v>13.125</v>
      </c>
      <c r="EW34">
        <f>SUBTOTAL(101,Table4[2025-03-01])</f>
        <v>13.125</v>
      </c>
      <c r="EX34">
        <f>SUBTOTAL(101,Table4[2025-03-02])</f>
        <v>13.125</v>
      </c>
      <c r="EY34">
        <f>SUBTOTAL(101,Table4[2025-03-03])</f>
        <v>13.125</v>
      </c>
      <c r="EZ34">
        <f>SUBTOTAL(101,Table4[2025-03-04])</f>
        <v>13.125</v>
      </c>
      <c r="FA34">
        <f>SUBTOTAL(101,Table4[2025-03-05])</f>
        <v>13.125</v>
      </c>
      <c r="FB34">
        <f>SUBTOTAL(101,Table4[2025-03-06])</f>
        <v>13.125</v>
      </c>
      <c r="FC34">
        <f>SUBTOTAL(101,Table4[2025-03-07])</f>
        <v>13.125</v>
      </c>
      <c r="FD34">
        <f>SUBTOTAL(101,Table4[2025-03-08])</f>
        <v>13.125</v>
      </c>
      <c r="FE34">
        <f>SUBTOTAL(101,Table4[2025-03-09])</f>
        <v>13.125</v>
      </c>
      <c r="FF34">
        <f>SUBTOTAL(101,Table4[2025-03-10])</f>
        <v>13.125</v>
      </c>
      <c r="FG34">
        <f>SUBTOTAL(101,Table4[2025-03-11])</f>
        <v>13.125</v>
      </c>
      <c r="FH34">
        <f>SUBTOTAL(101,Table4[2025-03-12])</f>
        <v>13.125</v>
      </c>
      <c r="FI34">
        <f>SUBTOTAL(101,Table4[2025-03-13])</f>
        <v>13.125</v>
      </c>
      <c r="FJ34">
        <f>SUBTOTAL(101,Table4[2025-03-14])</f>
        <v>13.125</v>
      </c>
      <c r="FK34">
        <f>SUBTOTAL(101,Table4[2025-03-15])</f>
        <v>13.125</v>
      </c>
      <c r="FL34">
        <f>SUBTOTAL(101,Table4[2025-03-16])</f>
        <v>13.125</v>
      </c>
      <c r="FM34">
        <f>SUBTOTAL(101,Table4[2025-03-17])</f>
        <v>13.125</v>
      </c>
      <c r="FN34">
        <f>SUBTOTAL(101,Table4[2025-03-18])</f>
        <v>13.125</v>
      </c>
      <c r="FO34">
        <f>SUBTOTAL(101,Table4[2025-03-19])</f>
        <v>13.125</v>
      </c>
      <c r="FP34">
        <f>SUBTOTAL(101,Table4[2025-03-20])</f>
        <v>13.125</v>
      </c>
      <c r="FQ34">
        <f>SUBTOTAL(101,Table4[2025-03-21])</f>
        <v>13.125</v>
      </c>
      <c r="FR34">
        <f>SUBTOTAL(101,Table4[2025-03-22])</f>
        <v>13.125</v>
      </c>
      <c r="FS34">
        <f>SUBTOTAL(101,Table4[2025-03-23])</f>
        <v>13.125</v>
      </c>
      <c r="FT34">
        <f>SUBTOTAL(101,Table4[2025-03-24])</f>
        <v>13.125</v>
      </c>
      <c r="FU34">
        <f>SUBTOTAL(101,Table4[2025-03-25])</f>
        <v>13.125</v>
      </c>
      <c r="FV34">
        <f>SUBTOTAL(101,Table4[2025-03-26])</f>
        <v>13.125</v>
      </c>
      <c r="FW34">
        <f>SUBTOTAL(101,Table4[2025-03-27])</f>
        <v>13.125</v>
      </c>
      <c r="FX34">
        <f>SUBTOTAL(101,Table4[2025-03-28])</f>
        <v>13.125</v>
      </c>
      <c r="FY34">
        <f>SUBTOTAL(101,Table4[2025-03-29])</f>
        <v>13.125</v>
      </c>
      <c r="FZ34">
        <f>SUBTOTAL(101,Table4[2025-03-30])</f>
        <v>13.125</v>
      </c>
      <c r="GA34">
        <f>SUBTOTAL(101,Table4[2025-03-31])</f>
        <v>13.125</v>
      </c>
      <c r="GB34">
        <f>SUBTOTAL(101,Table4[2025-04-01])</f>
        <v>13.125</v>
      </c>
      <c r="GC34">
        <f>SUBTOTAL(101,Table4[2025-04-02])</f>
        <v>13.125</v>
      </c>
      <c r="GD34">
        <f>SUBTOTAL(101,Table4[2025-04-03])</f>
        <v>13.125</v>
      </c>
      <c r="GE34">
        <f>SUBTOTAL(101,Table4[2025-04-04])</f>
        <v>13.125</v>
      </c>
      <c r="GF34">
        <f>SUBTOTAL(101,Table4[2025-04-05])</f>
        <v>13.125</v>
      </c>
      <c r="GG34">
        <f>SUBTOTAL(101,Table4[2025-04-06])</f>
        <v>13.125</v>
      </c>
      <c r="GH34">
        <f>SUBTOTAL(101,Table4[2025-04-07])</f>
        <v>13.125</v>
      </c>
      <c r="GI34">
        <f>SUBTOTAL(101,Table4[2025-04-08])</f>
        <v>13.125</v>
      </c>
      <c r="GJ34">
        <f>SUBTOTAL(101,Table4[2025-04-09])</f>
        <v>13.125</v>
      </c>
      <c r="GK34">
        <f>SUBTOTAL(101,Table4[2025-04-10])</f>
        <v>13.125</v>
      </c>
      <c r="GL34">
        <f>SUBTOTAL(101,Table4[2025-04-11])</f>
        <v>13.125</v>
      </c>
      <c r="GM34">
        <f>SUBTOTAL(101,Table4[2025-04-12])</f>
        <v>13.125</v>
      </c>
      <c r="GN34">
        <f>SUBTOTAL(101,Table4[2025-04-13])</f>
        <v>13.125</v>
      </c>
      <c r="GO34">
        <f>SUBTOTAL(101,Table4[2025-04-14])</f>
        <v>13.125</v>
      </c>
      <c r="GP34">
        <f>SUBTOTAL(101,Table4[2025-04-15])</f>
        <v>13.125</v>
      </c>
      <c r="GQ34">
        <f>SUBTOTAL(101,Table4[2025-04-16])</f>
        <v>13.125</v>
      </c>
      <c r="GR34">
        <f>SUBTOTAL(101,Table4[2025-04-17])</f>
        <v>13.125</v>
      </c>
      <c r="GS34">
        <f>SUBTOTAL(101,Table4[2025-04-18])</f>
        <v>13.125</v>
      </c>
      <c r="GT34">
        <f>SUBTOTAL(101,Table4[2025-04-19])</f>
        <v>13.125</v>
      </c>
      <c r="GU34">
        <f>SUBTOTAL(101,Table4[2025-04-20])</f>
        <v>13.125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AV56" sqref="AV55:AV5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3"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2">
        <f>BO3+BO4</f>
        <v>82</v>
      </c>
    </row>
    <row r="4" spans="1:68" ht="9.9499999999999993" customHeight="1" x14ac:dyDescent="0.25">
      <c r="A4" s="54"/>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2"/>
    </row>
    <row r="5" spans="1:68" ht="9.9499999999999993" customHeight="1" x14ac:dyDescent="0.25">
      <c r="A5" s="53"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2">
        <f t="shared" ref="BP5" si="1">BO5+BO6</f>
        <v>82</v>
      </c>
    </row>
    <row r="6" spans="1:68" ht="9.9499999999999993" customHeight="1" x14ac:dyDescent="0.25">
      <c r="A6" s="54"/>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2"/>
    </row>
    <row r="7" spans="1:68" ht="9.9499999999999993" customHeight="1" x14ac:dyDescent="0.25">
      <c r="A7" s="53"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2">
        <f t="shared" ref="BP7" si="2">BO7+BO8</f>
        <v>82</v>
      </c>
    </row>
    <row r="8" spans="1:68" ht="9.9499999999999993" customHeight="1" x14ac:dyDescent="0.25">
      <c r="A8" s="54"/>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2"/>
    </row>
    <row r="9" spans="1:68" ht="9.9499999999999993" customHeight="1" x14ac:dyDescent="0.25">
      <c r="A9" s="53"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2">
        <f t="shared" ref="BP9" si="3">BO9+BO10</f>
        <v>82</v>
      </c>
    </row>
    <row r="10" spans="1:68" ht="9.9499999999999993" customHeight="1" x14ac:dyDescent="0.25">
      <c r="A10" s="54"/>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2"/>
    </row>
    <row r="11" spans="1:68" ht="9.9499999999999993" customHeight="1" x14ac:dyDescent="0.25">
      <c r="A11" s="53"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2">
        <f t="shared" ref="BP11" si="4">BO11+BO12</f>
        <v>82</v>
      </c>
    </row>
    <row r="12" spans="1:68" ht="9.9499999999999993" customHeight="1" x14ac:dyDescent="0.25">
      <c r="A12" s="54"/>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2"/>
    </row>
    <row r="13" spans="1:68" ht="9.9499999999999993" customHeight="1" x14ac:dyDescent="0.25">
      <c r="A13" s="53"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2">
        <f t="shared" ref="BP13" si="5">BO13+BO14</f>
        <v>82</v>
      </c>
    </row>
    <row r="14" spans="1:68" ht="9.9499999999999993" customHeight="1" x14ac:dyDescent="0.25">
      <c r="A14" s="54"/>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2"/>
    </row>
    <row r="15" spans="1:68" ht="9.9499999999999993" customHeight="1" x14ac:dyDescent="0.25">
      <c r="A15" s="53"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2">
        <f t="shared" ref="BP15" si="6">BO15+BO16</f>
        <v>82</v>
      </c>
    </row>
    <row r="16" spans="1:68" ht="9.9499999999999993" customHeight="1" x14ac:dyDescent="0.25">
      <c r="A16" s="54"/>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2"/>
    </row>
    <row r="17" spans="1:68" ht="9.9499999999999993" customHeight="1" x14ac:dyDescent="0.25">
      <c r="A17" s="53"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2">
        <f t="shared" ref="BP17" si="7">BO17+BO18</f>
        <v>82</v>
      </c>
    </row>
    <row r="18" spans="1:68" ht="9.9499999999999993" customHeight="1" x14ac:dyDescent="0.25">
      <c r="A18" s="54"/>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2"/>
    </row>
    <row r="19" spans="1:68" ht="9.9499999999999993" customHeight="1" x14ac:dyDescent="0.25">
      <c r="A19" s="53"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2">
        <f t="shared" ref="BP19" si="8">BO19+BO20</f>
        <v>82</v>
      </c>
    </row>
    <row r="20" spans="1:68" ht="9.9499999999999993" customHeight="1" x14ac:dyDescent="0.25">
      <c r="A20" s="54"/>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2"/>
    </row>
    <row r="21" spans="1:68" ht="9.9499999999999993" customHeight="1" x14ac:dyDescent="0.25">
      <c r="A21" s="53"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2">
        <f t="shared" ref="BP21" si="9">BO21+BO22</f>
        <v>82</v>
      </c>
    </row>
    <row r="22" spans="1:68" ht="9.9499999999999993" customHeight="1" x14ac:dyDescent="0.25">
      <c r="A22" s="54"/>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2"/>
    </row>
    <row r="23" spans="1:68" ht="9.9499999999999993" customHeight="1" x14ac:dyDescent="0.25">
      <c r="A23" s="53"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2">
        <f t="shared" ref="BP23" si="10">BO23+BO24</f>
        <v>82</v>
      </c>
    </row>
    <row r="24" spans="1:68" ht="9.9499999999999993" customHeight="1" x14ac:dyDescent="0.25">
      <c r="A24" s="54"/>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2"/>
    </row>
    <row r="25" spans="1:68" ht="9.9499999999999993" customHeight="1" x14ac:dyDescent="0.25">
      <c r="A25" s="53"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2">
        <f t="shared" ref="BP25" si="11">BO25+BO26</f>
        <v>82</v>
      </c>
    </row>
    <row r="26" spans="1:68" ht="9.9499999999999993" customHeight="1" x14ac:dyDescent="0.25">
      <c r="A26" s="54"/>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2"/>
    </row>
    <row r="27" spans="1:68" ht="9.9499999999999993" customHeight="1" x14ac:dyDescent="0.25">
      <c r="A27" s="53"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2">
        <f t="shared" ref="BP27" si="12">BO27+BO28</f>
        <v>82</v>
      </c>
    </row>
    <row r="28" spans="1:68" ht="9.9499999999999993" customHeight="1" x14ac:dyDescent="0.25">
      <c r="A28" s="54"/>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2"/>
    </row>
    <row r="29" spans="1:68" ht="9.9499999999999993" customHeight="1" x14ac:dyDescent="0.25">
      <c r="A29" s="53"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2">
        <f t="shared" ref="BP29" si="13">BO29+BO30</f>
        <v>82</v>
      </c>
    </row>
    <row r="30" spans="1:68" ht="9.9499999999999993" customHeight="1" x14ac:dyDescent="0.25">
      <c r="A30" s="54"/>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2"/>
    </row>
    <row r="31" spans="1:68" ht="9.9499999999999993" customHeight="1" x14ac:dyDescent="0.25">
      <c r="A31" s="53"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2">
        <f t="shared" ref="BP31" si="14">BO31+BO32</f>
        <v>82</v>
      </c>
    </row>
    <row r="32" spans="1:68" ht="9.9499999999999993" customHeight="1" x14ac:dyDescent="0.25">
      <c r="A32" s="54"/>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2"/>
    </row>
    <row r="33" spans="1:68" ht="9.9499999999999993" customHeight="1" x14ac:dyDescent="0.25">
      <c r="A33" s="53"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2">
        <f t="shared" ref="BP33" si="15">BO33+BO34</f>
        <v>82</v>
      </c>
    </row>
    <row r="34" spans="1:68" ht="9.9499999999999993" customHeight="1" x14ac:dyDescent="0.25">
      <c r="A34" s="54"/>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2"/>
    </row>
    <row r="35" spans="1:68" ht="9.9499999999999993" customHeight="1" x14ac:dyDescent="0.25">
      <c r="A35" s="53"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2">
        <f t="shared" ref="BP35" si="16">BO35+BO36</f>
        <v>82</v>
      </c>
    </row>
    <row r="36" spans="1:68" ht="9.9499999999999993" customHeight="1" x14ac:dyDescent="0.25">
      <c r="A36" s="54"/>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2"/>
    </row>
    <row r="37" spans="1:68" ht="9.9499999999999993" customHeight="1" x14ac:dyDescent="0.25">
      <c r="A37" s="53"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2">
        <f t="shared" ref="BP37" si="17">BO37+BO38</f>
        <v>82</v>
      </c>
    </row>
    <row r="38" spans="1:68" ht="9.9499999999999993" customHeight="1" x14ac:dyDescent="0.25">
      <c r="A38" s="54"/>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2"/>
    </row>
    <row r="39" spans="1:68" ht="9.9499999999999993" customHeight="1" x14ac:dyDescent="0.25">
      <c r="A39" s="53"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2">
        <f t="shared" ref="BP39" si="18">BO39+BO40</f>
        <v>82</v>
      </c>
    </row>
    <row r="40" spans="1:68" ht="9.9499999999999993" customHeight="1" x14ac:dyDescent="0.25">
      <c r="A40" s="54"/>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2"/>
    </row>
    <row r="41" spans="1:68" ht="9.9499999999999993" customHeight="1" x14ac:dyDescent="0.25">
      <c r="A41" s="53"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2">
        <f t="shared" ref="BP41" si="19">BO41+BO42</f>
        <v>82</v>
      </c>
    </row>
    <row r="42" spans="1:68" ht="9.9499999999999993" customHeight="1" x14ac:dyDescent="0.25">
      <c r="A42" s="54"/>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2"/>
    </row>
    <row r="43" spans="1:68" ht="9.9499999999999993" customHeight="1" x14ac:dyDescent="0.25">
      <c r="A43" s="53"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2">
        <f t="shared" ref="BP43" si="20">BO43+BO44</f>
        <v>82</v>
      </c>
    </row>
    <row r="44" spans="1:68" ht="9.9499999999999993" customHeight="1" x14ac:dyDescent="0.25">
      <c r="A44" s="54"/>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2"/>
    </row>
    <row r="45" spans="1:68" ht="9.9499999999999993" customHeight="1" x14ac:dyDescent="0.25">
      <c r="A45" s="53"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2">
        <f t="shared" ref="BP45" si="21">BO45+BO46</f>
        <v>82</v>
      </c>
    </row>
    <row r="46" spans="1:68" ht="9.9499999999999993" customHeight="1" x14ac:dyDescent="0.25">
      <c r="A46" s="54"/>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2"/>
    </row>
    <row r="47" spans="1:68" ht="9.9499999999999993" customHeight="1" x14ac:dyDescent="0.25">
      <c r="A47" s="53"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2">
        <f t="shared" ref="BP47" si="22">BO47+BO48</f>
        <v>82</v>
      </c>
    </row>
    <row r="48" spans="1:68" ht="9.9499999999999993" customHeight="1" x14ac:dyDescent="0.25">
      <c r="A48" s="54"/>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2"/>
    </row>
    <row r="49" spans="1:68" ht="9.9499999999999993" customHeight="1" x14ac:dyDescent="0.25">
      <c r="A49" s="53"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2">
        <f t="shared" ref="BP49" si="23">BO49+BO50</f>
        <v>82</v>
      </c>
    </row>
    <row r="50" spans="1:68" ht="9.9499999999999993" customHeight="1" x14ac:dyDescent="0.25">
      <c r="A50" s="54"/>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2"/>
    </row>
    <row r="51" spans="1:68" ht="9.9499999999999993" customHeight="1" x14ac:dyDescent="0.25">
      <c r="A51" s="53"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2">
        <f t="shared" ref="BP51" si="24">BO51+BO52</f>
        <v>82</v>
      </c>
    </row>
    <row r="52" spans="1:68" ht="9.9499999999999993" customHeight="1" x14ac:dyDescent="0.25">
      <c r="A52" s="54"/>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2"/>
    </row>
    <row r="53" spans="1:68" ht="9.9499999999999993" customHeight="1" x14ac:dyDescent="0.25">
      <c r="A53" s="53"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2">
        <f t="shared" ref="BP53" si="25">BO53+BO54</f>
        <v>82</v>
      </c>
    </row>
    <row r="54" spans="1:68" ht="9.9499999999999993" customHeight="1" x14ac:dyDescent="0.25">
      <c r="A54" s="54"/>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2"/>
    </row>
    <row r="55" spans="1:68" ht="9.9499999999999993" customHeight="1" x14ac:dyDescent="0.25">
      <c r="A55" s="53"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2">
        <f t="shared" ref="BP55" si="26">BO55+BO56</f>
        <v>82</v>
      </c>
    </row>
    <row r="56" spans="1:68" ht="9.9499999999999993" customHeight="1" x14ac:dyDescent="0.25">
      <c r="A56" s="54"/>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2"/>
    </row>
    <row r="57" spans="1:68" ht="9.9499999999999993" customHeight="1" x14ac:dyDescent="0.25">
      <c r="A57" s="53"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2">
        <f t="shared" ref="BP57" si="27">BO57+BO58</f>
        <v>82</v>
      </c>
    </row>
    <row r="58" spans="1:68" ht="9.9499999999999993" customHeight="1" x14ac:dyDescent="0.25">
      <c r="A58" s="54"/>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2"/>
    </row>
    <row r="59" spans="1:68" ht="9.9499999999999993" customHeight="1" x14ac:dyDescent="0.25">
      <c r="A59" s="53"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2">
        <f t="shared" ref="BP59" si="28">BO59+BO60</f>
        <v>82</v>
      </c>
    </row>
    <row r="60" spans="1:68" ht="9.9499999999999993" customHeight="1" x14ac:dyDescent="0.25">
      <c r="A60" s="54"/>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2"/>
    </row>
    <row r="61" spans="1:68" ht="9.9499999999999993" customHeight="1" x14ac:dyDescent="0.25">
      <c r="A61" s="53"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2">
        <f t="shared" ref="BP61" si="29">BO61+BO62</f>
        <v>82</v>
      </c>
    </row>
    <row r="62" spans="1:68" ht="9.9499999999999993" customHeight="1" x14ac:dyDescent="0.25">
      <c r="A62" s="54"/>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2"/>
    </row>
    <row r="63" spans="1:68" ht="9.9499999999999993" customHeight="1" x14ac:dyDescent="0.25">
      <c r="A63" s="53"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2">
        <f t="shared" ref="BP63" si="30">BO63+BO64</f>
        <v>82</v>
      </c>
    </row>
    <row r="64" spans="1:68" ht="9.9499999999999993" customHeight="1" x14ac:dyDescent="0.25">
      <c r="A64" s="54"/>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2"/>
    </row>
    <row r="65" spans="1:68" ht="9.9499999999999993" customHeight="1" x14ac:dyDescent="0.25">
      <c r="A65" s="53"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2">
        <f t="shared" ref="BP65" si="31">BO65+BO66</f>
        <v>82</v>
      </c>
    </row>
    <row r="66" spans="1:68" ht="9.9499999999999993" customHeight="1" x14ac:dyDescent="0.25">
      <c r="A66" s="54"/>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2"/>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X33" sqref="X33"/>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59"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0</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0</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7</v>
      </c>
      <c r="BP3" s="52">
        <f>BO3+BO4</f>
        <v>11</v>
      </c>
      <c r="BQ3" s="53">
        <f>82-BP3</f>
        <v>71</v>
      </c>
    </row>
    <row r="4" spans="1:69" ht="9.9499999999999993" customHeight="1" x14ac:dyDescent="0.25">
      <c r="A4" s="54"/>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0</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0</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0</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0</v>
      </c>
      <c r="BH4" s="47"/>
      <c r="BI4" s="46">
        <f>COUNTIFS(DataRegularSeason20242025!$D$2:$D$1315,TotalTeamGames20242025!BI$1,DataRegularSeason20242025!$E$2:$E$1315,TotalTeamGames20242025!$A3,DataRegularSeason20242025!$N$2:$N$1315,1)</f>
        <v>0</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4</v>
      </c>
      <c r="BP4" s="52"/>
      <c r="BQ4" s="53"/>
    </row>
    <row r="5" spans="1:69" ht="9.9499999999999993" customHeight="1" x14ac:dyDescent="0.25">
      <c r="A5" s="59"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0</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0</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0</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6</v>
      </c>
      <c r="BP5" s="52">
        <f t="shared" ref="BP5" si="1">BO5+BO6</f>
        <v>13</v>
      </c>
      <c r="BQ5" s="53">
        <f t="shared" ref="BQ5" si="2">82-BP5</f>
        <v>69</v>
      </c>
    </row>
    <row r="6" spans="1:69" ht="9.9499999999999993" customHeight="1" x14ac:dyDescent="0.25">
      <c r="A6" s="54"/>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0</v>
      </c>
      <c r="L6" s="47"/>
      <c r="M6" s="46">
        <f>COUNTIFS(DataRegularSeason20242025!$D$2:$D$1315,TotalTeamGames20242025!M$1,DataRegularSeason20242025!$E$2:$E$1315,TotalTeamGames20242025!$A5,DataRegularSeason20242025!$N$2:$N$1315,1)</f>
        <v>0</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0</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0</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7</v>
      </c>
      <c r="BP6" s="52"/>
      <c r="BQ6" s="53"/>
    </row>
    <row r="7" spans="1:69" ht="9.9499999999999993" customHeight="1" x14ac:dyDescent="0.25">
      <c r="A7" s="59"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0</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0</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5</v>
      </c>
      <c r="BP7" s="52">
        <f t="shared" ref="BP7" si="3">BO7+BO8</f>
        <v>12</v>
      </c>
      <c r="BQ7" s="53">
        <f t="shared" ref="BQ7" si="4">82-BP7</f>
        <v>70</v>
      </c>
    </row>
    <row r="8" spans="1:69" ht="9.9499999999999993" customHeight="1" x14ac:dyDescent="0.25">
      <c r="A8" s="54"/>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0</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0</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0</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0</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7</v>
      </c>
      <c r="BP8" s="52"/>
      <c r="BQ8" s="53"/>
    </row>
    <row r="9" spans="1:69" ht="9.9499999999999993" customHeight="1" x14ac:dyDescent="0.25">
      <c r="A9" s="59"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0</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0</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0</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6</v>
      </c>
      <c r="BP9" s="52">
        <f t="shared" ref="BP9" si="5">BO9+BO10</f>
        <v>10</v>
      </c>
      <c r="BQ9" s="53">
        <f t="shared" ref="BQ9" si="6">82-BP9</f>
        <v>72</v>
      </c>
    </row>
    <row r="10" spans="1:69" ht="9.9499999999999993" customHeight="1" x14ac:dyDescent="0.25">
      <c r="A10" s="54"/>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0</v>
      </c>
      <c r="AP10" s="47"/>
      <c r="AQ10" s="46">
        <f>COUNTIFS(DataRegularSeason20242025!$D$2:$D$1315,TotalTeamGames20242025!AQ$1,DataRegularSeason20242025!$E$2:$E$1315,TotalTeamGames20242025!$A9,DataRegularSeason20242025!$N$2:$N$1315,1)</f>
        <v>0</v>
      </c>
      <c r="AR10" s="47"/>
      <c r="AS10" s="46">
        <f>COUNTIFS(DataRegularSeason20242025!$D$2:$D$1315,TotalTeamGames20242025!AS$1,DataRegularSeason20242025!$E$2:$E$1315,TotalTeamGames20242025!$A9,DataRegularSeason20242025!$N$2:$N$1315,1)</f>
        <v>0</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0</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4</v>
      </c>
      <c r="BP10" s="52"/>
      <c r="BQ10" s="53"/>
    </row>
    <row r="11" spans="1:69" ht="9.9499999999999993" customHeight="1" x14ac:dyDescent="0.25">
      <c r="A11" s="59" t="s">
        <v>36</v>
      </c>
      <c r="B11" s="36" t="s">
        <v>81</v>
      </c>
      <c r="C11" s="43"/>
      <c r="D11" s="36">
        <f>COUNTIFS(DataRegularSeason20242025!$E$2:$E$1315,TotalTeamGames20242025!C$1,DataRegularSeason20242025!$D$2:$D$1315,TotalTeamGames20242025!$A11,DataRegularSeason20242025!$N$2:$N$1315,1)</f>
        <v>0</v>
      </c>
      <c r="E11" s="43"/>
      <c r="F11" s="36">
        <f>COUNTIFS(DataRegularSeason20242025!$E$2:$E$1315,TotalTeamGames20242025!E$1,DataRegularSeason20242025!$D$2:$D$1315,TotalTeamGames20242025!$A11,DataRegularSeason20242025!$N$2:$N$1315,1)</f>
        <v>0</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0</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0</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0</v>
      </c>
      <c r="AW11" s="43"/>
      <c r="AX11" s="36">
        <f>COUNTIFS(DataRegularSeason20242025!$E$2:$E$1315,TotalTeamGames20242025!AW$1,DataRegularSeason20242025!$D$2:$D$1315,TotalTeamGames20242025!$A11,DataRegularSeason20242025!$N$2:$N$1315,1)</f>
        <v>0</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4</v>
      </c>
      <c r="BP11" s="52">
        <f t="shared" ref="BP11" si="7">BO11+BO12</f>
        <v>11</v>
      </c>
      <c r="BQ11" s="53">
        <f t="shared" ref="BQ11" si="8">82-BP11</f>
        <v>71</v>
      </c>
    </row>
    <row r="12" spans="1:69" ht="9.9499999999999993" customHeight="1" x14ac:dyDescent="0.25">
      <c r="A12" s="54"/>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0</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7</v>
      </c>
      <c r="BP12" s="52"/>
      <c r="BQ12" s="53"/>
    </row>
    <row r="13" spans="1:69" ht="9.9499999999999993" customHeight="1" x14ac:dyDescent="0.25">
      <c r="A13" s="59"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0</v>
      </c>
      <c r="G13" s="43"/>
      <c r="H13" s="36">
        <f>COUNTIFS(DataRegularSeason20242025!$E$2:$E$1315,TotalTeamGames20242025!G$1,DataRegularSeason20242025!$D$2:$D$1315,TotalTeamGames20242025!$A13,DataRegularSeason20242025!$N$2:$N$1315,1)</f>
        <v>0</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0</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1</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5</v>
      </c>
      <c r="BP13" s="52">
        <f t="shared" ref="BP13" si="9">BO13+BO14</f>
        <v>12</v>
      </c>
      <c r="BQ13" s="53">
        <f t="shared" ref="BQ13" si="10">82-BP13</f>
        <v>70</v>
      </c>
    </row>
    <row r="14" spans="1:69" ht="9.9499999999999993" customHeight="1" x14ac:dyDescent="0.25">
      <c r="A14" s="54"/>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0</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0</v>
      </c>
      <c r="AJ14" s="47"/>
      <c r="AK14" s="46">
        <f>COUNTIFS(DataRegularSeason20242025!$D$2:$D$1315,TotalTeamGames20242025!AK$1,DataRegularSeason20242025!$E$2:$E$1315,TotalTeamGames20242025!$A13,DataRegularSeason20242025!$N$2:$N$1315,1)</f>
        <v>0</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7</v>
      </c>
      <c r="BP14" s="52"/>
      <c r="BQ14" s="53"/>
    </row>
    <row r="15" spans="1:69" ht="9.9499999999999993" customHeight="1" x14ac:dyDescent="0.25">
      <c r="A15" s="59"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1</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0</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0</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9</v>
      </c>
      <c r="BP15" s="52">
        <f t="shared" ref="BP15" si="11">BO15+BO16</f>
        <v>13</v>
      </c>
      <c r="BQ15" s="53">
        <f t="shared" ref="BQ15" si="12">82-BP15</f>
        <v>69</v>
      </c>
    </row>
    <row r="16" spans="1:69" ht="9.9499999999999993" customHeight="1" x14ac:dyDescent="0.25">
      <c r="A16" s="54"/>
      <c r="B16" s="40" t="s">
        <v>80</v>
      </c>
      <c r="C16" s="46">
        <f>COUNTIFS(DataRegularSeason20242025!$D$2:$D$1315,TotalTeamGames20242025!C$1,DataRegularSeason20242025!$E$2:$E$1315,TotalTeamGames20242025!$A15,DataRegularSeason20242025!$N$2:$N$1315,1)</f>
        <v>0</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0</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0</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4</v>
      </c>
      <c r="BP16" s="52"/>
      <c r="BQ16" s="53"/>
    </row>
    <row r="17" spans="1:69" ht="9.9499999999999993" customHeight="1" x14ac:dyDescent="0.25">
      <c r="A17" s="59"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0</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0</v>
      </c>
      <c r="BM17" s="43"/>
      <c r="BN17" s="36">
        <f>COUNTIFS(DataRegularSeason20242025!$E$2:$E$1315,TotalTeamGames20242025!BM$1,DataRegularSeason20242025!$D$2:$D$1315,TotalTeamGames20242025!$A17,DataRegularSeason20242025!$N$2:$N$1315,1)</f>
        <v>0</v>
      </c>
      <c r="BO17" s="38">
        <f t="shared" si="0"/>
        <v>5</v>
      </c>
      <c r="BP17" s="52">
        <f t="shared" ref="BP17" si="13">BO17+BO18</f>
        <v>12</v>
      </c>
      <c r="BQ17" s="53">
        <f t="shared" ref="BQ17" si="14">82-BP17</f>
        <v>70</v>
      </c>
    </row>
    <row r="18" spans="1:69" ht="9.9499999999999993" customHeight="1" x14ac:dyDescent="0.25">
      <c r="A18" s="54"/>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0</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0</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0</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0</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0</v>
      </c>
      <c r="BN18" s="47"/>
      <c r="BO18" s="42">
        <f t="shared" si="0"/>
        <v>7</v>
      </c>
      <c r="BP18" s="52"/>
      <c r="BQ18" s="53"/>
    </row>
    <row r="19" spans="1:69" ht="9.9499999999999993" customHeight="1" x14ac:dyDescent="0.25">
      <c r="A19" s="59"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0</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0</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0</v>
      </c>
      <c r="BM19" s="43"/>
      <c r="BN19" s="36">
        <f>COUNTIFS(DataRegularSeason20242025!$E$2:$E$1315,TotalTeamGames20242025!BM$1,DataRegularSeason20242025!$D$2:$D$1315,TotalTeamGames20242025!$A19,DataRegularSeason20242025!$N$2:$N$1315,1)</f>
        <v>1</v>
      </c>
      <c r="BO19" s="38">
        <f t="shared" si="0"/>
        <v>5</v>
      </c>
      <c r="BP19" s="52">
        <f t="shared" ref="BP19" si="15">BO19+BO20</f>
        <v>11</v>
      </c>
      <c r="BQ19" s="53">
        <f t="shared" ref="BQ19" si="16">82-BP19</f>
        <v>71</v>
      </c>
    </row>
    <row r="20" spans="1:69" ht="9.9499999999999993" customHeight="1" x14ac:dyDescent="0.25">
      <c r="A20" s="54"/>
      <c r="B20" s="40" t="s">
        <v>80</v>
      </c>
      <c r="C20" s="46">
        <f>COUNTIFS(DataRegularSeason20242025!$D$2:$D$1315,TotalTeamGames20242025!C$1,DataRegularSeason20242025!$E$2:$E$1315,TotalTeamGames20242025!$A19,DataRegularSeason20242025!$N$2:$N$1315,1)</f>
        <v>0</v>
      </c>
      <c r="D20" s="47"/>
      <c r="E20" s="46">
        <f>COUNTIFS(DataRegularSeason20242025!$D$2:$D$1315,TotalTeamGames20242025!E$1,DataRegularSeason20242025!$E$2:$E$1315,TotalTeamGames20242025!$A19,DataRegularSeason20242025!$N$2:$N$1315,1)</f>
        <v>0</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1</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6</v>
      </c>
      <c r="BP20" s="52"/>
      <c r="BQ20" s="53"/>
    </row>
    <row r="21" spans="1:69" ht="9.9499999999999993" customHeight="1" x14ac:dyDescent="0.25">
      <c r="A21" s="59" t="s">
        <v>31</v>
      </c>
      <c r="B21" s="36" t="s">
        <v>81</v>
      </c>
      <c r="C21" s="43"/>
      <c r="D21" s="36">
        <f>COUNTIFS(DataRegularSeason20242025!$E$2:$E$1315,TotalTeamGames20242025!C$1,DataRegularSeason20242025!$D$2:$D$1315,TotalTeamGames20242025!$A21,DataRegularSeason20242025!$N$2:$N$1315,1)</f>
        <v>0</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0</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0</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0</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0</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0</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4</v>
      </c>
      <c r="BP21" s="52">
        <f t="shared" ref="BP21" si="17">BO21+BO22</f>
        <v>11</v>
      </c>
      <c r="BQ21" s="53">
        <f t="shared" ref="BQ21" si="18">82-BP21</f>
        <v>71</v>
      </c>
    </row>
    <row r="22" spans="1:69" ht="9.9499999999999993" customHeight="1" x14ac:dyDescent="0.25">
      <c r="A22" s="54"/>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1</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7</v>
      </c>
      <c r="BP22" s="52"/>
      <c r="BQ22" s="53"/>
    </row>
    <row r="23" spans="1:69" ht="9.9499999999999993" customHeight="1" x14ac:dyDescent="0.25">
      <c r="A23" s="59"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0</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0</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0</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0</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6</v>
      </c>
      <c r="BP23" s="52">
        <f t="shared" ref="BP23" si="19">BO23+BO24</f>
        <v>13</v>
      </c>
      <c r="BQ23" s="53">
        <f t="shared" ref="BQ23" si="20">82-BP23</f>
        <v>69</v>
      </c>
    </row>
    <row r="24" spans="1:69" ht="9.9499999999999993" customHeight="1" x14ac:dyDescent="0.25">
      <c r="A24" s="54"/>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0</v>
      </c>
      <c r="AJ24" s="47"/>
      <c r="AK24" s="46">
        <f>COUNTIFS(DataRegularSeason20242025!$D$2:$D$1315,TotalTeamGames20242025!AK$1,DataRegularSeason20242025!$E$2:$E$1315,TotalTeamGames20242025!$A23,DataRegularSeason20242025!$N$2:$N$1315,1)</f>
        <v>0</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0</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7</v>
      </c>
      <c r="BP24" s="52"/>
      <c r="BQ24" s="53"/>
    </row>
    <row r="25" spans="1:69" ht="9.9499999999999993" customHeight="1" x14ac:dyDescent="0.25">
      <c r="A25" s="59"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0</v>
      </c>
      <c r="BM25" s="43"/>
      <c r="BN25" s="36">
        <f>COUNTIFS(DataRegularSeason20242025!$E$2:$E$1315,TotalTeamGames20242025!BM$1,DataRegularSeason20242025!$D$2:$D$1315,TotalTeamGames20242025!$A25,DataRegularSeason20242025!$N$2:$N$1315,1)</f>
        <v>0</v>
      </c>
      <c r="BO25" s="38">
        <f t="shared" si="0"/>
        <v>8</v>
      </c>
      <c r="BP25" s="52">
        <f t="shared" ref="BP25" si="21">BO25+BO26</f>
        <v>13</v>
      </c>
      <c r="BQ25" s="53">
        <f t="shared" ref="BQ25" si="22">82-BP25</f>
        <v>69</v>
      </c>
    </row>
    <row r="26" spans="1:69" ht="9.9499999999999993" customHeight="1" x14ac:dyDescent="0.25">
      <c r="A26" s="54"/>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0</v>
      </c>
      <c r="AH26" s="47"/>
      <c r="AI26" s="46">
        <f>COUNTIFS(DataRegularSeason20242025!$D$2:$D$1315,TotalTeamGames20242025!AI$1,DataRegularSeason20242025!$E$2:$E$1315,TotalTeamGames20242025!$A25,DataRegularSeason20242025!$N$2:$N$1315,1)</f>
        <v>0</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0</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0</v>
      </c>
      <c r="BL26" s="47"/>
      <c r="BM26" s="46">
        <f>COUNTIFS(DataRegularSeason20242025!$D$2:$D$1315,TotalTeamGames20242025!BM$1,DataRegularSeason20242025!$E$2:$E$1315,TotalTeamGames20242025!$A25,DataRegularSeason20242025!$N$2:$N$1315,1)</f>
        <v>0</v>
      </c>
      <c r="BN26" s="47"/>
      <c r="BO26" s="42">
        <f t="shared" si="0"/>
        <v>5</v>
      </c>
      <c r="BP26" s="52"/>
      <c r="BQ26" s="53"/>
    </row>
    <row r="27" spans="1:69" ht="9.9499999999999993" customHeight="1" x14ac:dyDescent="0.25">
      <c r="A27" s="59"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0</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0</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0</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9</v>
      </c>
      <c r="BP27" s="52">
        <f t="shared" ref="BP27" si="23">BO27+BO28</f>
        <v>13</v>
      </c>
      <c r="BQ27" s="53">
        <f t="shared" ref="BQ27" si="24">82-BP27</f>
        <v>69</v>
      </c>
    </row>
    <row r="28" spans="1:69" ht="9.9499999999999993" customHeight="1" x14ac:dyDescent="0.25">
      <c r="A28" s="54"/>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0</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0</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0</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4</v>
      </c>
      <c r="BP28" s="52"/>
      <c r="BQ28" s="53"/>
    </row>
    <row r="29" spans="1:69" ht="9.9499999999999993" customHeight="1" x14ac:dyDescent="0.25">
      <c r="A29" s="59" t="s">
        <v>37</v>
      </c>
      <c r="B29" s="36" t="s">
        <v>81</v>
      </c>
      <c r="C29" s="43"/>
      <c r="D29" s="36">
        <f>COUNTIFS(DataRegularSeason20242025!$E$2:$E$1315,TotalTeamGames20242025!C$1,DataRegularSeason20242025!$D$2:$D$1315,TotalTeamGames20242025!$A29,DataRegularSeason20242025!$N$2:$N$1315,1)</f>
        <v>0</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0</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0</v>
      </c>
      <c r="AY29" s="43"/>
      <c r="AZ29" s="36">
        <f>COUNTIFS(DataRegularSeason20242025!$E$2:$E$1315,TotalTeamGames20242025!AY$1,DataRegularSeason20242025!$D$2:$D$1315,TotalTeamGames20242025!$A29,DataRegularSeason20242025!$N$2:$N$1315,1)</f>
        <v>1</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7</v>
      </c>
      <c r="BP29" s="52">
        <f t="shared" ref="BP29" si="25">BO29+BO30</f>
        <v>11</v>
      </c>
      <c r="BQ29" s="53">
        <f t="shared" ref="BQ29" si="26">82-BP29</f>
        <v>71</v>
      </c>
    </row>
    <row r="30" spans="1:69" ht="9.9499999999999993" customHeight="1" x14ac:dyDescent="0.25">
      <c r="A30" s="54"/>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0</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0</v>
      </c>
      <c r="AB30" s="47"/>
      <c r="AC30" s="46"/>
      <c r="AD30" s="47"/>
      <c r="AE30" s="46">
        <f>COUNTIFS(DataRegularSeason20242025!$D$2:$D$1315,TotalTeamGames20242025!AE$1,DataRegularSeason20242025!$E$2:$E$1315,TotalTeamGames20242025!$A29,DataRegularSeason20242025!$N$2:$N$1315,1)</f>
        <v>0</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4</v>
      </c>
      <c r="BP30" s="52"/>
      <c r="BQ30" s="53"/>
    </row>
    <row r="31" spans="1:69" ht="9.9499999999999993" customHeight="1" x14ac:dyDescent="0.25">
      <c r="A31" s="59"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0</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0</v>
      </c>
      <c r="AE31" s="43"/>
      <c r="AF31" s="44"/>
      <c r="AG31" s="43"/>
      <c r="AH31" s="36">
        <f>COUNTIFS(DataRegularSeason20242025!$E$2:$E$1315,TotalTeamGames20242025!AG$1,DataRegularSeason20242025!$D$2:$D$1315,TotalTeamGames20242025!$A31,DataRegularSeason20242025!$N$2:$N$1315,1)</f>
        <v>0</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0</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5</v>
      </c>
      <c r="BP31" s="52">
        <f t="shared" ref="BP31" si="27">BO31+BO32</f>
        <v>12</v>
      </c>
      <c r="BQ31" s="53">
        <f t="shared" ref="BQ31" si="28">82-BP31</f>
        <v>70</v>
      </c>
    </row>
    <row r="32" spans="1:69" ht="9.9499999999999993" customHeight="1" x14ac:dyDescent="0.25">
      <c r="A32" s="54"/>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0</v>
      </c>
      <c r="L32" s="47"/>
      <c r="M32" s="46">
        <f>COUNTIFS(DataRegularSeason20242025!$D$2:$D$1315,TotalTeamGames20242025!M$1,DataRegularSeason20242025!$E$2:$E$1315,TotalTeamGames20242025!$A31,DataRegularSeason20242025!$N$2:$N$1315,1)</f>
        <v>0</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0</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7</v>
      </c>
      <c r="BP32" s="52"/>
      <c r="BQ32" s="53"/>
    </row>
    <row r="33" spans="1:69" ht="9.9499999999999993" customHeight="1" x14ac:dyDescent="0.25">
      <c r="A33" s="59"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0</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0</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0</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8</v>
      </c>
      <c r="BP33" s="52">
        <f t="shared" ref="BP33" si="29">BO33+BO34</f>
        <v>15</v>
      </c>
      <c r="BQ33" s="53">
        <f t="shared" ref="BQ33" si="30">82-BP33</f>
        <v>67</v>
      </c>
    </row>
    <row r="34" spans="1:69" ht="9.9499999999999993" customHeight="1" x14ac:dyDescent="0.25">
      <c r="A34" s="54"/>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0</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0</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7</v>
      </c>
      <c r="BP34" s="52"/>
      <c r="BQ34" s="53"/>
    </row>
    <row r="35" spans="1:69" ht="9.9499999999999993" customHeight="1" x14ac:dyDescent="0.25">
      <c r="A35" s="59"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0</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0</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0</v>
      </c>
      <c r="Y35" s="43"/>
      <c r="Z35" s="36">
        <f>COUNTIFS(DataRegularSeason20242025!$E$2:$E$1315,TotalTeamGames20242025!Y$1,DataRegularSeason20242025!$D$2:$D$1315,TotalTeamGames20242025!$A35,DataRegularSeason20242025!$N$2:$N$1315,1)</f>
        <v>0</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0</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0</v>
      </c>
      <c r="BO35" s="38">
        <f t="shared" si="0"/>
        <v>3</v>
      </c>
      <c r="BP35" s="52">
        <f t="shared" ref="BP35" si="31">BO35+BO36</f>
        <v>12</v>
      </c>
      <c r="BQ35" s="53">
        <f t="shared" ref="BQ35" si="32">82-BP35</f>
        <v>70</v>
      </c>
    </row>
    <row r="36" spans="1:69" ht="9.9499999999999993" customHeight="1" x14ac:dyDescent="0.25">
      <c r="A36" s="54"/>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0</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9</v>
      </c>
      <c r="BP36" s="52"/>
      <c r="BQ36" s="53"/>
    </row>
    <row r="37" spans="1:69" ht="9.9499999999999993" customHeight="1" x14ac:dyDescent="0.25">
      <c r="A37" s="59"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0</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0</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0</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0</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0</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7</v>
      </c>
      <c r="BP37" s="52">
        <f t="shared" ref="BP37" si="33">BO37+BO38</f>
        <v>12</v>
      </c>
      <c r="BQ37" s="53">
        <f t="shared" ref="BQ37" si="34">82-BP37</f>
        <v>70</v>
      </c>
    </row>
    <row r="38" spans="1:69" ht="9.9499999999999993" customHeight="1" x14ac:dyDescent="0.25">
      <c r="A38" s="54"/>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0</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0</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5</v>
      </c>
      <c r="BP38" s="52"/>
      <c r="BQ38" s="53"/>
    </row>
    <row r="39" spans="1:69" ht="9.9499999999999993" customHeight="1" x14ac:dyDescent="0.25">
      <c r="A39" s="59"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1</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0</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0</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5</v>
      </c>
      <c r="BP39" s="52">
        <f t="shared" ref="BP39" si="35">BO39+BO40</f>
        <v>11</v>
      </c>
      <c r="BQ39" s="53">
        <f t="shared" ref="BQ39" si="36">82-BP39</f>
        <v>71</v>
      </c>
    </row>
    <row r="40" spans="1:69" ht="9.9499999999999993" customHeight="1" x14ac:dyDescent="0.25">
      <c r="A40" s="54"/>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0</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0</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0</v>
      </c>
      <c r="BL40" s="47"/>
      <c r="BM40" s="46">
        <f>COUNTIFS(DataRegularSeason20242025!$D$2:$D$1315,TotalTeamGames20242025!BM$1,DataRegularSeason20242025!$E$2:$E$1315,TotalTeamGames20242025!$A39,DataRegularSeason20242025!$N$2:$N$1315,1)</f>
        <v>0</v>
      </c>
      <c r="BN40" s="47"/>
      <c r="BO40" s="42">
        <f t="shared" si="0"/>
        <v>6</v>
      </c>
      <c r="BP40" s="52"/>
      <c r="BQ40" s="53"/>
    </row>
    <row r="41" spans="1:69" ht="9.9499999999999993" customHeight="1" x14ac:dyDescent="0.25">
      <c r="A41" s="59"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0</v>
      </c>
      <c r="G41" s="43"/>
      <c r="H41" s="36">
        <f>COUNTIFS(DataRegularSeason20242025!$E$2:$E$1315,TotalTeamGames20242025!G$1,DataRegularSeason20242025!$D$2:$D$1315,TotalTeamGames20242025!$A41,DataRegularSeason20242025!$N$2:$N$1315,1)</f>
        <v>0</v>
      </c>
      <c r="I41" s="43"/>
      <c r="J41" s="36">
        <f>COUNTIFS(DataRegularSeason20242025!$E$2:$E$1315,TotalTeamGames20242025!I$1,DataRegularSeason20242025!$D$2:$D$1315,TotalTeamGames20242025!$A41,DataRegularSeason20242025!$N$2:$N$1315,1)</f>
        <v>0</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0</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5</v>
      </c>
      <c r="BP41" s="52">
        <f t="shared" ref="BP41" si="37">BO41+BO42</f>
        <v>11</v>
      </c>
      <c r="BQ41" s="53">
        <f t="shared" ref="BQ41" si="38">82-BP41</f>
        <v>71</v>
      </c>
    </row>
    <row r="42" spans="1:69" ht="9.9499999999999993" customHeight="1" x14ac:dyDescent="0.25">
      <c r="A42" s="54"/>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0</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0</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0</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6</v>
      </c>
      <c r="BP42" s="52"/>
      <c r="BQ42" s="53"/>
    </row>
    <row r="43" spans="1:69" ht="9.9499999999999993" customHeight="1" x14ac:dyDescent="0.25">
      <c r="A43" s="59"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0</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0</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0</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0</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6</v>
      </c>
      <c r="BP43" s="52">
        <f t="shared" ref="BP43" si="39">BO43+BO44</f>
        <v>12</v>
      </c>
      <c r="BQ43" s="53">
        <f t="shared" ref="BQ43" si="40">82-BP43</f>
        <v>70</v>
      </c>
    </row>
    <row r="44" spans="1:69" ht="9.9499999999999993" customHeight="1" x14ac:dyDescent="0.25">
      <c r="A44" s="54"/>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0</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0</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0</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6</v>
      </c>
      <c r="BP44" s="52"/>
      <c r="BQ44" s="53"/>
    </row>
    <row r="45" spans="1:69" ht="9.9499999999999993" customHeight="1" x14ac:dyDescent="0.25">
      <c r="A45" s="59"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0</v>
      </c>
      <c r="K45" s="43"/>
      <c r="L45" s="36">
        <f>COUNTIFS(DataRegularSeason20242025!$E$2:$E$1315,TotalTeamGames20242025!K$1,DataRegularSeason20242025!$D$2:$D$1315,TotalTeamGames20242025!$A45,DataRegularSeason20242025!$N$2:$N$1315,1)</f>
        <v>0</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0</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0</v>
      </c>
      <c r="BO45" s="38">
        <f t="shared" si="0"/>
        <v>7</v>
      </c>
      <c r="BP45" s="52">
        <f t="shared" ref="BP45" si="41">BO45+BO46</f>
        <v>13</v>
      </c>
      <c r="BQ45" s="53">
        <f t="shared" ref="BQ45" si="42">82-BP45</f>
        <v>69</v>
      </c>
    </row>
    <row r="46" spans="1:69" ht="9.9499999999999993" customHeight="1" x14ac:dyDescent="0.25">
      <c r="A46" s="54"/>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0</v>
      </c>
      <c r="T46" s="47"/>
      <c r="U46" s="46">
        <f>COUNTIFS(DataRegularSeason20242025!$D$2:$D$1315,TotalTeamGames20242025!U$1,DataRegularSeason20242025!$E$2:$E$1315,TotalTeamGames20242025!$A45,DataRegularSeason20242025!$N$2:$N$1315,1)</f>
        <v>0</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0</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0</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6</v>
      </c>
      <c r="BP46" s="52"/>
      <c r="BQ46" s="53"/>
    </row>
    <row r="47" spans="1:69" ht="9.9499999999999993" customHeight="1" x14ac:dyDescent="0.25">
      <c r="A47" s="59"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0</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7</v>
      </c>
      <c r="BP47" s="52">
        <f t="shared" ref="BP47" si="43">BO47+BO48</f>
        <v>13</v>
      </c>
      <c r="BQ47" s="53">
        <f t="shared" ref="BQ47" si="44">82-BP47</f>
        <v>69</v>
      </c>
    </row>
    <row r="48" spans="1:69" ht="9.9499999999999993" customHeight="1" x14ac:dyDescent="0.25">
      <c r="A48" s="54"/>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0</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0</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0</v>
      </c>
      <c r="AL48" s="47"/>
      <c r="AM48" s="46">
        <f>COUNTIFS(DataRegularSeason20242025!$D$2:$D$1315,TotalTeamGames20242025!AM$1,DataRegularSeason20242025!$E$2:$E$1315,TotalTeamGames20242025!$A47,DataRegularSeason20242025!$N$2:$N$1315,1)</f>
        <v>0</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0</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6</v>
      </c>
      <c r="BP48" s="52"/>
      <c r="BQ48" s="53"/>
    </row>
    <row r="49" spans="1:69" ht="9.9499999999999993" customHeight="1" x14ac:dyDescent="0.25">
      <c r="A49" s="59"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0</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0</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0</v>
      </c>
      <c r="AS49" s="43"/>
      <c r="AT49" s="36">
        <f>COUNTIFS(DataRegularSeason20242025!$E$2:$E$1315,TotalTeamGames20242025!AS$1,DataRegularSeason20242025!$D$2:$D$1315,TotalTeamGames20242025!$A49,DataRegularSeason20242025!$N$2:$N$1315,1)</f>
        <v>0</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7</v>
      </c>
      <c r="BP49" s="52">
        <f t="shared" ref="BP49" si="45">BO49+BO50</f>
        <v>13</v>
      </c>
      <c r="BQ49" s="53">
        <f t="shared" ref="BQ49" si="46">82-BP49</f>
        <v>69</v>
      </c>
    </row>
    <row r="50" spans="1:69" ht="9.9499999999999993" customHeight="1" x14ac:dyDescent="0.25">
      <c r="A50" s="54"/>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0</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0</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0</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6</v>
      </c>
      <c r="BP50" s="52"/>
      <c r="BQ50" s="53"/>
    </row>
    <row r="51" spans="1:69" ht="9.9499999999999993" customHeight="1" x14ac:dyDescent="0.25">
      <c r="A51" s="59"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0</v>
      </c>
      <c r="G51" s="43"/>
      <c r="H51" s="36">
        <f>COUNTIFS(DataRegularSeason20242025!$E$2:$E$1315,TotalTeamGames20242025!G$1,DataRegularSeason20242025!$D$2:$D$1315,TotalTeamGames20242025!$A51,DataRegularSeason20242025!$N$2:$N$1315,1)</f>
        <v>0</v>
      </c>
      <c r="I51" s="43"/>
      <c r="J51" s="36">
        <f>COUNTIFS(DataRegularSeason20242025!$E$2:$E$1315,TotalTeamGames20242025!I$1,DataRegularSeason20242025!$D$2:$D$1315,TotalTeamGames20242025!$A51,DataRegularSeason20242025!$N$2:$N$1315,1)</f>
        <v>0</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7</v>
      </c>
      <c r="BP51" s="52">
        <f t="shared" ref="BP51" si="47">BO51+BO52</f>
        <v>12</v>
      </c>
      <c r="BQ51" s="53">
        <f t="shared" ref="BQ51" si="48">82-BP51</f>
        <v>70</v>
      </c>
    </row>
    <row r="52" spans="1:69" ht="9.9499999999999993" customHeight="1" x14ac:dyDescent="0.25">
      <c r="A52" s="54"/>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0</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1</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0</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0</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0</v>
      </c>
      <c r="BN52" s="47"/>
      <c r="BO52" s="42">
        <f t="shared" si="0"/>
        <v>5</v>
      </c>
      <c r="BP52" s="52"/>
      <c r="BQ52" s="53"/>
    </row>
    <row r="53" spans="1:69" ht="9.9499999999999993" customHeight="1" x14ac:dyDescent="0.25">
      <c r="A53" s="59"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0</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0</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7</v>
      </c>
      <c r="BP53" s="52">
        <f t="shared" ref="BP53" si="49">BO53+BO54</f>
        <v>12</v>
      </c>
      <c r="BQ53" s="53">
        <f t="shared" ref="BQ53" si="50">82-BP53</f>
        <v>70</v>
      </c>
    </row>
    <row r="54" spans="1:69" ht="9.9499999999999993" customHeight="1" x14ac:dyDescent="0.25">
      <c r="A54" s="54"/>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0</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0</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0</v>
      </c>
      <c r="BL54" s="47"/>
      <c r="BM54" s="46">
        <f>COUNTIFS(DataRegularSeason20242025!$D$2:$D$1315,TotalTeamGames20242025!BM$1,DataRegularSeason20242025!$E$2:$E$1315,TotalTeamGames20242025!$A53,DataRegularSeason20242025!$N$2:$N$1315,1)</f>
        <v>1</v>
      </c>
      <c r="BN54" s="47"/>
      <c r="BO54" s="42">
        <f t="shared" si="0"/>
        <v>5</v>
      </c>
      <c r="BP54" s="52"/>
      <c r="BQ54" s="53"/>
    </row>
    <row r="55" spans="1:69" ht="9.9499999999999993" customHeight="1" x14ac:dyDescent="0.25">
      <c r="A55" s="59"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0</v>
      </c>
      <c r="BO55" s="38">
        <f t="shared" si="0"/>
        <v>7</v>
      </c>
      <c r="BP55" s="52">
        <f t="shared" ref="BP55" si="51">BO55+BO56</f>
        <v>13</v>
      </c>
      <c r="BQ55" s="53">
        <f t="shared" ref="BQ55" si="52">82-BP55</f>
        <v>69</v>
      </c>
    </row>
    <row r="56" spans="1:69" ht="9.9499999999999993" customHeight="1" x14ac:dyDescent="0.25">
      <c r="A56" s="54"/>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0</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0</v>
      </c>
      <c r="V56" s="47"/>
      <c r="W56" s="46">
        <f>COUNTIFS(DataRegularSeason20242025!$D$2:$D$1315,TotalTeamGames20242025!W$1,DataRegularSeason20242025!$E$2:$E$1315,TotalTeamGames20242025!$A55,DataRegularSeason20242025!$N$2:$N$1315,1)</f>
        <v>0</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0</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0</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6</v>
      </c>
      <c r="BP56" s="52"/>
      <c r="BQ56" s="53"/>
    </row>
    <row r="57" spans="1:69" ht="9.9499999999999993" customHeight="1" x14ac:dyDescent="0.25">
      <c r="A57" s="59"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0</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0</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0</v>
      </c>
      <c r="BM57" s="43"/>
      <c r="BN57" s="36">
        <f>COUNTIFS(DataRegularSeason20242025!$E$2:$E$1315,TotalTeamGames20242025!BM$1,DataRegularSeason20242025!$D$2:$D$1315,TotalTeamGames20242025!$A57,DataRegularSeason20242025!$N$2:$N$1315,1)</f>
        <v>0</v>
      </c>
      <c r="BO57" s="38">
        <f t="shared" si="0"/>
        <v>6</v>
      </c>
      <c r="BP57" s="52">
        <f t="shared" ref="BP57" si="53">BO57+BO58</f>
        <v>12</v>
      </c>
      <c r="BQ57" s="53">
        <f t="shared" ref="BQ57" si="54">82-BP57</f>
        <v>70</v>
      </c>
    </row>
    <row r="58" spans="1:69" ht="9.9499999999999993" customHeight="1" x14ac:dyDescent="0.25">
      <c r="A58" s="54"/>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0</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0</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0</v>
      </c>
      <c r="BN58" s="47"/>
      <c r="BO58" s="42">
        <f t="shared" si="0"/>
        <v>6</v>
      </c>
      <c r="BP58" s="52"/>
      <c r="BQ58" s="53"/>
    </row>
    <row r="59" spans="1:69" ht="9.9499999999999993" customHeight="1" x14ac:dyDescent="0.25">
      <c r="A59" s="59" t="s">
        <v>25</v>
      </c>
      <c r="B59" s="36" t="s">
        <v>81</v>
      </c>
      <c r="C59" s="43"/>
      <c r="D59" s="36">
        <f>COUNTIFS(DataRegularSeason20242025!$E$2:$E$1315,TotalTeamGames20242025!C$1,DataRegularSeason20242025!$D$2:$D$1315,TotalTeamGames20242025!$A59,DataRegularSeason20242025!$N$2:$N$1315,1)</f>
        <v>0</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0</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5</v>
      </c>
      <c r="BP59" s="52">
        <f t="shared" ref="BP59" si="55">BO59+BO60</f>
        <v>10</v>
      </c>
      <c r="BQ59" s="53">
        <f t="shared" ref="BQ59" si="56">82-BP59</f>
        <v>72</v>
      </c>
    </row>
    <row r="60" spans="1:69" ht="9.9499999999999993" customHeight="1" x14ac:dyDescent="0.25">
      <c r="A60" s="54"/>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1</v>
      </c>
      <c r="N60" s="47"/>
      <c r="O60" s="46">
        <f>COUNTIFS(DataRegularSeason20242025!$D$2:$D$1315,TotalTeamGames20242025!O$1,DataRegularSeason20242025!$E$2:$E$1315,TotalTeamGames20242025!$A59,DataRegularSeason20242025!$N$2:$N$1315,1)</f>
        <v>0</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0</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0</v>
      </c>
      <c r="AJ60" s="47"/>
      <c r="AK60" s="46">
        <f>COUNTIFS(DataRegularSeason20242025!$D$2:$D$1315,TotalTeamGames20242025!AK$1,DataRegularSeason20242025!$E$2:$E$1315,TotalTeamGames20242025!$A59,DataRegularSeason20242025!$N$2:$N$1315,1)</f>
        <v>0</v>
      </c>
      <c r="AL60" s="47"/>
      <c r="AM60" s="46">
        <f>COUNTIFS(DataRegularSeason20242025!$D$2:$D$1315,TotalTeamGames20242025!AM$1,DataRegularSeason20242025!$E$2:$E$1315,TotalTeamGames20242025!$A59,DataRegularSeason20242025!$N$2:$N$1315,1)</f>
        <v>0</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5</v>
      </c>
      <c r="BP60" s="52"/>
      <c r="BQ60" s="53"/>
    </row>
    <row r="61" spans="1:69" ht="9.9499999999999993" customHeight="1" x14ac:dyDescent="0.25">
      <c r="A61" s="59" t="s">
        <v>27</v>
      </c>
      <c r="B61" s="36" t="s">
        <v>81</v>
      </c>
      <c r="C61" s="43"/>
      <c r="D61" s="36">
        <f>COUNTIFS(DataRegularSeason20242025!$E$2:$E$1315,TotalTeamGames20242025!C$1,DataRegularSeason20242025!$D$2:$D$1315,TotalTeamGames20242025!$A61,DataRegularSeason20242025!$N$2:$N$1315,1)</f>
        <v>0</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0</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0</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0</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4</v>
      </c>
      <c r="BP61" s="52">
        <f t="shared" ref="BP61" si="57">BO61+BO62</f>
        <v>12</v>
      </c>
      <c r="BQ61" s="53">
        <f t="shared" ref="BQ61" si="58">82-BP61</f>
        <v>70</v>
      </c>
    </row>
    <row r="62" spans="1:69" ht="9.9499999999999993" customHeight="1" x14ac:dyDescent="0.25">
      <c r="A62" s="54"/>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0</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0</v>
      </c>
      <c r="BN62" s="47"/>
      <c r="BO62" s="42">
        <f t="shared" si="0"/>
        <v>8</v>
      </c>
      <c r="BP62" s="52"/>
      <c r="BQ62" s="53"/>
    </row>
    <row r="63" spans="1:69" ht="9.9499999999999993" customHeight="1" x14ac:dyDescent="0.25">
      <c r="A63" s="59"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0</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0</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0</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6</v>
      </c>
      <c r="BP63" s="52">
        <f t="shared" ref="BP63" si="59">BO63+BO64</f>
        <v>12</v>
      </c>
      <c r="BQ63" s="53">
        <f t="shared" ref="BQ63" si="60">82-BP63</f>
        <v>70</v>
      </c>
    </row>
    <row r="64" spans="1:69" ht="9.9499999999999993" customHeight="1" x14ac:dyDescent="0.25">
      <c r="A64" s="54"/>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0</v>
      </c>
      <c r="R64" s="47"/>
      <c r="S64" s="46">
        <f>COUNTIFS(DataRegularSeason20242025!$D$2:$D$1315,TotalTeamGames20242025!S$1,DataRegularSeason20242025!$E$2:$E$1315,TotalTeamGames20242025!$A63,DataRegularSeason20242025!$N$2:$N$1315,1)</f>
        <v>0</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0</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0</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6</v>
      </c>
      <c r="BP64" s="52"/>
      <c r="BQ64" s="53"/>
    </row>
    <row r="65" spans="1:69" ht="9.9499999999999993" customHeight="1" x14ac:dyDescent="0.25">
      <c r="A65" s="59"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0</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0</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0</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0</v>
      </c>
      <c r="BK65" s="43"/>
      <c r="BL65" s="36">
        <f>COUNTIFS(DataRegularSeason20242025!$E$2:$E$1315,TotalTeamGames20242025!BK$1,DataRegularSeason20242025!$D$2:$D$1315,TotalTeamGames20242025!$A65,DataRegularSeason20242025!$N$2:$N$1315,1)</f>
        <v>0</v>
      </c>
      <c r="BM65" s="43"/>
      <c r="BN65" s="44"/>
      <c r="BO65" s="38">
        <f t="shared" si="0"/>
        <v>4</v>
      </c>
      <c r="BP65" s="52">
        <f t="shared" ref="BP65" si="61">BO65+BO66</f>
        <v>11</v>
      </c>
      <c r="BQ65" s="53">
        <f t="shared" ref="BQ65" si="62">82-BP65</f>
        <v>71</v>
      </c>
    </row>
    <row r="66" spans="1:69" ht="9.9499999999999993" customHeight="1" x14ac:dyDescent="0.25">
      <c r="A66" s="54"/>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0</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0</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0</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7</v>
      </c>
      <c r="BP66" s="52"/>
      <c r="BQ66" s="53"/>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192</v>
      </c>
      <c r="BQ67" s="35">
        <f>SUM(BQ3:BQ66)/2</f>
        <v>1120</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AD17" sqref="AD1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2.85546875" bestFit="1" customWidth="1"/>
    <col min="69" max="69" width="4.42578125" bestFit="1" customWidth="1"/>
    <col min="72" max="72" width="8.7109375" bestFit="1" customWidth="1"/>
  </cols>
  <sheetData>
    <row r="1" spans="1:72" s="35" customFormat="1" ht="9.9499999999999993" customHeight="1" x14ac:dyDescent="0.2">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59"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0</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0</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4</v>
      </c>
      <c r="BP3" s="52">
        <f>BO3+BO4</f>
        <v>5</v>
      </c>
      <c r="BQ3" s="53">
        <f>82-BP3</f>
        <v>77</v>
      </c>
      <c r="BT3" s="45">
        <f>DataRegularSeason20242025!$A$3:$A$8</f>
        <v>45569</v>
      </c>
    </row>
    <row r="4" spans="1:72" s="35" customFormat="1" ht="9.9499999999999993" customHeight="1" x14ac:dyDescent="0.2">
      <c r="A4" s="54"/>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0</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0</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0</v>
      </c>
      <c r="BH4" s="47"/>
      <c r="BI4" s="46">
        <f>COUNTIFS(DataRegularSeason20242025!$E$2:$E$1315,WatchedGames20242025!$A3,DataRegularSeason20242025!$D$2:$D$1315,WatchedGames20242025!BI$1,DataRegularSeason20242025!$N$2:$N$1315,1, DataRegularSeason20242025!$R$2:$R$1315,1)</f>
        <v>0</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v>
      </c>
      <c r="BP4" s="52"/>
      <c r="BQ4" s="53"/>
      <c r="BT4" s="35" t="e">
        <f>D</f>
        <v>#NAME?</v>
      </c>
    </row>
    <row r="5" spans="1:72" s="35" customFormat="1" ht="9.9499999999999993" customHeight="1" x14ac:dyDescent="0.2">
      <c r="A5" s="59"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0</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0</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0</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5</v>
      </c>
      <c r="BP5" s="52">
        <f t="shared" ref="BP5" si="1">BO5+BO6</f>
        <v>10</v>
      </c>
      <c r="BQ5" s="53">
        <f t="shared" ref="BQ5" si="2">82-BP5</f>
        <v>72</v>
      </c>
    </row>
    <row r="6" spans="1:72" s="35" customFormat="1" ht="9.9499999999999993" customHeight="1" x14ac:dyDescent="0.2">
      <c r="A6" s="54"/>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0</v>
      </c>
      <c r="L6" s="47"/>
      <c r="M6" s="46">
        <f>COUNTIFS(DataRegularSeason20242025!$E$2:$E$1315,WatchedGames20242025!$A5,DataRegularSeason20242025!$D$2:$D$1315,WatchedGames20242025!M$1,DataRegularSeason20242025!$N$2:$N$1315,1, DataRegularSeason20242025!$R$2:$R$1315,1)</f>
        <v>0</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0</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0</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5</v>
      </c>
      <c r="BP6" s="52"/>
      <c r="BQ6" s="53"/>
    </row>
    <row r="7" spans="1:72" s="35" customFormat="1" ht="9.9499999999999993" customHeight="1" x14ac:dyDescent="0.2">
      <c r="A7" s="59"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0</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0</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2</v>
      </c>
      <c r="BP7" s="52">
        <f t="shared" ref="BP7" si="3">BO7+BO8</f>
        <v>5</v>
      </c>
      <c r="BQ7" s="53">
        <f t="shared" ref="BQ7" si="4">82-BP7</f>
        <v>77</v>
      </c>
    </row>
    <row r="8" spans="1:72" s="35" customFormat="1" ht="9.9499999999999993" customHeight="1" x14ac:dyDescent="0.2">
      <c r="A8" s="54"/>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0</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0</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3</v>
      </c>
      <c r="BP8" s="52"/>
      <c r="BQ8" s="53"/>
    </row>
    <row r="9" spans="1:72" s="35" customFormat="1" ht="9.9499999999999993" customHeight="1" x14ac:dyDescent="0.2">
      <c r="A9" s="59"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0</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0</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0</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3</v>
      </c>
      <c r="BP9" s="52">
        <f t="shared" ref="BP9" si="5">BO9+BO10</f>
        <v>6</v>
      </c>
      <c r="BQ9" s="53">
        <f t="shared" ref="BQ9" si="6">82-BP9</f>
        <v>76</v>
      </c>
    </row>
    <row r="10" spans="1:72" s="35" customFormat="1" ht="9.9499999999999993" customHeight="1" x14ac:dyDescent="0.2">
      <c r="A10" s="54"/>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0</v>
      </c>
      <c r="AP10" s="47"/>
      <c r="AQ10" s="46">
        <f>COUNTIFS(DataRegularSeason20242025!$E$2:$E$1315,WatchedGames20242025!$A9,DataRegularSeason20242025!$D$2:$D$1315,WatchedGames20242025!AQ$1,DataRegularSeason20242025!$N$2:$N$1315,1, DataRegularSeason20242025!$R$2:$R$1315,1)</f>
        <v>0</v>
      </c>
      <c r="AR10" s="47"/>
      <c r="AS10" s="46">
        <f>COUNTIFS(DataRegularSeason20242025!$E$2:$E$1315,WatchedGames20242025!$A9,DataRegularSeason20242025!$D$2:$D$1315,WatchedGames20242025!AS$1,DataRegularSeason20242025!$N$2:$N$1315,1, DataRegularSeason20242025!$R$2:$R$1315,1)</f>
        <v>0</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0</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3</v>
      </c>
      <c r="BP10" s="52"/>
      <c r="BQ10" s="53"/>
    </row>
    <row r="11" spans="1:72" s="35" customFormat="1" ht="9.9499999999999993" customHeight="1" x14ac:dyDescent="0.2">
      <c r="A11" s="59"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0</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0</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0</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0</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2</v>
      </c>
      <c r="BP11" s="52">
        <f t="shared" ref="BP11" si="7">BO11+BO12</f>
        <v>5</v>
      </c>
      <c r="BQ11" s="53">
        <f t="shared" ref="BQ11" si="8">82-BP11</f>
        <v>77</v>
      </c>
    </row>
    <row r="12" spans="1:72" s="35" customFormat="1" ht="9.9499999999999993" customHeight="1" x14ac:dyDescent="0.2">
      <c r="A12" s="54"/>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0</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3</v>
      </c>
      <c r="BP12" s="52"/>
      <c r="BQ12" s="53"/>
    </row>
    <row r="13" spans="1:72" s="35" customFormat="1" ht="9.9499999999999993" customHeight="1" x14ac:dyDescent="0.2">
      <c r="A13" s="59"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0</v>
      </c>
      <c r="G13" s="43"/>
      <c r="H13" s="36">
        <f>COUNTIFS(DataRegularSeason20242025!$E$2:$E$1315,WatchedGames20242025!G$1,DataRegularSeason20242025!$D$2:$D$1315,WatchedGames20242025!$A13,DataRegularSeason20242025!$N$2:$N$1315,1, DataRegularSeason20242025!$R$2:$R$1315,1)</f>
        <v>0</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1</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5</v>
      </c>
      <c r="BP13" s="52">
        <f t="shared" ref="BP13" si="9">BO13+BO14</f>
        <v>12</v>
      </c>
      <c r="BQ13" s="53">
        <f t="shared" ref="BQ13" si="10">82-BP13</f>
        <v>70</v>
      </c>
    </row>
    <row r="14" spans="1:72" s="35" customFormat="1" ht="9.9499999999999993" customHeight="1" x14ac:dyDescent="0.2">
      <c r="A14" s="54"/>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0</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0</v>
      </c>
      <c r="AJ14" s="47"/>
      <c r="AK14" s="46">
        <f>COUNTIFS(DataRegularSeason20242025!$E$2:$E$1315,WatchedGames20242025!$A13,DataRegularSeason20242025!$D$2:$D$1315,WatchedGames20242025!AK$1,DataRegularSeason20242025!$N$2:$N$1315,1, DataRegularSeason20242025!$R$2:$R$1315,1)</f>
        <v>0</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7</v>
      </c>
      <c r="BP14" s="52"/>
      <c r="BQ14" s="53"/>
    </row>
    <row r="15" spans="1:72" s="35" customFormat="1" ht="9.9499999999999993" customHeight="1" x14ac:dyDescent="0.2">
      <c r="A15" s="59"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0</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0</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0</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7</v>
      </c>
      <c r="BP15" s="52">
        <f t="shared" ref="BP15" si="11">BO15+BO16</f>
        <v>8</v>
      </c>
      <c r="BQ15" s="53">
        <f t="shared" ref="BQ15" si="12">82-BP15</f>
        <v>74</v>
      </c>
    </row>
    <row r="16" spans="1:72" s="35" customFormat="1" ht="9.9499999999999993" customHeight="1" x14ac:dyDescent="0.2">
      <c r="A16" s="54"/>
      <c r="B16" s="40" t="s">
        <v>80</v>
      </c>
      <c r="C16" s="46">
        <f>COUNTIFS(DataRegularSeason20242025!$E$2:$E$1315,WatchedGames20242025!$A15,DataRegularSeason20242025!$D$2:$D$1315,WatchedGames20242025!C$1,DataRegularSeason20242025!$N$2:$N$1315,1, DataRegularSeason20242025!$R$2:$R$1315,1)</f>
        <v>0</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0</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0</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1</v>
      </c>
      <c r="BP16" s="52"/>
      <c r="BQ16" s="53"/>
    </row>
    <row r="17" spans="1:69" s="35" customFormat="1" ht="9.9499999999999993" customHeight="1" x14ac:dyDescent="0.2">
      <c r="A17" s="59"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0</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0</v>
      </c>
      <c r="BM17" s="43"/>
      <c r="BN17" s="36">
        <f>COUNTIFS(DataRegularSeason20242025!$E$2:$E$1315,WatchedGames20242025!BM$1,DataRegularSeason20242025!$D$2:$D$1315,WatchedGames20242025!$A17,DataRegularSeason20242025!$N$2:$N$1315,1, DataRegularSeason20242025!$R$2:$R$1315,1)</f>
        <v>0</v>
      </c>
      <c r="BO17" s="38">
        <f t="shared" si="0"/>
        <v>2</v>
      </c>
      <c r="BP17" s="52">
        <f t="shared" ref="BP17" si="13">BO17+BO18</f>
        <v>6</v>
      </c>
      <c r="BQ17" s="53">
        <f t="shared" ref="BQ17" si="14">82-BP17</f>
        <v>76</v>
      </c>
    </row>
    <row r="18" spans="1:69" s="35" customFormat="1" ht="9.9499999999999993" customHeight="1" x14ac:dyDescent="0.2">
      <c r="A18" s="54"/>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0</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0</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0</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0</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0</v>
      </c>
      <c r="BN18" s="47"/>
      <c r="BO18" s="42">
        <f t="shared" si="0"/>
        <v>4</v>
      </c>
      <c r="BP18" s="52"/>
      <c r="BQ18" s="53"/>
    </row>
    <row r="19" spans="1:69" s="35" customFormat="1" ht="9.9499999999999993" customHeight="1" x14ac:dyDescent="0.2">
      <c r="A19" s="59"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0</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0</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0</v>
      </c>
      <c r="BM19" s="43"/>
      <c r="BN19" s="36">
        <f>COUNTIFS(DataRegularSeason20242025!$E$2:$E$1315,WatchedGames20242025!BM$1,DataRegularSeason20242025!$D$2:$D$1315,WatchedGames20242025!$A19,DataRegularSeason20242025!$N$2:$N$1315,1, DataRegularSeason20242025!$R$2:$R$1315,1)</f>
        <v>0</v>
      </c>
      <c r="BO19" s="38">
        <f t="shared" si="0"/>
        <v>1</v>
      </c>
      <c r="BP19" s="52">
        <f t="shared" ref="BP19" si="15">BO19+BO20</f>
        <v>3</v>
      </c>
      <c r="BQ19" s="53">
        <f t="shared" ref="BQ19" si="16">82-BP19</f>
        <v>79</v>
      </c>
    </row>
    <row r="20" spans="1:69" s="35" customFormat="1" ht="9.9499999999999993" customHeight="1" x14ac:dyDescent="0.2">
      <c r="A20" s="54"/>
      <c r="B20" s="40" t="s">
        <v>80</v>
      </c>
      <c r="C20" s="46">
        <f>COUNTIFS(DataRegularSeason20242025!$E$2:$E$1315,WatchedGames20242025!$A19,DataRegularSeason20242025!$D$2:$D$1315,WatchedGames20242025!C$1,DataRegularSeason20242025!$N$2:$N$1315,1, DataRegularSeason20242025!$R$2:$R$1315,1)</f>
        <v>0</v>
      </c>
      <c r="D20" s="47"/>
      <c r="E20" s="46">
        <f>COUNTIFS(DataRegularSeason20242025!$E$2:$E$1315,WatchedGames20242025!$A19,DataRegularSeason20242025!$D$2:$D$1315,WatchedGames20242025!E$1,DataRegularSeason20242025!$N$2:$N$1315,1, DataRegularSeason20242025!$R$2:$R$1315,1)</f>
        <v>0</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0</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2</v>
      </c>
      <c r="BP20" s="52"/>
      <c r="BQ20" s="53"/>
    </row>
    <row r="21" spans="1:69" s="35" customFormat="1" ht="9.9499999999999993" customHeight="1" x14ac:dyDescent="0.2">
      <c r="A21" s="59" t="s">
        <v>31</v>
      </c>
      <c r="B21" s="36" t="s">
        <v>81</v>
      </c>
      <c r="C21" s="43"/>
      <c r="D21" s="36">
        <f>COUNTIFS(DataRegularSeason20242025!$E$2:$E$1315,WatchedGames20242025!C$1,DataRegularSeason20242025!$D$2:$D$1315,WatchedGames20242025!$A21,DataRegularSeason20242025!$N$2:$N$1315,1, DataRegularSeason20242025!$R$2:$R$1315,1)</f>
        <v>0</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0</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0</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0</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0</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0</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2</v>
      </c>
      <c r="BP21" s="52">
        <f t="shared" ref="BP21" si="17">BO21+BO22</f>
        <v>6</v>
      </c>
      <c r="BQ21" s="53">
        <f t="shared" ref="BQ21" si="18">82-BP21</f>
        <v>76</v>
      </c>
    </row>
    <row r="22" spans="1:69" s="35" customFormat="1" ht="9.9499999999999993" customHeight="1" x14ac:dyDescent="0.2">
      <c r="A22" s="54"/>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1</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4</v>
      </c>
      <c r="BP22" s="52"/>
      <c r="BQ22" s="53"/>
    </row>
    <row r="23" spans="1:69" s="35" customFormat="1" ht="9.9499999999999993" customHeight="1" x14ac:dyDescent="0.2">
      <c r="A23" s="59"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0</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0</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0</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6</v>
      </c>
      <c r="BP23" s="52">
        <f t="shared" ref="BP23" si="19">BO23+BO24</f>
        <v>12</v>
      </c>
      <c r="BQ23" s="53">
        <f t="shared" ref="BQ23" si="20">82-BP23</f>
        <v>70</v>
      </c>
    </row>
    <row r="24" spans="1:69" s="35" customFormat="1" ht="9.9499999999999993" customHeight="1" x14ac:dyDescent="0.2">
      <c r="A24" s="54"/>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0</v>
      </c>
      <c r="AJ24" s="47"/>
      <c r="AK24" s="46">
        <f>COUNTIFS(DataRegularSeason20242025!$E$2:$E$1315,WatchedGames20242025!$A23,DataRegularSeason20242025!$D$2:$D$1315,WatchedGames20242025!AK$1,DataRegularSeason20242025!$N$2:$N$1315,1, DataRegularSeason20242025!$R$2:$R$1315,1)</f>
        <v>0</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0</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6</v>
      </c>
      <c r="BP24" s="52"/>
      <c r="BQ24" s="53"/>
    </row>
    <row r="25" spans="1:69" s="35" customFormat="1" ht="9.9499999999999993" customHeight="1" x14ac:dyDescent="0.2">
      <c r="A25" s="59"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0</v>
      </c>
      <c r="BM25" s="43"/>
      <c r="BN25" s="36">
        <f>COUNTIFS(DataRegularSeason20242025!$E$2:$E$1315,WatchedGames20242025!BM$1,DataRegularSeason20242025!$D$2:$D$1315,WatchedGames20242025!$A25,DataRegularSeason20242025!$N$2:$N$1315,1, DataRegularSeason20242025!$R$2:$R$1315,1)</f>
        <v>0</v>
      </c>
      <c r="BO25" s="38">
        <f t="shared" si="0"/>
        <v>7</v>
      </c>
      <c r="BP25" s="52">
        <f t="shared" ref="BP25" si="21">BO25+BO26</f>
        <v>12</v>
      </c>
      <c r="BQ25" s="53">
        <f t="shared" ref="BQ25" si="22">82-BP25</f>
        <v>70</v>
      </c>
    </row>
    <row r="26" spans="1:69" s="35" customFormat="1" ht="9.9499999999999993" customHeight="1" x14ac:dyDescent="0.2">
      <c r="A26" s="54"/>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0</v>
      </c>
      <c r="AH26" s="47"/>
      <c r="AI26" s="46">
        <f>COUNTIFS(DataRegularSeason20242025!$E$2:$E$1315,WatchedGames20242025!$A25,DataRegularSeason20242025!$D$2:$D$1315,WatchedGames20242025!AI$1,DataRegularSeason20242025!$N$2:$N$1315,1, DataRegularSeason20242025!$R$2:$R$1315,1)</f>
        <v>0</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0</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0</v>
      </c>
      <c r="BL26" s="47"/>
      <c r="BM26" s="46">
        <f>COUNTIFS(DataRegularSeason20242025!$E$2:$E$1315,WatchedGames20242025!$A25,DataRegularSeason20242025!$D$2:$D$1315,WatchedGames20242025!BM$1,DataRegularSeason20242025!$N$2:$N$1315,1, DataRegularSeason20242025!$R$2:$R$1315,1)</f>
        <v>0</v>
      </c>
      <c r="BN26" s="47"/>
      <c r="BO26" s="42">
        <f t="shared" si="0"/>
        <v>5</v>
      </c>
      <c r="BP26" s="52"/>
      <c r="BQ26" s="53"/>
    </row>
    <row r="27" spans="1:69" s="35" customFormat="1" ht="9.9499999999999993" customHeight="1" x14ac:dyDescent="0.2">
      <c r="A27" s="59"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0</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0</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0</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4</v>
      </c>
      <c r="BP27" s="52">
        <f t="shared" ref="BP27" si="23">BO27+BO28</f>
        <v>7</v>
      </c>
      <c r="BQ27" s="53">
        <f t="shared" ref="BQ27" si="24">82-BP27</f>
        <v>75</v>
      </c>
    </row>
    <row r="28" spans="1:69" s="35" customFormat="1" ht="9.9499999999999993" customHeight="1" x14ac:dyDescent="0.2">
      <c r="A28" s="54"/>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0</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0</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0</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3</v>
      </c>
      <c r="BP28" s="52"/>
      <c r="BQ28" s="53"/>
    </row>
    <row r="29" spans="1:69" s="35" customFormat="1" ht="9.9499999999999993" customHeight="1" x14ac:dyDescent="0.2">
      <c r="A29" s="59" t="s">
        <v>37</v>
      </c>
      <c r="B29" s="36" t="s">
        <v>81</v>
      </c>
      <c r="C29" s="43"/>
      <c r="D29" s="36">
        <f>COUNTIFS(DataRegularSeason20242025!$E$2:$E$1315,WatchedGames20242025!C$1,DataRegularSeason20242025!$D$2:$D$1315,WatchedGames20242025!$A29,DataRegularSeason20242025!$N$2:$N$1315,1, DataRegularSeason20242025!$R$2:$R$1315,1)</f>
        <v>0</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0</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0</v>
      </c>
      <c r="AY29" s="43"/>
      <c r="AZ29" s="36">
        <f>COUNTIFS(DataRegularSeason20242025!$E$2:$E$1315,WatchedGames20242025!AY$1,DataRegularSeason20242025!$D$2:$D$1315,WatchedGames20242025!$A29,DataRegularSeason20242025!$N$2:$N$1315,1, DataRegularSeason20242025!$R$2:$R$1315,1)</f>
        <v>0</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5</v>
      </c>
      <c r="BP29" s="52">
        <f t="shared" ref="BP29" si="25">BO29+BO30</f>
        <v>7</v>
      </c>
      <c r="BQ29" s="53">
        <f t="shared" ref="BQ29" si="26">82-BP29</f>
        <v>75</v>
      </c>
    </row>
    <row r="30" spans="1:69" s="35" customFormat="1" ht="9.9499999999999993" customHeight="1" x14ac:dyDescent="0.2">
      <c r="A30" s="54"/>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0</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0</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2</v>
      </c>
      <c r="BP30" s="52"/>
      <c r="BQ30" s="53"/>
    </row>
    <row r="31" spans="1:69" s="35" customFormat="1" ht="9.9499999999999993" customHeight="1" x14ac:dyDescent="0.2">
      <c r="A31" s="59"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0</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2</v>
      </c>
      <c r="BP31" s="52">
        <f t="shared" ref="BP31" si="27">BO31+BO32</f>
        <v>3</v>
      </c>
      <c r="BQ31" s="53">
        <f t="shared" ref="BQ31" si="28">82-BP31</f>
        <v>79</v>
      </c>
    </row>
    <row r="32" spans="1:69" s="35" customFormat="1" ht="9.9499999999999993" customHeight="1" x14ac:dyDescent="0.2">
      <c r="A32" s="54"/>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0</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0</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1</v>
      </c>
      <c r="BP32" s="52"/>
      <c r="BQ32" s="53"/>
    </row>
    <row r="33" spans="1:69" s="35" customFormat="1" ht="9.9499999999999993" customHeight="1" x14ac:dyDescent="0.2">
      <c r="A33" s="59"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0</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0</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0</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3</v>
      </c>
      <c r="BP33" s="52">
        <f t="shared" ref="BP33" si="29">BO33+BO34</f>
        <v>9</v>
      </c>
      <c r="BQ33" s="53">
        <f t="shared" ref="BQ33" si="30">82-BP33</f>
        <v>73</v>
      </c>
    </row>
    <row r="34" spans="1:69" s="35" customFormat="1" ht="9.9499999999999993" customHeight="1" x14ac:dyDescent="0.2">
      <c r="A34" s="54"/>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0</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6</v>
      </c>
      <c r="BP34" s="52"/>
      <c r="BQ34" s="53"/>
    </row>
    <row r="35" spans="1:69" s="35" customFormat="1" ht="9.9499999999999993" customHeight="1" x14ac:dyDescent="0.2">
      <c r="A35" s="59"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0</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0</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0</v>
      </c>
      <c r="Y35" s="43"/>
      <c r="Z35" s="36">
        <f>COUNTIFS(DataRegularSeason20242025!$E$2:$E$1315,WatchedGames20242025!Y$1,DataRegularSeason20242025!$D$2:$D$1315,WatchedGames20242025!$A35,DataRegularSeason20242025!$N$2:$N$1315,1, DataRegularSeason20242025!$R$2:$R$1315,1)</f>
        <v>0</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0</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0</v>
      </c>
      <c r="BO35" s="38">
        <f t="shared" si="0"/>
        <v>2</v>
      </c>
      <c r="BP35" s="52">
        <f t="shared" ref="BP35" si="31">BO35+BO36</f>
        <v>8</v>
      </c>
      <c r="BQ35" s="53">
        <f t="shared" ref="BQ35" si="32">82-BP35</f>
        <v>74</v>
      </c>
    </row>
    <row r="36" spans="1:69" s="35" customFormat="1" ht="9.9499999999999993" customHeight="1" x14ac:dyDescent="0.2">
      <c r="A36" s="54"/>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0</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6</v>
      </c>
      <c r="BP36" s="52"/>
      <c r="BQ36" s="53"/>
    </row>
    <row r="37" spans="1:69" s="35" customFormat="1" ht="9.9499999999999993" customHeight="1" x14ac:dyDescent="0.2">
      <c r="A37" s="59"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0</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0</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0</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0</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3</v>
      </c>
      <c r="BP37" s="52">
        <f t="shared" ref="BP37" si="33">BO37+BO38</f>
        <v>6</v>
      </c>
      <c r="BQ37" s="53">
        <f t="shared" ref="BQ37" si="34">82-BP37</f>
        <v>76</v>
      </c>
    </row>
    <row r="38" spans="1:69" s="35" customFormat="1" ht="9.9499999999999993" customHeight="1" x14ac:dyDescent="0.2">
      <c r="A38" s="54"/>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0</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0</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3</v>
      </c>
      <c r="BP38" s="52"/>
      <c r="BQ38" s="53"/>
    </row>
    <row r="39" spans="1:69" s="35" customFormat="1" ht="9.9499999999999993" customHeight="1" x14ac:dyDescent="0.2">
      <c r="A39" s="59"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1</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0</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0</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2</v>
      </c>
      <c r="BP39" s="52">
        <f t="shared" ref="BP39" si="35">BO39+BO40</f>
        <v>6</v>
      </c>
      <c r="BQ39" s="53">
        <f t="shared" ref="BQ39" si="36">82-BP39</f>
        <v>76</v>
      </c>
    </row>
    <row r="40" spans="1:69" s="35" customFormat="1" ht="9.9499999999999993" customHeight="1" x14ac:dyDescent="0.2">
      <c r="A40" s="54"/>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0</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0</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0</v>
      </c>
      <c r="BL40" s="47"/>
      <c r="BM40" s="46">
        <f>COUNTIFS(DataRegularSeason20242025!$E$2:$E$1315,WatchedGames20242025!$A39,DataRegularSeason20242025!$D$2:$D$1315,WatchedGames20242025!BM$1,DataRegularSeason20242025!$N$2:$N$1315,1, DataRegularSeason20242025!$R$2:$R$1315,1)</f>
        <v>0</v>
      </c>
      <c r="BN40" s="47"/>
      <c r="BO40" s="42">
        <f t="shared" si="0"/>
        <v>4</v>
      </c>
      <c r="BP40" s="52"/>
      <c r="BQ40" s="53"/>
    </row>
    <row r="41" spans="1:69" s="35" customFormat="1" ht="9.9499999999999993" customHeight="1" x14ac:dyDescent="0.2">
      <c r="A41" s="59"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0</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0</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0</v>
      </c>
      <c r="BP41" s="52">
        <f t="shared" ref="BP41" si="37">BO41+BO42</f>
        <v>2</v>
      </c>
      <c r="BQ41" s="53">
        <f t="shared" ref="BQ41" si="38">82-BP41</f>
        <v>80</v>
      </c>
    </row>
    <row r="42" spans="1:69" s="35" customFormat="1" ht="9.9499999999999993" customHeight="1" x14ac:dyDescent="0.2">
      <c r="A42" s="54"/>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2"/>
      <c r="BQ42" s="53"/>
    </row>
    <row r="43" spans="1:69" s="35" customFormat="1" ht="9.9499999999999993" customHeight="1" x14ac:dyDescent="0.2">
      <c r="A43" s="59"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0</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0</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0</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4</v>
      </c>
      <c r="BP43" s="52">
        <f t="shared" ref="BP43" si="39">BO43+BO44</f>
        <v>7</v>
      </c>
      <c r="BQ43" s="53">
        <f t="shared" ref="BQ43" si="40">82-BP43</f>
        <v>75</v>
      </c>
    </row>
    <row r="44" spans="1:69" s="35" customFormat="1" ht="9.9499999999999993" customHeight="1" x14ac:dyDescent="0.2">
      <c r="A44" s="54"/>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0</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0</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0</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3</v>
      </c>
      <c r="BP44" s="52"/>
      <c r="BQ44" s="53"/>
    </row>
    <row r="45" spans="1:69" s="35" customFormat="1" ht="9.9499999999999993" customHeight="1" x14ac:dyDescent="0.2">
      <c r="A45" s="59"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0</v>
      </c>
      <c r="K45" s="43"/>
      <c r="L45" s="36">
        <f>COUNTIFS(DataRegularSeason20242025!$E$2:$E$1315,WatchedGames20242025!K$1,DataRegularSeason20242025!$D$2:$D$1315,WatchedGames20242025!$A45,DataRegularSeason20242025!$N$2:$N$1315,1, DataRegularSeason20242025!$R$2:$R$1315,1)</f>
        <v>0</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0</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0</v>
      </c>
      <c r="BO45" s="38">
        <f t="shared" si="0"/>
        <v>5</v>
      </c>
      <c r="BP45" s="52">
        <f t="shared" ref="BP45" si="41">BO45+BO46</f>
        <v>10</v>
      </c>
      <c r="BQ45" s="53">
        <f t="shared" ref="BQ45" si="42">82-BP45</f>
        <v>72</v>
      </c>
    </row>
    <row r="46" spans="1:69" s="35" customFormat="1" ht="9.9499999999999993" customHeight="1" x14ac:dyDescent="0.2">
      <c r="A46" s="54"/>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0</v>
      </c>
      <c r="T46" s="47"/>
      <c r="U46" s="46">
        <f>COUNTIFS(DataRegularSeason20242025!$E$2:$E$1315,WatchedGames20242025!$A45,DataRegularSeason20242025!$D$2:$D$1315,WatchedGames20242025!U$1,DataRegularSeason20242025!$N$2:$N$1315,1, DataRegularSeason20242025!$R$2:$R$1315,1)</f>
        <v>0</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0</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0</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5</v>
      </c>
      <c r="BP46" s="52"/>
      <c r="BQ46" s="53"/>
    </row>
    <row r="47" spans="1:69" s="35" customFormat="1" ht="9.9499999999999993" customHeight="1" x14ac:dyDescent="0.2">
      <c r="A47" s="59"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0</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3</v>
      </c>
      <c r="BP47" s="52">
        <f t="shared" ref="BP47" si="43">BO47+BO48</f>
        <v>6</v>
      </c>
      <c r="BQ47" s="53">
        <f t="shared" ref="BQ47" si="44">82-BP47</f>
        <v>76</v>
      </c>
    </row>
    <row r="48" spans="1:69" s="35" customFormat="1" ht="9.9499999999999993" customHeight="1" x14ac:dyDescent="0.2">
      <c r="A48" s="54"/>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0</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0</v>
      </c>
      <c r="AL48" s="47"/>
      <c r="AM48" s="46">
        <f>COUNTIFS(DataRegularSeason20242025!$E$2:$E$1315,WatchedGames20242025!$A47,DataRegularSeason20242025!$D$2:$D$1315,WatchedGames20242025!AM$1,DataRegularSeason20242025!$N$2:$N$1315,1, DataRegularSeason20242025!$R$2:$R$1315,1)</f>
        <v>0</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0</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3</v>
      </c>
      <c r="BP48" s="52"/>
      <c r="BQ48" s="53"/>
    </row>
    <row r="49" spans="1:69" s="35" customFormat="1" ht="9.9499999999999993" customHeight="1" x14ac:dyDescent="0.2">
      <c r="A49" s="59"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0</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0</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0</v>
      </c>
      <c r="AS49" s="43"/>
      <c r="AT49" s="36">
        <f>COUNTIFS(DataRegularSeason20242025!$E$2:$E$1315,WatchedGames20242025!AS$1,DataRegularSeason20242025!$D$2:$D$1315,WatchedGames20242025!$A49,DataRegularSeason20242025!$N$2:$N$1315,1, DataRegularSeason20242025!$R$2:$R$1315,1)</f>
        <v>0</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2</v>
      </c>
      <c r="BP49" s="52">
        <f t="shared" ref="BP49" si="45">BO49+BO50</f>
        <v>6</v>
      </c>
      <c r="BQ49" s="53">
        <f t="shared" ref="BQ49" si="46">82-BP49</f>
        <v>76</v>
      </c>
    </row>
    <row r="50" spans="1:69" s="35" customFormat="1" ht="9.9499999999999993" customHeight="1" x14ac:dyDescent="0.2">
      <c r="A50" s="54"/>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0</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0</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0</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4</v>
      </c>
      <c r="BP50" s="52"/>
      <c r="BQ50" s="53"/>
    </row>
    <row r="51" spans="1:69" s="35" customFormat="1" ht="9.9499999999999993" customHeight="1" x14ac:dyDescent="0.2">
      <c r="A51" s="59"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0</v>
      </c>
      <c r="G51" s="43"/>
      <c r="H51" s="36">
        <f>COUNTIFS(DataRegularSeason20242025!$E$2:$E$1315,WatchedGames20242025!G$1,DataRegularSeason20242025!$D$2:$D$1315,WatchedGames20242025!$A51,DataRegularSeason20242025!$N$2:$N$1315,1, DataRegularSeason20242025!$R$2:$R$1315,1)</f>
        <v>0</v>
      </c>
      <c r="I51" s="43"/>
      <c r="J51" s="36">
        <f>COUNTIFS(DataRegularSeason20242025!$E$2:$E$1315,WatchedGames20242025!I$1,DataRegularSeason20242025!$D$2:$D$1315,WatchedGames20242025!$A51,DataRegularSeason20242025!$N$2:$N$1315,1, DataRegularSeason20242025!$R$2:$R$1315,1)</f>
        <v>0</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3</v>
      </c>
      <c r="BP51" s="52">
        <f t="shared" ref="BP51" si="47">BO51+BO52</f>
        <v>5</v>
      </c>
      <c r="BQ51" s="53">
        <f t="shared" ref="BQ51" si="48">82-BP51</f>
        <v>77</v>
      </c>
    </row>
    <row r="52" spans="1:69" s="35" customFormat="1" ht="9.9499999999999993" customHeight="1" x14ac:dyDescent="0.2">
      <c r="A52" s="54"/>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0</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0</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0</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0</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0</v>
      </c>
      <c r="BN52" s="47"/>
      <c r="BO52" s="42">
        <f t="shared" si="0"/>
        <v>2</v>
      </c>
      <c r="BP52" s="52"/>
      <c r="BQ52" s="53"/>
    </row>
    <row r="53" spans="1:69" s="35" customFormat="1" ht="9.9499999999999993" customHeight="1" x14ac:dyDescent="0.2">
      <c r="A53" s="59"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0</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0</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6</v>
      </c>
      <c r="BP53" s="52">
        <f t="shared" ref="BP53" si="49">BO53+BO54</f>
        <v>9</v>
      </c>
      <c r="BQ53" s="53">
        <f t="shared" ref="BQ53" si="50">82-BP53</f>
        <v>73</v>
      </c>
    </row>
    <row r="54" spans="1:69" s="35" customFormat="1" ht="9.9499999999999993" customHeight="1" x14ac:dyDescent="0.2">
      <c r="A54" s="54"/>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0</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0</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0</v>
      </c>
      <c r="BL54" s="47"/>
      <c r="BM54" s="46">
        <f>COUNTIFS(DataRegularSeason20242025!$E$2:$E$1315,WatchedGames20242025!$A53,DataRegularSeason20242025!$D$2:$D$1315,WatchedGames20242025!BM$1,DataRegularSeason20242025!$N$2:$N$1315,1, DataRegularSeason20242025!$R$2:$R$1315,1)</f>
        <v>0</v>
      </c>
      <c r="BN54" s="47"/>
      <c r="BO54" s="42">
        <f t="shared" si="0"/>
        <v>3</v>
      </c>
      <c r="BP54" s="52"/>
      <c r="BQ54" s="53"/>
    </row>
    <row r="55" spans="1:69" s="35" customFormat="1" ht="9.9499999999999993" customHeight="1" x14ac:dyDescent="0.2">
      <c r="A55" s="59"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0</v>
      </c>
      <c r="BO55" s="38">
        <f t="shared" si="0"/>
        <v>5</v>
      </c>
      <c r="BP55" s="52">
        <f t="shared" ref="BP55" si="51">BO55+BO56</f>
        <v>7</v>
      </c>
      <c r="BQ55" s="53">
        <f t="shared" ref="BQ55" si="52">82-BP55</f>
        <v>75</v>
      </c>
    </row>
    <row r="56" spans="1:69" s="35" customFormat="1" ht="9.9499999999999993" customHeight="1" x14ac:dyDescent="0.2">
      <c r="A56" s="54"/>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0</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0</v>
      </c>
      <c r="V56" s="47"/>
      <c r="W56" s="46">
        <f>COUNTIFS(DataRegularSeason20242025!$E$2:$E$1315,WatchedGames20242025!$A55,DataRegularSeason20242025!$D$2:$D$1315,WatchedGames20242025!W$1,DataRegularSeason20242025!$N$2:$N$1315,1, DataRegularSeason20242025!$R$2:$R$1315,1)</f>
        <v>0</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0</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2</v>
      </c>
      <c r="BP56" s="52"/>
      <c r="BQ56" s="53"/>
    </row>
    <row r="57" spans="1:69" s="35" customFormat="1" ht="9.9499999999999993" customHeight="1" x14ac:dyDescent="0.2">
      <c r="A57" s="59"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0</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0</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0</v>
      </c>
      <c r="BM57" s="43"/>
      <c r="BN57" s="36">
        <f>COUNTIFS(DataRegularSeason20242025!$E$2:$E$1315,WatchedGames20242025!BM$1,DataRegularSeason20242025!$D$2:$D$1315,WatchedGames20242025!$A57,DataRegularSeason20242025!$N$2:$N$1315,1, DataRegularSeason20242025!$R$2:$R$1315,1)</f>
        <v>0</v>
      </c>
      <c r="BO57" s="38">
        <f t="shared" si="0"/>
        <v>5</v>
      </c>
      <c r="BP57" s="52">
        <f t="shared" ref="BP57" si="53">BO57+BO58</f>
        <v>8</v>
      </c>
      <c r="BQ57" s="53">
        <f t="shared" ref="BQ57" si="54">82-BP57</f>
        <v>74</v>
      </c>
    </row>
    <row r="58" spans="1:69" s="35" customFormat="1" ht="9.9499999999999993" customHeight="1" x14ac:dyDescent="0.2">
      <c r="A58" s="54"/>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0</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0</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0</v>
      </c>
      <c r="BN58" s="47"/>
      <c r="BO58" s="42">
        <f t="shared" si="0"/>
        <v>3</v>
      </c>
      <c r="BP58" s="52"/>
      <c r="BQ58" s="53"/>
    </row>
    <row r="59" spans="1:69" s="35" customFormat="1" ht="9.9499999999999993" customHeight="1" x14ac:dyDescent="0.2">
      <c r="A59" s="59" t="s">
        <v>25</v>
      </c>
      <c r="B59" s="36" t="s">
        <v>81</v>
      </c>
      <c r="C59" s="43"/>
      <c r="D59" s="36">
        <f>COUNTIFS(DataRegularSeason20242025!$E$2:$E$1315,WatchedGames20242025!C$1,DataRegularSeason20242025!$D$2:$D$1315,WatchedGames20242025!$A59,DataRegularSeason20242025!$N$2:$N$1315,1, DataRegularSeason20242025!$R$2:$R$1315,1)</f>
        <v>0</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0</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3</v>
      </c>
      <c r="BP59" s="52">
        <f t="shared" ref="BP59" si="55">BO59+BO60</f>
        <v>6</v>
      </c>
      <c r="BQ59" s="53">
        <f t="shared" ref="BQ59" si="56">82-BP59</f>
        <v>76</v>
      </c>
    </row>
    <row r="60" spans="1:69" s="35" customFormat="1" ht="9.9499999999999993" customHeight="1" x14ac:dyDescent="0.2">
      <c r="A60" s="54"/>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1</v>
      </c>
      <c r="N60" s="47"/>
      <c r="O60" s="46">
        <f>COUNTIFS(DataRegularSeason20242025!$E$2:$E$1315,WatchedGames20242025!$A59,DataRegularSeason20242025!$D$2:$D$1315,WatchedGames20242025!O$1,DataRegularSeason20242025!$N$2:$N$1315,1, DataRegularSeason20242025!$R$2:$R$1315,1)</f>
        <v>0</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0</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0</v>
      </c>
      <c r="AJ60" s="47"/>
      <c r="AK60" s="46">
        <f>COUNTIFS(DataRegularSeason20242025!$E$2:$E$1315,WatchedGames20242025!$A59,DataRegularSeason20242025!$D$2:$D$1315,WatchedGames20242025!AK$1,DataRegularSeason20242025!$N$2:$N$1315,1, DataRegularSeason20242025!$R$2:$R$1315,1)</f>
        <v>0</v>
      </c>
      <c r="AL60" s="47"/>
      <c r="AM60" s="46">
        <f>COUNTIFS(DataRegularSeason20242025!$E$2:$E$1315,WatchedGames20242025!$A59,DataRegularSeason20242025!$D$2:$D$1315,WatchedGames20242025!AM$1,DataRegularSeason20242025!$N$2:$N$1315,1, DataRegularSeason20242025!$R$2:$R$1315,1)</f>
        <v>0</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3</v>
      </c>
      <c r="BP60" s="52"/>
      <c r="BQ60" s="53"/>
    </row>
    <row r="61" spans="1:69" s="35" customFormat="1" ht="9.9499999999999993" customHeight="1" x14ac:dyDescent="0.2">
      <c r="A61" s="59" t="s">
        <v>27</v>
      </c>
      <c r="B61" s="36" t="s">
        <v>81</v>
      </c>
      <c r="C61" s="43"/>
      <c r="D61" s="36">
        <f>COUNTIFS(DataRegularSeason20242025!$E$2:$E$1315,WatchedGames20242025!C$1,DataRegularSeason20242025!$D$2:$D$1315,WatchedGames20242025!$A61,DataRegularSeason20242025!$N$2:$N$1315,1, DataRegularSeason20242025!$R$2:$R$1315,1)</f>
        <v>0</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0</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0</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0</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2</v>
      </c>
      <c r="BP61" s="52">
        <f t="shared" ref="BP61" si="57">BO61+BO62</f>
        <v>6</v>
      </c>
      <c r="BQ61" s="53">
        <f t="shared" ref="BQ61" si="58">82-BP61</f>
        <v>76</v>
      </c>
    </row>
    <row r="62" spans="1:69" s="35" customFormat="1" ht="9.9499999999999993" customHeight="1" x14ac:dyDescent="0.2">
      <c r="A62" s="54"/>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0</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0</v>
      </c>
      <c r="BN62" s="47"/>
      <c r="BO62" s="42">
        <f t="shared" si="0"/>
        <v>4</v>
      </c>
      <c r="BP62" s="52"/>
      <c r="BQ62" s="53"/>
    </row>
    <row r="63" spans="1:69" s="35" customFormat="1" ht="9.9499999999999993" customHeight="1" x14ac:dyDescent="0.2">
      <c r="A63" s="59"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0</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0</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0</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5</v>
      </c>
      <c r="BP63" s="52">
        <f t="shared" ref="BP63" si="59">BO63+BO64</f>
        <v>11</v>
      </c>
      <c r="BQ63" s="53">
        <f t="shared" ref="BQ63" si="60">82-BP63</f>
        <v>71</v>
      </c>
    </row>
    <row r="64" spans="1:69" s="35" customFormat="1" ht="9.9499999999999993" customHeight="1" x14ac:dyDescent="0.2">
      <c r="A64" s="54"/>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0</v>
      </c>
      <c r="R64" s="47"/>
      <c r="S64" s="46">
        <f>COUNTIFS(DataRegularSeason20242025!$E$2:$E$1315,WatchedGames20242025!$A63,DataRegularSeason20242025!$D$2:$D$1315,WatchedGames20242025!S$1,DataRegularSeason20242025!$N$2:$N$1315,1, DataRegularSeason20242025!$R$2:$R$1315,1)</f>
        <v>0</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0</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0</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6</v>
      </c>
      <c r="BP64" s="52"/>
      <c r="BQ64" s="53"/>
    </row>
    <row r="65" spans="1:69" s="35" customFormat="1" ht="9.9499999999999993" customHeight="1" x14ac:dyDescent="0.2">
      <c r="A65" s="59"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0</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0</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0</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0</v>
      </c>
      <c r="BK65" s="43"/>
      <c r="BL65" s="36">
        <f>COUNTIFS(DataRegularSeason20242025!$E$2:$E$1315,WatchedGames20242025!BK$1,DataRegularSeason20242025!$D$2:$D$1315,WatchedGames20242025!$A65,DataRegularSeason20242025!$N$2:$N$1315,1, DataRegularSeason20242025!$R$2:$R$1315,1)</f>
        <v>0</v>
      </c>
      <c r="BM65" s="43"/>
      <c r="BN65" s="44"/>
      <c r="BO65" s="38">
        <f t="shared" si="0"/>
        <v>2</v>
      </c>
      <c r="BP65" s="52">
        <f t="shared" ref="BP65" si="61">BO65+BO66</f>
        <v>5</v>
      </c>
      <c r="BQ65" s="53">
        <f t="shared" ref="BQ65" si="62">82-BP65</f>
        <v>77</v>
      </c>
    </row>
    <row r="66" spans="1:69" s="35" customFormat="1" ht="9.9499999999999993" customHeight="1" x14ac:dyDescent="0.2">
      <c r="A66" s="54"/>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0</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0</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0</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3</v>
      </c>
      <c r="BP66" s="52"/>
      <c r="BQ66" s="53"/>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112</v>
      </c>
      <c r="BQ67" s="34">
        <f>SUM(BQ3:BQ66)/2</f>
        <v>1200</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I99"/>
  <sheetViews>
    <sheetView workbookViewId="0">
      <pane xSplit="1" topLeftCell="B1" activePane="topRight" state="frozen"/>
      <selection pane="topRight" activeCell="E5" sqref="E5"/>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9" width="2" bestFit="1" customWidth="1"/>
    <col min="60" max="62" width="2.7109375" bestFit="1" customWidth="1"/>
    <col min="63" max="64" width="2" bestFit="1" customWidth="1"/>
    <col min="65" max="65" width="2.140625" customWidth="1"/>
    <col min="66" max="66" width="2" customWidth="1"/>
    <col min="67" max="67" width="26.140625" customWidth="1"/>
    <col min="68" max="68" width="11.5703125" customWidth="1"/>
  </cols>
  <sheetData>
    <row r="1" spans="1:7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1770</v>
      </c>
      <c r="AN1" s="16" t="s">
        <v>1429</v>
      </c>
      <c r="AO1" s="16" t="s">
        <v>1430</v>
      </c>
      <c r="AP1" s="16" t="s">
        <v>1440</v>
      </c>
      <c r="AQ1" s="16" t="s">
        <v>1469</v>
      </c>
      <c r="AR1" s="16" t="s">
        <v>68</v>
      </c>
      <c r="AS1" s="16" t="s">
        <v>69</v>
      </c>
      <c r="AT1" s="16" t="s">
        <v>70</v>
      </c>
      <c r="AU1" s="16" t="s">
        <v>1468</v>
      </c>
      <c r="AV1" s="16" t="s">
        <v>71</v>
      </c>
      <c r="AW1" s="16" t="s">
        <v>76</v>
      </c>
      <c r="AX1" s="16" t="s">
        <v>72</v>
      </c>
      <c r="AY1" s="16" t="s">
        <v>73</v>
      </c>
      <c r="AZ1" s="16" t="s">
        <v>74</v>
      </c>
      <c r="BA1" s="16" t="s">
        <v>75</v>
      </c>
      <c r="BB1" s="16" t="s">
        <v>101</v>
      </c>
      <c r="BC1" s="16" t="s">
        <v>102</v>
      </c>
      <c r="BD1" s="16" t="s">
        <v>103</v>
      </c>
      <c r="BE1" s="16" t="s">
        <v>54</v>
      </c>
      <c r="BF1" s="16" t="s">
        <v>55</v>
      </c>
      <c r="BG1" s="16" t="s">
        <v>48</v>
      </c>
      <c r="BH1" s="16" t="s">
        <v>49</v>
      </c>
      <c r="BI1" s="16" t="s">
        <v>50</v>
      </c>
      <c r="BJ1" s="16" t="s">
        <v>51</v>
      </c>
      <c r="BK1" s="16" t="s">
        <v>52</v>
      </c>
      <c r="BL1" s="16" t="s">
        <v>53</v>
      </c>
      <c r="BV1" s="16" t="s">
        <v>1475</v>
      </c>
      <c r="BW1" s="16" t="s">
        <v>1476</v>
      </c>
    </row>
    <row r="2" spans="1:76" x14ac:dyDescent="0.25">
      <c r="A2" t="s">
        <v>24</v>
      </c>
      <c r="B2" t="s">
        <v>97</v>
      </c>
      <c r="C2" t="s">
        <v>100</v>
      </c>
      <c r="D2">
        <f>COUNTIFS(DataRegularSeason20242025!$D$3:$D$1315,$A2,DataRegularSeason20242025!$R$3:$R$1315,1,DataRegularSeason20242025!$N$3:$N$1315,1) + COUNTIFS(DataRegularSeason20242025!$E$3:$E$1315,$A2,DataRegularSeason20242025!$R$3:$R$1315,1,DataRegularSeason20242025!$N$3:$N$1315,1)</f>
        <v>12</v>
      </c>
      <c r="E2" s="15">
        <f>Table3[[#This Row],[Watched]]/Table3[[#This Row],[GP]]</f>
        <v>1</v>
      </c>
      <c r="F2">
        <f>COUNTIFS(DataRegularSeason20242025!$N$3:$N$1315,1,DataRegularSeason20242025!$D$3:$D$1315,$A2)</f>
        <v>5</v>
      </c>
      <c r="G2">
        <f>41-Table3[[#This Row],[GP_A]]</f>
        <v>36</v>
      </c>
      <c r="H2">
        <f>COUNTIFS(DataRegularSeason20242025!$E$3:$E$1315,$A2,DataRegularSeason20242025!$N$3:$N$1315,1)</f>
        <v>7</v>
      </c>
      <c r="I2">
        <f>41-Table3[[#This Row],[GP_H]]</f>
        <v>34</v>
      </c>
      <c r="J2">
        <f t="shared" ref="J2:J33" si="0">F2+H2</f>
        <v>12</v>
      </c>
      <c r="K2">
        <f>82-Table3[[#This Row],[GP]]</f>
        <v>70</v>
      </c>
      <c r="L2">
        <f>COUNTIFS(DataRegularSeason20242025!$D$3:$D$1315,$A2, DataRegularSeason20242025!$L$3:$L$1315, $A2,DataRegularSeason20242025!$N$3:$N$1315,1)</f>
        <v>2</v>
      </c>
      <c r="M2">
        <f>COUNTIFS(DataRegularSeason20242025!$D$3:$D$1315,$A2, DataRegularSeason20242025!$L$3:$L$1315, $A2,DataRegularSeason20242025!$N$3:$N$1315,1,DataRegularSeason20242025!$M$3:$M$1315,"REG")</f>
        <v>1</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 t="shared" ref="P2:P33" si="1">F2-L2</f>
        <v>3</v>
      </c>
      <c r="Q2">
        <f>COUNTIFS(DataRegularSeason20242025!$D$3:$D$1315,$A2, DataRegularSeason20242025!$S$3:$S$1315, $A2,DataRegularSeason20242025!$M$3:$M$1315,"REG")</f>
        <v>2</v>
      </c>
      <c r="R2">
        <f>COUNTIFS(DataRegularSeason20242025!$D$3:$D$1315,$A2, DataRegularSeason20242025!$S$3:$S$1315, $A2,DataRegularSeason20242025!$M$3:$M$1315,"OT")</f>
        <v>1</v>
      </c>
      <c r="S2">
        <f>COUNTIFS(DataRegularSeason20242025!$D$3:$D$1315,$A2, DataRegularSeason20242025!$S$3:$S$1315, $A2,DataRegularSeason20242025!$M$3:$M$1315,"SO")</f>
        <v>0</v>
      </c>
      <c r="T2">
        <f>COUNTIFS(DataRegularSeason20242025!$E$3:$E$1315,$A2, DataRegularSeason20242025!$L$3:$L$1315, $A2, DataRegularSeason20242025!$N$3:$N$1315,1)</f>
        <v>4</v>
      </c>
      <c r="U2">
        <f>COUNTIFS(DataRegularSeason20242025!$E$3:$E$1315,$A2, DataRegularSeason20242025!$L$3:$L$1315, $A2,DataRegularSeason20242025!$N$3:$N$1315,1,DataRegularSeason20242025!$M$3:$M$1315,"REG")</f>
        <v>3</v>
      </c>
      <c r="V2">
        <f>COUNTIFS(DataRegularSeason20242025!$E$3:$E$1315,$A2, DataRegularSeason20242025!$L$3:$L$1315, $A2,DataRegularSeason20242025!$N$3:$N$1315,1,DataRegularSeason20242025!$M$3:$M$1315,"OT")</f>
        <v>0</v>
      </c>
      <c r="W2">
        <f>COUNTIFS(DataRegularSeason20242025!$E$3:$E$1315,$A2, DataRegularSeason20242025!$L$3:$L$1315, $A2,DataRegularSeason20242025!$N$3:$N$1315,1,DataRegularSeason20242025!$M$3:$M$1315,"SO")</f>
        <v>1</v>
      </c>
      <c r="X2">
        <f t="shared" ref="X2:X33" si="2">H2-T2</f>
        <v>3</v>
      </c>
      <c r="Y2">
        <f>COUNTIFS(DataRegularSeason20242025!$E$3:$E$1315,$A2, DataRegularSeason20242025!$S$3:$S$1315, $A2,DataRegularSeason20242025!$M$3:$M$1315,"REG")</f>
        <v>3</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6</v>
      </c>
      <c r="AC2">
        <f>Table3[[#This Row],[L_A]]+Table3[[#This Row],[L_H]]</f>
        <v>6</v>
      </c>
      <c r="AD2">
        <f>Table3[[#This Row],[RW_A]]+Table3[[#This Row],[RW_H]]</f>
        <v>4</v>
      </c>
      <c r="AE2">
        <f>Table3[[#This Row],[RL_A]]+Table3[[#This Row],[RL_H]]</f>
        <v>5</v>
      </c>
      <c r="AF2">
        <f>Table3[[#This Row],[OTW_A]]+Table3[[#This Row],[OTW_H]]</f>
        <v>1</v>
      </c>
      <c r="AG2">
        <f>Table3[[#This Row],[OTL_A]]+Table3[[#This Row],[OTL_H]]</f>
        <v>1</v>
      </c>
      <c r="AH2">
        <f>Table3[[#This Row],[SOW_A]]+Table3[[#This Row],[SOW_H]]</f>
        <v>1</v>
      </c>
      <c r="AI2">
        <f>Table3[[#This Row],[SOL_A]]+Table3[[#This Row],[SOL_H]]</f>
        <v>0</v>
      </c>
      <c r="AJ2">
        <f>(2*(Table3[[#This Row],[W_A]]+Table3[[#This Row],[W_H]]))+Table3[[#This Row],[OTL_A]]+Table3[[#This Row],[SOL_A]]+Table3[[#This Row],[OTL_H]]+Table3[[#This Row],[SOL_H]]</f>
        <v>13</v>
      </c>
      <c r="AK2">
        <f>(3*(Table3[[#This Row],[RW_A]]+Table3[[#This Row],[RW_H]]))+(2*(Table3[[#This Row],[OTW_A]]+Table3[[#This Row],[SOW_A]]+Table3[[#This Row],[OTW_H]]+Table3[[#This Row],[SOW_H]]))+Table3[[#This Row],[OTL_A]]+Table3[[#This Row],[SOL_A]]+Table3[[#This Row],[OTL_H]]+Table3[[#This Row],[SOL_H]]</f>
        <v>17</v>
      </c>
      <c r="AL2" s="15">
        <f>Table3[[#This Row],[PTS]]/(2*Table3[[#This Row],[GP]])</f>
        <v>0.54166666666666663</v>
      </c>
      <c r="AM2" s="15">
        <f>Table3[[#This Row],[PTS2]]/(3*Table3[[#This Row],[GP]])</f>
        <v>0.47222222222222221</v>
      </c>
      <c r="AN2">
        <f>(2*Table3[[#This Row],[GR]])+Table3[[#This Row],[PTS]]</f>
        <v>153</v>
      </c>
      <c r="AO2">
        <f>(3*Table3[[#This Row],[GR]])+Table3[[#This Row],[PTS2]]</f>
        <v>227</v>
      </c>
      <c r="AP2" s="20" t="str">
        <f>_xlfn.CONCAT(TEXT(Table3[[#This Row],[W]], "0"), "-", TEXT(Table3[[#This Row],[RL]],"0"), "-", TEXT(Table3[[#This Row],[OTL]]+Table3[[#This Row],[SOL]], "0"))</f>
        <v>6-5-1</v>
      </c>
      <c r="AQ2">
        <f>COUNTIFS(DataRegularSeason20242025!$D$3:$D$1315,Table3[[#This Row],[Teams]],DataRegularSeason20242025!$K$3:$K$1315,0)</f>
        <v>0</v>
      </c>
      <c r="AR2">
        <f>SUMIF(DataRegularSeason20242025!$D$3:$D$1315,$A2, DataRegularSeason20242025!$J$3:$J$1315)</f>
        <v>12</v>
      </c>
      <c r="AS2">
        <f>SUMIF(DataRegularSeason20242025!$D$3:$D$1315,$A2, DataRegularSeason20242025!$K$3:$K$1315)</f>
        <v>18</v>
      </c>
      <c r="AT2">
        <f t="shared" ref="AT2:AT33" si="3">AR2-AS2</f>
        <v>-6</v>
      </c>
      <c r="AU2">
        <f>COUNTIFS(DataRegularSeason20242025!$E$3:$E$1315,Table3[[#This Row],[Teams]],DataRegularSeason20242025!$J$3:$J$1315,0)</f>
        <v>1</v>
      </c>
      <c r="AV2">
        <f>SUMIF(DataRegularSeason20242025!$E$3:$E$1315,$A2,DataRegularSeason20242025!$K$3:$K$1315)</f>
        <v>23</v>
      </c>
      <c r="AW2">
        <f>SUMIF(DataRegularSeason20242025!$E$3:$E$1315,$A2,DataRegularSeason20242025!$J$3:$J$1315)</f>
        <v>20</v>
      </c>
      <c r="AX2">
        <f t="shared" ref="AX2:AX33" si="4">AV2-AW2</f>
        <v>3</v>
      </c>
      <c r="AY2">
        <f t="shared" ref="AY2:AY33" si="5">AR2+AV2</f>
        <v>35</v>
      </c>
      <c r="AZ2">
        <f t="shared" ref="AZ2:AZ33" si="6">AS2+AW2</f>
        <v>38</v>
      </c>
      <c r="BA2">
        <f t="shared" ref="BA2:BA33" si="7">AY2-AZ2</f>
        <v>-3</v>
      </c>
      <c r="BB2" s="17">
        <f>Table3[[#This Row],[GF]]/Table3[[#This Row],[GP]]</f>
        <v>2.9166666666666665</v>
      </c>
      <c r="BC2" s="17">
        <f>Table3[[#This Row],[GA]]/Table3[[#This Row],[GP]]</f>
        <v>3.1666666666666665</v>
      </c>
      <c r="BD2" s="17">
        <f>(Table3[[#This Row],[GF]]-Table3[[#This Row],[GA]])/Table3[[#This Row],[GP]]</f>
        <v>-0.25</v>
      </c>
      <c r="BE2">
        <f>COUNTIFS(DataRegularSeason20242025!$D$3:$D$1315,$A2,DataRegularSeason20242025!$H$3:$H$1315, $A2)</f>
        <v>5</v>
      </c>
      <c r="BF2">
        <f>COUNTIFS(DataRegularSeason20242025!$E$3:$E$1315,$A2,DataRegularSeason20242025!$H$3:$H$1315, $A2)</f>
        <v>7</v>
      </c>
      <c r="BG2">
        <f t="shared" ref="BG2:BG33" si="8">BE2+BF2</f>
        <v>12</v>
      </c>
      <c r="BH2">
        <f t="shared" ref="BH2:BH33" si="9">F2-BE2</f>
        <v>0</v>
      </c>
      <c r="BI2">
        <f t="shared" ref="BI2:BI33" si="10">H2-BF2</f>
        <v>0</v>
      </c>
      <c r="BJ2">
        <f t="shared" ref="BJ2:BJ33" si="11">BH2+BI2</f>
        <v>0</v>
      </c>
      <c r="BO2" t="s">
        <v>1463</v>
      </c>
      <c r="BP2">
        <f>SUM($J$2:$J$33)/2</f>
        <v>192</v>
      </c>
      <c r="BT2" t="s">
        <v>63</v>
      </c>
      <c r="BU2" s="19" t="s">
        <v>1474</v>
      </c>
      <c r="BV2">
        <f>INDEX($J$2:$J$33,MATCH("CGY",$A$2:$A$33,0),1)</f>
        <v>12</v>
      </c>
    </row>
    <row r="3" spans="1:76" x14ac:dyDescent="0.25">
      <c r="A3" t="s">
        <v>14</v>
      </c>
      <c r="B3" t="s">
        <v>98</v>
      </c>
      <c r="C3" t="s">
        <v>81</v>
      </c>
      <c r="D3">
        <f>COUNTIFS(DataRegularSeason20242025!$D$3:$D$1315,$A3,DataRegularSeason20242025!$R$3:$R$1315,1,DataRegularSeason20242025!$N$3:$N$1315,1) + COUNTIFS(DataRegularSeason20242025!$E$3:$E$1315,$A3,DataRegularSeason20242025!$R$3:$R$1315,1,DataRegularSeason20242025!$N$3:$N$1315,1)</f>
        <v>12</v>
      </c>
      <c r="E3" s="15">
        <f>Table3[[#This Row],[Watched]]/Table3[[#This Row],[GP]]</f>
        <v>0.92307692307692313</v>
      </c>
      <c r="F3">
        <f>COUNTIFS(DataRegularSeason20242025!$N$3:$N$1315,1,DataRegularSeason20242025!$D$3:$D$1315,$A3)</f>
        <v>8</v>
      </c>
      <c r="G3">
        <f>41-Table3[[#This Row],[GP_A]]</f>
        <v>33</v>
      </c>
      <c r="H3">
        <f>COUNTIFS(DataRegularSeason20242025!$E$3:$E$1315,$A3,DataRegularSeason20242025!$N$3:$N$1315,1)</f>
        <v>5</v>
      </c>
      <c r="I3">
        <f>41-Table3[[#This Row],[GP_H]]</f>
        <v>36</v>
      </c>
      <c r="J3">
        <f t="shared" si="0"/>
        <v>13</v>
      </c>
      <c r="K3">
        <f>82-Table3[[#This Row],[GP]]</f>
        <v>69</v>
      </c>
      <c r="L3">
        <f>COUNTIFS(DataRegularSeason20242025!$D$3:$D$1315,$A3, DataRegularSeason20242025!$L$3:$L$1315, $A3,DataRegularSeason20242025!$N$3:$N$1315,1)</f>
        <v>6</v>
      </c>
      <c r="M3">
        <f>COUNTIFS(DataRegularSeason20242025!$D$3:$D$1315,$A3, DataRegularSeason20242025!$L$3:$L$1315, $A3,DataRegularSeason20242025!$N$3:$N$1315,1,DataRegularSeason20242025!$M$3:$M$1315,"REG")</f>
        <v>6</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 t="shared" si="1"/>
        <v>2</v>
      </c>
      <c r="Q3">
        <f>COUNTIFS(DataRegularSeason20242025!$D$3:$D$1315,$A3, DataRegularSeason20242025!$S$3:$S$1315, $A3,DataRegularSeason20242025!$M$3:$M$1315,"REG")</f>
        <v>2</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3</v>
      </c>
      <c r="U3">
        <f>COUNTIFS(DataRegularSeason20242025!$E$3:$E$1315,$A3, DataRegularSeason20242025!$L$3:$L$1315, $A3,DataRegularSeason20242025!$N$3:$N$1315,1,DataRegularSeason20242025!$M$3:$M$1315,"REG")</f>
        <v>2</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 t="shared" si="2"/>
        <v>2</v>
      </c>
      <c r="Y3">
        <f>COUNTIFS(DataRegularSeason20242025!$E$3:$E$1315,$A3, DataRegularSeason20242025!$S$3:$S$1315, $A3,DataRegularSeason20242025!$M$3:$M$1315,"REG")</f>
        <v>1</v>
      </c>
      <c r="Z3">
        <f>COUNTIFS(DataRegularSeason20242025!$E$3:$E$1315,$A3, DataRegularSeason20242025!$S$3:$S$1315, $A3,DataRegularSeason20242025!$M$3:$M$1315,"OT")</f>
        <v>1</v>
      </c>
      <c r="AA3">
        <f>COUNTIFS(DataRegularSeason20242025!$E$3:$E$1315,$A3, DataRegularSeason20242025!$S$3:$S$1315, $A3,DataRegularSeason20242025!$M$3:$M$1315,"SO")</f>
        <v>0</v>
      </c>
      <c r="AB3">
        <f>Table3[[#This Row],[W_A]]+Table3[[#This Row],[W_H]]</f>
        <v>9</v>
      </c>
      <c r="AC3">
        <f>Table3[[#This Row],[L_A]]+Table3[[#This Row],[L_H]]</f>
        <v>4</v>
      </c>
      <c r="AD3">
        <f>Table3[[#This Row],[RW_A]]+Table3[[#This Row],[RW_H]]</f>
        <v>8</v>
      </c>
      <c r="AE3">
        <f>Table3[[#This Row],[RL_A]]+Table3[[#This Row],[RL_H]]</f>
        <v>3</v>
      </c>
      <c r="AF3">
        <f>Table3[[#This Row],[OTW_A]]+Table3[[#This Row],[OTW_H]]</f>
        <v>1</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19</v>
      </c>
      <c r="AK3">
        <f>(3*(Table3[[#This Row],[RW_A]]+Table3[[#This Row],[RW_H]]))+(2*(Table3[[#This Row],[OTW_A]]+Table3[[#This Row],[SOW_A]]+Table3[[#This Row],[OTW_H]]+Table3[[#This Row],[SOW_H]]))+Table3[[#This Row],[OTL_A]]+Table3[[#This Row],[SOL_A]]+Table3[[#This Row],[OTL_H]]+Table3[[#This Row],[SOL_H]]</f>
        <v>27</v>
      </c>
      <c r="AL3" s="15">
        <f>Table3[[#This Row],[PTS]]/(2*Table3[[#This Row],[GP]])</f>
        <v>0.73076923076923073</v>
      </c>
      <c r="AM3" s="15">
        <f>Table3[[#This Row],[PTS2]]/(3*Table3[[#This Row],[GP]])</f>
        <v>0.69230769230769229</v>
      </c>
      <c r="AN3">
        <f>(2*Table3[[#This Row],[GR]])+Table3[[#This Row],[PTS]]</f>
        <v>157</v>
      </c>
      <c r="AO3">
        <f>(3*Table3[[#This Row],[GR]])+Table3[[#This Row],[PTS2]]</f>
        <v>234</v>
      </c>
      <c r="AP3" s="20" t="str">
        <f>_xlfn.CONCAT(TEXT(Table3[[#This Row],[W]], "0"), "-", TEXT(Table3[[#This Row],[RL]],"0"), "-", TEXT(Table3[[#This Row],[OTL]]+Table3[[#This Row],[SOL]], "0"))</f>
        <v>9-3-1</v>
      </c>
      <c r="AQ3">
        <f>COUNTIFS(DataRegularSeason20242025!$D$3:$D$1315,Table3[[#This Row],[Teams]],DataRegularSeason20242025!$K$3:$K$1315,0)</f>
        <v>0</v>
      </c>
      <c r="AR3">
        <f>SUMIF(DataRegularSeason20242025!$D$3:$D$1315,$A3, DataRegularSeason20242025!$J$3:$J$1315)</f>
        <v>31</v>
      </c>
      <c r="AS3">
        <f>SUMIF(DataRegularSeason20242025!$D$3:$D$1315,$A3, DataRegularSeason20242025!$K$3:$K$1315)</f>
        <v>25</v>
      </c>
      <c r="AT3">
        <f t="shared" si="3"/>
        <v>6</v>
      </c>
      <c r="AU3">
        <f>COUNTIFS(DataRegularSeason20242025!$E$3:$E$1315,Table3[[#This Row],[Teams]],DataRegularSeason20242025!$J$3:$J$1315,0)</f>
        <v>0</v>
      </c>
      <c r="AV3">
        <f>SUMIF(DataRegularSeason20242025!$E$3:$E$1315,$A3,DataRegularSeason20242025!$K$3:$K$1315)</f>
        <v>17</v>
      </c>
      <c r="AW3">
        <f>SUMIF(DataRegularSeason20242025!$E$3:$E$1315,$A3,DataRegularSeason20242025!$J$3:$J$1315)</f>
        <v>17</v>
      </c>
      <c r="AX3">
        <f t="shared" si="4"/>
        <v>0</v>
      </c>
      <c r="AY3">
        <f t="shared" si="5"/>
        <v>48</v>
      </c>
      <c r="AZ3">
        <f t="shared" si="6"/>
        <v>42</v>
      </c>
      <c r="BA3">
        <f t="shared" si="7"/>
        <v>6</v>
      </c>
      <c r="BB3" s="17">
        <f>Table3[[#This Row],[GF]]/Table3[[#This Row],[GP]]</f>
        <v>3.6923076923076925</v>
      </c>
      <c r="BC3" s="17">
        <f>Table3[[#This Row],[GA]]/Table3[[#This Row],[GP]]</f>
        <v>3.2307692307692308</v>
      </c>
      <c r="BD3" s="17">
        <f>(Table3[[#This Row],[GF]]-Table3[[#This Row],[GA]])/Table3[[#This Row],[GP]]</f>
        <v>0.46153846153846156</v>
      </c>
      <c r="BE3">
        <f>COUNTIFS(DataRegularSeason20242025!$D$3:$D$1315,$A3,DataRegularSeason20242025!$H$3:$H$1315, $A3)</f>
        <v>5</v>
      </c>
      <c r="BF3">
        <f>COUNTIFS(DataRegularSeason20242025!$E$3:$E$1315,$A3,DataRegularSeason20242025!$H$3:$H$1315, $A3)</f>
        <v>2</v>
      </c>
      <c r="BG3">
        <f t="shared" si="8"/>
        <v>7</v>
      </c>
      <c r="BH3">
        <f t="shared" si="9"/>
        <v>3</v>
      </c>
      <c r="BI3">
        <f t="shared" si="10"/>
        <v>3</v>
      </c>
      <c r="BJ3">
        <f t="shared" si="11"/>
        <v>6</v>
      </c>
      <c r="BO3" t="s">
        <v>1461</v>
      </c>
      <c r="BP3">
        <f>SUM($D$2:$D$33)/2</f>
        <v>112</v>
      </c>
      <c r="BT3" t="s">
        <v>97</v>
      </c>
      <c r="BU3" s="21">
        <v>5</v>
      </c>
      <c r="BV3">
        <f>INDEX($AB$2:$AB$33,MATCH("CGY",$A$2:$A$33,0),1)</f>
        <v>6</v>
      </c>
      <c r="BX3" s="21">
        <f>BU3*BV3</f>
        <v>30</v>
      </c>
    </row>
    <row r="4" spans="1:76"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11</v>
      </c>
      <c r="E4" s="15">
        <f>Table3[[#This Row],[Watched]]/Table3[[#This Row],[GP]]</f>
        <v>0.91666666666666663</v>
      </c>
      <c r="F4">
        <f>COUNTIFS(DataRegularSeason20242025!$N$3:$N$1315,1,DataRegularSeason20242025!$D$3:$D$1315,$A4)</f>
        <v>6</v>
      </c>
      <c r="G4">
        <f>41-Table3[[#This Row],[GP_A]]</f>
        <v>35</v>
      </c>
      <c r="H4">
        <f>COUNTIFS(DataRegularSeason20242025!$E$3:$E$1315,$A4,DataRegularSeason20242025!$N$3:$N$1315,1)</f>
        <v>6</v>
      </c>
      <c r="I4">
        <f>41-Table3[[#This Row],[GP_H]]</f>
        <v>35</v>
      </c>
      <c r="J4">
        <f t="shared" si="0"/>
        <v>12</v>
      </c>
      <c r="K4">
        <f>82-Table3[[#This Row],[GP]]</f>
        <v>70</v>
      </c>
      <c r="L4">
        <f>COUNTIFS(DataRegularSeason20242025!$D$3:$D$1315,$A4, DataRegularSeason20242025!$L$3:$L$1315, $A4,DataRegularSeason20242025!$N$3:$N$1315,1)</f>
        <v>6</v>
      </c>
      <c r="M4">
        <f>COUNTIFS(DataRegularSeason20242025!$D$3:$D$1315,$A4, DataRegularSeason20242025!$L$3:$L$1315, $A4,DataRegularSeason20242025!$N$3:$N$1315,1,DataRegularSeason20242025!$M$3:$M$1315,"REG")</f>
        <v>5</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 t="shared" si="1"/>
        <v>0</v>
      </c>
      <c r="Q4">
        <f>COUNTIFS(DataRegularSeason20242025!$D$3:$D$1315,$A4, DataRegularSeason20242025!$S$3:$S$1315, $A4,DataRegularSeason20242025!$M$3:$M$1315,"REG")</f>
        <v>0</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5</v>
      </c>
      <c r="U4">
        <f>COUNTIFS(DataRegularSeason20242025!$E$3:$E$1315,$A4, DataRegularSeason20242025!$L$3:$L$1315, $A4,DataRegularSeason20242025!$N$3:$N$1315,1,DataRegularSeason20242025!$M$3:$M$1315,"REG")</f>
        <v>3</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 t="shared" si="2"/>
        <v>1</v>
      </c>
      <c r="Y4">
        <f>COUNTIFS(DataRegularSeason20242025!$E$3:$E$1315,$A4, DataRegularSeason20242025!$S$3:$S$1315, $A4,DataRegularSeason20242025!$M$3:$M$1315,"REG")</f>
        <v>1</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11</v>
      </c>
      <c r="AC4">
        <f>Table3[[#This Row],[L_A]]+Table3[[#This Row],[L_H]]</f>
        <v>1</v>
      </c>
      <c r="AD4">
        <f>Table3[[#This Row],[RW_A]]+Table3[[#This Row],[RW_H]]</f>
        <v>8</v>
      </c>
      <c r="AE4">
        <f>Table3[[#This Row],[RL_A]]+Table3[[#This Row],[RL_H]]</f>
        <v>1</v>
      </c>
      <c r="AF4">
        <f>Table3[[#This Row],[OTW_A]]+Table3[[#This Row],[OTW_H]]</f>
        <v>3</v>
      </c>
      <c r="AG4">
        <f>Table3[[#This Row],[OTL_A]]+Table3[[#This Row],[OTL_H]]</f>
        <v>0</v>
      </c>
      <c r="AH4">
        <f>Table3[[#This Row],[SOW_A]]+Table3[[#This Row],[SOW_H]]</f>
        <v>0</v>
      </c>
      <c r="AI4">
        <f>Table3[[#This Row],[SOL_A]]+Table3[[#This Row],[SOL_H]]</f>
        <v>0</v>
      </c>
      <c r="AJ4">
        <f>(2*(Table3[[#This Row],[W_A]]+Table3[[#This Row],[W_H]]))+Table3[[#This Row],[OTL_A]]+Table3[[#This Row],[SOL_A]]+Table3[[#This Row],[OTL_H]]+Table3[[#This Row],[SOL_H]]</f>
        <v>22</v>
      </c>
      <c r="AK4">
        <f>(3*(Table3[[#This Row],[RW_A]]+Table3[[#This Row],[RW_H]]))+(2*(Table3[[#This Row],[OTW_A]]+Table3[[#This Row],[SOW_A]]+Table3[[#This Row],[OTW_H]]+Table3[[#This Row],[SOW_H]]))+Table3[[#This Row],[OTL_A]]+Table3[[#This Row],[SOL_A]]+Table3[[#This Row],[OTL_H]]+Table3[[#This Row],[SOL_H]]</f>
        <v>30</v>
      </c>
      <c r="AL4" s="15">
        <f>Table3[[#This Row],[PTS]]/(2*Table3[[#This Row],[GP]])</f>
        <v>0.91666666666666663</v>
      </c>
      <c r="AM4" s="15">
        <f>Table3[[#This Row],[PTS2]]/(3*Table3[[#This Row],[GP]])</f>
        <v>0.83333333333333337</v>
      </c>
      <c r="AN4">
        <f>(2*Table3[[#This Row],[GR]])+Table3[[#This Row],[PTS]]</f>
        <v>162</v>
      </c>
      <c r="AO4">
        <f>(3*Table3[[#This Row],[GR]])+Table3[[#This Row],[PTS2]]</f>
        <v>240</v>
      </c>
      <c r="AP4" s="20" t="str">
        <f>_xlfn.CONCAT(TEXT(Table3[[#This Row],[W]], "0"), "-", TEXT(Table3[[#This Row],[RL]],"0"), "-", TEXT(Table3[[#This Row],[OTL]]+Table3[[#This Row],[SOL]], "0"))</f>
        <v>11-1-0</v>
      </c>
      <c r="AQ4">
        <f>COUNTIFS(DataRegularSeason20242025!$D$3:$D$1315,Table3[[#This Row],[Teams]],DataRegularSeason20242025!$K$3:$K$1315,0)</f>
        <v>1</v>
      </c>
      <c r="AR4">
        <f>SUMIF(DataRegularSeason20242025!$D$3:$D$1315,$A4, DataRegularSeason20242025!$J$3:$J$1315)</f>
        <v>30</v>
      </c>
      <c r="AS4">
        <f>SUMIF(DataRegularSeason20242025!$D$3:$D$1315,$A4, DataRegularSeason20242025!$K$3:$K$1315)</f>
        <v>12</v>
      </c>
      <c r="AT4">
        <f t="shared" si="3"/>
        <v>18</v>
      </c>
      <c r="AU4">
        <f>COUNTIFS(DataRegularSeason20242025!$E$3:$E$1315,Table3[[#This Row],[Teams]],DataRegularSeason20242025!$J$3:$J$1315,0)</f>
        <v>0</v>
      </c>
      <c r="AV4">
        <f>SUMIF(DataRegularSeason20242025!$E$3:$E$1315,$A4,DataRegularSeason20242025!$K$3:$K$1315)</f>
        <v>29</v>
      </c>
      <c r="AW4">
        <f>SUMIF(DataRegularSeason20242025!$E$3:$E$1315,$A4,DataRegularSeason20242025!$J$3:$J$1315)</f>
        <v>18</v>
      </c>
      <c r="AX4">
        <f t="shared" si="4"/>
        <v>11</v>
      </c>
      <c r="AY4">
        <f t="shared" si="5"/>
        <v>59</v>
      </c>
      <c r="AZ4">
        <f t="shared" si="6"/>
        <v>30</v>
      </c>
      <c r="BA4">
        <f t="shared" si="7"/>
        <v>29</v>
      </c>
      <c r="BB4" s="17">
        <f>Table3[[#This Row],[GF]]/Table3[[#This Row],[GP]]</f>
        <v>4.916666666666667</v>
      </c>
      <c r="BC4" s="17">
        <f>Table3[[#This Row],[GA]]/Table3[[#This Row],[GP]]</f>
        <v>2.5</v>
      </c>
      <c r="BD4" s="17">
        <f>(Table3[[#This Row],[GF]]-Table3[[#This Row],[GA]])/Table3[[#This Row],[GP]]</f>
        <v>2.4166666666666665</v>
      </c>
      <c r="BE4">
        <f>COUNTIFS(DataRegularSeason20242025!$D$3:$D$1315,$A4,DataRegularSeason20242025!$H$3:$H$1315, $A4)</f>
        <v>4</v>
      </c>
      <c r="BF4">
        <f>COUNTIFS(DataRegularSeason20242025!$E$3:$E$1315,$A4,DataRegularSeason20242025!$H$3:$H$1315, $A4)</f>
        <v>7</v>
      </c>
      <c r="BG4">
        <f t="shared" si="8"/>
        <v>11</v>
      </c>
      <c r="BH4">
        <f t="shared" si="9"/>
        <v>2</v>
      </c>
      <c r="BI4">
        <f t="shared" si="10"/>
        <v>-1</v>
      </c>
      <c r="BJ4">
        <f t="shared" si="11"/>
        <v>1</v>
      </c>
      <c r="BO4" t="s">
        <v>1462</v>
      </c>
      <c r="BP4">
        <f>$BP$2-$BP$3</f>
        <v>80</v>
      </c>
      <c r="BT4" t="s">
        <v>1434</v>
      </c>
      <c r="BU4" s="21">
        <v>3</v>
      </c>
      <c r="BV4">
        <f>INDEX($AC$2:$AC$33,MATCH("CGY",$A$2:$A$33,0),1)</f>
        <v>6</v>
      </c>
      <c r="BX4" s="21">
        <f>BU4*BV4</f>
        <v>18</v>
      </c>
    </row>
    <row r="5" spans="1:76" x14ac:dyDescent="0.25">
      <c r="A5" t="s">
        <v>23</v>
      </c>
      <c r="B5" t="s">
        <v>97</v>
      </c>
      <c r="C5" t="s">
        <v>100</v>
      </c>
      <c r="D5">
        <f>COUNTIFS(DataRegularSeason20242025!$D$3:$D$1315,$A5,DataRegularSeason20242025!$R$3:$R$1315,1,DataRegularSeason20242025!$N$3:$N$1315,1) + COUNTIFS(DataRegularSeason20242025!$E$3:$E$1315,$A5,DataRegularSeason20242025!$R$3:$R$1315,1,DataRegularSeason20242025!$N$3:$N$1315,1)</f>
        <v>12</v>
      </c>
      <c r="E5" s="15">
        <f>Table3[[#This Row],[Watched]]/Table3[[#This Row],[GP]]</f>
        <v>0.92307692307692313</v>
      </c>
      <c r="F5">
        <f>COUNTIFS(DataRegularSeason20242025!$N$3:$N$1315,1,DataRegularSeason20242025!$D$3:$D$1315,$A5)</f>
        <v>6</v>
      </c>
      <c r="G5">
        <f>41-Table3[[#This Row],[GP_A]]</f>
        <v>35</v>
      </c>
      <c r="H5">
        <f>COUNTIFS(DataRegularSeason20242025!$E$3:$E$1315,$A5,DataRegularSeason20242025!$N$3:$N$1315,1)</f>
        <v>7</v>
      </c>
      <c r="I5">
        <f>41-Table3[[#This Row],[GP_H]]</f>
        <v>34</v>
      </c>
      <c r="J5">
        <f t="shared" si="0"/>
        <v>13</v>
      </c>
      <c r="K5">
        <f>82-Table3[[#This Row],[GP]]</f>
        <v>69</v>
      </c>
      <c r="L5">
        <f>COUNTIFS(DataRegularSeason20242025!$D$3:$D$1315,$A5, DataRegularSeason20242025!$L$3:$L$1315, $A5,DataRegularSeason20242025!$N$3:$N$1315,1)</f>
        <v>4</v>
      </c>
      <c r="M5">
        <f>COUNTIFS(DataRegularSeason20242025!$D$3:$D$1315,$A5, DataRegularSeason20242025!$L$3:$L$1315, $A5,DataRegularSeason20242025!$N$3:$N$1315,1,DataRegularSeason20242025!$M$3:$M$1315,"REG")</f>
        <v>3</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 t="shared" si="1"/>
        <v>2</v>
      </c>
      <c r="Q5">
        <f>COUNTIFS(DataRegularSeason20242025!$D$3:$D$1315,$A5, DataRegularSeason20242025!$S$3:$S$1315, $A5,DataRegularSeason20242025!$M$3:$M$1315,"REG")</f>
        <v>2</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2</v>
      </c>
      <c r="U5">
        <f>COUNTIFS(DataRegularSeason20242025!$E$3:$E$1315,$A5, DataRegularSeason20242025!$L$3:$L$1315, $A5,DataRegularSeason20242025!$N$3:$N$1315,1,DataRegularSeason20242025!$M$3:$M$1315,"REG")</f>
        <v>1</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 t="shared" si="2"/>
        <v>5</v>
      </c>
      <c r="Y5">
        <f>COUNTIFS(DataRegularSeason20242025!$E$3:$E$1315,$A5, DataRegularSeason20242025!$S$3:$S$1315, $A5,DataRegularSeason20242025!$M$3:$M$1315,"REG")</f>
        <v>4</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6</v>
      </c>
      <c r="AC5">
        <f>Table3[[#This Row],[L_A]]+Table3[[#This Row],[L_H]]</f>
        <v>7</v>
      </c>
      <c r="AD5">
        <f>Table3[[#This Row],[RW_A]]+Table3[[#This Row],[RW_H]]</f>
        <v>4</v>
      </c>
      <c r="AE5">
        <f>Table3[[#This Row],[RL_A]]+Table3[[#This Row],[RL_H]]</f>
        <v>6</v>
      </c>
      <c r="AF5">
        <f>Table3[[#This Row],[OTW_A]]+Table3[[#This Row],[OTW_H]]</f>
        <v>2</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13</v>
      </c>
      <c r="AK5">
        <f>(3*(Table3[[#This Row],[RW_A]]+Table3[[#This Row],[RW_H]]))+(2*(Table3[[#This Row],[OTW_A]]+Table3[[#This Row],[SOW_A]]+Table3[[#This Row],[OTW_H]]+Table3[[#This Row],[SOW_H]]))+Table3[[#This Row],[OTL_A]]+Table3[[#This Row],[SOL_A]]+Table3[[#This Row],[OTL_H]]+Table3[[#This Row],[SOL_H]]</f>
        <v>17</v>
      </c>
      <c r="AL5" s="15">
        <f>Table3[[#This Row],[PTS]]/(2*Table3[[#This Row],[GP]])</f>
        <v>0.5</v>
      </c>
      <c r="AM5" s="15">
        <f>Table3[[#This Row],[PTS2]]/(3*Table3[[#This Row],[GP]])</f>
        <v>0.4358974358974359</v>
      </c>
      <c r="AN5">
        <f>(2*Table3[[#This Row],[GR]])+Table3[[#This Row],[PTS]]</f>
        <v>151</v>
      </c>
      <c r="AO5">
        <f>(3*Table3[[#This Row],[GR]])+Table3[[#This Row],[PTS2]]</f>
        <v>224</v>
      </c>
      <c r="AP5" s="20" t="str">
        <f>_xlfn.CONCAT(TEXT(Table3[[#This Row],[W]], "0"), "-", TEXT(Table3[[#This Row],[RL]],"0"), "-", TEXT(Table3[[#This Row],[OTL]]+Table3[[#This Row],[SOL]], "0"))</f>
        <v>6-6-1</v>
      </c>
      <c r="AQ5">
        <f>COUNTIFS(DataRegularSeason20242025!$D$3:$D$1315,Table3[[#This Row],[Teams]],DataRegularSeason20242025!$K$3:$K$1315,0)</f>
        <v>0</v>
      </c>
      <c r="AR5">
        <f>SUMIF(DataRegularSeason20242025!$D$3:$D$1315,$A5, DataRegularSeason20242025!$J$3:$J$1315)</f>
        <v>18</v>
      </c>
      <c r="AS5">
        <f>SUMIF(DataRegularSeason20242025!$D$3:$D$1315,$A5, DataRegularSeason20242025!$K$3:$K$1315)</f>
        <v>17</v>
      </c>
      <c r="AT5">
        <f t="shared" si="3"/>
        <v>1</v>
      </c>
      <c r="AU5">
        <f>COUNTIFS(DataRegularSeason20242025!$E$3:$E$1315,Table3[[#This Row],[Teams]],DataRegularSeason20242025!$J$3:$J$1315,0)</f>
        <v>1</v>
      </c>
      <c r="AV5">
        <f>SUMIF(DataRegularSeason20242025!$E$3:$E$1315,$A5,DataRegularSeason20242025!$K$3:$K$1315)</f>
        <v>13</v>
      </c>
      <c r="AW5">
        <f>SUMIF(DataRegularSeason20242025!$E$3:$E$1315,$A5,DataRegularSeason20242025!$J$3:$J$1315)</f>
        <v>24</v>
      </c>
      <c r="AX5">
        <f t="shared" si="4"/>
        <v>-11</v>
      </c>
      <c r="AY5">
        <f t="shared" si="5"/>
        <v>31</v>
      </c>
      <c r="AZ5">
        <f t="shared" si="6"/>
        <v>41</v>
      </c>
      <c r="BA5">
        <f t="shared" si="7"/>
        <v>-10</v>
      </c>
      <c r="BB5" s="17">
        <f>Table3[[#This Row],[GF]]/Table3[[#This Row],[GP]]</f>
        <v>2.3846153846153846</v>
      </c>
      <c r="BC5" s="17">
        <f>Table3[[#This Row],[GA]]/Table3[[#This Row],[GP]]</f>
        <v>3.1538461538461537</v>
      </c>
      <c r="BD5" s="17">
        <f>(Table3[[#This Row],[GF]]-Table3[[#This Row],[GA]])/Table3[[#This Row],[GP]]</f>
        <v>-0.76923076923076927</v>
      </c>
      <c r="BE5">
        <f>COUNTIFS(DataRegularSeason20242025!$D$3:$D$1315,$A5,DataRegularSeason20242025!$H$3:$H$1315, $A5)</f>
        <v>3</v>
      </c>
      <c r="BF5">
        <f>COUNTIFS(DataRegularSeason20242025!$E$3:$E$1315,$A5,DataRegularSeason20242025!$H$3:$H$1315, $A5)</f>
        <v>3</v>
      </c>
      <c r="BG5">
        <f t="shared" si="8"/>
        <v>6</v>
      </c>
      <c r="BH5">
        <f t="shared" si="9"/>
        <v>3</v>
      </c>
      <c r="BI5">
        <f t="shared" si="10"/>
        <v>4</v>
      </c>
      <c r="BJ5">
        <f t="shared" si="11"/>
        <v>7</v>
      </c>
      <c r="BO5" t="s">
        <v>1464</v>
      </c>
      <c r="BP5">
        <f>SUM($AY$2:$AY$33)</f>
        <v>1223</v>
      </c>
      <c r="BT5" t="s">
        <v>73</v>
      </c>
      <c r="BU5" s="21">
        <v>0.25</v>
      </c>
      <c r="BV5">
        <f>INDEX($AY$2:$AY$33,MATCH("CGY",$A$2:$A$33,0),1)</f>
        <v>35</v>
      </c>
      <c r="BW5">
        <f>BV5/BV2</f>
        <v>2.9166666666666665</v>
      </c>
      <c r="BX5" s="21">
        <f>BU5*BV5</f>
        <v>8.75</v>
      </c>
    </row>
    <row r="6" spans="1:76" ht="15.75" thickBot="1" x14ac:dyDescent="0.3">
      <c r="A6" t="s">
        <v>16</v>
      </c>
      <c r="B6" t="s">
        <v>98</v>
      </c>
      <c r="C6" t="s">
        <v>81</v>
      </c>
      <c r="D6">
        <f>COUNTIFS(DataRegularSeason20242025!$D$3:$D$1315,$A6,DataRegularSeason20242025!$R$3:$R$1315,1,DataRegularSeason20242025!$N$3:$N$1315,1) + COUNTIFS(DataRegularSeason20242025!$E$3:$E$1315,$A6,DataRegularSeason20242025!$R$3:$R$1315,1,DataRegularSeason20242025!$N$3:$N$1315,1)</f>
        <v>10</v>
      </c>
      <c r="E6" s="15">
        <f>Table3[[#This Row],[Watched]]/Table3[[#This Row],[GP]]</f>
        <v>0.76923076923076927</v>
      </c>
      <c r="F6">
        <f>COUNTIFS(DataRegularSeason20242025!$N$3:$N$1315,1,DataRegularSeason20242025!$D$3:$D$1315,$A6)</f>
        <v>6</v>
      </c>
      <c r="G6">
        <f>41-Table3[[#This Row],[GP_A]]</f>
        <v>35</v>
      </c>
      <c r="H6">
        <f>COUNTIFS(DataRegularSeason20242025!$E$3:$E$1315,$A6,DataRegularSeason20242025!$N$3:$N$1315,1)</f>
        <v>7</v>
      </c>
      <c r="I6">
        <f>41-Table3[[#This Row],[GP_H]]</f>
        <v>34</v>
      </c>
      <c r="J6">
        <f t="shared" si="0"/>
        <v>13</v>
      </c>
      <c r="K6">
        <f>82-Table3[[#This Row],[GP]]</f>
        <v>69</v>
      </c>
      <c r="L6">
        <f>COUNTIFS(DataRegularSeason20242025!$D$3:$D$1315,$A6, DataRegularSeason20242025!$L$3:$L$1315, $A6,DataRegularSeason20242025!$N$3:$N$1315,1)</f>
        <v>2</v>
      </c>
      <c r="M6">
        <f>COUNTIFS(DataRegularSeason20242025!$D$3:$D$1315,$A6, DataRegularSeason20242025!$L$3:$L$1315, $A6,DataRegularSeason20242025!$N$3:$N$1315,1,DataRegularSeason20242025!$M$3:$M$1315,"REG")</f>
        <v>2</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 t="shared" si="1"/>
        <v>4</v>
      </c>
      <c r="Q6">
        <f>COUNTIFS(DataRegularSeason20242025!$D$3:$D$1315,$A6, DataRegularSeason20242025!$S$3:$S$1315, $A6,DataRegularSeason20242025!$M$3:$M$1315,"REG")</f>
        <v>3</v>
      </c>
      <c r="R6">
        <f>COUNTIFS(DataRegularSeason20242025!$D$3:$D$1315,$A6, DataRegularSeason20242025!$S$3:$S$1315, $A6,DataRegularSeason20242025!$M$3:$M$1315,"OT")</f>
        <v>1</v>
      </c>
      <c r="S6">
        <f>COUNTIFS(DataRegularSeason20242025!$D$3:$D$1315,$A6, DataRegularSeason20242025!$S$3:$S$1315, $A6,DataRegularSeason20242025!$M$3:$M$1315,"SO")</f>
        <v>0</v>
      </c>
      <c r="T6">
        <f>COUNTIFS(DataRegularSeason20242025!$E$3:$E$1315,$A6, DataRegularSeason20242025!$L$3:$L$1315, $A6, DataRegularSeason20242025!$N$3:$N$1315,1)</f>
        <v>4</v>
      </c>
      <c r="U6">
        <f>COUNTIFS(DataRegularSeason20242025!$E$3:$E$1315,$A6, DataRegularSeason20242025!$L$3:$L$1315, $A6,DataRegularSeason20242025!$N$3:$N$1315,1,DataRegularSeason20242025!$M$3:$M$1315,"REG")</f>
        <v>2</v>
      </c>
      <c r="V6">
        <f>COUNTIFS(DataRegularSeason20242025!$E$3:$E$1315,$A6, DataRegularSeason20242025!$L$3:$L$1315, $A6,DataRegularSeason20242025!$N$3:$N$1315,1,DataRegularSeason20242025!$M$3:$M$1315,"OT")</f>
        <v>2</v>
      </c>
      <c r="W6">
        <f>COUNTIFS(DataRegularSeason20242025!$E$3:$E$1315,$A6, DataRegularSeason20242025!$L$3:$L$1315, $A6,DataRegularSeason20242025!$N$3:$N$1315,1,DataRegularSeason20242025!$M$3:$M$1315,"SO")</f>
        <v>0</v>
      </c>
      <c r="X6">
        <f t="shared" si="2"/>
        <v>3</v>
      </c>
      <c r="Y6">
        <f>COUNTIFS(DataRegularSeason20242025!$E$3:$E$1315,$A6, DataRegularSeason20242025!$S$3:$S$1315, $A6,DataRegularSeason20242025!$M$3:$M$1315,"REG")</f>
        <v>3</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6</v>
      </c>
      <c r="AC6">
        <f>Table3[[#This Row],[L_A]]+Table3[[#This Row],[L_H]]</f>
        <v>7</v>
      </c>
      <c r="AD6">
        <f>Table3[[#This Row],[RW_A]]+Table3[[#This Row],[RW_H]]</f>
        <v>4</v>
      </c>
      <c r="AE6">
        <f>Table3[[#This Row],[RL_A]]+Table3[[#This Row],[RL_H]]</f>
        <v>6</v>
      </c>
      <c r="AF6">
        <f>Table3[[#This Row],[OTW_A]]+Table3[[#This Row],[OTW_H]]</f>
        <v>2</v>
      </c>
      <c r="AG6">
        <f>Table3[[#This Row],[OTL_A]]+Table3[[#This Row],[OTL_H]]</f>
        <v>1</v>
      </c>
      <c r="AH6">
        <f>Table3[[#This Row],[SOW_A]]+Table3[[#This Row],[SOW_H]]</f>
        <v>0</v>
      </c>
      <c r="AI6">
        <f>Table3[[#This Row],[SOL_A]]+Table3[[#This Row],[SOL_H]]</f>
        <v>0</v>
      </c>
      <c r="AJ6">
        <f>(2*(Table3[[#This Row],[W_A]]+Table3[[#This Row],[W_H]]))+Table3[[#This Row],[OTL_A]]+Table3[[#This Row],[SOL_A]]+Table3[[#This Row],[OTL_H]]+Table3[[#This Row],[SOL_H]]</f>
        <v>13</v>
      </c>
      <c r="AK6">
        <f>(3*(Table3[[#This Row],[RW_A]]+Table3[[#This Row],[RW_H]]))+(2*(Table3[[#This Row],[OTW_A]]+Table3[[#This Row],[SOW_A]]+Table3[[#This Row],[OTW_H]]+Table3[[#This Row],[SOW_H]]))+Table3[[#This Row],[OTL_A]]+Table3[[#This Row],[SOL_A]]+Table3[[#This Row],[OTL_H]]+Table3[[#This Row],[SOL_H]]</f>
        <v>17</v>
      </c>
      <c r="AL6" s="15">
        <f>Table3[[#This Row],[PTS]]/(2*Table3[[#This Row],[GP]])</f>
        <v>0.5</v>
      </c>
      <c r="AM6" s="15">
        <f>Table3[[#This Row],[PTS2]]/(3*Table3[[#This Row],[GP]])</f>
        <v>0.4358974358974359</v>
      </c>
      <c r="AN6">
        <f>(2*Table3[[#This Row],[GR]])+Table3[[#This Row],[PTS]]</f>
        <v>151</v>
      </c>
      <c r="AO6">
        <f>(3*Table3[[#This Row],[GR]])+Table3[[#This Row],[PTS2]]</f>
        <v>224</v>
      </c>
      <c r="AP6" s="20" t="str">
        <f>_xlfn.CONCAT(TEXT(Table3[[#This Row],[W]], "0"), "-", TEXT(Table3[[#This Row],[RL]],"0"), "-", TEXT(Table3[[#This Row],[OTL]]+Table3[[#This Row],[SOL]], "0"))</f>
        <v>6-6-1</v>
      </c>
      <c r="AQ6">
        <f>COUNTIFS(DataRegularSeason20242025!$D$3:$D$1315,Table3[[#This Row],[Teams]],DataRegularSeason20242025!$K$3:$K$1315,0)</f>
        <v>1</v>
      </c>
      <c r="AR6">
        <f>SUMIF(DataRegularSeason20242025!$D$3:$D$1315,$A6, DataRegularSeason20242025!$J$3:$J$1315)</f>
        <v>15</v>
      </c>
      <c r="AS6">
        <f>SUMIF(DataRegularSeason20242025!$D$3:$D$1315,$A6, DataRegularSeason20242025!$K$3:$K$1315)</f>
        <v>23</v>
      </c>
      <c r="AT6">
        <f t="shared" si="3"/>
        <v>-8</v>
      </c>
      <c r="AU6">
        <f>COUNTIFS(DataRegularSeason20242025!$E$3:$E$1315,Table3[[#This Row],[Teams]],DataRegularSeason20242025!$J$3:$J$1315,0)</f>
        <v>1</v>
      </c>
      <c r="AV6">
        <f>SUMIF(DataRegularSeason20242025!$E$3:$E$1315,$A6,DataRegularSeason20242025!$K$3:$K$1315)</f>
        <v>19</v>
      </c>
      <c r="AW6">
        <f>SUMIF(DataRegularSeason20242025!$E$3:$E$1315,$A6,DataRegularSeason20242025!$J$3:$J$1315)</f>
        <v>19</v>
      </c>
      <c r="AX6">
        <f t="shared" si="4"/>
        <v>0</v>
      </c>
      <c r="AY6">
        <f t="shared" si="5"/>
        <v>34</v>
      </c>
      <c r="AZ6">
        <f t="shared" si="6"/>
        <v>42</v>
      </c>
      <c r="BA6">
        <f t="shared" si="7"/>
        <v>-8</v>
      </c>
      <c r="BB6" s="17">
        <f>Table3[[#This Row],[GF]]/Table3[[#This Row],[GP]]</f>
        <v>2.6153846153846154</v>
      </c>
      <c r="BC6" s="17">
        <f>Table3[[#This Row],[GA]]/Table3[[#This Row],[GP]]</f>
        <v>3.2307692307692308</v>
      </c>
      <c r="BD6" s="17">
        <f>(Table3[[#This Row],[GF]]-Table3[[#This Row],[GA]])/Table3[[#This Row],[GP]]</f>
        <v>-0.61538461538461542</v>
      </c>
      <c r="BE6">
        <f>COUNTIFS(DataRegularSeason20242025!$D$3:$D$1315,$A6,DataRegularSeason20242025!$H$3:$H$1315, $A6)</f>
        <v>3</v>
      </c>
      <c r="BF6">
        <f>COUNTIFS(DataRegularSeason20242025!$E$3:$E$1315,$A6,DataRegularSeason20242025!$H$3:$H$1315, $A6)</f>
        <v>4</v>
      </c>
      <c r="BG6">
        <f t="shared" si="8"/>
        <v>7</v>
      </c>
      <c r="BH6">
        <f t="shared" si="9"/>
        <v>3</v>
      </c>
      <c r="BI6">
        <f t="shared" si="10"/>
        <v>3</v>
      </c>
      <c r="BJ6">
        <f t="shared" si="11"/>
        <v>6</v>
      </c>
      <c r="BO6" t="s">
        <v>1465</v>
      </c>
      <c r="BP6">
        <f>SUM($AQ$2:$AQ$33)+SUM($AU$2:$AU$33)</f>
        <v>25</v>
      </c>
      <c r="BT6" t="s">
        <v>74</v>
      </c>
      <c r="BU6" s="21">
        <v>0.1</v>
      </c>
      <c r="BV6">
        <f>INDEX($AZ$2:$AZ$33,MATCH("CGY",$A$2:$A$33,0),1)</f>
        <v>38</v>
      </c>
      <c r="BW6">
        <f>BV6/BV2</f>
        <v>3.1666666666666665</v>
      </c>
      <c r="BX6" s="21">
        <f>BU6*BV6</f>
        <v>3.8000000000000003</v>
      </c>
    </row>
    <row r="7" spans="1:76" ht="15.75" thickBot="1" x14ac:dyDescent="0.3">
      <c r="A7" t="s">
        <v>21</v>
      </c>
      <c r="B7" t="s">
        <v>98</v>
      </c>
      <c r="C7" t="s">
        <v>99</v>
      </c>
      <c r="D7">
        <f>COUNTIFS(DataRegularSeason20242025!$D$3:$D$1315,$A7,DataRegularSeason20242025!$R$3:$R$1315,1,DataRegularSeason20242025!$N$3:$N$1315,1) + COUNTIFS(DataRegularSeason20242025!$E$3:$E$1315,$A7,DataRegularSeason20242025!$R$3:$R$1315,1,DataRegularSeason20242025!$N$3:$N$1315,1)</f>
        <v>10</v>
      </c>
      <c r="E7" s="15">
        <f>Table3[[#This Row],[Watched]]/Table3[[#This Row],[GP]]</f>
        <v>0.76923076923076927</v>
      </c>
      <c r="F7">
        <f>COUNTIFS(DataRegularSeason20242025!$N$3:$N$1315,1,DataRegularSeason20242025!$D$3:$D$1315,$A7)</f>
        <v>7</v>
      </c>
      <c r="G7">
        <f>41-Table3[[#This Row],[GP_A]]</f>
        <v>34</v>
      </c>
      <c r="H7">
        <f>COUNTIFS(DataRegularSeason20242025!$E$3:$E$1315,$A7,DataRegularSeason20242025!$N$3:$N$1315,1)</f>
        <v>6</v>
      </c>
      <c r="I7">
        <f>41-Table3[[#This Row],[GP_H]]</f>
        <v>35</v>
      </c>
      <c r="J7">
        <f t="shared" si="0"/>
        <v>13</v>
      </c>
      <c r="K7">
        <f>82-Table3[[#This Row],[GP]]</f>
        <v>69</v>
      </c>
      <c r="L7">
        <f>COUNTIFS(DataRegularSeason20242025!$D$3:$D$1315,$A7, DataRegularSeason20242025!$L$3:$L$1315, $A7,DataRegularSeason20242025!$N$3:$N$1315,1)</f>
        <v>2</v>
      </c>
      <c r="M7">
        <f>COUNTIFS(DataRegularSeason20242025!$D$3:$D$1315,$A7, DataRegularSeason20242025!$L$3:$L$1315, $A7,DataRegularSeason20242025!$N$3:$N$1315,1,DataRegularSeason20242025!$M$3:$M$1315,"REG")</f>
        <v>2</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 t="shared" si="1"/>
        <v>5</v>
      </c>
      <c r="Q7">
        <f>COUNTIFS(DataRegularSeason20242025!$D$3:$D$1315,$A7, DataRegularSeason20242025!$S$3:$S$1315, $A7,DataRegularSeason20242025!$M$3:$M$1315,"REG")</f>
        <v>4</v>
      </c>
      <c r="R7">
        <f>COUNTIFS(DataRegularSeason20242025!$D$3:$D$1315,$A7, DataRegularSeason20242025!$S$3:$S$1315, $A7,DataRegularSeason20242025!$M$3:$M$1315,"OT")</f>
        <v>0</v>
      </c>
      <c r="S7">
        <f>COUNTIFS(DataRegularSeason20242025!$D$3:$D$1315,$A7, DataRegularSeason20242025!$S$3:$S$1315, $A7,DataRegularSeason20242025!$M$3:$M$1315,"SO")</f>
        <v>1</v>
      </c>
      <c r="T7">
        <f>COUNTIFS(DataRegularSeason20242025!$E$3:$E$1315,$A7, DataRegularSeason20242025!$L$3:$L$1315, $A7, DataRegularSeason20242025!$N$3:$N$1315,1)</f>
        <v>3</v>
      </c>
      <c r="U7">
        <f>COUNTIFS(DataRegularSeason20242025!$E$3:$E$1315,$A7, DataRegularSeason20242025!$L$3:$L$1315, $A7,DataRegularSeason20242025!$N$3:$N$1315,1,DataRegularSeason20242025!$M$3:$M$1315,"REG")</f>
        <v>1</v>
      </c>
      <c r="V7">
        <f>COUNTIFS(DataRegularSeason20242025!$E$3:$E$1315,$A7, DataRegularSeason20242025!$L$3:$L$1315, $A7,DataRegularSeason20242025!$N$3:$N$1315,1,DataRegularSeason20242025!$M$3:$M$1315,"OT")</f>
        <v>2</v>
      </c>
      <c r="W7">
        <f>COUNTIFS(DataRegularSeason20242025!$E$3:$E$1315,$A7, DataRegularSeason20242025!$L$3:$L$1315, $A7,DataRegularSeason20242025!$N$3:$N$1315,1,DataRegularSeason20242025!$M$3:$M$1315,"SO")</f>
        <v>0</v>
      </c>
      <c r="X7">
        <f t="shared" si="2"/>
        <v>3</v>
      </c>
      <c r="Y7">
        <f>COUNTIFS(DataRegularSeason20242025!$E$3:$E$1315,$A7, DataRegularSeason20242025!$S$3:$S$1315, $A7,DataRegularSeason20242025!$M$3:$M$1315,"REG")</f>
        <v>3</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5</v>
      </c>
      <c r="AC7">
        <f>Table3[[#This Row],[L_A]]+Table3[[#This Row],[L_H]]</f>
        <v>8</v>
      </c>
      <c r="AD7">
        <f>Table3[[#This Row],[RW_A]]+Table3[[#This Row],[RW_H]]</f>
        <v>3</v>
      </c>
      <c r="AE7">
        <f>Table3[[#This Row],[RL_A]]+Table3[[#This Row],[RL_H]]</f>
        <v>7</v>
      </c>
      <c r="AF7">
        <f>Table3[[#This Row],[OTW_A]]+Table3[[#This Row],[OTW_H]]</f>
        <v>2</v>
      </c>
      <c r="AG7">
        <f>Table3[[#This Row],[OTL_A]]+Table3[[#This Row],[OTL_H]]</f>
        <v>0</v>
      </c>
      <c r="AH7">
        <f>Table3[[#This Row],[SOW_A]]+Table3[[#This Row],[SOW_H]]</f>
        <v>0</v>
      </c>
      <c r="AI7">
        <f>Table3[[#This Row],[SOL_A]]+Table3[[#This Row],[SOL_H]]</f>
        <v>1</v>
      </c>
      <c r="AJ7">
        <f>(2*(Table3[[#This Row],[W_A]]+Table3[[#This Row],[W_H]]))+Table3[[#This Row],[OTL_A]]+Table3[[#This Row],[SOL_A]]+Table3[[#This Row],[OTL_H]]+Table3[[#This Row],[SOL_H]]</f>
        <v>11</v>
      </c>
      <c r="AK7">
        <f>(3*(Table3[[#This Row],[RW_A]]+Table3[[#This Row],[RW_H]]))+(2*(Table3[[#This Row],[OTW_A]]+Table3[[#This Row],[SOW_A]]+Table3[[#This Row],[OTW_H]]+Table3[[#This Row],[SOW_H]]))+Table3[[#This Row],[OTL_A]]+Table3[[#This Row],[SOL_A]]+Table3[[#This Row],[OTL_H]]+Table3[[#This Row],[SOL_H]]</f>
        <v>14</v>
      </c>
      <c r="AL7" s="15">
        <f>Table3[[#This Row],[PTS]]/(2*Table3[[#This Row],[GP]])</f>
        <v>0.42307692307692307</v>
      </c>
      <c r="AM7" s="15">
        <f>Table3[[#This Row],[PTS2]]/(3*Table3[[#This Row],[GP]])</f>
        <v>0.35897435897435898</v>
      </c>
      <c r="AN7">
        <f>(2*Table3[[#This Row],[GR]])+Table3[[#This Row],[PTS]]</f>
        <v>149</v>
      </c>
      <c r="AO7">
        <f>(3*Table3[[#This Row],[GR]])+Table3[[#This Row],[PTS2]]</f>
        <v>221</v>
      </c>
      <c r="AP7" s="20" t="str">
        <f>_xlfn.CONCAT(TEXT(Table3[[#This Row],[W]], "0"), "-", TEXT(Table3[[#This Row],[RL]],"0"), "-", TEXT(Table3[[#This Row],[OTL]]+Table3[[#This Row],[SOL]], "0"))</f>
        <v>5-7-1</v>
      </c>
      <c r="AQ7">
        <f>COUNTIFS(DataRegularSeason20242025!$D$3:$D$1315,Table3[[#This Row],[Teams]],DataRegularSeason20242025!$K$3:$K$1315,0)</f>
        <v>0</v>
      </c>
      <c r="AR7">
        <f>SUMIF(DataRegularSeason20242025!$D$3:$D$1315,$A7, DataRegularSeason20242025!$J$3:$J$1315)</f>
        <v>23</v>
      </c>
      <c r="AS7">
        <f>SUMIF(DataRegularSeason20242025!$D$3:$D$1315,$A7, DataRegularSeason20242025!$K$3:$K$1315)</f>
        <v>28</v>
      </c>
      <c r="AT7">
        <f t="shared" si="3"/>
        <v>-5</v>
      </c>
      <c r="AU7">
        <f>COUNTIFS(DataRegularSeason20242025!$E$3:$E$1315,Table3[[#This Row],[Teams]],DataRegularSeason20242025!$J$3:$J$1315,0)</f>
        <v>0</v>
      </c>
      <c r="AV7">
        <f>SUMIF(DataRegularSeason20242025!$E$3:$E$1315,$A7,DataRegularSeason20242025!$K$3:$K$1315)</f>
        <v>15</v>
      </c>
      <c r="AW7">
        <f>SUMIF(DataRegularSeason20242025!$E$3:$E$1315,$A7,DataRegularSeason20242025!$J$3:$J$1315)</f>
        <v>22</v>
      </c>
      <c r="AX7">
        <f t="shared" si="4"/>
        <v>-7</v>
      </c>
      <c r="AY7">
        <f t="shared" si="5"/>
        <v>38</v>
      </c>
      <c r="AZ7">
        <f t="shared" si="6"/>
        <v>50</v>
      </c>
      <c r="BA7">
        <f t="shared" si="7"/>
        <v>-12</v>
      </c>
      <c r="BB7" s="17">
        <f>Table3[[#This Row],[GF]]/Table3[[#This Row],[GP]]</f>
        <v>2.9230769230769229</v>
      </c>
      <c r="BC7" s="17">
        <f>Table3[[#This Row],[GA]]/Table3[[#This Row],[GP]]</f>
        <v>3.8461538461538463</v>
      </c>
      <c r="BD7" s="17">
        <f>(Table3[[#This Row],[GF]]-Table3[[#This Row],[GA]])/Table3[[#This Row],[GP]]</f>
        <v>-0.92307692307692313</v>
      </c>
      <c r="BE7">
        <f>COUNTIFS(DataRegularSeason20242025!$D$3:$D$1315,$A7,DataRegularSeason20242025!$H$3:$H$1315, $A7)</f>
        <v>3</v>
      </c>
      <c r="BF7">
        <f>COUNTIFS(DataRegularSeason20242025!$E$3:$E$1315,$A7,DataRegularSeason20242025!$H$3:$H$1315, $A7)</f>
        <v>2</v>
      </c>
      <c r="BG7">
        <f t="shared" si="8"/>
        <v>5</v>
      </c>
      <c r="BH7">
        <f t="shared" si="9"/>
        <v>4</v>
      </c>
      <c r="BI7">
        <f t="shared" si="10"/>
        <v>4</v>
      </c>
      <c r="BJ7">
        <f t="shared" si="11"/>
        <v>8</v>
      </c>
      <c r="BO7" t="s">
        <v>1466</v>
      </c>
      <c r="BP7">
        <f>SUM($AF$2:$AF$33)</f>
        <v>30</v>
      </c>
      <c r="BW7" s="23">
        <f>MAX(BU4,BU3*INDEX($AL$2:$AL$33,MATCH("CGY",$A$2:$A$33,0),1))+(BU5*BW5)+(BU6*BW6)</f>
        <v>4.0458333333333334</v>
      </c>
      <c r="BX7" s="22">
        <f>SUM(BX3:BX6)</f>
        <v>60.55</v>
      </c>
    </row>
    <row r="8" spans="1:76" x14ac:dyDescent="0.25">
      <c r="A8" t="s">
        <v>43</v>
      </c>
      <c r="B8" t="s">
        <v>98</v>
      </c>
      <c r="C8" t="s">
        <v>81</v>
      </c>
      <c r="D8">
        <f>COUNTIFS(DataRegularSeason20242025!$D$3:$D$1315,$A8,DataRegularSeason20242025!$R$3:$R$1315,1,DataRegularSeason20242025!$N$3:$N$1315,1) + COUNTIFS(DataRegularSeason20242025!$E$3:$E$1315,$A8,DataRegularSeason20242025!$R$3:$R$1315,1,DataRegularSeason20242025!$N$3:$N$1315,1)</f>
        <v>9</v>
      </c>
      <c r="E8" s="15">
        <f>Table3[[#This Row],[Watched]]/Table3[[#This Row],[GP]]</f>
        <v>0.75</v>
      </c>
      <c r="F8">
        <f>COUNTIFS(DataRegularSeason20242025!$N$3:$N$1315,1,DataRegularSeason20242025!$D$3:$D$1315,$A8)</f>
        <v>7</v>
      </c>
      <c r="G8">
        <f>41-Table3[[#This Row],[GP_A]]</f>
        <v>34</v>
      </c>
      <c r="H8">
        <f>COUNTIFS(DataRegularSeason20242025!$E$3:$E$1315,$A8,DataRegularSeason20242025!$N$3:$N$1315,1)</f>
        <v>5</v>
      </c>
      <c r="I8">
        <f>41-Table3[[#This Row],[GP_H]]</f>
        <v>36</v>
      </c>
      <c r="J8">
        <f t="shared" si="0"/>
        <v>12</v>
      </c>
      <c r="K8">
        <f>82-Table3[[#This Row],[GP]]</f>
        <v>70</v>
      </c>
      <c r="L8">
        <f>COUNTIFS(DataRegularSeason20242025!$D$3:$D$1315,$A8, DataRegularSeason20242025!$L$3:$L$1315, $A8,DataRegularSeason20242025!$N$3:$N$1315,1)</f>
        <v>3</v>
      </c>
      <c r="M8">
        <f>COUNTIFS(DataRegularSeason20242025!$D$3:$D$1315,$A8, DataRegularSeason20242025!$L$3:$L$1315, $A8,DataRegularSeason20242025!$N$3:$N$1315,1,DataRegularSeason20242025!$M$3:$M$1315,"REG")</f>
        <v>3</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 t="shared" si="1"/>
        <v>4</v>
      </c>
      <c r="Q8">
        <f>COUNTIFS(DataRegularSeason20242025!$D$3:$D$1315,$A8, DataRegularSeason20242025!$S$3:$S$1315, $A8,DataRegularSeason20242025!$M$3:$M$1315,"REG")</f>
        <v>4</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4</v>
      </c>
      <c r="U8">
        <f>COUNTIFS(DataRegularSeason20242025!$E$3:$E$1315,$A8, DataRegularSeason20242025!$L$3:$L$1315, $A8,DataRegularSeason20242025!$N$3:$N$1315,1,DataRegularSeason20242025!$M$3:$M$1315,"REG")</f>
        <v>3</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 t="shared" si="2"/>
        <v>1</v>
      </c>
      <c r="Y8">
        <f>COUNTIFS(DataRegularSeason20242025!$E$3:$E$1315,$A8, DataRegularSeason20242025!$S$3:$S$1315, $A8,DataRegularSeason20242025!$M$3:$M$1315,"REG")</f>
        <v>1</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7</v>
      </c>
      <c r="AC8">
        <f>Table3[[#This Row],[L_A]]+Table3[[#This Row],[L_H]]</f>
        <v>5</v>
      </c>
      <c r="AD8">
        <f>Table3[[#This Row],[RW_A]]+Table3[[#This Row],[RW_H]]</f>
        <v>6</v>
      </c>
      <c r="AE8">
        <f>Table3[[#This Row],[RL_A]]+Table3[[#This Row],[RL_H]]</f>
        <v>5</v>
      </c>
      <c r="AF8">
        <f>Table3[[#This Row],[OTW_A]]+Table3[[#This Row],[OTW_H]]</f>
        <v>1</v>
      </c>
      <c r="AG8">
        <f>Table3[[#This Row],[OTL_A]]+Table3[[#This Row],[OTL_H]]</f>
        <v>0</v>
      </c>
      <c r="AH8">
        <f>Table3[[#This Row],[SOW_A]]+Table3[[#This Row],[SOW_H]]</f>
        <v>0</v>
      </c>
      <c r="AI8">
        <f>Table3[[#This Row],[SOL_A]]+Table3[[#This Row],[SOL_H]]</f>
        <v>0</v>
      </c>
      <c r="AJ8">
        <f>(2*(Table3[[#This Row],[W_A]]+Table3[[#This Row],[W_H]]))+Table3[[#This Row],[OTL_A]]+Table3[[#This Row],[SOL_A]]+Table3[[#This Row],[OTL_H]]+Table3[[#This Row],[SOL_H]]</f>
        <v>14</v>
      </c>
      <c r="AK8">
        <f>(3*(Table3[[#This Row],[RW_A]]+Table3[[#This Row],[RW_H]]))+(2*(Table3[[#This Row],[OTW_A]]+Table3[[#This Row],[SOW_A]]+Table3[[#This Row],[OTW_H]]+Table3[[#This Row],[SOW_H]]))+Table3[[#This Row],[OTL_A]]+Table3[[#This Row],[SOL_A]]+Table3[[#This Row],[OTL_H]]+Table3[[#This Row],[SOL_H]]</f>
        <v>20</v>
      </c>
      <c r="AL8" s="15">
        <f>Table3[[#This Row],[PTS]]/(2*Table3[[#This Row],[GP]])</f>
        <v>0.58333333333333337</v>
      </c>
      <c r="AM8" s="15">
        <f>Table3[[#This Row],[PTS2]]/(3*Table3[[#This Row],[GP]])</f>
        <v>0.55555555555555558</v>
      </c>
      <c r="AN8">
        <f>(2*Table3[[#This Row],[GR]])+Table3[[#This Row],[PTS]]</f>
        <v>154</v>
      </c>
      <c r="AO8">
        <f>(3*Table3[[#This Row],[GR]])+Table3[[#This Row],[PTS2]]</f>
        <v>230</v>
      </c>
      <c r="AP8" s="20" t="str">
        <f>_xlfn.CONCAT(TEXT(Table3[[#This Row],[W]], "0"), "-", TEXT(Table3[[#This Row],[RL]],"0"), "-", TEXT(Table3[[#This Row],[OTL]]+Table3[[#This Row],[SOL]], "0"))</f>
        <v>7-5-0</v>
      </c>
      <c r="AQ8">
        <f>COUNTIFS(DataRegularSeason20242025!$D$3:$D$1315,Table3[[#This Row],[Teams]],DataRegularSeason20242025!$K$3:$K$1315,0)</f>
        <v>0</v>
      </c>
      <c r="AR8">
        <f>SUMIF(DataRegularSeason20242025!$D$3:$D$1315,$A8, DataRegularSeason20242025!$J$3:$J$1315)</f>
        <v>30</v>
      </c>
      <c r="AS8">
        <f>SUMIF(DataRegularSeason20242025!$D$3:$D$1315,$A8, DataRegularSeason20242025!$K$3:$K$1315)</f>
        <v>30</v>
      </c>
      <c r="AT8">
        <f t="shared" si="3"/>
        <v>0</v>
      </c>
      <c r="AU8">
        <f>COUNTIFS(DataRegularSeason20242025!$E$3:$E$1315,Table3[[#This Row],[Teams]],DataRegularSeason20242025!$J$3:$J$1315,0)</f>
        <v>1</v>
      </c>
      <c r="AV8">
        <f>SUMIF(DataRegularSeason20242025!$E$3:$E$1315,$A8,DataRegularSeason20242025!$K$3:$K$1315)</f>
        <v>16</v>
      </c>
      <c r="AW8">
        <f>SUMIF(DataRegularSeason20242025!$E$3:$E$1315,$A8,DataRegularSeason20242025!$J$3:$J$1315)</f>
        <v>10</v>
      </c>
      <c r="AX8">
        <f t="shared" si="4"/>
        <v>6</v>
      </c>
      <c r="AY8">
        <f t="shared" si="5"/>
        <v>46</v>
      </c>
      <c r="AZ8">
        <f t="shared" si="6"/>
        <v>40</v>
      </c>
      <c r="BA8">
        <f t="shared" si="7"/>
        <v>6</v>
      </c>
      <c r="BB8" s="17">
        <f>Table3[[#This Row],[GF]]/Table3[[#This Row],[GP]]</f>
        <v>3.8333333333333335</v>
      </c>
      <c r="BC8" s="17">
        <f>Table3[[#This Row],[GA]]/Table3[[#This Row],[GP]]</f>
        <v>3.3333333333333335</v>
      </c>
      <c r="BD8" s="17">
        <f>(Table3[[#This Row],[GF]]-Table3[[#This Row],[GA]])/Table3[[#This Row],[GP]]</f>
        <v>0.5</v>
      </c>
      <c r="BE8">
        <f>COUNTIFS(DataRegularSeason20242025!$D$3:$D$1315,$A8,DataRegularSeason20242025!$H$3:$H$1315, $A8)</f>
        <v>4</v>
      </c>
      <c r="BF8">
        <f>COUNTIFS(DataRegularSeason20242025!$E$3:$E$1315,$A8,DataRegularSeason20242025!$H$3:$H$1315, $A8)</f>
        <v>4</v>
      </c>
      <c r="BG8">
        <f t="shared" si="8"/>
        <v>8</v>
      </c>
      <c r="BH8">
        <f t="shared" si="9"/>
        <v>3</v>
      </c>
      <c r="BI8">
        <f t="shared" si="10"/>
        <v>1</v>
      </c>
      <c r="BJ8">
        <f t="shared" si="11"/>
        <v>4</v>
      </c>
      <c r="BO8" t="s">
        <v>1467</v>
      </c>
      <c r="BP8">
        <f>SUM($AH$2:$AH$33)</f>
        <v>6</v>
      </c>
      <c r="BV8" t="s">
        <v>1477</v>
      </c>
      <c r="BW8" s="23">
        <f>BW7*82</f>
        <v>331.75833333333333</v>
      </c>
      <c r="BX8" s="21">
        <f>BX7+((82-BV2)*BW7)</f>
        <v>343.75833333333333</v>
      </c>
    </row>
    <row r="9" spans="1:76" x14ac:dyDescent="0.25">
      <c r="A9" t="s">
        <v>15</v>
      </c>
      <c r="B9" t="s">
        <v>97</v>
      </c>
      <c r="C9" t="s">
        <v>95</v>
      </c>
      <c r="D9">
        <f>COUNTIFS(DataRegularSeason20242025!$D$3:$D$1315,$A9,DataRegularSeason20242025!$R$3:$R$1315,1,DataRegularSeason20242025!$N$3:$N$1315,1) + COUNTIFS(DataRegularSeason20242025!$E$3:$E$1315,$A9,DataRegularSeason20242025!$R$3:$R$1315,1,DataRegularSeason20242025!$N$3:$N$1315,1)</f>
        <v>8</v>
      </c>
      <c r="E9" s="15">
        <f>Table3[[#This Row],[Watched]]/Table3[[#This Row],[GP]]</f>
        <v>0.66666666666666663</v>
      </c>
      <c r="F9">
        <f>COUNTIFS(DataRegularSeason20242025!$N$3:$N$1315,1,DataRegularSeason20242025!$D$3:$D$1315,$A9)</f>
        <v>6</v>
      </c>
      <c r="G9">
        <f>41-Table3[[#This Row],[GP_A]]</f>
        <v>35</v>
      </c>
      <c r="H9">
        <f>COUNTIFS(DataRegularSeason20242025!$E$3:$E$1315,$A9,DataRegularSeason20242025!$N$3:$N$1315,1)</f>
        <v>6</v>
      </c>
      <c r="I9">
        <f>41-Table3[[#This Row],[GP_H]]</f>
        <v>35</v>
      </c>
      <c r="J9">
        <f t="shared" si="0"/>
        <v>12</v>
      </c>
      <c r="K9">
        <f>82-Table3[[#This Row],[GP]]</f>
        <v>70</v>
      </c>
      <c r="L9">
        <f>COUNTIFS(DataRegularSeason20242025!$D$3:$D$1315,$A9, DataRegularSeason20242025!$L$3:$L$1315, $A9,DataRegularSeason20242025!$N$3:$N$1315,1)</f>
        <v>2</v>
      </c>
      <c r="M9">
        <f>COUNTIFS(DataRegularSeason20242025!$D$3:$D$1315,$A9, DataRegularSeason20242025!$L$3:$L$1315, $A9,DataRegularSeason20242025!$N$3:$N$1315,1,DataRegularSeason20242025!$M$3:$M$1315,"REG")</f>
        <v>0</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 t="shared" si="1"/>
        <v>4</v>
      </c>
      <c r="Q9">
        <f>COUNTIFS(DataRegularSeason20242025!$D$3:$D$1315,$A9, DataRegularSeason20242025!$S$3:$S$1315, $A9,DataRegularSeason20242025!$M$3:$M$1315,"REG")</f>
        <v>2</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3</v>
      </c>
      <c r="U9">
        <f>COUNTIFS(DataRegularSeason20242025!$E$3:$E$1315,$A9, DataRegularSeason20242025!$L$3:$L$1315, $A9,DataRegularSeason20242025!$N$3:$N$1315,1,DataRegularSeason20242025!$M$3:$M$1315,"REG")</f>
        <v>2</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 t="shared" si="2"/>
        <v>3</v>
      </c>
      <c r="Y9">
        <f>COUNTIFS(DataRegularSeason20242025!$E$3:$E$1315,$A9, DataRegularSeason20242025!$S$3:$S$1315, $A9,DataRegularSeason20242025!$M$3:$M$1315,"REG")</f>
        <v>2</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5</v>
      </c>
      <c r="AC9">
        <f>Table3[[#This Row],[L_A]]+Table3[[#This Row],[L_H]]</f>
        <v>7</v>
      </c>
      <c r="AD9">
        <f>Table3[[#This Row],[RW_A]]+Table3[[#This Row],[RW_H]]</f>
        <v>2</v>
      </c>
      <c r="AE9">
        <f>Table3[[#This Row],[RL_A]]+Table3[[#This Row],[RL_H]]</f>
        <v>4</v>
      </c>
      <c r="AF9">
        <f>Table3[[#This Row],[OTW_A]]+Table3[[#This Row],[OTW_H]]</f>
        <v>3</v>
      </c>
      <c r="AG9">
        <f>Table3[[#This Row],[OTL_A]]+Table3[[#This Row],[OTL_H]]</f>
        <v>3</v>
      </c>
      <c r="AH9">
        <f>Table3[[#This Row],[SOW_A]]+Table3[[#This Row],[SOW_H]]</f>
        <v>0</v>
      </c>
      <c r="AI9">
        <f>Table3[[#This Row],[SOL_A]]+Table3[[#This Row],[SOL_H]]</f>
        <v>0</v>
      </c>
      <c r="AJ9">
        <f>(2*(Table3[[#This Row],[W_A]]+Table3[[#This Row],[W_H]]))+Table3[[#This Row],[OTL_A]]+Table3[[#This Row],[SOL_A]]+Table3[[#This Row],[OTL_H]]+Table3[[#This Row],[SOL_H]]</f>
        <v>13</v>
      </c>
      <c r="AK9">
        <f>(3*(Table3[[#This Row],[RW_A]]+Table3[[#This Row],[RW_H]]))+(2*(Table3[[#This Row],[OTW_A]]+Table3[[#This Row],[SOW_A]]+Table3[[#This Row],[OTW_H]]+Table3[[#This Row],[SOW_H]]))+Table3[[#This Row],[OTL_A]]+Table3[[#This Row],[SOL_A]]+Table3[[#This Row],[OTL_H]]+Table3[[#This Row],[SOL_H]]</f>
        <v>15</v>
      </c>
      <c r="AL9" s="15">
        <f>Table3[[#This Row],[PTS]]/(2*Table3[[#This Row],[GP]])</f>
        <v>0.54166666666666663</v>
      </c>
      <c r="AM9" s="15">
        <f>Table3[[#This Row],[PTS2]]/(3*Table3[[#This Row],[GP]])</f>
        <v>0.41666666666666669</v>
      </c>
      <c r="AN9">
        <f>(2*Table3[[#This Row],[GR]])+Table3[[#This Row],[PTS]]</f>
        <v>153</v>
      </c>
      <c r="AO9">
        <f>(3*Table3[[#This Row],[GR]])+Table3[[#This Row],[PTS2]]</f>
        <v>225</v>
      </c>
      <c r="AP9" s="20" t="str">
        <f>_xlfn.CONCAT(TEXT(Table3[[#This Row],[W]], "0"), "-", TEXT(Table3[[#This Row],[RL]],"0"), "-", TEXT(Table3[[#This Row],[OTL]]+Table3[[#This Row],[SOL]], "0"))</f>
        <v>5-4-3</v>
      </c>
      <c r="AQ9">
        <f>COUNTIFS(DataRegularSeason20242025!$D$3:$D$1315,Table3[[#This Row],[Teams]],DataRegularSeason20242025!$K$3:$K$1315,0)</f>
        <v>0</v>
      </c>
      <c r="AR9">
        <f>SUMIF(DataRegularSeason20242025!$D$3:$D$1315,$A9, DataRegularSeason20242025!$J$3:$J$1315)</f>
        <v>20</v>
      </c>
      <c r="AS9">
        <f>SUMIF(DataRegularSeason20242025!$D$3:$D$1315,$A9, DataRegularSeason20242025!$K$3:$K$1315)</f>
        <v>24</v>
      </c>
      <c r="AT9">
        <f t="shared" si="3"/>
        <v>-4</v>
      </c>
      <c r="AU9">
        <f>COUNTIFS(DataRegularSeason20242025!$E$3:$E$1315,Table3[[#This Row],[Teams]],DataRegularSeason20242025!$J$3:$J$1315,0)</f>
        <v>0</v>
      </c>
      <c r="AV9">
        <f>SUMIF(DataRegularSeason20242025!$E$3:$E$1315,$A9,DataRegularSeason20242025!$K$3:$K$1315)</f>
        <v>17</v>
      </c>
      <c r="AW9">
        <f>SUMIF(DataRegularSeason20242025!$E$3:$E$1315,$A9,DataRegularSeason20242025!$J$3:$J$1315)</f>
        <v>18</v>
      </c>
      <c r="AX9">
        <f t="shared" si="4"/>
        <v>-1</v>
      </c>
      <c r="AY9">
        <f t="shared" si="5"/>
        <v>37</v>
      </c>
      <c r="AZ9">
        <f t="shared" si="6"/>
        <v>42</v>
      </c>
      <c r="BA9">
        <f t="shared" si="7"/>
        <v>-5</v>
      </c>
      <c r="BB9" s="17">
        <f>Table3[[#This Row],[GF]]/Table3[[#This Row],[GP]]</f>
        <v>3.0833333333333335</v>
      </c>
      <c r="BC9" s="17">
        <f>Table3[[#This Row],[GA]]/Table3[[#This Row],[GP]]</f>
        <v>3.5</v>
      </c>
      <c r="BD9" s="17">
        <f>(Table3[[#This Row],[GF]]-Table3[[#This Row],[GA]])/Table3[[#This Row],[GP]]</f>
        <v>-0.41666666666666669</v>
      </c>
      <c r="BE9">
        <f>COUNTIFS(DataRegularSeason20242025!$D$3:$D$1315,$A9,DataRegularSeason20242025!$H$3:$H$1315, $A9)</f>
        <v>2</v>
      </c>
      <c r="BF9">
        <f>COUNTIFS(DataRegularSeason20242025!$E$3:$E$1315,$A9,DataRegularSeason20242025!$H$3:$H$1315, $A9)</f>
        <v>4</v>
      </c>
      <c r="BG9">
        <f t="shared" si="8"/>
        <v>6</v>
      </c>
      <c r="BH9">
        <f t="shared" si="9"/>
        <v>4</v>
      </c>
      <c r="BI9">
        <f t="shared" si="10"/>
        <v>2</v>
      </c>
      <c r="BJ9">
        <f t="shared" si="11"/>
        <v>6</v>
      </c>
      <c r="BO9" t="s">
        <v>1470</v>
      </c>
      <c r="BP9" s="1">
        <f>_xlfn.MINIFS(DataRegularSeason20242025!$B$3:$B$1315,DataRegularSeason20242025!$N$3:$N$1315,1)</f>
        <v>45569</v>
      </c>
    </row>
    <row r="10" spans="1:76" x14ac:dyDescent="0.25">
      <c r="A10" t="s">
        <v>35</v>
      </c>
      <c r="B10" t="s">
        <v>97</v>
      </c>
      <c r="C10" t="s">
        <v>95</v>
      </c>
      <c r="D10">
        <f>COUNTIFS(DataRegularSeason20242025!$D$3:$D$1315,$A10,DataRegularSeason20242025!$R$3:$R$1315,1,DataRegularSeason20242025!$N$3:$N$1315,1) + COUNTIFS(DataRegularSeason20242025!$E$3:$E$1315,$A10,DataRegularSeason20242025!$R$3:$R$1315,1,DataRegularSeason20242025!$N$3:$N$1315,1)</f>
        <v>8</v>
      </c>
      <c r="E10" s="15">
        <f>Table3[[#This Row],[Watched]]/Table3[[#This Row],[GP]]</f>
        <v>0.66666666666666663</v>
      </c>
      <c r="F10">
        <f>COUNTIFS(DataRegularSeason20242025!$N$3:$N$1315,1,DataRegularSeason20242025!$D$3:$D$1315,$A10)</f>
        <v>3</v>
      </c>
      <c r="G10">
        <f>41-Table3[[#This Row],[GP_A]]</f>
        <v>38</v>
      </c>
      <c r="H10">
        <f>COUNTIFS(DataRegularSeason20242025!$E$3:$E$1315,$A10,DataRegularSeason20242025!$N$3:$N$1315,1)</f>
        <v>9</v>
      </c>
      <c r="I10">
        <f>41-Table3[[#This Row],[GP_H]]</f>
        <v>32</v>
      </c>
      <c r="J10">
        <f t="shared" si="0"/>
        <v>12</v>
      </c>
      <c r="K10">
        <f>82-Table3[[#This Row],[GP]]</f>
        <v>70</v>
      </c>
      <c r="L10">
        <f>COUNTIFS(DataRegularSeason20242025!$D$3:$D$1315,$A10, DataRegularSeason20242025!$L$3:$L$1315, $A10,DataRegularSeason20242025!$N$3:$N$1315,1)</f>
        <v>1</v>
      </c>
      <c r="M10">
        <f>COUNTIFS(DataRegularSeason20242025!$D$3:$D$1315,$A10, DataRegularSeason20242025!$L$3:$L$1315, $A10,DataRegularSeason20242025!$N$3:$N$1315,1,DataRegularSeason20242025!$M$3:$M$1315,"REG")</f>
        <v>1</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 t="shared" si="1"/>
        <v>2</v>
      </c>
      <c r="Q10">
        <f>COUNTIFS(DataRegularSeason20242025!$D$3:$D$1315,$A10, DataRegularSeason20242025!$S$3:$S$1315, $A10,DataRegularSeason20242025!$M$3:$M$1315,"REG")</f>
        <v>1</v>
      </c>
      <c r="R10">
        <f>COUNTIFS(DataRegularSeason20242025!$D$3:$D$1315,$A10, DataRegularSeason20242025!$S$3:$S$1315, $A10,DataRegularSeason20242025!$M$3:$M$1315,"OT")</f>
        <v>1</v>
      </c>
      <c r="S10">
        <f>COUNTIFS(DataRegularSeason20242025!$D$3:$D$1315,$A10, DataRegularSeason20242025!$S$3:$S$1315, $A10,DataRegularSeason20242025!$M$3:$M$1315,"SO")</f>
        <v>0</v>
      </c>
      <c r="T10">
        <f>COUNTIFS(DataRegularSeason20242025!$E$3:$E$1315,$A10, DataRegularSeason20242025!$L$3:$L$1315, $A10, DataRegularSeason20242025!$N$3:$N$1315,1)</f>
        <v>3</v>
      </c>
      <c r="U10">
        <f>COUNTIFS(DataRegularSeason20242025!$E$3:$E$1315,$A10, DataRegularSeason20242025!$L$3:$L$1315, $A10,DataRegularSeason20242025!$N$3:$N$1315,1,DataRegularSeason20242025!$M$3:$M$1315,"REG")</f>
        <v>2</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 t="shared" si="2"/>
        <v>6</v>
      </c>
      <c r="Y10">
        <f>COUNTIFS(DataRegularSeason20242025!$E$3:$E$1315,$A10, DataRegularSeason20242025!$S$3:$S$1315, $A10,DataRegularSeason20242025!$M$3:$M$1315,"REG")</f>
        <v>6</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4</v>
      </c>
      <c r="AC10">
        <f>Table3[[#This Row],[L_A]]+Table3[[#This Row],[L_H]]</f>
        <v>8</v>
      </c>
      <c r="AD10">
        <f>Table3[[#This Row],[RW_A]]+Table3[[#This Row],[RW_H]]</f>
        <v>3</v>
      </c>
      <c r="AE10">
        <f>Table3[[#This Row],[RL_A]]+Table3[[#This Row],[RL_H]]</f>
        <v>7</v>
      </c>
      <c r="AF10">
        <f>Table3[[#This Row],[OTW_A]]+Table3[[#This Row],[OTW_H]]</f>
        <v>1</v>
      </c>
      <c r="AG10">
        <f>Table3[[#This Row],[OTL_A]]+Table3[[#This Row],[OTL_H]]</f>
        <v>1</v>
      </c>
      <c r="AH10">
        <f>Table3[[#This Row],[SOW_A]]+Table3[[#This Row],[SOW_H]]</f>
        <v>0</v>
      </c>
      <c r="AI10">
        <f>Table3[[#This Row],[SOL_A]]+Table3[[#This Row],[SOL_H]]</f>
        <v>0</v>
      </c>
      <c r="AJ10">
        <f>(2*(Table3[[#This Row],[W_A]]+Table3[[#This Row],[W_H]]))+Table3[[#This Row],[OTL_A]]+Table3[[#This Row],[SOL_A]]+Table3[[#This Row],[OTL_H]]+Table3[[#This Row],[SOL_H]]</f>
        <v>9</v>
      </c>
      <c r="AK10">
        <f>(3*(Table3[[#This Row],[RW_A]]+Table3[[#This Row],[RW_H]]))+(2*(Table3[[#This Row],[OTW_A]]+Table3[[#This Row],[SOW_A]]+Table3[[#This Row],[OTW_H]]+Table3[[#This Row],[SOW_H]]))+Table3[[#This Row],[OTL_A]]+Table3[[#This Row],[SOL_A]]+Table3[[#This Row],[OTL_H]]+Table3[[#This Row],[SOL_H]]</f>
        <v>12</v>
      </c>
      <c r="AL10" s="15">
        <f>Table3[[#This Row],[PTS]]/(2*Table3[[#This Row],[GP]])</f>
        <v>0.375</v>
      </c>
      <c r="AM10" s="15">
        <f>Table3[[#This Row],[PTS2]]/(3*Table3[[#This Row],[GP]])</f>
        <v>0.33333333333333331</v>
      </c>
      <c r="AN10">
        <f>(2*Table3[[#This Row],[GR]])+Table3[[#This Row],[PTS]]</f>
        <v>149</v>
      </c>
      <c r="AO10">
        <f>(3*Table3[[#This Row],[GR]])+Table3[[#This Row],[PTS2]]</f>
        <v>222</v>
      </c>
      <c r="AP10" s="20" t="str">
        <f>_xlfn.CONCAT(TEXT(Table3[[#This Row],[W]], "0"), "-", TEXT(Table3[[#This Row],[RL]],"0"), "-", TEXT(Table3[[#This Row],[OTL]]+Table3[[#This Row],[SOL]], "0"))</f>
        <v>4-7-1</v>
      </c>
      <c r="AQ10">
        <f>COUNTIFS(DataRegularSeason20242025!$D$3:$D$1315,Table3[[#This Row],[Teams]],DataRegularSeason20242025!$K$3:$K$1315,0)</f>
        <v>0</v>
      </c>
      <c r="AR10">
        <f>SUMIF(DataRegularSeason20242025!$D$3:$D$1315,$A10, DataRegularSeason20242025!$J$3:$J$1315)</f>
        <v>5</v>
      </c>
      <c r="AS10">
        <f>SUMIF(DataRegularSeason20242025!$D$3:$D$1315,$A10, DataRegularSeason20242025!$K$3:$K$1315)</f>
        <v>8</v>
      </c>
      <c r="AT10">
        <f t="shared" si="3"/>
        <v>-3</v>
      </c>
      <c r="AU10">
        <f>COUNTIFS(DataRegularSeason20242025!$E$3:$E$1315,Table3[[#This Row],[Teams]],DataRegularSeason20242025!$J$3:$J$1315,0)</f>
        <v>1</v>
      </c>
      <c r="AV10">
        <f>SUMIF(DataRegularSeason20242025!$E$3:$E$1315,$A10,DataRegularSeason20242025!$K$3:$K$1315)</f>
        <v>24</v>
      </c>
      <c r="AW10">
        <f>SUMIF(DataRegularSeason20242025!$E$3:$E$1315,$A10,DataRegularSeason20242025!$J$3:$J$1315)</f>
        <v>33</v>
      </c>
      <c r="AX10">
        <f t="shared" si="4"/>
        <v>-9</v>
      </c>
      <c r="AY10">
        <f t="shared" si="5"/>
        <v>29</v>
      </c>
      <c r="AZ10">
        <f t="shared" si="6"/>
        <v>41</v>
      </c>
      <c r="BA10">
        <f t="shared" si="7"/>
        <v>-12</v>
      </c>
      <c r="BB10" s="17">
        <f>Table3[[#This Row],[GF]]/Table3[[#This Row],[GP]]</f>
        <v>2.4166666666666665</v>
      </c>
      <c r="BC10" s="17">
        <f>Table3[[#This Row],[GA]]/Table3[[#This Row],[GP]]</f>
        <v>3.4166666666666665</v>
      </c>
      <c r="BD10" s="17">
        <f>(Table3[[#This Row],[GF]]-Table3[[#This Row],[GA]])/Table3[[#This Row],[GP]]</f>
        <v>-1</v>
      </c>
      <c r="BE10">
        <f>COUNTIFS(DataRegularSeason20242025!$D$3:$D$1315,$A10,DataRegularSeason20242025!$H$3:$H$1315, $A10)</f>
        <v>3</v>
      </c>
      <c r="BF10">
        <f>COUNTIFS(DataRegularSeason20242025!$E$3:$E$1315,$A10,DataRegularSeason20242025!$H$3:$H$1315, $A10)</f>
        <v>6</v>
      </c>
      <c r="BG10">
        <f t="shared" si="8"/>
        <v>9</v>
      </c>
      <c r="BH10">
        <f t="shared" si="9"/>
        <v>0</v>
      </c>
      <c r="BI10">
        <f t="shared" si="10"/>
        <v>3</v>
      </c>
      <c r="BJ10">
        <f t="shared" si="11"/>
        <v>3</v>
      </c>
      <c r="BO10" t="s">
        <v>1471</v>
      </c>
      <c r="BP10" s="1">
        <f>_xlfn.MAXIFS(DataRegularSeason20242025!$B$3:$B$1315,DataRegularSeason20242025!$N$3:$N$1315,1)</f>
        <v>45600</v>
      </c>
    </row>
    <row r="11" spans="1:76" x14ac:dyDescent="0.25">
      <c r="A11" t="s">
        <v>37</v>
      </c>
      <c r="B11" t="s">
        <v>97</v>
      </c>
      <c r="C11" t="s">
        <v>95</v>
      </c>
      <c r="D11">
        <f>COUNTIFS(DataRegularSeason20242025!$D$3:$D$1315,$A11,DataRegularSeason20242025!$R$3:$R$1315,1,DataRegularSeason20242025!$N$3:$N$1315,1) + COUNTIFS(DataRegularSeason20242025!$E$3:$E$1315,$A11,DataRegularSeason20242025!$R$3:$R$1315,1,DataRegularSeason20242025!$N$3:$N$1315,1)</f>
        <v>7</v>
      </c>
      <c r="E11" s="15">
        <f>Table3[[#This Row],[Watched]]/Table3[[#This Row],[GP]]</f>
        <v>0.63636363636363635</v>
      </c>
      <c r="F11">
        <f>COUNTIFS(DataRegularSeason20242025!$N$3:$N$1315,1,DataRegularSeason20242025!$D$3:$D$1315,$A11)</f>
        <v>7</v>
      </c>
      <c r="G11">
        <f>41-Table3[[#This Row],[GP_A]]</f>
        <v>34</v>
      </c>
      <c r="H11">
        <f>COUNTIFS(DataRegularSeason20242025!$E$3:$E$1315,$A11,DataRegularSeason20242025!$N$3:$N$1315,1)</f>
        <v>4</v>
      </c>
      <c r="I11">
        <f>41-Table3[[#This Row],[GP_H]]</f>
        <v>37</v>
      </c>
      <c r="J11">
        <f t="shared" si="0"/>
        <v>11</v>
      </c>
      <c r="K11">
        <f>82-Table3[[#This Row],[GP]]</f>
        <v>71</v>
      </c>
      <c r="L11">
        <f>COUNTIFS(DataRegularSeason20242025!$D$3:$D$1315,$A11, DataRegularSeason20242025!$L$3:$L$1315, $A11,DataRegularSeason20242025!$N$3:$N$1315,1)</f>
        <v>5</v>
      </c>
      <c r="M11">
        <f>COUNTIFS(DataRegularSeason20242025!$D$3:$D$1315,$A11, DataRegularSeason20242025!$L$3:$L$1315, $A11,DataRegularSeason20242025!$N$3:$N$1315,1,DataRegularSeason20242025!$M$3:$M$1315,"REG")</f>
        <v>5</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 t="shared" si="1"/>
        <v>2</v>
      </c>
      <c r="Q11">
        <f>COUNTIFS(DataRegularSeason20242025!$D$3:$D$1315,$A11, DataRegularSeason20242025!$S$3:$S$1315, $A11,DataRegularSeason20242025!$M$3:$M$1315,"REG")</f>
        <v>1</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3</v>
      </c>
      <c r="U11">
        <f>COUNTIFS(DataRegularSeason20242025!$E$3:$E$1315,$A11, DataRegularSeason20242025!$L$3:$L$1315, $A11,DataRegularSeason20242025!$N$3:$N$1315,1,DataRegularSeason20242025!$M$3:$M$1315,"REG")</f>
        <v>2</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 t="shared" si="2"/>
        <v>1</v>
      </c>
      <c r="Y11">
        <f>COUNTIFS(DataRegularSeason20242025!$E$3:$E$1315,$A11, DataRegularSeason20242025!$S$3:$S$1315, $A11,DataRegularSeason20242025!$M$3:$M$1315,"REG")</f>
        <v>0</v>
      </c>
      <c r="Z11">
        <f>COUNTIFS(DataRegularSeason20242025!$E$3:$E$1315,$A11, DataRegularSeason20242025!$S$3:$S$1315, $A11,DataRegularSeason20242025!$M$3:$M$1315,"OT")</f>
        <v>0</v>
      </c>
      <c r="AA11">
        <f>COUNTIFS(DataRegularSeason20242025!$E$3:$E$1315,$A11, DataRegularSeason20242025!$S$3:$S$1315, $A11,DataRegularSeason20242025!$M$3:$M$1315,"SO")</f>
        <v>1</v>
      </c>
      <c r="AB11">
        <f>Table3[[#This Row],[W_A]]+Table3[[#This Row],[W_H]]</f>
        <v>8</v>
      </c>
      <c r="AC11">
        <f>Table3[[#This Row],[L_A]]+Table3[[#This Row],[L_H]]</f>
        <v>3</v>
      </c>
      <c r="AD11">
        <f>Table3[[#This Row],[RW_A]]+Table3[[#This Row],[RW_H]]</f>
        <v>7</v>
      </c>
      <c r="AE11">
        <f>Table3[[#This Row],[RL_A]]+Table3[[#This Row],[RL_H]]</f>
        <v>1</v>
      </c>
      <c r="AF11">
        <f>Table3[[#This Row],[OTW_A]]+Table3[[#This Row],[OTW_H]]</f>
        <v>1</v>
      </c>
      <c r="AG11">
        <f>Table3[[#This Row],[OTL_A]]+Table3[[#This Row],[OTL_H]]</f>
        <v>1</v>
      </c>
      <c r="AH11">
        <f>Table3[[#This Row],[SOW_A]]+Table3[[#This Row],[SOW_H]]</f>
        <v>0</v>
      </c>
      <c r="AI11">
        <f>Table3[[#This Row],[SOL_A]]+Table3[[#This Row],[SOL_H]]</f>
        <v>1</v>
      </c>
      <c r="AJ11">
        <f>(2*(Table3[[#This Row],[W_A]]+Table3[[#This Row],[W_H]]))+Table3[[#This Row],[OTL_A]]+Table3[[#This Row],[SOL_A]]+Table3[[#This Row],[OTL_H]]+Table3[[#This Row],[SOL_H]]</f>
        <v>18</v>
      </c>
      <c r="AK11">
        <f>(3*(Table3[[#This Row],[RW_A]]+Table3[[#This Row],[RW_H]]))+(2*(Table3[[#This Row],[OTW_A]]+Table3[[#This Row],[SOW_A]]+Table3[[#This Row],[OTW_H]]+Table3[[#This Row],[SOW_H]]))+Table3[[#This Row],[OTL_A]]+Table3[[#This Row],[SOL_A]]+Table3[[#This Row],[OTL_H]]+Table3[[#This Row],[SOL_H]]</f>
        <v>25</v>
      </c>
      <c r="AL11" s="15">
        <f>Table3[[#This Row],[PTS]]/(2*Table3[[#This Row],[GP]])</f>
        <v>0.81818181818181823</v>
      </c>
      <c r="AM11" s="15">
        <f>Table3[[#This Row],[PTS2]]/(3*Table3[[#This Row],[GP]])</f>
        <v>0.75757575757575757</v>
      </c>
      <c r="AN11">
        <f>(2*Table3[[#This Row],[GR]])+Table3[[#This Row],[PTS]]</f>
        <v>160</v>
      </c>
      <c r="AO11">
        <f>(3*Table3[[#This Row],[GR]])+Table3[[#This Row],[PTS2]]</f>
        <v>238</v>
      </c>
      <c r="AP11" s="20" t="str">
        <f>_xlfn.CONCAT(TEXT(Table3[[#This Row],[W]], "0"), "-", TEXT(Table3[[#This Row],[RL]],"0"), "-", TEXT(Table3[[#This Row],[OTL]]+Table3[[#This Row],[SOL]], "0"))</f>
        <v>8-1-2</v>
      </c>
      <c r="AQ11">
        <f>COUNTIFS(DataRegularSeason20242025!$D$3:$D$1315,Table3[[#This Row],[Teams]],DataRegularSeason20242025!$K$3:$K$1315,0)</f>
        <v>0</v>
      </c>
      <c r="AR11">
        <f>SUMIF(DataRegularSeason20242025!$D$3:$D$1315,$A11, DataRegularSeason20242025!$J$3:$J$1315)</f>
        <v>27</v>
      </c>
      <c r="AS11">
        <f>SUMIF(DataRegularSeason20242025!$D$3:$D$1315,$A11, DataRegularSeason20242025!$K$3:$K$1315)</f>
        <v>17</v>
      </c>
      <c r="AT11">
        <f t="shared" si="3"/>
        <v>10</v>
      </c>
      <c r="AU11">
        <f>COUNTIFS(DataRegularSeason20242025!$E$3:$E$1315,Table3[[#This Row],[Teams]],DataRegularSeason20242025!$J$3:$J$1315,0)</f>
        <v>0</v>
      </c>
      <c r="AV11">
        <f>SUMIF(DataRegularSeason20242025!$E$3:$E$1315,$A11,DataRegularSeason20242025!$K$3:$K$1315)</f>
        <v>14</v>
      </c>
      <c r="AW11">
        <f>SUMIF(DataRegularSeason20242025!$E$3:$E$1315,$A11,DataRegularSeason20242025!$J$3:$J$1315)</f>
        <v>11</v>
      </c>
      <c r="AX11">
        <f t="shared" si="4"/>
        <v>3</v>
      </c>
      <c r="AY11">
        <f t="shared" si="5"/>
        <v>41</v>
      </c>
      <c r="AZ11">
        <f t="shared" si="6"/>
        <v>28</v>
      </c>
      <c r="BA11">
        <f t="shared" si="7"/>
        <v>13</v>
      </c>
      <c r="BB11" s="17">
        <f>Table3[[#This Row],[GF]]/Table3[[#This Row],[GP]]</f>
        <v>3.7272727272727271</v>
      </c>
      <c r="BC11" s="17">
        <f>Table3[[#This Row],[GA]]/Table3[[#This Row],[GP]]</f>
        <v>2.5454545454545454</v>
      </c>
      <c r="BD11" s="17">
        <f>(Table3[[#This Row],[GF]]-Table3[[#This Row],[GA]])/Table3[[#This Row],[GP]]</f>
        <v>1.1818181818181819</v>
      </c>
      <c r="BE11">
        <f>COUNTIFS(DataRegularSeason20242025!$D$3:$D$1315,$A11,DataRegularSeason20242025!$H$3:$H$1315, $A11)</f>
        <v>4</v>
      </c>
      <c r="BF11">
        <f>COUNTIFS(DataRegularSeason20242025!$E$3:$E$1315,$A11,DataRegularSeason20242025!$H$3:$H$1315, $A11)</f>
        <v>4</v>
      </c>
      <c r="BG11">
        <f t="shared" si="8"/>
        <v>8</v>
      </c>
      <c r="BH11">
        <f t="shared" si="9"/>
        <v>3</v>
      </c>
      <c r="BI11">
        <f t="shared" si="10"/>
        <v>0</v>
      </c>
      <c r="BJ11">
        <f t="shared" si="11"/>
        <v>3</v>
      </c>
      <c r="BO11" t="s">
        <v>1472</v>
      </c>
      <c r="BP11">
        <f>$BP$2/($BP$10-$BP$9)</f>
        <v>6.193548387096774</v>
      </c>
    </row>
    <row r="12" spans="1:76" x14ac:dyDescent="0.25">
      <c r="A12" t="s">
        <v>17</v>
      </c>
      <c r="B12" t="s">
        <v>97</v>
      </c>
      <c r="C12" t="s">
        <v>95</v>
      </c>
      <c r="D12">
        <f>COUNTIFS(DataRegularSeason20242025!$D$3:$D$1315,$A12,DataRegularSeason20242025!$R$3:$R$1315,1,DataRegularSeason20242025!$N$3:$N$1315,1) + COUNTIFS(DataRegularSeason20242025!$E$3:$E$1315,$A12,DataRegularSeason20242025!$R$3:$R$1315,1,DataRegularSeason20242025!$N$3:$N$1315,1)</f>
        <v>8</v>
      </c>
      <c r="E12" s="15">
        <f>Table3[[#This Row],[Watched]]/Table3[[#This Row],[GP]]</f>
        <v>0.61538461538461542</v>
      </c>
      <c r="F12">
        <f>COUNTIFS(DataRegularSeason20242025!$N$3:$N$1315,1,DataRegularSeason20242025!$D$3:$D$1315,$A12)</f>
        <v>9</v>
      </c>
      <c r="G12">
        <f>41-Table3[[#This Row],[GP_A]]</f>
        <v>32</v>
      </c>
      <c r="H12">
        <f>COUNTIFS(DataRegularSeason20242025!$E$3:$E$1315,$A12,DataRegularSeason20242025!$N$3:$N$1315,1)</f>
        <v>4</v>
      </c>
      <c r="I12">
        <f>41-Table3[[#This Row],[GP_H]]</f>
        <v>37</v>
      </c>
      <c r="J12">
        <f t="shared" si="0"/>
        <v>13</v>
      </c>
      <c r="K12">
        <f>82-Table3[[#This Row],[GP]]</f>
        <v>69</v>
      </c>
      <c r="L12">
        <f>COUNTIFS(DataRegularSeason20242025!$D$3:$D$1315,$A12, DataRegularSeason20242025!$L$3:$L$1315, $A12,DataRegularSeason20242025!$N$3:$N$1315,1)</f>
        <v>4</v>
      </c>
      <c r="M12">
        <f>COUNTIFS(DataRegularSeason20242025!$D$3:$D$1315,$A12, DataRegularSeason20242025!$L$3:$L$1315, $A12,DataRegularSeason20242025!$N$3:$N$1315,1,DataRegularSeason20242025!$M$3:$M$1315,"REG")</f>
        <v>3</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1</v>
      </c>
      <c r="P12">
        <f t="shared" si="1"/>
        <v>5</v>
      </c>
      <c r="Q12">
        <f>COUNTIFS(DataRegularSeason20242025!$D$3:$D$1315,$A12, DataRegularSeason20242025!$S$3:$S$1315, $A12,DataRegularSeason20242025!$M$3:$M$1315,"REG")</f>
        <v>4</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1</v>
      </c>
      <c r="U12">
        <f>COUNTIFS(DataRegularSeason20242025!$E$3:$E$1315,$A12, DataRegularSeason20242025!$L$3:$L$1315, $A12,DataRegularSeason20242025!$N$3:$N$1315,1,DataRegularSeason20242025!$M$3:$M$1315,"REG")</f>
        <v>1</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 t="shared" si="2"/>
        <v>3</v>
      </c>
      <c r="Y12">
        <f>COUNTIFS(DataRegularSeason20242025!$E$3:$E$1315,$A12, DataRegularSeason20242025!$S$3:$S$1315, $A12,DataRegularSeason20242025!$M$3:$M$1315,"REG")</f>
        <v>3</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5</v>
      </c>
      <c r="AC12">
        <f>Table3[[#This Row],[L_A]]+Table3[[#This Row],[L_H]]</f>
        <v>8</v>
      </c>
      <c r="AD12">
        <f>Table3[[#This Row],[RW_A]]+Table3[[#This Row],[RW_H]]</f>
        <v>4</v>
      </c>
      <c r="AE12">
        <f>Table3[[#This Row],[RL_A]]+Table3[[#This Row],[RL_H]]</f>
        <v>7</v>
      </c>
      <c r="AF12">
        <f>Table3[[#This Row],[OTW_A]]+Table3[[#This Row],[OTW_H]]</f>
        <v>0</v>
      </c>
      <c r="AG12">
        <f>Table3[[#This Row],[OTL_A]]+Table3[[#This Row],[OTL_H]]</f>
        <v>1</v>
      </c>
      <c r="AH12">
        <f>Table3[[#This Row],[SOW_A]]+Table3[[#This Row],[SOW_H]]</f>
        <v>1</v>
      </c>
      <c r="AI12">
        <f>Table3[[#This Row],[SOL_A]]+Table3[[#This Row],[SOL_H]]</f>
        <v>0</v>
      </c>
      <c r="AJ12">
        <f>(2*(Table3[[#This Row],[W_A]]+Table3[[#This Row],[W_H]]))+Table3[[#This Row],[OTL_A]]+Table3[[#This Row],[SOL_A]]+Table3[[#This Row],[OTL_H]]+Table3[[#This Row],[SOL_H]]</f>
        <v>11</v>
      </c>
      <c r="AK12">
        <f>(3*(Table3[[#This Row],[RW_A]]+Table3[[#This Row],[RW_H]]))+(2*(Table3[[#This Row],[OTW_A]]+Table3[[#This Row],[SOW_A]]+Table3[[#This Row],[OTW_H]]+Table3[[#This Row],[SOW_H]]))+Table3[[#This Row],[OTL_A]]+Table3[[#This Row],[SOL_A]]+Table3[[#This Row],[OTL_H]]+Table3[[#This Row],[SOL_H]]</f>
        <v>15</v>
      </c>
      <c r="AL12" s="15">
        <f>Table3[[#This Row],[PTS]]/(2*Table3[[#This Row],[GP]])</f>
        <v>0.42307692307692307</v>
      </c>
      <c r="AM12" s="15">
        <f>Table3[[#This Row],[PTS2]]/(3*Table3[[#This Row],[GP]])</f>
        <v>0.38461538461538464</v>
      </c>
      <c r="AN12">
        <f>(2*Table3[[#This Row],[GR]])+Table3[[#This Row],[PTS]]</f>
        <v>149</v>
      </c>
      <c r="AO12">
        <f>(3*Table3[[#This Row],[GR]])+Table3[[#This Row],[PTS2]]</f>
        <v>222</v>
      </c>
      <c r="AP12" s="20" t="str">
        <f>_xlfn.CONCAT(TEXT(Table3[[#This Row],[W]], "0"), "-", TEXT(Table3[[#This Row],[RL]],"0"), "-", TEXT(Table3[[#This Row],[OTL]]+Table3[[#This Row],[SOL]], "0"))</f>
        <v>5-7-1</v>
      </c>
      <c r="AQ12">
        <f>COUNTIFS(DataRegularSeason20242025!$D$3:$D$1315,Table3[[#This Row],[Teams]],DataRegularSeason20242025!$K$3:$K$1315,0)</f>
        <v>0</v>
      </c>
      <c r="AR12">
        <f>SUMIF(DataRegularSeason20242025!$D$3:$D$1315,$A12, DataRegularSeason20242025!$J$3:$J$1315)</f>
        <v>26</v>
      </c>
      <c r="AS12">
        <f>SUMIF(DataRegularSeason20242025!$D$3:$D$1315,$A12, DataRegularSeason20242025!$K$3:$K$1315)</f>
        <v>26</v>
      </c>
      <c r="AT12">
        <f t="shared" si="3"/>
        <v>0</v>
      </c>
      <c r="AU12">
        <f>COUNTIFS(DataRegularSeason20242025!$E$3:$E$1315,Table3[[#This Row],[Teams]],DataRegularSeason20242025!$J$3:$J$1315,0)</f>
        <v>0</v>
      </c>
      <c r="AV12">
        <f>SUMIF(DataRegularSeason20242025!$E$3:$E$1315,$A12,DataRegularSeason20242025!$K$3:$K$1315)</f>
        <v>11</v>
      </c>
      <c r="AW12">
        <f>SUMIF(DataRegularSeason20242025!$E$3:$E$1315,$A12,DataRegularSeason20242025!$J$3:$J$1315)</f>
        <v>15</v>
      </c>
      <c r="AX12">
        <f t="shared" si="4"/>
        <v>-4</v>
      </c>
      <c r="AY12">
        <f t="shared" si="5"/>
        <v>37</v>
      </c>
      <c r="AZ12">
        <f t="shared" si="6"/>
        <v>41</v>
      </c>
      <c r="BA12">
        <f t="shared" si="7"/>
        <v>-4</v>
      </c>
      <c r="BB12" s="17">
        <f>Table3[[#This Row],[GF]]/Table3[[#This Row],[GP]]</f>
        <v>2.8461538461538463</v>
      </c>
      <c r="BC12" s="17">
        <f>Table3[[#This Row],[GA]]/Table3[[#This Row],[GP]]</f>
        <v>3.1538461538461537</v>
      </c>
      <c r="BD12" s="17">
        <f>(Table3[[#This Row],[GF]]-Table3[[#This Row],[GA]])/Table3[[#This Row],[GP]]</f>
        <v>-0.30769230769230771</v>
      </c>
      <c r="BE12">
        <f>COUNTIFS(DataRegularSeason20242025!$D$3:$D$1315,$A12,DataRegularSeason20242025!$H$3:$H$1315, $A12)</f>
        <v>1</v>
      </c>
      <c r="BF12">
        <f>COUNTIFS(DataRegularSeason20242025!$E$3:$E$1315,$A12,DataRegularSeason20242025!$H$3:$H$1315, $A12)</f>
        <v>2</v>
      </c>
      <c r="BG12">
        <f t="shared" si="8"/>
        <v>3</v>
      </c>
      <c r="BH12">
        <f t="shared" si="9"/>
        <v>8</v>
      </c>
      <c r="BI12">
        <f t="shared" si="10"/>
        <v>2</v>
      </c>
      <c r="BJ12">
        <f t="shared" si="11"/>
        <v>10</v>
      </c>
      <c r="BO12" t="s">
        <v>1473</v>
      </c>
      <c r="BP12">
        <f>$BP$3/($BP$10-$BP$9)</f>
        <v>3.6129032258064515</v>
      </c>
    </row>
    <row r="13" spans="1:76" x14ac:dyDescent="0.25">
      <c r="A13" t="s">
        <v>44</v>
      </c>
      <c r="B13" t="s">
        <v>98</v>
      </c>
      <c r="C13" t="s">
        <v>99</v>
      </c>
      <c r="D13">
        <f>COUNTIFS(DataRegularSeason20242025!$D$3:$D$1315,$A13,DataRegularSeason20242025!$R$3:$R$1315,1,DataRegularSeason20242025!$N$3:$N$1315,1) + COUNTIFS(DataRegularSeason20242025!$E$3:$E$1315,$A13,DataRegularSeason20242025!$R$3:$R$1315,1,DataRegularSeason20242025!$N$3:$N$1315,1)</f>
        <v>6</v>
      </c>
      <c r="E13" s="15">
        <f>Table3[[#This Row],[Watched]]/Table3[[#This Row],[GP]]</f>
        <v>0.6</v>
      </c>
      <c r="F13">
        <f>COUNTIFS(DataRegularSeason20242025!$N$3:$N$1315,1,DataRegularSeason20242025!$D$3:$D$1315,$A13)</f>
        <v>6</v>
      </c>
      <c r="G13">
        <f>41-Table3[[#This Row],[GP_A]]</f>
        <v>35</v>
      </c>
      <c r="H13">
        <f>COUNTIFS(DataRegularSeason20242025!$E$3:$E$1315,$A13,DataRegularSeason20242025!$N$3:$N$1315,1)</f>
        <v>4</v>
      </c>
      <c r="I13">
        <f>41-Table3[[#This Row],[GP_H]]</f>
        <v>37</v>
      </c>
      <c r="J13">
        <f t="shared" si="0"/>
        <v>10</v>
      </c>
      <c r="K13">
        <f>82-Table3[[#This Row],[GP]]</f>
        <v>72</v>
      </c>
      <c r="L13">
        <f>COUNTIFS(DataRegularSeason20242025!$D$3:$D$1315,$A13, DataRegularSeason20242025!$L$3:$L$1315, $A13,DataRegularSeason20242025!$N$3:$N$1315,1)</f>
        <v>5</v>
      </c>
      <c r="M13">
        <f>COUNTIFS(DataRegularSeason20242025!$D$3:$D$1315,$A13, DataRegularSeason20242025!$L$3:$L$1315, $A13,DataRegularSeason20242025!$N$3:$N$1315,1,DataRegularSeason20242025!$M$3:$M$1315,"REG")</f>
        <v>3</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 t="shared" si="1"/>
        <v>1</v>
      </c>
      <c r="Q13">
        <f>COUNTIFS(DataRegularSeason20242025!$D$3:$D$1315,$A13, DataRegularSeason20242025!$S$3:$S$1315, $A13,DataRegularSeason20242025!$M$3:$M$1315,"REG")</f>
        <v>1</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3</v>
      </c>
      <c r="U13">
        <f>COUNTIFS(DataRegularSeason20242025!$E$3:$E$1315,$A13, DataRegularSeason20242025!$L$3:$L$1315, $A13,DataRegularSeason20242025!$N$3:$N$1315,1,DataRegularSeason20242025!$M$3:$M$1315,"REG")</f>
        <v>3</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 t="shared" si="2"/>
        <v>1</v>
      </c>
      <c r="Y13">
        <f>COUNTIFS(DataRegularSeason20242025!$E$3:$E$1315,$A13, DataRegularSeason20242025!$S$3:$S$1315, $A13,DataRegularSeason20242025!$M$3:$M$1315,"REG")</f>
        <v>1</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8</v>
      </c>
      <c r="AC13">
        <f>Table3[[#This Row],[L_A]]+Table3[[#This Row],[L_H]]</f>
        <v>2</v>
      </c>
      <c r="AD13">
        <f>Table3[[#This Row],[RW_A]]+Table3[[#This Row],[RW_H]]</f>
        <v>6</v>
      </c>
      <c r="AE13">
        <f>Table3[[#This Row],[RL_A]]+Table3[[#This Row],[RL_H]]</f>
        <v>2</v>
      </c>
      <c r="AF13">
        <f>Table3[[#This Row],[OTW_A]]+Table3[[#This Row],[OTW_H]]</f>
        <v>2</v>
      </c>
      <c r="AG13">
        <f>Table3[[#This Row],[OTL_A]]+Table3[[#This Row],[OTL_H]]</f>
        <v>0</v>
      </c>
      <c r="AH13">
        <f>Table3[[#This Row],[SOW_A]]+Table3[[#This Row],[SOW_H]]</f>
        <v>0</v>
      </c>
      <c r="AI13">
        <f>Table3[[#This Row],[SOL_A]]+Table3[[#This Row],[SOL_H]]</f>
        <v>0</v>
      </c>
      <c r="AJ13">
        <f>(2*(Table3[[#This Row],[W_A]]+Table3[[#This Row],[W_H]]))+Table3[[#This Row],[OTL_A]]+Table3[[#This Row],[SOL_A]]+Table3[[#This Row],[OTL_H]]+Table3[[#This Row],[SOL_H]]</f>
        <v>16</v>
      </c>
      <c r="AK13">
        <f>(3*(Table3[[#This Row],[RW_A]]+Table3[[#This Row],[RW_H]]))+(2*(Table3[[#This Row],[OTW_A]]+Table3[[#This Row],[SOW_A]]+Table3[[#This Row],[OTW_H]]+Table3[[#This Row],[SOW_H]]))+Table3[[#This Row],[OTL_A]]+Table3[[#This Row],[SOL_A]]+Table3[[#This Row],[OTL_H]]+Table3[[#This Row],[SOL_H]]</f>
        <v>22</v>
      </c>
      <c r="AL13" s="15">
        <f>Table3[[#This Row],[PTS]]/(2*Table3[[#This Row],[GP]])</f>
        <v>0.8</v>
      </c>
      <c r="AM13" s="15">
        <f>Table3[[#This Row],[PTS2]]/(3*Table3[[#This Row],[GP]])</f>
        <v>0.73333333333333328</v>
      </c>
      <c r="AN13">
        <f>(2*Table3[[#This Row],[GR]])+Table3[[#This Row],[PTS]]</f>
        <v>160</v>
      </c>
      <c r="AO13">
        <f>(3*Table3[[#This Row],[GR]])+Table3[[#This Row],[PTS2]]</f>
        <v>238</v>
      </c>
      <c r="AP13" s="20" t="str">
        <f>_xlfn.CONCAT(TEXT(Table3[[#This Row],[W]], "0"), "-", TEXT(Table3[[#This Row],[RL]],"0"), "-", TEXT(Table3[[#This Row],[OTL]]+Table3[[#This Row],[SOL]], "0"))</f>
        <v>8-2-0</v>
      </c>
      <c r="AQ13">
        <f>COUNTIFS(DataRegularSeason20242025!$D$3:$D$1315,Table3[[#This Row],[Teams]],DataRegularSeason20242025!$K$3:$K$1315,0)</f>
        <v>0</v>
      </c>
      <c r="AR13">
        <f>SUMIF(DataRegularSeason20242025!$D$3:$D$1315,$A13, DataRegularSeason20242025!$J$3:$J$1315)</f>
        <v>22</v>
      </c>
      <c r="AS13">
        <f>SUMIF(DataRegularSeason20242025!$D$3:$D$1315,$A13, DataRegularSeason20242025!$K$3:$K$1315)</f>
        <v>13</v>
      </c>
      <c r="AT13">
        <f t="shared" si="3"/>
        <v>9</v>
      </c>
      <c r="AU13">
        <f>COUNTIFS(DataRegularSeason20242025!$E$3:$E$1315,Table3[[#This Row],[Teams]],DataRegularSeason20242025!$J$3:$J$1315,0)</f>
        <v>0</v>
      </c>
      <c r="AV13">
        <f>SUMIF(DataRegularSeason20242025!$E$3:$E$1315,$A13,DataRegularSeason20242025!$K$3:$K$1315)</f>
        <v>18</v>
      </c>
      <c r="AW13">
        <f>SUMIF(DataRegularSeason20242025!$E$3:$E$1315,$A13,DataRegularSeason20242025!$J$3:$J$1315)</f>
        <v>11</v>
      </c>
      <c r="AX13">
        <f t="shared" si="4"/>
        <v>7</v>
      </c>
      <c r="AY13">
        <f t="shared" si="5"/>
        <v>40</v>
      </c>
      <c r="AZ13">
        <f t="shared" si="6"/>
        <v>24</v>
      </c>
      <c r="BA13">
        <f t="shared" si="7"/>
        <v>16</v>
      </c>
      <c r="BB13" s="17">
        <f>Table3[[#This Row],[GF]]/Table3[[#This Row],[GP]]</f>
        <v>4</v>
      </c>
      <c r="BC13" s="17">
        <f>Table3[[#This Row],[GA]]/Table3[[#This Row],[GP]]</f>
        <v>2.4</v>
      </c>
      <c r="BD13" s="17">
        <f>(Table3[[#This Row],[GF]]-Table3[[#This Row],[GA]])/Table3[[#This Row],[GP]]</f>
        <v>1.6</v>
      </c>
      <c r="BE13">
        <f>COUNTIFS(DataRegularSeason20242025!$D$3:$D$1315,$A13,DataRegularSeason20242025!$H$3:$H$1315, $A13)</f>
        <v>3</v>
      </c>
      <c r="BF13">
        <f>COUNTIFS(DataRegularSeason20242025!$E$3:$E$1315,$A13,DataRegularSeason20242025!$H$3:$H$1315, $A13)</f>
        <v>2</v>
      </c>
      <c r="BG13">
        <f t="shared" si="8"/>
        <v>5</v>
      </c>
      <c r="BH13">
        <f t="shared" si="9"/>
        <v>3</v>
      </c>
      <c r="BI13">
        <f t="shared" si="10"/>
        <v>2</v>
      </c>
      <c r="BJ13">
        <f t="shared" si="11"/>
        <v>5</v>
      </c>
      <c r="BO13" t="s">
        <v>1481</v>
      </c>
      <c r="BP13">
        <f>(BP5/BP2)/2</f>
        <v>3.1848958333333335</v>
      </c>
    </row>
    <row r="14" spans="1:76" x14ac:dyDescent="0.25">
      <c r="A14" t="s">
        <v>25</v>
      </c>
      <c r="B14" t="s">
        <v>97</v>
      </c>
      <c r="C14" t="s">
        <v>100</v>
      </c>
      <c r="D14">
        <f>COUNTIFS(DataRegularSeason20242025!$D$3:$D$1315,$A14,DataRegularSeason20242025!$R$3:$R$1315,1,DataRegularSeason20242025!$N$3:$N$1315,1) + COUNTIFS(DataRegularSeason20242025!$E$3:$E$1315,$A14,DataRegularSeason20242025!$R$3:$R$1315,1,DataRegularSeason20242025!$N$3:$N$1315,1)</f>
        <v>6</v>
      </c>
      <c r="E14" s="15">
        <f>Table3[[#This Row],[Watched]]/Table3[[#This Row],[GP]]</f>
        <v>0.6</v>
      </c>
      <c r="F14">
        <f>COUNTIFS(DataRegularSeason20242025!$N$3:$N$1315,1,DataRegularSeason20242025!$D$3:$D$1315,$A14)</f>
        <v>5</v>
      </c>
      <c r="G14">
        <f>41-Table3[[#This Row],[GP_A]]</f>
        <v>36</v>
      </c>
      <c r="H14">
        <f>COUNTIFS(DataRegularSeason20242025!$E$3:$E$1315,$A14,DataRegularSeason20242025!$N$3:$N$1315,1)</f>
        <v>5</v>
      </c>
      <c r="I14">
        <f>41-Table3[[#This Row],[GP_H]]</f>
        <v>36</v>
      </c>
      <c r="J14">
        <f t="shared" si="0"/>
        <v>10</v>
      </c>
      <c r="K14">
        <f>82-Table3[[#This Row],[GP]]</f>
        <v>72</v>
      </c>
      <c r="L14">
        <f>COUNTIFS(DataRegularSeason20242025!$D$3:$D$1315,$A14, DataRegularSeason20242025!$L$3:$L$1315, $A14,DataRegularSeason20242025!$N$3:$N$1315,1)</f>
        <v>4</v>
      </c>
      <c r="M14">
        <f>COUNTIFS(DataRegularSeason20242025!$D$3:$D$1315,$A14, DataRegularSeason20242025!$L$3:$L$1315, $A14,DataRegularSeason20242025!$N$3:$N$1315,1,DataRegularSeason20242025!$M$3:$M$1315,"REG")</f>
        <v>3</v>
      </c>
      <c r="N14">
        <f>COUNTIFS(DataRegularSeason20242025!$D$3:$D$1315,$A14, DataRegularSeason20242025!$L$3:$L$1315, $A14,DataRegularSeason20242025!$N$3:$N$1315,1,DataRegularSeason20242025!$M$3:$M$1315,"OT")</f>
        <v>1</v>
      </c>
      <c r="O14">
        <f>COUNTIFS(DataRegularSeason20242025!$D$3:$D$1315,$A14, DataRegularSeason20242025!$L$3:$L$1315, $A14,DataRegularSeason20242025!$N$3:$N$1315,1,DataRegularSeason20242025!$M$3:$M$1315,"SO")</f>
        <v>0</v>
      </c>
      <c r="P14">
        <f t="shared" si="1"/>
        <v>1</v>
      </c>
      <c r="Q14">
        <f>COUNTIFS(DataRegularSeason20242025!$D$3:$D$1315,$A14, DataRegularSeason20242025!$S$3:$S$1315, $A14,DataRegularSeason20242025!$M$3:$M$1315,"REG")</f>
        <v>1</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1</v>
      </c>
      <c r="U14">
        <f>COUNTIFS(DataRegularSeason20242025!$E$3:$E$1315,$A14, DataRegularSeason20242025!$L$3:$L$1315, $A14,DataRegularSeason20242025!$N$3:$N$1315,1,DataRegularSeason20242025!$M$3:$M$1315,"REG")</f>
        <v>1</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 t="shared" si="2"/>
        <v>4</v>
      </c>
      <c r="Y14">
        <f>COUNTIFS(DataRegularSeason20242025!$E$3:$E$1315,$A14, DataRegularSeason20242025!$S$3:$S$1315, $A14,DataRegularSeason20242025!$M$3:$M$1315,"REG")</f>
        <v>1</v>
      </c>
      <c r="Z14">
        <f>COUNTIFS(DataRegularSeason20242025!$E$3:$E$1315,$A14, DataRegularSeason20242025!$S$3:$S$1315, $A14,DataRegularSeason20242025!$M$3:$M$1315,"OT")</f>
        <v>2</v>
      </c>
      <c r="AA14">
        <f>COUNTIFS(DataRegularSeason20242025!$E$3:$E$1315,$A14, DataRegularSeason20242025!$S$3:$S$1315, $A14,DataRegularSeason20242025!$M$3:$M$1315,"SO")</f>
        <v>1</v>
      </c>
      <c r="AB14">
        <f>Table3[[#This Row],[W_A]]+Table3[[#This Row],[W_H]]</f>
        <v>5</v>
      </c>
      <c r="AC14">
        <f>Table3[[#This Row],[L_A]]+Table3[[#This Row],[L_H]]</f>
        <v>5</v>
      </c>
      <c r="AD14">
        <f>Table3[[#This Row],[RW_A]]+Table3[[#This Row],[RW_H]]</f>
        <v>4</v>
      </c>
      <c r="AE14">
        <f>Table3[[#This Row],[RL_A]]+Table3[[#This Row],[RL_H]]</f>
        <v>2</v>
      </c>
      <c r="AF14">
        <f>Table3[[#This Row],[OTW_A]]+Table3[[#This Row],[OTW_H]]</f>
        <v>1</v>
      </c>
      <c r="AG14">
        <f>Table3[[#This Row],[OTL_A]]+Table3[[#This Row],[OTL_H]]</f>
        <v>2</v>
      </c>
      <c r="AH14">
        <f>Table3[[#This Row],[SOW_A]]+Table3[[#This Row],[SOW_H]]</f>
        <v>0</v>
      </c>
      <c r="AI14">
        <f>Table3[[#This Row],[SOL_A]]+Table3[[#This Row],[SOL_H]]</f>
        <v>1</v>
      </c>
      <c r="AJ14">
        <f>(2*(Table3[[#This Row],[W_A]]+Table3[[#This Row],[W_H]]))+Table3[[#This Row],[OTL_A]]+Table3[[#This Row],[SOL_A]]+Table3[[#This Row],[OTL_H]]+Table3[[#This Row],[SOL_H]]</f>
        <v>13</v>
      </c>
      <c r="AK14">
        <f>(3*(Table3[[#This Row],[RW_A]]+Table3[[#This Row],[RW_H]]))+(2*(Table3[[#This Row],[OTW_A]]+Table3[[#This Row],[SOW_A]]+Table3[[#This Row],[OTW_H]]+Table3[[#This Row],[SOW_H]]))+Table3[[#This Row],[OTL_A]]+Table3[[#This Row],[SOL_A]]+Table3[[#This Row],[OTL_H]]+Table3[[#This Row],[SOL_H]]</f>
        <v>17</v>
      </c>
      <c r="AL14" s="15">
        <f>Table3[[#This Row],[PTS]]/(2*Table3[[#This Row],[GP]])</f>
        <v>0.65</v>
      </c>
      <c r="AM14" s="15">
        <f>Table3[[#This Row],[PTS2]]/(3*Table3[[#This Row],[GP]])</f>
        <v>0.56666666666666665</v>
      </c>
      <c r="AN14">
        <f>(2*Table3[[#This Row],[GR]])+Table3[[#This Row],[PTS]]</f>
        <v>157</v>
      </c>
      <c r="AO14">
        <f>(3*Table3[[#This Row],[GR]])+Table3[[#This Row],[PTS2]]</f>
        <v>233</v>
      </c>
      <c r="AP14" s="20" t="str">
        <f>_xlfn.CONCAT(TEXT(Table3[[#This Row],[W]], "0"), "-", TEXT(Table3[[#This Row],[RL]],"0"), "-", TEXT(Table3[[#This Row],[OTL]]+Table3[[#This Row],[SOL]], "0"))</f>
        <v>5-2-3</v>
      </c>
      <c r="AQ14">
        <f>COUNTIFS(DataRegularSeason20242025!$D$3:$D$1315,Table3[[#This Row],[Teams]],DataRegularSeason20242025!$K$3:$K$1315,0)</f>
        <v>1</v>
      </c>
      <c r="AR14">
        <f>SUMIF(DataRegularSeason20242025!$D$3:$D$1315,$A14, DataRegularSeason20242025!$J$3:$J$1315)</f>
        <v>16</v>
      </c>
      <c r="AS14">
        <f>SUMIF(DataRegularSeason20242025!$D$3:$D$1315,$A14, DataRegularSeason20242025!$K$3:$K$1315)</f>
        <v>11</v>
      </c>
      <c r="AT14">
        <f t="shared" si="3"/>
        <v>5</v>
      </c>
      <c r="AU14">
        <f>COUNTIFS(DataRegularSeason20242025!$E$3:$E$1315,Table3[[#This Row],[Teams]],DataRegularSeason20242025!$J$3:$J$1315,0)</f>
        <v>0</v>
      </c>
      <c r="AV14">
        <f>SUMIF(DataRegularSeason20242025!$E$3:$E$1315,$A14,DataRegularSeason20242025!$K$3:$K$1315)</f>
        <v>14</v>
      </c>
      <c r="AW14">
        <f>SUMIF(DataRegularSeason20242025!$E$3:$E$1315,$A14,DataRegularSeason20242025!$J$3:$J$1315)</f>
        <v>22</v>
      </c>
      <c r="AX14">
        <f t="shared" si="4"/>
        <v>-8</v>
      </c>
      <c r="AY14">
        <f t="shared" si="5"/>
        <v>30</v>
      </c>
      <c r="AZ14">
        <f t="shared" si="6"/>
        <v>33</v>
      </c>
      <c r="BA14">
        <f t="shared" si="7"/>
        <v>-3</v>
      </c>
      <c r="BB14" s="17">
        <f>Table3[[#This Row],[GF]]/Table3[[#This Row],[GP]]</f>
        <v>3</v>
      </c>
      <c r="BC14" s="17">
        <f>Table3[[#This Row],[GA]]/Table3[[#This Row],[GP]]</f>
        <v>3.3</v>
      </c>
      <c r="BD14" s="17">
        <f>(Table3[[#This Row],[GF]]-Table3[[#This Row],[GA]])/Table3[[#This Row],[GP]]</f>
        <v>-0.3</v>
      </c>
      <c r="BE14">
        <f>COUNTIFS(DataRegularSeason20242025!$D$3:$D$1315,$A14,DataRegularSeason20242025!$H$3:$H$1315, $A14)</f>
        <v>4</v>
      </c>
      <c r="BF14">
        <f>COUNTIFS(DataRegularSeason20242025!$E$3:$E$1315,$A14,DataRegularSeason20242025!$H$3:$H$1315, $A14)</f>
        <v>3</v>
      </c>
      <c r="BG14">
        <f t="shared" si="8"/>
        <v>7</v>
      </c>
      <c r="BH14">
        <f t="shared" si="9"/>
        <v>1</v>
      </c>
      <c r="BI14">
        <f t="shared" si="10"/>
        <v>2</v>
      </c>
      <c r="BJ14">
        <f t="shared" si="11"/>
        <v>3</v>
      </c>
    </row>
    <row r="15" spans="1:76" x14ac:dyDescent="0.25">
      <c r="A15" t="s">
        <v>45</v>
      </c>
      <c r="B15" t="s">
        <v>98</v>
      </c>
      <c r="C15" t="s">
        <v>99</v>
      </c>
      <c r="D15">
        <f>COUNTIFS(DataRegularSeason20242025!$D$3:$D$1315,$A15,DataRegularSeason20242025!$R$3:$R$1315,1,DataRegularSeason20242025!$N$3:$N$1315,1) + COUNTIFS(DataRegularSeason20242025!$E$3:$E$1315,$A15,DataRegularSeason20242025!$R$3:$R$1315,1,DataRegularSeason20242025!$N$3:$N$1315,1)</f>
        <v>7</v>
      </c>
      <c r="E15" s="15">
        <f>Table3[[#This Row],[Watched]]/Table3[[#This Row],[GP]]</f>
        <v>0.58333333333333337</v>
      </c>
      <c r="F15">
        <f>COUNTIFS(DataRegularSeason20242025!$N$3:$N$1315,1,DataRegularSeason20242025!$D$3:$D$1315,$A15)</f>
        <v>6</v>
      </c>
      <c r="G15">
        <f>41-Table3[[#This Row],[GP_A]]</f>
        <v>35</v>
      </c>
      <c r="H15">
        <f>COUNTIFS(DataRegularSeason20242025!$E$3:$E$1315,$A15,DataRegularSeason20242025!$N$3:$N$1315,1)</f>
        <v>6</v>
      </c>
      <c r="I15">
        <f>41-Table3[[#This Row],[GP_H]]</f>
        <v>35</v>
      </c>
      <c r="J15">
        <f t="shared" si="0"/>
        <v>12</v>
      </c>
      <c r="K15">
        <f>82-Table3[[#This Row],[GP]]</f>
        <v>70</v>
      </c>
      <c r="L15">
        <f>COUNTIFS(DataRegularSeason20242025!$D$3:$D$1315,$A15, DataRegularSeason20242025!$L$3:$L$1315, $A15,DataRegularSeason20242025!$N$3:$N$1315,1)</f>
        <v>2</v>
      </c>
      <c r="M15">
        <f>COUNTIFS(DataRegularSeason20242025!$D$3:$D$1315,$A15, DataRegularSeason20242025!$L$3:$L$1315, $A15,DataRegularSeason20242025!$N$3:$N$1315,1,DataRegularSeason20242025!$M$3:$M$1315,"REG")</f>
        <v>1</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1</v>
      </c>
      <c r="P15">
        <f t="shared" si="1"/>
        <v>4</v>
      </c>
      <c r="Q15">
        <f>COUNTIFS(DataRegularSeason20242025!$D$3:$D$1315,$A15, DataRegularSeason20242025!$S$3:$S$1315, $A15,DataRegularSeason20242025!$M$3:$M$1315,"REG")</f>
        <v>3</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2</v>
      </c>
      <c r="U15">
        <f>COUNTIFS(DataRegularSeason20242025!$E$3:$E$1315,$A15, DataRegularSeason20242025!$L$3:$L$1315, $A15,DataRegularSeason20242025!$N$3:$N$1315,1,DataRegularSeason20242025!$M$3:$M$1315,"REG")</f>
        <v>2</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 t="shared" si="2"/>
        <v>4</v>
      </c>
      <c r="Y15">
        <f>COUNTIFS(DataRegularSeason20242025!$E$3:$E$1315,$A15, DataRegularSeason20242025!$S$3:$S$1315, $A15,DataRegularSeason20242025!$M$3:$M$1315,"REG")</f>
        <v>4</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4</v>
      </c>
      <c r="AC15">
        <f>Table3[[#This Row],[L_A]]+Table3[[#This Row],[L_H]]</f>
        <v>8</v>
      </c>
      <c r="AD15">
        <f>Table3[[#This Row],[RW_A]]+Table3[[#This Row],[RW_H]]</f>
        <v>3</v>
      </c>
      <c r="AE15">
        <f>Table3[[#This Row],[RL_A]]+Table3[[#This Row],[RL_H]]</f>
        <v>7</v>
      </c>
      <c r="AF15">
        <f>Table3[[#This Row],[OTW_A]]+Table3[[#This Row],[OTW_H]]</f>
        <v>0</v>
      </c>
      <c r="AG15">
        <f>Table3[[#This Row],[OTL_A]]+Table3[[#This Row],[OTL_H]]</f>
        <v>1</v>
      </c>
      <c r="AH15">
        <f>Table3[[#This Row],[SOW_A]]+Table3[[#This Row],[SOW_H]]</f>
        <v>1</v>
      </c>
      <c r="AI15">
        <f>Table3[[#This Row],[SOL_A]]+Table3[[#This Row],[SOL_H]]</f>
        <v>0</v>
      </c>
      <c r="AJ15">
        <f>(2*(Table3[[#This Row],[W_A]]+Table3[[#This Row],[W_H]]))+Table3[[#This Row],[OTL_A]]+Table3[[#This Row],[SOL_A]]+Table3[[#This Row],[OTL_H]]+Table3[[#This Row],[SOL_H]]</f>
        <v>9</v>
      </c>
      <c r="AK15">
        <f>(3*(Table3[[#This Row],[RW_A]]+Table3[[#This Row],[RW_H]]))+(2*(Table3[[#This Row],[OTW_A]]+Table3[[#This Row],[SOW_A]]+Table3[[#This Row],[OTW_H]]+Table3[[#This Row],[SOW_H]]))+Table3[[#This Row],[OTL_A]]+Table3[[#This Row],[SOL_A]]+Table3[[#This Row],[OTL_H]]+Table3[[#This Row],[SOL_H]]</f>
        <v>12</v>
      </c>
      <c r="AL15" s="15">
        <f>Table3[[#This Row],[PTS]]/(2*Table3[[#This Row],[GP]])</f>
        <v>0.375</v>
      </c>
      <c r="AM15" s="15">
        <f>Table3[[#This Row],[PTS2]]/(3*Table3[[#This Row],[GP]])</f>
        <v>0.33333333333333331</v>
      </c>
      <c r="AN15">
        <f>(2*Table3[[#This Row],[GR]])+Table3[[#This Row],[PTS]]</f>
        <v>149</v>
      </c>
      <c r="AO15">
        <f>(3*Table3[[#This Row],[GR]])+Table3[[#This Row],[PTS2]]</f>
        <v>222</v>
      </c>
      <c r="AP15" s="20" t="str">
        <f>_xlfn.CONCAT(TEXT(Table3[[#This Row],[W]], "0"), "-", TEXT(Table3[[#This Row],[RL]],"0"), "-", TEXT(Table3[[#This Row],[OTL]]+Table3[[#This Row],[SOL]], "0"))</f>
        <v>4-7-1</v>
      </c>
      <c r="AQ15">
        <f>COUNTIFS(DataRegularSeason20242025!$D$3:$D$1315,Table3[[#This Row],[Teams]],DataRegularSeason20242025!$K$3:$K$1315,0)</f>
        <v>1</v>
      </c>
      <c r="AR15">
        <f>SUMIF(DataRegularSeason20242025!$D$3:$D$1315,$A15, DataRegularSeason20242025!$J$3:$J$1315)</f>
        <v>19</v>
      </c>
      <c r="AS15">
        <f>SUMIF(DataRegularSeason20242025!$D$3:$D$1315,$A15, DataRegularSeason20242025!$K$3:$K$1315)</f>
        <v>25</v>
      </c>
      <c r="AT15">
        <f t="shared" si="3"/>
        <v>-6</v>
      </c>
      <c r="AU15">
        <f>COUNTIFS(DataRegularSeason20242025!$E$3:$E$1315,Table3[[#This Row],[Teams]],DataRegularSeason20242025!$J$3:$J$1315,0)</f>
        <v>0</v>
      </c>
      <c r="AV15">
        <f>SUMIF(DataRegularSeason20242025!$E$3:$E$1315,$A15,DataRegularSeason20242025!$K$3:$K$1315)</f>
        <v>13</v>
      </c>
      <c r="AW15">
        <f>SUMIF(DataRegularSeason20242025!$E$3:$E$1315,$A15,DataRegularSeason20242025!$J$3:$J$1315)</f>
        <v>20</v>
      </c>
      <c r="AX15">
        <f t="shared" si="4"/>
        <v>-7</v>
      </c>
      <c r="AY15">
        <f t="shared" si="5"/>
        <v>32</v>
      </c>
      <c r="AZ15">
        <f t="shared" si="6"/>
        <v>45</v>
      </c>
      <c r="BA15">
        <f t="shared" si="7"/>
        <v>-13</v>
      </c>
      <c r="BB15" s="17">
        <f>Table3[[#This Row],[GF]]/Table3[[#This Row],[GP]]</f>
        <v>2.6666666666666665</v>
      </c>
      <c r="BC15" s="17">
        <f>Table3[[#This Row],[GA]]/Table3[[#This Row],[GP]]</f>
        <v>3.75</v>
      </c>
      <c r="BD15" s="17">
        <f>(Table3[[#This Row],[GF]]-Table3[[#This Row],[GA]])/Table3[[#This Row],[GP]]</f>
        <v>-1.0833333333333333</v>
      </c>
      <c r="BE15">
        <f>COUNTIFS(DataRegularSeason20242025!$D$3:$D$1315,$A15,DataRegularSeason20242025!$H$3:$H$1315, $A15)</f>
        <v>3</v>
      </c>
      <c r="BF15">
        <f>COUNTIFS(DataRegularSeason20242025!$E$3:$E$1315,$A15,DataRegularSeason20242025!$H$3:$H$1315, $A15)</f>
        <v>1</v>
      </c>
      <c r="BG15">
        <f t="shared" si="8"/>
        <v>4</v>
      </c>
      <c r="BH15">
        <f t="shared" si="9"/>
        <v>3</v>
      </c>
      <c r="BI15">
        <f t="shared" si="10"/>
        <v>5</v>
      </c>
      <c r="BJ15">
        <f t="shared" si="11"/>
        <v>8</v>
      </c>
      <c r="BO15">
        <f>LARGE($AJ$2:$AJ$33,1)</f>
        <v>22</v>
      </c>
    </row>
    <row r="16" spans="1:76" x14ac:dyDescent="0.25">
      <c r="A16" t="s">
        <v>20</v>
      </c>
      <c r="B16" t="s">
        <v>98</v>
      </c>
      <c r="C16" t="s">
        <v>99</v>
      </c>
      <c r="D16">
        <f>COUNTIFS(DataRegularSeason20242025!$D$3:$D$1315,$A16,DataRegularSeason20242025!$R$3:$R$1315,1,DataRegularSeason20242025!$N$3:$N$1315,1) + COUNTIFS(DataRegularSeason20242025!$E$3:$E$1315,$A16,DataRegularSeason20242025!$R$3:$R$1315,1,DataRegularSeason20242025!$N$3:$N$1315,1)</f>
        <v>6</v>
      </c>
      <c r="E16" s="15">
        <f>Table3[[#This Row],[Watched]]/Table3[[#This Row],[GP]]</f>
        <v>0.54545454545454541</v>
      </c>
      <c r="F16">
        <f>COUNTIFS(DataRegularSeason20242025!$N$3:$N$1315,1,DataRegularSeason20242025!$D$3:$D$1315,$A16)</f>
        <v>5</v>
      </c>
      <c r="G16">
        <f>41-Table3[[#This Row],[GP_A]]</f>
        <v>36</v>
      </c>
      <c r="H16">
        <f>COUNTIFS(DataRegularSeason20242025!$E$3:$E$1315,$A16,DataRegularSeason20242025!$N$3:$N$1315,1)</f>
        <v>6</v>
      </c>
      <c r="I16">
        <f>41-Table3[[#This Row],[GP_H]]</f>
        <v>35</v>
      </c>
      <c r="J16">
        <f t="shared" si="0"/>
        <v>11</v>
      </c>
      <c r="K16">
        <f>82-Table3[[#This Row],[GP]]</f>
        <v>71</v>
      </c>
      <c r="L16">
        <f>COUNTIFS(DataRegularSeason20242025!$D$3:$D$1315,$A16, DataRegularSeason20242025!$L$3:$L$1315, $A16,DataRegularSeason20242025!$N$3:$N$1315,1)</f>
        <v>4</v>
      </c>
      <c r="M16">
        <f>COUNTIFS(DataRegularSeason20242025!$D$3:$D$1315,$A16, DataRegularSeason20242025!$L$3:$L$1315, $A16,DataRegularSeason20242025!$N$3:$N$1315,1,DataRegularSeason20242025!$M$3:$M$1315,"REG")</f>
        <v>4</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 t="shared" si="1"/>
        <v>1</v>
      </c>
      <c r="Q16">
        <f>COUNTIFS(DataRegularSeason20242025!$D$3:$D$1315,$A16, DataRegularSeason20242025!$S$3:$S$1315, $A16,DataRegularSeason20242025!$M$3:$M$1315,"REG")</f>
        <v>1</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4</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0</v>
      </c>
      <c r="X16">
        <f t="shared" si="2"/>
        <v>2</v>
      </c>
      <c r="Y16">
        <f>COUNTIFS(DataRegularSeason20242025!$E$3:$E$1315,$A16, DataRegularSeason20242025!$S$3:$S$1315, $A16,DataRegularSeason20242025!$M$3:$M$1315,"REG")</f>
        <v>1</v>
      </c>
      <c r="Z16">
        <f>COUNTIFS(DataRegularSeason20242025!$E$3:$E$1315,$A16, DataRegularSeason20242025!$S$3:$S$1315, $A16,DataRegularSeason20242025!$M$3:$M$1315,"OT")</f>
        <v>1</v>
      </c>
      <c r="AA16">
        <f>COUNTIFS(DataRegularSeason20242025!$E$3:$E$1315,$A16, DataRegularSeason20242025!$S$3:$S$1315, $A16,DataRegularSeason20242025!$M$3:$M$1315,"SO")</f>
        <v>0</v>
      </c>
      <c r="AB16">
        <f>Table3[[#This Row],[W_A]]+Table3[[#This Row],[W_H]]</f>
        <v>8</v>
      </c>
      <c r="AC16">
        <f>Table3[[#This Row],[L_A]]+Table3[[#This Row],[L_H]]</f>
        <v>3</v>
      </c>
      <c r="AD16">
        <f>Table3[[#This Row],[RW_A]]+Table3[[#This Row],[RW_H]]</f>
        <v>8</v>
      </c>
      <c r="AE16">
        <f>Table3[[#This Row],[RL_A]]+Table3[[#This Row],[RL_H]]</f>
        <v>2</v>
      </c>
      <c r="AF16">
        <f>Table3[[#This Row],[OTW_A]]+Table3[[#This Row],[OTW_H]]</f>
        <v>0</v>
      </c>
      <c r="AG16">
        <f>Table3[[#This Row],[OTL_A]]+Table3[[#This Row],[OTL_H]]</f>
        <v>1</v>
      </c>
      <c r="AH16">
        <f>Table3[[#This Row],[SOW_A]]+Table3[[#This Row],[SOW_H]]</f>
        <v>0</v>
      </c>
      <c r="AI16">
        <f>Table3[[#This Row],[SOL_A]]+Table3[[#This Row],[SOL_H]]</f>
        <v>0</v>
      </c>
      <c r="AJ16">
        <f>(2*(Table3[[#This Row],[W_A]]+Table3[[#This Row],[W_H]]))+Table3[[#This Row],[OTL_A]]+Table3[[#This Row],[SOL_A]]+Table3[[#This Row],[OTL_H]]+Table3[[#This Row],[SOL_H]]</f>
        <v>17</v>
      </c>
      <c r="AK16">
        <f>(3*(Table3[[#This Row],[RW_A]]+Table3[[#This Row],[RW_H]]))+(2*(Table3[[#This Row],[OTW_A]]+Table3[[#This Row],[SOW_A]]+Table3[[#This Row],[OTW_H]]+Table3[[#This Row],[SOW_H]]))+Table3[[#This Row],[OTL_A]]+Table3[[#This Row],[SOL_A]]+Table3[[#This Row],[OTL_H]]+Table3[[#This Row],[SOL_H]]</f>
        <v>25</v>
      </c>
      <c r="AL16" s="15">
        <f>Table3[[#This Row],[PTS]]/(2*Table3[[#This Row],[GP]])</f>
        <v>0.77272727272727271</v>
      </c>
      <c r="AM16" s="15">
        <f>Table3[[#This Row],[PTS2]]/(3*Table3[[#This Row],[GP]])</f>
        <v>0.75757575757575757</v>
      </c>
      <c r="AN16">
        <f>(2*Table3[[#This Row],[GR]])+Table3[[#This Row],[PTS]]</f>
        <v>159</v>
      </c>
      <c r="AO16">
        <f>(3*Table3[[#This Row],[GR]])+Table3[[#This Row],[PTS2]]</f>
        <v>238</v>
      </c>
      <c r="AP16" s="20" t="str">
        <f>_xlfn.CONCAT(TEXT(Table3[[#This Row],[W]], "0"), "-", TEXT(Table3[[#This Row],[RL]],"0"), "-", TEXT(Table3[[#This Row],[OTL]]+Table3[[#This Row],[SOL]], "0"))</f>
        <v>8-2-1</v>
      </c>
      <c r="AQ16">
        <f>COUNTIFS(DataRegularSeason20242025!$D$3:$D$1315,Table3[[#This Row],[Teams]],DataRegularSeason20242025!$K$3:$K$1315,0)</f>
        <v>1</v>
      </c>
      <c r="AR16">
        <f>SUMIF(DataRegularSeason20242025!$D$3:$D$1315,$A16, DataRegularSeason20242025!$J$3:$J$1315)</f>
        <v>25</v>
      </c>
      <c r="AS16">
        <f>SUMIF(DataRegularSeason20242025!$D$3:$D$1315,$A16, DataRegularSeason20242025!$K$3:$K$1315)</f>
        <v>10</v>
      </c>
      <c r="AT16">
        <f t="shared" si="3"/>
        <v>15</v>
      </c>
      <c r="AU16">
        <f>COUNTIFS(DataRegularSeason20242025!$E$3:$E$1315,Table3[[#This Row],[Teams]],DataRegularSeason20242025!$J$3:$J$1315,0)</f>
        <v>0</v>
      </c>
      <c r="AV16">
        <f>SUMIF(DataRegularSeason20242025!$E$3:$E$1315,$A16,DataRegularSeason20242025!$K$3:$K$1315)</f>
        <v>20</v>
      </c>
      <c r="AW16">
        <f>SUMIF(DataRegularSeason20242025!$E$3:$E$1315,$A16,DataRegularSeason20242025!$J$3:$J$1315)</f>
        <v>14</v>
      </c>
      <c r="AX16">
        <f t="shared" si="4"/>
        <v>6</v>
      </c>
      <c r="AY16">
        <f t="shared" si="5"/>
        <v>45</v>
      </c>
      <c r="AZ16">
        <f t="shared" si="6"/>
        <v>24</v>
      </c>
      <c r="BA16">
        <f t="shared" si="7"/>
        <v>21</v>
      </c>
      <c r="BB16" s="17">
        <f>Table3[[#This Row],[GF]]/Table3[[#This Row],[GP]]</f>
        <v>4.0909090909090908</v>
      </c>
      <c r="BC16" s="17">
        <f>Table3[[#This Row],[GA]]/Table3[[#This Row],[GP]]</f>
        <v>2.1818181818181817</v>
      </c>
      <c r="BD16" s="17">
        <f>(Table3[[#This Row],[GF]]-Table3[[#This Row],[GA]])/Table3[[#This Row],[GP]]</f>
        <v>1.9090909090909092</v>
      </c>
      <c r="BE16">
        <f>COUNTIFS(DataRegularSeason20242025!$D$3:$D$1315,$A16,DataRegularSeason20242025!$H$3:$H$1315, $A16)</f>
        <v>3</v>
      </c>
      <c r="BF16">
        <f>COUNTIFS(DataRegularSeason20242025!$E$3:$E$1315,$A16,DataRegularSeason20242025!$H$3:$H$1315, $A16)</f>
        <v>6</v>
      </c>
      <c r="BG16">
        <f t="shared" si="8"/>
        <v>9</v>
      </c>
      <c r="BH16">
        <f t="shared" si="9"/>
        <v>2</v>
      </c>
      <c r="BI16">
        <f t="shared" si="10"/>
        <v>0</v>
      </c>
      <c r="BJ16">
        <f t="shared" si="11"/>
        <v>2</v>
      </c>
    </row>
    <row r="17" spans="1:64" x14ac:dyDescent="0.25">
      <c r="A17" t="s">
        <v>31</v>
      </c>
      <c r="B17" t="s">
        <v>98</v>
      </c>
      <c r="C17" t="s">
        <v>81</v>
      </c>
      <c r="D17">
        <f>COUNTIFS(DataRegularSeason20242025!$D$3:$D$1315,$A17,DataRegularSeason20242025!$R$3:$R$1315,1,DataRegularSeason20242025!$N$3:$N$1315,1) + COUNTIFS(DataRegularSeason20242025!$E$3:$E$1315,$A17,DataRegularSeason20242025!$R$3:$R$1315,1,DataRegularSeason20242025!$N$3:$N$1315,1)</f>
        <v>6</v>
      </c>
      <c r="E17" s="15">
        <f>Table3[[#This Row],[Watched]]/Table3[[#This Row],[GP]]</f>
        <v>0.54545454545454541</v>
      </c>
      <c r="F17">
        <f>COUNTIFS(DataRegularSeason20242025!$N$3:$N$1315,1,DataRegularSeason20242025!$D$3:$D$1315,$A17)</f>
        <v>4</v>
      </c>
      <c r="G17">
        <f>41-Table3[[#This Row],[GP_A]]</f>
        <v>37</v>
      </c>
      <c r="H17">
        <f>COUNTIFS(DataRegularSeason20242025!$E$3:$E$1315,$A17,DataRegularSeason20242025!$N$3:$N$1315,1)</f>
        <v>7</v>
      </c>
      <c r="I17">
        <f>41-Table3[[#This Row],[GP_H]]</f>
        <v>34</v>
      </c>
      <c r="J17">
        <f t="shared" si="0"/>
        <v>11</v>
      </c>
      <c r="K17">
        <f>82-Table3[[#This Row],[GP]]</f>
        <v>71</v>
      </c>
      <c r="L17">
        <f>COUNTIFS(DataRegularSeason20242025!$D$3:$D$1315,$A17, DataRegularSeason20242025!$L$3:$L$1315, $A17,DataRegularSeason20242025!$N$3:$N$1315,1)</f>
        <v>2</v>
      </c>
      <c r="M17">
        <f>COUNTIFS(DataRegularSeason20242025!$D$3:$D$1315,$A17, DataRegularSeason20242025!$L$3:$L$1315, $A17,DataRegularSeason20242025!$N$3:$N$1315,1,DataRegularSeason20242025!$M$3:$M$1315,"REG")</f>
        <v>2</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 t="shared" si="1"/>
        <v>2</v>
      </c>
      <c r="Q17">
        <f>COUNTIFS(DataRegularSeason20242025!$D$3:$D$1315,$A17, DataRegularSeason20242025!$S$3:$S$1315, $A17,DataRegularSeason20242025!$M$3:$M$1315,"REG")</f>
        <v>2</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3</v>
      </c>
      <c r="U17">
        <f>COUNTIFS(DataRegularSeason20242025!$E$3:$E$1315,$A17, DataRegularSeason20242025!$L$3:$L$1315, $A17,DataRegularSeason20242025!$N$3:$N$1315,1,DataRegularSeason20242025!$M$3:$M$1315,"REG")</f>
        <v>3</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0</v>
      </c>
      <c r="X17">
        <f t="shared" si="2"/>
        <v>4</v>
      </c>
      <c r="Y17">
        <f>COUNTIFS(DataRegularSeason20242025!$E$3:$E$1315,$A17, DataRegularSeason20242025!$S$3:$S$1315, $A17,DataRegularSeason20242025!$M$3:$M$1315,"REG")</f>
        <v>3</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5</v>
      </c>
      <c r="AC17">
        <f>Table3[[#This Row],[L_A]]+Table3[[#This Row],[L_H]]</f>
        <v>6</v>
      </c>
      <c r="AD17">
        <f>Table3[[#This Row],[RW_A]]+Table3[[#This Row],[RW_H]]</f>
        <v>5</v>
      </c>
      <c r="AE17">
        <f>Table3[[#This Row],[RL_A]]+Table3[[#This Row],[RL_H]]</f>
        <v>5</v>
      </c>
      <c r="AF17">
        <f>Table3[[#This Row],[OTW_A]]+Table3[[#This Row],[OTW_H]]</f>
        <v>0</v>
      </c>
      <c r="AG17">
        <f>Table3[[#This Row],[OTL_A]]+Table3[[#This Row],[OTL_H]]</f>
        <v>1</v>
      </c>
      <c r="AH17">
        <f>Table3[[#This Row],[SOW_A]]+Table3[[#This Row],[SOW_H]]</f>
        <v>0</v>
      </c>
      <c r="AI17">
        <f>Table3[[#This Row],[SOL_A]]+Table3[[#This Row],[SOL_H]]</f>
        <v>0</v>
      </c>
      <c r="AJ17">
        <f>(2*(Table3[[#This Row],[W_A]]+Table3[[#This Row],[W_H]]))+Table3[[#This Row],[OTL_A]]+Table3[[#This Row],[SOL_A]]+Table3[[#This Row],[OTL_H]]+Table3[[#This Row],[SOL_H]]</f>
        <v>11</v>
      </c>
      <c r="AK17">
        <f>(3*(Table3[[#This Row],[RW_A]]+Table3[[#This Row],[RW_H]]))+(2*(Table3[[#This Row],[OTW_A]]+Table3[[#This Row],[SOW_A]]+Table3[[#This Row],[OTW_H]]+Table3[[#This Row],[SOW_H]]))+Table3[[#This Row],[OTL_A]]+Table3[[#This Row],[SOL_A]]+Table3[[#This Row],[OTL_H]]+Table3[[#This Row],[SOL_H]]</f>
        <v>16</v>
      </c>
      <c r="AL17" s="15">
        <f>Table3[[#This Row],[PTS]]/(2*Table3[[#This Row],[GP]])</f>
        <v>0.5</v>
      </c>
      <c r="AM17" s="15">
        <f>Table3[[#This Row],[PTS2]]/(3*Table3[[#This Row],[GP]])</f>
        <v>0.48484848484848486</v>
      </c>
      <c r="AN17">
        <f>(2*Table3[[#This Row],[GR]])+Table3[[#This Row],[PTS]]</f>
        <v>153</v>
      </c>
      <c r="AO17">
        <f>(3*Table3[[#This Row],[GR]])+Table3[[#This Row],[PTS2]]</f>
        <v>229</v>
      </c>
      <c r="AP17" s="20" t="str">
        <f>_xlfn.CONCAT(TEXT(Table3[[#This Row],[W]], "0"), "-", TEXT(Table3[[#This Row],[RL]],"0"), "-", TEXT(Table3[[#This Row],[OTL]]+Table3[[#This Row],[SOL]], "0"))</f>
        <v>5-5-1</v>
      </c>
      <c r="AQ17">
        <f>COUNTIFS(DataRegularSeason20242025!$D$3:$D$1315,Table3[[#This Row],[Teams]],DataRegularSeason20242025!$K$3:$K$1315,0)</f>
        <v>1</v>
      </c>
      <c r="AR17">
        <f>SUMIF(DataRegularSeason20242025!$D$3:$D$1315,$A17, DataRegularSeason20242025!$J$3:$J$1315)</f>
        <v>10</v>
      </c>
      <c r="AS17">
        <f>SUMIF(DataRegularSeason20242025!$D$3:$D$1315,$A17, DataRegularSeason20242025!$K$3:$K$1315)</f>
        <v>11</v>
      </c>
      <c r="AT17">
        <f t="shared" si="3"/>
        <v>-1</v>
      </c>
      <c r="AU17">
        <f>COUNTIFS(DataRegularSeason20242025!$E$3:$E$1315,Table3[[#This Row],[Teams]],DataRegularSeason20242025!$J$3:$J$1315,0)</f>
        <v>1</v>
      </c>
      <c r="AV17">
        <f>SUMIF(DataRegularSeason20242025!$E$3:$E$1315,$A17,DataRegularSeason20242025!$K$3:$K$1315)</f>
        <v>19</v>
      </c>
      <c r="AW17">
        <f>SUMIF(DataRegularSeason20242025!$E$3:$E$1315,$A17,DataRegularSeason20242025!$J$3:$J$1315)</f>
        <v>24</v>
      </c>
      <c r="AX17">
        <f t="shared" si="4"/>
        <v>-5</v>
      </c>
      <c r="AY17">
        <f t="shared" si="5"/>
        <v>29</v>
      </c>
      <c r="AZ17">
        <f t="shared" si="6"/>
        <v>35</v>
      </c>
      <c r="BA17">
        <f t="shared" si="7"/>
        <v>-6</v>
      </c>
      <c r="BB17" s="17">
        <f>Table3[[#This Row],[GF]]/Table3[[#This Row],[GP]]</f>
        <v>2.6363636363636362</v>
      </c>
      <c r="BC17" s="17">
        <f>Table3[[#This Row],[GA]]/Table3[[#This Row],[GP]]</f>
        <v>3.1818181818181817</v>
      </c>
      <c r="BD17" s="17">
        <f>(Table3[[#This Row],[GF]]-Table3[[#This Row],[GA]])/Table3[[#This Row],[GP]]</f>
        <v>-0.54545454545454541</v>
      </c>
      <c r="BE17">
        <f>COUNTIFS(DataRegularSeason20242025!$D$3:$D$1315,$A17,DataRegularSeason20242025!$H$3:$H$1315, $A17)</f>
        <v>0</v>
      </c>
      <c r="BF17">
        <f>COUNTIFS(DataRegularSeason20242025!$E$3:$E$1315,$A17,DataRegularSeason20242025!$H$3:$H$1315, $A17)</f>
        <v>1</v>
      </c>
      <c r="BG17">
        <f t="shared" si="8"/>
        <v>1</v>
      </c>
      <c r="BH17">
        <f t="shared" si="9"/>
        <v>4</v>
      </c>
      <c r="BI17">
        <f t="shared" si="10"/>
        <v>6</v>
      </c>
      <c r="BJ17">
        <f t="shared" si="11"/>
        <v>10</v>
      </c>
    </row>
    <row r="18" spans="1:64" x14ac:dyDescent="0.25">
      <c r="A18" t="s">
        <v>28</v>
      </c>
      <c r="B18" t="s">
        <v>97</v>
      </c>
      <c r="C18" t="s">
        <v>100</v>
      </c>
      <c r="D18">
        <f>COUNTIFS(DataRegularSeason20242025!$D$3:$D$1315,$A18,DataRegularSeason20242025!$R$3:$R$1315,1,DataRegularSeason20242025!$N$3:$N$1315,1) + COUNTIFS(DataRegularSeason20242025!$E$3:$E$1315,$A18,DataRegularSeason20242025!$R$3:$R$1315,1,DataRegularSeason20242025!$N$3:$N$1315,1)</f>
        <v>7</v>
      </c>
      <c r="E18" s="15">
        <f>Table3[[#This Row],[Watched]]/Table3[[#This Row],[GP]]</f>
        <v>0.53846153846153844</v>
      </c>
      <c r="F18">
        <f>COUNTIFS(DataRegularSeason20242025!$N$3:$N$1315,1,DataRegularSeason20242025!$D$3:$D$1315,$A18)</f>
        <v>9</v>
      </c>
      <c r="G18">
        <f>41-Table3[[#This Row],[GP_A]]</f>
        <v>32</v>
      </c>
      <c r="H18">
        <f>COUNTIFS(DataRegularSeason20242025!$E$3:$E$1315,$A18,DataRegularSeason20242025!$N$3:$N$1315,1)</f>
        <v>4</v>
      </c>
      <c r="I18">
        <f>41-Table3[[#This Row],[GP_H]]</f>
        <v>37</v>
      </c>
      <c r="J18">
        <f t="shared" si="0"/>
        <v>13</v>
      </c>
      <c r="K18">
        <f>82-Table3[[#This Row],[GP]]</f>
        <v>69</v>
      </c>
      <c r="L18">
        <f>COUNTIFS(DataRegularSeason20242025!$D$3:$D$1315,$A18, DataRegularSeason20242025!$L$3:$L$1315, $A18,DataRegularSeason20242025!$N$3:$N$1315,1)</f>
        <v>4</v>
      </c>
      <c r="M18">
        <f>COUNTIFS(DataRegularSeason20242025!$D$3:$D$1315,$A18, DataRegularSeason20242025!$L$3:$L$1315, $A18,DataRegularSeason20242025!$N$3:$N$1315,1,DataRegularSeason20242025!$M$3:$M$1315,"REG")</f>
        <v>4</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 t="shared" si="1"/>
        <v>5</v>
      </c>
      <c r="Q18">
        <f>COUNTIFS(DataRegularSeason20242025!$D$3:$D$1315,$A18, DataRegularSeason20242025!$S$3:$S$1315, $A18,DataRegularSeason20242025!$M$3:$M$1315,"REG")</f>
        <v>3</v>
      </c>
      <c r="R18">
        <f>COUNTIFS(DataRegularSeason20242025!$D$3:$D$1315,$A18, DataRegularSeason20242025!$S$3:$S$1315, $A18,DataRegularSeason20242025!$M$3:$M$1315,"OT")</f>
        <v>2</v>
      </c>
      <c r="S18">
        <f>COUNTIFS(DataRegularSeason20242025!$D$3:$D$1315,$A18, DataRegularSeason20242025!$S$3:$S$1315, $A18,DataRegularSeason20242025!$M$3:$M$1315,"SO")</f>
        <v>0</v>
      </c>
      <c r="T18">
        <f>COUNTIFS(DataRegularSeason20242025!$E$3:$E$1315,$A18, DataRegularSeason20242025!$L$3:$L$1315, $A18, DataRegularSeason20242025!$N$3:$N$1315,1)</f>
        <v>3</v>
      </c>
      <c r="U18">
        <f>COUNTIFS(DataRegularSeason20242025!$E$3:$E$1315,$A18, DataRegularSeason20242025!$L$3:$L$1315, $A18,DataRegularSeason20242025!$N$3:$N$1315,1,DataRegularSeason20242025!$M$3:$M$1315,"REG")</f>
        <v>3</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0</v>
      </c>
      <c r="X18">
        <f t="shared" si="2"/>
        <v>1</v>
      </c>
      <c r="Y18">
        <f>COUNTIFS(DataRegularSeason20242025!$E$3:$E$1315,$A18, DataRegularSeason20242025!$S$3:$S$1315, $A18,DataRegularSeason20242025!$M$3:$M$1315,"REG")</f>
        <v>0</v>
      </c>
      <c r="Z18">
        <f>COUNTIFS(DataRegularSeason20242025!$E$3:$E$1315,$A18, DataRegularSeason20242025!$S$3:$S$1315, $A18,DataRegularSeason20242025!$M$3:$M$1315,"OT")</f>
        <v>0</v>
      </c>
      <c r="AA18">
        <f>COUNTIFS(DataRegularSeason20242025!$E$3:$E$1315,$A18, DataRegularSeason20242025!$S$3:$S$1315, $A18,DataRegularSeason20242025!$M$3:$M$1315,"SO")</f>
        <v>1</v>
      </c>
      <c r="AB18">
        <f>Table3[[#This Row],[W_A]]+Table3[[#This Row],[W_H]]</f>
        <v>7</v>
      </c>
      <c r="AC18">
        <f>Table3[[#This Row],[L_A]]+Table3[[#This Row],[L_H]]</f>
        <v>6</v>
      </c>
      <c r="AD18">
        <f>Table3[[#This Row],[RW_A]]+Table3[[#This Row],[RW_H]]</f>
        <v>7</v>
      </c>
      <c r="AE18">
        <f>Table3[[#This Row],[RL_A]]+Table3[[#This Row],[RL_H]]</f>
        <v>3</v>
      </c>
      <c r="AF18">
        <f>Table3[[#This Row],[OTW_A]]+Table3[[#This Row],[OTW_H]]</f>
        <v>0</v>
      </c>
      <c r="AG18">
        <f>Table3[[#This Row],[OTL_A]]+Table3[[#This Row],[OTL_H]]</f>
        <v>2</v>
      </c>
      <c r="AH18">
        <f>Table3[[#This Row],[SOW_A]]+Table3[[#This Row],[SOW_H]]</f>
        <v>0</v>
      </c>
      <c r="AI18">
        <f>Table3[[#This Row],[SOL_A]]+Table3[[#This Row],[SOL_H]]</f>
        <v>1</v>
      </c>
      <c r="AJ18">
        <f>(2*(Table3[[#This Row],[W_A]]+Table3[[#This Row],[W_H]]))+Table3[[#This Row],[OTL_A]]+Table3[[#This Row],[SOL_A]]+Table3[[#This Row],[OTL_H]]+Table3[[#This Row],[SOL_H]]</f>
        <v>17</v>
      </c>
      <c r="AK18">
        <f>(3*(Table3[[#This Row],[RW_A]]+Table3[[#This Row],[RW_H]]))+(2*(Table3[[#This Row],[OTW_A]]+Table3[[#This Row],[SOW_A]]+Table3[[#This Row],[OTW_H]]+Table3[[#This Row],[SOW_H]]))+Table3[[#This Row],[OTL_A]]+Table3[[#This Row],[SOL_A]]+Table3[[#This Row],[OTL_H]]+Table3[[#This Row],[SOL_H]]</f>
        <v>24</v>
      </c>
      <c r="AL18" s="15">
        <f>Table3[[#This Row],[PTS]]/(2*Table3[[#This Row],[GP]])</f>
        <v>0.65384615384615385</v>
      </c>
      <c r="AM18" s="15">
        <f>Table3[[#This Row],[PTS2]]/(3*Table3[[#This Row],[GP]])</f>
        <v>0.61538461538461542</v>
      </c>
      <c r="AN18">
        <f>(2*Table3[[#This Row],[GR]])+Table3[[#This Row],[PTS]]</f>
        <v>155</v>
      </c>
      <c r="AO18">
        <f>(3*Table3[[#This Row],[GR]])+Table3[[#This Row],[PTS2]]</f>
        <v>231</v>
      </c>
      <c r="AP18" s="20" t="str">
        <f>_xlfn.CONCAT(TEXT(Table3[[#This Row],[W]], "0"), "-", TEXT(Table3[[#This Row],[RL]],"0"), "-", TEXT(Table3[[#This Row],[OTL]]+Table3[[#This Row],[SOL]], "0"))</f>
        <v>7-3-3</v>
      </c>
      <c r="AQ18">
        <f>COUNTIFS(DataRegularSeason20242025!$D$3:$D$1315,Table3[[#This Row],[Teams]],DataRegularSeason20242025!$K$3:$K$1315,0)</f>
        <v>1</v>
      </c>
      <c r="AR18">
        <f>SUMIF(DataRegularSeason20242025!$D$3:$D$1315,$A18, DataRegularSeason20242025!$J$3:$J$1315)</f>
        <v>27</v>
      </c>
      <c r="AS18">
        <f>SUMIF(DataRegularSeason20242025!$D$3:$D$1315,$A18, DataRegularSeason20242025!$K$3:$K$1315)</f>
        <v>29</v>
      </c>
      <c r="AT18">
        <f t="shared" si="3"/>
        <v>-2</v>
      </c>
      <c r="AU18">
        <f>COUNTIFS(DataRegularSeason20242025!$E$3:$E$1315,Table3[[#This Row],[Teams]],DataRegularSeason20242025!$J$3:$J$1315,0)</f>
        <v>0</v>
      </c>
      <c r="AV18">
        <f>SUMIF(DataRegularSeason20242025!$E$3:$E$1315,$A18,DataRegularSeason20242025!$K$3:$K$1315)</f>
        <v>15</v>
      </c>
      <c r="AW18">
        <f>SUMIF(DataRegularSeason20242025!$E$3:$E$1315,$A18,DataRegularSeason20242025!$J$3:$J$1315)</f>
        <v>11</v>
      </c>
      <c r="AX18">
        <f t="shared" si="4"/>
        <v>4</v>
      </c>
      <c r="AY18">
        <f t="shared" si="5"/>
        <v>42</v>
      </c>
      <c r="AZ18">
        <f t="shared" si="6"/>
        <v>40</v>
      </c>
      <c r="BA18">
        <f t="shared" si="7"/>
        <v>2</v>
      </c>
      <c r="BB18" s="17">
        <f>Table3[[#This Row],[GF]]/Table3[[#This Row],[GP]]</f>
        <v>3.2307692307692308</v>
      </c>
      <c r="BC18" s="17">
        <f>Table3[[#This Row],[GA]]/Table3[[#This Row],[GP]]</f>
        <v>3.0769230769230771</v>
      </c>
      <c r="BD18" s="17">
        <f>(Table3[[#This Row],[GF]]-Table3[[#This Row],[GA]])/Table3[[#This Row],[GP]]</f>
        <v>0.15384615384615385</v>
      </c>
      <c r="BE18">
        <f>COUNTIFS(DataRegularSeason20242025!$D$3:$D$1315,$A18,DataRegularSeason20242025!$H$3:$H$1315, $A18)</f>
        <v>4</v>
      </c>
      <c r="BF18">
        <f>COUNTIFS(DataRegularSeason20242025!$E$3:$E$1315,$A18,DataRegularSeason20242025!$H$3:$H$1315, $A18)</f>
        <v>2</v>
      </c>
      <c r="BG18">
        <f t="shared" si="8"/>
        <v>6</v>
      </c>
      <c r="BH18">
        <f t="shared" si="9"/>
        <v>5</v>
      </c>
      <c r="BI18">
        <f t="shared" si="10"/>
        <v>2</v>
      </c>
      <c r="BJ18">
        <f t="shared" si="11"/>
        <v>7</v>
      </c>
    </row>
    <row r="19" spans="1:64" x14ac:dyDescent="0.25">
      <c r="A19" t="s">
        <v>18</v>
      </c>
      <c r="B19" t="s">
        <v>98</v>
      </c>
      <c r="C19" t="s">
        <v>81</v>
      </c>
      <c r="D19">
        <f>COUNTIFS(DataRegularSeason20242025!$D$3:$D$1315,$A19,DataRegularSeason20242025!$R$3:$R$1315,1,DataRegularSeason20242025!$N$3:$N$1315,1) + COUNTIFS(DataRegularSeason20242025!$E$3:$E$1315,$A19,DataRegularSeason20242025!$R$3:$R$1315,1,DataRegularSeason20242025!$N$3:$N$1315,1)</f>
        <v>7</v>
      </c>
      <c r="E19" s="15">
        <f>Table3[[#This Row],[Watched]]/Table3[[#This Row],[GP]]</f>
        <v>0.53846153846153844</v>
      </c>
      <c r="F19">
        <f>COUNTIFS(DataRegularSeason20242025!$N$3:$N$1315,1,DataRegularSeason20242025!$D$3:$D$1315,$A19)</f>
        <v>7</v>
      </c>
      <c r="G19">
        <f>41-Table3[[#This Row],[GP_A]]</f>
        <v>34</v>
      </c>
      <c r="H19">
        <f>COUNTIFS(DataRegularSeason20242025!$E$3:$E$1315,$A19,DataRegularSeason20242025!$N$3:$N$1315,1)</f>
        <v>6</v>
      </c>
      <c r="I19">
        <f>41-Table3[[#This Row],[GP_H]]</f>
        <v>35</v>
      </c>
      <c r="J19">
        <f t="shared" si="0"/>
        <v>13</v>
      </c>
      <c r="K19">
        <f>82-Table3[[#This Row],[GP]]</f>
        <v>69</v>
      </c>
      <c r="L19">
        <f>COUNTIFS(DataRegularSeason20242025!$D$3:$D$1315,$A19, DataRegularSeason20242025!$L$3:$L$1315, $A19,DataRegularSeason20242025!$N$3:$N$1315,1)</f>
        <v>2</v>
      </c>
      <c r="M19">
        <f>COUNTIFS(DataRegularSeason20242025!$D$3:$D$1315,$A19, DataRegularSeason20242025!$L$3:$L$1315, $A19,DataRegularSeason20242025!$N$3:$N$1315,1,DataRegularSeason20242025!$M$3:$M$1315,"REG")</f>
        <v>2</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 t="shared" si="1"/>
        <v>5</v>
      </c>
      <c r="Q19">
        <f>COUNTIFS(DataRegularSeason20242025!$D$3:$D$1315,$A19, DataRegularSeason20242025!$S$3:$S$1315, $A19,DataRegularSeason20242025!$M$3:$M$1315,"REG")</f>
        <v>3</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4</v>
      </c>
      <c r="U19">
        <f>COUNTIFS(DataRegularSeason20242025!$E$3:$E$1315,$A19, DataRegularSeason20242025!$L$3:$L$1315, $A19,DataRegularSeason20242025!$N$3:$N$1315,1,DataRegularSeason20242025!$M$3:$M$1315,"REG")</f>
        <v>4</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0</v>
      </c>
      <c r="X19">
        <f t="shared" si="2"/>
        <v>2</v>
      </c>
      <c r="Y19">
        <f>COUNTIFS(DataRegularSeason20242025!$E$3:$E$1315,$A19, DataRegularSeason20242025!$S$3:$S$1315, $A19,DataRegularSeason20242025!$M$3:$M$1315,"REG")</f>
        <v>2</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6</v>
      </c>
      <c r="AC19">
        <f>Table3[[#This Row],[L_A]]+Table3[[#This Row],[L_H]]</f>
        <v>7</v>
      </c>
      <c r="AD19">
        <f>Table3[[#This Row],[RW_A]]+Table3[[#This Row],[RW_H]]</f>
        <v>6</v>
      </c>
      <c r="AE19">
        <f>Table3[[#This Row],[RL_A]]+Table3[[#This Row],[RL_H]]</f>
        <v>5</v>
      </c>
      <c r="AF19">
        <f>Table3[[#This Row],[OTW_A]]+Table3[[#This Row],[OTW_H]]</f>
        <v>0</v>
      </c>
      <c r="AG19">
        <f>Table3[[#This Row],[OTL_A]]+Table3[[#This Row],[OTL_H]]</f>
        <v>2</v>
      </c>
      <c r="AH19">
        <f>Table3[[#This Row],[SOW_A]]+Table3[[#This Row],[SOW_H]]</f>
        <v>0</v>
      </c>
      <c r="AI19">
        <f>Table3[[#This Row],[SOL_A]]+Table3[[#This Row],[SOL_H]]</f>
        <v>0</v>
      </c>
      <c r="AJ19">
        <f>(2*(Table3[[#This Row],[W_A]]+Table3[[#This Row],[W_H]]))+Table3[[#This Row],[OTL_A]]+Table3[[#This Row],[SOL_A]]+Table3[[#This Row],[OTL_H]]+Table3[[#This Row],[SOL_H]]</f>
        <v>14</v>
      </c>
      <c r="AK19">
        <f>(3*(Table3[[#This Row],[RW_A]]+Table3[[#This Row],[RW_H]]))+(2*(Table3[[#This Row],[OTW_A]]+Table3[[#This Row],[SOW_A]]+Table3[[#This Row],[OTW_H]]+Table3[[#This Row],[SOW_H]]))+Table3[[#This Row],[OTL_A]]+Table3[[#This Row],[SOL_A]]+Table3[[#This Row],[OTL_H]]+Table3[[#This Row],[SOL_H]]</f>
        <v>20</v>
      </c>
      <c r="AL19" s="15">
        <f>Table3[[#This Row],[PTS]]/(2*Table3[[#This Row],[GP]])</f>
        <v>0.53846153846153844</v>
      </c>
      <c r="AM19" s="15">
        <f>Table3[[#This Row],[PTS2]]/(3*Table3[[#This Row],[GP]])</f>
        <v>0.51282051282051277</v>
      </c>
      <c r="AN19">
        <f>(2*Table3[[#This Row],[GR]])+Table3[[#This Row],[PTS]]</f>
        <v>152</v>
      </c>
      <c r="AO19">
        <f>(3*Table3[[#This Row],[GR]])+Table3[[#This Row],[PTS2]]</f>
        <v>227</v>
      </c>
      <c r="AP19" s="20" t="str">
        <f>_xlfn.CONCAT(TEXT(Table3[[#This Row],[W]], "0"), "-", TEXT(Table3[[#This Row],[RL]],"0"), "-", TEXT(Table3[[#This Row],[OTL]]+Table3[[#This Row],[SOL]], "0"))</f>
        <v>6-5-2</v>
      </c>
      <c r="AQ19">
        <f>COUNTIFS(DataRegularSeason20242025!$D$3:$D$1315,Table3[[#This Row],[Teams]],DataRegularSeason20242025!$K$3:$K$1315,0)</f>
        <v>0</v>
      </c>
      <c r="AR19">
        <f>SUMIF(DataRegularSeason20242025!$D$3:$D$1315,$A19, DataRegularSeason20242025!$J$3:$J$1315)</f>
        <v>18</v>
      </c>
      <c r="AS19">
        <f>SUMIF(DataRegularSeason20242025!$D$3:$D$1315,$A19, DataRegularSeason20242025!$K$3:$K$1315)</f>
        <v>23</v>
      </c>
      <c r="AT19">
        <f t="shared" si="3"/>
        <v>-5</v>
      </c>
      <c r="AU19">
        <f>COUNTIFS(DataRegularSeason20242025!$E$3:$E$1315,Table3[[#This Row],[Teams]],DataRegularSeason20242025!$J$3:$J$1315,0)</f>
        <v>0</v>
      </c>
      <c r="AV19">
        <f>SUMIF(DataRegularSeason20242025!$E$3:$E$1315,$A19,DataRegularSeason20242025!$K$3:$K$1315)</f>
        <v>21</v>
      </c>
      <c r="AW19">
        <f>SUMIF(DataRegularSeason20242025!$E$3:$E$1315,$A19,DataRegularSeason20242025!$J$3:$J$1315)</f>
        <v>16</v>
      </c>
      <c r="AX19">
        <f t="shared" si="4"/>
        <v>5</v>
      </c>
      <c r="AY19">
        <f t="shared" si="5"/>
        <v>39</v>
      </c>
      <c r="AZ19">
        <f t="shared" si="6"/>
        <v>39</v>
      </c>
      <c r="BA19">
        <f t="shared" si="7"/>
        <v>0</v>
      </c>
      <c r="BB19" s="17">
        <f>Table3[[#This Row],[GF]]/Table3[[#This Row],[GP]]</f>
        <v>3</v>
      </c>
      <c r="BC19" s="17">
        <f>Table3[[#This Row],[GA]]/Table3[[#This Row],[GP]]</f>
        <v>3</v>
      </c>
      <c r="BD19" s="17">
        <f>(Table3[[#This Row],[GF]]-Table3[[#This Row],[GA]])/Table3[[#This Row],[GP]]</f>
        <v>0</v>
      </c>
      <c r="BE19">
        <f>COUNTIFS(DataRegularSeason20242025!$D$3:$D$1315,$A19,DataRegularSeason20242025!$H$3:$H$1315, $A19)</f>
        <v>4</v>
      </c>
      <c r="BF19">
        <f>COUNTIFS(DataRegularSeason20242025!$E$3:$E$1315,$A19,DataRegularSeason20242025!$H$3:$H$1315, $A19)</f>
        <v>5</v>
      </c>
      <c r="BG19">
        <f t="shared" si="8"/>
        <v>9</v>
      </c>
      <c r="BH19">
        <f t="shared" si="9"/>
        <v>3</v>
      </c>
      <c r="BI19">
        <f t="shared" si="10"/>
        <v>1</v>
      </c>
      <c r="BJ19">
        <f t="shared" si="11"/>
        <v>4</v>
      </c>
    </row>
    <row r="20" spans="1:64" x14ac:dyDescent="0.25">
      <c r="A20" t="s">
        <v>32</v>
      </c>
      <c r="B20" t="s">
        <v>98</v>
      </c>
      <c r="C20" t="s">
        <v>99</v>
      </c>
      <c r="D20">
        <f>COUNTIFS(DataRegularSeason20242025!$D$3:$D$1315,$A20,DataRegularSeason20242025!$R$3:$R$1315,1,DataRegularSeason20242025!$N$3:$N$1315,1) + COUNTIFS(DataRegularSeason20242025!$E$3:$E$1315,$A20,DataRegularSeason20242025!$R$3:$R$1315,1,DataRegularSeason20242025!$N$3:$N$1315,1)</f>
        <v>9</v>
      </c>
      <c r="E20" s="15">
        <f>Table3[[#This Row],[Watched]]/Table3[[#This Row],[GP]]</f>
        <v>0.6</v>
      </c>
      <c r="F20">
        <f>COUNTIFS(DataRegularSeason20242025!$N$3:$N$1315,1,DataRegularSeason20242025!$D$3:$D$1315,$A20)</f>
        <v>8</v>
      </c>
      <c r="G20">
        <f>41-Table3[[#This Row],[GP_A]]</f>
        <v>33</v>
      </c>
      <c r="H20">
        <f>COUNTIFS(DataRegularSeason20242025!$E$3:$E$1315,$A20,DataRegularSeason20242025!$N$3:$N$1315,1)</f>
        <v>7</v>
      </c>
      <c r="I20">
        <f>41-Table3[[#This Row],[GP_H]]</f>
        <v>34</v>
      </c>
      <c r="J20">
        <f t="shared" si="0"/>
        <v>15</v>
      </c>
      <c r="K20">
        <f>82-Table3[[#This Row],[GP]]</f>
        <v>67</v>
      </c>
      <c r="L20">
        <f>COUNTIFS(DataRegularSeason20242025!$D$3:$D$1315,$A20, DataRegularSeason20242025!$L$3:$L$1315, $A20,DataRegularSeason20242025!$N$3:$N$1315,1)</f>
        <v>5</v>
      </c>
      <c r="M20">
        <f>COUNTIFS(DataRegularSeason20242025!$D$3:$D$1315,$A20, DataRegularSeason20242025!$L$3:$L$1315, $A20,DataRegularSeason20242025!$N$3:$N$1315,1,DataRegularSeason20242025!$M$3:$M$1315,"REG")</f>
        <v>5</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 t="shared" si="1"/>
        <v>3</v>
      </c>
      <c r="Q20">
        <f>COUNTIFS(DataRegularSeason20242025!$D$3:$D$1315,$A20, DataRegularSeason20242025!$S$3:$S$1315, $A20,DataRegularSeason20242025!$M$3:$M$1315,"REG")</f>
        <v>3</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3</v>
      </c>
      <c r="U20">
        <f>COUNTIFS(DataRegularSeason20242025!$E$3:$E$1315,$A20, DataRegularSeason20242025!$L$3:$L$1315, $A20,DataRegularSeason20242025!$N$3:$N$1315,1,DataRegularSeason20242025!$M$3:$M$1315,"REG")</f>
        <v>3</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0</v>
      </c>
      <c r="X20">
        <f t="shared" si="2"/>
        <v>4</v>
      </c>
      <c r="Y20">
        <f>COUNTIFS(DataRegularSeason20242025!$E$3:$E$1315,$A20, DataRegularSeason20242025!$S$3:$S$1315, $A20,DataRegularSeason20242025!$M$3:$M$1315,"REG")</f>
        <v>2</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8</v>
      </c>
      <c r="AC20">
        <f>Table3[[#This Row],[L_A]]+Table3[[#This Row],[L_H]]</f>
        <v>7</v>
      </c>
      <c r="AD20">
        <f>Table3[[#This Row],[RW_A]]+Table3[[#This Row],[RW_H]]</f>
        <v>8</v>
      </c>
      <c r="AE20">
        <f>Table3[[#This Row],[RL_A]]+Table3[[#This Row],[RL_H]]</f>
        <v>5</v>
      </c>
      <c r="AF20">
        <f>Table3[[#This Row],[OTW_A]]+Table3[[#This Row],[OTW_H]]</f>
        <v>0</v>
      </c>
      <c r="AG20">
        <f>Table3[[#This Row],[OTL_A]]+Table3[[#This Row],[OTL_H]]</f>
        <v>2</v>
      </c>
      <c r="AH20">
        <f>Table3[[#This Row],[SOW_A]]+Table3[[#This Row],[SOW_H]]</f>
        <v>0</v>
      </c>
      <c r="AI20">
        <f>Table3[[#This Row],[SOL_A]]+Table3[[#This Row],[SOL_H]]</f>
        <v>0</v>
      </c>
      <c r="AJ20">
        <f>(2*(Table3[[#This Row],[W_A]]+Table3[[#This Row],[W_H]]))+Table3[[#This Row],[OTL_A]]+Table3[[#This Row],[SOL_A]]+Table3[[#This Row],[OTL_H]]+Table3[[#This Row],[SOL_H]]</f>
        <v>18</v>
      </c>
      <c r="AK20">
        <f>(3*(Table3[[#This Row],[RW_A]]+Table3[[#This Row],[RW_H]]))+(2*(Table3[[#This Row],[OTW_A]]+Table3[[#This Row],[SOW_A]]+Table3[[#This Row],[OTW_H]]+Table3[[#This Row],[SOW_H]]))+Table3[[#This Row],[OTL_A]]+Table3[[#This Row],[SOL_A]]+Table3[[#This Row],[OTL_H]]+Table3[[#This Row],[SOL_H]]</f>
        <v>26</v>
      </c>
      <c r="AL20" s="15">
        <f>Table3[[#This Row],[PTS]]/(2*Table3[[#This Row],[GP]])</f>
        <v>0.6</v>
      </c>
      <c r="AM20" s="15">
        <f>Table3[[#This Row],[PTS2]]/(3*Table3[[#This Row],[GP]])</f>
        <v>0.57777777777777772</v>
      </c>
      <c r="AN20">
        <f>(2*Table3[[#This Row],[GR]])+Table3[[#This Row],[PTS]]</f>
        <v>152</v>
      </c>
      <c r="AO20">
        <f>(3*Table3[[#This Row],[GR]])+Table3[[#This Row],[PTS2]]</f>
        <v>227</v>
      </c>
      <c r="AP20" s="20" t="str">
        <f>_xlfn.CONCAT(TEXT(Table3[[#This Row],[W]], "0"), "-", TEXT(Table3[[#This Row],[RL]],"0"), "-", TEXT(Table3[[#This Row],[OTL]]+Table3[[#This Row],[SOL]], "0"))</f>
        <v>8-5-2</v>
      </c>
      <c r="AQ20">
        <f>COUNTIFS(DataRegularSeason20242025!$D$3:$D$1315,Table3[[#This Row],[Teams]],DataRegularSeason20242025!$K$3:$K$1315,0)</f>
        <v>2</v>
      </c>
      <c r="AR20">
        <f>SUMIF(DataRegularSeason20242025!$D$3:$D$1315,$A20, DataRegularSeason20242025!$J$3:$J$1315)</f>
        <v>26</v>
      </c>
      <c r="AS20">
        <f>SUMIF(DataRegularSeason20242025!$D$3:$D$1315,$A20, DataRegularSeason20242025!$K$3:$K$1315)</f>
        <v>17</v>
      </c>
      <c r="AT20">
        <f t="shared" si="3"/>
        <v>9</v>
      </c>
      <c r="AU20">
        <f>COUNTIFS(DataRegularSeason20242025!$E$3:$E$1315,Table3[[#This Row],[Teams]],DataRegularSeason20242025!$J$3:$J$1315,0)</f>
        <v>1</v>
      </c>
      <c r="AV20">
        <f>SUMIF(DataRegularSeason20242025!$E$3:$E$1315,$A20,DataRegularSeason20242025!$K$3:$K$1315)</f>
        <v>27</v>
      </c>
      <c r="AW20">
        <f>SUMIF(DataRegularSeason20242025!$E$3:$E$1315,$A20,DataRegularSeason20242025!$J$3:$J$1315)</f>
        <v>25</v>
      </c>
      <c r="AX20">
        <f t="shared" si="4"/>
        <v>2</v>
      </c>
      <c r="AY20">
        <f t="shared" si="5"/>
        <v>53</v>
      </c>
      <c r="AZ20">
        <f t="shared" si="6"/>
        <v>42</v>
      </c>
      <c r="BA20">
        <f t="shared" si="7"/>
        <v>11</v>
      </c>
      <c r="BB20" s="17">
        <f>Table3[[#This Row],[GF]]/Table3[[#This Row],[GP]]</f>
        <v>3.5333333333333332</v>
      </c>
      <c r="BC20" s="17">
        <f>Table3[[#This Row],[GA]]/Table3[[#This Row],[GP]]</f>
        <v>2.8</v>
      </c>
      <c r="BD20" s="17">
        <f>(Table3[[#This Row],[GF]]-Table3[[#This Row],[GA]])/Table3[[#This Row],[GP]]</f>
        <v>0.73333333333333328</v>
      </c>
      <c r="BE20">
        <f>COUNTIFS(DataRegularSeason20242025!$D$3:$D$1315,$A20,DataRegularSeason20242025!$H$3:$H$1315, $A20)</f>
        <v>6</v>
      </c>
      <c r="BF20">
        <f>COUNTIFS(DataRegularSeason20242025!$E$3:$E$1315,$A20,DataRegularSeason20242025!$H$3:$H$1315, $A20)</f>
        <v>4</v>
      </c>
      <c r="BG20">
        <f t="shared" si="8"/>
        <v>10</v>
      </c>
      <c r="BH20">
        <f t="shared" si="9"/>
        <v>2</v>
      </c>
      <c r="BI20">
        <f t="shared" si="10"/>
        <v>3</v>
      </c>
      <c r="BJ20">
        <f t="shared" si="11"/>
        <v>5</v>
      </c>
    </row>
    <row r="21" spans="1:64" x14ac:dyDescent="0.25">
      <c r="A21" t="s">
        <v>27</v>
      </c>
      <c r="B21" t="s">
        <v>97</v>
      </c>
      <c r="C21" t="s">
        <v>100</v>
      </c>
      <c r="D21">
        <f>COUNTIFS(DataRegularSeason20242025!$D$3:$D$1315,$A21,DataRegularSeason20242025!$R$3:$R$1315,1,DataRegularSeason20242025!$N$3:$N$1315,1) + COUNTIFS(DataRegularSeason20242025!$E$3:$E$1315,$A21,DataRegularSeason20242025!$R$3:$R$1315,1,DataRegularSeason20242025!$N$3:$N$1315,1)</f>
        <v>6</v>
      </c>
      <c r="E21" s="15">
        <f>Table3[[#This Row],[Watched]]/Table3[[#This Row],[GP]]</f>
        <v>0.5</v>
      </c>
      <c r="F21">
        <f>COUNTIFS(DataRegularSeason20242025!$N$3:$N$1315,1,DataRegularSeason20242025!$D$3:$D$1315,$A21)</f>
        <v>4</v>
      </c>
      <c r="G21">
        <f>41-Table3[[#This Row],[GP_A]]</f>
        <v>37</v>
      </c>
      <c r="H21">
        <f>COUNTIFS(DataRegularSeason20242025!$E$3:$E$1315,$A21,DataRegularSeason20242025!$N$3:$N$1315,1)</f>
        <v>8</v>
      </c>
      <c r="I21">
        <f>41-Table3[[#This Row],[GP_H]]</f>
        <v>33</v>
      </c>
      <c r="J21">
        <f t="shared" si="0"/>
        <v>12</v>
      </c>
      <c r="K21">
        <f>82-Table3[[#This Row],[GP]]</f>
        <v>70</v>
      </c>
      <c r="L21">
        <f>COUNTIFS(DataRegularSeason20242025!$D$3:$D$1315,$A21, DataRegularSeason20242025!$L$3:$L$1315, $A21,DataRegularSeason20242025!$N$3:$N$1315,1)</f>
        <v>0</v>
      </c>
      <c r="M21">
        <f>COUNTIFS(DataRegularSeason20242025!$D$3:$D$1315,$A21, DataRegularSeason20242025!$L$3:$L$1315, $A21,DataRegularSeason20242025!$N$3:$N$1315,1,DataRegularSeason20242025!$M$3:$M$1315,"REG")</f>
        <v>0</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 t="shared" si="1"/>
        <v>4</v>
      </c>
      <c r="Q21">
        <f>COUNTIFS(DataRegularSeason20242025!$D$3:$D$1315,$A21, DataRegularSeason20242025!$S$3:$S$1315, $A21,DataRegularSeason20242025!$M$3:$M$1315,"REG")</f>
        <v>3</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8</v>
      </c>
      <c r="U21">
        <f>COUNTIFS(DataRegularSeason20242025!$E$3:$E$1315,$A21, DataRegularSeason20242025!$L$3:$L$1315, $A21,DataRegularSeason20242025!$N$3:$N$1315,1,DataRegularSeason20242025!$M$3:$M$1315,"REG")</f>
        <v>7</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0</v>
      </c>
      <c r="X21">
        <f t="shared" si="2"/>
        <v>0</v>
      </c>
      <c r="Y21">
        <f>COUNTIFS(DataRegularSeason20242025!$E$3:$E$1315,$A21, DataRegularSeason20242025!$S$3:$S$1315, $A21,DataRegularSeason20242025!$M$3:$M$1315,"REG")</f>
        <v>0</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8</v>
      </c>
      <c r="AC21">
        <f>Table3[[#This Row],[L_A]]+Table3[[#This Row],[L_H]]</f>
        <v>4</v>
      </c>
      <c r="AD21">
        <f>Table3[[#This Row],[RW_A]]+Table3[[#This Row],[RW_H]]</f>
        <v>7</v>
      </c>
      <c r="AE21">
        <f>Table3[[#This Row],[RL_A]]+Table3[[#This Row],[RL_H]]</f>
        <v>3</v>
      </c>
      <c r="AF21">
        <f>Table3[[#This Row],[OTW_A]]+Table3[[#This Row],[OTW_H]]</f>
        <v>1</v>
      </c>
      <c r="AG21">
        <f>Table3[[#This Row],[OTL_A]]+Table3[[#This Row],[OTL_H]]</f>
        <v>1</v>
      </c>
      <c r="AH21">
        <f>Table3[[#This Row],[SOW_A]]+Table3[[#This Row],[SOW_H]]</f>
        <v>0</v>
      </c>
      <c r="AI21">
        <f>Table3[[#This Row],[SOL_A]]+Table3[[#This Row],[SOL_H]]</f>
        <v>0</v>
      </c>
      <c r="AJ21">
        <f>(2*(Table3[[#This Row],[W_A]]+Table3[[#This Row],[W_H]]))+Table3[[#This Row],[OTL_A]]+Table3[[#This Row],[SOL_A]]+Table3[[#This Row],[OTL_H]]+Table3[[#This Row],[SOL_H]]</f>
        <v>17</v>
      </c>
      <c r="AK21">
        <f>(3*(Table3[[#This Row],[RW_A]]+Table3[[#This Row],[RW_H]]))+(2*(Table3[[#This Row],[OTW_A]]+Table3[[#This Row],[SOW_A]]+Table3[[#This Row],[OTW_H]]+Table3[[#This Row],[SOW_H]]))+Table3[[#This Row],[OTL_A]]+Table3[[#This Row],[SOL_A]]+Table3[[#This Row],[OTL_H]]+Table3[[#This Row],[SOL_H]]</f>
        <v>24</v>
      </c>
      <c r="AL21" s="15">
        <f>Table3[[#This Row],[PTS]]/(2*Table3[[#This Row],[GP]])</f>
        <v>0.70833333333333337</v>
      </c>
      <c r="AM21" s="15">
        <f>Table3[[#This Row],[PTS2]]/(3*Table3[[#This Row],[GP]])</f>
        <v>0.66666666666666663</v>
      </c>
      <c r="AN21">
        <f>(2*Table3[[#This Row],[GR]])+Table3[[#This Row],[PTS]]</f>
        <v>157</v>
      </c>
      <c r="AO21">
        <f>(3*Table3[[#This Row],[GR]])+Table3[[#This Row],[PTS2]]</f>
        <v>234</v>
      </c>
      <c r="AP21" s="20" t="str">
        <f>_xlfn.CONCAT(TEXT(Table3[[#This Row],[W]], "0"), "-", TEXT(Table3[[#This Row],[RL]],"0"), "-", TEXT(Table3[[#This Row],[OTL]]+Table3[[#This Row],[SOL]], "0"))</f>
        <v>8-3-1</v>
      </c>
      <c r="AQ21">
        <f>COUNTIFS(DataRegularSeason20242025!$D$3:$D$1315,Table3[[#This Row],[Teams]],DataRegularSeason20242025!$K$3:$K$1315,0)</f>
        <v>0</v>
      </c>
      <c r="AR21">
        <f>SUMIF(DataRegularSeason20242025!$D$3:$D$1315,$A21, DataRegularSeason20242025!$J$3:$J$1315)</f>
        <v>11</v>
      </c>
      <c r="AS21">
        <f>SUMIF(DataRegularSeason20242025!$D$3:$D$1315,$A21, DataRegularSeason20242025!$K$3:$K$1315)</f>
        <v>18</v>
      </c>
      <c r="AT21">
        <f t="shared" si="3"/>
        <v>-7</v>
      </c>
      <c r="AU21">
        <f>COUNTIFS(DataRegularSeason20242025!$E$3:$E$1315,Table3[[#This Row],[Teams]],DataRegularSeason20242025!$J$3:$J$1315,0)</f>
        <v>1</v>
      </c>
      <c r="AV21">
        <f>SUMIF(DataRegularSeason20242025!$E$3:$E$1315,$A21,DataRegularSeason20242025!$K$3:$K$1315)</f>
        <v>43</v>
      </c>
      <c r="AW21">
        <f>SUMIF(DataRegularSeason20242025!$E$3:$E$1315,$A21,DataRegularSeason20242025!$J$3:$J$1315)</f>
        <v>19</v>
      </c>
      <c r="AX21">
        <f t="shared" si="4"/>
        <v>24</v>
      </c>
      <c r="AY21">
        <f t="shared" si="5"/>
        <v>54</v>
      </c>
      <c r="AZ21">
        <f t="shared" si="6"/>
        <v>37</v>
      </c>
      <c r="BA21">
        <f t="shared" si="7"/>
        <v>17</v>
      </c>
      <c r="BB21" s="17">
        <f>Table3[[#This Row],[GF]]/Table3[[#This Row],[GP]]</f>
        <v>4.5</v>
      </c>
      <c r="BC21" s="17">
        <f>Table3[[#This Row],[GA]]/Table3[[#This Row],[GP]]</f>
        <v>3.0833333333333335</v>
      </c>
      <c r="BD21" s="17">
        <f>(Table3[[#This Row],[GF]]-Table3[[#This Row],[GA]])/Table3[[#This Row],[GP]]</f>
        <v>1.4166666666666667</v>
      </c>
      <c r="BE21">
        <f>COUNTIFS(DataRegularSeason20242025!$D$3:$D$1315,$A21,DataRegularSeason20242025!$H$3:$H$1315, $A21)</f>
        <v>3</v>
      </c>
      <c r="BF21">
        <f>COUNTIFS(DataRegularSeason20242025!$E$3:$E$1315,$A21,DataRegularSeason20242025!$H$3:$H$1315, $A21)</f>
        <v>6</v>
      </c>
      <c r="BG21">
        <f t="shared" si="8"/>
        <v>9</v>
      </c>
      <c r="BH21">
        <f t="shared" si="9"/>
        <v>1</v>
      </c>
      <c r="BI21">
        <f t="shared" si="10"/>
        <v>2</v>
      </c>
      <c r="BJ21">
        <f t="shared" si="11"/>
        <v>3</v>
      </c>
    </row>
    <row r="22" spans="1:64" x14ac:dyDescent="0.25">
      <c r="A22" t="s">
        <v>26</v>
      </c>
      <c r="B22" t="s">
        <v>97</v>
      </c>
      <c r="C22" t="s">
        <v>95</v>
      </c>
      <c r="D22">
        <f>COUNTIFS(DataRegularSeason20242025!$D$3:$D$1315,$A22,DataRegularSeason20242025!$R$3:$R$1315,1,DataRegularSeason20242025!$N$3:$N$1315,1) + COUNTIFS(DataRegularSeason20242025!$E$3:$E$1315,$A22,DataRegularSeason20242025!$R$3:$R$1315,1,DataRegularSeason20242025!$N$3:$N$1315,1)</f>
        <v>6</v>
      </c>
      <c r="E22" s="15">
        <f>Table3[[#This Row],[Watched]]/Table3[[#This Row],[GP]]</f>
        <v>0.5</v>
      </c>
      <c r="F22">
        <f>COUNTIFS(DataRegularSeason20242025!$N$3:$N$1315,1,DataRegularSeason20242025!$D$3:$D$1315,$A22)</f>
        <v>5</v>
      </c>
      <c r="G22">
        <f>41-Table3[[#This Row],[GP_A]]</f>
        <v>36</v>
      </c>
      <c r="H22">
        <f>COUNTIFS(DataRegularSeason20242025!$E$3:$E$1315,$A22,DataRegularSeason20242025!$N$3:$N$1315,1)</f>
        <v>7</v>
      </c>
      <c r="I22">
        <f>41-Table3[[#This Row],[GP_H]]</f>
        <v>34</v>
      </c>
      <c r="J22">
        <f t="shared" si="0"/>
        <v>12</v>
      </c>
      <c r="K22">
        <f>82-Table3[[#This Row],[GP]]</f>
        <v>70</v>
      </c>
      <c r="L22">
        <f>COUNTIFS(DataRegularSeason20242025!$D$3:$D$1315,$A22, DataRegularSeason20242025!$L$3:$L$1315, $A22,DataRegularSeason20242025!$N$3:$N$1315,1)</f>
        <v>3</v>
      </c>
      <c r="M22">
        <f>COUNTIFS(DataRegularSeason20242025!$D$3:$D$1315,$A22, DataRegularSeason20242025!$L$3:$L$1315, $A22,DataRegularSeason20242025!$N$3:$N$1315,1,DataRegularSeason20242025!$M$3:$M$1315,"REG")</f>
        <v>3</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 t="shared" si="1"/>
        <v>2</v>
      </c>
      <c r="Q22">
        <f>COUNTIFS(DataRegularSeason20242025!$D$3:$D$1315,$A22, DataRegularSeason20242025!$S$3:$S$1315, $A22,DataRegularSeason20242025!$M$3:$M$1315,"REG")</f>
        <v>2</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2</v>
      </c>
      <c r="U22">
        <f>COUNTIFS(DataRegularSeason20242025!$E$3:$E$1315,$A22, DataRegularSeason20242025!$L$3:$L$1315, $A22,DataRegularSeason20242025!$N$3:$N$1315,1,DataRegularSeason20242025!$M$3:$M$1315,"REG")</f>
        <v>1</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0</v>
      </c>
      <c r="X22">
        <f t="shared" si="2"/>
        <v>5</v>
      </c>
      <c r="Y22">
        <f>COUNTIFS(DataRegularSeason20242025!$E$3:$E$1315,$A22, DataRegularSeason20242025!$S$3:$S$1315, $A22,DataRegularSeason20242025!$M$3:$M$1315,"REG")</f>
        <v>5</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5</v>
      </c>
      <c r="AC22">
        <f>Table3[[#This Row],[L_A]]+Table3[[#This Row],[L_H]]</f>
        <v>7</v>
      </c>
      <c r="AD22">
        <f>Table3[[#This Row],[RW_A]]+Table3[[#This Row],[RW_H]]</f>
        <v>4</v>
      </c>
      <c r="AE22">
        <f>Table3[[#This Row],[RL_A]]+Table3[[#This Row],[RL_H]]</f>
        <v>7</v>
      </c>
      <c r="AF22">
        <f>Table3[[#This Row],[OTW_A]]+Table3[[#This Row],[OTW_H]]</f>
        <v>1</v>
      </c>
      <c r="AG22">
        <f>Table3[[#This Row],[OTL_A]]+Table3[[#This Row],[OTL_H]]</f>
        <v>0</v>
      </c>
      <c r="AH22">
        <f>Table3[[#This Row],[SOW_A]]+Table3[[#This Row],[SOW_H]]</f>
        <v>0</v>
      </c>
      <c r="AI22">
        <f>Table3[[#This Row],[SOL_A]]+Table3[[#This Row],[SOL_H]]</f>
        <v>0</v>
      </c>
      <c r="AJ22">
        <f>(2*(Table3[[#This Row],[W_A]]+Table3[[#This Row],[W_H]]))+Table3[[#This Row],[OTL_A]]+Table3[[#This Row],[SOL_A]]+Table3[[#This Row],[OTL_H]]+Table3[[#This Row],[SOL_H]]</f>
        <v>10</v>
      </c>
      <c r="AK22">
        <f>(3*(Table3[[#This Row],[RW_A]]+Table3[[#This Row],[RW_H]]))+(2*(Table3[[#This Row],[OTW_A]]+Table3[[#This Row],[SOW_A]]+Table3[[#This Row],[OTW_H]]+Table3[[#This Row],[SOW_H]]))+Table3[[#This Row],[OTL_A]]+Table3[[#This Row],[SOL_A]]+Table3[[#This Row],[OTL_H]]+Table3[[#This Row],[SOL_H]]</f>
        <v>14</v>
      </c>
      <c r="AL22" s="15">
        <f>Table3[[#This Row],[PTS]]/(2*Table3[[#This Row],[GP]])</f>
        <v>0.41666666666666669</v>
      </c>
      <c r="AM22" s="15">
        <f>Table3[[#This Row],[PTS2]]/(3*Table3[[#This Row],[GP]])</f>
        <v>0.3888888888888889</v>
      </c>
      <c r="AN22">
        <f>(2*Table3[[#This Row],[GR]])+Table3[[#This Row],[PTS]]</f>
        <v>150</v>
      </c>
      <c r="AO22">
        <f>(3*Table3[[#This Row],[GR]])+Table3[[#This Row],[PTS2]]</f>
        <v>224</v>
      </c>
      <c r="AP22" s="20" t="str">
        <f>_xlfn.CONCAT(TEXT(Table3[[#This Row],[W]], "0"), "-", TEXT(Table3[[#This Row],[RL]],"0"), "-", TEXT(Table3[[#This Row],[OTL]]+Table3[[#This Row],[SOL]], "0"))</f>
        <v>5-7-0</v>
      </c>
      <c r="AQ22">
        <f>COUNTIFS(DataRegularSeason20242025!$D$3:$D$1315,Table3[[#This Row],[Teams]],DataRegularSeason20242025!$K$3:$K$1315,0)</f>
        <v>0</v>
      </c>
      <c r="AR22">
        <f>SUMIF(DataRegularSeason20242025!$D$3:$D$1315,$A22, DataRegularSeason20242025!$J$3:$J$1315)</f>
        <v>18</v>
      </c>
      <c r="AS22">
        <f>SUMIF(DataRegularSeason20242025!$D$3:$D$1315,$A22, DataRegularSeason20242025!$K$3:$K$1315)</f>
        <v>17</v>
      </c>
      <c r="AT22">
        <f t="shared" si="3"/>
        <v>1</v>
      </c>
      <c r="AU22">
        <f>COUNTIFS(DataRegularSeason20242025!$E$3:$E$1315,Table3[[#This Row],[Teams]],DataRegularSeason20242025!$J$3:$J$1315,0)</f>
        <v>0</v>
      </c>
      <c r="AV22">
        <f>SUMIF(DataRegularSeason20242025!$E$3:$E$1315,$A22,DataRegularSeason20242025!$K$3:$K$1315)</f>
        <v>22</v>
      </c>
      <c r="AW22">
        <f>SUMIF(DataRegularSeason20242025!$E$3:$E$1315,$A22,DataRegularSeason20242025!$J$3:$J$1315)</f>
        <v>34</v>
      </c>
      <c r="AX22">
        <f t="shared" si="4"/>
        <v>-12</v>
      </c>
      <c r="AY22">
        <f t="shared" si="5"/>
        <v>40</v>
      </c>
      <c r="AZ22">
        <f t="shared" si="6"/>
        <v>51</v>
      </c>
      <c r="BA22">
        <f t="shared" si="7"/>
        <v>-11</v>
      </c>
      <c r="BB22" s="17">
        <f>Table3[[#This Row],[GF]]/Table3[[#This Row],[GP]]</f>
        <v>3.3333333333333335</v>
      </c>
      <c r="BC22" s="17">
        <f>Table3[[#This Row],[GA]]/Table3[[#This Row],[GP]]</f>
        <v>4.25</v>
      </c>
      <c r="BD22" s="17">
        <f>(Table3[[#This Row],[GF]]-Table3[[#This Row],[GA]])/Table3[[#This Row],[GP]]</f>
        <v>-0.91666666666666663</v>
      </c>
      <c r="BE22">
        <f>COUNTIFS(DataRegularSeason20242025!$D$3:$D$1315,$A22,DataRegularSeason20242025!$H$3:$H$1315, $A22)</f>
        <v>2</v>
      </c>
      <c r="BF22">
        <f>COUNTIFS(DataRegularSeason20242025!$E$3:$E$1315,$A22,DataRegularSeason20242025!$H$3:$H$1315, $A22)</f>
        <v>7</v>
      </c>
      <c r="BG22">
        <f t="shared" si="8"/>
        <v>9</v>
      </c>
      <c r="BH22">
        <f t="shared" si="9"/>
        <v>3</v>
      </c>
      <c r="BI22">
        <f t="shared" si="10"/>
        <v>0</v>
      </c>
      <c r="BJ22">
        <f t="shared" si="11"/>
        <v>3</v>
      </c>
    </row>
    <row r="23" spans="1:64" x14ac:dyDescent="0.25">
      <c r="A23" t="s">
        <v>33</v>
      </c>
      <c r="B23" t="s">
        <v>98</v>
      </c>
      <c r="C23" t="s">
        <v>99</v>
      </c>
      <c r="D23">
        <f>COUNTIFS(DataRegularSeason20242025!$D$3:$D$1315,$A23,DataRegularSeason20242025!$R$3:$R$1315,1,DataRegularSeason20242025!$N$3:$N$1315,1) + COUNTIFS(DataRegularSeason20242025!$E$3:$E$1315,$A23,DataRegularSeason20242025!$R$3:$R$1315,1,DataRegularSeason20242025!$N$3:$N$1315,1)</f>
        <v>6</v>
      </c>
      <c r="E23" s="15">
        <f>Table3[[#This Row],[Watched]]/Table3[[#This Row],[GP]]</f>
        <v>0.5</v>
      </c>
      <c r="F23">
        <f>COUNTIFS(DataRegularSeason20242025!$N$3:$N$1315,1,DataRegularSeason20242025!$D$3:$D$1315,$A23)</f>
        <v>7</v>
      </c>
      <c r="G23">
        <f>41-Table3[[#This Row],[GP_A]]</f>
        <v>34</v>
      </c>
      <c r="H23">
        <f>COUNTIFS(DataRegularSeason20242025!$E$3:$E$1315,$A23,DataRegularSeason20242025!$N$3:$N$1315,1)</f>
        <v>5</v>
      </c>
      <c r="I23">
        <f>41-Table3[[#This Row],[GP_H]]</f>
        <v>36</v>
      </c>
      <c r="J23">
        <f t="shared" si="0"/>
        <v>12</v>
      </c>
      <c r="K23">
        <f>82-Table3[[#This Row],[GP]]</f>
        <v>70</v>
      </c>
      <c r="L23">
        <f>COUNTIFS(DataRegularSeason20242025!$D$3:$D$1315,$A23, DataRegularSeason20242025!$L$3:$L$1315, $A23,DataRegularSeason20242025!$N$3:$N$1315,1)</f>
        <v>3</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 t="shared" si="1"/>
        <v>4</v>
      </c>
      <c r="Q23">
        <f>COUNTIFS(DataRegularSeason20242025!$D$3:$D$1315,$A23, DataRegularSeason20242025!$S$3:$S$1315, $A23,DataRegularSeason20242025!$M$3:$M$1315,"REG")</f>
        <v>3</v>
      </c>
      <c r="R23">
        <f>COUNTIFS(DataRegularSeason20242025!$D$3:$D$1315,$A23, DataRegularSeason20242025!$S$3:$S$1315, $A23,DataRegularSeason20242025!$M$3:$M$1315,"OT")</f>
        <v>1</v>
      </c>
      <c r="S23">
        <f>COUNTIFS(DataRegularSeason20242025!$D$3:$D$1315,$A23, DataRegularSeason20242025!$S$3:$S$1315, $A23,DataRegularSeason20242025!$M$3:$M$1315,"SO")</f>
        <v>0</v>
      </c>
      <c r="T23">
        <f>COUNTIFS(DataRegularSeason20242025!$E$3:$E$1315,$A23, DataRegularSeason20242025!$L$3:$L$1315, $A23, DataRegularSeason20242025!$N$3:$N$1315,1)</f>
        <v>1</v>
      </c>
      <c r="U23">
        <f>COUNTIFS(DataRegularSeason20242025!$E$3:$E$1315,$A23, DataRegularSeason20242025!$L$3:$L$1315, $A23,DataRegularSeason20242025!$N$3:$N$1315,1,DataRegularSeason20242025!$M$3:$M$1315,"REG")</f>
        <v>0</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1</v>
      </c>
      <c r="X23">
        <f t="shared" si="2"/>
        <v>4</v>
      </c>
      <c r="Y23">
        <f>COUNTIFS(DataRegularSeason20242025!$E$3:$E$1315,$A23, DataRegularSeason20242025!$S$3:$S$1315, $A23,DataRegularSeason20242025!$M$3:$M$1315,"REG")</f>
        <v>3</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4</v>
      </c>
      <c r="AC23">
        <f>Table3[[#This Row],[L_A]]+Table3[[#This Row],[L_H]]</f>
        <v>8</v>
      </c>
      <c r="AD23">
        <f>Table3[[#This Row],[RW_A]]+Table3[[#This Row],[RW_H]]</f>
        <v>2</v>
      </c>
      <c r="AE23">
        <f>Table3[[#This Row],[RL_A]]+Table3[[#This Row],[RL_H]]</f>
        <v>6</v>
      </c>
      <c r="AF23">
        <f>Table3[[#This Row],[OTW_A]]+Table3[[#This Row],[OTW_H]]</f>
        <v>1</v>
      </c>
      <c r="AG23">
        <f>Table3[[#This Row],[OTL_A]]+Table3[[#This Row],[OTL_H]]</f>
        <v>2</v>
      </c>
      <c r="AH23">
        <f>Table3[[#This Row],[SOW_A]]+Table3[[#This Row],[SOW_H]]</f>
        <v>1</v>
      </c>
      <c r="AI23">
        <f>Table3[[#This Row],[SOL_A]]+Table3[[#This Row],[SOL_H]]</f>
        <v>0</v>
      </c>
      <c r="AJ23">
        <f>(2*(Table3[[#This Row],[W_A]]+Table3[[#This Row],[W_H]]))+Table3[[#This Row],[OTL_A]]+Table3[[#This Row],[SOL_A]]+Table3[[#This Row],[OTL_H]]+Table3[[#This Row],[SOL_H]]</f>
        <v>10</v>
      </c>
      <c r="AK23">
        <f>(3*(Table3[[#This Row],[RW_A]]+Table3[[#This Row],[RW_H]]))+(2*(Table3[[#This Row],[OTW_A]]+Table3[[#This Row],[SOW_A]]+Table3[[#This Row],[OTW_H]]+Table3[[#This Row],[SOW_H]]))+Table3[[#This Row],[OTL_A]]+Table3[[#This Row],[SOL_A]]+Table3[[#This Row],[OTL_H]]+Table3[[#This Row],[SOL_H]]</f>
        <v>12</v>
      </c>
      <c r="AL23" s="15">
        <f>Table3[[#This Row],[PTS]]/(2*Table3[[#This Row],[GP]])</f>
        <v>0.41666666666666669</v>
      </c>
      <c r="AM23" s="15">
        <f>Table3[[#This Row],[PTS2]]/(3*Table3[[#This Row],[GP]])</f>
        <v>0.33333333333333331</v>
      </c>
      <c r="AN23">
        <f>(2*Table3[[#This Row],[GR]])+Table3[[#This Row],[PTS]]</f>
        <v>150</v>
      </c>
      <c r="AO23">
        <f>(3*Table3[[#This Row],[GR]])+Table3[[#This Row],[PTS2]]</f>
        <v>222</v>
      </c>
      <c r="AP23" s="20" t="str">
        <f>_xlfn.CONCAT(TEXT(Table3[[#This Row],[W]], "0"), "-", TEXT(Table3[[#This Row],[RL]],"0"), "-", TEXT(Table3[[#This Row],[OTL]]+Table3[[#This Row],[SOL]], "0"))</f>
        <v>4-6-2</v>
      </c>
      <c r="AQ23">
        <f>COUNTIFS(DataRegularSeason20242025!$D$3:$D$1315,Table3[[#This Row],[Teams]],DataRegularSeason20242025!$K$3:$K$1315,0)</f>
        <v>0</v>
      </c>
      <c r="AR23">
        <f>SUMIF(DataRegularSeason20242025!$D$3:$D$1315,$A23, DataRegularSeason20242025!$J$3:$J$1315)</f>
        <v>16</v>
      </c>
      <c r="AS23">
        <f>SUMIF(DataRegularSeason20242025!$D$3:$D$1315,$A23, DataRegularSeason20242025!$K$3:$K$1315)</f>
        <v>19</v>
      </c>
      <c r="AT23">
        <f t="shared" si="3"/>
        <v>-3</v>
      </c>
      <c r="AU23">
        <f>COUNTIFS(DataRegularSeason20242025!$E$3:$E$1315,Table3[[#This Row],[Teams]],DataRegularSeason20242025!$J$3:$J$1315,0)</f>
        <v>0</v>
      </c>
      <c r="AV23">
        <f>SUMIF(DataRegularSeason20242025!$E$3:$E$1315,$A23,DataRegularSeason20242025!$K$3:$K$1315)</f>
        <v>12</v>
      </c>
      <c r="AW23">
        <f>SUMIF(DataRegularSeason20242025!$E$3:$E$1315,$A23,DataRegularSeason20242025!$J$3:$J$1315)</f>
        <v>18</v>
      </c>
      <c r="AX23">
        <f t="shared" si="4"/>
        <v>-6</v>
      </c>
      <c r="AY23">
        <f t="shared" si="5"/>
        <v>28</v>
      </c>
      <c r="AZ23">
        <f t="shared" si="6"/>
        <v>37</v>
      </c>
      <c r="BA23">
        <f t="shared" si="7"/>
        <v>-9</v>
      </c>
      <c r="BB23" s="17">
        <f>Table3[[#This Row],[GF]]/Table3[[#This Row],[GP]]</f>
        <v>2.3333333333333335</v>
      </c>
      <c r="BC23" s="17">
        <f>Table3[[#This Row],[GA]]/Table3[[#This Row],[GP]]</f>
        <v>3.0833333333333335</v>
      </c>
      <c r="BD23" s="17">
        <f>(Table3[[#This Row],[GF]]-Table3[[#This Row],[GA]])/Table3[[#This Row],[GP]]</f>
        <v>-0.75</v>
      </c>
      <c r="BE23">
        <f>COUNTIFS(DataRegularSeason20242025!$D$3:$D$1315,$A23,DataRegularSeason20242025!$H$3:$H$1315, $A23)</f>
        <v>2</v>
      </c>
      <c r="BF23">
        <f>COUNTIFS(DataRegularSeason20242025!$E$3:$E$1315,$A23,DataRegularSeason20242025!$H$3:$H$1315, $A23)</f>
        <v>3</v>
      </c>
      <c r="BG23">
        <f t="shared" si="8"/>
        <v>5</v>
      </c>
      <c r="BH23">
        <f t="shared" si="9"/>
        <v>5</v>
      </c>
      <c r="BI23">
        <f t="shared" si="10"/>
        <v>2</v>
      </c>
      <c r="BJ23">
        <f t="shared" si="11"/>
        <v>7</v>
      </c>
    </row>
    <row r="24" spans="1:64" x14ac:dyDescent="0.25">
      <c r="A24" t="s">
        <v>12</v>
      </c>
      <c r="B24" t="s">
        <v>97</v>
      </c>
      <c r="C24" t="s">
        <v>100</v>
      </c>
      <c r="D24">
        <f>COUNTIFS(DataRegularSeason20242025!$D$3:$D$1315,$A24,DataRegularSeason20242025!$R$3:$R$1315,1,DataRegularSeason20242025!$N$3:$N$1315,1) + COUNTIFS(DataRegularSeason20242025!$E$3:$E$1315,$A24,DataRegularSeason20242025!$R$3:$R$1315,1,DataRegularSeason20242025!$N$3:$N$1315,1)</f>
        <v>6</v>
      </c>
      <c r="E24" s="15">
        <f>Table3[[#This Row],[Watched]]/Table3[[#This Row],[GP]]</f>
        <v>0.46153846153846156</v>
      </c>
      <c r="F24">
        <f>COUNTIFS(DataRegularSeason20242025!$N$3:$N$1315,1,DataRegularSeason20242025!$D$3:$D$1315,$A24)</f>
        <v>7</v>
      </c>
      <c r="G24">
        <f>41-Table3[[#This Row],[GP_A]]</f>
        <v>34</v>
      </c>
      <c r="H24">
        <f>COUNTIFS(DataRegularSeason20242025!$E$3:$E$1315,$A24,DataRegularSeason20242025!$N$3:$N$1315,1)</f>
        <v>6</v>
      </c>
      <c r="I24">
        <f>41-Table3[[#This Row],[GP_H]]</f>
        <v>35</v>
      </c>
      <c r="J24">
        <f t="shared" si="0"/>
        <v>13</v>
      </c>
      <c r="K24">
        <f>82-Table3[[#This Row],[GP]]</f>
        <v>69</v>
      </c>
      <c r="L24">
        <f>COUNTIFS(DataRegularSeason20242025!$D$3:$D$1315,$A24, DataRegularSeason20242025!$L$3:$L$1315, $A24,DataRegularSeason20242025!$N$3:$N$1315,1)</f>
        <v>3</v>
      </c>
      <c r="M24">
        <f>COUNTIFS(DataRegularSeason20242025!$D$3:$D$1315,$A24, DataRegularSeason20242025!$L$3:$L$1315, $A24,DataRegularSeason20242025!$N$3:$N$1315,1,DataRegularSeason20242025!$M$3:$M$1315,"REG")</f>
        <v>2</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1</v>
      </c>
      <c r="P24">
        <f t="shared" si="1"/>
        <v>4</v>
      </c>
      <c r="Q24">
        <f>COUNTIFS(DataRegularSeason20242025!$D$3:$D$1315,$A24, DataRegularSeason20242025!$S$3:$S$1315, $A24,DataRegularSeason20242025!$M$3:$M$1315,"REG")</f>
        <v>4</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2</v>
      </c>
      <c r="U24">
        <f>COUNTIFS(DataRegularSeason20242025!$E$3:$E$1315,$A24, DataRegularSeason20242025!$L$3:$L$1315, $A24,DataRegularSeason20242025!$N$3:$N$1315,1,DataRegularSeason20242025!$M$3:$M$1315,"REG")</f>
        <v>1</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0</v>
      </c>
      <c r="X24">
        <f t="shared" si="2"/>
        <v>4</v>
      </c>
      <c r="Y24">
        <f>COUNTIFS(DataRegularSeason20242025!$E$3:$E$1315,$A24, DataRegularSeason20242025!$S$3:$S$1315, $A24,DataRegularSeason20242025!$M$3:$M$1315,"REG")</f>
        <v>3</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5</v>
      </c>
      <c r="AC24">
        <f>Table3[[#This Row],[L_A]]+Table3[[#This Row],[L_H]]</f>
        <v>8</v>
      </c>
      <c r="AD24">
        <f>Table3[[#This Row],[RW_A]]+Table3[[#This Row],[RW_H]]</f>
        <v>3</v>
      </c>
      <c r="AE24">
        <f>Table3[[#This Row],[RL_A]]+Table3[[#This Row],[RL_H]]</f>
        <v>7</v>
      </c>
      <c r="AF24">
        <f>Table3[[#This Row],[OTW_A]]+Table3[[#This Row],[OTW_H]]</f>
        <v>1</v>
      </c>
      <c r="AG24">
        <f>Table3[[#This Row],[OTL_A]]+Table3[[#This Row],[OTL_H]]</f>
        <v>1</v>
      </c>
      <c r="AH24">
        <f>Table3[[#This Row],[SOW_A]]+Table3[[#This Row],[SOW_H]]</f>
        <v>1</v>
      </c>
      <c r="AI24">
        <f>Table3[[#This Row],[SOL_A]]+Table3[[#This Row],[SOL_H]]</f>
        <v>0</v>
      </c>
      <c r="AJ24">
        <f>(2*(Table3[[#This Row],[W_A]]+Table3[[#This Row],[W_H]]))+Table3[[#This Row],[OTL_A]]+Table3[[#This Row],[SOL_A]]+Table3[[#This Row],[OTL_H]]+Table3[[#This Row],[SOL_H]]</f>
        <v>11</v>
      </c>
      <c r="AK24">
        <f>(3*(Table3[[#This Row],[RW_A]]+Table3[[#This Row],[RW_H]]))+(2*(Table3[[#This Row],[OTW_A]]+Table3[[#This Row],[SOW_A]]+Table3[[#This Row],[OTW_H]]+Table3[[#This Row],[SOW_H]]))+Table3[[#This Row],[OTL_A]]+Table3[[#This Row],[SOL_A]]+Table3[[#This Row],[OTL_H]]+Table3[[#This Row],[SOL_H]]</f>
        <v>14</v>
      </c>
      <c r="AL24" s="15">
        <f>Table3[[#This Row],[PTS]]/(2*Table3[[#This Row],[GP]])</f>
        <v>0.42307692307692307</v>
      </c>
      <c r="AM24" s="15">
        <f>Table3[[#This Row],[PTS2]]/(3*Table3[[#This Row],[GP]])</f>
        <v>0.35897435897435898</v>
      </c>
      <c r="AN24">
        <f>(2*Table3[[#This Row],[GR]])+Table3[[#This Row],[PTS]]</f>
        <v>149</v>
      </c>
      <c r="AO24">
        <f>(3*Table3[[#This Row],[GR]])+Table3[[#This Row],[PTS2]]</f>
        <v>221</v>
      </c>
      <c r="AP24" s="20" t="str">
        <f>_xlfn.CONCAT(TEXT(Table3[[#This Row],[W]], "0"), "-", TEXT(Table3[[#This Row],[RL]],"0"), "-", TEXT(Table3[[#This Row],[OTL]]+Table3[[#This Row],[SOL]], "0"))</f>
        <v>5-7-1</v>
      </c>
      <c r="AQ24">
        <f>COUNTIFS(DataRegularSeason20242025!$D$3:$D$1315,Table3[[#This Row],[Teams]],DataRegularSeason20242025!$K$3:$K$1315,0)</f>
        <v>0</v>
      </c>
      <c r="AR24">
        <f>SUMIF(DataRegularSeason20242025!$D$3:$D$1315,$A24, DataRegularSeason20242025!$J$3:$J$1315)</f>
        <v>21</v>
      </c>
      <c r="AS24">
        <f>SUMIF(DataRegularSeason20242025!$D$3:$D$1315,$A24, DataRegularSeason20242025!$K$3:$K$1315)</f>
        <v>20</v>
      </c>
      <c r="AT24">
        <f t="shared" si="3"/>
        <v>1</v>
      </c>
      <c r="AU24">
        <f>COUNTIFS(DataRegularSeason20242025!$E$3:$E$1315,Table3[[#This Row],[Teams]],DataRegularSeason20242025!$J$3:$J$1315,0)</f>
        <v>0</v>
      </c>
      <c r="AV24">
        <f>SUMIF(DataRegularSeason20242025!$E$3:$E$1315,$A24,DataRegularSeason20242025!$K$3:$K$1315)</f>
        <v>16</v>
      </c>
      <c r="AW24">
        <f>SUMIF(DataRegularSeason20242025!$E$3:$E$1315,$A24,DataRegularSeason20242025!$J$3:$J$1315)</f>
        <v>19</v>
      </c>
      <c r="AX24">
        <f t="shared" si="4"/>
        <v>-3</v>
      </c>
      <c r="AY24">
        <f t="shared" si="5"/>
        <v>37</v>
      </c>
      <c r="AZ24">
        <f t="shared" si="6"/>
        <v>39</v>
      </c>
      <c r="BA24">
        <f t="shared" si="7"/>
        <v>-2</v>
      </c>
      <c r="BB24" s="17">
        <f>Table3[[#This Row],[GF]]/Table3[[#This Row],[GP]]</f>
        <v>2.8461538461538463</v>
      </c>
      <c r="BC24" s="17">
        <f>Table3[[#This Row],[GA]]/Table3[[#This Row],[GP]]</f>
        <v>3</v>
      </c>
      <c r="BD24" s="17">
        <f>(Table3[[#This Row],[GF]]-Table3[[#This Row],[GA]])/Table3[[#This Row],[GP]]</f>
        <v>-0.15384615384615385</v>
      </c>
      <c r="BE24">
        <f>COUNTIFS(DataRegularSeason20242025!$D$3:$D$1315,$A24,DataRegularSeason20242025!$H$3:$H$1315, $A24)</f>
        <v>2</v>
      </c>
      <c r="BF24">
        <f>COUNTIFS(DataRegularSeason20242025!$E$3:$E$1315,$A24,DataRegularSeason20242025!$H$3:$H$1315, $A24)</f>
        <v>1</v>
      </c>
      <c r="BG24">
        <f t="shared" si="8"/>
        <v>3</v>
      </c>
      <c r="BH24">
        <f t="shared" si="9"/>
        <v>5</v>
      </c>
      <c r="BI24">
        <f t="shared" si="10"/>
        <v>5</v>
      </c>
      <c r="BJ24">
        <f t="shared" si="11"/>
        <v>10</v>
      </c>
    </row>
    <row r="25" spans="1:64" x14ac:dyDescent="0.25">
      <c r="A25" t="s">
        <v>38</v>
      </c>
      <c r="B25" t="s">
        <v>97</v>
      </c>
      <c r="C25" t="s">
        <v>100</v>
      </c>
      <c r="D25">
        <f>COUNTIFS(DataRegularSeason20242025!$D$3:$D$1315,$A25,DataRegularSeason20242025!$R$3:$R$1315,1,DataRegularSeason20242025!$N$3:$N$1315,1) + COUNTIFS(DataRegularSeason20242025!$E$3:$E$1315,$A25,DataRegularSeason20242025!$R$3:$R$1315,1,DataRegularSeason20242025!$N$3:$N$1315,1)</f>
        <v>6</v>
      </c>
      <c r="E25" s="15">
        <f>Table3[[#This Row],[Watched]]/Table3[[#This Row],[GP]]</f>
        <v>0.46153846153846156</v>
      </c>
      <c r="F25">
        <f>COUNTIFS(DataRegularSeason20242025!$N$3:$N$1315,1,DataRegularSeason20242025!$D$3:$D$1315,$A25)</f>
        <v>7</v>
      </c>
      <c r="G25">
        <f>41-Table3[[#This Row],[GP_A]]</f>
        <v>34</v>
      </c>
      <c r="H25">
        <f>COUNTIFS(DataRegularSeason20242025!$E$3:$E$1315,$A25,DataRegularSeason20242025!$N$3:$N$1315,1)</f>
        <v>6</v>
      </c>
      <c r="I25">
        <f>41-Table3[[#This Row],[GP_H]]</f>
        <v>35</v>
      </c>
      <c r="J25">
        <f t="shared" si="0"/>
        <v>13</v>
      </c>
      <c r="K25">
        <f>82-Table3[[#This Row],[GP]]</f>
        <v>69</v>
      </c>
      <c r="L25">
        <f>COUNTIFS(DataRegularSeason20242025!$D$3:$D$1315,$A25, DataRegularSeason20242025!$L$3:$L$1315, $A25,DataRegularSeason20242025!$N$3:$N$1315,1)</f>
        <v>1</v>
      </c>
      <c r="M25">
        <f>COUNTIFS(DataRegularSeason20242025!$D$3:$D$1315,$A25, DataRegularSeason20242025!$L$3:$L$1315, $A25,DataRegularSeason20242025!$N$3:$N$1315,1,DataRegularSeason20242025!$M$3:$M$1315,"REG")</f>
        <v>0</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 t="shared" si="1"/>
        <v>6</v>
      </c>
      <c r="Q25">
        <f>COUNTIFS(DataRegularSeason20242025!$D$3:$D$1315,$A25, DataRegularSeason20242025!$S$3:$S$1315, $A25,DataRegularSeason20242025!$M$3:$M$1315,"REG")</f>
        <v>5</v>
      </c>
      <c r="R25">
        <f>COUNTIFS(DataRegularSeason20242025!$D$3:$D$1315,$A25, DataRegularSeason20242025!$S$3:$S$1315, $A25,DataRegularSeason20242025!$M$3:$M$1315,"OT")</f>
        <v>0</v>
      </c>
      <c r="S25">
        <f>COUNTIFS(DataRegularSeason20242025!$D$3:$D$1315,$A25, DataRegularSeason20242025!$S$3:$S$1315, $A25,DataRegularSeason20242025!$M$3:$M$1315,"SO")</f>
        <v>1</v>
      </c>
      <c r="T25">
        <f>COUNTIFS(DataRegularSeason20242025!$E$3:$E$1315,$A25, DataRegularSeason20242025!$L$3:$L$1315, $A25, DataRegularSeason20242025!$N$3:$N$1315,1)</f>
        <v>2</v>
      </c>
      <c r="U25">
        <f>COUNTIFS(DataRegularSeason20242025!$E$3:$E$1315,$A25, DataRegularSeason20242025!$L$3:$L$1315, $A25,DataRegularSeason20242025!$N$3:$N$1315,1,DataRegularSeason20242025!$M$3:$M$1315,"REG")</f>
        <v>2</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0</v>
      </c>
      <c r="X25">
        <f t="shared" si="2"/>
        <v>4</v>
      </c>
      <c r="Y25">
        <f>COUNTIFS(DataRegularSeason20242025!$E$3:$E$1315,$A25, DataRegularSeason20242025!$S$3:$S$1315, $A25,DataRegularSeason20242025!$M$3:$M$1315,"REG")</f>
        <v>3</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3</v>
      </c>
      <c r="AC25">
        <f>Table3[[#This Row],[L_A]]+Table3[[#This Row],[L_H]]</f>
        <v>10</v>
      </c>
      <c r="AD25">
        <f>Table3[[#This Row],[RW_A]]+Table3[[#This Row],[RW_H]]</f>
        <v>2</v>
      </c>
      <c r="AE25">
        <f>Table3[[#This Row],[RL_A]]+Table3[[#This Row],[RL_H]]</f>
        <v>8</v>
      </c>
      <c r="AF25">
        <f>Table3[[#This Row],[OTW_A]]+Table3[[#This Row],[OTW_H]]</f>
        <v>1</v>
      </c>
      <c r="AG25">
        <f>Table3[[#This Row],[OTL_A]]+Table3[[#This Row],[OTL_H]]</f>
        <v>1</v>
      </c>
      <c r="AH25">
        <f>Table3[[#This Row],[SOW_A]]+Table3[[#This Row],[SOW_H]]</f>
        <v>0</v>
      </c>
      <c r="AI25">
        <f>Table3[[#This Row],[SOL_A]]+Table3[[#This Row],[SOL_H]]</f>
        <v>1</v>
      </c>
      <c r="AJ25">
        <f>(2*(Table3[[#This Row],[W_A]]+Table3[[#This Row],[W_H]]))+Table3[[#This Row],[OTL_A]]+Table3[[#This Row],[SOL_A]]+Table3[[#This Row],[OTL_H]]+Table3[[#This Row],[SOL_H]]</f>
        <v>8</v>
      </c>
      <c r="AK25">
        <f>(3*(Table3[[#This Row],[RW_A]]+Table3[[#This Row],[RW_H]]))+(2*(Table3[[#This Row],[OTW_A]]+Table3[[#This Row],[SOW_A]]+Table3[[#This Row],[OTW_H]]+Table3[[#This Row],[SOW_H]]))+Table3[[#This Row],[OTL_A]]+Table3[[#This Row],[SOL_A]]+Table3[[#This Row],[OTL_H]]+Table3[[#This Row],[SOL_H]]</f>
        <v>10</v>
      </c>
      <c r="AL25" s="15">
        <f>Table3[[#This Row],[PTS]]/(2*Table3[[#This Row],[GP]])</f>
        <v>0.30769230769230771</v>
      </c>
      <c r="AM25" s="15">
        <f>Table3[[#This Row],[PTS2]]/(3*Table3[[#This Row],[GP]])</f>
        <v>0.25641025641025639</v>
      </c>
      <c r="AN25">
        <f>(2*Table3[[#This Row],[GR]])+Table3[[#This Row],[PTS]]</f>
        <v>146</v>
      </c>
      <c r="AO25">
        <f>(3*Table3[[#This Row],[GR]])+Table3[[#This Row],[PTS2]]</f>
        <v>217</v>
      </c>
      <c r="AP25" s="20" t="str">
        <f>_xlfn.CONCAT(TEXT(Table3[[#This Row],[W]], "0"), "-", TEXT(Table3[[#This Row],[RL]],"0"), "-", TEXT(Table3[[#This Row],[OTL]]+Table3[[#This Row],[SOL]], "0"))</f>
        <v>3-8-2</v>
      </c>
      <c r="AQ25">
        <f>COUNTIFS(DataRegularSeason20242025!$D$3:$D$1315,Table3[[#This Row],[Teams]],DataRegularSeason20242025!$K$3:$K$1315,0)</f>
        <v>0</v>
      </c>
      <c r="AR25">
        <f>SUMIF(DataRegularSeason20242025!$D$3:$D$1315,$A25, DataRegularSeason20242025!$J$3:$J$1315)</f>
        <v>18</v>
      </c>
      <c r="AS25">
        <f>SUMIF(DataRegularSeason20242025!$D$3:$D$1315,$A25, DataRegularSeason20242025!$K$3:$K$1315)</f>
        <v>32</v>
      </c>
      <c r="AT25">
        <f t="shared" si="3"/>
        <v>-14</v>
      </c>
      <c r="AU25">
        <f>COUNTIFS(DataRegularSeason20242025!$E$3:$E$1315,Table3[[#This Row],[Teams]],DataRegularSeason20242025!$J$3:$J$1315,0)</f>
        <v>0</v>
      </c>
      <c r="AV25">
        <f>SUMIF(DataRegularSeason20242025!$E$3:$E$1315,$A25,DataRegularSeason20242025!$K$3:$K$1315)</f>
        <v>14</v>
      </c>
      <c r="AW25">
        <f>SUMIF(DataRegularSeason20242025!$E$3:$E$1315,$A25,DataRegularSeason20242025!$J$3:$J$1315)</f>
        <v>18</v>
      </c>
      <c r="AX25">
        <f t="shared" si="4"/>
        <v>-4</v>
      </c>
      <c r="AY25">
        <f t="shared" si="5"/>
        <v>32</v>
      </c>
      <c r="AZ25">
        <f t="shared" si="6"/>
        <v>50</v>
      </c>
      <c r="BA25">
        <f t="shared" si="7"/>
        <v>-18</v>
      </c>
      <c r="BB25" s="17">
        <f>Table3[[#This Row],[GF]]/Table3[[#This Row],[GP]]</f>
        <v>2.4615384615384617</v>
      </c>
      <c r="BC25" s="17">
        <f>Table3[[#This Row],[GA]]/Table3[[#This Row],[GP]]</f>
        <v>3.8461538461538463</v>
      </c>
      <c r="BD25" s="17">
        <f>(Table3[[#This Row],[GF]]-Table3[[#This Row],[GA]])/Table3[[#This Row],[GP]]</f>
        <v>-1.3846153846153846</v>
      </c>
      <c r="BE25">
        <f>COUNTIFS(DataRegularSeason20242025!$D$3:$D$1315,$A25,DataRegularSeason20242025!$H$3:$H$1315, $A25)</f>
        <v>0</v>
      </c>
      <c r="BF25">
        <f>COUNTIFS(DataRegularSeason20242025!$E$3:$E$1315,$A25,DataRegularSeason20242025!$H$3:$H$1315, $A25)</f>
        <v>0</v>
      </c>
      <c r="BG25">
        <f t="shared" si="8"/>
        <v>0</v>
      </c>
      <c r="BH25">
        <f t="shared" si="9"/>
        <v>7</v>
      </c>
      <c r="BI25">
        <f t="shared" si="10"/>
        <v>6</v>
      </c>
      <c r="BJ25">
        <f t="shared" si="11"/>
        <v>13</v>
      </c>
    </row>
    <row r="26" spans="1:64" x14ac:dyDescent="0.25">
      <c r="A26" t="s">
        <v>46</v>
      </c>
      <c r="B26" t="s">
        <v>98</v>
      </c>
      <c r="C26" t="s">
        <v>99</v>
      </c>
      <c r="D26">
        <f>COUNTIFS(DataRegularSeason20242025!$D$3:$D$1315,$A26,DataRegularSeason20242025!$R$3:$R$1315,1,DataRegularSeason20242025!$N$3:$N$1315,1) + COUNTIFS(DataRegularSeason20242025!$E$3:$E$1315,$A26,DataRegularSeason20242025!$R$3:$R$1315,1,DataRegularSeason20242025!$N$3:$N$1315,1)</f>
        <v>5</v>
      </c>
      <c r="E26" s="15">
        <f>Table3[[#This Row],[Watched]]/Table3[[#This Row],[GP]]</f>
        <v>0.45454545454545453</v>
      </c>
      <c r="F26">
        <f>COUNTIFS(DataRegularSeason20242025!$N$3:$N$1315,1,DataRegularSeason20242025!$D$3:$D$1315,$A26)</f>
        <v>4</v>
      </c>
      <c r="G26">
        <f>41-Table3[[#This Row],[GP_A]]</f>
        <v>37</v>
      </c>
      <c r="H26">
        <f>COUNTIFS(DataRegularSeason20242025!$E$3:$E$1315,$A26,DataRegularSeason20242025!$N$3:$N$1315,1)</f>
        <v>7</v>
      </c>
      <c r="I26">
        <f>41-Table3[[#This Row],[GP_H]]</f>
        <v>34</v>
      </c>
      <c r="J26">
        <f t="shared" si="0"/>
        <v>11</v>
      </c>
      <c r="K26">
        <f>82-Table3[[#This Row],[GP]]</f>
        <v>71</v>
      </c>
      <c r="L26">
        <f>COUNTIFS(DataRegularSeason20242025!$D$3:$D$1315,$A26, DataRegularSeason20242025!$L$3:$L$1315, $A26,DataRegularSeason20242025!$N$3:$N$1315,1)</f>
        <v>2</v>
      </c>
      <c r="M26">
        <f>COUNTIFS(DataRegularSeason20242025!$D$3:$D$1315,$A26, DataRegularSeason20242025!$L$3:$L$1315, $A26,DataRegularSeason20242025!$N$3:$N$1315,1,DataRegularSeason20242025!$M$3:$M$1315,"REG")</f>
        <v>1</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 t="shared" si="1"/>
        <v>2</v>
      </c>
      <c r="Q26">
        <f>COUNTIFS(DataRegularSeason20242025!$D$3:$D$1315,$A26, DataRegularSeason20242025!$S$3:$S$1315, $A26,DataRegularSeason20242025!$M$3:$M$1315,"REG")</f>
        <v>2</v>
      </c>
      <c r="R26">
        <f>COUNTIFS(DataRegularSeason20242025!$D$3:$D$1315,$A26, DataRegularSeason20242025!$S$3:$S$1315, $A26,DataRegularSeason20242025!$M$3:$M$1315,"OT")</f>
        <v>0</v>
      </c>
      <c r="S26">
        <f>COUNTIFS(DataRegularSeason20242025!$D$3:$D$1315,$A26, DataRegularSeason20242025!$S$3:$S$1315, $A26,DataRegularSeason20242025!$M$3:$M$1315,"SO")</f>
        <v>0</v>
      </c>
      <c r="T26">
        <f>COUNTIFS(DataRegularSeason20242025!$E$3:$E$1315,$A26, DataRegularSeason20242025!$L$3:$L$1315, $A26, DataRegularSeason20242025!$N$3:$N$1315,1)</f>
        <v>6</v>
      </c>
      <c r="U26">
        <f>COUNTIFS(DataRegularSeason20242025!$E$3:$E$1315,$A26, DataRegularSeason20242025!$L$3:$L$1315, $A26,DataRegularSeason20242025!$N$3:$N$1315,1,DataRegularSeason20242025!$M$3:$M$1315,"REG")</f>
        <v>6</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0</v>
      </c>
      <c r="X26">
        <f t="shared" si="2"/>
        <v>1</v>
      </c>
      <c r="Y26">
        <f>COUNTIFS(DataRegularSeason20242025!$E$3:$E$1315,$A26, DataRegularSeason20242025!$S$3:$S$1315, $A26,DataRegularSeason20242025!$M$3:$M$1315,"REG")</f>
        <v>1</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8</v>
      </c>
      <c r="AC26">
        <f>Table3[[#This Row],[L_A]]+Table3[[#This Row],[L_H]]</f>
        <v>3</v>
      </c>
      <c r="AD26">
        <f>Table3[[#This Row],[RW_A]]+Table3[[#This Row],[RW_H]]</f>
        <v>7</v>
      </c>
      <c r="AE26">
        <f>Table3[[#This Row],[RL_A]]+Table3[[#This Row],[RL_H]]</f>
        <v>3</v>
      </c>
      <c r="AF26">
        <f>Table3[[#This Row],[OTW_A]]+Table3[[#This Row],[OTW_H]]</f>
        <v>1</v>
      </c>
      <c r="AG26">
        <f>Table3[[#This Row],[OTL_A]]+Table3[[#This Row],[OTL_H]]</f>
        <v>0</v>
      </c>
      <c r="AH26">
        <f>Table3[[#This Row],[SOW_A]]+Table3[[#This Row],[SOW_H]]</f>
        <v>0</v>
      </c>
      <c r="AI26">
        <f>Table3[[#This Row],[SOL_A]]+Table3[[#This Row],[SOL_H]]</f>
        <v>0</v>
      </c>
      <c r="AJ26">
        <f>(2*(Table3[[#This Row],[W_A]]+Table3[[#This Row],[W_H]]))+Table3[[#This Row],[OTL_A]]+Table3[[#This Row],[SOL_A]]+Table3[[#This Row],[OTL_H]]+Table3[[#This Row],[SOL_H]]</f>
        <v>16</v>
      </c>
      <c r="AK26">
        <f>(3*(Table3[[#This Row],[RW_A]]+Table3[[#This Row],[RW_H]]))+(2*(Table3[[#This Row],[OTW_A]]+Table3[[#This Row],[SOW_A]]+Table3[[#This Row],[OTW_H]]+Table3[[#This Row],[SOW_H]]))+Table3[[#This Row],[OTL_A]]+Table3[[#This Row],[SOL_A]]+Table3[[#This Row],[OTL_H]]+Table3[[#This Row],[SOL_H]]</f>
        <v>23</v>
      </c>
      <c r="AL26" s="15">
        <f>Table3[[#This Row],[PTS]]/(2*Table3[[#This Row],[GP]])</f>
        <v>0.72727272727272729</v>
      </c>
      <c r="AM26" s="15">
        <f>Table3[[#This Row],[PTS2]]/(3*Table3[[#This Row],[GP]])</f>
        <v>0.69696969696969702</v>
      </c>
      <c r="AN26">
        <f>(2*Table3[[#This Row],[GR]])+Table3[[#This Row],[PTS]]</f>
        <v>158</v>
      </c>
      <c r="AO26">
        <f>(3*Table3[[#This Row],[GR]])+Table3[[#This Row],[PTS2]]</f>
        <v>236</v>
      </c>
      <c r="AP26" s="20" t="str">
        <f>_xlfn.CONCAT(TEXT(Table3[[#This Row],[W]], "0"), "-", TEXT(Table3[[#This Row],[RL]],"0"), "-", TEXT(Table3[[#This Row],[OTL]]+Table3[[#This Row],[SOL]], "0"))</f>
        <v>8-3-0</v>
      </c>
      <c r="AQ26">
        <f>COUNTIFS(DataRegularSeason20242025!$D$3:$D$1315,Table3[[#This Row],[Teams]],DataRegularSeason20242025!$K$3:$K$1315,0)</f>
        <v>0</v>
      </c>
      <c r="AR26">
        <f>SUMIF(DataRegularSeason20242025!$D$3:$D$1315,$A26, DataRegularSeason20242025!$J$3:$J$1315)</f>
        <v>12</v>
      </c>
      <c r="AS26">
        <f>SUMIF(DataRegularSeason20242025!$D$3:$D$1315,$A26, DataRegularSeason20242025!$K$3:$K$1315)</f>
        <v>13</v>
      </c>
      <c r="AT26">
        <f t="shared" si="3"/>
        <v>-1</v>
      </c>
      <c r="AU26">
        <f>COUNTIFS(DataRegularSeason20242025!$E$3:$E$1315,Table3[[#This Row],[Teams]],DataRegularSeason20242025!$J$3:$J$1315,0)</f>
        <v>0</v>
      </c>
      <c r="AV26">
        <f>SUMIF(DataRegularSeason20242025!$E$3:$E$1315,$A26,DataRegularSeason20242025!$K$3:$K$1315)</f>
        <v>34</v>
      </c>
      <c r="AW26">
        <f>SUMIF(DataRegularSeason20242025!$E$3:$E$1315,$A26,DataRegularSeason20242025!$J$3:$J$1315)</f>
        <v>20</v>
      </c>
      <c r="AX26">
        <f t="shared" si="4"/>
        <v>14</v>
      </c>
      <c r="AY26">
        <f t="shared" si="5"/>
        <v>46</v>
      </c>
      <c r="AZ26">
        <f t="shared" si="6"/>
        <v>33</v>
      </c>
      <c r="BA26">
        <f t="shared" si="7"/>
        <v>13</v>
      </c>
      <c r="BB26" s="17">
        <f>Table3[[#This Row],[GF]]/Table3[[#This Row],[GP]]</f>
        <v>4.1818181818181817</v>
      </c>
      <c r="BC26" s="17">
        <f>Table3[[#This Row],[GA]]/Table3[[#This Row],[GP]]</f>
        <v>3</v>
      </c>
      <c r="BD26" s="17">
        <f>(Table3[[#This Row],[GF]]-Table3[[#This Row],[GA]])/Table3[[#This Row],[GP]]</f>
        <v>1.1818181818181819</v>
      </c>
      <c r="BE26">
        <f>COUNTIFS(DataRegularSeason20242025!$D$3:$D$1315,$A26,DataRegularSeason20242025!$H$3:$H$1315, $A26)</f>
        <v>2</v>
      </c>
      <c r="BF26">
        <f>COUNTIFS(DataRegularSeason20242025!$E$3:$E$1315,$A26,DataRegularSeason20242025!$H$3:$H$1315, $A26)</f>
        <v>4</v>
      </c>
      <c r="BG26">
        <f t="shared" si="8"/>
        <v>6</v>
      </c>
      <c r="BH26">
        <f t="shared" si="9"/>
        <v>2</v>
      </c>
      <c r="BI26">
        <f t="shared" si="10"/>
        <v>3</v>
      </c>
      <c r="BJ26">
        <f t="shared" si="11"/>
        <v>5</v>
      </c>
    </row>
    <row r="27" spans="1:64" x14ac:dyDescent="0.25">
      <c r="A27" t="s">
        <v>36</v>
      </c>
      <c r="B27" t="s">
        <v>98</v>
      </c>
      <c r="C27" t="s">
        <v>99</v>
      </c>
      <c r="D27">
        <f>COUNTIFS(DataRegularSeason20242025!$D$3:$D$1315,$A27,DataRegularSeason20242025!$R$3:$R$1315,1,DataRegularSeason20242025!$N$3:$N$1315,1) + COUNTIFS(DataRegularSeason20242025!$E$3:$E$1315,$A27,DataRegularSeason20242025!$R$3:$R$1315,1,DataRegularSeason20242025!$N$3:$N$1315,1)</f>
        <v>5</v>
      </c>
      <c r="E27" s="15">
        <f>Table3[[#This Row],[Watched]]/Table3[[#This Row],[GP]]</f>
        <v>0.45454545454545453</v>
      </c>
      <c r="F27">
        <f>COUNTIFS(DataRegularSeason20242025!$N$3:$N$1315,1,DataRegularSeason20242025!$D$3:$D$1315,$A27)</f>
        <v>4</v>
      </c>
      <c r="G27">
        <f>41-Table3[[#This Row],[GP_A]]</f>
        <v>37</v>
      </c>
      <c r="H27">
        <f>COUNTIFS(DataRegularSeason20242025!$E$3:$E$1315,$A27,DataRegularSeason20242025!$N$3:$N$1315,1)</f>
        <v>7</v>
      </c>
      <c r="I27">
        <f>41-Table3[[#This Row],[GP_H]]</f>
        <v>34</v>
      </c>
      <c r="J27">
        <f t="shared" si="0"/>
        <v>11</v>
      </c>
      <c r="K27">
        <f>82-Table3[[#This Row],[GP]]</f>
        <v>71</v>
      </c>
      <c r="L27">
        <f>COUNTIFS(DataRegularSeason20242025!$D$3:$D$1315,$A27, DataRegularSeason20242025!$L$3:$L$1315, $A27,DataRegularSeason20242025!$N$3:$N$1315,1)</f>
        <v>1</v>
      </c>
      <c r="M27">
        <f>COUNTIFS(DataRegularSeason20242025!$D$3:$D$1315,$A27, DataRegularSeason20242025!$L$3:$L$1315, $A27,DataRegularSeason20242025!$N$3:$N$1315,1,DataRegularSeason20242025!$M$3:$M$1315,"REG")</f>
        <v>1</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 t="shared" si="1"/>
        <v>3</v>
      </c>
      <c r="Q27">
        <f>COUNTIFS(DataRegularSeason20242025!$D$3:$D$1315,$A27, DataRegularSeason20242025!$S$3:$S$1315, $A27,DataRegularSeason20242025!$M$3:$M$1315,"REG")</f>
        <v>2</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4</v>
      </c>
      <c r="U27">
        <f>COUNTIFS(DataRegularSeason20242025!$E$3:$E$1315,$A27, DataRegularSeason20242025!$L$3:$L$1315, $A27,DataRegularSeason20242025!$N$3:$N$1315,1,DataRegularSeason20242025!$M$3:$M$1315,"REG")</f>
        <v>4</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0</v>
      </c>
      <c r="X27">
        <f t="shared" si="2"/>
        <v>3</v>
      </c>
      <c r="Y27">
        <f>COUNTIFS(DataRegularSeason20242025!$E$3:$E$1315,$A27, DataRegularSeason20242025!$S$3:$S$1315, $A27,DataRegularSeason20242025!$M$3:$M$1315,"REG")</f>
        <v>3</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5</v>
      </c>
      <c r="AC27">
        <f>Table3[[#This Row],[L_A]]+Table3[[#This Row],[L_H]]</f>
        <v>6</v>
      </c>
      <c r="AD27">
        <f>Table3[[#This Row],[RW_A]]+Table3[[#This Row],[RW_H]]</f>
        <v>5</v>
      </c>
      <c r="AE27">
        <f>Table3[[#This Row],[RL_A]]+Table3[[#This Row],[RL_H]]</f>
        <v>5</v>
      </c>
      <c r="AF27">
        <f>Table3[[#This Row],[OTW_A]]+Table3[[#This Row],[OTW_H]]</f>
        <v>0</v>
      </c>
      <c r="AG27">
        <f>Table3[[#This Row],[OTL_A]]+Table3[[#This Row],[OTL_H]]</f>
        <v>1</v>
      </c>
      <c r="AH27">
        <f>Table3[[#This Row],[SOW_A]]+Table3[[#This Row],[SOW_H]]</f>
        <v>0</v>
      </c>
      <c r="AI27">
        <f>Table3[[#This Row],[SOL_A]]+Table3[[#This Row],[SOL_H]]</f>
        <v>0</v>
      </c>
      <c r="AJ27">
        <f>(2*(Table3[[#This Row],[W_A]]+Table3[[#This Row],[W_H]]))+Table3[[#This Row],[OTL_A]]+Table3[[#This Row],[SOL_A]]+Table3[[#This Row],[OTL_H]]+Table3[[#This Row],[SOL_H]]</f>
        <v>11</v>
      </c>
      <c r="AK27">
        <f>(3*(Table3[[#This Row],[RW_A]]+Table3[[#This Row],[RW_H]]))+(2*(Table3[[#This Row],[OTW_A]]+Table3[[#This Row],[SOW_A]]+Table3[[#This Row],[OTW_H]]+Table3[[#This Row],[SOW_H]]))+Table3[[#This Row],[OTL_A]]+Table3[[#This Row],[SOL_A]]+Table3[[#This Row],[OTL_H]]+Table3[[#This Row],[SOL_H]]</f>
        <v>16</v>
      </c>
      <c r="AL27" s="15">
        <f>Table3[[#This Row],[PTS]]/(2*Table3[[#This Row],[GP]])</f>
        <v>0.5</v>
      </c>
      <c r="AM27" s="15">
        <f>Table3[[#This Row],[PTS2]]/(3*Table3[[#This Row],[GP]])</f>
        <v>0.48484848484848486</v>
      </c>
      <c r="AN27">
        <f>(2*Table3[[#This Row],[GR]])+Table3[[#This Row],[PTS]]</f>
        <v>153</v>
      </c>
      <c r="AO27">
        <f>(3*Table3[[#This Row],[GR]])+Table3[[#This Row],[PTS2]]</f>
        <v>229</v>
      </c>
      <c r="AP27" s="20" t="str">
        <f>_xlfn.CONCAT(TEXT(Table3[[#This Row],[W]], "0"), "-", TEXT(Table3[[#This Row],[RL]],"0"), "-", TEXT(Table3[[#This Row],[OTL]]+Table3[[#This Row],[SOL]], "0"))</f>
        <v>5-5-1</v>
      </c>
      <c r="AQ27">
        <f>COUNTIFS(DataRegularSeason20242025!$D$3:$D$1315,Table3[[#This Row],[Teams]],DataRegularSeason20242025!$K$3:$K$1315,0)</f>
        <v>0</v>
      </c>
      <c r="AR27">
        <f>SUMIF(DataRegularSeason20242025!$D$3:$D$1315,$A27, DataRegularSeason20242025!$J$3:$J$1315)</f>
        <v>13</v>
      </c>
      <c r="AS27">
        <f>SUMIF(DataRegularSeason20242025!$D$3:$D$1315,$A27, DataRegularSeason20242025!$K$3:$K$1315)</f>
        <v>18</v>
      </c>
      <c r="AT27">
        <f t="shared" si="3"/>
        <v>-5</v>
      </c>
      <c r="AU27">
        <f>COUNTIFS(DataRegularSeason20242025!$E$3:$E$1315,Table3[[#This Row],[Teams]],DataRegularSeason20242025!$J$3:$J$1315,0)</f>
        <v>1</v>
      </c>
      <c r="AV27">
        <f>SUMIF(DataRegularSeason20242025!$E$3:$E$1315,$A27,DataRegularSeason20242025!$K$3:$K$1315)</f>
        <v>26</v>
      </c>
      <c r="AW27">
        <f>SUMIF(DataRegularSeason20242025!$E$3:$E$1315,$A27,DataRegularSeason20242025!$J$3:$J$1315)</f>
        <v>20</v>
      </c>
      <c r="AX27">
        <f t="shared" si="4"/>
        <v>6</v>
      </c>
      <c r="AY27">
        <f t="shared" si="5"/>
        <v>39</v>
      </c>
      <c r="AZ27">
        <f t="shared" si="6"/>
        <v>38</v>
      </c>
      <c r="BA27">
        <f t="shared" si="7"/>
        <v>1</v>
      </c>
      <c r="BB27" s="17">
        <f>Table3[[#This Row],[GF]]/Table3[[#This Row],[GP]]</f>
        <v>3.5454545454545454</v>
      </c>
      <c r="BC27" s="17">
        <f>Table3[[#This Row],[GA]]/Table3[[#This Row],[GP]]</f>
        <v>3.4545454545454546</v>
      </c>
      <c r="BD27" s="17">
        <f>(Table3[[#This Row],[GF]]-Table3[[#This Row],[GA]])/Table3[[#This Row],[GP]]</f>
        <v>9.0909090909090912E-2</v>
      </c>
      <c r="BE27">
        <f>COUNTIFS(DataRegularSeason20242025!$D$3:$D$1315,$A27,DataRegularSeason20242025!$H$3:$H$1315, $A27)</f>
        <v>2</v>
      </c>
      <c r="BF27">
        <f>COUNTIFS(DataRegularSeason20242025!$E$3:$E$1315,$A27,DataRegularSeason20242025!$H$3:$H$1315, $A27)</f>
        <v>2</v>
      </c>
      <c r="BG27">
        <f t="shared" si="8"/>
        <v>4</v>
      </c>
      <c r="BH27">
        <f t="shared" si="9"/>
        <v>2</v>
      </c>
      <c r="BI27">
        <f t="shared" si="10"/>
        <v>5</v>
      </c>
      <c r="BJ27">
        <f t="shared" si="11"/>
        <v>7</v>
      </c>
    </row>
    <row r="28" spans="1:64"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5</v>
      </c>
      <c r="E28" s="15">
        <f>Table3[[#This Row],[Watched]]/Table3[[#This Row],[GP]]</f>
        <v>0.45454545454545453</v>
      </c>
      <c r="F28">
        <f>COUNTIFS(DataRegularSeason20242025!$N$3:$N$1315,1,DataRegularSeason20242025!$D$3:$D$1315,$A28)</f>
        <v>7</v>
      </c>
      <c r="G28">
        <f>41-Table3[[#This Row],[GP_A]]</f>
        <v>34</v>
      </c>
      <c r="H28">
        <f>COUNTIFS(DataRegularSeason20242025!$E$3:$E$1315,$A28,DataRegularSeason20242025!$N$3:$N$1315,1)</f>
        <v>4</v>
      </c>
      <c r="I28">
        <f>41-Table3[[#This Row],[GP_H]]</f>
        <v>37</v>
      </c>
      <c r="J28">
        <f t="shared" si="0"/>
        <v>11</v>
      </c>
      <c r="K28">
        <f>82-Table3[[#This Row],[GP]]</f>
        <v>71</v>
      </c>
      <c r="L28">
        <f>COUNTIFS(DataRegularSeason20242025!$D$3:$D$1315,$A28, DataRegularSeason20242025!$L$3:$L$1315, $A28,DataRegularSeason20242025!$N$3:$N$1315,1)</f>
        <v>2</v>
      </c>
      <c r="M28">
        <f>COUNTIFS(DataRegularSeason20242025!$D$3:$D$1315,$A28, DataRegularSeason20242025!$L$3:$L$1315, $A28,DataRegularSeason20242025!$N$3:$N$1315,1,DataRegularSeason20242025!$M$3:$M$1315,"REG")</f>
        <v>2</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 t="shared" si="1"/>
        <v>5</v>
      </c>
      <c r="Q28">
        <f>COUNTIFS(DataRegularSeason20242025!$D$3:$D$1315,$A28, DataRegularSeason20242025!$S$3:$S$1315, $A28,DataRegularSeason20242025!$M$3:$M$1315,"REG")</f>
        <v>3</v>
      </c>
      <c r="R28">
        <f>COUNTIFS(DataRegularSeason20242025!$D$3:$D$1315,$A28, DataRegularSeason20242025!$S$3:$S$1315, $A28,DataRegularSeason20242025!$M$3:$M$1315,"OT")</f>
        <v>2</v>
      </c>
      <c r="S28">
        <f>COUNTIFS(DataRegularSeason20242025!$D$3:$D$1315,$A28, DataRegularSeason20242025!$S$3:$S$1315, $A28,DataRegularSeason20242025!$M$3:$M$1315,"SO")</f>
        <v>0</v>
      </c>
      <c r="T28">
        <f>COUNTIFS(DataRegularSeason20242025!$E$3:$E$1315,$A28, DataRegularSeason20242025!$L$3:$L$1315, $A28, DataRegularSeason20242025!$N$3:$N$1315,1)</f>
        <v>2</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 t="shared" si="2"/>
        <v>2</v>
      </c>
      <c r="Y28">
        <f>COUNTIFS(DataRegularSeason20242025!$E$3:$E$1315,$A28, DataRegularSeason20242025!$S$3:$S$1315, $A28,DataRegularSeason20242025!$M$3:$M$1315,"REG")</f>
        <v>2</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4</v>
      </c>
      <c r="AC28">
        <f>Table3[[#This Row],[L_A]]+Table3[[#This Row],[L_H]]</f>
        <v>7</v>
      </c>
      <c r="AD28">
        <f>Table3[[#This Row],[RW_A]]+Table3[[#This Row],[RW_H]]</f>
        <v>3</v>
      </c>
      <c r="AE28">
        <f>Table3[[#This Row],[RL_A]]+Table3[[#This Row],[RL_H]]</f>
        <v>5</v>
      </c>
      <c r="AF28">
        <f>Table3[[#This Row],[OTW_A]]+Table3[[#This Row],[OTW_H]]</f>
        <v>1</v>
      </c>
      <c r="AG28">
        <f>Table3[[#This Row],[OTL_A]]+Table3[[#This Row],[OTL_H]]</f>
        <v>2</v>
      </c>
      <c r="AH28">
        <f>Table3[[#This Row],[SOW_A]]+Table3[[#This Row],[SOW_H]]</f>
        <v>0</v>
      </c>
      <c r="AI28">
        <f>Table3[[#This Row],[SOL_A]]+Table3[[#This Row],[SOL_H]]</f>
        <v>0</v>
      </c>
      <c r="AJ28">
        <f>(2*(Table3[[#This Row],[W_A]]+Table3[[#This Row],[W_H]]))+Table3[[#This Row],[OTL_A]]+Table3[[#This Row],[SOL_A]]+Table3[[#This Row],[OTL_H]]+Table3[[#This Row],[SOL_H]]</f>
        <v>10</v>
      </c>
      <c r="AK28">
        <f>(3*(Table3[[#This Row],[RW_A]]+Table3[[#This Row],[RW_H]]))+(2*(Table3[[#This Row],[OTW_A]]+Table3[[#This Row],[SOW_A]]+Table3[[#This Row],[OTW_H]]+Table3[[#This Row],[SOW_H]]))+Table3[[#This Row],[OTL_A]]+Table3[[#This Row],[SOL_A]]+Table3[[#This Row],[OTL_H]]+Table3[[#This Row],[SOL_H]]</f>
        <v>13</v>
      </c>
      <c r="AL28" s="15">
        <f>Table3[[#This Row],[PTS]]/(2*Table3[[#This Row],[GP]])</f>
        <v>0.45454545454545453</v>
      </c>
      <c r="AM28" s="15">
        <f>Table3[[#This Row],[PTS2]]/(3*Table3[[#This Row],[GP]])</f>
        <v>0.39393939393939392</v>
      </c>
      <c r="AN28">
        <f>(2*Table3[[#This Row],[GR]])+Table3[[#This Row],[PTS]]</f>
        <v>152</v>
      </c>
      <c r="AO28">
        <f>(3*Table3[[#This Row],[GR]])+Table3[[#This Row],[PTS2]]</f>
        <v>226</v>
      </c>
      <c r="AP28" s="20" t="str">
        <f>_xlfn.CONCAT(TEXT(Table3[[#This Row],[W]], "0"), "-", TEXT(Table3[[#This Row],[RL]],"0"), "-", TEXT(Table3[[#This Row],[OTL]]+Table3[[#This Row],[SOL]], "0"))</f>
        <v>4-5-2</v>
      </c>
      <c r="AQ28">
        <f>COUNTIFS(DataRegularSeason20242025!$D$3:$D$1315,Table3[[#This Row],[Teams]],DataRegularSeason20242025!$K$3:$K$1315,0)</f>
        <v>1</v>
      </c>
      <c r="AR28">
        <f>SUMIF(DataRegularSeason20242025!$D$3:$D$1315,$A28, DataRegularSeason20242025!$J$3:$J$1315)</f>
        <v>13</v>
      </c>
      <c r="AS28">
        <f>SUMIF(DataRegularSeason20242025!$D$3:$D$1315,$A28, DataRegularSeason20242025!$K$3:$K$1315)</f>
        <v>18</v>
      </c>
      <c r="AT28">
        <f t="shared" si="3"/>
        <v>-5</v>
      </c>
      <c r="AU28">
        <f>COUNTIFS(DataRegularSeason20242025!$E$3:$E$1315,Table3[[#This Row],[Teams]],DataRegularSeason20242025!$J$3:$J$1315,0)</f>
        <v>0</v>
      </c>
      <c r="AV28">
        <f>SUMIF(DataRegularSeason20242025!$E$3:$E$1315,$A28,DataRegularSeason20242025!$K$3:$K$1315)</f>
        <v>11</v>
      </c>
      <c r="AW28">
        <f>SUMIF(DataRegularSeason20242025!$E$3:$E$1315,$A28,DataRegularSeason20242025!$J$3:$J$1315)</f>
        <v>13</v>
      </c>
      <c r="AX28">
        <f t="shared" si="4"/>
        <v>-2</v>
      </c>
      <c r="AY28">
        <f t="shared" si="5"/>
        <v>24</v>
      </c>
      <c r="AZ28">
        <f t="shared" si="6"/>
        <v>31</v>
      </c>
      <c r="BA28">
        <f t="shared" si="7"/>
        <v>-7</v>
      </c>
      <c r="BB28" s="17">
        <f>Table3[[#This Row],[GF]]/Table3[[#This Row],[GP]]</f>
        <v>2.1818181818181817</v>
      </c>
      <c r="BC28" s="17">
        <f>Table3[[#This Row],[GA]]/Table3[[#This Row],[GP]]</f>
        <v>2.8181818181818183</v>
      </c>
      <c r="BD28" s="17">
        <f>(Table3[[#This Row],[GF]]-Table3[[#This Row],[GA]])/Table3[[#This Row],[GP]]</f>
        <v>-0.63636363636363635</v>
      </c>
      <c r="BE28">
        <f>COUNTIFS(DataRegularSeason20242025!$D$3:$D$1315,$A28,DataRegularSeason20242025!$H$3:$H$1315, $A28)</f>
        <v>3</v>
      </c>
      <c r="BF28">
        <f>COUNTIFS(DataRegularSeason20242025!$E$3:$E$1315,$A28,DataRegularSeason20242025!$H$3:$H$1315, $A28)</f>
        <v>3</v>
      </c>
      <c r="BG28">
        <f t="shared" si="8"/>
        <v>6</v>
      </c>
      <c r="BH28">
        <f t="shared" si="9"/>
        <v>4</v>
      </c>
      <c r="BI28">
        <f t="shared" si="10"/>
        <v>1</v>
      </c>
      <c r="BJ28">
        <f t="shared" si="11"/>
        <v>5</v>
      </c>
      <c r="BK28" s="6">
        <f>(BH28+BE28)</f>
        <v>7</v>
      </c>
      <c r="BL28" s="6"/>
    </row>
    <row r="29" spans="1:64" x14ac:dyDescent="0.25">
      <c r="A29" t="s">
        <v>13</v>
      </c>
      <c r="B29" t="s">
        <v>97</v>
      </c>
      <c r="C29" t="s">
        <v>95</v>
      </c>
      <c r="D29">
        <f>COUNTIFS(DataRegularSeason20242025!$D$3:$D$1315,$A29,DataRegularSeason20242025!$R$3:$R$1315,1,DataRegularSeason20242025!$N$3:$N$1315,1) + COUNTIFS(DataRegularSeason20242025!$E$3:$E$1315,$A29,DataRegularSeason20242025!$R$3:$R$1315,1,DataRegularSeason20242025!$N$3:$N$1315,1)</f>
        <v>5</v>
      </c>
      <c r="E29" s="15">
        <f>Table3[[#This Row],[Watched]]/Table3[[#This Row],[GP]]</f>
        <v>0.41666666666666669</v>
      </c>
      <c r="F29">
        <f>COUNTIFS(DataRegularSeason20242025!$N$3:$N$1315,1,DataRegularSeason20242025!$D$3:$D$1315,$A29)</f>
        <v>7</v>
      </c>
      <c r="G29">
        <f>41-Table3[[#This Row],[GP_A]]</f>
        <v>34</v>
      </c>
      <c r="H29">
        <f>COUNTIFS(DataRegularSeason20242025!$E$3:$E$1315,$A29,DataRegularSeason20242025!$N$3:$N$1315,1)</f>
        <v>5</v>
      </c>
      <c r="I29">
        <f>41-Table3[[#This Row],[GP_H]]</f>
        <v>36</v>
      </c>
      <c r="J29">
        <f t="shared" si="0"/>
        <v>12</v>
      </c>
      <c r="K29">
        <f>82-Table3[[#This Row],[GP]]</f>
        <v>70</v>
      </c>
      <c r="L29">
        <f>COUNTIFS(DataRegularSeason20242025!$D$3:$D$1315,$A29, DataRegularSeason20242025!$L$3:$L$1315, $A29,DataRegularSeason20242025!$N$3:$N$1315,1)</f>
        <v>3</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 t="shared" si="1"/>
        <v>4</v>
      </c>
      <c r="Q29">
        <f>COUNTIFS(DataRegularSeason20242025!$D$3:$D$1315,$A29, DataRegularSeason20242025!$S$3:$S$1315, $A29,DataRegularSeason20242025!$M$3:$M$1315,"REG")</f>
        <v>4</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3</v>
      </c>
      <c r="U29">
        <f>COUNTIFS(DataRegularSeason20242025!$E$3:$E$1315,$A29, DataRegularSeason20242025!$L$3:$L$1315, $A29,DataRegularSeason20242025!$N$3:$N$1315,1,DataRegularSeason20242025!$M$3:$M$1315,"REG")</f>
        <v>2</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 t="shared" si="2"/>
        <v>2</v>
      </c>
      <c r="Y29">
        <f>COUNTIFS(DataRegularSeason20242025!$E$3:$E$1315,$A29, DataRegularSeason20242025!$S$3:$S$1315, $A29,DataRegularSeason20242025!$M$3:$M$1315,"REG")</f>
        <v>2</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6</v>
      </c>
      <c r="AC29">
        <f>Table3[[#This Row],[L_A]]+Table3[[#This Row],[L_H]]</f>
        <v>6</v>
      </c>
      <c r="AD29">
        <f>Table3[[#This Row],[RW_A]]+Table3[[#This Row],[RW_H]]</f>
        <v>4</v>
      </c>
      <c r="AE29">
        <f>Table3[[#This Row],[RL_A]]+Table3[[#This Row],[RL_H]]</f>
        <v>6</v>
      </c>
      <c r="AF29">
        <f>Table3[[#This Row],[OTW_A]]+Table3[[#This Row],[OTW_H]]</f>
        <v>2</v>
      </c>
      <c r="AG29">
        <f>Table3[[#This Row],[OTL_A]]+Table3[[#This Row],[OTL_H]]</f>
        <v>0</v>
      </c>
      <c r="AH29">
        <f>Table3[[#This Row],[SOW_A]]+Table3[[#This Row],[SOW_H]]</f>
        <v>0</v>
      </c>
      <c r="AI29">
        <f>Table3[[#This Row],[SOL_A]]+Table3[[#This Row],[SOL_H]]</f>
        <v>0</v>
      </c>
      <c r="AJ29">
        <f>(2*(Table3[[#This Row],[W_A]]+Table3[[#This Row],[W_H]]))+Table3[[#This Row],[OTL_A]]+Table3[[#This Row],[SOL_A]]+Table3[[#This Row],[OTL_H]]+Table3[[#This Row],[SOL_H]]</f>
        <v>12</v>
      </c>
      <c r="AK29">
        <f>(3*(Table3[[#This Row],[RW_A]]+Table3[[#This Row],[RW_H]]))+(2*(Table3[[#This Row],[OTW_A]]+Table3[[#This Row],[SOW_A]]+Table3[[#This Row],[OTW_H]]+Table3[[#This Row],[SOW_H]]))+Table3[[#This Row],[OTL_A]]+Table3[[#This Row],[SOL_A]]+Table3[[#This Row],[OTL_H]]+Table3[[#This Row],[SOL_H]]</f>
        <v>16</v>
      </c>
      <c r="AL29" s="15">
        <f>Table3[[#This Row],[PTS]]/(2*Table3[[#This Row],[GP]])</f>
        <v>0.5</v>
      </c>
      <c r="AM29" s="15">
        <f>Table3[[#This Row],[PTS2]]/(3*Table3[[#This Row],[GP]])</f>
        <v>0.44444444444444442</v>
      </c>
      <c r="AN29">
        <f>(2*Table3[[#This Row],[GR]])+Table3[[#This Row],[PTS]]</f>
        <v>152</v>
      </c>
      <c r="AO29">
        <f>(3*Table3[[#This Row],[GR]])+Table3[[#This Row],[PTS2]]</f>
        <v>226</v>
      </c>
      <c r="AP29" s="20" t="str">
        <f>_xlfn.CONCAT(TEXT(Table3[[#This Row],[W]], "0"), "-", TEXT(Table3[[#This Row],[RL]],"0"), "-", TEXT(Table3[[#This Row],[OTL]]+Table3[[#This Row],[SOL]], "0"))</f>
        <v>6-6-0</v>
      </c>
      <c r="AQ29">
        <f>COUNTIFS(DataRegularSeason20242025!$D$3:$D$1315,Table3[[#This Row],[Teams]],DataRegularSeason20242025!$K$3:$K$1315,0)</f>
        <v>0</v>
      </c>
      <c r="AR29">
        <f>SUMIF(DataRegularSeason20242025!$D$3:$D$1315,$A29, DataRegularSeason20242025!$J$3:$J$1315)</f>
        <v>20</v>
      </c>
      <c r="AS29">
        <f>SUMIF(DataRegularSeason20242025!$D$3:$D$1315,$A29, DataRegularSeason20242025!$K$3:$K$1315)</f>
        <v>26</v>
      </c>
      <c r="AT29">
        <f t="shared" si="3"/>
        <v>-6</v>
      </c>
      <c r="AU29">
        <f>COUNTIFS(DataRegularSeason20242025!$E$3:$E$1315,Table3[[#This Row],[Teams]],DataRegularSeason20242025!$J$3:$J$1315,0)</f>
        <v>1</v>
      </c>
      <c r="AV29">
        <f>SUMIF(DataRegularSeason20242025!$E$3:$E$1315,$A29,DataRegularSeason20242025!$K$3:$K$1315)</f>
        <v>12</v>
      </c>
      <c r="AW29">
        <f>SUMIF(DataRegularSeason20242025!$E$3:$E$1315,$A29,DataRegularSeason20242025!$J$3:$J$1315)</f>
        <v>12</v>
      </c>
      <c r="AX29">
        <f t="shared" si="4"/>
        <v>0</v>
      </c>
      <c r="AY29">
        <f t="shared" si="5"/>
        <v>32</v>
      </c>
      <c r="AZ29">
        <f t="shared" si="6"/>
        <v>38</v>
      </c>
      <c r="BA29">
        <f t="shared" si="7"/>
        <v>-6</v>
      </c>
      <c r="BB29" s="17">
        <f>Table3[[#This Row],[GF]]/Table3[[#This Row],[GP]]</f>
        <v>2.6666666666666665</v>
      </c>
      <c r="BC29" s="17">
        <f>Table3[[#This Row],[GA]]/Table3[[#This Row],[GP]]</f>
        <v>3.1666666666666665</v>
      </c>
      <c r="BD29" s="17">
        <f>(Table3[[#This Row],[GF]]-Table3[[#This Row],[GA]])/Table3[[#This Row],[GP]]</f>
        <v>-0.5</v>
      </c>
      <c r="BE29">
        <f>COUNTIFS(DataRegularSeason20242025!$D$3:$D$1315,$A29,DataRegularSeason20242025!$H$3:$H$1315, $A29)</f>
        <v>6</v>
      </c>
      <c r="BF29">
        <f>COUNTIFS(DataRegularSeason20242025!$E$3:$E$1315,$A29,DataRegularSeason20242025!$H$3:$H$1315, $A29)</f>
        <v>4</v>
      </c>
      <c r="BG29">
        <f t="shared" si="8"/>
        <v>10</v>
      </c>
      <c r="BH29">
        <f t="shared" si="9"/>
        <v>1</v>
      </c>
      <c r="BI29">
        <f t="shared" si="10"/>
        <v>1</v>
      </c>
      <c r="BJ29">
        <f t="shared" si="11"/>
        <v>2</v>
      </c>
    </row>
    <row r="30" spans="1:64"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5</v>
      </c>
      <c r="E30" s="15">
        <f>Table3[[#This Row],[Watched]]/Table3[[#This Row],[GP]]</f>
        <v>0.41666666666666669</v>
      </c>
      <c r="F30">
        <f>COUNTIFS(DataRegularSeason20242025!$N$3:$N$1315,1,DataRegularSeason20242025!$D$3:$D$1315,$A30)</f>
        <v>5</v>
      </c>
      <c r="G30">
        <f>41-Table3[[#This Row],[GP_A]]</f>
        <v>36</v>
      </c>
      <c r="H30">
        <f>COUNTIFS(DataRegularSeason20242025!$E$3:$E$1315,$A30,DataRegularSeason20242025!$N$3:$N$1315,1)</f>
        <v>7</v>
      </c>
      <c r="I30">
        <f>41-Table3[[#This Row],[GP_H]]</f>
        <v>34</v>
      </c>
      <c r="J30">
        <f t="shared" si="0"/>
        <v>12</v>
      </c>
      <c r="K30">
        <f>82-Table3[[#This Row],[GP]]</f>
        <v>70</v>
      </c>
      <c r="L30">
        <f>COUNTIFS(DataRegularSeason20242025!$D$3:$D$1315,$A30, DataRegularSeason20242025!$L$3:$L$1315, $A30,DataRegularSeason20242025!$N$3:$N$1315,1)</f>
        <v>1</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 t="shared" si="1"/>
        <v>4</v>
      </c>
      <c r="Q30">
        <f>COUNTIFS(DataRegularSeason20242025!$D$3:$D$1315,$A30, DataRegularSeason20242025!$S$3:$S$1315, $A30,DataRegularSeason20242025!$M$3:$M$1315,"REG")</f>
        <v>3</v>
      </c>
      <c r="R30">
        <f>COUNTIFS(DataRegularSeason20242025!$D$3:$D$1315,$A30, DataRegularSeason20242025!$S$3:$S$1315, $A30,DataRegularSeason20242025!$M$3:$M$1315,"OT")</f>
        <v>1</v>
      </c>
      <c r="S30">
        <f>COUNTIFS(DataRegularSeason20242025!$D$3:$D$1315,$A30, DataRegularSeason20242025!$S$3:$S$1315, $A30,DataRegularSeason20242025!$M$3:$M$1315,"SO")</f>
        <v>0</v>
      </c>
      <c r="T30">
        <f>COUNTIFS(DataRegularSeason20242025!$E$3:$E$1315,$A30, DataRegularSeason20242025!$L$3:$L$1315, $A30, DataRegularSeason20242025!$N$3:$N$1315,1)</f>
        <v>3</v>
      </c>
      <c r="U30">
        <f>COUNTIFS(DataRegularSeason20242025!$E$3:$E$1315,$A30, DataRegularSeason20242025!$L$3:$L$1315, $A30,DataRegularSeason20242025!$N$3:$N$1315,1,DataRegularSeason20242025!$M$3:$M$1315,"REG")</f>
        <v>3</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 t="shared" si="2"/>
        <v>4</v>
      </c>
      <c r="Y30">
        <f>COUNTIFS(DataRegularSeason20242025!$E$3:$E$1315,$A30, DataRegularSeason20242025!$S$3:$S$1315, $A30,DataRegularSeason20242025!$M$3:$M$1315,"REG")</f>
        <v>4</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4</v>
      </c>
      <c r="AC30">
        <f>Table3[[#This Row],[L_A]]+Table3[[#This Row],[L_H]]</f>
        <v>8</v>
      </c>
      <c r="AD30">
        <f>Table3[[#This Row],[RW_A]]+Table3[[#This Row],[RW_H]]</f>
        <v>4</v>
      </c>
      <c r="AE30">
        <f>Table3[[#This Row],[RL_A]]+Table3[[#This Row],[RL_H]]</f>
        <v>7</v>
      </c>
      <c r="AF30">
        <f>Table3[[#This Row],[OTW_A]]+Table3[[#This Row],[OTW_H]]</f>
        <v>0</v>
      </c>
      <c r="AG30">
        <f>Table3[[#This Row],[OTL_A]]+Table3[[#This Row],[OTL_H]]</f>
        <v>1</v>
      </c>
      <c r="AH30">
        <f>Table3[[#This Row],[SOW_A]]+Table3[[#This Row],[SOW_H]]</f>
        <v>0</v>
      </c>
      <c r="AI30">
        <f>Table3[[#This Row],[SOL_A]]+Table3[[#This Row],[SOL_H]]</f>
        <v>0</v>
      </c>
      <c r="AJ30">
        <f>(2*(Table3[[#This Row],[W_A]]+Table3[[#This Row],[W_H]]))+Table3[[#This Row],[OTL_A]]+Table3[[#This Row],[SOL_A]]+Table3[[#This Row],[OTL_H]]+Table3[[#This Row],[SOL_H]]</f>
        <v>9</v>
      </c>
      <c r="AK30">
        <f>(3*(Table3[[#This Row],[RW_A]]+Table3[[#This Row],[RW_H]]))+(2*(Table3[[#This Row],[OTW_A]]+Table3[[#This Row],[SOW_A]]+Table3[[#This Row],[OTW_H]]+Table3[[#This Row],[SOW_H]]))+Table3[[#This Row],[OTL_A]]+Table3[[#This Row],[SOL_A]]+Table3[[#This Row],[OTL_H]]+Table3[[#This Row],[SOL_H]]</f>
        <v>13</v>
      </c>
      <c r="AL30" s="15">
        <f>Table3[[#This Row],[PTS]]/(2*Table3[[#This Row],[GP]])</f>
        <v>0.375</v>
      </c>
      <c r="AM30" s="15">
        <f>Table3[[#This Row],[PTS2]]/(3*Table3[[#This Row],[GP]])</f>
        <v>0.3611111111111111</v>
      </c>
      <c r="AN30">
        <f>(2*Table3[[#This Row],[GR]])+Table3[[#This Row],[PTS]]</f>
        <v>149</v>
      </c>
      <c r="AO30">
        <f>(3*Table3[[#This Row],[GR]])+Table3[[#This Row],[PTS2]]</f>
        <v>223</v>
      </c>
      <c r="AP30" s="20" t="str">
        <f>_xlfn.CONCAT(TEXT(Table3[[#This Row],[W]], "0"), "-", TEXT(Table3[[#This Row],[RL]],"0"), "-", TEXT(Table3[[#This Row],[OTL]]+Table3[[#This Row],[SOL]], "0"))</f>
        <v>4-7-1</v>
      </c>
      <c r="AQ30">
        <f>COUNTIFS(DataRegularSeason20242025!$D$3:$D$1315,Table3[[#This Row],[Teams]],DataRegularSeason20242025!$K$3:$K$1315,0)</f>
        <v>0</v>
      </c>
      <c r="AR30">
        <f>SUMIF(DataRegularSeason20242025!$D$3:$D$1315,$A30, DataRegularSeason20242025!$J$3:$J$1315)</f>
        <v>15</v>
      </c>
      <c r="AS30">
        <f>SUMIF(DataRegularSeason20242025!$D$3:$D$1315,$A30, DataRegularSeason20242025!$K$3:$K$1315)</f>
        <v>19</v>
      </c>
      <c r="AT30">
        <f t="shared" si="3"/>
        <v>-4</v>
      </c>
      <c r="AU30">
        <f>COUNTIFS(DataRegularSeason20242025!$E$3:$E$1315,Table3[[#This Row],[Teams]],DataRegularSeason20242025!$J$3:$J$1315,0)</f>
        <v>0</v>
      </c>
      <c r="AV30">
        <f>SUMIF(DataRegularSeason20242025!$E$3:$E$1315,$A30,DataRegularSeason20242025!$K$3:$K$1315)</f>
        <v>21</v>
      </c>
      <c r="AW30">
        <f>SUMIF(DataRegularSeason20242025!$E$3:$E$1315,$A30,DataRegularSeason20242025!$J$3:$J$1315)</f>
        <v>23</v>
      </c>
      <c r="AX30">
        <f t="shared" si="4"/>
        <v>-2</v>
      </c>
      <c r="AY30">
        <f t="shared" si="5"/>
        <v>36</v>
      </c>
      <c r="AZ30">
        <f t="shared" si="6"/>
        <v>42</v>
      </c>
      <c r="BA30">
        <f t="shared" si="7"/>
        <v>-6</v>
      </c>
      <c r="BB30" s="17">
        <f>Table3[[#This Row],[GF]]/Table3[[#This Row],[GP]]</f>
        <v>3</v>
      </c>
      <c r="BC30" s="17">
        <f>Table3[[#This Row],[GA]]/Table3[[#This Row],[GP]]</f>
        <v>3.5</v>
      </c>
      <c r="BD30" s="17">
        <f>(Table3[[#This Row],[GF]]-Table3[[#This Row],[GA]])/Table3[[#This Row],[GP]]</f>
        <v>-0.5</v>
      </c>
      <c r="BE30">
        <f>COUNTIFS(DataRegularSeason20242025!$D$3:$D$1315,$A30,DataRegularSeason20242025!$H$3:$H$1315, $A30)</f>
        <v>2</v>
      </c>
      <c r="BF30">
        <f>COUNTIFS(DataRegularSeason20242025!$E$3:$E$1315,$A30,DataRegularSeason20242025!$H$3:$H$1315, $A30)</f>
        <v>4</v>
      </c>
      <c r="BG30">
        <f t="shared" si="8"/>
        <v>6</v>
      </c>
      <c r="BH30">
        <f t="shared" si="9"/>
        <v>3</v>
      </c>
      <c r="BI30">
        <f t="shared" si="10"/>
        <v>3</v>
      </c>
      <c r="BJ30">
        <f t="shared" si="11"/>
        <v>6</v>
      </c>
    </row>
    <row r="31" spans="1:64" x14ac:dyDescent="0.25">
      <c r="A31" t="s">
        <v>34</v>
      </c>
      <c r="B31" t="s">
        <v>97</v>
      </c>
      <c r="C31" t="s">
        <v>95</v>
      </c>
      <c r="D31">
        <f>COUNTIFS(DataRegularSeason20242025!$D$3:$D$1315,$A31,DataRegularSeason20242025!$R$3:$R$1315,1,DataRegularSeason20242025!$N$3:$N$1315,1) + COUNTIFS(DataRegularSeason20242025!$E$3:$E$1315,$A31,DataRegularSeason20242025!$R$3:$R$1315,1,DataRegularSeason20242025!$N$3:$N$1315,1)</f>
        <v>3</v>
      </c>
      <c r="E31" s="15">
        <f>Table3[[#This Row],[Watched]]/Table3[[#This Row],[GP]]</f>
        <v>0.27272727272727271</v>
      </c>
      <c r="F31">
        <f>COUNTIFS(DataRegularSeason20242025!$N$3:$N$1315,1,DataRegularSeason20242025!$D$3:$D$1315,$A31)</f>
        <v>5</v>
      </c>
      <c r="G31">
        <f>41-Table3[[#This Row],[GP_A]]</f>
        <v>36</v>
      </c>
      <c r="H31">
        <f>COUNTIFS(DataRegularSeason20242025!$E$3:$E$1315,$A31,DataRegularSeason20242025!$N$3:$N$1315,1)</f>
        <v>6</v>
      </c>
      <c r="I31">
        <f>41-Table3[[#This Row],[GP_H]]</f>
        <v>35</v>
      </c>
      <c r="J31">
        <f t="shared" si="0"/>
        <v>11</v>
      </c>
      <c r="K31">
        <f>82-Table3[[#This Row],[GP]]</f>
        <v>71</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 t="shared" si="1"/>
        <v>3</v>
      </c>
      <c r="Q31">
        <f>COUNTIFS(DataRegularSeason20242025!$D$3:$D$1315,$A31, DataRegularSeason20242025!$S$3:$S$1315, $A31,DataRegularSeason20242025!$M$3:$M$1315,"REG")</f>
        <v>3</v>
      </c>
      <c r="R31">
        <f>COUNTIFS(DataRegularSeason20242025!$D$3:$D$1315,$A31, DataRegularSeason20242025!$S$3:$S$1315, $A31,DataRegularSeason20242025!$M$3:$M$1315,"OT")</f>
        <v>0</v>
      </c>
      <c r="S31">
        <f>COUNTIFS(DataRegularSeason20242025!$D$3:$D$1315,$A31, DataRegularSeason20242025!$S$3:$S$1315, $A31,DataRegularSeason20242025!$M$3:$M$1315,"SO")</f>
        <v>0</v>
      </c>
      <c r="T31">
        <f>COUNTIFS(DataRegularSeason20242025!$E$3:$E$1315,$A31, DataRegularSeason20242025!$L$3:$L$1315, $A31, DataRegularSeason20242025!$N$3:$N$1315,1)</f>
        <v>5</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1</v>
      </c>
      <c r="X31">
        <f t="shared" si="2"/>
        <v>1</v>
      </c>
      <c r="Y31">
        <f>COUNTIFS(DataRegularSeason20242025!$E$3:$E$1315,$A31, DataRegularSeason20242025!$S$3:$S$1315, $A31,DataRegularSeason20242025!$M$3:$M$1315,"REG")</f>
        <v>1</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7</v>
      </c>
      <c r="AC31">
        <f>Table3[[#This Row],[L_A]]+Table3[[#This Row],[L_H]]</f>
        <v>4</v>
      </c>
      <c r="AD31">
        <f>Table3[[#This Row],[RW_A]]+Table3[[#This Row],[RW_H]]</f>
        <v>6</v>
      </c>
      <c r="AE31">
        <f>Table3[[#This Row],[RL_A]]+Table3[[#This Row],[RL_H]]</f>
        <v>4</v>
      </c>
      <c r="AF31">
        <f>Table3[[#This Row],[OTW_A]]+Table3[[#This Row],[OTW_H]]</f>
        <v>0</v>
      </c>
      <c r="AG31">
        <f>Table3[[#This Row],[OTL_A]]+Table3[[#This Row],[OTL_H]]</f>
        <v>0</v>
      </c>
      <c r="AH31">
        <f>Table3[[#This Row],[SOW_A]]+Table3[[#This Row],[SOW_H]]</f>
        <v>1</v>
      </c>
      <c r="AI31">
        <f>Table3[[#This Row],[SOL_A]]+Table3[[#This Row],[SOL_H]]</f>
        <v>0</v>
      </c>
      <c r="AJ31">
        <f>(2*(Table3[[#This Row],[W_A]]+Table3[[#This Row],[W_H]]))+Table3[[#This Row],[OTL_A]]+Table3[[#This Row],[SOL_A]]+Table3[[#This Row],[OTL_H]]+Table3[[#This Row],[SOL_H]]</f>
        <v>14</v>
      </c>
      <c r="AK31">
        <f>(3*(Table3[[#This Row],[RW_A]]+Table3[[#This Row],[RW_H]]))+(2*(Table3[[#This Row],[OTW_A]]+Table3[[#This Row],[SOW_A]]+Table3[[#This Row],[OTW_H]]+Table3[[#This Row],[SOW_H]]))+Table3[[#This Row],[OTL_A]]+Table3[[#This Row],[SOL_A]]+Table3[[#This Row],[OTL_H]]+Table3[[#This Row],[SOL_H]]</f>
        <v>20</v>
      </c>
      <c r="AL31" s="15">
        <f>Table3[[#This Row],[PTS]]/(2*Table3[[#This Row],[GP]])</f>
        <v>0.63636363636363635</v>
      </c>
      <c r="AM31" s="15">
        <f>Table3[[#This Row],[PTS2]]/(3*Table3[[#This Row],[GP]])</f>
        <v>0.60606060606060608</v>
      </c>
      <c r="AN31">
        <f>(2*Table3[[#This Row],[GR]])+Table3[[#This Row],[PTS]]</f>
        <v>156</v>
      </c>
      <c r="AO31">
        <f>(3*Table3[[#This Row],[GR]])+Table3[[#This Row],[PTS2]]</f>
        <v>233</v>
      </c>
      <c r="AP31" s="20" t="str">
        <f>_xlfn.CONCAT(TEXT(Table3[[#This Row],[W]], "0"), "-", TEXT(Table3[[#This Row],[RL]],"0"), "-", TEXT(Table3[[#This Row],[OTL]]+Table3[[#This Row],[SOL]], "0"))</f>
        <v>7-4-0</v>
      </c>
      <c r="AQ31">
        <f>COUNTIFS(DataRegularSeason20242025!$D$3:$D$1315,Table3[[#This Row],[Teams]],DataRegularSeason20242025!$K$3:$K$1315,0)</f>
        <v>0</v>
      </c>
      <c r="AR31">
        <f>SUMIF(DataRegularSeason20242025!$D$3:$D$1315,$A31, DataRegularSeason20242025!$J$3:$J$1315)</f>
        <v>15</v>
      </c>
      <c r="AS31">
        <f>SUMIF(DataRegularSeason20242025!$D$3:$D$1315,$A31, DataRegularSeason20242025!$K$3:$K$1315)</f>
        <v>16</v>
      </c>
      <c r="AT31">
        <f t="shared" si="3"/>
        <v>-1</v>
      </c>
      <c r="AU31">
        <f>COUNTIFS(DataRegularSeason20242025!$E$3:$E$1315,Table3[[#This Row],[Teams]],DataRegularSeason20242025!$J$3:$J$1315,0)</f>
        <v>2</v>
      </c>
      <c r="AV31">
        <f>SUMIF(DataRegularSeason20242025!$E$3:$E$1315,$A31,DataRegularSeason20242025!$K$3:$K$1315)</f>
        <v>20</v>
      </c>
      <c r="AW31">
        <f>SUMIF(DataRegularSeason20242025!$E$3:$E$1315,$A31,DataRegularSeason20242025!$J$3:$J$1315)</f>
        <v>11</v>
      </c>
      <c r="AX31">
        <f t="shared" si="4"/>
        <v>9</v>
      </c>
      <c r="AY31">
        <f t="shared" si="5"/>
        <v>35</v>
      </c>
      <c r="AZ31">
        <f t="shared" si="6"/>
        <v>27</v>
      </c>
      <c r="BA31">
        <f t="shared" si="7"/>
        <v>8</v>
      </c>
      <c r="BB31" s="17">
        <f>Table3[[#This Row],[GF]]/Table3[[#This Row],[GP]]</f>
        <v>3.1818181818181817</v>
      </c>
      <c r="BC31" s="17">
        <f>Table3[[#This Row],[GA]]/Table3[[#This Row],[GP]]</f>
        <v>2.4545454545454546</v>
      </c>
      <c r="BD31" s="17">
        <f>(Table3[[#This Row],[GF]]-Table3[[#This Row],[GA]])/Table3[[#This Row],[GP]]</f>
        <v>0.72727272727272729</v>
      </c>
      <c r="BE31">
        <f>COUNTIFS(DataRegularSeason20242025!$D$3:$D$1315,$A31,DataRegularSeason20242025!$H$3:$H$1315, $A31)</f>
        <v>1</v>
      </c>
      <c r="BF31">
        <f>COUNTIFS(DataRegularSeason20242025!$E$3:$E$1315,$A31,DataRegularSeason20242025!$H$3:$H$1315, $A31)</f>
        <v>5</v>
      </c>
      <c r="BG31">
        <f t="shared" si="8"/>
        <v>6</v>
      </c>
      <c r="BH31">
        <f t="shared" si="9"/>
        <v>4</v>
      </c>
      <c r="BI31">
        <f t="shared" si="10"/>
        <v>1</v>
      </c>
      <c r="BJ31">
        <f t="shared" si="11"/>
        <v>5</v>
      </c>
    </row>
    <row r="32" spans="1:64" x14ac:dyDescent="0.25">
      <c r="A32" t="s">
        <v>19</v>
      </c>
      <c r="B32" t="s">
        <v>98</v>
      </c>
      <c r="C32" t="s">
        <v>81</v>
      </c>
      <c r="D32">
        <f>COUNTIFS(DataRegularSeason20242025!$D$3:$D$1315,$A32,DataRegularSeason20242025!$R$3:$R$1315,1,DataRegularSeason20242025!$N$3:$N$1315,1) + COUNTIFS(DataRegularSeason20242025!$E$3:$E$1315,$A32,DataRegularSeason20242025!$R$3:$R$1315,1,DataRegularSeason20242025!$N$3:$N$1315,1)</f>
        <v>3</v>
      </c>
      <c r="E32" s="15">
        <f>Table3[[#This Row],[Watched]]/Table3[[#This Row],[GP]]</f>
        <v>0.25</v>
      </c>
      <c r="F32">
        <f>COUNTIFS(DataRegularSeason20242025!$N$3:$N$1315,1,DataRegularSeason20242025!$D$3:$D$1315,$A32)</f>
        <v>5</v>
      </c>
      <c r="G32">
        <f>41-Table3[[#This Row],[GP_A]]</f>
        <v>36</v>
      </c>
      <c r="H32">
        <f>COUNTIFS(DataRegularSeason20242025!$E$3:$E$1315,$A32,DataRegularSeason20242025!$N$3:$N$1315,1)</f>
        <v>7</v>
      </c>
      <c r="I32">
        <f>41-Table3[[#This Row],[GP_H]]</f>
        <v>34</v>
      </c>
      <c r="J32">
        <f t="shared" si="0"/>
        <v>12</v>
      </c>
      <c r="K32">
        <f>82-Table3[[#This Row],[GP]]</f>
        <v>70</v>
      </c>
      <c r="L32">
        <f>COUNTIFS(DataRegularSeason20242025!$D$3:$D$1315,$A32, DataRegularSeason20242025!$L$3:$L$1315, $A32,DataRegularSeason20242025!$N$3:$N$1315,1)</f>
        <v>1</v>
      </c>
      <c r="M32">
        <f>COUNTIFS(DataRegularSeason20242025!$D$3:$D$1315,$A32, DataRegularSeason20242025!$L$3:$L$1315, $A32,DataRegularSeason20242025!$N$3:$N$1315,1,DataRegularSeason20242025!$M$3:$M$1315,"REG")</f>
        <v>1</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 t="shared" si="1"/>
        <v>4</v>
      </c>
      <c r="Q32">
        <f>COUNTIFS(DataRegularSeason20242025!$D$3:$D$1315,$A32, DataRegularSeason20242025!$S$3:$S$1315, $A32,DataRegularSeason20242025!$M$3:$M$1315,"REG")</f>
        <v>3</v>
      </c>
      <c r="R32">
        <f>COUNTIFS(DataRegularSeason20242025!$D$3:$D$1315,$A32, DataRegularSeason20242025!$S$3:$S$1315, $A32,DataRegularSeason20242025!$M$3:$M$1315,"OT")</f>
        <v>0</v>
      </c>
      <c r="S32">
        <f>COUNTIFS(DataRegularSeason20242025!$D$3:$D$1315,$A32, DataRegularSeason20242025!$S$3:$S$1315, $A32,DataRegularSeason20242025!$M$3:$M$1315,"SO")</f>
        <v>1</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3</v>
      </c>
      <c r="V32">
        <f>COUNTIFS(DataRegularSeason20242025!$E$3:$E$1315,$A32, DataRegularSeason20242025!$L$3:$L$1315, $A32,DataRegularSeason20242025!$N$3:$N$1315,1,DataRegularSeason20242025!$M$3:$M$1315,"OT")</f>
        <v>0</v>
      </c>
      <c r="W32">
        <f>COUNTIFS(DataRegularSeason20242025!$E$3:$E$1315,$A32, DataRegularSeason20242025!$L$3:$L$1315, $A32,DataRegularSeason20242025!$N$3:$N$1315,1,DataRegularSeason20242025!$M$3:$M$1315,"SO")</f>
        <v>0</v>
      </c>
      <c r="X32">
        <f t="shared" si="2"/>
        <v>4</v>
      </c>
      <c r="Y32">
        <f>COUNTIFS(DataRegularSeason20242025!$E$3:$E$1315,$A32, DataRegularSeason20242025!$S$3:$S$1315, $A32,DataRegularSeason20242025!$M$3:$M$1315,"REG")</f>
        <v>4</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4</v>
      </c>
      <c r="AC32">
        <f>Table3[[#This Row],[L_A]]+Table3[[#This Row],[L_H]]</f>
        <v>8</v>
      </c>
      <c r="AD32">
        <f>Table3[[#This Row],[RW_A]]+Table3[[#This Row],[RW_H]]</f>
        <v>4</v>
      </c>
      <c r="AE32">
        <f>Table3[[#This Row],[RL_A]]+Table3[[#This Row],[RL_H]]</f>
        <v>7</v>
      </c>
      <c r="AF32">
        <f>Table3[[#This Row],[OTW_A]]+Table3[[#This Row],[OTW_H]]</f>
        <v>0</v>
      </c>
      <c r="AG32">
        <f>Table3[[#This Row],[OTL_A]]+Table3[[#This Row],[OTL_H]]</f>
        <v>0</v>
      </c>
      <c r="AH32">
        <f>Table3[[#This Row],[SOW_A]]+Table3[[#This Row],[SOW_H]]</f>
        <v>0</v>
      </c>
      <c r="AI32">
        <f>Table3[[#This Row],[SOL_A]]+Table3[[#This Row],[SOL_H]]</f>
        <v>1</v>
      </c>
      <c r="AJ32">
        <f>(2*(Table3[[#This Row],[W_A]]+Table3[[#This Row],[W_H]]))+Table3[[#This Row],[OTL_A]]+Table3[[#This Row],[SOL_A]]+Table3[[#This Row],[OTL_H]]+Table3[[#This Row],[SOL_H]]</f>
        <v>9</v>
      </c>
      <c r="AK32">
        <f>(3*(Table3[[#This Row],[RW_A]]+Table3[[#This Row],[RW_H]]))+(2*(Table3[[#This Row],[OTW_A]]+Table3[[#This Row],[SOW_A]]+Table3[[#This Row],[OTW_H]]+Table3[[#This Row],[SOW_H]]))+Table3[[#This Row],[OTL_A]]+Table3[[#This Row],[SOL_A]]+Table3[[#This Row],[OTL_H]]+Table3[[#This Row],[SOL_H]]</f>
        <v>13</v>
      </c>
      <c r="AL32" s="15">
        <f>Table3[[#This Row],[PTS]]/(2*Table3[[#This Row],[GP]])</f>
        <v>0.375</v>
      </c>
      <c r="AM32" s="15">
        <f>Table3[[#This Row],[PTS2]]/(3*Table3[[#This Row],[GP]])</f>
        <v>0.3611111111111111</v>
      </c>
      <c r="AN32">
        <f>(2*Table3[[#This Row],[GR]])+Table3[[#This Row],[PTS]]</f>
        <v>149</v>
      </c>
      <c r="AO32">
        <f>(3*Table3[[#This Row],[GR]])+Table3[[#This Row],[PTS2]]</f>
        <v>223</v>
      </c>
      <c r="AP32" s="20" t="str">
        <f>_xlfn.CONCAT(TEXT(Table3[[#This Row],[W]], "0"), "-", TEXT(Table3[[#This Row],[RL]],"0"), "-", TEXT(Table3[[#This Row],[OTL]]+Table3[[#This Row],[SOL]], "0"))</f>
        <v>4-7-1</v>
      </c>
      <c r="AQ32">
        <f>COUNTIFS(DataRegularSeason20242025!$D$3:$D$1315,Table3[[#This Row],[Teams]],DataRegularSeason20242025!$K$3:$K$1315,0)</f>
        <v>0</v>
      </c>
      <c r="AR32">
        <f>SUMIF(DataRegularSeason20242025!$D$3:$D$1315,$A32, DataRegularSeason20242025!$J$3:$J$1315)</f>
        <v>15</v>
      </c>
      <c r="AS32">
        <f>SUMIF(DataRegularSeason20242025!$D$3:$D$1315,$A32, DataRegularSeason20242025!$K$3:$K$1315)</f>
        <v>22</v>
      </c>
      <c r="AT32">
        <f t="shared" si="3"/>
        <v>-7</v>
      </c>
      <c r="AU32">
        <f>COUNTIFS(DataRegularSeason20242025!$E$3:$E$1315,Table3[[#This Row],[Teams]],DataRegularSeason20242025!$J$3:$J$1315,0)</f>
        <v>1</v>
      </c>
      <c r="AV32">
        <f>SUMIF(DataRegularSeason20242025!$E$3:$E$1315,$A32,DataRegularSeason20242025!$K$3:$K$1315)</f>
        <v>18</v>
      </c>
      <c r="AW32">
        <f>SUMIF(DataRegularSeason20242025!$E$3:$E$1315,$A32,DataRegularSeason20242025!$J$3:$J$1315)</f>
        <v>28</v>
      </c>
      <c r="AX32">
        <f t="shared" si="4"/>
        <v>-10</v>
      </c>
      <c r="AY32">
        <f t="shared" si="5"/>
        <v>33</v>
      </c>
      <c r="AZ32">
        <f t="shared" si="6"/>
        <v>50</v>
      </c>
      <c r="BA32">
        <f t="shared" si="7"/>
        <v>-17</v>
      </c>
      <c r="BB32" s="17">
        <f>Table3[[#This Row],[GF]]/Table3[[#This Row],[GP]]</f>
        <v>2.75</v>
      </c>
      <c r="BC32" s="17">
        <f>Table3[[#This Row],[GA]]/Table3[[#This Row],[GP]]</f>
        <v>4.166666666666667</v>
      </c>
      <c r="BD32" s="17">
        <f>(Table3[[#This Row],[GF]]-Table3[[#This Row],[GA]])/Table3[[#This Row],[GP]]</f>
        <v>-1.4166666666666667</v>
      </c>
      <c r="BE32">
        <f>COUNTIFS(DataRegularSeason20242025!$D$3:$D$1315,$A32,DataRegularSeason20242025!$H$3:$H$1315, $A32)</f>
        <v>1</v>
      </c>
      <c r="BF32">
        <f>COUNTIFS(DataRegularSeason20242025!$E$3:$E$1315,$A32,DataRegularSeason20242025!$H$3:$H$1315, $A32)</f>
        <v>1</v>
      </c>
      <c r="BG32">
        <f t="shared" si="8"/>
        <v>2</v>
      </c>
      <c r="BH32">
        <f t="shared" si="9"/>
        <v>4</v>
      </c>
      <c r="BI32">
        <f t="shared" si="10"/>
        <v>6</v>
      </c>
      <c r="BJ32">
        <f t="shared" si="11"/>
        <v>10</v>
      </c>
    </row>
    <row r="33" spans="1:67" x14ac:dyDescent="0.25">
      <c r="A33" t="s">
        <v>30</v>
      </c>
      <c r="B33" t="s">
        <v>98</v>
      </c>
      <c r="C33" t="s">
        <v>81</v>
      </c>
      <c r="D33">
        <f>COUNTIFS(DataRegularSeason20242025!$D$3:$D$1315,$A33,DataRegularSeason20242025!$R$3:$R$1315,1,DataRegularSeason20242025!$N$3:$N$1315,1) + COUNTIFS(DataRegularSeason20242025!$E$3:$E$1315,$A33,DataRegularSeason20242025!$R$3:$R$1315,1,DataRegularSeason20242025!$N$3:$N$1315,1)</f>
        <v>2</v>
      </c>
      <c r="E33" s="15">
        <f>Table3[[#This Row],[Watched]]/Table3[[#This Row],[GP]]</f>
        <v>0.18181818181818182</v>
      </c>
      <c r="F33">
        <f>COUNTIFS(DataRegularSeason20242025!$N$3:$N$1315,1,DataRegularSeason20242025!$D$3:$D$1315,$A33)</f>
        <v>5</v>
      </c>
      <c r="G33">
        <f>41-Table3[[#This Row],[GP_A]]</f>
        <v>36</v>
      </c>
      <c r="H33">
        <f>COUNTIFS(DataRegularSeason20242025!$E$3:$E$1315,$A33,DataRegularSeason20242025!$N$3:$N$1315,1)</f>
        <v>6</v>
      </c>
      <c r="I33">
        <f>41-Table3[[#This Row],[GP_H]]</f>
        <v>35</v>
      </c>
      <c r="J33">
        <f t="shared" si="0"/>
        <v>11</v>
      </c>
      <c r="K33">
        <f>82-Table3[[#This Row],[GP]]</f>
        <v>71</v>
      </c>
      <c r="L33">
        <f>COUNTIFS(DataRegularSeason20242025!$D$3:$D$1315,$A33, DataRegularSeason20242025!$L$3:$L$1315, $A33,DataRegularSeason20242025!$N$3:$N$1315,1)</f>
        <v>1</v>
      </c>
      <c r="M33">
        <f>COUNTIFS(DataRegularSeason20242025!$D$3:$D$1315,$A33, DataRegularSeason20242025!$L$3:$L$1315, $A33,DataRegularSeason20242025!$N$3:$N$1315,1,DataRegularSeason20242025!$M$3:$M$1315,"REG")</f>
        <v>1</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 t="shared" si="1"/>
        <v>4</v>
      </c>
      <c r="Q33">
        <f>COUNTIFS(DataRegularSeason20242025!$D$3:$D$1315,$A33, DataRegularSeason20242025!$S$3:$S$1315, $A33,DataRegularSeason20242025!$M$3:$M$1315,"REG")</f>
        <v>4</v>
      </c>
      <c r="R33">
        <f>COUNTIFS(DataRegularSeason20242025!$D$3:$D$1315,$A33, DataRegularSeason20242025!$S$3:$S$1315, $A33,DataRegularSeason20242025!$M$3:$M$1315,"OT")</f>
        <v>0</v>
      </c>
      <c r="S33">
        <f>COUNTIFS(DataRegularSeason20242025!$D$3:$D$1315,$A33, DataRegularSeason20242025!$S$3:$S$1315, $A33,DataRegularSeason20242025!$M$3:$M$1315,"SO")</f>
        <v>0</v>
      </c>
      <c r="T33">
        <f>COUNTIFS(DataRegularSeason20242025!$E$3:$E$1315,$A33, DataRegularSeason20242025!$L$3:$L$1315, $A33, DataRegularSeason20242025!$N$3:$N$1315,1)</f>
        <v>5</v>
      </c>
      <c r="U33">
        <f>COUNTIFS(DataRegularSeason20242025!$E$3:$E$1315,$A33, DataRegularSeason20242025!$L$3:$L$1315, $A33,DataRegularSeason20242025!$N$3:$N$1315,1,DataRegularSeason20242025!$M$3:$M$1315,"REG")</f>
        <v>4</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 t="shared" si="2"/>
        <v>1</v>
      </c>
      <c r="Y33">
        <f>COUNTIFS(DataRegularSeason20242025!$E$3:$E$1315,$A33, DataRegularSeason20242025!$S$3:$S$1315, $A33,DataRegularSeason20242025!$M$3:$M$1315,"REG")</f>
        <v>1</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6</v>
      </c>
      <c r="AC33">
        <f>Table3[[#This Row],[L_A]]+Table3[[#This Row],[L_H]]</f>
        <v>5</v>
      </c>
      <c r="AD33">
        <f>Table3[[#This Row],[RW_A]]+Table3[[#This Row],[RW_H]]</f>
        <v>5</v>
      </c>
      <c r="AE33">
        <f>Table3[[#This Row],[RL_A]]+Table3[[#This Row],[RL_H]]</f>
        <v>5</v>
      </c>
      <c r="AF33">
        <f>Table3[[#This Row],[OTW_A]]+Table3[[#This Row],[OTW_H]]</f>
        <v>1</v>
      </c>
      <c r="AG33">
        <f>Table3[[#This Row],[OTL_A]]+Table3[[#This Row],[OTL_H]]</f>
        <v>0</v>
      </c>
      <c r="AH33">
        <f>Table3[[#This Row],[SOW_A]]+Table3[[#This Row],[SOW_H]]</f>
        <v>0</v>
      </c>
      <c r="AI33">
        <f>Table3[[#This Row],[SOL_A]]+Table3[[#This Row],[SOL_H]]</f>
        <v>0</v>
      </c>
      <c r="AJ33">
        <f>(2*(Table3[[#This Row],[W_A]]+Table3[[#This Row],[W_H]]))+Table3[[#This Row],[OTL_A]]+Table3[[#This Row],[SOL_A]]+Table3[[#This Row],[OTL_H]]+Table3[[#This Row],[SOL_H]]</f>
        <v>12</v>
      </c>
      <c r="AK33">
        <f>(3*(Table3[[#This Row],[RW_A]]+Table3[[#This Row],[RW_H]]))+(2*(Table3[[#This Row],[OTW_A]]+Table3[[#This Row],[SOW_A]]+Table3[[#This Row],[OTW_H]]+Table3[[#This Row],[SOW_H]]))+Table3[[#This Row],[OTL_A]]+Table3[[#This Row],[SOL_A]]+Table3[[#This Row],[OTL_H]]+Table3[[#This Row],[SOL_H]]</f>
        <v>17</v>
      </c>
      <c r="AL33" s="15">
        <f>Table3[[#This Row],[PTS]]/(2*Table3[[#This Row],[GP]])</f>
        <v>0.54545454545454541</v>
      </c>
      <c r="AM33" s="15">
        <f>Table3[[#This Row],[PTS2]]/(3*Table3[[#This Row],[GP]])</f>
        <v>0.51515151515151514</v>
      </c>
      <c r="AN33">
        <f>(2*Table3[[#This Row],[GR]])+Table3[[#This Row],[PTS]]</f>
        <v>154</v>
      </c>
      <c r="AO33">
        <f>(3*Table3[[#This Row],[GR]])+Table3[[#This Row],[PTS2]]</f>
        <v>230</v>
      </c>
      <c r="AP33" s="20" t="str">
        <f>_xlfn.CONCAT(TEXT(Table3[[#This Row],[W]], "0"), "-", TEXT(Table3[[#This Row],[RL]],"0"), "-", TEXT(Table3[[#This Row],[OTL]]+Table3[[#This Row],[SOL]], "0"))</f>
        <v>6-5-0</v>
      </c>
      <c r="AQ33">
        <f>COUNTIFS(DataRegularSeason20242025!$D$3:$D$1315,Table3[[#This Row],[Teams]],DataRegularSeason20242025!$K$3:$K$1315,0)</f>
        <v>1</v>
      </c>
      <c r="AR33">
        <f>SUMIF(DataRegularSeason20242025!$D$3:$D$1315,$A33, DataRegularSeason20242025!$J$3:$J$1315)</f>
        <v>14</v>
      </c>
      <c r="AS33">
        <f>SUMIF(DataRegularSeason20242025!$D$3:$D$1315,$A33, DataRegularSeason20242025!$K$3:$K$1315)</f>
        <v>17</v>
      </c>
      <c r="AT33">
        <f t="shared" si="3"/>
        <v>-3</v>
      </c>
      <c r="AU33">
        <f>COUNTIFS(DataRegularSeason20242025!$E$3:$E$1315,Table3[[#This Row],[Teams]],DataRegularSeason20242025!$J$3:$J$1315,0)</f>
        <v>1</v>
      </c>
      <c r="AV33">
        <f>SUMIF(DataRegularSeason20242025!$E$3:$E$1315,$A33,DataRegularSeason20242025!$K$3:$K$1315)</f>
        <v>28</v>
      </c>
      <c r="AW33">
        <f>SUMIF(DataRegularSeason20242025!$E$3:$E$1315,$A33,DataRegularSeason20242025!$J$3:$J$1315)</f>
        <v>16</v>
      </c>
      <c r="AX33">
        <f t="shared" si="4"/>
        <v>12</v>
      </c>
      <c r="AY33">
        <f t="shared" si="5"/>
        <v>42</v>
      </c>
      <c r="AZ33">
        <f t="shared" si="6"/>
        <v>33</v>
      </c>
      <c r="BA33">
        <f t="shared" si="7"/>
        <v>9</v>
      </c>
      <c r="BB33" s="17">
        <f>Table3[[#This Row],[GF]]/Table3[[#This Row],[GP]]</f>
        <v>3.8181818181818183</v>
      </c>
      <c r="BC33" s="17">
        <f>Table3[[#This Row],[GA]]/Table3[[#This Row],[GP]]</f>
        <v>3</v>
      </c>
      <c r="BD33" s="17">
        <f>(Table3[[#This Row],[GF]]-Table3[[#This Row],[GA]])/Table3[[#This Row],[GP]]</f>
        <v>0.81818181818181823</v>
      </c>
      <c r="BE33">
        <f>COUNTIFS(DataRegularSeason20242025!$D$3:$D$1315,$A33,DataRegularSeason20242025!$H$3:$H$1315, $A33)</f>
        <v>2</v>
      </c>
      <c r="BF33">
        <f>COUNTIFS(DataRegularSeason20242025!$E$3:$E$1315,$A33,DataRegularSeason20242025!$H$3:$H$1315, $A33)</f>
        <v>3</v>
      </c>
      <c r="BG33">
        <f t="shared" si="8"/>
        <v>5</v>
      </c>
      <c r="BH33">
        <f t="shared" si="9"/>
        <v>3</v>
      </c>
      <c r="BI33">
        <f t="shared" si="10"/>
        <v>3</v>
      </c>
      <c r="BJ33">
        <f t="shared" si="11"/>
        <v>6</v>
      </c>
    </row>
    <row r="34" spans="1:67" x14ac:dyDescent="0.25">
      <c r="BO34" t="str">
        <f t="array" ref="BO34:BO66">IF(DataRegularSeason20242025!$D$3:$D$1315="CGY",DataRegularSeason20242025!$D$3:$D$1315,"")</f>
        <v/>
      </c>
    </row>
    <row r="35" spans="1:67" x14ac:dyDescent="0.25">
      <c r="BO35" t="str">
        <v/>
      </c>
    </row>
    <row r="36" spans="1:67" ht="67.5" customHeight="1" x14ac:dyDescent="0.25">
      <c r="E36"/>
      <c r="AL36"/>
      <c r="AM36"/>
      <c r="BO36" t="str">
        <v/>
      </c>
    </row>
    <row r="37" spans="1:67" x14ac:dyDescent="0.25">
      <c r="E37"/>
      <c r="AL37"/>
      <c r="AM37"/>
      <c r="BO37" t="str">
        <v/>
      </c>
    </row>
    <row r="38" spans="1:67" x14ac:dyDescent="0.25">
      <c r="BO38" t="str">
        <v/>
      </c>
    </row>
    <row r="39" spans="1:67" x14ac:dyDescent="0.25">
      <c r="BO39" t="str">
        <v/>
      </c>
    </row>
    <row r="40" spans="1:67" x14ac:dyDescent="0.25">
      <c r="BO40" t="str">
        <v/>
      </c>
    </row>
    <row r="41" spans="1:67" x14ac:dyDescent="0.25">
      <c r="BO41" t="str">
        <v/>
      </c>
    </row>
    <row r="42" spans="1:67" x14ac:dyDescent="0.25">
      <c r="BO42" t="str">
        <v>CGY</v>
      </c>
    </row>
    <row r="43" spans="1:67" x14ac:dyDescent="0.25">
      <c r="BO43" t="str">
        <v/>
      </c>
    </row>
    <row r="44" spans="1:67" x14ac:dyDescent="0.25">
      <c r="BO44" t="str">
        <v/>
      </c>
    </row>
    <row r="45" spans="1:67" x14ac:dyDescent="0.25">
      <c r="BO45" t="str">
        <v/>
      </c>
    </row>
    <row r="46" spans="1:67" x14ac:dyDescent="0.25">
      <c r="BO46" t="str">
        <v/>
      </c>
    </row>
    <row r="47" spans="1:67" x14ac:dyDescent="0.25">
      <c r="BO47" t="str">
        <v/>
      </c>
    </row>
    <row r="48" spans="1:67" x14ac:dyDescent="0.25">
      <c r="BO48" t="str">
        <v/>
      </c>
    </row>
    <row r="49" spans="67:67" x14ac:dyDescent="0.25">
      <c r="BO49" t="str">
        <v/>
      </c>
    </row>
    <row r="50" spans="67:67" x14ac:dyDescent="0.25">
      <c r="BO50" t="str">
        <v/>
      </c>
    </row>
    <row r="51" spans="67:67" x14ac:dyDescent="0.25">
      <c r="BO51" t="str">
        <v/>
      </c>
    </row>
    <row r="52" spans="67:67" x14ac:dyDescent="0.25">
      <c r="BO52" t="str">
        <v/>
      </c>
    </row>
    <row r="53" spans="67:67" x14ac:dyDescent="0.25">
      <c r="BO53" t="str">
        <v/>
      </c>
    </row>
    <row r="54" spans="67:67" x14ac:dyDescent="0.25">
      <c r="BO54" t="str">
        <v/>
      </c>
    </row>
    <row r="55" spans="67:67" x14ac:dyDescent="0.25">
      <c r="BO55" t="str">
        <v/>
      </c>
    </row>
    <row r="56" spans="67:67" x14ac:dyDescent="0.25">
      <c r="BO56" t="str">
        <v/>
      </c>
    </row>
    <row r="57" spans="67:67" x14ac:dyDescent="0.25">
      <c r="BO57" t="str">
        <v/>
      </c>
    </row>
    <row r="58" spans="67:67" x14ac:dyDescent="0.25">
      <c r="BO58" t="str">
        <v/>
      </c>
    </row>
    <row r="59" spans="67:67" x14ac:dyDescent="0.25">
      <c r="BO59" t="str">
        <v/>
      </c>
    </row>
    <row r="60" spans="67:67" x14ac:dyDescent="0.25">
      <c r="BO60" t="str">
        <v/>
      </c>
    </row>
    <row r="61" spans="67:67" x14ac:dyDescent="0.25">
      <c r="BO61" t="str">
        <v/>
      </c>
    </row>
    <row r="62" spans="67:67" x14ac:dyDescent="0.25">
      <c r="BO62" t="str">
        <v/>
      </c>
    </row>
    <row r="63" spans="67:67" x14ac:dyDescent="0.25">
      <c r="BO63" t="str">
        <v/>
      </c>
    </row>
    <row r="64" spans="67:67" x14ac:dyDescent="0.25">
      <c r="BO64" t="str">
        <v/>
      </c>
    </row>
    <row r="65" spans="67:67" x14ac:dyDescent="0.25">
      <c r="BO65" t="str">
        <v/>
      </c>
    </row>
    <row r="66" spans="67:67" x14ac:dyDescent="0.25">
      <c r="BO66" t="str">
        <v/>
      </c>
    </row>
    <row r="99" spans="87:87" x14ac:dyDescent="0.25">
      <c r="CI99">
        <v>1</v>
      </c>
    </row>
  </sheetData>
  <phoneticPr fontId="1" type="noConversion"/>
  <conditionalFormatting sqref="D1:E35 D38:E1048576">
    <cfRule type="colorScale" priority="22">
      <colorScale>
        <cfvo type="min"/>
        <cfvo type="percentile" val="50"/>
        <cfvo type="max"/>
        <color rgb="FFF8696B"/>
        <color rgb="FFFFEB84"/>
        <color rgb="FF63BE7B"/>
      </colorScale>
    </cfRule>
  </conditionalFormatting>
  <conditionalFormatting sqref="E1:E35 E38:E1048576">
    <cfRule type="colorScale" priority="12">
      <colorScale>
        <cfvo type="min"/>
        <cfvo type="percentile" val="50"/>
        <cfvo type="max"/>
        <color rgb="FFF8696B"/>
        <color rgb="FFFFEB84"/>
        <color rgb="FF63BE7B"/>
      </colorScale>
    </cfRule>
  </conditionalFormatting>
  <conditionalFormatting sqref="AJ1:AJ35 AJ38:AJ1048576">
    <cfRule type="colorScale" priority="21">
      <colorScale>
        <cfvo type="min"/>
        <cfvo type="percentile" val="50"/>
        <cfvo type="max"/>
        <color rgb="FFF8696B"/>
        <color rgb="FFFFEB84"/>
        <color rgb="FF63BE7B"/>
      </colorScale>
    </cfRule>
  </conditionalFormatting>
  <conditionalFormatting sqref="AK1:AK35 AK38:AK1048576">
    <cfRule type="colorScale" priority="50">
      <colorScale>
        <cfvo type="min"/>
        <cfvo type="percentile" val="50"/>
        <cfvo type="max"/>
        <color rgb="FFF8696B"/>
        <color rgb="FFFFEB84"/>
        <color rgb="FF63BE7B"/>
      </colorScale>
    </cfRule>
  </conditionalFormatting>
  <conditionalFormatting sqref="AL1:AM35 AL38:AM1048576">
    <cfRule type="colorScale" priority="19">
      <colorScale>
        <cfvo type="min"/>
        <cfvo type="percentile" val="50"/>
        <cfvo type="max"/>
        <color rgb="FFF8696B"/>
        <color rgb="FFFCFCFF"/>
        <color rgb="FF5A8AC6"/>
      </colorScale>
    </cfRule>
  </conditionalFormatting>
  <conditionalFormatting sqref="AY1:AY35 AY38:AY1048576">
    <cfRule type="colorScale" priority="17">
      <colorScale>
        <cfvo type="min"/>
        <cfvo type="max"/>
        <color rgb="FFFCFCFF"/>
        <color rgb="FF63BE7B"/>
      </colorScale>
    </cfRule>
  </conditionalFormatting>
  <conditionalFormatting sqref="AZ1:AZ35 AZ38:AZ1048576">
    <cfRule type="colorScale" priority="16">
      <colorScale>
        <cfvo type="min"/>
        <cfvo type="max"/>
        <color rgb="FFFCFCFF"/>
        <color rgb="FFF8696B"/>
      </colorScale>
    </cfRule>
  </conditionalFormatting>
  <conditionalFormatting sqref="BA1:BA35 BA38:BA1048576">
    <cfRule type="colorScale" priority="18">
      <colorScale>
        <cfvo type="min"/>
        <cfvo type="percentile" val="50"/>
        <cfvo type="max"/>
        <color rgb="FFF8696B"/>
        <color rgb="FFFFEB84"/>
        <color rgb="FF63BE7B"/>
      </colorScale>
    </cfRule>
  </conditionalFormatting>
  <conditionalFormatting sqref="BB1:BB35 BB38:BB1048576">
    <cfRule type="colorScale" priority="15">
      <colorScale>
        <cfvo type="min"/>
        <cfvo type="max"/>
        <color rgb="FFFCFCFF"/>
        <color rgb="FF63BE7B"/>
      </colorScale>
    </cfRule>
  </conditionalFormatting>
  <conditionalFormatting sqref="BC1:BC35 BC38:BC1048576">
    <cfRule type="colorScale" priority="14">
      <colorScale>
        <cfvo type="min"/>
        <cfvo type="max"/>
        <color rgb="FFFCFCFF"/>
        <color rgb="FFF8696B"/>
      </colorScale>
    </cfRule>
  </conditionalFormatting>
  <conditionalFormatting sqref="BD1:BD35 BD38:BD1048576">
    <cfRule type="colorScale" priority="13">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2024-11-06T00:51:16Z</dcterms:modified>
</cp:coreProperties>
</file>