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769A9921-DB0A-4F6E-BFD7-3091C0D63DB0}" xr6:coauthVersionLast="47" xr6:coauthVersionMax="47" xr10:uidLastSave="{00000000-0000-0000-0000-000000000000}"/>
  <bookViews>
    <workbookView xWindow="-120" yWindow="-120" windowWidth="29040" windowHeight="15840" firstSheet="1" activeTab="2"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3" i="1" l="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4" i="1"/>
  <c r="AD216" i="1"/>
  <c r="AD217" i="1"/>
  <c r="AD218"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L21"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4" i="1"/>
  <c r="AE1045" i="1"/>
  <c r="AE1046" i="1"/>
  <c r="AE1047"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4" i="1"/>
  <c r="AE1085" i="1"/>
  <c r="AE1086"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1" i="1"/>
  <c r="AE1152"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4" i="1"/>
  <c r="AE1255"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8" i="7"/>
  <c r="D11" i="7"/>
  <c r="E11" i="7"/>
  <c r="F11" i="7"/>
  <c r="G11" i="7"/>
  <c r="H11" i="7"/>
  <c r="I11" i="7"/>
  <c r="J11" i="7"/>
  <c r="K11" i="7"/>
  <c r="D16" i="7"/>
  <c r="E16" i="7"/>
  <c r="F16" i="7"/>
  <c r="G16" i="7"/>
  <c r="H16" i="7"/>
  <c r="I16" i="7"/>
  <c r="J16" i="7"/>
  <c r="D28" i="7"/>
  <c r="E28" i="7"/>
  <c r="F28" i="7"/>
  <c r="G28" i="7"/>
  <c r="H28" i="7"/>
  <c r="I28" i="7"/>
  <c r="D24" i="7"/>
  <c r="E24" i="7"/>
  <c r="F24" i="7"/>
  <c r="G24" i="7"/>
  <c r="H24" i="7"/>
  <c r="D23" i="7"/>
  <c r="E23" i="7"/>
  <c r="F23" i="7"/>
  <c r="G23" i="7"/>
  <c r="H23" i="7"/>
  <c r="I23" i="7"/>
  <c r="D20" i="7"/>
  <c r="E20" i="7"/>
  <c r="F20" i="7"/>
  <c r="G20" i="7"/>
  <c r="H20" i="7"/>
  <c r="I20" i="7"/>
  <c r="J20" i="7"/>
  <c r="D6" i="7"/>
  <c r="E6" i="7"/>
  <c r="F6" i="7"/>
  <c r="G6" i="7"/>
  <c r="H6" i="7"/>
  <c r="I6" i="7"/>
  <c r="J6" i="7"/>
  <c r="D30" i="7"/>
  <c r="E30" i="7"/>
  <c r="F30" i="7"/>
  <c r="G30" i="7"/>
  <c r="H30" i="7"/>
  <c r="I30" i="7"/>
  <c r="D2" i="7"/>
  <c r="E2" i="7"/>
  <c r="F2" i="7"/>
  <c r="G2" i="7"/>
  <c r="H2" i="7"/>
  <c r="D26" i="7"/>
  <c r="E26" i="7"/>
  <c r="F26" i="7"/>
  <c r="G26" i="7"/>
  <c r="H26" i="7"/>
  <c r="I26" i="7"/>
  <c r="J26"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7" i="7"/>
  <c r="E7" i="7"/>
  <c r="F7" i="7"/>
  <c r="G7" i="7"/>
  <c r="H7" i="7"/>
  <c r="I7" i="7"/>
  <c r="J7" i="7"/>
  <c r="D17" i="7"/>
  <c r="E17" i="7"/>
  <c r="F17" i="7"/>
  <c r="G17" i="7"/>
  <c r="H17" i="7"/>
  <c r="I17" i="7"/>
  <c r="J17" i="7"/>
  <c r="K17" i="7"/>
  <c r="D15" i="7"/>
  <c r="E15" i="7"/>
  <c r="F15" i="7"/>
  <c r="G15" i="7"/>
  <c r="H15" i="7"/>
  <c r="I15" i="7"/>
  <c r="D31" i="7"/>
  <c r="E31" i="7"/>
  <c r="F31" i="7"/>
  <c r="G31" i="7"/>
  <c r="H31" i="7"/>
  <c r="D33" i="7"/>
  <c r="E33" i="7"/>
  <c r="F33" i="7"/>
  <c r="G33" i="7"/>
  <c r="H33" i="7"/>
  <c r="I33" i="7"/>
  <c r="J33" i="7"/>
  <c r="D21" i="7"/>
  <c r="E21" i="7"/>
  <c r="F21" i="7"/>
  <c r="G21" i="7"/>
  <c r="H21" i="7"/>
  <c r="D5" i="7"/>
  <c r="E5" i="7"/>
  <c r="F5" i="7"/>
  <c r="G5" i="7"/>
  <c r="H5" i="7"/>
  <c r="I5" i="7"/>
  <c r="J5" i="7"/>
  <c r="K5" i="7"/>
  <c r="D3" i="7"/>
  <c r="E3" i="7"/>
  <c r="F3" i="7"/>
  <c r="G3" i="7"/>
  <c r="H3" i="7"/>
  <c r="I3" i="7"/>
  <c r="D22" i="7"/>
  <c r="E22" i="7"/>
  <c r="F22" i="7"/>
  <c r="G22" i="7"/>
  <c r="H22" i="7"/>
  <c r="D29" i="7"/>
  <c r="E29" i="7"/>
  <c r="F29" i="7"/>
  <c r="G29" i="7"/>
  <c r="H29" i="7"/>
  <c r="I29" i="7"/>
  <c r="D27" i="7"/>
  <c r="E27" i="7"/>
  <c r="F27" i="7"/>
  <c r="G27" i="7"/>
  <c r="H27" i="7"/>
  <c r="I27"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104" i="1"/>
  <c r="P150" i="1"/>
  <c r="P197" i="1"/>
  <c r="P11" i="1"/>
  <c r="P12" i="1"/>
  <c r="P13" i="1"/>
  <c r="P14" i="1"/>
  <c r="P15" i="1"/>
  <c r="P16" i="1"/>
  <c r="P17" i="1"/>
  <c r="P18" i="1"/>
  <c r="P19" i="1"/>
  <c r="P20" i="1"/>
  <c r="P21" i="1"/>
  <c r="P22" i="1"/>
  <c r="P23" i="1"/>
  <c r="P24" i="1"/>
  <c r="P25" i="1"/>
  <c r="P26" i="1"/>
  <c r="P27" i="1"/>
  <c r="P28" i="1"/>
  <c r="P29" i="1"/>
  <c r="P46" i="1"/>
  <c r="P31" i="1"/>
  <c r="P32" i="1"/>
  <c r="P33" i="1"/>
  <c r="P39" i="1"/>
  <c r="P35" i="1"/>
  <c r="P36" i="1"/>
  <c r="P37" i="1"/>
  <c r="P38" i="1"/>
  <c r="P8" i="1"/>
  <c r="P40" i="1"/>
  <c r="P41" i="1"/>
  <c r="P42" i="1"/>
  <c r="P43" i="1"/>
  <c r="P44" i="1"/>
  <c r="P45" i="1"/>
  <c r="P106" i="1"/>
  <c r="P47" i="1"/>
  <c r="P48" i="1"/>
  <c r="P49" i="1"/>
  <c r="P50" i="1"/>
  <c r="P51" i="1"/>
  <c r="P52" i="1"/>
  <c r="P53" i="1"/>
  <c r="P54" i="1"/>
  <c r="P55" i="1"/>
  <c r="P56" i="1"/>
  <c r="P57" i="1"/>
  <c r="P58" i="1"/>
  <c r="P59" i="1"/>
  <c r="P60" i="1"/>
  <c r="P61" i="1"/>
  <c r="P62" i="1"/>
  <c r="P63" i="1"/>
  <c r="P64" i="1"/>
  <c r="P65" i="1"/>
  <c r="P66" i="1"/>
  <c r="P67" i="1"/>
  <c r="P68" i="1"/>
  <c r="P69" i="1"/>
  <c r="P177" i="1"/>
  <c r="P71" i="1"/>
  <c r="P72" i="1"/>
  <c r="P73" i="1"/>
  <c r="P74" i="1"/>
  <c r="P75" i="1"/>
  <c r="P76" i="1"/>
  <c r="P77" i="1"/>
  <c r="P78" i="1"/>
  <c r="P79" i="1"/>
  <c r="P80" i="1"/>
  <c r="P81" i="1"/>
  <c r="P82" i="1"/>
  <c r="P83" i="1"/>
  <c r="P194" i="1"/>
  <c r="P85" i="1"/>
  <c r="P86" i="1"/>
  <c r="P87" i="1"/>
  <c r="P88" i="1"/>
  <c r="P89" i="1"/>
  <c r="P90" i="1"/>
  <c r="P91" i="1"/>
  <c r="P92" i="1"/>
  <c r="P93" i="1"/>
  <c r="P94" i="1"/>
  <c r="P95" i="1"/>
  <c r="P96" i="1"/>
  <c r="P97" i="1"/>
  <c r="P98" i="1"/>
  <c r="P99" i="1"/>
  <c r="P70" i="1"/>
  <c r="P101" i="1"/>
  <c r="P102" i="1"/>
  <c r="P103" i="1"/>
  <c r="P149" i="1"/>
  <c r="P105" i="1"/>
  <c r="P157" i="1"/>
  <c r="P107" i="1"/>
  <c r="P108" i="1"/>
  <c r="P109" i="1"/>
  <c r="P110" i="1"/>
  <c r="P111" i="1"/>
  <c r="P112" i="1"/>
  <c r="P113" i="1"/>
  <c r="P114" i="1"/>
  <c r="P115" i="1"/>
  <c r="P116" i="1"/>
  <c r="P117" i="1"/>
  <c r="P118" i="1"/>
  <c r="P119" i="1"/>
  <c r="P120" i="1"/>
  <c r="P121" i="1"/>
  <c r="P122" i="1"/>
  <c r="P84" i="1"/>
  <c r="P124" i="1"/>
  <c r="P125" i="1"/>
  <c r="P126" i="1"/>
  <c r="P127" i="1"/>
  <c r="P128" i="1"/>
  <c r="P180" i="1"/>
  <c r="P130" i="1"/>
  <c r="P131" i="1"/>
  <c r="P132" i="1"/>
  <c r="P133" i="1"/>
  <c r="P134" i="1"/>
  <c r="P135" i="1"/>
  <c r="P136" i="1"/>
  <c r="P137" i="1"/>
  <c r="P138" i="1"/>
  <c r="P139" i="1"/>
  <c r="P140" i="1"/>
  <c r="P141" i="1"/>
  <c r="P142" i="1"/>
  <c r="P143" i="1"/>
  <c r="P144" i="1"/>
  <c r="P145" i="1"/>
  <c r="P146" i="1"/>
  <c r="P147" i="1"/>
  <c r="P148" i="1"/>
  <c r="P195" i="1"/>
  <c r="P175" i="1"/>
  <c r="P151" i="1"/>
  <c r="P152" i="1"/>
  <c r="P153" i="1"/>
  <c r="P154" i="1"/>
  <c r="P155" i="1"/>
  <c r="P156" i="1"/>
  <c r="P30" i="1"/>
  <c r="P158" i="1"/>
  <c r="P159" i="1"/>
  <c r="P160" i="1"/>
  <c r="P161" i="1"/>
  <c r="P123" i="1"/>
  <c r="P163" i="1"/>
  <c r="P164" i="1"/>
  <c r="P165" i="1"/>
  <c r="P166" i="1"/>
  <c r="P167" i="1"/>
  <c r="P168" i="1"/>
  <c r="P169" i="1"/>
  <c r="P170" i="1"/>
  <c r="P171" i="1"/>
  <c r="P172" i="1"/>
  <c r="P173" i="1"/>
  <c r="P174" i="1"/>
  <c r="P34" i="1"/>
  <c r="P176" i="1"/>
  <c r="P9" i="1"/>
  <c r="P178" i="1"/>
  <c r="P179" i="1"/>
  <c r="P162" i="1"/>
  <c r="P181" i="1"/>
  <c r="P182" i="1"/>
  <c r="P183" i="1"/>
  <c r="P184" i="1"/>
  <c r="P185" i="1"/>
  <c r="P186" i="1"/>
  <c r="P187" i="1"/>
  <c r="P188" i="1"/>
  <c r="P10" i="1"/>
  <c r="P190" i="1"/>
  <c r="P191" i="1"/>
  <c r="P192" i="1"/>
  <c r="P193" i="1"/>
  <c r="P100" i="1"/>
  <c r="P129" i="1"/>
  <c r="P196" i="1"/>
  <c r="P189"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104" i="1"/>
  <c r="Q150" i="1"/>
  <c r="Q197" i="1"/>
  <c r="Q11" i="1"/>
  <c r="Q12" i="1"/>
  <c r="Q13" i="1"/>
  <c r="Q14" i="1"/>
  <c r="Q15" i="1"/>
  <c r="Q16" i="1"/>
  <c r="Q17" i="1"/>
  <c r="Q18" i="1"/>
  <c r="Q19" i="1"/>
  <c r="Q20" i="1"/>
  <c r="Q21" i="1"/>
  <c r="Q22" i="1"/>
  <c r="Q23" i="1"/>
  <c r="Q24" i="1"/>
  <c r="Q25" i="1"/>
  <c r="Q26" i="1"/>
  <c r="Q27" i="1"/>
  <c r="Q28" i="1"/>
  <c r="Q29" i="1"/>
  <c r="Q46" i="1"/>
  <c r="Q31" i="1"/>
  <c r="Q32" i="1"/>
  <c r="Q33" i="1"/>
  <c r="Q39" i="1"/>
  <c r="Q35" i="1"/>
  <c r="Q36" i="1"/>
  <c r="Q37" i="1"/>
  <c r="Q38" i="1"/>
  <c r="Q8" i="1"/>
  <c r="Q40" i="1"/>
  <c r="Q41" i="1"/>
  <c r="Q42" i="1"/>
  <c r="Q43" i="1"/>
  <c r="Q44" i="1"/>
  <c r="Q45" i="1"/>
  <c r="Q106" i="1"/>
  <c r="Q47" i="1"/>
  <c r="Q48" i="1"/>
  <c r="Q49" i="1"/>
  <c r="Q50" i="1"/>
  <c r="Q51" i="1"/>
  <c r="Q52" i="1"/>
  <c r="Q53" i="1"/>
  <c r="Q54" i="1"/>
  <c r="Q55" i="1"/>
  <c r="Q56" i="1"/>
  <c r="Q57" i="1"/>
  <c r="Q58" i="1"/>
  <c r="Q59" i="1"/>
  <c r="Q60" i="1"/>
  <c r="Q61" i="1"/>
  <c r="Q62" i="1"/>
  <c r="Q63" i="1"/>
  <c r="Q64" i="1"/>
  <c r="Q65" i="1"/>
  <c r="Q66" i="1"/>
  <c r="Q67" i="1"/>
  <c r="Q68" i="1"/>
  <c r="Q69" i="1"/>
  <c r="Q177" i="1"/>
  <c r="Q71" i="1"/>
  <c r="Q72" i="1"/>
  <c r="Q73" i="1"/>
  <c r="Q74" i="1"/>
  <c r="Q75" i="1"/>
  <c r="Q76" i="1"/>
  <c r="Q77" i="1"/>
  <c r="Q78" i="1"/>
  <c r="Q79" i="1"/>
  <c r="Q80" i="1"/>
  <c r="Q81" i="1"/>
  <c r="Q82" i="1"/>
  <c r="Q83" i="1"/>
  <c r="Q194" i="1"/>
  <c r="Q85" i="1"/>
  <c r="Q86" i="1"/>
  <c r="Q87" i="1"/>
  <c r="Q88" i="1"/>
  <c r="Q89" i="1"/>
  <c r="Q90" i="1"/>
  <c r="Q91" i="1"/>
  <c r="Q92" i="1"/>
  <c r="Q93" i="1"/>
  <c r="Q94" i="1"/>
  <c r="Q95" i="1"/>
  <c r="Q96" i="1"/>
  <c r="Q97" i="1"/>
  <c r="Q98" i="1"/>
  <c r="Q99" i="1"/>
  <c r="Q70" i="1"/>
  <c r="Q101" i="1"/>
  <c r="Q102" i="1"/>
  <c r="Q103" i="1"/>
  <c r="Q149" i="1"/>
  <c r="Q105" i="1"/>
  <c r="Q157" i="1"/>
  <c r="Q107" i="1"/>
  <c r="Q108" i="1"/>
  <c r="Q109" i="1"/>
  <c r="Q110" i="1"/>
  <c r="Q111" i="1"/>
  <c r="Q112" i="1"/>
  <c r="Q113" i="1"/>
  <c r="Q114" i="1"/>
  <c r="Q115" i="1"/>
  <c r="Q116" i="1"/>
  <c r="Q117" i="1"/>
  <c r="Q118" i="1"/>
  <c r="Q119" i="1"/>
  <c r="Q120" i="1"/>
  <c r="Q121" i="1"/>
  <c r="Q122" i="1"/>
  <c r="Q84" i="1"/>
  <c r="Q124" i="1"/>
  <c r="Q125" i="1"/>
  <c r="Q126" i="1"/>
  <c r="Q127" i="1"/>
  <c r="Q128" i="1"/>
  <c r="Q180" i="1"/>
  <c r="Q130" i="1"/>
  <c r="Q131" i="1"/>
  <c r="Q132" i="1"/>
  <c r="Q133" i="1"/>
  <c r="Q134" i="1"/>
  <c r="Q135" i="1"/>
  <c r="Q136" i="1"/>
  <c r="Q137" i="1"/>
  <c r="Q138" i="1"/>
  <c r="Q139" i="1"/>
  <c r="Q140" i="1"/>
  <c r="Q141" i="1"/>
  <c r="Q142" i="1"/>
  <c r="Q143" i="1"/>
  <c r="Q144" i="1"/>
  <c r="Q145" i="1"/>
  <c r="Q146" i="1"/>
  <c r="Q147" i="1"/>
  <c r="Q148" i="1"/>
  <c r="Q195" i="1"/>
  <c r="Q175" i="1"/>
  <c r="Q151" i="1"/>
  <c r="Q152" i="1"/>
  <c r="Q153" i="1"/>
  <c r="Q154" i="1"/>
  <c r="Q155" i="1"/>
  <c r="Q156" i="1"/>
  <c r="Q30" i="1"/>
  <c r="Q158" i="1"/>
  <c r="Q159" i="1"/>
  <c r="Q160" i="1"/>
  <c r="Q161" i="1"/>
  <c r="Q123" i="1"/>
  <c r="Q163" i="1"/>
  <c r="Q164" i="1"/>
  <c r="Q165" i="1"/>
  <c r="Q166" i="1"/>
  <c r="Q167" i="1"/>
  <c r="Q168" i="1"/>
  <c r="Q169" i="1"/>
  <c r="Q170" i="1"/>
  <c r="Q171" i="1"/>
  <c r="Q172" i="1"/>
  <c r="Q173" i="1"/>
  <c r="Q174" i="1"/>
  <c r="Q34" i="1"/>
  <c r="Q176" i="1"/>
  <c r="Q9" i="1"/>
  <c r="Q178" i="1"/>
  <c r="Q179" i="1"/>
  <c r="Q162" i="1"/>
  <c r="Q181" i="1"/>
  <c r="Q182" i="1"/>
  <c r="Q183" i="1"/>
  <c r="Q184" i="1"/>
  <c r="Q185" i="1"/>
  <c r="Q186" i="1"/>
  <c r="Q187" i="1"/>
  <c r="Q188" i="1"/>
  <c r="Q10" i="1"/>
  <c r="Q190" i="1"/>
  <c r="Q191" i="1"/>
  <c r="Q192" i="1"/>
  <c r="Q193" i="1"/>
  <c r="Q100" i="1"/>
  <c r="Q129" i="1"/>
  <c r="Q196" i="1"/>
  <c r="Q189"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27" i="2"/>
  <c r="AU2" i="2"/>
  <c r="AU18" i="2"/>
  <c r="AU10" i="2"/>
  <c r="AU26" i="2"/>
  <c r="AU23" i="2"/>
  <c r="AU22" i="2"/>
  <c r="AU3" i="2"/>
  <c r="AU13" i="2"/>
  <c r="AU15" i="2"/>
  <c r="AU4" i="2"/>
  <c r="AU25" i="2"/>
  <c r="AU29" i="2"/>
  <c r="AU17" i="2"/>
  <c r="AU28" i="2"/>
  <c r="AU24" i="2"/>
  <c r="AU30" i="2"/>
  <c r="AU11" i="2"/>
  <c r="AU19" i="2"/>
  <c r="AU8" i="2"/>
  <c r="AU14" i="2"/>
  <c r="AU7" i="2"/>
  <c r="AU16" i="2"/>
  <c r="AU9" i="2"/>
  <c r="AU5" i="2"/>
  <c r="AU20" i="2"/>
  <c r="AU12" i="2"/>
  <c r="AU21" i="2"/>
  <c r="AU33" i="2"/>
  <c r="AU31" i="2"/>
  <c r="AU32" i="2"/>
  <c r="AU6" i="2"/>
  <c r="AQ27" i="2"/>
  <c r="AQ2" i="2"/>
  <c r="AQ18" i="2"/>
  <c r="AQ10" i="2"/>
  <c r="AQ26" i="2"/>
  <c r="AQ23" i="2"/>
  <c r="AQ22" i="2"/>
  <c r="AQ3" i="2"/>
  <c r="AQ13" i="2"/>
  <c r="AQ15" i="2"/>
  <c r="AQ4" i="2"/>
  <c r="AQ25" i="2"/>
  <c r="AQ29" i="2"/>
  <c r="AQ17" i="2"/>
  <c r="AQ28" i="2"/>
  <c r="AQ24" i="2"/>
  <c r="AQ30" i="2"/>
  <c r="AQ11" i="2"/>
  <c r="AQ19" i="2"/>
  <c r="AQ8" i="2"/>
  <c r="AQ14" i="2"/>
  <c r="AQ7" i="2"/>
  <c r="AQ16" i="2"/>
  <c r="AQ9" i="2"/>
  <c r="AQ5" i="2"/>
  <c r="AQ20" i="2"/>
  <c r="AQ12" i="2"/>
  <c r="AQ21" i="2"/>
  <c r="AQ33" i="2"/>
  <c r="AQ31" i="2"/>
  <c r="AQ32" i="2"/>
  <c r="AQ6" i="2"/>
  <c r="W3" i="1"/>
  <c r="W4" i="1"/>
  <c r="W5" i="1"/>
  <c r="W6" i="1"/>
  <c r="W7" i="1"/>
  <c r="W104" i="1"/>
  <c r="W150" i="1"/>
  <c r="W197" i="1"/>
  <c r="W11" i="1"/>
  <c r="W12" i="1"/>
  <c r="W13" i="1"/>
  <c r="W14" i="1"/>
  <c r="W15" i="1"/>
  <c r="W16" i="1"/>
  <c r="W17" i="1"/>
  <c r="W18" i="1"/>
  <c r="W19" i="1"/>
  <c r="W20" i="1"/>
  <c r="W21" i="1"/>
  <c r="W22" i="1"/>
  <c r="W23" i="1"/>
  <c r="W24" i="1"/>
  <c r="W25" i="1"/>
  <c r="W26" i="1"/>
  <c r="W27" i="1"/>
  <c r="W28" i="1"/>
  <c r="W29" i="1"/>
  <c r="W46" i="1"/>
  <c r="W31" i="1"/>
  <c r="W32" i="1"/>
  <c r="W33" i="1"/>
  <c r="W39" i="1"/>
  <c r="W35" i="1"/>
  <c r="W36" i="1"/>
  <c r="W37" i="1"/>
  <c r="W38" i="1"/>
  <c r="W8" i="1"/>
  <c r="W40" i="1"/>
  <c r="W41" i="1"/>
  <c r="W42" i="1"/>
  <c r="W43" i="1"/>
  <c r="W44" i="1"/>
  <c r="W45" i="1"/>
  <c r="W106" i="1"/>
  <c r="W47" i="1"/>
  <c r="W48" i="1"/>
  <c r="W49" i="1"/>
  <c r="W50" i="1"/>
  <c r="W51" i="1"/>
  <c r="W52" i="1"/>
  <c r="W53" i="1"/>
  <c r="W54" i="1"/>
  <c r="W55" i="1"/>
  <c r="W56" i="1"/>
  <c r="W57" i="1"/>
  <c r="W58" i="1"/>
  <c r="W59" i="1"/>
  <c r="W60" i="1"/>
  <c r="W61" i="1"/>
  <c r="W62" i="1"/>
  <c r="W63" i="1"/>
  <c r="W64" i="1"/>
  <c r="W65" i="1"/>
  <c r="W66" i="1"/>
  <c r="W67" i="1"/>
  <c r="W68" i="1"/>
  <c r="W69" i="1"/>
  <c r="W177" i="1"/>
  <c r="W71" i="1"/>
  <c r="W72" i="1"/>
  <c r="W73" i="1"/>
  <c r="W74" i="1"/>
  <c r="W75" i="1"/>
  <c r="W76" i="1"/>
  <c r="W77" i="1"/>
  <c r="W78" i="1"/>
  <c r="W79" i="1"/>
  <c r="W80" i="1"/>
  <c r="W81" i="1"/>
  <c r="W82" i="1"/>
  <c r="W83" i="1"/>
  <c r="W194" i="1"/>
  <c r="W85" i="1"/>
  <c r="W86" i="1"/>
  <c r="W87" i="1"/>
  <c r="W88" i="1"/>
  <c r="W89" i="1"/>
  <c r="W90" i="1"/>
  <c r="W91" i="1"/>
  <c r="W92" i="1"/>
  <c r="W93" i="1"/>
  <c r="W94" i="1"/>
  <c r="W95" i="1"/>
  <c r="W96" i="1"/>
  <c r="W97" i="1"/>
  <c r="W98" i="1"/>
  <c r="W99" i="1"/>
  <c r="W70" i="1"/>
  <c r="W101" i="1"/>
  <c r="W102" i="1"/>
  <c r="W103" i="1"/>
  <c r="W149" i="1"/>
  <c r="W105" i="1"/>
  <c r="W157" i="1"/>
  <c r="W107" i="1"/>
  <c r="W108" i="1"/>
  <c r="W109" i="1"/>
  <c r="W110" i="1"/>
  <c r="W111" i="1"/>
  <c r="W112" i="1"/>
  <c r="W113" i="1"/>
  <c r="W114" i="1"/>
  <c r="W115" i="1"/>
  <c r="W116" i="1"/>
  <c r="W117" i="1"/>
  <c r="W118" i="1"/>
  <c r="W119" i="1"/>
  <c r="W120" i="1"/>
  <c r="W121" i="1"/>
  <c r="W122" i="1"/>
  <c r="W84" i="1"/>
  <c r="W124" i="1"/>
  <c r="W125" i="1"/>
  <c r="W126" i="1"/>
  <c r="W127" i="1"/>
  <c r="W128" i="1"/>
  <c r="W180" i="1"/>
  <c r="W130" i="1"/>
  <c r="W131" i="1"/>
  <c r="W132" i="1"/>
  <c r="W133" i="1"/>
  <c r="W134" i="1"/>
  <c r="W135" i="1"/>
  <c r="W136" i="1"/>
  <c r="W137" i="1"/>
  <c r="W138" i="1"/>
  <c r="W139" i="1"/>
  <c r="W140" i="1"/>
  <c r="W141" i="1"/>
  <c r="W142" i="1"/>
  <c r="W143" i="1"/>
  <c r="W144" i="1"/>
  <c r="W145" i="1"/>
  <c r="W146" i="1"/>
  <c r="W147" i="1"/>
  <c r="W148" i="1"/>
  <c r="W195" i="1"/>
  <c r="W175" i="1"/>
  <c r="W151" i="1"/>
  <c r="W152" i="1"/>
  <c r="W153" i="1"/>
  <c r="W154" i="1"/>
  <c r="W155" i="1"/>
  <c r="W156" i="1"/>
  <c r="W30" i="1"/>
  <c r="W158" i="1"/>
  <c r="W159" i="1"/>
  <c r="W160" i="1"/>
  <c r="W161" i="1"/>
  <c r="W123" i="1"/>
  <c r="W163" i="1"/>
  <c r="W164" i="1"/>
  <c r="W165" i="1"/>
  <c r="W166" i="1"/>
  <c r="W167" i="1"/>
  <c r="W168" i="1"/>
  <c r="W169" i="1"/>
  <c r="W170" i="1"/>
  <c r="W171" i="1"/>
  <c r="W172" i="1"/>
  <c r="W173" i="1"/>
  <c r="W174" i="1"/>
  <c r="W34" i="1"/>
  <c r="W176" i="1"/>
  <c r="W9" i="1"/>
  <c r="W178" i="1"/>
  <c r="W179" i="1"/>
  <c r="W162" i="1"/>
  <c r="W181" i="1"/>
  <c r="W182" i="1"/>
  <c r="W183" i="1"/>
  <c r="W184" i="1"/>
  <c r="W185" i="1"/>
  <c r="W186" i="1"/>
  <c r="W187" i="1"/>
  <c r="W188" i="1"/>
  <c r="W10" i="1"/>
  <c r="W190" i="1"/>
  <c r="W191" i="1"/>
  <c r="W192" i="1"/>
  <c r="W193" i="1"/>
  <c r="W100" i="1"/>
  <c r="W129" i="1"/>
  <c r="W196" i="1"/>
  <c r="W189"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104" i="1"/>
  <c r="T150" i="1"/>
  <c r="T197" i="1"/>
  <c r="T11" i="1"/>
  <c r="T12" i="1"/>
  <c r="T13" i="1"/>
  <c r="T14" i="1"/>
  <c r="T15" i="1"/>
  <c r="T16" i="1"/>
  <c r="T17" i="1"/>
  <c r="T18" i="1"/>
  <c r="T19" i="1"/>
  <c r="T20" i="1"/>
  <c r="T21" i="1"/>
  <c r="T22" i="1"/>
  <c r="T23" i="1"/>
  <c r="T24" i="1"/>
  <c r="T25" i="1"/>
  <c r="T26" i="1"/>
  <c r="T27" i="1"/>
  <c r="T28" i="1"/>
  <c r="T29" i="1"/>
  <c r="T46" i="1"/>
  <c r="T31" i="1"/>
  <c r="T32" i="1"/>
  <c r="T33" i="1"/>
  <c r="T39" i="1"/>
  <c r="T35" i="1"/>
  <c r="T36" i="1"/>
  <c r="T37" i="1"/>
  <c r="T38" i="1"/>
  <c r="T8" i="1"/>
  <c r="T40" i="1"/>
  <c r="T41" i="1"/>
  <c r="T42" i="1"/>
  <c r="T43" i="1"/>
  <c r="T44" i="1"/>
  <c r="T45" i="1"/>
  <c r="T106" i="1"/>
  <c r="T47" i="1"/>
  <c r="T48" i="1"/>
  <c r="T49" i="1"/>
  <c r="T50" i="1"/>
  <c r="T51" i="1"/>
  <c r="T52" i="1"/>
  <c r="T53" i="1"/>
  <c r="T54" i="1"/>
  <c r="T55" i="1"/>
  <c r="T56" i="1"/>
  <c r="T57" i="1"/>
  <c r="T58" i="1"/>
  <c r="T59" i="1"/>
  <c r="T60" i="1"/>
  <c r="T61" i="1"/>
  <c r="T62" i="1"/>
  <c r="T63" i="1"/>
  <c r="T64" i="1"/>
  <c r="T65" i="1"/>
  <c r="T66" i="1"/>
  <c r="T67" i="1"/>
  <c r="T68" i="1"/>
  <c r="T69" i="1"/>
  <c r="T177" i="1"/>
  <c r="T71" i="1"/>
  <c r="T72" i="1"/>
  <c r="T73" i="1"/>
  <c r="T74" i="1"/>
  <c r="T75" i="1"/>
  <c r="T76" i="1"/>
  <c r="T77" i="1"/>
  <c r="T78" i="1"/>
  <c r="T79" i="1"/>
  <c r="T80" i="1"/>
  <c r="T81" i="1"/>
  <c r="T82" i="1"/>
  <c r="T83" i="1"/>
  <c r="T194" i="1"/>
  <c r="T85" i="1"/>
  <c r="T86" i="1"/>
  <c r="T87" i="1"/>
  <c r="T88" i="1"/>
  <c r="T89" i="1"/>
  <c r="T90" i="1"/>
  <c r="T91" i="1"/>
  <c r="T92" i="1"/>
  <c r="T93" i="1"/>
  <c r="T94" i="1"/>
  <c r="T95" i="1"/>
  <c r="T96" i="1"/>
  <c r="T97" i="1"/>
  <c r="T98" i="1"/>
  <c r="T99" i="1"/>
  <c r="T70" i="1"/>
  <c r="T101" i="1"/>
  <c r="T102" i="1"/>
  <c r="T103" i="1"/>
  <c r="T149" i="1"/>
  <c r="T105" i="1"/>
  <c r="T157" i="1"/>
  <c r="T107" i="1"/>
  <c r="T108" i="1"/>
  <c r="T109" i="1"/>
  <c r="T110" i="1"/>
  <c r="T111" i="1"/>
  <c r="T112" i="1"/>
  <c r="T113" i="1"/>
  <c r="T114" i="1"/>
  <c r="T115" i="1"/>
  <c r="T116" i="1"/>
  <c r="T117" i="1"/>
  <c r="T118" i="1"/>
  <c r="T119" i="1"/>
  <c r="T120" i="1"/>
  <c r="T121" i="1"/>
  <c r="T122" i="1"/>
  <c r="T84" i="1"/>
  <c r="T124" i="1"/>
  <c r="T125" i="1"/>
  <c r="T126" i="1"/>
  <c r="T127" i="1"/>
  <c r="T128" i="1"/>
  <c r="T180" i="1"/>
  <c r="T130" i="1"/>
  <c r="T131" i="1"/>
  <c r="T132" i="1"/>
  <c r="T133" i="1"/>
  <c r="T134" i="1"/>
  <c r="T135" i="1"/>
  <c r="T136" i="1"/>
  <c r="T137" i="1"/>
  <c r="T138" i="1"/>
  <c r="T139" i="1"/>
  <c r="T140" i="1"/>
  <c r="T141" i="1"/>
  <c r="T142" i="1"/>
  <c r="T143" i="1"/>
  <c r="T144" i="1"/>
  <c r="T145" i="1"/>
  <c r="T146" i="1"/>
  <c r="T147" i="1"/>
  <c r="T148" i="1"/>
  <c r="T195" i="1"/>
  <c r="T175" i="1"/>
  <c r="T151" i="1"/>
  <c r="T152" i="1"/>
  <c r="T153" i="1"/>
  <c r="T154" i="1"/>
  <c r="T155" i="1"/>
  <c r="T156" i="1"/>
  <c r="T30" i="1"/>
  <c r="T158" i="1"/>
  <c r="T159" i="1"/>
  <c r="T160" i="1"/>
  <c r="T161" i="1"/>
  <c r="T123" i="1"/>
  <c r="T163" i="1"/>
  <c r="T164" i="1"/>
  <c r="T165" i="1"/>
  <c r="T166" i="1"/>
  <c r="T167" i="1"/>
  <c r="T168" i="1"/>
  <c r="T169" i="1"/>
  <c r="T170" i="1"/>
  <c r="T171" i="1"/>
  <c r="T172" i="1"/>
  <c r="T173" i="1"/>
  <c r="T174" i="1"/>
  <c r="T34" i="1"/>
  <c r="T176" i="1"/>
  <c r="T9" i="1"/>
  <c r="T178" i="1"/>
  <c r="T179" i="1"/>
  <c r="T162" i="1"/>
  <c r="T181" i="1"/>
  <c r="T182" i="1"/>
  <c r="T183" i="1"/>
  <c r="T184" i="1"/>
  <c r="T185" i="1"/>
  <c r="T186" i="1"/>
  <c r="T187" i="1"/>
  <c r="T188" i="1"/>
  <c r="T10" i="1"/>
  <c r="T190" i="1"/>
  <c r="T191" i="1"/>
  <c r="T192" i="1"/>
  <c r="T193" i="1"/>
  <c r="T100" i="1"/>
  <c r="T129" i="1"/>
  <c r="T196" i="1"/>
  <c r="T189"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104" i="1"/>
  <c r="U150" i="1"/>
  <c r="U197" i="1"/>
  <c r="U11" i="1"/>
  <c r="U12" i="1"/>
  <c r="U13" i="1"/>
  <c r="U14" i="1"/>
  <c r="U15" i="1"/>
  <c r="U16" i="1"/>
  <c r="U17" i="1"/>
  <c r="U18" i="1"/>
  <c r="U19" i="1"/>
  <c r="U20" i="1"/>
  <c r="U21" i="1"/>
  <c r="U22" i="1"/>
  <c r="U23" i="1"/>
  <c r="U24" i="1"/>
  <c r="U25" i="1"/>
  <c r="U26" i="1"/>
  <c r="U27" i="1"/>
  <c r="U28" i="1"/>
  <c r="U29" i="1"/>
  <c r="U46" i="1"/>
  <c r="U31" i="1"/>
  <c r="U32" i="1"/>
  <c r="U33" i="1"/>
  <c r="U39" i="1"/>
  <c r="U35" i="1"/>
  <c r="U36" i="1"/>
  <c r="U37" i="1"/>
  <c r="U38" i="1"/>
  <c r="U8" i="1"/>
  <c r="U40" i="1"/>
  <c r="U41" i="1"/>
  <c r="U42" i="1"/>
  <c r="U43" i="1"/>
  <c r="U44" i="1"/>
  <c r="U45" i="1"/>
  <c r="U106" i="1"/>
  <c r="U47" i="1"/>
  <c r="U48" i="1"/>
  <c r="U49" i="1"/>
  <c r="U50" i="1"/>
  <c r="U51" i="1"/>
  <c r="U52" i="1"/>
  <c r="U53" i="1"/>
  <c r="U54" i="1"/>
  <c r="U55" i="1"/>
  <c r="U56" i="1"/>
  <c r="U57" i="1"/>
  <c r="U58" i="1"/>
  <c r="U59" i="1"/>
  <c r="U60" i="1"/>
  <c r="U61" i="1"/>
  <c r="U62" i="1"/>
  <c r="U63" i="1"/>
  <c r="U64" i="1"/>
  <c r="U65" i="1"/>
  <c r="U66" i="1"/>
  <c r="U67" i="1"/>
  <c r="U68" i="1"/>
  <c r="U69" i="1"/>
  <c r="U177" i="1"/>
  <c r="U71" i="1"/>
  <c r="U72" i="1"/>
  <c r="U73" i="1"/>
  <c r="U74" i="1"/>
  <c r="U75" i="1"/>
  <c r="U76" i="1"/>
  <c r="U77" i="1"/>
  <c r="U78" i="1"/>
  <c r="U79" i="1"/>
  <c r="U80" i="1"/>
  <c r="U81" i="1"/>
  <c r="U82" i="1"/>
  <c r="U83" i="1"/>
  <c r="U194" i="1"/>
  <c r="U85" i="1"/>
  <c r="U86" i="1"/>
  <c r="U87" i="1"/>
  <c r="U88" i="1"/>
  <c r="U89" i="1"/>
  <c r="U90" i="1"/>
  <c r="U91" i="1"/>
  <c r="U92" i="1"/>
  <c r="U93" i="1"/>
  <c r="U94" i="1"/>
  <c r="U95" i="1"/>
  <c r="U96" i="1"/>
  <c r="U97" i="1"/>
  <c r="U98" i="1"/>
  <c r="U99" i="1"/>
  <c r="U70" i="1"/>
  <c r="U101" i="1"/>
  <c r="U102" i="1"/>
  <c r="U103" i="1"/>
  <c r="U149" i="1"/>
  <c r="U105" i="1"/>
  <c r="U157" i="1"/>
  <c r="U107" i="1"/>
  <c r="U108" i="1"/>
  <c r="U109" i="1"/>
  <c r="U110" i="1"/>
  <c r="U111" i="1"/>
  <c r="U112" i="1"/>
  <c r="U113" i="1"/>
  <c r="U114" i="1"/>
  <c r="U115" i="1"/>
  <c r="U116" i="1"/>
  <c r="U117" i="1"/>
  <c r="U118" i="1"/>
  <c r="U119" i="1"/>
  <c r="U120" i="1"/>
  <c r="U121" i="1"/>
  <c r="U122" i="1"/>
  <c r="U84" i="1"/>
  <c r="U124" i="1"/>
  <c r="U125" i="1"/>
  <c r="U126" i="1"/>
  <c r="U127" i="1"/>
  <c r="U128" i="1"/>
  <c r="U180" i="1"/>
  <c r="U130" i="1"/>
  <c r="U131" i="1"/>
  <c r="U132" i="1"/>
  <c r="U133" i="1"/>
  <c r="U134" i="1"/>
  <c r="U135" i="1"/>
  <c r="U136" i="1"/>
  <c r="U137" i="1"/>
  <c r="U138" i="1"/>
  <c r="U139" i="1"/>
  <c r="U140" i="1"/>
  <c r="U141" i="1"/>
  <c r="U142" i="1"/>
  <c r="U143" i="1"/>
  <c r="U144" i="1"/>
  <c r="U145" i="1"/>
  <c r="U146" i="1"/>
  <c r="U147" i="1"/>
  <c r="U148" i="1"/>
  <c r="U195" i="1"/>
  <c r="U175" i="1"/>
  <c r="U151" i="1"/>
  <c r="U152" i="1"/>
  <c r="U153" i="1"/>
  <c r="U154" i="1"/>
  <c r="U155" i="1"/>
  <c r="U156" i="1"/>
  <c r="U30" i="1"/>
  <c r="U158" i="1"/>
  <c r="U159" i="1"/>
  <c r="U160" i="1"/>
  <c r="U161" i="1"/>
  <c r="U123" i="1"/>
  <c r="U163" i="1"/>
  <c r="U164" i="1"/>
  <c r="U165" i="1"/>
  <c r="U166" i="1"/>
  <c r="U167" i="1"/>
  <c r="U168" i="1"/>
  <c r="U169" i="1"/>
  <c r="U170" i="1"/>
  <c r="U171" i="1"/>
  <c r="U172" i="1"/>
  <c r="U173" i="1"/>
  <c r="U174" i="1"/>
  <c r="U34" i="1"/>
  <c r="U176" i="1"/>
  <c r="U9" i="1"/>
  <c r="U178" i="1"/>
  <c r="U179" i="1"/>
  <c r="U162" i="1"/>
  <c r="U181" i="1"/>
  <c r="U182" i="1"/>
  <c r="U183" i="1"/>
  <c r="U184" i="1"/>
  <c r="U185" i="1"/>
  <c r="U186" i="1"/>
  <c r="U187" i="1"/>
  <c r="U188" i="1"/>
  <c r="U10" i="1"/>
  <c r="U190" i="1"/>
  <c r="U191" i="1"/>
  <c r="U192" i="1"/>
  <c r="U193" i="1"/>
  <c r="U100" i="1"/>
  <c r="U129" i="1"/>
  <c r="U196" i="1"/>
  <c r="U189"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6" i="2"/>
  <c r="AS26" i="2"/>
  <c r="AV26" i="2"/>
  <c r="AW26" i="2"/>
  <c r="AR17" i="2"/>
  <c r="AS17" i="2"/>
  <c r="AV17" i="2"/>
  <c r="AW17" i="2"/>
  <c r="AR4" i="2"/>
  <c r="AS4" i="2"/>
  <c r="AV4" i="2"/>
  <c r="AW4" i="2"/>
  <c r="AR16" i="2"/>
  <c r="AS16" i="2"/>
  <c r="AV16" i="2"/>
  <c r="AW16" i="2"/>
  <c r="AR18" i="2"/>
  <c r="AS18" i="2"/>
  <c r="AV18" i="2"/>
  <c r="AW18" i="2"/>
  <c r="AR22" i="2"/>
  <c r="AS22" i="2"/>
  <c r="AV22" i="2"/>
  <c r="AW22" i="2"/>
  <c r="AR25" i="2"/>
  <c r="AS25" i="2"/>
  <c r="AV25" i="2"/>
  <c r="AW25" i="2"/>
  <c r="AR9" i="2"/>
  <c r="AS9" i="2"/>
  <c r="AV9" i="2"/>
  <c r="AW9" i="2"/>
  <c r="AR19" i="2"/>
  <c r="AS19" i="2"/>
  <c r="AV19" i="2"/>
  <c r="AW19" i="2"/>
  <c r="AR27" i="2"/>
  <c r="AS27" i="2"/>
  <c r="AV27" i="2"/>
  <c r="AW27" i="2"/>
  <c r="AR10" i="2"/>
  <c r="AS10" i="2"/>
  <c r="AV10" i="2"/>
  <c r="AW10" i="2"/>
  <c r="AR11" i="2"/>
  <c r="AS11" i="2"/>
  <c r="AV11" i="2"/>
  <c r="AW11" i="2"/>
  <c r="AR7" i="2"/>
  <c r="AS7" i="2"/>
  <c r="AV7" i="2"/>
  <c r="AW7" i="2"/>
  <c r="AR33" i="2"/>
  <c r="AS33" i="2"/>
  <c r="AV33" i="2"/>
  <c r="AW33" i="2"/>
  <c r="AR8" i="2"/>
  <c r="AS8" i="2"/>
  <c r="AV8" i="2"/>
  <c r="AW8" i="2"/>
  <c r="AR32" i="2"/>
  <c r="AS32" i="2"/>
  <c r="AV32" i="2"/>
  <c r="AW32" i="2"/>
  <c r="AR24" i="2"/>
  <c r="AS24" i="2"/>
  <c r="AV24" i="2"/>
  <c r="AW24" i="2"/>
  <c r="AR3" i="2"/>
  <c r="AS3" i="2"/>
  <c r="AV3" i="2"/>
  <c r="AW3" i="2"/>
  <c r="AR12" i="2"/>
  <c r="AS12" i="2"/>
  <c r="AV12" i="2"/>
  <c r="AW12" i="2"/>
  <c r="AR30" i="2"/>
  <c r="AS30" i="2"/>
  <c r="AV30" i="2"/>
  <c r="AW30" i="2"/>
  <c r="AR29" i="2"/>
  <c r="AS29" i="2"/>
  <c r="AV29" i="2"/>
  <c r="AW29" i="2"/>
  <c r="AR20" i="2"/>
  <c r="AS20" i="2"/>
  <c r="AV20" i="2"/>
  <c r="AW20" i="2"/>
  <c r="AR31" i="2"/>
  <c r="AS31" i="2"/>
  <c r="AV31" i="2"/>
  <c r="AW31" i="2"/>
  <c r="AR21" i="2"/>
  <c r="AS21" i="2"/>
  <c r="AV21" i="2"/>
  <c r="AW21" i="2"/>
  <c r="AR13" i="2"/>
  <c r="AS13" i="2"/>
  <c r="AV13" i="2"/>
  <c r="AW13" i="2"/>
  <c r="AR14" i="2"/>
  <c r="AS14" i="2"/>
  <c r="AV14" i="2"/>
  <c r="AW14" i="2"/>
  <c r="AR23" i="2"/>
  <c r="AS23" i="2"/>
  <c r="AV23" i="2"/>
  <c r="AW23" i="2"/>
  <c r="AR15" i="2"/>
  <c r="AS15" i="2"/>
  <c r="AV15" i="2"/>
  <c r="AW15" i="2"/>
  <c r="AR5" i="2"/>
  <c r="AS5" i="2"/>
  <c r="AV5" i="2"/>
  <c r="AW5" i="2"/>
  <c r="AR2" i="2"/>
  <c r="AS2" i="2"/>
  <c r="AV2" i="2"/>
  <c r="AW2" i="2"/>
  <c r="AR6" i="2"/>
  <c r="AS6" i="2"/>
  <c r="AV6" i="2"/>
  <c r="AW6" i="2"/>
  <c r="AW28" i="2"/>
  <c r="AV28" i="2"/>
  <c r="AS28" i="2"/>
  <c r="AR28" i="2"/>
  <c r="H61" i="1"/>
  <c r="L26" i="1"/>
  <c r="S26" i="1" s="1"/>
  <c r="L27" i="1"/>
  <c r="S27" i="1" s="1"/>
  <c r="L28" i="1"/>
  <c r="S28" i="1" s="1"/>
  <c r="L29" i="1"/>
  <c r="L46" i="1"/>
  <c r="L31" i="1"/>
  <c r="L32" i="1"/>
  <c r="S32" i="1" s="1"/>
  <c r="L33" i="1"/>
  <c r="S33" i="1" s="1"/>
  <c r="L39" i="1"/>
  <c r="L35" i="1"/>
  <c r="L36" i="1"/>
  <c r="S36" i="1" s="1"/>
  <c r="L37" i="1"/>
  <c r="L38" i="1"/>
  <c r="S38" i="1" s="1"/>
  <c r="L8" i="1"/>
  <c r="L40" i="1"/>
  <c r="L41" i="1"/>
  <c r="S41" i="1" s="1"/>
  <c r="L42" i="1"/>
  <c r="L43" i="1"/>
  <c r="S43" i="1" s="1"/>
  <c r="L44" i="1"/>
  <c r="S44" i="1" s="1"/>
  <c r="L45" i="1"/>
  <c r="S45" i="1" s="1"/>
  <c r="L106" i="1"/>
  <c r="S10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177" i="1"/>
  <c r="S177"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194" i="1"/>
  <c r="S19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70" i="1"/>
  <c r="S70" i="1" s="1"/>
  <c r="L101" i="1"/>
  <c r="S101" i="1" s="1"/>
  <c r="L102" i="1"/>
  <c r="S102" i="1" s="1"/>
  <c r="L103" i="1"/>
  <c r="S103" i="1" s="1"/>
  <c r="L149" i="1"/>
  <c r="S149" i="1" s="1"/>
  <c r="L105" i="1"/>
  <c r="S105" i="1" s="1"/>
  <c r="L157" i="1"/>
  <c r="S157"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84" i="1"/>
  <c r="S84" i="1" s="1"/>
  <c r="L124" i="1"/>
  <c r="S124" i="1" s="1"/>
  <c r="L125" i="1"/>
  <c r="S125" i="1" s="1"/>
  <c r="L126" i="1"/>
  <c r="S126" i="1" s="1"/>
  <c r="L127" i="1"/>
  <c r="S127" i="1" s="1"/>
  <c r="L128" i="1"/>
  <c r="S128" i="1" s="1"/>
  <c r="L180" i="1"/>
  <c r="S180"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95" i="1"/>
  <c r="S195" i="1" s="1"/>
  <c r="L175" i="1"/>
  <c r="S175" i="1" s="1"/>
  <c r="L151" i="1"/>
  <c r="S151" i="1" s="1"/>
  <c r="L152" i="1"/>
  <c r="S152" i="1" s="1"/>
  <c r="L153" i="1"/>
  <c r="S153" i="1" s="1"/>
  <c r="L154" i="1"/>
  <c r="S154" i="1" s="1"/>
  <c r="L155" i="1"/>
  <c r="S155" i="1" s="1"/>
  <c r="L156" i="1"/>
  <c r="S156" i="1" s="1"/>
  <c r="L30" i="1"/>
  <c r="S30" i="1" s="1"/>
  <c r="L158" i="1"/>
  <c r="S158" i="1" s="1"/>
  <c r="L159" i="1"/>
  <c r="S159" i="1" s="1"/>
  <c r="L160" i="1"/>
  <c r="S160" i="1" s="1"/>
  <c r="L161" i="1"/>
  <c r="S161" i="1" s="1"/>
  <c r="L123" i="1"/>
  <c r="S123"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34" i="1"/>
  <c r="S34" i="1" s="1"/>
  <c r="L176" i="1"/>
  <c r="S176" i="1" s="1"/>
  <c r="L9" i="1"/>
  <c r="S9" i="1" s="1"/>
  <c r="L178" i="1"/>
  <c r="S178" i="1" s="1"/>
  <c r="L179" i="1"/>
  <c r="S179" i="1" s="1"/>
  <c r="L162" i="1"/>
  <c r="S162" i="1" s="1"/>
  <c r="L181" i="1"/>
  <c r="S181" i="1" s="1"/>
  <c r="L182" i="1"/>
  <c r="S182" i="1" s="1"/>
  <c r="L183" i="1"/>
  <c r="S183" i="1" s="1"/>
  <c r="L184" i="1"/>
  <c r="S184" i="1" s="1"/>
  <c r="L185" i="1"/>
  <c r="S185" i="1" s="1"/>
  <c r="L186" i="1"/>
  <c r="S186" i="1" s="1"/>
  <c r="L187" i="1"/>
  <c r="S187" i="1" s="1"/>
  <c r="L188" i="1"/>
  <c r="S188" i="1" s="1"/>
  <c r="L10" i="1"/>
  <c r="S10" i="1" s="1"/>
  <c r="L190" i="1"/>
  <c r="S190" i="1" s="1"/>
  <c r="L191" i="1"/>
  <c r="S191" i="1" s="1"/>
  <c r="L192" i="1"/>
  <c r="S192" i="1" s="1"/>
  <c r="L193" i="1"/>
  <c r="S193" i="1" s="1"/>
  <c r="L100" i="1"/>
  <c r="S100" i="1" s="1"/>
  <c r="L129" i="1"/>
  <c r="S129" i="1" s="1"/>
  <c r="L196" i="1"/>
  <c r="S196" i="1" s="1"/>
  <c r="L189" i="1"/>
  <c r="S189"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104" i="1"/>
  <c r="L150" i="1"/>
  <c r="L197" i="1"/>
  <c r="L11" i="1"/>
  <c r="L12" i="1"/>
  <c r="L13" i="1"/>
  <c r="L14" i="1"/>
  <c r="L15" i="1"/>
  <c r="L16" i="1"/>
  <c r="L17" i="1"/>
  <c r="S17" i="1" s="1"/>
  <c r="L18" i="1"/>
  <c r="L19" i="1"/>
  <c r="L20" i="1"/>
  <c r="L21" i="1"/>
  <c r="S21" i="1" s="1"/>
  <c r="L22" i="1"/>
  <c r="L23" i="1"/>
  <c r="S23" i="1" s="1"/>
  <c r="L24" i="1"/>
  <c r="L25" i="1"/>
  <c r="L3" i="1"/>
  <c r="N3" i="1"/>
  <c r="N4" i="1"/>
  <c r="N5" i="1"/>
  <c r="N6" i="1"/>
  <c r="N7" i="1"/>
  <c r="N104" i="1"/>
  <c r="N150" i="1"/>
  <c r="N197" i="1"/>
  <c r="N11" i="1"/>
  <c r="N12" i="1"/>
  <c r="N13" i="1"/>
  <c r="N14" i="1"/>
  <c r="N15" i="1"/>
  <c r="N16" i="1"/>
  <c r="N17" i="1"/>
  <c r="N18" i="1"/>
  <c r="N19" i="1"/>
  <c r="N20" i="1"/>
  <c r="N21" i="1"/>
  <c r="N22" i="1"/>
  <c r="N23" i="1"/>
  <c r="N24" i="1"/>
  <c r="N25" i="1"/>
  <c r="N26" i="1"/>
  <c r="N27" i="1"/>
  <c r="N28" i="1"/>
  <c r="N29" i="1"/>
  <c r="N46" i="1"/>
  <c r="N31" i="1"/>
  <c r="N32" i="1"/>
  <c r="N33" i="1"/>
  <c r="N39" i="1"/>
  <c r="N35" i="1"/>
  <c r="N36" i="1"/>
  <c r="N37" i="1"/>
  <c r="N38" i="1"/>
  <c r="N8" i="1"/>
  <c r="N40" i="1"/>
  <c r="N41" i="1"/>
  <c r="N42" i="1"/>
  <c r="N43" i="1"/>
  <c r="N44" i="1"/>
  <c r="N45" i="1"/>
  <c r="N106" i="1"/>
  <c r="N47" i="1"/>
  <c r="N48" i="1"/>
  <c r="N49" i="1"/>
  <c r="N50" i="1"/>
  <c r="N51" i="1"/>
  <c r="N52" i="1"/>
  <c r="N53" i="1"/>
  <c r="N54" i="1"/>
  <c r="N55" i="1"/>
  <c r="N56" i="1"/>
  <c r="N57" i="1"/>
  <c r="N58" i="1"/>
  <c r="N59" i="1"/>
  <c r="N60" i="1"/>
  <c r="N61" i="1"/>
  <c r="N62" i="1"/>
  <c r="N63" i="1"/>
  <c r="N64" i="1"/>
  <c r="N65" i="1"/>
  <c r="N66" i="1"/>
  <c r="N67" i="1"/>
  <c r="N68" i="1"/>
  <c r="N69" i="1"/>
  <c r="N177" i="1"/>
  <c r="N71" i="1"/>
  <c r="N72" i="1"/>
  <c r="N73" i="1"/>
  <c r="N74" i="1"/>
  <c r="N75" i="1"/>
  <c r="N76" i="1"/>
  <c r="N77" i="1"/>
  <c r="N78" i="1"/>
  <c r="N79" i="1"/>
  <c r="N80" i="1"/>
  <c r="N81" i="1"/>
  <c r="N82" i="1"/>
  <c r="N83" i="1"/>
  <c r="N194" i="1"/>
  <c r="N85" i="1"/>
  <c r="N86" i="1"/>
  <c r="N87" i="1"/>
  <c r="N88" i="1"/>
  <c r="N89" i="1"/>
  <c r="N90" i="1"/>
  <c r="N91" i="1"/>
  <c r="N92" i="1"/>
  <c r="N93" i="1"/>
  <c r="N94" i="1"/>
  <c r="N95" i="1"/>
  <c r="N96" i="1"/>
  <c r="N97" i="1"/>
  <c r="N98" i="1"/>
  <c r="N99" i="1"/>
  <c r="N70" i="1"/>
  <c r="N101" i="1"/>
  <c r="N102" i="1"/>
  <c r="N103" i="1"/>
  <c r="N149" i="1"/>
  <c r="N105" i="1"/>
  <c r="N157" i="1"/>
  <c r="N107" i="1"/>
  <c r="N108" i="1"/>
  <c r="N109" i="1"/>
  <c r="N110" i="1"/>
  <c r="N111" i="1"/>
  <c r="N112" i="1"/>
  <c r="N113" i="1"/>
  <c r="N114" i="1"/>
  <c r="N115" i="1"/>
  <c r="N116" i="1"/>
  <c r="N117" i="1"/>
  <c r="N118" i="1"/>
  <c r="N119" i="1"/>
  <c r="N120" i="1"/>
  <c r="N121" i="1"/>
  <c r="N122" i="1"/>
  <c r="N84" i="1"/>
  <c r="N124" i="1"/>
  <c r="N125" i="1"/>
  <c r="N126" i="1"/>
  <c r="N127" i="1"/>
  <c r="Z127" i="1" s="1"/>
  <c r="N128" i="1"/>
  <c r="Z128" i="1" s="1"/>
  <c r="N180" i="1"/>
  <c r="Z180" i="1" s="1"/>
  <c r="N130" i="1"/>
  <c r="N131" i="1"/>
  <c r="N132" i="1"/>
  <c r="Z132" i="1" s="1"/>
  <c r="N133" i="1"/>
  <c r="Z133" i="1" s="1"/>
  <c r="N134" i="1"/>
  <c r="Z134" i="1" s="1"/>
  <c r="N135" i="1"/>
  <c r="N136" i="1"/>
  <c r="N137" i="1"/>
  <c r="Z137" i="1" s="1"/>
  <c r="N138" i="1"/>
  <c r="N139" i="1"/>
  <c r="N140" i="1"/>
  <c r="N141" i="1"/>
  <c r="N142" i="1"/>
  <c r="N143" i="1"/>
  <c r="N144" i="1"/>
  <c r="N145" i="1"/>
  <c r="N146" i="1"/>
  <c r="N147" i="1"/>
  <c r="N148" i="1"/>
  <c r="N195" i="1"/>
  <c r="N175" i="1"/>
  <c r="N151" i="1"/>
  <c r="N152" i="1"/>
  <c r="N153" i="1"/>
  <c r="N154" i="1"/>
  <c r="N155" i="1"/>
  <c r="N156" i="1"/>
  <c r="N30" i="1"/>
  <c r="N158" i="1"/>
  <c r="N159" i="1"/>
  <c r="N160" i="1"/>
  <c r="N161" i="1"/>
  <c r="N123" i="1"/>
  <c r="N163" i="1"/>
  <c r="N164" i="1"/>
  <c r="N165" i="1"/>
  <c r="N166" i="1"/>
  <c r="N167" i="1"/>
  <c r="N168" i="1"/>
  <c r="N169" i="1"/>
  <c r="N170" i="1"/>
  <c r="N171" i="1"/>
  <c r="N172" i="1"/>
  <c r="N173" i="1"/>
  <c r="N174" i="1"/>
  <c r="N34" i="1"/>
  <c r="N176" i="1"/>
  <c r="N9" i="1"/>
  <c r="N178" i="1"/>
  <c r="N179" i="1"/>
  <c r="N162" i="1"/>
  <c r="N181" i="1"/>
  <c r="N182" i="1"/>
  <c r="N183" i="1"/>
  <c r="N184" i="1"/>
  <c r="N185" i="1"/>
  <c r="N186" i="1"/>
  <c r="N187" i="1"/>
  <c r="N188" i="1"/>
  <c r="N10" i="1"/>
  <c r="N190" i="1"/>
  <c r="N191" i="1"/>
  <c r="N192" i="1"/>
  <c r="N193" i="1"/>
  <c r="N100" i="1"/>
  <c r="N129" i="1"/>
  <c r="N196" i="1"/>
  <c r="N189"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11" i="1"/>
  <c r="O212" i="1"/>
  <c r="AD212" i="1" s="1"/>
  <c r="O213" i="1"/>
  <c r="AD213" i="1" s="1"/>
  <c r="O214" i="1"/>
  <c r="O215" i="1"/>
  <c r="O216" i="1"/>
  <c r="O217" i="1"/>
  <c r="O218" i="1"/>
  <c r="O219" i="1"/>
  <c r="AD219" i="1" s="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AC891" i="1" s="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AC945" i="1" s="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AC999" i="1" s="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AC1215" i="1" s="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H62" i="1"/>
  <c r="H63" i="1"/>
  <c r="H64" i="1"/>
  <c r="H65" i="1"/>
  <c r="O65" i="1" s="1"/>
  <c r="H66" i="1"/>
  <c r="H67" i="1"/>
  <c r="H68" i="1"/>
  <c r="O68" i="1" s="1"/>
  <c r="H69" i="1"/>
  <c r="O69" i="1" s="1"/>
  <c r="H177" i="1"/>
  <c r="H71" i="1"/>
  <c r="H72" i="1"/>
  <c r="H73" i="1"/>
  <c r="H74" i="1"/>
  <c r="H75" i="1"/>
  <c r="H76" i="1"/>
  <c r="H77" i="1"/>
  <c r="O77" i="1" s="1"/>
  <c r="H78" i="1"/>
  <c r="O78" i="1" s="1"/>
  <c r="H79" i="1"/>
  <c r="H80" i="1"/>
  <c r="O80" i="1" s="1"/>
  <c r="H81" i="1"/>
  <c r="O81" i="1" s="1"/>
  <c r="H82" i="1"/>
  <c r="H83" i="1"/>
  <c r="H194" i="1"/>
  <c r="O194" i="1" s="1"/>
  <c r="H85" i="1"/>
  <c r="O85" i="1" s="1"/>
  <c r="H86" i="1"/>
  <c r="O86" i="1" s="1"/>
  <c r="H87" i="1"/>
  <c r="H88" i="1"/>
  <c r="H89" i="1"/>
  <c r="H90" i="1"/>
  <c r="H91" i="1"/>
  <c r="O91" i="1" s="1"/>
  <c r="H92" i="1"/>
  <c r="H93" i="1"/>
  <c r="O93" i="1" s="1"/>
  <c r="H94" i="1"/>
  <c r="H95" i="1"/>
  <c r="H96" i="1"/>
  <c r="O96" i="1" s="1"/>
  <c r="H97" i="1"/>
  <c r="O97" i="1" s="1"/>
  <c r="H98" i="1"/>
  <c r="H99" i="1"/>
  <c r="H70" i="1"/>
  <c r="H101" i="1"/>
  <c r="O101" i="1" s="1"/>
  <c r="H102" i="1"/>
  <c r="O102" i="1" s="1"/>
  <c r="H103" i="1"/>
  <c r="H149" i="1"/>
  <c r="H105" i="1"/>
  <c r="H157" i="1"/>
  <c r="H107" i="1"/>
  <c r="O107" i="1" s="1"/>
  <c r="H108" i="1"/>
  <c r="H109" i="1"/>
  <c r="O109" i="1" s="1"/>
  <c r="H110" i="1"/>
  <c r="O110" i="1" s="1"/>
  <c r="H111" i="1"/>
  <c r="H112" i="1"/>
  <c r="H113" i="1"/>
  <c r="O113" i="1" s="1"/>
  <c r="H114" i="1"/>
  <c r="H115" i="1"/>
  <c r="H116" i="1"/>
  <c r="H117" i="1"/>
  <c r="O117" i="1" s="1"/>
  <c r="H118" i="1"/>
  <c r="H119" i="1"/>
  <c r="H120" i="1"/>
  <c r="O120" i="1" s="1"/>
  <c r="H121" i="1"/>
  <c r="O121" i="1" s="1"/>
  <c r="H122" i="1"/>
  <c r="O122" i="1" s="1"/>
  <c r="H84" i="1"/>
  <c r="O84" i="1" s="1"/>
  <c r="H124" i="1"/>
  <c r="H125" i="1"/>
  <c r="O125" i="1" s="1"/>
  <c r="H126" i="1"/>
  <c r="O126" i="1" s="1"/>
  <c r="H127" i="1"/>
  <c r="H128" i="1"/>
  <c r="O128" i="1" s="1"/>
  <c r="H180" i="1"/>
  <c r="O180" i="1" s="1"/>
  <c r="H130" i="1"/>
  <c r="H131" i="1"/>
  <c r="O131" i="1" s="1"/>
  <c r="H132" i="1"/>
  <c r="O132" i="1" s="1"/>
  <c r="H133" i="1"/>
  <c r="O133" i="1" s="1"/>
  <c r="H134" i="1"/>
  <c r="O134" i="1" s="1"/>
  <c r="H135" i="1"/>
  <c r="H136" i="1"/>
  <c r="H137" i="1"/>
  <c r="O137" i="1" s="1"/>
  <c r="H138" i="1"/>
  <c r="O138" i="1" s="1"/>
  <c r="H139" i="1"/>
  <c r="O139" i="1" s="1"/>
  <c r="H140" i="1"/>
  <c r="O140" i="1" s="1"/>
  <c r="H141" i="1"/>
  <c r="O141" i="1" s="1"/>
  <c r="H142" i="1"/>
  <c r="H143" i="1"/>
  <c r="H144" i="1"/>
  <c r="O144" i="1" s="1"/>
  <c r="H145" i="1"/>
  <c r="O145" i="1" s="1"/>
  <c r="H146" i="1"/>
  <c r="H147" i="1"/>
  <c r="O147" i="1" s="1"/>
  <c r="H148" i="1"/>
  <c r="H195" i="1"/>
  <c r="O195" i="1" s="1"/>
  <c r="H175" i="1"/>
  <c r="O175" i="1" s="1"/>
  <c r="H151" i="1"/>
  <c r="H152" i="1"/>
  <c r="O152" i="1" s="1"/>
  <c r="H153" i="1"/>
  <c r="O153" i="1" s="1"/>
  <c r="H154" i="1"/>
  <c r="H155" i="1"/>
  <c r="O155" i="1" s="1"/>
  <c r="H156" i="1"/>
  <c r="O156" i="1" s="1"/>
  <c r="H30" i="1"/>
  <c r="O30" i="1" s="1"/>
  <c r="H158" i="1"/>
  <c r="O158" i="1" s="1"/>
  <c r="H159" i="1"/>
  <c r="O159" i="1" s="1"/>
  <c r="H160" i="1"/>
  <c r="H161" i="1"/>
  <c r="O161" i="1" s="1"/>
  <c r="H123" i="1"/>
  <c r="H163" i="1"/>
  <c r="O163" i="1" s="1"/>
  <c r="H164" i="1"/>
  <c r="O164" i="1" s="1"/>
  <c r="H165" i="1"/>
  <c r="O165" i="1" s="1"/>
  <c r="H166" i="1"/>
  <c r="H167" i="1"/>
  <c r="H168" i="1"/>
  <c r="O168" i="1" s="1"/>
  <c r="H169" i="1"/>
  <c r="O169" i="1" s="1"/>
  <c r="H170" i="1"/>
  <c r="O170" i="1" s="1"/>
  <c r="H171" i="1"/>
  <c r="O171" i="1" s="1"/>
  <c r="H172" i="1"/>
  <c r="H173" i="1"/>
  <c r="O173" i="1" s="1"/>
  <c r="H174" i="1"/>
  <c r="O174" i="1" s="1"/>
  <c r="H34" i="1"/>
  <c r="O34" i="1" s="1"/>
  <c r="H176" i="1"/>
  <c r="O176" i="1" s="1"/>
  <c r="H9" i="1"/>
  <c r="O9" i="1" s="1"/>
  <c r="H178" i="1"/>
  <c r="H179" i="1"/>
  <c r="O179" i="1" s="1"/>
  <c r="H162" i="1"/>
  <c r="O162" i="1" s="1"/>
  <c r="H181" i="1"/>
  <c r="O181" i="1" s="1"/>
  <c r="H182" i="1"/>
  <c r="O182" i="1" s="1"/>
  <c r="H183" i="1"/>
  <c r="H184" i="1"/>
  <c r="H185" i="1"/>
  <c r="O185" i="1" s="1"/>
  <c r="H186" i="1"/>
  <c r="O186" i="1" s="1"/>
  <c r="H187" i="1"/>
  <c r="O187" i="1" s="1"/>
  <c r="H188" i="1"/>
  <c r="O188" i="1" s="1"/>
  <c r="H10" i="1"/>
  <c r="O10" i="1" s="1"/>
  <c r="H190" i="1"/>
  <c r="H191" i="1"/>
  <c r="O191" i="1" s="1"/>
  <c r="H192" i="1"/>
  <c r="O192" i="1" s="1"/>
  <c r="H193" i="1"/>
  <c r="O193" i="1" s="1"/>
  <c r="H100" i="1"/>
  <c r="O100" i="1" s="1"/>
  <c r="H129" i="1"/>
  <c r="O129" i="1" s="1"/>
  <c r="H196" i="1"/>
  <c r="H189" i="1"/>
  <c r="O189" i="1" s="1"/>
  <c r="H198" i="1"/>
  <c r="O198" i="1" s="1"/>
  <c r="H199" i="1"/>
  <c r="O199" i="1" s="1"/>
  <c r="H200" i="1"/>
  <c r="O200" i="1" s="1"/>
  <c r="H201" i="1"/>
  <c r="O201" i="1" s="1"/>
  <c r="H202" i="1"/>
  <c r="H203" i="1"/>
  <c r="O203" i="1" s="1"/>
  <c r="H204" i="1"/>
  <c r="O204" i="1" s="1"/>
  <c r="H205" i="1"/>
  <c r="O205" i="1" s="1"/>
  <c r="H206" i="1"/>
  <c r="O206" i="1" s="1"/>
  <c r="H207" i="1"/>
  <c r="O207" i="1" s="1"/>
  <c r="H208" i="1"/>
  <c r="O208" i="1" s="1"/>
  <c r="H209" i="1"/>
  <c r="O209" i="1" s="1"/>
  <c r="H210" i="1"/>
  <c r="O210" i="1" s="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106" i="1"/>
  <c r="H47" i="1"/>
  <c r="H8" i="1"/>
  <c r="H38" i="1"/>
  <c r="H37" i="1"/>
  <c r="O37" i="1" s="1"/>
  <c r="H36" i="1"/>
  <c r="H35" i="1"/>
  <c r="H39" i="1"/>
  <c r="H33" i="1"/>
  <c r="H32" i="1"/>
  <c r="H31" i="1"/>
  <c r="H46" i="1"/>
  <c r="H29" i="1"/>
  <c r="H28" i="1"/>
  <c r="H27" i="1"/>
  <c r="H26" i="1"/>
  <c r="H25" i="1"/>
  <c r="H24" i="1"/>
  <c r="H23" i="1"/>
  <c r="H22" i="1"/>
  <c r="H5" i="1"/>
  <c r="H6" i="1"/>
  <c r="H7" i="1"/>
  <c r="H104" i="1"/>
  <c r="H150" i="1"/>
  <c r="H197" i="1"/>
  <c r="H11" i="1"/>
  <c r="H12" i="1"/>
  <c r="H13" i="1"/>
  <c r="H14" i="1"/>
  <c r="H15" i="1"/>
  <c r="H16" i="1"/>
  <c r="H17" i="1"/>
  <c r="H18" i="1"/>
  <c r="H19" i="1"/>
  <c r="H20" i="1"/>
  <c r="H21" i="1"/>
  <c r="AD211" i="1" l="1"/>
  <c r="AD215" i="1"/>
  <c r="AC212" i="1"/>
  <c r="AC129" i="1"/>
  <c r="AC1151" i="1"/>
  <c r="AC1297" i="1"/>
  <c r="AC1279" i="1"/>
  <c r="AC1261" i="1"/>
  <c r="AC1243" i="1"/>
  <c r="AC1225" i="1"/>
  <c r="AC1207" i="1"/>
  <c r="AC1183" i="1"/>
  <c r="AC1147" i="1"/>
  <c r="AC1111" i="1"/>
  <c r="AC1075" i="1"/>
  <c r="AC1039" i="1"/>
  <c r="AC956" i="1"/>
  <c r="AC848" i="1"/>
  <c r="AC740" i="1"/>
  <c r="AC632" i="1"/>
  <c r="AC524" i="1"/>
  <c r="AC416" i="1"/>
  <c r="AC230" i="1"/>
  <c r="AC201" i="1"/>
  <c r="AC165" i="1"/>
  <c r="AC180" i="1"/>
  <c r="AC1295" i="1"/>
  <c r="AC1265" i="1"/>
  <c r="AC1235" i="1"/>
  <c r="AC1211" i="1"/>
  <c r="AC1181" i="1"/>
  <c r="AC1145" i="1"/>
  <c r="AC1115" i="1"/>
  <c r="AC1067" i="1"/>
  <c r="AC995"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63" i="1"/>
  <c r="AC221" i="1"/>
  <c r="AC206" i="1"/>
  <c r="AL20" i="1"/>
  <c r="AC200" i="1"/>
  <c r="AC100" i="1"/>
  <c r="AC188" i="1"/>
  <c r="AC182" i="1"/>
  <c r="AC176" i="1"/>
  <c r="AC170" i="1"/>
  <c r="AC164" i="1"/>
  <c r="AC158" i="1"/>
  <c r="AC152" i="1"/>
  <c r="AC140" i="1"/>
  <c r="AC134" i="1"/>
  <c r="AC128" i="1"/>
  <c r="AC122" i="1"/>
  <c r="AC110" i="1"/>
  <c r="AC86" i="1"/>
  <c r="AC80" i="1"/>
  <c r="AC68"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6" i="1"/>
  <c r="AC370" i="1"/>
  <c r="AC364" i="1"/>
  <c r="AC358" i="1"/>
  <c r="AC352" i="1"/>
  <c r="AC346" i="1"/>
  <c r="AC340" i="1"/>
  <c r="AC334" i="1"/>
  <c r="AC328" i="1"/>
  <c r="AC322" i="1"/>
  <c r="AC316" i="1"/>
  <c r="AC310" i="1"/>
  <c r="AC304" i="1"/>
  <c r="AC298" i="1"/>
  <c r="AC292" i="1"/>
  <c r="AC286" i="1"/>
  <c r="AC280" i="1"/>
  <c r="AC274" i="1"/>
  <c r="AC268" i="1"/>
  <c r="AC262" i="1"/>
  <c r="AC256" i="1"/>
  <c r="AC250" i="1"/>
  <c r="AC244" i="1"/>
  <c r="AC238" i="1"/>
  <c r="AC232" i="1"/>
  <c r="AC226" i="1"/>
  <c r="AC220" i="1"/>
  <c r="AC214" i="1"/>
  <c r="AC1311" i="1"/>
  <c r="AC1293" i="1"/>
  <c r="AC1275" i="1"/>
  <c r="AC1257" i="1"/>
  <c r="AC1239" i="1"/>
  <c r="AC1221" i="1"/>
  <c r="AC1203" i="1"/>
  <c r="AC1177" i="1"/>
  <c r="AC1141" i="1"/>
  <c r="AC1105" i="1"/>
  <c r="AC1069" i="1"/>
  <c r="AC1033" i="1"/>
  <c r="AC938" i="1"/>
  <c r="AC830" i="1"/>
  <c r="AC722" i="1"/>
  <c r="AC614" i="1"/>
  <c r="AC506" i="1"/>
  <c r="AC398" i="1"/>
  <c r="AC173" i="1"/>
  <c r="AC207" i="1"/>
  <c r="AC171" i="1"/>
  <c r="AC141" i="1"/>
  <c r="AC69" i="1"/>
  <c r="AC1301" i="1"/>
  <c r="AC1271" i="1"/>
  <c r="AC1241" i="1"/>
  <c r="AC1205" i="1"/>
  <c r="AC1175" i="1"/>
  <c r="AC1139" i="1"/>
  <c r="AC1091" i="1"/>
  <c r="AC1031" i="1"/>
  <c r="AC923" i="1"/>
  <c r="AC707" i="1"/>
  <c r="AC205" i="1"/>
  <c r="AC199" i="1"/>
  <c r="AC193" i="1"/>
  <c r="AC187" i="1"/>
  <c r="AC181" i="1"/>
  <c r="AC34" i="1"/>
  <c r="AC169" i="1"/>
  <c r="AC163" i="1"/>
  <c r="AC30"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7" i="1"/>
  <c r="AC1041" i="1"/>
  <c r="AC1035" i="1"/>
  <c r="AC1029" i="1"/>
  <c r="AC1017" i="1"/>
  <c r="AC1011" i="1"/>
  <c r="AC1005" i="1"/>
  <c r="AC993" i="1"/>
  <c r="AC987" i="1"/>
  <c r="AC981" i="1"/>
  <c r="AC975" i="1"/>
  <c r="AC969" i="1"/>
  <c r="AC963" i="1"/>
  <c r="AC957" i="1"/>
  <c r="AC951" i="1"/>
  <c r="AC939" i="1"/>
  <c r="AC933" i="1"/>
  <c r="AC927" i="1"/>
  <c r="AC921" i="1"/>
  <c r="AC915" i="1"/>
  <c r="AC909" i="1"/>
  <c r="AC903" i="1"/>
  <c r="AC897" i="1"/>
  <c r="AC885" i="1"/>
  <c r="AC879" i="1"/>
  <c r="AC873" i="1"/>
  <c r="AC867" i="1"/>
  <c r="AC861" i="1"/>
  <c r="AC855" i="1"/>
  <c r="AC849" i="1"/>
  <c r="AC843"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5" i="1"/>
  <c r="AC369" i="1"/>
  <c r="AC363" i="1"/>
  <c r="AC357" i="1"/>
  <c r="AC351" i="1"/>
  <c r="AC345" i="1"/>
  <c r="AC339" i="1"/>
  <c r="AC333" i="1"/>
  <c r="AC327" i="1"/>
  <c r="AC321" i="1"/>
  <c r="AC315" i="1"/>
  <c r="AC309" i="1"/>
  <c r="AC303" i="1"/>
  <c r="AC297" i="1"/>
  <c r="AC291" i="1"/>
  <c r="AC285" i="1"/>
  <c r="AC279" i="1"/>
  <c r="AC273" i="1"/>
  <c r="AC267" i="1"/>
  <c r="AC261" i="1"/>
  <c r="AC255" i="1"/>
  <c r="AC249" i="1"/>
  <c r="AC243" i="1"/>
  <c r="AC237" i="1"/>
  <c r="AC231" i="1"/>
  <c r="AC225" i="1"/>
  <c r="AC213" i="1"/>
  <c r="AC1309" i="1"/>
  <c r="AC1291" i="1"/>
  <c r="AC1273" i="1"/>
  <c r="AC1255" i="1"/>
  <c r="AC1237" i="1"/>
  <c r="AC1219" i="1"/>
  <c r="AC1201" i="1"/>
  <c r="AC1171" i="1"/>
  <c r="AC1135" i="1"/>
  <c r="AC1099" i="1"/>
  <c r="AC1063" i="1"/>
  <c r="AC1023" i="1"/>
  <c r="AC920" i="1"/>
  <c r="AC812" i="1"/>
  <c r="AC704" i="1"/>
  <c r="AC596" i="1"/>
  <c r="AC488" i="1"/>
  <c r="AC380" i="1"/>
  <c r="AC9" i="1"/>
  <c r="AC147" i="1"/>
  <c r="AC117" i="1"/>
  <c r="AC81" i="1"/>
  <c r="AC1289" i="1"/>
  <c r="AC1259" i="1"/>
  <c r="AC1229" i="1"/>
  <c r="AC1199" i="1"/>
  <c r="AC1169" i="1"/>
  <c r="AC1133" i="1"/>
  <c r="AC1103" i="1"/>
  <c r="AC1079" i="1"/>
  <c r="AC1055" i="1"/>
  <c r="AC1037" i="1"/>
  <c r="AC1013" i="1"/>
  <c r="AC1001" i="1"/>
  <c r="AC977" i="1"/>
  <c r="AC953" i="1"/>
  <c r="AC929" i="1"/>
  <c r="AC905" i="1"/>
  <c r="AC881" i="1"/>
  <c r="AC863" i="1"/>
  <c r="AC845" i="1"/>
  <c r="AC827" i="1"/>
  <c r="AC809" i="1"/>
  <c r="AC797" i="1"/>
  <c r="AC773" i="1"/>
  <c r="AC719" i="1"/>
  <c r="AC695" i="1"/>
  <c r="AC683" i="1"/>
  <c r="AC665" i="1"/>
  <c r="AC653" i="1"/>
  <c r="AC623" i="1"/>
  <c r="AC611" i="1"/>
  <c r="AC599" i="1"/>
  <c r="AC587" i="1"/>
  <c r="AC575" i="1"/>
  <c r="AC557" i="1"/>
  <c r="AC545" i="1"/>
  <c r="AC527" i="1"/>
  <c r="AC515" i="1"/>
  <c r="AC503" i="1"/>
  <c r="AC491" i="1"/>
  <c r="AC479" i="1"/>
  <c r="AC461" i="1"/>
  <c r="AC449" i="1"/>
  <c r="AC437" i="1"/>
  <c r="AC425" i="1"/>
  <c r="AC413" i="1"/>
  <c r="AC401" i="1"/>
  <c r="AC389" i="1"/>
  <c r="AC383" i="1"/>
  <c r="AC371" i="1"/>
  <c r="AC359" i="1"/>
  <c r="AC341" i="1"/>
  <c r="AC329" i="1"/>
  <c r="AC317" i="1"/>
  <c r="AC311" i="1"/>
  <c r="AC299" i="1"/>
  <c r="AC287" i="1"/>
  <c r="AC275" i="1"/>
  <c r="AC269" i="1"/>
  <c r="AC257" i="1"/>
  <c r="AC251" i="1"/>
  <c r="AC245" i="1"/>
  <c r="AC239" i="1"/>
  <c r="AC233" i="1"/>
  <c r="AC227" i="1"/>
  <c r="AC210" i="1"/>
  <c r="AC198" i="1"/>
  <c r="AC186" i="1"/>
  <c r="AC174" i="1"/>
  <c r="AC175" i="1"/>
  <c r="AC138" i="1"/>
  <c r="AC120" i="1"/>
  <c r="AC96" i="1"/>
  <c r="AC19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8" i="1"/>
  <c r="AC968" i="1"/>
  <c r="AC962" i="1"/>
  <c r="AC932" i="1"/>
  <c r="AC926" i="1"/>
  <c r="AC896" i="1"/>
  <c r="AC890" i="1"/>
  <c r="AC878" i="1"/>
  <c r="AC872" i="1"/>
  <c r="AC842" i="1"/>
  <c r="AC836" i="1"/>
  <c r="AC806" i="1"/>
  <c r="AC800" i="1"/>
  <c r="AC770" i="1"/>
  <c r="AC764" i="1"/>
  <c r="AC734" i="1"/>
  <c r="AC728" i="1"/>
  <c r="AC716" i="1"/>
  <c r="AC710" i="1"/>
  <c r="AC680" i="1"/>
  <c r="AC674" i="1"/>
  <c r="AC662"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70" i="1"/>
  <c r="AC362" i="1"/>
  <c r="AC65" i="1"/>
  <c r="AC153" i="1"/>
  <c r="AC84" i="1"/>
  <c r="AC1313" i="1"/>
  <c r="AC1283" i="1"/>
  <c r="AC1253" i="1"/>
  <c r="AC1223" i="1"/>
  <c r="AC1187" i="1"/>
  <c r="AC1157" i="1"/>
  <c r="AC1121" i="1"/>
  <c r="AC1097" i="1"/>
  <c r="AC1073" i="1"/>
  <c r="AC1049" i="1"/>
  <c r="AC1019" i="1"/>
  <c r="AC989" i="1"/>
  <c r="AC965" i="1"/>
  <c r="AC941" i="1"/>
  <c r="AC911" i="1"/>
  <c r="AC893" i="1"/>
  <c r="AC869" i="1"/>
  <c r="AC851" i="1"/>
  <c r="AC833" i="1"/>
  <c r="AC785" i="1"/>
  <c r="AC767" i="1"/>
  <c r="AC755" i="1"/>
  <c r="AC749" i="1"/>
  <c r="AC737" i="1"/>
  <c r="AC725" i="1"/>
  <c r="AC713" i="1"/>
  <c r="AC689" i="1"/>
  <c r="AC671" i="1"/>
  <c r="AC659" i="1"/>
  <c r="AC647" i="1"/>
  <c r="AC629" i="1"/>
  <c r="AC617" i="1"/>
  <c r="AC605" i="1"/>
  <c r="AC593" i="1"/>
  <c r="AC581" i="1"/>
  <c r="AC563" i="1"/>
  <c r="AC533" i="1"/>
  <c r="AC473" i="1"/>
  <c r="AC347" i="1"/>
  <c r="AC204" i="1"/>
  <c r="AC192" i="1"/>
  <c r="AC162" i="1"/>
  <c r="AC168" i="1"/>
  <c r="AC156" i="1"/>
  <c r="AC144" i="1"/>
  <c r="AC132" i="1"/>
  <c r="AC126" i="1"/>
  <c r="AC102"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6" i="1"/>
  <c r="AC1034" i="1"/>
  <c r="AC1028" i="1"/>
  <c r="AC1022" i="1"/>
  <c r="AC1016" i="1"/>
  <c r="AC1004" i="1"/>
  <c r="AC986" i="1"/>
  <c r="AC980" i="1"/>
  <c r="AC950" i="1"/>
  <c r="AC944" i="1"/>
  <c r="AC914" i="1"/>
  <c r="AC908" i="1"/>
  <c r="AC860" i="1"/>
  <c r="AC854" i="1"/>
  <c r="AC824" i="1"/>
  <c r="AC818" i="1"/>
  <c r="AC788" i="1"/>
  <c r="AC782" i="1"/>
  <c r="AC752" i="1"/>
  <c r="AC746" i="1"/>
  <c r="AC698" i="1"/>
  <c r="AC692" i="1"/>
  <c r="AC644" i="1"/>
  <c r="AC638" i="1"/>
  <c r="AC626" i="1"/>
  <c r="AC620" i="1"/>
  <c r="AC584" i="1"/>
  <c r="AC554" i="1"/>
  <c r="AC548" i="1"/>
  <c r="AC518" i="1"/>
  <c r="AC512" i="1"/>
  <c r="AC482" i="1"/>
  <c r="AC476" i="1"/>
  <c r="AC446" i="1"/>
  <c r="AC440" i="1"/>
  <c r="AC410" i="1"/>
  <c r="AC404" i="1"/>
  <c r="AC374" i="1"/>
  <c r="AC368" i="1"/>
  <c r="AC332" i="1"/>
  <c r="AC314" i="1"/>
  <c r="AC308" i="1"/>
  <c r="AC302" i="1"/>
  <c r="AC296" i="1"/>
  <c r="AC290" i="1"/>
  <c r="AC278" i="1"/>
  <c r="AC266" i="1"/>
  <c r="AC260" i="1"/>
  <c r="AC248" i="1"/>
  <c r="AC242" i="1"/>
  <c r="AC236" i="1"/>
  <c r="AC37" i="1"/>
  <c r="AC209" i="1"/>
  <c r="AC203" i="1"/>
  <c r="AC189" i="1"/>
  <c r="AC191" i="1"/>
  <c r="AC185" i="1"/>
  <c r="AC179" i="1"/>
  <c r="AC161" i="1"/>
  <c r="AC155" i="1"/>
  <c r="AC195" i="1"/>
  <c r="AC137" i="1"/>
  <c r="AC131" i="1"/>
  <c r="AC125" i="1"/>
  <c r="AC113" i="1"/>
  <c r="AC107" i="1"/>
  <c r="AC101" i="1"/>
  <c r="AC77" i="1"/>
  <c r="AC1027" i="1"/>
  <c r="AC1021" i="1"/>
  <c r="AC1015" i="1"/>
  <c r="AC1009" i="1"/>
  <c r="AC1003" i="1"/>
  <c r="AC997" i="1"/>
  <c r="AC991" i="1"/>
  <c r="AC985" i="1"/>
  <c r="AC979" i="1"/>
  <c r="AC973" i="1"/>
  <c r="AC967" i="1"/>
  <c r="AC961" i="1"/>
  <c r="AC955" i="1"/>
  <c r="AC949" i="1"/>
  <c r="AC943" i="1"/>
  <c r="AC937" i="1"/>
  <c r="AC931" i="1"/>
  <c r="AC925" i="1"/>
  <c r="AC919" i="1"/>
  <c r="AC913" i="1"/>
  <c r="AC907" i="1"/>
  <c r="AC901" i="1"/>
  <c r="AC895" i="1"/>
  <c r="AC889" i="1"/>
  <c r="AC883" i="1"/>
  <c r="AC877" i="1"/>
  <c r="AC871" i="1"/>
  <c r="AC865" i="1"/>
  <c r="AC859" i="1"/>
  <c r="AC853" i="1"/>
  <c r="AC847" i="1"/>
  <c r="AC841" i="1"/>
  <c r="AC835" i="1"/>
  <c r="AC829" i="1"/>
  <c r="AC823" i="1"/>
  <c r="AC817" i="1"/>
  <c r="AC811" i="1"/>
  <c r="AC805" i="1"/>
  <c r="AC799" i="1"/>
  <c r="AC793" i="1"/>
  <c r="AC787" i="1"/>
  <c r="AC781" i="1"/>
  <c r="AC775" i="1"/>
  <c r="AC769" i="1"/>
  <c r="AC763" i="1"/>
  <c r="AC757" i="1"/>
  <c r="AC751" i="1"/>
  <c r="AC745" i="1"/>
  <c r="AC739" i="1"/>
  <c r="AC733" i="1"/>
  <c r="AC727" i="1"/>
  <c r="AC721" i="1"/>
  <c r="AC715" i="1"/>
  <c r="AC709" i="1"/>
  <c r="AC703" i="1"/>
  <c r="AC697" i="1"/>
  <c r="AC691" i="1"/>
  <c r="AC685" i="1"/>
  <c r="AC679" i="1"/>
  <c r="AC673" i="1"/>
  <c r="AC667" i="1"/>
  <c r="AC661"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69"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9" i="1"/>
  <c r="AC283" i="1"/>
  <c r="AC277" i="1"/>
  <c r="AC271" i="1"/>
  <c r="AC265" i="1"/>
  <c r="AC259" i="1"/>
  <c r="AC253" i="1"/>
  <c r="AC247" i="1"/>
  <c r="AC241" i="1"/>
  <c r="AC235" i="1"/>
  <c r="AC229" i="1"/>
  <c r="AC223" i="1"/>
  <c r="AC217" i="1"/>
  <c r="AC211" i="1"/>
  <c r="AC1303" i="1"/>
  <c r="AC1285" i="1"/>
  <c r="AC1267" i="1"/>
  <c r="AC1249" i="1"/>
  <c r="AC1231" i="1"/>
  <c r="AC1213" i="1"/>
  <c r="AC1195" i="1"/>
  <c r="AC1159" i="1"/>
  <c r="AC1123" i="1"/>
  <c r="AC1087" i="1"/>
  <c r="AC1051" i="1"/>
  <c r="AC992" i="1"/>
  <c r="AC884" i="1"/>
  <c r="AC776" i="1"/>
  <c r="AC668" i="1"/>
  <c r="AC560" i="1"/>
  <c r="AC452" i="1"/>
  <c r="AC338" i="1"/>
  <c r="AC10" i="1"/>
  <c r="AC159" i="1"/>
  <c r="AC93" i="1"/>
  <c r="AC1307" i="1"/>
  <c r="AC1277" i="1"/>
  <c r="AC1247" i="1"/>
  <c r="AC1217" i="1"/>
  <c r="AC1193" i="1"/>
  <c r="AC1163" i="1"/>
  <c r="AC1127" i="1"/>
  <c r="AC1109" i="1"/>
  <c r="AC1085" i="1"/>
  <c r="AC1061" i="1"/>
  <c r="AC1043" i="1"/>
  <c r="AC1025" i="1"/>
  <c r="AC1007" i="1"/>
  <c r="AC983" i="1"/>
  <c r="AC959" i="1"/>
  <c r="AC935" i="1"/>
  <c r="AC887" i="1"/>
  <c r="AC815" i="1"/>
  <c r="AC635" i="1"/>
  <c r="AC208" i="1"/>
  <c r="AC1314" i="1"/>
  <c r="AC1308" i="1"/>
  <c r="AC1302" i="1"/>
  <c r="AC1296" i="1"/>
  <c r="AC1290" i="1"/>
  <c r="AC1284" i="1"/>
  <c r="AC1278" i="1"/>
  <c r="AC1272" i="1"/>
  <c r="AC1266" i="1"/>
  <c r="AC1260" i="1"/>
  <c r="AC1254" i="1"/>
  <c r="AC1248" i="1"/>
  <c r="AC1242" i="1"/>
  <c r="AC1236" i="1"/>
  <c r="AC1230" i="1"/>
  <c r="AC1224" i="1"/>
  <c r="AC1218" i="1"/>
  <c r="AC1212" i="1"/>
  <c r="AC1206" i="1"/>
  <c r="AC1200" i="1"/>
  <c r="AC1194" i="1"/>
  <c r="AC1188" i="1"/>
  <c r="AC1182" i="1"/>
  <c r="AC1176" i="1"/>
  <c r="AC1170" i="1"/>
  <c r="AC1164" i="1"/>
  <c r="AC1158" i="1"/>
  <c r="AC1152" i="1"/>
  <c r="AC1146" i="1"/>
  <c r="AC1140" i="1"/>
  <c r="AC1134" i="1"/>
  <c r="AC1128" i="1"/>
  <c r="AC1122" i="1"/>
  <c r="AC1116" i="1"/>
  <c r="AC1110" i="1"/>
  <c r="AC1104" i="1"/>
  <c r="AC1098" i="1"/>
  <c r="AC1092" i="1"/>
  <c r="AC1086" i="1"/>
  <c r="AC1080" i="1"/>
  <c r="AC1074" i="1"/>
  <c r="AC1068" i="1"/>
  <c r="AC1062" i="1"/>
  <c r="AC1056" i="1"/>
  <c r="AC1050" i="1"/>
  <c r="AC1044" i="1"/>
  <c r="AC1038" i="1"/>
  <c r="AC1032" i="1"/>
  <c r="AC1026" i="1"/>
  <c r="AC1020" i="1"/>
  <c r="AC1014" i="1"/>
  <c r="AC1008" i="1"/>
  <c r="AC1002" i="1"/>
  <c r="AC996" i="1"/>
  <c r="AC990" i="1"/>
  <c r="AC984" i="1"/>
  <c r="AC978" i="1"/>
  <c r="AC972" i="1"/>
  <c r="AC966" i="1"/>
  <c r="AC960" i="1"/>
  <c r="AC954" i="1"/>
  <c r="AC948" i="1"/>
  <c r="AC942" i="1"/>
  <c r="AC936" i="1"/>
  <c r="AC930" i="1"/>
  <c r="AC924" i="1"/>
  <c r="AC918" i="1"/>
  <c r="AC912" i="1"/>
  <c r="AC906" i="1"/>
  <c r="AC900" i="1"/>
  <c r="AC894" i="1"/>
  <c r="AC888" i="1"/>
  <c r="AC882" i="1"/>
  <c r="AC876" i="1"/>
  <c r="AC870" i="1"/>
  <c r="AC864" i="1"/>
  <c r="AC858"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6"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8" i="1"/>
  <c r="AC282" i="1"/>
  <c r="AC276" i="1"/>
  <c r="AC270" i="1"/>
  <c r="AC264" i="1"/>
  <c r="AC258" i="1"/>
  <c r="AC252" i="1"/>
  <c r="AC246" i="1"/>
  <c r="AC240" i="1"/>
  <c r="AC234" i="1"/>
  <c r="AC228" i="1"/>
  <c r="AC222" i="1"/>
  <c r="AC216" i="1"/>
  <c r="AC31" i="1"/>
  <c r="AC1299" i="1"/>
  <c r="AC1281" i="1"/>
  <c r="AC1263" i="1"/>
  <c r="AC1245" i="1"/>
  <c r="AC1227" i="1"/>
  <c r="AC1209" i="1"/>
  <c r="AC1189" i="1"/>
  <c r="AC1153" i="1"/>
  <c r="AC1117" i="1"/>
  <c r="AC1081" i="1"/>
  <c r="AC1045" i="1"/>
  <c r="AC974" i="1"/>
  <c r="AC866" i="1"/>
  <c r="AC758" i="1"/>
  <c r="AC650" i="1"/>
  <c r="AC542" i="1"/>
  <c r="AC434" i="1"/>
  <c r="AC284" i="1"/>
  <c r="AC219" i="1"/>
  <c r="AC215" i="1"/>
  <c r="O202" i="1"/>
  <c r="O196" i="1"/>
  <c r="O190" i="1"/>
  <c r="O184" i="1"/>
  <c r="O172" i="1"/>
  <c r="O166" i="1"/>
  <c r="O160" i="1"/>
  <c r="O154" i="1"/>
  <c r="O148" i="1"/>
  <c r="O142" i="1"/>
  <c r="O136" i="1"/>
  <c r="O124" i="1"/>
  <c r="O118" i="1"/>
  <c r="O112" i="1"/>
  <c r="O70" i="1"/>
  <c r="O94" i="1"/>
  <c r="O177" i="1"/>
  <c r="O64" i="1"/>
  <c r="O183" i="1"/>
  <c r="O167" i="1"/>
  <c r="O151" i="1"/>
  <c r="O135" i="1"/>
  <c r="O119" i="1"/>
  <c r="O103" i="1"/>
  <c r="O87" i="1"/>
  <c r="O71" i="1"/>
  <c r="AB9" i="1"/>
  <c r="AA159" i="1"/>
  <c r="AL4" i="1"/>
  <c r="AB58" i="1"/>
  <c r="AA162" i="1"/>
  <c r="O178" i="1"/>
  <c r="O123" i="1"/>
  <c r="O146" i="1"/>
  <c r="O130" i="1"/>
  <c r="AB4" i="1"/>
  <c r="AA131" i="1"/>
  <c r="AA123" i="1"/>
  <c r="AB112" i="1"/>
  <c r="AL12" i="1"/>
  <c r="AL14" i="1"/>
  <c r="O127" i="1"/>
  <c r="O143" i="1"/>
  <c r="O111" i="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89" i="1"/>
  <c r="AA189" i="1"/>
  <c r="AB189" i="1"/>
  <c r="Z191" i="1"/>
  <c r="AA191" i="1"/>
  <c r="AB191" i="1"/>
  <c r="Z185" i="1"/>
  <c r="AA185" i="1"/>
  <c r="AB185" i="1"/>
  <c r="Z179" i="1"/>
  <c r="AA179" i="1"/>
  <c r="AB179" i="1"/>
  <c r="AA173" i="1"/>
  <c r="AB173" i="1"/>
  <c r="Z167" i="1"/>
  <c r="AA167" i="1"/>
  <c r="AB167" i="1"/>
  <c r="Z161" i="1"/>
  <c r="AA161" i="1"/>
  <c r="AB161" i="1"/>
  <c r="Z155" i="1"/>
  <c r="AA155" i="1"/>
  <c r="AB155" i="1"/>
  <c r="Z195" i="1"/>
  <c r="AA195" i="1"/>
  <c r="AB195"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75" i="1"/>
  <c r="AA175" i="1"/>
  <c r="AB175"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194" i="1"/>
  <c r="AB194" i="1"/>
  <c r="Z78" i="1"/>
  <c r="AA78" i="1"/>
  <c r="AB78" i="1"/>
  <c r="Z72" i="1"/>
  <c r="AA72" i="1"/>
  <c r="AB72" i="1"/>
  <c r="AA66" i="1"/>
  <c r="AB66" i="1"/>
  <c r="Z60" i="1"/>
  <c r="AA60" i="1"/>
  <c r="AB60" i="1"/>
  <c r="Z54" i="1"/>
  <c r="AA54" i="1"/>
  <c r="AB54" i="1"/>
  <c r="Z48" i="1"/>
  <c r="AA48" i="1"/>
  <c r="AB48" i="1"/>
  <c r="Z42" i="1"/>
  <c r="AA42" i="1"/>
  <c r="AB42" i="1"/>
  <c r="Z36" i="1"/>
  <c r="AA36" i="1"/>
  <c r="AB36" i="1"/>
  <c r="Z46" i="1"/>
  <c r="AA46" i="1"/>
  <c r="AB46" i="1"/>
  <c r="AA24" i="1"/>
  <c r="AB24" i="1"/>
  <c r="AA18" i="1"/>
  <c r="AB18" i="1"/>
  <c r="AA12" i="1"/>
  <c r="AB12" i="1"/>
  <c r="Z6" i="1"/>
  <c r="AA6" i="1"/>
  <c r="AB6" i="1"/>
  <c r="I2" i="7" s="1"/>
  <c r="AB1243" i="1"/>
  <c r="AB1207" i="1"/>
  <c r="AB1189" i="1"/>
  <c r="AB1117" i="1"/>
  <c r="AB814" i="1"/>
  <c r="AB792" i="1"/>
  <c r="AB771" i="1"/>
  <c r="AB684" i="1"/>
  <c r="AB574" i="1"/>
  <c r="AB504" i="1"/>
  <c r="AB450" i="1"/>
  <c r="AB396" i="1"/>
  <c r="AB342" i="1"/>
  <c r="AB288" i="1"/>
  <c r="AB234" i="1"/>
  <c r="AB162"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57" i="1"/>
  <c r="AB157" i="1"/>
  <c r="Z70" i="1"/>
  <c r="AA70" i="1"/>
  <c r="AB70" i="1"/>
  <c r="Z94" i="1"/>
  <c r="AA94" i="1"/>
  <c r="Z88" i="1"/>
  <c r="AA88" i="1"/>
  <c r="AB88" i="1"/>
  <c r="Z82" i="1"/>
  <c r="AA82" i="1"/>
  <c r="AB82" i="1"/>
  <c r="Z76" i="1"/>
  <c r="AA76" i="1"/>
  <c r="Z177" i="1"/>
  <c r="AA177" i="1"/>
  <c r="AB177" i="1"/>
  <c r="Z64" i="1"/>
  <c r="AA64" i="1"/>
  <c r="AB64" i="1"/>
  <c r="Z58" i="1"/>
  <c r="AA58" i="1"/>
  <c r="Z52" i="1"/>
  <c r="AA52" i="1"/>
  <c r="AB52" i="1"/>
  <c r="Z106" i="1"/>
  <c r="AA106" i="1"/>
  <c r="AB106" i="1"/>
  <c r="Z40" i="1"/>
  <c r="AA40" i="1"/>
  <c r="Z39" i="1"/>
  <c r="AA39" i="1"/>
  <c r="AB39" i="1"/>
  <c r="Z28" i="1"/>
  <c r="AA28" i="1"/>
  <c r="AB28" i="1"/>
  <c r="Z22" i="1"/>
  <c r="AA22" i="1"/>
  <c r="Z16" i="1"/>
  <c r="AA16" i="1"/>
  <c r="AB16" i="1"/>
  <c r="K9" i="6" s="1"/>
  <c r="Z197" i="1"/>
  <c r="AA197" i="1"/>
  <c r="AB197" i="1"/>
  <c r="K30"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23"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29" i="1"/>
  <c r="AA129" i="1"/>
  <c r="Z10" i="1"/>
  <c r="AA10" i="1"/>
  <c r="AB10" i="1"/>
  <c r="Z183" i="1"/>
  <c r="AA183" i="1"/>
  <c r="AB183" i="1"/>
  <c r="Z9" i="1"/>
  <c r="AA9" i="1"/>
  <c r="Z171" i="1"/>
  <c r="AA171" i="1"/>
  <c r="AB171" i="1"/>
  <c r="AA165" i="1"/>
  <c r="AB165" i="1"/>
  <c r="AA153" i="1"/>
  <c r="AB153" i="1"/>
  <c r="Z147" i="1"/>
  <c r="AA147" i="1"/>
  <c r="AB147" i="1"/>
  <c r="Z141" i="1"/>
  <c r="AA141" i="1"/>
  <c r="AA135" i="1"/>
  <c r="Z84" i="1"/>
  <c r="AA84" i="1"/>
  <c r="AB84"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8" i="1"/>
  <c r="AB8" i="1"/>
  <c r="Z33" i="1"/>
  <c r="AA33" i="1"/>
  <c r="AB33" i="1"/>
  <c r="Z27" i="1"/>
  <c r="AA27" i="1"/>
  <c r="AB27" i="1"/>
  <c r="AA21" i="1"/>
  <c r="AB21" i="1"/>
  <c r="Z15" i="1"/>
  <c r="AA15" i="1"/>
  <c r="AB15" i="1"/>
  <c r="U10" i="6" s="1"/>
  <c r="Z150" i="1"/>
  <c r="AA150" i="1"/>
  <c r="AB150" i="1"/>
  <c r="J15" i="7" s="1"/>
  <c r="Z3" i="1"/>
  <c r="AA3" i="1"/>
  <c r="AB3" i="1"/>
  <c r="E8" i="7" s="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00" i="1"/>
  <c r="AA100" i="1"/>
  <c r="AB100"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49" i="1"/>
  <c r="AA149" i="1"/>
  <c r="AB149"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104" i="1"/>
  <c r="AA104" i="1"/>
  <c r="AB104" i="1"/>
  <c r="J9" i="7" s="1"/>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34" i="1"/>
  <c r="AA34" i="1"/>
  <c r="AB34" i="1"/>
  <c r="Z169" i="1"/>
  <c r="AA169" i="1"/>
  <c r="AB169" i="1"/>
  <c r="Z163" i="1"/>
  <c r="AA163" i="1"/>
  <c r="AB163" i="1"/>
  <c r="Z30" i="1"/>
  <c r="AA30" i="1"/>
  <c r="AB30"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29" i="1"/>
  <c r="AB141" i="1"/>
  <c r="AB76" i="1"/>
  <c r="AB22" i="1"/>
  <c r="E10" i="6" s="1"/>
  <c r="AA1164" i="1"/>
  <c r="AB135" i="1"/>
  <c r="AA136" i="1"/>
  <c r="AB137" i="1"/>
  <c r="AA137" i="1"/>
  <c r="AA134" i="1"/>
  <c r="AB134" i="1"/>
  <c r="AA133" i="1"/>
  <c r="AB133" i="1"/>
  <c r="AA132" i="1"/>
  <c r="AB132" i="1"/>
  <c r="AB131" i="1"/>
  <c r="AB127" i="1"/>
  <c r="AA127" i="1"/>
  <c r="AA130" i="1"/>
  <c r="AA180" i="1"/>
  <c r="AB180" i="1"/>
  <c r="AA128" i="1"/>
  <c r="AB128" i="1"/>
  <c r="W8" i="6"/>
  <c r="K19" i="7"/>
  <c r="M19" i="7"/>
  <c r="O11" i="6"/>
  <c r="O10" i="6"/>
  <c r="R10" i="6"/>
  <c r="K14" i="7"/>
  <c r="L14" i="7"/>
  <c r="S9" i="6"/>
  <c r="S10" i="6"/>
  <c r="M8" i="6"/>
  <c r="J29" i="7"/>
  <c r="K29" i="7"/>
  <c r="AD8" i="6"/>
  <c r="AD9" i="6"/>
  <c r="X8" i="6"/>
  <c r="D34" i="7"/>
  <c r="O105" i="1"/>
  <c r="O89" i="1"/>
  <c r="O41" i="1"/>
  <c r="O66" i="1"/>
  <c r="O98" i="1"/>
  <c r="O82" i="1"/>
  <c r="O114" i="1"/>
  <c r="O108" i="1"/>
  <c r="O149" i="1"/>
  <c r="O44" i="1"/>
  <c r="O60" i="1"/>
  <c r="O115" i="1"/>
  <c r="O157" i="1"/>
  <c r="O90" i="1"/>
  <c r="O74" i="1"/>
  <c r="O116" i="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57"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8"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62" i="1"/>
  <c r="BA30" i="5"/>
  <c r="Z174" i="1"/>
  <c r="BH33" i="5"/>
  <c r="Z123" i="1"/>
  <c r="BJ41" i="5"/>
  <c r="Z120" i="1"/>
  <c r="BL45" i="5"/>
  <c r="Z90" i="1"/>
  <c r="BG44" i="5"/>
  <c r="Z19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O67" i="1"/>
  <c r="D6" i="2"/>
  <c r="O83" i="1"/>
  <c r="O35" i="1"/>
  <c r="O95" i="1"/>
  <c r="O79" i="1"/>
  <c r="O63" i="1"/>
  <c r="O99" i="1"/>
  <c r="BO63" i="2"/>
  <c r="BO57" i="2"/>
  <c r="BO56" i="2"/>
  <c r="O38" i="1"/>
  <c r="O76" i="1"/>
  <c r="O23" i="1"/>
  <c r="O75" i="1"/>
  <c r="BO51" i="2"/>
  <c r="BO50" i="2"/>
  <c r="O57" i="1"/>
  <c r="O73" i="1"/>
  <c r="BO45" i="2"/>
  <c r="O88" i="1"/>
  <c r="O72" i="1"/>
  <c r="O55" i="1"/>
  <c r="O92" i="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2" i="2"/>
  <c r="D27" i="2"/>
  <c r="D32" i="2"/>
  <c r="AT7" i="4"/>
  <c r="D17" i="2"/>
  <c r="D16" i="2"/>
  <c r="D19" i="2"/>
  <c r="BL15" i="4"/>
  <c r="D8" i="2"/>
  <c r="D14" i="2"/>
  <c r="D18" i="2"/>
  <c r="D20" i="2"/>
  <c r="D21" i="2"/>
  <c r="S56" i="1"/>
  <c r="R31"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3" i="2"/>
  <c r="D2" i="2"/>
  <c r="S22" i="1"/>
  <c r="Q13" i="2" s="1"/>
  <c r="S16" i="1"/>
  <c r="S29" i="2" s="1"/>
  <c r="S197" i="1"/>
  <c r="R2" i="2" s="1"/>
  <c r="S31" i="1"/>
  <c r="S4" i="2" s="1"/>
  <c r="C12" i="4"/>
  <c r="C32" i="4"/>
  <c r="BL11" i="4"/>
  <c r="D47" i="4"/>
  <c r="BD61" i="4"/>
  <c r="D21" i="4"/>
  <c r="BN55" i="4"/>
  <c r="BM52" i="4"/>
  <c r="BN35" i="4"/>
  <c r="F47" i="4"/>
  <c r="AZ55" i="4"/>
  <c r="E44" i="4"/>
  <c r="C46" i="4"/>
  <c r="BA18" i="4"/>
  <c r="C38" i="4"/>
  <c r="F19" i="4"/>
  <c r="D31" i="2"/>
  <c r="D3" i="2"/>
  <c r="BN61" i="4"/>
  <c r="C50" i="4"/>
  <c r="D10" i="2"/>
  <c r="S15" i="1"/>
  <c r="R10" i="2" s="1"/>
  <c r="S150" i="1"/>
  <c r="S3" i="2" s="1"/>
  <c r="S46" i="1"/>
  <c r="AO30" i="4"/>
  <c r="BK56" i="4"/>
  <c r="E60" i="4"/>
  <c r="AA38" i="4"/>
  <c r="BG30" i="4"/>
  <c r="F21" i="4"/>
  <c r="F45" i="4"/>
  <c r="BN37" i="4"/>
  <c r="BK30" i="4"/>
  <c r="F57" i="4"/>
  <c r="BH39" i="4"/>
  <c r="BK54" i="4"/>
  <c r="BK40" i="4"/>
  <c r="BL53" i="4"/>
  <c r="AY44" i="4"/>
  <c r="BK22" i="4"/>
  <c r="E36" i="4"/>
  <c r="BI26" i="4"/>
  <c r="D4" i="2"/>
  <c r="D57" i="4"/>
  <c r="BG54" i="4"/>
  <c r="D15" i="2"/>
  <c r="F27" i="4"/>
  <c r="D11" i="2"/>
  <c r="S3" i="1"/>
  <c r="S14" i="1"/>
  <c r="Q11" i="2" s="1"/>
  <c r="S104" i="1"/>
  <c r="Q14" i="2" s="1"/>
  <c r="S71" i="1"/>
  <c r="Q27" i="2" s="1"/>
  <c r="S47" i="1"/>
  <c r="R19" i="2" s="1"/>
  <c r="S35" i="1"/>
  <c r="R20" i="2" s="1"/>
  <c r="S29" i="1"/>
  <c r="R12" i="2" s="1"/>
  <c r="BH27" i="4"/>
  <c r="F23" i="4"/>
  <c r="AZ41" i="4"/>
  <c r="BN29" i="4"/>
  <c r="BM16" i="4"/>
  <c r="BL61" i="4"/>
  <c r="BH51" i="4"/>
  <c r="BH53" i="4"/>
  <c r="E16" i="4"/>
  <c r="E38" i="4"/>
  <c r="BM26" i="4"/>
  <c r="BG42" i="4"/>
  <c r="BD47" i="4"/>
  <c r="BL55" i="4"/>
  <c r="C34" i="4"/>
  <c r="D9" i="2"/>
  <c r="BN19" i="4"/>
  <c r="E18" i="4"/>
  <c r="D25" i="2"/>
  <c r="D24" i="2"/>
  <c r="D5" i="2"/>
  <c r="D28" i="2"/>
  <c r="D30" i="2"/>
  <c r="D22" i="2"/>
  <c r="S13" i="1"/>
  <c r="R33" i="2" s="1"/>
  <c r="S7" i="1"/>
  <c r="Q22" i="2" s="1"/>
  <c r="S82" i="1"/>
  <c r="Q6" i="2" s="1"/>
  <c r="S40" i="1"/>
  <c r="Z2" i="2" s="1"/>
  <c r="S39" i="1"/>
  <c r="Q24" i="2" s="1"/>
  <c r="D33" i="2"/>
  <c r="D29" i="2"/>
  <c r="D23" i="2"/>
  <c r="BJ17" i="4"/>
  <c r="D26" i="2"/>
  <c r="S24" i="1"/>
  <c r="S18" i="1"/>
  <c r="AA24" i="2" s="1"/>
  <c r="S12" i="1"/>
  <c r="S25"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34"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46"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49"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62" i="1"/>
  <c r="V174" i="1"/>
  <c r="V123" i="1"/>
  <c r="V144" i="1"/>
  <c r="V120" i="1"/>
  <c r="V114" i="1"/>
  <c r="V90" i="1"/>
  <c r="V19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57" i="1"/>
  <c r="V88" i="1"/>
  <c r="V177" i="1"/>
  <c r="V58" i="1"/>
  <c r="V106" i="1"/>
  <c r="V39"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29" i="1"/>
  <c r="V10" i="1"/>
  <c r="V183" i="1"/>
  <c r="V165" i="1"/>
  <c r="V159" i="1"/>
  <c r="V153" i="1"/>
  <c r="V141" i="1"/>
  <c r="V135" i="1"/>
  <c r="V84"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1"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4" i="2"/>
  <c r="W23"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0"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7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9" i="1"/>
  <c r="V171" i="1"/>
  <c r="V147" i="1"/>
  <c r="V180" i="1"/>
  <c r="V117" i="1"/>
  <c r="V99" i="1"/>
  <c r="V93" i="1"/>
  <c r="V81" i="1"/>
  <c r="V75" i="1"/>
  <c r="V69" i="1"/>
  <c r="V57" i="1"/>
  <c r="V8" i="1"/>
  <c r="V33" i="1"/>
  <c r="V27" i="1"/>
  <c r="V21" i="1"/>
  <c r="V15" i="1"/>
  <c r="V150" i="1"/>
  <c r="V3" i="1"/>
  <c r="V30"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75" i="1"/>
  <c r="V132" i="1"/>
  <c r="V126" i="1"/>
  <c r="V108" i="1"/>
  <c r="V102" i="1"/>
  <c r="V96" i="1"/>
  <c r="V72" i="1"/>
  <c r="V54" i="1"/>
  <c r="V48" i="1"/>
  <c r="V42" i="1"/>
  <c r="V12" i="1"/>
  <c r="V6" i="1"/>
  <c r="V272" i="1"/>
  <c r="V266" i="1"/>
  <c r="V230" i="1"/>
  <c r="V218" i="1"/>
  <c r="V200" i="1"/>
  <c r="V100" i="1"/>
  <c r="V182" i="1"/>
  <c r="V146" i="1"/>
  <c r="V140" i="1"/>
  <c r="V134" i="1"/>
  <c r="V122" i="1"/>
  <c r="V110" i="1"/>
  <c r="V98" i="1"/>
  <c r="V92" i="1"/>
  <c r="V74" i="1"/>
  <c r="V68" i="1"/>
  <c r="V62" i="1"/>
  <c r="V56" i="1"/>
  <c r="V44" i="1"/>
  <c r="V38" i="1"/>
  <c r="V104" i="1"/>
  <c r="V269" i="1"/>
  <c r="V257" i="1"/>
  <c r="V245" i="1"/>
  <c r="V239" i="1"/>
  <c r="V233" i="1"/>
  <c r="V227" i="1"/>
  <c r="V221" i="1"/>
  <c r="V215" i="1"/>
  <c r="V209" i="1"/>
  <c r="V203" i="1"/>
  <c r="V189" i="1"/>
  <c r="V185" i="1"/>
  <c r="V179" i="1"/>
  <c r="V167" i="1"/>
  <c r="V161" i="1"/>
  <c r="V155" i="1"/>
  <c r="V195" i="1"/>
  <c r="V131" i="1"/>
  <c r="V119" i="1"/>
  <c r="V113" i="1"/>
  <c r="V101" i="1"/>
  <c r="V89" i="1"/>
  <c r="V83" i="1"/>
  <c r="V77" i="1"/>
  <c r="V71" i="1"/>
  <c r="V59" i="1"/>
  <c r="V53" i="1"/>
  <c r="V47" i="1"/>
  <c r="V41" i="1"/>
  <c r="V35" i="1"/>
  <c r="V29" i="1"/>
  <c r="V23" i="1"/>
  <c r="V17" i="1"/>
  <c r="V11" i="1"/>
  <c r="V5" i="1"/>
  <c r="V22" i="1"/>
  <c r="V16" i="1"/>
  <c r="V197" i="1"/>
  <c r="V4" i="1"/>
  <c r="M6" i="2"/>
  <c r="W11" i="2"/>
  <c r="N16" i="2"/>
  <c r="W19" i="2"/>
  <c r="N6" i="2"/>
  <c r="U30" i="2"/>
  <c r="Y30" i="2"/>
  <c r="W3" i="2"/>
  <c r="O14" i="2"/>
  <c r="U15" i="2"/>
  <c r="W20" i="2"/>
  <c r="AA28" i="2"/>
  <c r="Z30" i="2"/>
  <c r="O6" i="2"/>
  <c r="U11" i="2"/>
  <c r="Y11" i="2"/>
  <c r="W4" i="2"/>
  <c r="Q2" i="2"/>
  <c r="Z11" i="2"/>
  <c r="V30" i="2"/>
  <c r="AA22" i="2"/>
  <c r="AA14" i="2"/>
  <c r="V11" i="2"/>
  <c r="O22" i="2"/>
  <c r="W30" i="2"/>
  <c r="V22" i="2"/>
  <c r="Y22" i="2"/>
  <c r="Z22" i="2"/>
  <c r="U22" i="2"/>
  <c r="W22" i="2"/>
  <c r="AA16" i="2"/>
  <c r="N27" i="2"/>
  <c r="W32" i="2"/>
  <c r="O27" i="2"/>
  <c r="M27" i="2"/>
  <c r="W17" i="2"/>
  <c r="O58" i="1"/>
  <c r="O26" i="1"/>
  <c r="O42" i="1"/>
  <c r="O45" i="1"/>
  <c r="O61" i="1"/>
  <c r="O29" i="1"/>
  <c r="O56" i="1"/>
  <c r="N3" i="2"/>
  <c r="W18" i="2"/>
  <c r="O27" i="1"/>
  <c r="O43" i="1"/>
  <c r="O59" i="1"/>
  <c r="U7" i="2"/>
  <c r="O52" i="1"/>
  <c r="Z16" i="2"/>
  <c r="O36" i="1"/>
  <c r="Z21" i="2"/>
  <c r="V33" i="2"/>
  <c r="AE66" i="4"/>
  <c r="O39" i="1"/>
  <c r="AA21" i="2"/>
  <c r="N9" i="2"/>
  <c r="M31" i="2"/>
  <c r="O50" i="1"/>
  <c r="N19" i="2"/>
  <c r="J65" i="4"/>
  <c r="W26" i="2"/>
  <c r="N15" i="2"/>
  <c r="V32" i="2"/>
  <c r="O106" i="1"/>
  <c r="N31" i="2"/>
  <c r="V16" i="2"/>
  <c r="N14" i="2"/>
  <c r="N20" i="2"/>
  <c r="N12" i="2"/>
  <c r="W31" i="2"/>
  <c r="O46" i="1"/>
  <c r="N5" i="2"/>
  <c r="N10" i="2"/>
  <c r="N8" i="2"/>
  <c r="U8" i="2"/>
  <c r="O4" i="2"/>
  <c r="O62" i="1"/>
  <c r="M4" i="2"/>
  <c r="U24" i="2"/>
  <c r="N29" i="2"/>
  <c r="V10" i="2"/>
  <c r="AH65" i="4"/>
  <c r="V13" i="2"/>
  <c r="V18" i="2"/>
  <c r="V8" i="2"/>
  <c r="V14" i="2"/>
  <c r="W16" i="2"/>
  <c r="V6" i="2"/>
  <c r="V19" i="2"/>
  <c r="W14" i="2"/>
  <c r="BF7" i="2"/>
  <c r="V4" i="2"/>
  <c r="W21" i="2"/>
  <c r="BE13" i="2"/>
  <c r="Y14" i="2"/>
  <c r="BE27" i="2"/>
  <c r="V5" i="2"/>
  <c r="BF11" i="2"/>
  <c r="V7" i="2"/>
  <c r="V9" i="2"/>
  <c r="BF12" i="2"/>
  <c r="N13" i="2"/>
  <c r="W33" i="2"/>
  <c r="BK62" i="4"/>
  <c r="W6" i="2"/>
  <c r="W2" i="2"/>
  <c r="W5" i="2"/>
  <c r="U10" i="2"/>
  <c r="W13" i="2"/>
  <c r="U13" i="2"/>
  <c r="W29" i="2"/>
  <c r="BF3" i="2"/>
  <c r="BE6" i="2"/>
  <c r="H10" i="2"/>
  <c r="I10" i="2" s="1"/>
  <c r="H30" i="2"/>
  <c r="I30" i="2" s="1"/>
  <c r="H25" i="2"/>
  <c r="I25" i="2" s="1"/>
  <c r="H7" i="2"/>
  <c r="I7" i="2" s="1"/>
  <c r="N25" i="2"/>
  <c r="N2" i="2"/>
  <c r="U16" i="2"/>
  <c r="U2" i="2"/>
  <c r="V17" i="2"/>
  <c r="V23" i="2"/>
  <c r="W24" i="2"/>
  <c r="W10" i="2"/>
  <c r="BE25" i="2"/>
  <c r="BF6" i="2"/>
  <c r="H32" i="2"/>
  <c r="I32" i="2" s="1"/>
  <c r="H17" i="2"/>
  <c r="I17" i="2" s="1"/>
  <c r="O18" i="2"/>
  <c r="M18" i="2"/>
  <c r="U4" i="2"/>
  <c r="U5" i="2"/>
  <c r="W8" i="2"/>
  <c r="BF29" i="2"/>
  <c r="BF8" i="2"/>
  <c r="H24" i="2"/>
  <c r="I24" i="2" s="1"/>
  <c r="U17" i="2"/>
  <c r="U23" i="2"/>
  <c r="V24" i="2"/>
  <c r="W9" i="2"/>
  <c r="Y21" i="2"/>
  <c r="BF27" i="2"/>
  <c r="BF33" i="2"/>
  <c r="BE22" i="2"/>
  <c r="H6" i="2"/>
  <c r="I6" i="2" s="1"/>
  <c r="BE26" i="2"/>
  <c r="H3" i="2"/>
  <c r="I3" i="2" s="1"/>
  <c r="M28" i="2"/>
  <c r="BF31" i="2"/>
  <c r="H13" i="2"/>
  <c r="I13" i="2" s="1"/>
  <c r="H12" i="2"/>
  <c r="I12" i="2" s="1"/>
  <c r="T18" i="2"/>
  <c r="N4" i="2"/>
  <c r="U14" i="2"/>
  <c r="U9" i="2"/>
  <c r="V21" i="2"/>
  <c r="T12" i="2"/>
  <c r="H26" i="2"/>
  <c r="I26" i="2" s="1"/>
  <c r="L21" i="2"/>
  <c r="N28" i="2"/>
  <c r="U18" i="2"/>
  <c r="V20" i="2"/>
  <c r="W27" i="2"/>
  <c r="W12" i="2"/>
  <c r="BE23" i="2"/>
  <c r="H14" i="2"/>
  <c r="I14" i="2" s="1"/>
  <c r="M16" i="2"/>
  <c r="U21" i="2"/>
  <c r="V29" i="2"/>
  <c r="H15" i="2"/>
  <c r="I15" i="2" s="1"/>
  <c r="O9" i="2"/>
  <c r="U20" i="2"/>
  <c r="V27" i="2"/>
  <c r="V12" i="2"/>
  <c r="W15" i="2"/>
  <c r="BE29" i="2"/>
  <c r="BF22" i="2"/>
  <c r="M15" i="2"/>
  <c r="U32" i="2"/>
  <c r="U29" i="2"/>
  <c r="Y16" i="2"/>
  <c r="U27" i="2"/>
  <c r="U12" i="2"/>
  <c r="V15" i="2"/>
  <c r="H9" i="2"/>
  <c r="I9" i="2" s="1"/>
  <c r="BF14" i="2"/>
  <c r="H22" i="2"/>
  <c r="I22" i="2" s="1"/>
  <c r="H33" i="2"/>
  <c r="I33" i="2" s="1"/>
  <c r="U6" i="2"/>
  <c r="U33" i="2"/>
  <c r="V31" i="2"/>
  <c r="V26" i="2"/>
  <c r="BE11" i="2"/>
  <c r="BF26" i="2"/>
  <c r="H11" i="2"/>
  <c r="I11" i="2" s="1"/>
  <c r="H23" i="2"/>
  <c r="I23" i="2" s="1"/>
  <c r="M5" i="2"/>
  <c r="V3" i="2"/>
  <c r="BE5" i="2"/>
  <c r="H4" i="2"/>
  <c r="I4" i="2" s="1"/>
  <c r="Z25" i="2"/>
  <c r="N32" i="2"/>
  <c r="N33" i="2"/>
  <c r="U31" i="2"/>
  <c r="U26" i="2"/>
  <c r="V2" i="2"/>
  <c r="BF30" i="2"/>
  <c r="BF15" i="2"/>
  <c r="BF13" i="2"/>
  <c r="BE7" i="2"/>
  <c r="O51" i="1"/>
  <c r="H8" i="2"/>
  <c r="I8" i="2" s="1"/>
  <c r="H21" i="2"/>
  <c r="I21" i="2" s="1"/>
  <c r="H19" i="2"/>
  <c r="I19" i="2" s="1"/>
  <c r="H16" i="2"/>
  <c r="I16" i="2" s="1"/>
  <c r="H31" i="2"/>
  <c r="I31" i="2" s="1"/>
  <c r="H20" i="2"/>
  <c r="I20" i="2" s="1"/>
  <c r="U19" i="2"/>
  <c r="U3" i="2"/>
  <c r="W7" i="2"/>
  <c r="W28" i="2"/>
  <c r="Y28" i="2"/>
  <c r="U28" i="2"/>
  <c r="V28" i="2"/>
  <c r="W25" i="2"/>
  <c r="U25" i="2"/>
  <c r="Y25" i="2"/>
  <c r="V25" i="2"/>
  <c r="Z28" i="2"/>
  <c r="H29" i="2"/>
  <c r="I29" i="2" s="1"/>
  <c r="M26" i="2"/>
  <c r="N26" i="2"/>
  <c r="AA25" i="2"/>
  <c r="Z14" i="2"/>
  <c r="M11" i="2"/>
  <c r="M17" i="2"/>
  <c r="O17" i="2"/>
  <c r="BF20" i="2"/>
  <c r="BE30" i="2"/>
  <c r="BF32" i="2"/>
  <c r="BE8" i="2"/>
  <c r="BF24" i="2"/>
  <c r="BF18" i="2"/>
  <c r="BF17" i="2"/>
  <c r="AA3" i="2"/>
  <c r="T17" i="2"/>
  <c r="M14" i="2"/>
  <c r="M9" i="2"/>
  <c r="N18" i="2"/>
  <c r="O21" i="2"/>
  <c r="O28" i="1"/>
  <c r="L6" i="2"/>
  <c r="BE14" i="2"/>
  <c r="BE24" i="2"/>
  <c r="BE18" i="2"/>
  <c r="BE17" i="2"/>
  <c r="Z3" i="2"/>
  <c r="T3" i="2"/>
  <c r="T26" i="2"/>
  <c r="M13" i="2"/>
  <c r="N21" i="2"/>
  <c r="O32" i="2"/>
  <c r="O20" i="2"/>
  <c r="L15" i="2"/>
  <c r="BE31" i="2"/>
  <c r="L12" i="2"/>
  <c r="BE33" i="2"/>
  <c r="BF10" i="2"/>
  <c r="BF9" i="2"/>
  <c r="L16" i="2"/>
  <c r="T24" i="2"/>
  <c r="T28" i="2"/>
  <c r="M21" i="2"/>
  <c r="O29" i="2"/>
  <c r="BF5" i="2"/>
  <c r="L19" i="2"/>
  <c r="L13" i="2"/>
  <c r="L32" i="2"/>
  <c r="BE10" i="2"/>
  <c r="BE9" i="2"/>
  <c r="L26" i="2"/>
  <c r="T32" i="2"/>
  <c r="M32" i="2"/>
  <c r="M20" i="2"/>
  <c r="O25" i="2"/>
  <c r="O12" i="2"/>
  <c r="L29" i="2"/>
  <c r="L11" i="2"/>
  <c r="BF2" i="2"/>
  <c r="L20" i="2"/>
  <c r="L7" i="2"/>
  <c r="T6" i="2"/>
  <c r="T8" i="2"/>
  <c r="M29" i="2"/>
  <c r="O33" i="2"/>
  <c r="BE2" i="2"/>
  <c r="BF23" i="2"/>
  <c r="L27" i="2"/>
  <c r="L25" i="2"/>
  <c r="BF4" i="2"/>
  <c r="T2" i="2"/>
  <c r="T33" i="2"/>
  <c r="M25" i="2"/>
  <c r="M12" i="2"/>
  <c r="O15" i="2"/>
  <c r="O11" i="2"/>
  <c r="BF21" i="2"/>
  <c r="BE3" i="2"/>
  <c r="BE4" i="2"/>
  <c r="T5" i="2"/>
  <c r="T7" i="2"/>
  <c r="M33" i="2"/>
  <c r="N11" i="2"/>
  <c r="O31" i="2"/>
  <c r="O26" i="2"/>
  <c r="L5" i="2"/>
  <c r="BE21" i="2"/>
  <c r="BF19" i="2"/>
  <c r="T15" i="2"/>
  <c r="T11" i="2"/>
  <c r="O19" i="2"/>
  <c r="O3" i="2"/>
  <c r="H5" i="2"/>
  <c r="I5" i="2" s="1"/>
  <c r="L14" i="2"/>
  <c r="L24" i="2"/>
  <c r="BE19" i="2"/>
  <c r="L18" i="2"/>
  <c r="L17" i="2"/>
  <c r="T23" i="2"/>
  <c r="T10" i="2"/>
  <c r="O16" i="2"/>
  <c r="O2" i="2"/>
  <c r="L31" i="2"/>
  <c r="L33" i="2"/>
  <c r="T14" i="2"/>
  <c r="T19" i="2"/>
  <c r="M19" i="2"/>
  <c r="M3" i="2"/>
  <c r="O5" i="2"/>
  <c r="H27" i="2"/>
  <c r="I27" i="2" s="1"/>
  <c r="L10" i="2"/>
  <c r="L9" i="2"/>
  <c r="BF16" i="2"/>
  <c r="T13" i="2"/>
  <c r="T9" i="2"/>
  <c r="M2" i="2"/>
  <c r="O23" i="2"/>
  <c r="F27" i="2"/>
  <c r="G27" i="2" s="1"/>
  <c r="BE15" i="2"/>
  <c r="BE12" i="2"/>
  <c r="BE16" i="2"/>
  <c r="T21" i="2"/>
  <c r="T25" i="2"/>
  <c r="N17" i="2"/>
  <c r="N23" i="2"/>
  <c r="O28" i="2"/>
  <c r="O7" i="2"/>
  <c r="L2" i="2"/>
  <c r="BE32" i="2"/>
  <c r="T31" i="2"/>
  <c r="T22" i="2"/>
  <c r="M23" i="2"/>
  <c r="N7" i="2"/>
  <c r="O24" i="2"/>
  <c r="O10" i="2"/>
  <c r="H2" i="2"/>
  <c r="I2" i="2" s="1"/>
  <c r="L23" i="2"/>
  <c r="BE20" i="2"/>
  <c r="L3" i="2"/>
  <c r="BF25" i="2"/>
  <c r="L4" i="2"/>
  <c r="T20" i="2"/>
  <c r="M7" i="2"/>
  <c r="O8" i="2"/>
  <c r="L8" i="2"/>
  <c r="T29" i="2"/>
  <c r="T16" i="2"/>
  <c r="M24" i="2"/>
  <c r="M10" i="2"/>
  <c r="N22" i="2"/>
  <c r="T30" i="2"/>
  <c r="T4" i="2"/>
  <c r="M22" i="2"/>
  <c r="M8" i="2"/>
  <c r="O13" i="2"/>
  <c r="M30" i="2"/>
  <c r="T27" i="2"/>
  <c r="N30" i="2"/>
  <c r="O30" i="2"/>
  <c r="AZ14" i="2"/>
  <c r="L30" i="2"/>
  <c r="AZ21" i="2"/>
  <c r="F23" i="2"/>
  <c r="G23" i="2" s="1"/>
  <c r="F29" i="2"/>
  <c r="G29" i="2" s="1"/>
  <c r="F8" i="2"/>
  <c r="F19" i="2"/>
  <c r="F22" i="2"/>
  <c r="G22" i="2" s="1"/>
  <c r="H18" i="2"/>
  <c r="I18" i="2" s="1"/>
  <c r="F14" i="2"/>
  <c r="G14" i="2" s="1"/>
  <c r="F30" i="2"/>
  <c r="G30" i="2" s="1"/>
  <c r="F33" i="2"/>
  <c r="G33" i="2" s="1"/>
  <c r="F9" i="2"/>
  <c r="G9" i="2" s="1"/>
  <c r="F18" i="2"/>
  <c r="G18" i="2" s="1"/>
  <c r="F16" i="2"/>
  <c r="G16" i="2" s="1"/>
  <c r="F6" i="2"/>
  <c r="G6" i="2" s="1"/>
  <c r="F13" i="2"/>
  <c r="G13" i="2" s="1"/>
  <c r="F12" i="2"/>
  <c r="G12" i="2" s="1"/>
  <c r="F7" i="2"/>
  <c r="G7" i="2" s="1"/>
  <c r="F25" i="2"/>
  <c r="G25" i="2" s="1"/>
  <c r="F4" i="2"/>
  <c r="G4" i="2" s="1"/>
  <c r="F2" i="2"/>
  <c r="G2" i="2" s="1"/>
  <c r="F21" i="2"/>
  <c r="G21" i="2" s="1"/>
  <c r="F3" i="2"/>
  <c r="G3" i="2" s="1"/>
  <c r="F11" i="2"/>
  <c r="G11" i="2" s="1"/>
  <c r="F17" i="2"/>
  <c r="G17" i="2" s="1"/>
  <c r="F5" i="2"/>
  <c r="G5" i="2" s="1"/>
  <c r="F31" i="2"/>
  <c r="G31" i="2" s="1"/>
  <c r="F24" i="2"/>
  <c r="G24" i="2" s="1"/>
  <c r="F10" i="2"/>
  <c r="G10" i="2" s="1"/>
  <c r="F26" i="2"/>
  <c r="G26" i="2" s="1"/>
  <c r="F15" i="2"/>
  <c r="G15" i="2" s="1"/>
  <c r="F20" i="2"/>
  <c r="G20" i="2" s="1"/>
  <c r="F32" i="2"/>
  <c r="G32" i="2" s="1"/>
  <c r="AX21" i="2"/>
  <c r="AY24" i="2"/>
  <c r="AX15" i="2"/>
  <c r="L22" i="2"/>
  <c r="AT31" i="2"/>
  <c r="AZ26" i="2"/>
  <c r="AT6" i="2"/>
  <c r="AY23" i="2"/>
  <c r="AZ20" i="2"/>
  <c r="AX6" i="2"/>
  <c r="AY14" i="2"/>
  <c r="AZ13" i="2"/>
  <c r="AT24" i="2"/>
  <c r="AT5" i="2"/>
  <c r="AZ15" i="2"/>
  <c r="AX14" i="2"/>
  <c r="AY9" i="2"/>
  <c r="AT18" i="2"/>
  <c r="AT16" i="2"/>
  <c r="AY4" i="2"/>
  <c r="AT20" i="2"/>
  <c r="AY30" i="2"/>
  <c r="AZ32" i="2"/>
  <c r="AT11" i="2"/>
  <c r="AY33" i="2"/>
  <c r="AZ27" i="2"/>
  <c r="AX19" i="2"/>
  <c r="AT22" i="2"/>
  <c r="AZ23" i="2"/>
  <c r="AZ29" i="2"/>
  <c r="AZ8" i="2"/>
  <c r="AX7" i="2"/>
  <c r="AT10" i="2"/>
  <c r="AY27" i="2"/>
  <c r="AY18" i="2"/>
  <c r="AZ17" i="2"/>
  <c r="AT27" i="2"/>
  <c r="AX18" i="2"/>
  <c r="AT29" i="2"/>
  <c r="AT12" i="2"/>
  <c r="AY8" i="2"/>
  <c r="AX10" i="2"/>
  <c r="AZ25" i="2"/>
  <c r="AX25" i="2"/>
  <c r="AT26" i="2"/>
  <c r="AY5" i="2"/>
  <c r="AZ2" i="2"/>
  <c r="AX5" i="2"/>
  <c r="AT15" i="2"/>
  <c r="AY29" i="2"/>
  <c r="AT30" i="2"/>
  <c r="AT3" i="2"/>
  <c r="AX17" i="2"/>
  <c r="AX24" i="2"/>
  <c r="AT32" i="2"/>
  <c r="AY10" i="2"/>
  <c r="AT19" i="2"/>
  <c r="AX9" i="2"/>
  <c r="AX16" i="2"/>
  <c r="AT4" i="2"/>
  <c r="AX13" i="2"/>
  <c r="AY6" i="2"/>
  <c r="AT21" i="2"/>
  <c r="AY31" i="2"/>
  <c r="AX29" i="2"/>
  <c r="AX3" i="2"/>
  <c r="AZ33" i="2"/>
  <c r="AY7" i="2"/>
  <c r="AX26" i="2"/>
  <c r="AY15" i="2"/>
  <c r="AX23" i="2"/>
  <c r="AT14" i="2"/>
  <c r="AY13" i="2"/>
  <c r="AX31" i="2"/>
  <c r="AX20" i="2"/>
  <c r="AZ3" i="2"/>
  <c r="AX8" i="2"/>
  <c r="AX11" i="2"/>
  <c r="AZ19" i="2"/>
  <c r="AT9" i="2"/>
  <c r="AT25" i="2"/>
  <c r="AX22" i="2"/>
  <c r="AZ4" i="2"/>
  <c r="AY17" i="2"/>
  <c r="AZ6" i="2"/>
  <c r="AX30" i="2"/>
  <c r="AZ12" i="2"/>
  <c r="AZ11" i="2"/>
  <c r="AZ22" i="2"/>
  <c r="AZ16" i="2"/>
  <c r="AX4" i="2"/>
  <c r="AT17" i="2"/>
  <c r="AT2" i="2"/>
  <c r="AX2" i="2"/>
  <c r="AT23" i="2"/>
  <c r="AX12" i="2"/>
  <c r="AX32" i="2"/>
  <c r="AX33" i="2"/>
  <c r="AZ7" i="2"/>
  <c r="AT13" i="2"/>
  <c r="AZ30" i="2"/>
  <c r="AT7" i="2"/>
  <c r="AX27" i="2"/>
  <c r="AY19" i="2"/>
  <c r="AZ9" i="2"/>
  <c r="AY26" i="2"/>
  <c r="AY2" i="2"/>
  <c r="AZ5" i="2"/>
  <c r="AY21" i="2"/>
  <c r="AZ31" i="2"/>
  <c r="AY3" i="2"/>
  <c r="AZ24" i="2"/>
  <c r="AY11" i="2"/>
  <c r="AZ10" i="2"/>
  <c r="AY22" i="2"/>
  <c r="AZ18" i="2"/>
  <c r="AY12" i="2"/>
  <c r="AY25" i="2"/>
  <c r="AT8" i="2"/>
  <c r="AY20" i="2"/>
  <c r="AY32" i="2"/>
  <c r="AT33" i="2"/>
  <c r="AY16" i="2"/>
  <c r="O40" i="1"/>
  <c r="AQ66" i="4"/>
  <c r="AV63" i="4"/>
  <c r="BF51" i="4"/>
  <c r="O25" i="1"/>
  <c r="BE28" i="2"/>
  <c r="H28" i="2"/>
  <c r="I28" i="2" s="1"/>
  <c r="BF28" i="2"/>
  <c r="O24" i="1"/>
  <c r="O8" i="1"/>
  <c r="O33" i="1"/>
  <c r="S25" i="1"/>
  <c r="L28" i="2"/>
  <c r="O32" i="1"/>
  <c r="G6" i="4"/>
  <c r="BG62" i="4"/>
  <c r="S62" i="4"/>
  <c r="W62" i="4"/>
  <c r="S6" i="1"/>
  <c r="R26" i="2" s="1"/>
  <c r="S8" i="1"/>
  <c r="AA31" i="2" s="1"/>
  <c r="S11" i="1"/>
  <c r="S5" i="1"/>
  <c r="S37" i="1"/>
  <c r="S4" i="1"/>
  <c r="S20" i="1"/>
  <c r="O22" i="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104" i="1"/>
  <c r="O150" i="1"/>
  <c r="BO57" i="3"/>
  <c r="BO41" i="3"/>
  <c r="BO3" i="3"/>
  <c r="BO14" i="3"/>
  <c r="O197"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N29" i="7" l="1"/>
  <c r="O9" i="6"/>
  <c r="AC197" i="1"/>
  <c r="AC104" i="1"/>
  <c r="AC20" i="1"/>
  <c r="AC42" i="1"/>
  <c r="AC23" i="1"/>
  <c r="AC99" i="1"/>
  <c r="AC74" i="1"/>
  <c r="AC149" i="1"/>
  <c r="AC41" i="1"/>
  <c r="AC127" i="1"/>
  <c r="AC103" i="1"/>
  <c r="AC64" i="1"/>
  <c r="AC124" i="1"/>
  <c r="AC166" i="1"/>
  <c r="AC6" i="1"/>
  <c r="AC7" i="1"/>
  <c r="AC19" i="1"/>
  <c r="AC18" i="1"/>
  <c r="AC12" i="1"/>
  <c r="AC14" i="1"/>
  <c r="AC33" i="1"/>
  <c r="AC25" i="1"/>
  <c r="AC28" i="1"/>
  <c r="AC39" i="1"/>
  <c r="AC52" i="1"/>
  <c r="AL19" i="1"/>
  <c r="AC26" i="1"/>
  <c r="AC73" i="1"/>
  <c r="AC76" i="1"/>
  <c r="AC63" i="1"/>
  <c r="AC67" i="1"/>
  <c r="AC90" i="1"/>
  <c r="AC108" i="1"/>
  <c r="AC89" i="1"/>
  <c r="AC130" i="1"/>
  <c r="AC119" i="1"/>
  <c r="AC177" i="1"/>
  <c r="AC136" i="1"/>
  <c r="AC172" i="1"/>
  <c r="AC8" i="1"/>
  <c r="AC62" i="1"/>
  <c r="AC46" i="1"/>
  <c r="AC56" i="1"/>
  <c r="AC58" i="1"/>
  <c r="AC92" i="1"/>
  <c r="AC57" i="1"/>
  <c r="AC38" i="1"/>
  <c r="AC79" i="1"/>
  <c r="AC47" i="1"/>
  <c r="AC157" i="1"/>
  <c r="AC114" i="1"/>
  <c r="AC105" i="1"/>
  <c r="AC146" i="1"/>
  <c r="AC135" i="1"/>
  <c r="AC94" i="1"/>
  <c r="AC142" i="1"/>
  <c r="AC184" i="1"/>
  <c r="AC3" i="1"/>
  <c r="AC17" i="1"/>
  <c r="AC5" i="1"/>
  <c r="AC11" i="1"/>
  <c r="AC150" i="1"/>
  <c r="AC15" i="1"/>
  <c r="AC21" i="1"/>
  <c r="AC24" i="1"/>
  <c r="AC106" i="1"/>
  <c r="AC50" i="1"/>
  <c r="AC59" i="1"/>
  <c r="AC29" i="1"/>
  <c r="AC55" i="1"/>
  <c r="AC95" i="1"/>
  <c r="AC115" i="1"/>
  <c r="AC82" i="1"/>
  <c r="AC123" i="1"/>
  <c r="AC151" i="1"/>
  <c r="AC70" i="1"/>
  <c r="AC148" i="1"/>
  <c r="AC190" i="1"/>
  <c r="AC22" i="1"/>
  <c r="AC32" i="1"/>
  <c r="AC43" i="1"/>
  <c r="AC61" i="1"/>
  <c r="AC72" i="1"/>
  <c r="AC35" i="1"/>
  <c r="AC60" i="1"/>
  <c r="AC98" i="1"/>
  <c r="AC111" i="1"/>
  <c r="AC178" i="1"/>
  <c r="AC71" i="1"/>
  <c r="AC167" i="1"/>
  <c r="AC112" i="1"/>
  <c r="AC154" i="1"/>
  <c r="AC196" i="1"/>
  <c r="AC4" i="1"/>
  <c r="AC13" i="1"/>
  <c r="AC16" i="1"/>
  <c r="AL22" i="1"/>
  <c r="AC40" i="1"/>
  <c r="AC51" i="1"/>
  <c r="AC36" i="1"/>
  <c r="AC27" i="1"/>
  <c r="AC45" i="1"/>
  <c r="AC88" i="1"/>
  <c r="AC75" i="1"/>
  <c r="AC83" i="1"/>
  <c r="AC116" i="1"/>
  <c r="AC44" i="1"/>
  <c r="AC66" i="1"/>
  <c r="L27" i="7"/>
  <c r="AC143" i="1"/>
  <c r="AC87" i="1"/>
  <c r="AC183" i="1"/>
  <c r="AC118" i="1"/>
  <c r="AC160" i="1"/>
  <c r="AC202" i="1"/>
  <c r="O29" i="7"/>
  <c r="J22" i="7"/>
  <c r="U9" i="6"/>
  <c r="M7" i="6"/>
  <c r="R9" i="6"/>
  <c r="J2" i="7"/>
  <c r="AC8" i="6"/>
  <c r="L25" i="7"/>
  <c r="S2" i="2"/>
  <c r="AC7" i="6"/>
  <c r="D3" i="6"/>
  <c r="AD13" i="6"/>
  <c r="AD10" i="6"/>
  <c r="AD12" i="6"/>
  <c r="AD11" i="6"/>
  <c r="K10" i="6"/>
  <c r="L6" i="7"/>
  <c r="M29" i="7"/>
  <c r="K6" i="7"/>
  <c r="L29" i="7"/>
  <c r="L15" i="6"/>
  <c r="P8" i="6"/>
  <c r="N6" i="7"/>
  <c r="X10" i="6"/>
  <c r="X9" i="6"/>
  <c r="AE12" i="6"/>
  <c r="X7" i="6"/>
  <c r="I31" i="7"/>
  <c r="J31" i="7"/>
  <c r="L31" i="7"/>
  <c r="AE10" i="6"/>
  <c r="L9" i="6"/>
  <c r="AE11" i="6"/>
  <c r="L8" i="6"/>
  <c r="AE8" i="6"/>
  <c r="L10" i="6"/>
  <c r="J27" i="7"/>
  <c r="J30" i="7"/>
  <c r="AE9" i="6"/>
  <c r="L30" i="7"/>
  <c r="K27" i="7"/>
  <c r="M27" i="7"/>
  <c r="M6" i="7"/>
  <c r="K7" i="7"/>
  <c r="L11" i="7"/>
  <c r="L7" i="7"/>
  <c r="K11" i="6"/>
  <c r="K12" i="6"/>
  <c r="AL9" i="1"/>
  <c r="AL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Q23" i="7"/>
  <c r="W23" i="7"/>
  <c r="AC23" i="7"/>
  <c r="AI23" i="7"/>
  <c r="AO23" i="7"/>
  <c r="AU23" i="7"/>
  <c r="BA23" i="7"/>
  <c r="BG23" i="7"/>
  <c r="BM23" i="7"/>
  <c r="BS23" i="7"/>
  <c r="BY23" i="7"/>
  <c r="CE23" i="7"/>
  <c r="CK23" i="7"/>
  <c r="CQ23" i="7"/>
  <c r="CW23" i="7"/>
  <c r="DC23" i="7"/>
  <c r="DI23" i="7"/>
  <c r="DO23" i="7"/>
  <c r="DU23" i="7"/>
  <c r="EA23" i="7"/>
  <c r="R23" i="7"/>
  <c r="AA23" i="7"/>
  <c r="AJ23" i="7"/>
  <c r="AS23" i="7"/>
  <c r="BB23" i="7"/>
  <c r="BK23" i="7"/>
  <c r="BT23" i="7"/>
  <c r="CC23" i="7"/>
  <c r="CL23" i="7"/>
  <c r="CU23" i="7"/>
  <c r="DD23" i="7"/>
  <c r="DM23" i="7"/>
  <c r="DV23" i="7"/>
  <c r="EE23" i="7"/>
  <c r="EL23" i="7"/>
  <c r="ES23" i="7"/>
  <c r="EZ23" i="7"/>
  <c r="FG23" i="7"/>
  <c r="FO23" i="7"/>
  <c r="FV23" i="7"/>
  <c r="GC23" i="7"/>
  <c r="GJ23" i="7"/>
  <c r="GQ23" i="7"/>
  <c r="J23" i="7"/>
  <c r="S23" i="7"/>
  <c r="AB23" i="7"/>
  <c r="AK23" i="7"/>
  <c r="AT23" i="7"/>
  <c r="BC23" i="7"/>
  <c r="BL23" i="7"/>
  <c r="BU23" i="7"/>
  <c r="CD23" i="7"/>
  <c r="CM23" i="7"/>
  <c r="CV23" i="7"/>
  <c r="DE23" i="7"/>
  <c r="DN23" i="7"/>
  <c r="DW23" i="7"/>
  <c r="EF23" i="7"/>
  <c r="EM23" i="7"/>
  <c r="ET23" i="7"/>
  <c r="FA23" i="7"/>
  <c r="FI23" i="7"/>
  <c r="FP23" i="7"/>
  <c r="FW23" i="7"/>
  <c r="GD23" i="7"/>
  <c r="GK23" i="7"/>
  <c r="GS23" i="7"/>
  <c r="L23" i="7"/>
  <c r="U23" i="7"/>
  <c r="AD23" i="7"/>
  <c r="AM23" i="7"/>
  <c r="AV23" i="7"/>
  <c r="BE23" i="7"/>
  <c r="BN23" i="7"/>
  <c r="BW23" i="7"/>
  <c r="CF23" i="7"/>
  <c r="CO23" i="7"/>
  <c r="CX23" i="7"/>
  <c r="DG23" i="7"/>
  <c r="DP23" i="7"/>
  <c r="DY23" i="7"/>
  <c r="EG23" i="7"/>
  <c r="EN23" i="7"/>
  <c r="EU23" i="7"/>
  <c r="FC23" i="7"/>
  <c r="FJ23" i="7"/>
  <c r="FQ23" i="7"/>
  <c r="FX23" i="7"/>
  <c r="GE23" i="7"/>
  <c r="GM23" i="7"/>
  <c r="GT23" i="7"/>
  <c r="M23" i="7"/>
  <c r="V23" i="7"/>
  <c r="AE23" i="7"/>
  <c r="AN23" i="7"/>
  <c r="AW23" i="7"/>
  <c r="BF23" i="7"/>
  <c r="BO23" i="7"/>
  <c r="BX23" i="7"/>
  <c r="CG23" i="7"/>
  <c r="CP23" i="7"/>
  <c r="CY23" i="7"/>
  <c r="DH23" i="7"/>
  <c r="DQ23" i="7"/>
  <c r="DZ23" i="7"/>
  <c r="EH23" i="7"/>
  <c r="EO23" i="7"/>
  <c r="EW23" i="7"/>
  <c r="FD23" i="7"/>
  <c r="FK23" i="7"/>
  <c r="FR23" i="7"/>
  <c r="FY23" i="7"/>
  <c r="GG23" i="7"/>
  <c r="GN23" i="7"/>
  <c r="GU23" i="7"/>
  <c r="O23" i="7"/>
  <c r="X23" i="7"/>
  <c r="AG23" i="7"/>
  <c r="AP23" i="7"/>
  <c r="AY23" i="7"/>
  <c r="BH23" i="7"/>
  <c r="BQ23" i="7"/>
  <c r="BZ23" i="7"/>
  <c r="CI23" i="7"/>
  <c r="CR23" i="7"/>
  <c r="DA23" i="7"/>
  <c r="DJ23" i="7"/>
  <c r="DS23" i="7"/>
  <c r="EB23" i="7"/>
  <c r="EI23" i="7"/>
  <c r="EQ23" i="7"/>
  <c r="EX23" i="7"/>
  <c r="FE23" i="7"/>
  <c r="FL23" i="7"/>
  <c r="FS23" i="7"/>
  <c r="GA23" i="7"/>
  <c r="GH23" i="7"/>
  <c r="GO23" i="7"/>
  <c r="AZ23" i="7"/>
  <c r="DB23" i="7"/>
  <c r="EY23" i="7"/>
  <c r="GP23" i="7"/>
  <c r="BI23" i="7"/>
  <c r="DK23" i="7"/>
  <c r="FF23" i="7"/>
  <c r="P23" i="7"/>
  <c r="BR23" i="7"/>
  <c r="DT23" i="7"/>
  <c r="FM23" i="7"/>
  <c r="Y23" i="7"/>
  <c r="CA23" i="7"/>
  <c r="EC23" i="7"/>
  <c r="FU23" i="7"/>
  <c r="AQ23" i="7"/>
  <c r="CS23" i="7"/>
  <c r="ER23" i="7"/>
  <c r="GI23" i="7"/>
  <c r="CJ23" i="7"/>
  <c r="EK23" i="7"/>
  <c r="GB23" i="7"/>
  <c r="AH23"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7"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7" i="7"/>
  <c r="P30" i="7"/>
  <c r="Q12" i="7"/>
  <c r="R12" i="7"/>
  <c r="M12" i="7"/>
  <c r="S12" i="7"/>
  <c r="N12" i="7"/>
  <c r="O12" i="7"/>
  <c r="P12" i="7"/>
  <c r="AG13" i="6"/>
  <c r="AG11" i="6"/>
  <c r="AG15" i="6"/>
  <c r="AG17" i="6"/>
  <c r="AG12" i="6"/>
  <c r="AG14" i="6"/>
  <c r="AG16" i="6"/>
  <c r="Q27" i="7"/>
  <c r="W27" i="7"/>
  <c r="R27" i="7"/>
  <c r="Y27" i="7"/>
  <c r="S27" i="7"/>
  <c r="T27" i="7"/>
  <c r="U27" i="7"/>
  <c r="V27" i="7"/>
  <c r="P27" i="7"/>
  <c r="X27" i="7"/>
  <c r="AE17" i="6"/>
  <c r="AE18" i="6"/>
  <c r="AE21" i="6"/>
  <c r="AE14" i="6"/>
  <c r="AE22" i="6"/>
  <c r="AE16" i="6"/>
  <c r="AE19" i="6"/>
  <c r="AE23" i="6"/>
  <c r="AE15" i="6"/>
  <c r="AE20"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I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J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K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GO21" i="7"/>
  <c r="GU21" i="7"/>
  <c r="M21" i="7"/>
  <c r="AE21" i="7"/>
  <c r="AW21" i="7"/>
  <c r="BO21" i="7"/>
  <c r="CG21" i="7"/>
  <c r="CY21" i="7"/>
  <c r="DQ21" i="7"/>
  <c r="EI21" i="7"/>
  <c r="FA21" i="7"/>
  <c r="FS21" i="7"/>
  <c r="GK21" i="7"/>
  <c r="R21" i="7"/>
  <c r="AJ21" i="7"/>
  <c r="BB21" i="7"/>
  <c r="BT21" i="7"/>
  <c r="CL21" i="7"/>
  <c r="DD21" i="7"/>
  <c r="DV21" i="7"/>
  <c r="EN21" i="7"/>
  <c r="FF21" i="7"/>
  <c r="FX21" i="7"/>
  <c r="GP21" i="7"/>
  <c r="S21" i="7"/>
  <c r="AK21" i="7"/>
  <c r="BC21" i="7"/>
  <c r="BU21" i="7"/>
  <c r="CM21" i="7"/>
  <c r="DE21" i="7"/>
  <c r="DW21" i="7"/>
  <c r="EO21" i="7"/>
  <c r="FG21" i="7"/>
  <c r="FY21" i="7"/>
  <c r="GQ21" i="7"/>
  <c r="X21" i="7"/>
  <c r="AP21" i="7"/>
  <c r="BH21" i="7"/>
  <c r="BZ21" i="7"/>
  <c r="CR21" i="7"/>
  <c r="DJ21" i="7"/>
  <c r="EB21" i="7"/>
  <c r="ET21" i="7"/>
  <c r="FL21" i="7"/>
  <c r="GD21" i="7"/>
  <c r="Y21" i="7"/>
  <c r="AQ21" i="7"/>
  <c r="BI21" i="7"/>
  <c r="CA21" i="7"/>
  <c r="CS21" i="7"/>
  <c r="DK21" i="7"/>
  <c r="EC21" i="7"/>
  <c r="EU21" i="7"/>
  <c r="FM21" i="7"/>
  <c r="GE21" i="7"/>
  <c r="L21" i="7"/>
  <c r="AD21" i="7"/>
  <c r="AV21" i="7"/>
  <c r="BN21" i="7"/>
  <c r="CF21" i="7"/>
  <c r="CX21" i="7"/>
  <c r="DP21" i="7"/>
  <c r="EH21" i="7"/>
  <c r="EZ21" i="7"/>
  <c r="FR21" i="7"/>
  <c r="GJ21"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H26" i="7"/>
  <c r="BR26" i="7"/>
  <c r="DB26" i="7"/>
  <c r="EL26" i="7"/>
  <c r="FV26" i="7"/>
  <c r="AN26" i="7"/>
  <c r="BX26" i="7"/>
  <c r="DH26" i="7"/>
  <c r="ER26" i="7"/>
  <c r="GB26" i="7"/>
  <c r="AT26" i="7"/>
  <c r="CD26" i="7"/>
  <c r="DN26" i="7"/>
  <c r="EX26" i="7"/>
  <c r="GH26" i="7"/>
  <c r="P26" i="7"/>
  <c r="AZ26" i="7"/>
  <c r="CJ26" i="7"/>
  <c r="DT26" i="7"/>
  <c r="FD26" i="7"/>
  <c r="GN26" i="7"/>
  <c r="V26" i="7"/>
  <c r="BF26" i="7"/>
  <c r="CP26" i="7"/>
  <c r="DZ26" i="7"/>
  <c r="FJ26" i="7"/>
  <c r="GT26" i="7"/>
  <c r="AB26" i="7"/>
  <c r="BL26" i="7"/>
  <c r="CV26" i="7"/>
  <c r="EF26" i="7"/>
  <c r="FP26"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6" i="7"/>
  <c r="V6" i="7"/>
  <c r="AB6" i="7"/>
  <c r="AH6" i="7"/>
  <c r="AN6" i="7"/>
  <c r="AT6" i="7"/>
  <c r="AZ6" i="7"/>
  <c r="BF6" i="7"/>
  <c r="BL6" i="7"/>
  <c r="BR6" i="7"/>
  <c r="BX6" i="7"/>
  <c r="CD6" i="7"/>
  <c r="Q6" i="7"/>
  <c r="W6" i="7"/>
  <c r="AC6" i="7"/>
  <c r="AI6" i="7"/>
  <c r="AO6" i="7"/>
  <c r="AU6" i="7"/>
  <c r="BA6" i="7"/>
  <c r="BG6" i="7"/>
  <c r="BM6" i="7"/>
  <c r="BS6" i="7"/>
  <c r="BY6" i="7"/>
  <c r="CE6" i="7"/>
  <c r="CK6" i="7"/>
  <c r="CQ6" i="7"/>
  <c r="CW6" i="7"/>
  <c r="DC6" i="7"/>
  <c r="DI6" i="7"/>
  <c r="R6" i="7"/>
  <c r="X6" i="7"/>
  <c r="AD6" i="7"/>
  <c r="AJ6" i="7"/>
  <c r="AP6" i="7"/>
  <c r="AV6" i="7"/>
  <c r="BB6" i="7"/>
  <c r="BH6" i="7"/>
  <c r="BN6" i="7"/>
  <c r="BT6" i="7"/>
  <c r="BZ6" i="7"/>
  <c r="CF6" i="7"/>
  <c r="CL6" i="7"/>
  <c r="CR6" i="7"/>
  <c r="CX6" i="7"/>
  <c r="DD6" i="7"/>
  <c r="DJ6" i="7"/>
  <c r="DP6" i="7"/>
  <c r="S6" i="7"/>
  <c r="Y6" i="7"/>
  <c r="AE6" i="7"/>
  <c r="AK6" i="7"/>
  <c r="AQ6" i="7"/>
  <c r="AW6" i="7"/>
  <c r="BC6" i="7"/>
  <c r="BI6" i="7"/>
  <c r="BO6" i="7"/>
  <c r="BU6" i="7"/>
  <c r="CA6" i="7"/>
  <c r="CG6" i="7"/>
  <c r="CM6" i="7"/>
  <c r="CS6" i="7"/>
  <c r="CY6" i="7"/>
  <c r="DE6" i="7"/>
  <c r="DK6" i="7"/>
  <c r="DQ6" i="7"/>
  <c r="DW6" i="7"/>
  <c r="EC6" i="7"/>
  <c r="EI6" i="7"/>
  <c r="EO6" i="7"/>
  <c r="EU6" i="7"/>
  <c r="FA6" i="7"/>
  <c r="AF6" i="7"/>
  <c r="AX6" i="7"/>
  <c r="BP6" i="7"/>
  <c r="CH6" i="7"/>
  <c r="CT6" i="7"/>
  <c r="DF6" i="7"/>
  <c r="DO6" i="7"/>
  <c r="DX6" i="7"/>
  <c r="EE6" i="7"/>
  <c r="EL6" i="7"/>
  <c r="ES6" i="7"/>
  <c r="EZ6" i="7"/>
  <c r="FG6" i="7"/>
  <c r="FM6" i="7"/>
  <c r="FS6" i="7"/>
  <c r="FY6" i="7"/>
  <c r="GE6" i="7"/>
  <c r="GK6" i="7"/>
  <c r="GQ6" i="7"/>
  <c r="O6" i="7"/>
  <c r="AG6" i="7"/>
  <c r="AY6" i="7"/>
  <c r="BQ6" i="7"/>
  <c r="CI6" i="7"/>
  <c r="CU6" i="7"/>
  <c r="DG6" i="7"/>
  <c r="DR6" i="7"/>
  <c r="DY6" i="7"/>
  <c r="EF6" i="7"/>
  <c r="EM6" i="7"/>
  <c r="ET6" i="7"/>
  <c r="FB6" i="7"/>
  <c r="FH6" i="7"/>
  <c r="FN6" i="7"/>
  <c r="FT6" i="7"/>
  <c r="FZ6" i="7"/>
  <c r="GF6" i="7"/>
  <c r="GL6" i="7"/>
  <c r="GR6" i="7"/>
  <c r="T6" i="7"/>
  <c r="AL6" i="7"/>
  <c r="BD6" i="7"/>
  <c r="BV6" i="7"/>
  <c r="CJ6" i="7"/>
  <c r="CV6" i="7"/>
  <c r="DH6" i="7"/>
  <c r="DS6" i="7"/>
  <c r="DZ6" i="7"/>
  <c r="EG6" i="7"/>
  <c r="EN6" i="7"/>
  <c r="EV6" i="7"/>
  <c r="FC6" i="7"/>
  <c r="FI6" i="7"/>
  <c r="FO6" i="7"/>
  <c r="FU6" i="7"/>
  <c r="GA6" i="7"/>
  <c r="GG6" i="7"/>
  <c r="GM6" i="7"/>
  <c r="GS6" i="7"/>
  <c r="U6" i="7"/>
  <c r="AM6" i="7"/>
  <c r="BE6" i="7"/>
  <c r="BW6" i="7"/>
  <c r="CN6" i="7"/>
  <c r="CZ6" i="7"/>
  <c r="DL6" i="7"/>
  <c r="DT6" i="7"/>
  <c r="EA6" i="7"/>
  <c r="EH6" i="7"/>
  <c r="EP6" i="7"/>
  <c r="EW6" i="7"/>
  <c r="FD6" i="7"/>
  <c r="FJ6" i="7"/>
  <c r="FP6" i="7"/>
  <c r="FV6" i="7"/>
  <c r="GB6" i="7"/>
  <c r="GH6" i="7"/>
  <c r="GN6" i="7"/>
  <c r="GT6" i="7"/>
  <c r="AA6" i="7"/>
  <c r="AS6" i="7"/>
  <c r="BK6" i="7"/>
  <c r="CC6" i="7"/>
  <c r="CP6" i="7"/>
  <c r="DB6" i="7"/>
  <c r="DN6" i="7"/>
  <c r="DV6" i="7"/>
  <c r="ED6" i="7"/>
  <c r="EK6" i="7"/>
  <c r="ER6" i="7"/>
  <c r="EY6" i="7"/>
  <c r="FF6" i="7"/>
  <c r="FL6" i="7"/>
  <c r="FR6" i="7"/>
  <c r="FX6" i="7"/>
  <c r="GD6" i="7"/>
  <c r="GJ6" i="7"/>
  <c r="GP6" i="7"/>
  <c r="AR6" i="7"/>
  <c r="DU6" i="7"/>
  <c r="FK6" i="7"/>
  <c r="GU6" i="7"/>
  <c r="BJ6" i="7"/>
  <c r="EB6" i="7"/>
  <c r="FQ6" i="7"/>
  <c r="CB6" i="7"/>
  <c r="EJ6" i="7"/>
  <c r="FW6" i="7"/>
  <c r="CO6" i="7"/>
  <c r="EQ6" i="7"/>
  <c r="GC6" i="7"/>
  <c r="DA6" i="7"/>
  <c r="EX6" i="7"/>
  <c r="GI6" i="7"/>
  <c r="Z6" i="7"/>
  <c r="DM6" i="7"/>
  <c r="FE6" i="7"/>
  <c r="GO6"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7" i="7"/>
  <c r="AQ7" i="7"/>
  <c r="BG7" i="7"/>
  <c r="BW7" i="7"/>
  <c r="CM7" i="7"/>
  <c r="DC7" i="7"/>
  <c r="DS7" i="7"/>
  <c r="EI7" i="7"/>
  <c r="EY7" i="7"/>
  <c r="FO7" i="7"/>
  <c r="GE7" i="7"/>
  <c r="GU7" i="7"/>
  <c r="AB7" i="7"/>
  <c r="AR7" i="7"/>
  <c r="BH7" i="7"/>
  <c r="BX7" i="7"/>
  <c r="CN7" i="7"/>
  <c r="DD7" i="7"/>
  <c r="DT7" i="7"/>
  <c r="EJ7" i="7"/>
  <c r="EZ7" i="7"/>
  <c r="FP7" i="7"/>
  <c r="GF7" i="7"/>
  <c r="AC7" i="7"/>
  <c r="AS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7" i="7"/>
  <c r="AQ27" i="7"/>
  <c r="BG27" i="7"/>
  <c r="BW27" i="7"/>
  <c r="CM27" i="7"/>
  <c r="DC27" i="7"/>
  <c r="DS27" i="7"/>
  <c r="EI27" i="7"/>
  <c r="EY27" i="7"/>
  <c r="FO27" i="7"/>
  <c r="GE27" i="7"/>
  <c r="GU27" i="7"/>
  <c r="AB27" i="7"/>
  <c r="AR27" i="7"/>
  <c r="BH27" i="7"/>
  <c r="BX27" i="7"/>
  <c r="CN27" i="7"/>
  <c r="DD27" i="7"/>
  <c r="DT27" i="7"/>
  <c r="EJ27" i="7"/>
  <c r="EZ27" i="7"/>
  <c r="FP27" i="7"/>
  <c r="GF27" i="7"/>
  <c r="AC27" i="7"/>
  <c r="AS27" i="7"/>
  <c r="BI27" i="7"/>
  <c r="BY27" i="7"/>
  <c r="CO27" i="7"/>
  <c r="DE27" i="7"/>
  <c r="DU27" i="7"/>
  <c r="EK27" i="7"/>
  <c r="FA27" i="7"/>
  <c r="FQ27" i="7"/>
  <c r="GG27" i="7"/>
  <c r="AD27" i="7"/>
  <c r="AT27" i="7"/>
  <c r="BJ27" i="7"/>
  <c r="BZ27" i="7"/>
  <c r="CP27" i="7"/>
  <c r="DF27" i="7"/>
  <c r="DV27" i="7"/>
  <c r="EL27" i="7"/>
  <c r="FB27" i="7"/>
  <c r="FR27" i="7"/>
  <c r="GH27" i="7"/>
  <c r="AE27" i="7"/>
  <c r="AU27" i="7"/>
  <c r="BK27" i="7"/>
  <c r="CA27" i="7"/>
  <c r="CQ27" i="7"/>
  <c r="DG27" i="7"/>
  <c r="DW27" i="7"/>
  <c r="EM27" i="7"/>
  <c r="FC27" i="7"/>
  <c r="FS27" i="7"/>
  <c r="GI27" i="7"/>
  <c r="AF27" i="7"/>
  <c r="AV27" i="7"/>
  <c r="BL27" i="7"/>
  <c r="CB27" i="7"/>
  <c r="CR27" i="7"/>
  <c r="DH27" i="7"/>
  <c r="DX27" i="7"/>
  <c r="EN27" i="7"/>
  <c r="FD27" i="7"/>
  <c r="FT27" i="7"/>
  <c r="GJ27" i="7"/>
  <c r="AG27" i="7"/>
  <c r="AW27" i="7"/>
  <c r="BM27" i="7"/>
  <c r="CC27" i="7"/>
  <c r="CS27" i="7"/>
  <c r="DI27" i="7"/>
  <c r="DY27" i="7"/>
  <c r="EO27" i="7"/>
  <c r="FE27" i="7"/>
  <c r="FU27" i="7"/>
  <c r="GK27"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7" i="7"/>
  <c r="AX27" i="7"/>
  <c r="BN27" i="7"/>
  <c r="CD27" i="7"/>
  <c r="CT27" i="7"/>
  <c r="DJ27" i="7"/>
  <c r="DZ27" i="7"/>
  <c r="EP27" i="7"/>
  <c r="FF27" i="7"/>
  <c r="FV27" i="7"/>
  <c r="GL27" i="7"/>
  <c r="AI27" i="7"/>
  <c r="AY27" i="7"/>
  <c r="BO27" i="7"/>
  <c r="CE27" i="7"/>
  <c r="CU27" i="7"/>
  <c r="DK27" i="7"/>
  <c r="EA27" i="7"/>
  <c r="EQ27" i="7"/>
  <c r="FG27" i="7"/>
  <c r="FW27" i="7"/>
  <c r="GM27" i="7"/>
  <c r="AJ27" i="7"/>
  <c r="AZ27" i="7"/>
  <c r="BP27" i="7"/>
  <c r="CF27" i="7"/>
  <c r="CV27" i="7"/>
  <c r="DL27" i="7"/>
  <c r="EB27" i="7"/>
  <c r="ER27" i="7"/>
  <c r="FH27" i="7"/>
  <c r="FX27" i="7"/>
  <c r="GN27" i="7"/>
  <c r="AK27" i="7"/>
  <c r="BA27" i="7"/>
  <c r="BQ27" i="7"/>
  <c r="CG27" i="7"/>
  <c r="CW27" i="7"/>
  <c r="DM27" i="7"/>
  <c r="EC27" i="7"/>
  <c r="ES27" i="7"/>
  <c r="FI27" i="7"/>
  <c r="FY27" i="7"/>
  <c r="GO27" i="7"/>
  <c r="AL27" i="7"/>
  <c r="BB27" i="7"/>
  <c r="BR27" i="7"/>
  <c r="CH27" i="7"/>
  <c r="CX27" i="7"/>
  <c r="DN27" i="7"/>
  <c r="ED27" i="7"/>
  <c r="ET27" i="7"/>
  <c r="FJ27" i="7"/>
  <c r="FZ27" i="7"/>
  <c r="GP27" i="7"/>
  <c r="AM27" i="7"/>
  <c r="BC27" i="7"/>
  <c r="BS27" i="7"/>
  <c r="CI27" i="7"/>
  <c r="CY27" i="7"/>
  <c r="DO27" i="7"/>
  <c r="EE27" i="7"/>
  <c r="EU27" i="7"/>
  <c r="FK27" i="7"/>
  <c r="GA27" i="7"/>
  <c r="GQ27" i="7"/>
  <c r="AN27" i="7"/>
  <c r="BD27" i="7"/>
  <c r="BT27" i="7"/>
  <c r="CJ27" i="7"/>
  <c r="CZ27" i="7"/>
  <c r="DP27" i="7"/>
  <c r="EF27" i="7"/>
  <c r="EV27" i="7"/>
  <c r="FL27" i="7"/>
  <c r="GB27" i="7"/>
  <c r="GR27" i="7"/>
  <c r="AO27" i="7"/>
  <c r="BE27" i="7"/>
  <c r="BU27" i="7"/>
  <c r="CK27" i="7"/>
  <c r="DA27" i="7"/>
  <c r="DQ27" i="7"/>
  <c r="EG27" i="7"/>
  <c r="EW27" i="7"/>
  <c r="FM27" i="7"/>
  <c r="GC27" i="7"/>
  <c r="GS27" i="7"/>
  <c r="Z27" i="7"/>
  <c r="AP27" i="7"/>
  <c r="BF27" i="7"/>
  <c r="BV27" i="7"/>
  <c r="CL27" i="7"/>
  <c r="DB27" i="7"/>
  <c r="DR27" i="7"/>
  <c r="EH27" i="7"/>
  <c r="EX27" i="7"/>
  <c r="FN27" i="7"/>
  <c r="GD27" i="7"/>
  <c r="GT27"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1" i="2"/>
  <c r="AG11" i="2" s="1"/>
  <c r="Z29" i="2"/>
  <c r="S11" i="2"/>
  <c r="AI11" i="2" s="1"/>
  <c r="Z27" i="2"/>
  <c r="Q19" i="2"/>
  <c r="S15" i="2"/>
  <c r="R4" i="2"/>
  <c r="Y29" i="2"/>
  <c r="Q3" i="2"/>
  <c r="S19" i="2"/>
  <c r="AA29" i="2"/>
  <c r="AI29" i="2" s="1"/>
  <c r="S20" i="2"/>
  <c r="Q20" i="2"/>
  <c r="R27" i="2"/>
  <c r="Y23" i="2"/>
  <c r="S27" i="2"/>
  <c r="S22" i="2"/>
  <c r="AI22" i="2" s="1"/>
  <c r="R22" i="2"/>
  <c r="AG22" i="2" s="1"/>
  <c r="R14" i="2"/>
  <c r="AG14" i="2" s="1"/>
  <c r="R3" i="2"/>
  <c r="AK3" i="2" s="1"/>
  <c r="R8" i="2"/>
  <c r="S31" i="2"/>
  <c r="AI31" i="2" s="1"/>
  <c r="Q31" i="2"/>
  <c r="AA13" i="2"/>
  <c r="S14" i="2"/>
  <c r="AI14" i="2" s="1"/>
  <c r="AA19" i="2"/>
  <c r="R29" i="2"/>
  <c r="Z24" i="2"/>
  <c r="AA4" i="2"/>
  <c r="AI4" i="2" s="1"/>
  <c r="Y4" i="2"/>
  <c r="R13" i="2"/>
  <c r="S13" i="2"/>
  <c r="Z4" i="2"/>
  <c r="Y33" i="2"/>
  <c r="AF26" i="2"/>
  <c r="S32" i="2"/>
  <c r="S6" i="2"/>
  <c r="Y9" i="2"/>
  <c r="R32" i="2"/>
  <c r="Q32" i="2"/>
  <c r="BO53" i="5"/>
  <c r="R6" i="2"/>
  <c r="BV6" i="2"/>
  <c r="BV5" i="2"/>
  <c r="AD24" i="2"/>
  <c r="AH11" i="2"/>
  <c r="AH9" i="2"/>
  <c r="Y19" i="2"/>
  <c r="Z13" i="2"/>
  <c r="BO46" i="5"/>
  <c r="AH28" i="2"/>
  <c r="Y17" i="2"/>
  <c r="Z33" i="2"/>
  <c r="AG33" i="2" s="1"/>
  <c r="S24" i="2"/>
  <c r="AI24" i="2" s="1"/>
  <c r="Q29" i="2"/>
  <c r="Z19" i="2"/>
  <c r="Z23" i="2"/>
  <c r="AA23" i="2"/>
  <c r="S23" i="2"/>
  <c r="Q12" i="2"/>
  <c r="AA9" i="2"/>
  <c r="R23" i="2"/>
  <c r="AA33" i="2"/>
  <c r="Q15" i="2"/>
  <c r="S12" i="2"/>
  <c r="R24" i="2"/>
  <c r="Q8" i="2"/>
  <c r="AA17" i="2"/>
  <c r="Q23" i="2"/>
  <c r="AD15" i="2"/>
  <c r="Y13" i="2"/>
  <c r="AE13" i="2" s="1"/>
  <c r="Y24" i="2"/>
  <c r="AE24" i="2" s="1"/>
  <c r="Z9" i="2"/>
  <c r="S7" i="2"/>
  <c r="Z17" i="2"/>
  <c r="BO14" i="5"/>
  <c r="Q7" i="2"/>
  <c r="S8" i="2"/>
  <c r="BO11" i="5"/>
  <c r="AA6" i="2"/>
  <c r="BO8" i="5"/>
  <c r="BP3" i="2"/>
  <c r="BP12" i="2" s="1"/>
  <c r="BO60" i="5"/>
  <c r="BO17" i="5"/>
  <c r="BO3" i="5"/>
  <c r="BO50" i="5"/>
  <c r="BO19" i="5"/>
  <c r="BO33" i="5"/>
  <c r="BO24" i="5"/>
  <c r="AF4" i="2"/>
  <c r="BO10" i="5"/>
  <c r="Z5" i="2"/>
  <c r="Q25" i="2"/>
  <c r="AE25" i="2" s="1"/>
  <c r="Y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0" i="2"/>
  <c r="R25" i="2"/>
  <c r="AG25" i="2" s="1"/>
  <c r="BO26" i="5"/>
  <c r="BO22" i="5"/>
  <c r="BO62" i="5"/>
  <c r="BO38" i="5"/>
  <c r="BO47" i="5"/>
  <c r="BO32" i="5"/>
  <c r="BO57" i="5"/>
  <c r="BO51" i="5"/>
  <c r="BO52" i="5"/>
  <c r="BO18" i="5"/>
  <c r="BO34" i="5"/>
  <c r="BO28" i="5"/>
  <c r="BO39" i="5"/>
  <c r="BO12" i="5"/>
  <c r="BO7" i="5"/>
  <c r="BO6" i="5"/>
  <c r="BO4" i="5"/>
  <c r="BO56" i="5"/>
  <c r="BO58" i="5"/>
  <c r="BO64" i="5"/>
  <c r="BO63" i="5"/>
  <c r="Z26" i="2"/>
  <c r="AG26" i="2" s="1"/>
  <c r="Z12" i="2"/>
  <c r="AG12" i="2" s="1"/>
  <c r="Y26" i="2"/>
  <c r="Y12" i="2"/>
  <c r="Y6" i="2"/>
  <c r="AE6" i="2" s="1"/>
  <c r="AA2" i="2"/>
  <c r="AK2" i="2" s="1"/>
  <c r="AA12" i="2"/>
  <c r="Y2" i="2"/>
  <c r="AE2" i="2" s="1"/>
  <c r="Q5" i="2"/>
  <c r="Q33" i="2"/>
  <c r="R7" i="2"/>
  <c r="AA26" i="2"/>
  <c r="S10" i="2"/>
  <c r="BO42" i="5"/>
  <c r="S33" i="2"/>
  <c r="Q10" i="2"/>
  <c r="Z6" i="2"/>
  <c r="R5" i="2"/>
  <c r="BO21" i="5"/>
  <c r="S21" i="2"/>
  <c r="AI21" i="2" s="1"/>
  <c r="AH18" i="2"/>
  <c r="AF30" i="2"/>
  <c r="AH3" i="2"/>
  <c r="AD8" i="2"/>
  <c r="AH19" i="2"/>
  <c r="AH7" i="2"/>
  <c r="AF18" i="2"/>
  <c r="AB17" i="2"/>
  <c r="AB5" i="2"/>
  <c r="AB22" i="2"/>
  <c r="AF11" i="2"/>
  <c r="AH17" i="2"/>
  <c r="AH5" i="2"/>
  <c r="AF17" i="2"/>
  <c r="AB3" i="2"/>
  <c r="AD33" i="2"/>
  <c r="AD13" i="2"/>
  <c r="AH25" i="2"/>
  <c r="AH16" i="2"/>
  <c r="AD32" i="2"/>
  <c r="AB8" i="2"/>
  <c r="AB26" i="2"/>
  <c r="AB10" i="2"/>
  <c r="AD22" i="2"/>
  <c r="AD25" i="2"/>
  <c r="AH23" i="2"/>
  <c r="AE14" i="2"/>
  <c r="AD2" i="2"/>
  <c r="AH15" i="2"/>
  <c r="AD29" i="2"/>
  <c r="AF21" i="2"/>
  <c r="AF7" i="2"/>
  <c r="AD12" i="2"/>
  <c r="AH4" i="2"/>
  <c r="AB28" i="2"/>
  <c r="AD3" i="2"/>
  <c r="AB18" i="2"/>
  <c r="AH2" i="2"/>
  <c r="AF32" i="2"/>
  <c r="AD9" i="2"/>
  <c r="AD30" i="2"/>
  <c r="AD23" i="2"/>
  <c r="AH29" i="2"/>
  <c r="AE11" i="2"/>
  <c r="AD19" i="2"/>
  <c r="AH20" i="2"/>
  <c r="AD16" i="2"/>
  <c r="AB24" i="2"/>
  <c r="AB33" i="2"/>
  <c r="AD17" i="2"/>
  <c r="AD14" i="2"/>
  <c r="AH26" i="2"/>
  <c r="AH12" i="2"/>
  <c r="AD11" i="2"/>
  <c r="AD26" i="2"/>
  <c r="AE22" i="2"/>
  <c r="AB23" i="2"/>
  <c r="AF13" i="2"/>
  <c r="AH21" i="2"/>
  <c r="AH10" i="2"/>
  <c r="AF22" i="2"/>
  <c r="AB30" i="2"/>
  <c r="AH13" i="2"/>
  <c r="AD10" i="2"/>
  <c r="AD7" i="2"/>
  <c r="AF23" i="2"/>
  <c r="AH31" i="2"/>
  <c r="AD21" i="2"/>
  <c r="AD20" i="2"/>
  <c r="AB12" i="2"/>
  <c r="AH32" i="2"/>
  <c r="AH8" i="2"/>
  <c r="AB9" i="2"/>
  <c r="AH33" i="2"/>
  <c r="AD5" i="2"/>
  <c r="AF33" i="2"/>
  <c r="AH24" i="2"/>
  <c r="AB2" i="2"/>
  <c r="AB25" i="2"/>
  <c r="AB29" i="2"/>
  <c r="AB15" i="2"/>
  <c r="AF25" i="2"/>
  <c r="AH22" i="2"/>
  <c r="AH6" i="2"/>
  <c r="AI3" i="2"/>
  <c r="AB31" i="2"/>
  <c r="AB27" i="2"/>
  <c r="AB6" i="2"/>
  <c r="AF31" i="2"/>
  <c r="AF19" i="2"/>
  <c r="AH14" i="2"/>
  <c r="AB7" i="2"/>
  <c r="AD28" i="2"/>
  <c r="AF29" i="2"/>
  <c r="AF8" i="2"/>
  <c r="AF12" i="2"/>
  <c r="AB20" i="2"/>
  <c r="AB32" i="2"/>
  <c r="AF28" i="2"/>
  <c r="AD18" i="2"/>
  <c r="AF20" i="2"/>
  <c r="AD31" i="2"/>
  <c r="AF3" i="2"/>
  <c r="AF27" i="2"/>
  <c r="AF16" i="2"/>
  <c r="AB4" i="2"/>
  <c r="AB14" i="2"/>
  <c r="AB13" i="2"/>
  <c r="AB21" i="2"/>
  <c r="AD4" i="2"/>
  <c r="AF10" i="2"/>
  <c r="AF14" i="2"/>
  <c r="AF15" i="2"/>
  <c r="AD27" i="2"/>
  <c r="AG2" i="2"/>
  <c r="AF24" i="2"/>
  <c r="AB11" i="2"/>
  <c r="AB19" i="2"/>
  <c r="AB16" i="2"/>
  <c r="AI25" i="2"/>
  <c r="AF2" i="2"/>
  <c r="AF5" i="2"/>
  <c r="AF9" i="2"/>
  <c r="AH27" i="2"/>
  <c r="AF6" i="2"/>
  <c r="AD6" i="2"/>
  <c r="Z7" i="2"/>
  <c r="R16" i="2"/>
  <c r="AG16" i="2" s="1"/>
  <c r="BI13" i="2"/>
  <c r="J8" i="2"/>
  <c r="BD8" i="2" s="1"/>
  <c r="G8" i="2"/>
  <c r="J19" i="2"/>
  <c r="BD19" i="2" s="1"/>
  <c r="G19" i="2"/>
  <c r="J24" i="2"/>
  <c r="BD24" i="2" s="1"/>
  <c r="BI30" i="2"/>
  <c r="J30" i="2"/>
  <c r="E30" i="2" s="1"/>
  <c r="BG12" i="2"/>
  <c r="X30" i="2"/>
  <c r="BI12" i="2"/>
  <c r="BI11" i="2"/>
  <c r="J14" i="2"/>
  <c r="BD14" i="2" s="1"/>
  <c r="X14" i="2"/>
  <c r="X19" i="2"/>
  <c r="X7" i="2"/>
  <c r="BG11" i="2"/>
  <c r="J25" i="2"/>
  <c r="E25" i="2" s="1"/>
  <c r="BG7" i="2"/>
  <c r="BI7" i="2"/>
  <c r="X10" i="2"/>
  <c r="BG32" i="2"/>
  <c r="AA8" i="2"/>
  <c r="Z8" i="2"/>
  <c r="X29" i="2"/>
  <c r="X31" i="2"/>
  <c r="S9" i="2"/>
  <c r="AA32" i="2"/>
  <c r="BI9" i="2"/>
  <c r="BH13" i="2"/>
  <c r="Z20" i="2"/>
  <c r="AG20" i="2" s="1"/>
  <c r="AA20" i="2"/>
  <c r="AA5" i="2"/>
  <c r="BI15" i="2"/>
  <c r="X15" i="2"/>
  <c r="BH27" i="2"/>
  <c r="X16" i="2"/>
  <c r="BG27" i="2"/>
  <c r="BI16" i="2"/>
  <c r="BI31" i="2"/>
  <c r="BI32" i="2"/>
  <c r="X8" i="2"/>
  <c r="X6" i="2"/>
  <c r="S26" i="2"/>
  <c r="X21" i="2"/>
  <c r="BI22" i="2"/>
  <c r="BI26" i="2"/>
  <c r="BI27" i="2"/>
  <c r="X17" i="2"/>
  <c r="BI3" i="2"/>
  <c r="BI17" i="2"/>
  <c r="BI8" i="2"/>
  <c r="X26" i="2"/>
  <c r="J11" i="2"/>
  <c r="E11" i="2" s="1"/>
  <c r="X13" i="2"/>
  <c r="X32" i="2"/>
  <c r="BG6" i="2"/>
  <c r="BI6" i="2"/>
  <c r="BH7" i="2"/>
  <c r="BG29" i="2"/>
  <c r="BG22" i="2"/>
  <c r="BH22" i="2"/>
  <c r="BG15" i="2"/>
  <c r="BG3" i="2"/>
  <c r="BG31" i="2"/>
  <c r="X4" i="2"/>
  <c r="BI29" i="2"/>
  <c r="BG8" i="2"/>
  <c r="X22" i="2"/>
  <c r="X12" i="2"/>
  <c r="BH26" i="2"/>
  <c r="BI21" i="2"/>
  <c r="BI20" i="2"/>
  <c r="BI14" i="2"/>
  <c r="BG14" i="2"/>
  <c r="BG25" i="2"/>
  <c r="X3" i="2"/>
  <c r="BI24" i="2"/>
  <c r="X24" i="2"/>
  <c r="BI19" i="2"/>
  <c r="BI33" i="2"/>
  <c r="J20" i="2"/>
  <c r="E20" i="2" s="1"/>
  <c r="X18" i="2"/>
  <c r="BG26" i="2"/>
  <c r="Q26" i="2"/>
  <c r="S16" i="2"/>
  <c r="Y7" i="2"/>
  <c r="Q16" i="2"/>
  <c r="AE16" i="2" s="1"/>
  <c r="Y27" i="2"/>
  <c r="AE27" i="2" s="1"/>
  <c r="R17" i="2"/>
  <c r="Y8" i="2"/>
  <c r="Q17" i="2"/>
  <c r="Y5" i="2"/>
  <c r="S30" i="2"/>
  <c r="AI30" i="2" s="1"/>
  <c r="Q30" i="2"/>
  <c r="AE30" i="2" s="1"/>
  <c r="AA18" i="2"/>
  <c r="Y18" i="2"/>
  <c r="Z18" i="2"/>
  <c r="R21" i="2"/>
  <c r="Y20" i="2"/>
  <c r="Q21" i="2"/>
  <c r="AE21" i="2" s="1"/>
  <c r="AA27" i="2"/>
  <c r="Q18" i="2"/>
  <c r="Y15" i="2"/>
  <c r="S18" i="2"/>
  <c r="Z31" i="2"/>
  <c r="Q28" i="2"/>
  <c r="AE28" i="2" s="1"/>
  <c r="AA10" i="2"/>
  <c r="Y10" i="2"/>
  <c r="Z10" i="2"/>
  <c r="AG10" i="2" s="1"/>
  <c r="BG13" i="2"/>
  <c r="P21" i="2"/>
  <c r="BG17" i="2"/>
  <c r="Z32" i="2"/>
  <c r="Q9" i="2"/>
  <c r="R9" i="2"/>
  <c r="Y32" i="2"/>
  <c r="BG33" i="2"/>
  <c r="X23" i="2"/>
  <c r="Y31" i="2"/>
  <c r="BI23" i="2"/>
  <c r="S17" i="2"/>
  <c r="J27" i="2"/>
  <c r="X27" i="2"/>
  <c r="J2" i="2"/>
  <c r="E2" i="2" s="1"/>
  <c r="X5" i="2"/>
  <c r="BI5" i="2"/>
  <c r="X2" i="2"/>
  <c r="P27" i="2"/>
  <c r="BH30" i="2"/>
  <c r="BI2" i="2"/>
  <c r="P19" i="2"/>
  <c r="X20" i="2"/>
  <c r="P6" i="2"/>
  <c r="X11" i="2"/>
  <c r="P15" i="2"/>
  <c r="P17" i="2"/>
  <c r="P29" i="2"/>
  <c r="X25" i="2"/>
  <c r="P10" i="2"/>
  <c r="P33" i="2"/>
  <c r="X33" i="2"/>
  <c r="P23" i="2"/>
  <c r="P31" i="2"/>
  <c r="BG20" i="2"/>
  <c r="BG30" i="2"/>
  <c r="BG5" i="2"/>
  <c r="BG21" i="2"/>
  <c r="BG2" i="2"/>
  <c r="BG18" i="2"/>
  <c r="BI25" i="2"/>
  <c r="BH19" i="2"/>
  <c r="BG10" i="2"/>
  <c r="BG24" i="2"/>
  <c r="BG16" i="2"/>
  <c r="BH3" i="2"/>
  <c r="BH12" i="2"/>
  <c r="BG19" i="2"/>
  <c r="BH4" i="2"/>
  <c r="BG4" i="2"/>
  <c r="BG23" i="2"/>
  <c r="BH32" i="2"/>
  <c r="BH16" i="2"/>
  <c r="BH9" i="2"/>
  <c r="BG9" i="2"/>
  <c r="BI4" i="2"/>
  <c r="Z15" i="2"/>
  <c r="AG15" i="2" s="1"/>
  <c r="AA15" i="2"/>
  <c r="R18" i="2"/>
  <c r="X9" i="2"/>
  <c r="R30" i="2"/>
  <c r="AG30" i="2" s="1"/>
  <c r="P5" i="2"/>
  <c r="BI10" i="2"/>
  <c r="J29" i="2"/>
  <c r="E29" i="2" s="1"/>
  <c r="AA7" i="2"/>
  <c r="BH21" i="2"/>
  <c r="J7" i="2"/>
  <c r="E7" i="2" s="1"/>
  <c r="P16" i="2"/>
  <c r="BI18" i="2"/>
  <c r="BH14" i="2"/>
  <c r="P14" i="2"/>
  <c r="J23" i="2"/>
  <c r="E23" i="2" s="1"/>
  <c r="BH23" i="2"/>
  <c r="BH6" i="2"/>
  <c r="J4" i="2"/>
  <c r="E4" i="2" s="1"/>
  <c r="P4" i="2"/>
  <c r="BH24" i="2"/>
  <c r="P24" i="2"/>
  <c r="J16" i="2"/>
  <c r="E16" i="2" s="1"/>
  <c r="J13" i="2"/>
  <c r="E13" i="2" s="1"/>
  <c r="J17" i="2"/>
  <c r="E17" i="2" s="1"/>
  <c r="BH11" i="2"/>
  <c r="J32" i="2"/>
  <c r="E32" i="2" s="1"/>
  <c r="P32" i="2"/>
  <c r="P30" i="2"/>
  <c r="BH33" i="2"/>
  <c r="BH17" i="2"/>
  <c r="J26" i="2"/>
  <c r="E26" i="2" s="1"/>
  <c r="J10" i="2"/>
  <c r="E10" i="2" s="1"/>
  <c r="J6" i="2"/>
  <c r="E6" i="2" s="1"/>
  <c r="P13" i="2"/>
  <c r="P11" i="2"/>
  <c r="BH29" i="2"/>
  <c r="J18" i="2"/>
  <c r="BH5" i="2"/>
  <c r="J15" i="2"/>
  <c r="E15" i="2" s="1"/>
  <c r="P26" i="2"/>
  <c r="BH8" i="2"/>
  <c r="P20" i="2"/>
  <c r="J9" i="2"/>
  <c r="E9" i="2" s="1"/>
  <c r="J5" i="2"/>
  <c r="E5" i="2" s="1"/>
  <c r="J33" i="2"/>
  <c r="E33" i="2" s="1"/>
  <c r="P9" i="2"/>
  <c r="J31" i="2"/>
  <c r="E31" i="2" s="1"/>
  <c r="J22" i="2"/>
  <c r="E22" i="2" s="1"/>
  <c r="J3" i="2"/>
  <c r="E3" i="2" s="1"/>
  <c r="BH20" i="2"/>
  <c r="P7" i="2"/>
  <c r="BH31" i="2"/>
  <c r="P8" i="2"/>
  <c r="J21" i="2"/>
  <c r="E21" i="2" s="1"/>
  <c r="P12" i="2"/>
  <c r="P3" i="2"/>
  <c r="P2" i="2"/>
  <c r="P25" i="2"/>
  <c r="BH25" i="2"/>
  <c r="J12" i="2"/>
  <c r="E12" i="2" s="1"/>
  <c r="BH10" i="2"/>
  <c r="BH2" i="2"/>
  <c r="P18" i="2"/>
  <c r="BH15" i="2"/>
  <c r="BH18" i="2"/>
  <c r="P22" i="2"/>
  <c r="BA8" i="2"/>
  <c r="BA10" i="2"/>
  <c r="BA5" i="2"/>
  <c r="BA27" i="2"/>
  <c r="BA23" i="2"/>
  <c r="BA20" i="2"/>
  <c r="BA9" i="2"/>
  <c r="BA17" i="2"/>
  <c r="BA13" i="2"/>
  <c r="BA24" i="2"/>
  <c r="BA21" i="2"/>
  <c r="BA26" i="2"/>
  <c r="BA4" i="2"/>
  <c r="BA16" i="2"/>
  <c r="BA14" i="2"/>
  <c r="BA25" i="2"/>
  <c r="BA29" i="2"/>
  <c r="BA12" i="2"/>
  <c r="BA3" i="2"/>
  <c r="BA30" i="2"/>
  <c r="BA7" i="2"/>
  <c r="BA31" i="2"/>
  <c r="BA11" i="2"/>
  <c r="BA2" i="2"/>
  <c r="BA19" i="2"/>
  <c r="BA33" i="2"/>
  <c r="BA32" i="2"/>
  <c r="BA15" i="2"/>
  <c r="BA18" i="2"/>
  <c r="BA22" i="2"/>
  <c r="BA6" i="2"/>
  <c r="S28" i="2"/>
  <c r="AI28" i="2" s="1"/>
  <c r="R28" i="2"/>
  <c r="AG28"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L17" i="1" l="1"/>
  <c r="AL18" i="1" s="1"/>
  <c r="AM3" i="2"/>
  <c r="AM2" i="2"/>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L11" i="2" s="1"/>
  <c r="AE4" i="2"/>
  <c r="AG27" i="2"/>
  <c r="AK11" i="2"/>
  <c r="AM11" i="2" s="1"/>
  <c r="AE29" i="2"/>
  <c r="AJ3" i="2"/>
  <c r="AL3" i="2" s="1"/>
  <c r="AE19" i="2"/>
  <c r="AG29" i="2"/>
  <c r="AE23" i="2"/>
  <c r="AK14" i="2"/>
  <c r="AM14" i="2" s="1"/>
  <c r="AG4" i="2"/>
  <c r="AE20" i="2"/>
  <c r="AJ14" i="2"/>
  <c r="AL14" i="2" s="1"/>
  <c r="AI15" i="2"/>
  <c r="AI20" i="2"/>
  <c r="AK22" i="2"/>
  <c r="AM22" i="2" s="1"/>
  <c r="AE3" i="2"/>
  <c r="AJ27" i="2"/>
  <c r="AL27" i="2" s="1"/>
  <c r="AK31" i="2"/>
  <c r="AM31" i="2" s="1"/>
  <c r="AJ19" i="2"/>
  <c r="AL19" i="2" s="1"/>
  <c r="AI19" i="2"/>
  <c r="AJ22" i="2"/>
  <c r="AL22" i="2" s="1"/>
  <c r="AG3" i="2"/>
  <c r="AG8" i="2"/>
  <c r="AE31" i="2"/>
  <c r="AJ29" i="2"/>
  <c r="AL29" i="2" s="1"/>
  <c r="AJ4" i="2"/>
  <c r="AL4" i="2" s="1"/>
  <c r="AK4" i="2"/>
  <c r="AM4" i="2" s="1"/>
  <c r="AK29" i="2"/>
  <c r="AM29" i="2" s="1"/>
  <c r="AI13" i="2"/>
  <c r="BP47" i="5"/>
  <c r="BQ47" i="5" s="1"/>
  <c r="BP13" i="5"/>
  <c r="BQ13" i="5" s="1"/>
  <c r="AJ13" i="2"/>
  <c r="AL13" i="2" s="1"/>
  <c r="BP45" i="5"/>
  <c r="BQ45" i="5" s="1"/>
  <c r="BP53" i="5"/>
  <c r="BQ53" i="5" s="1"/>
  <c r="AE32" i="2"/>
  <c r="AE9" i="2"/>
  <c r="AI6" i="2"/>
  <c r="AI32" i="2"/>
  <c r="AP14" i="2"/>
  <c r="AP22" i="2"/>
  <c r="AP11" i="2"/>
  <c r="AP25" i="2"/>
  <c r="AP30" i="2"/>
  <c r="AP28" i="2"/>
  <c r="AG32" i="2"/>
  <c r="AE33" i="2"/>
  <c r="AK24" i="2"/>
  <c r="AM24" i="2" s="1"/>
  <c r="BP61" i="5"/>
  <c r="BQ61" i="5" s="1"/>
  <c r="BP7" i="5"/>
  <c r="BQ7" i="5" s="1"/>
  <c r="BP19" i="5"/>
  <c r="BQ19" i="5" s="1"/>
  <c r="BP35" i="5"/>
  <c r="BQ35" i="5" s="1"/>
  <c r="BP33" i="5"/>
  <c r="BQ33" i="5" s="1"/>
  <c r="BP29" i="5"/>
  <c r="BQ29" i="5" s="1"/>
  <c r="AJ25" i="2"/>
  <c r="AL25" i="2" s="1"/>
  <c r="BP15" i="5"/>
  <c r="BQ15" i="5" s="1"/>
  <c r="BP59" i="5"/>
  <c r="BQ59" i="5" s="1"/>
  <c r="AK13" i="2"/>
  <c r="AM13" i="2" s="1"/>
  <c r="BP57" i="5"/>
  <c r="BQ57" i="5" s="1"/>
  <c r="AG9" i="2"/>
  <c r="AE8" i="2"/>
  <c r="AI2" i="2"/>
  <c r="AP2" i="2" s="1"/>
  <c r="BP21" i="5"/>
  <c r="BQ21" i="5" s="1"/>
  <c r="E18" i="2"/>
  <c r="BV2" i="2"/>
  <c r="BW5" i="2" s="1"/>
  <c r="AJ2" i="2"/>
  <c r="AL2" i="2" s="1"/>
  <c r="AG13" i="2"/>
  <c r="AC10" i="2"/>
  <c r="AI17" i="2"/>
  <c r="AG19" i="2"/>
  <c r="AK19" i="2"/>
  <c r="AM19" i="2" s="1"/>
  <c r="AG5" i="2"/>
  <c r="AK6" i="2"/>
  <c r="AM6" i="2" s="1"/>
  <c r="AI10" i="2"/>
  <c r="BX5" i="2"/>
  <c r="BX6" i="2"/>
  <c r="AE15" i="2"/>
  <c r="AE17" i="2"/>
  <c r="BV3" i="2"/>
  <c r="BX3" i="2" s="1"/>
  <c r="AK25" i="2"/>
  <c r="AM25" i="2" s="1"/>
  <c r="AI23" i="2"/>
  <c r="AE7" i="2"/>
  <c r="AI12" i="2"/>
  <c r="AE10" i="2"/>
  <c r="AJ33" i="2"/>
  <c r="AL33" i="2" s="1"/>
  <c r="AJ23" i="2"/>
  <c r="AL23" i="2" s="1"/>
  <c r="AG23" i="2"/>
  <c r="AK23" i="2"/>
  <c r="AM23" i="2" s="1"/>
  <c r="AJ12" i="2"/>
  <c r="AL12" i="2" s="1"/>
  <c r="AG17" i="2"/>
  <c r="AK12" i="2"/>
  <c r="AM12" i="2" s="1"/>
  <c r="AI33" i="2"/>
  <c r="BP27" i="5"/>
  <c r="BQ27" i="5" s="1"/>
  <c r="BP3" i="5"/>
  <c r="BQ3" i="5" s="1"/>
  <c r="BP11" i="5"/>
  <c r="BQ11" i="5" s="1"/>
  <c r="BP25" i="5"/>
  <c r="BQ25" i="5" s="1"/>
  <c r="AC23" i="2"/>
  <c r="AE26" i="2"/>
  <c r="AE5" i="2"/>
  <c r="AJ6" i="2"/>
  <c r="AL6" i="2" s="1"/>
  <c r="AJ24" i="2"/>
  <c r="AL24" i="2" s="1"/>
  <c r="AG24" i="2"/>
  <c r="AP24" i="2" s="1"/>
  <c r="BP8" i="2"/>
  <c r="BP7" i="2"/>
  <c r="AE12" i="2"/>
  <c r="AI8" i="2"/>
  <c r="AI9"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5" i="2"/>
  <c r="AL5" i="2" s="1"/>
  <c r="BP43" i="5"/>
  <c r="BQ43" i="5" s="1"/>
  <c r="BP49" i="5"/>
  <c r="BQ49" i="5" s="1"/>
  <c r="AG6" i="2"/>
  <c r="BP39" i="5"/>
  <c r="BQ39" i="5" s="1"/>
  <c r="AK33" i="2"/>
  <c r="AM33" i="2" s="1"/>
  <c r="E27" i="2"/>
  <c r="BD4" i="2"/>
  <c r="BD27" i="2"/>
  <c r="BD16" i="2"/>
  <c r="BD29" i="2"/>
  <c r="BD5" i="2"/>
  <c r="BD30" i="2"/>
  <c r="BD33" i="2"/>
  <c r="BD9" i="2"/>
  <c r="BD10" i="2"/>
  <c r="BD31" i="2"/>
  <c r="BD15" i="2"/>
  <c r="BD13" i="2"/>
  <c r="BD18" i="2"/>
  <c r="BD6" i="2"/>
  <c r="BD26" i="2"/>
  <c r="BD25" i="2"/>
  <c r="BD21" i="2"/>
  <c r="BD7" i="2"/>
  <c r="BD3" i="2"/>
  <c r="BD17" i="2"/>
  <c r="BD22" i="2"/>
  <c r="BD2" i="2"/>
  <c r="BD23" i="2"/>
  <c r="BD12" i="2"/>
  <c r="BD20" i="2"/>
  <c r="BD32" i="2"/>
  <c r="BD11" i="2"/>
  <c r="K8" i="2"/>
  <c r="E8" i="2"/>
  <c r="BB14" i="2"/>
  <c r="E14" i="2"/>
  <c r="K24" i="2"/>
  <c r="E24" i="2"/>
  <c r="K19" i="2"/>
  <c r="E19" i="2"/>
  <c r="BC19" i="2"/>
  <c r="AC24" i="2"/>
  <c r="BB8" i="2"/>
  <c r="BC8" i="2"/>
  <c r="AC18" i="2"/>
  <c r="AC12" i="2"/>
  <c r="AE18" i="2"/>
  <c r="AC22" i="2"/>
  <c r="AC32" i="2"/>
  <c r="AC3" i="2"/>
  <c r="AJ7" i="2"/>
  <c r="AL7" i="2" s="1"/>
  <c r="AC19" i="2"/>
  <c r="AC27" i="2"/>
  <c r="AC15" i="2"/>
  <c r="AG18" i="2"/>
  <c r="AC29" i="2"/>
  <c r="AC14" i="2"/>
  <c r="AC20" i="2"/>
  <c r="AC4" i="2"/>
  <c r="AC6" i="2"/>
  <c r="AC8" i="2"/>
  <c r="AC11" i="2"/>
  <c r="AC25" i="2"/>
  <c r="AC9" i="2"/>
  <c r="AC13" i="2"/>
  <c r="AC16" i="2"/>
  <c r="AC31" i="2"/>
  <c r="AC17" i="2"/>
  <c r="AC26" i="2"/>
  <c r="AC30" i="2"/>
  <c r="AC7" i="2"/>
  <c r="AC21" i="2"/>
  <c r="AI18" i="2"/>
  <c r="AK21" i="2"/>
  <c r="AM21" i="2" s="1"/>
  <c r="AG21" i="2"/>
  <c r="AP21" i="2" s="1"/>
  <c r="AI27" i="2"/>
  <c r="AJ16" i="2"/>
  <c r="AL16" i="2" s="1"/>
  <c r="AI16" i="2"/>
  <c r="AP16" i="2" s="1"/>
  <c r="AC33" i="2"/>
  <c r="AJ26" i="2"/>
  <c r="AL26" i="2" s="1"/>
  <c r="AI26" i="2"/>
  <c r="AI5" i="2"/>
  <c r="AC5" i="2"/>
  <c r="AI7" i="2"/>
  <c r="AC2" i="2"/>
  <c r="AG31" i="2"/>
  <c r="BB19" i="2"/>
  <c r="BJ30" i="2"/>
  <c r="BJ13" i="2"/>
  <c r="BC24" i="2"/>
  <c r="BB24" i="2"/>
  <c r="BB17" i="2"/>
  <c r="K17" i="2"/>
  <c r="BB4" i="2"/>
  <c r="K4" i="2"/>
  <c r="BC33" i="2"/>
  <c r="K33" i="2"/>
  <c r="BC15" i="2"/>
  <c r="K15" i="2"/>
  <c r="BC13" i="2"/>
  <c r="K13" i="2"/>
  <c r="BB2" i="2"/>
  <c r="K2" i="2"/>
  <c r="BB31" i="2"/>
  <c r="K31" i="2"/>
  <c r="BB29" i="2"/>
  <c r="K29" i="2"/>
  <c r="BB30" i="2"/>
  <c r="K30" i="2"/>
  <c r="BC30" i="2"/>
  <c r="BB12" i="2"/>
  <c r="K12" i="2"/>
  <c r="BC3" i="2"/>
  <c r="K3" i="2"/>
  <c r="BB9" i="2"/>
  <c r="K9" i="2"/>
  <c r="BC10" i="2"/>
  <c r="K10" i="2"/>
  <c r="BB32" i="2"/>
  <c r="K32" i="2"/>
  <c r="BC23" i="2"/>
  <c r="K23" i="2"/>
  <c r="BC27" i="2"/>
  <c r="K27" i="2"/>
  <c r="BC11" i="2"/>
  <c r="K11" i="2"/>
  <c r="BC14" i="2"/>
  <c r="K14" i="2"/>
  <c r="BC5" i="2"/>
  <c r="K5" i="2"/>
  <c r="BB6" i="2"/>
  <c r="K6" i="2"/>
  <c r="BC16" i="2"/>
  <c r="K16" i="2"/>
  <c r="BC7" i="2"/>
  <c r="K7" i="2"/>
  <c r="BC21" i="2"/>
  <c r="K21" i="2"/>
  <c r="BB22" i="2"/>
  <c r="K22" i="2"/>
  <c r="BC18" i="2"/>
  <c r="K18" i="2"/>
  <c r="BC26" i="2"/>
  <c r="K26" i="2"/>
  <c r="BB20" i="2"/>
  <c r="K20" i="2"/>
  <c r="BC25" i="2"/>
  <c r="K25" i="2"/>
  <c r="BB25" i="2"/>
  <c r="BJ12" i="2"/>
  <c r="BJ11" i="2"/>
  <c r="BJ7" i="2"/>
  <c r="BB11" i="2"/>
  <c r="BJ16" i="2"/>
  <c r="AK9" i="2"/>
  <c r="AM9" i="2" s="1"/>
  <c r="BJ22" i="2"/>
  <c r="BJ31" i="2"/>
  <c r="BJ9" i="2"/>
  <c r="AK20" i="2"/>
  <c r="AM20" i="2" s="1"/>
  <c r="AJ20" i="2"/>
  <c r="AL20" i="2" s="1"/>
  <c r="BJ3" i="2"/>
  <c r="AK5" i="2"/>
  <c r="AM5" i="2" s="1"/>
  <c r="BJ15" i="2"/>
  <c r="BC20" i="2"/>
  <c r="AK8" i="2"/>
  <c r="AM8" i="2" s="1"/>
  <c r="BJ33" i="2"/>
  <c r="AJ32" i="2"/>
  <c r="AL32" i="2" s="1"/>
  <c r="AJ8" i="2"/>
  <c r="AL8" i="2" s="1"/>
  <c r="BJ17" i="2"/>
  <c r="AK16" i="2"/>
  <c r="AM16" i="2" s="1"/>
  <c r="BJ8" i="2"/>
  <c r="BJ32" i="2"/>
  <c r="BJ27" i="2"/>
  <c r="AK26" i="2"/>
  <c r="AM26" i="2" s="1"/>
  <c r="BJ26" i="2"/>
  <c r="BJ6" i="2"/>
  <c r="BJ24" i="2"/>
  <c r="BJ14" i="2"/>
  <c r="BJ29" i="2"/>
  <c r="BJ20" i="2"/>
  <c r="BJ19" i="2"/>
  <c r="BJ21" i="2"/>
  <c r="BB27" i="2"/>
  <c r="BJ23" i="2"/>
  <c r="AJ17" i="2"/>
  <c r="AL17" i="2" s="1"/>
  <c r="AK27" i="2"/>
  <c r="AM27" i="2" s="1"/>
  <c r="AJ18" i="2"/>
  <c r="AL18" i="2" s="1"/>
  <c r="AK10" i="2"/>
  <c r="AM10" i="2" s="1"/>
  <c r="AJ10" i="2"/>
  <c r="AL10" i="2" s="1"/>
  <c r="AJ30" i="2"/>
  <c r="AL30" i="2" s="1"/>
  <c r="BJ5" i="2"/>
  <c r="AK17" i="2"/>
  <c r="AM17" i="2" s="1"/>
  <c r="BJ2" i="2"/>
  <c r="AK32" i="2"/>
  <c r="AM32" i="2" s="1"/>
  <c r="AJ31" i="2"/>
  <c r="AL31" i="2" s="1"/>
  <c r="AJ9" i="2"/>
  <c r="AL9" i="2" s="1"/>
  <c r="AJ21" i="2"/>
  <c r="AL21" i="2" s="1"/>
  <c r="AK15" i="2"/>
  <c r="AM15" i="2" s="1"/>
  <c r="AK28" i="2"/>
  <c r="AK7" i="2"/>
  <c r="AM7" i="2" s="1"/>
  <c r="AK30" i="2"/>
  <c r="AM30" i="2" s="1"/>
  <c r="AK18" i="2"/>
  <c r="AM18" i="2" s="1"/>
  <c r="BC29" i="2"/>
  <c r="BC2" i="2"/>
  <c r="BJ25" i="2"/>
  <c r="BC6" i="2"/>
  <c r="AJ15" i="2"/>
  <c r="AL15" i="2" s="1"/>
  <c r="BJ4" i="2"/>
  <c r="BJ10" i="2"/>
  <c r="BB7" i="2"/>
  <c r="BB23" i="2"/>
  <c r="BB18" i="2"/>
  <c r="BB10" i="2"/>
  <c r="BC4" i="2"/>
  <c r="BC17" i="2"/>
  <c r="BJ18" i="2"/>
  <c r="BB16" i="2"/>
  <c r="AJ28" i="2"/>
  <c r="BB13" i="2"/>
  <c r="BC32" i="2"/>
  <c r="BC31" i="2"/>
  <c r="BB26" i="2"/>
  <c r="BB3" i="2"/>
  <c r="BB15" i="2"/>
  <c r="BC12" i="2"/>
  <c r="BC22" i="2"/>
  <c r="BC9" i="2"/>
  <c r="BB5" i="2"/>
  <c r="BB33" i="2"/>
  <c r="BB21"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P5" i="2" s="1"/>
  <c r="AT28" i="2"/>
  <c r="AX28" i="2"/>
  <c r="P28" i="2"/>
  <c r="J28" i="2"/>
  <c r="BP2" i="2" s="1"/>
  <c r="AZ28" i="2"/>
  <c r="X28" i="2"/>
  <c r="BH28" i="2"/>
  <c r="BK28" i="2" s="1"/>
  <c r="BG28" i="2"/>
  <c r="BI28" i="2"/>
  <c r="AM28" i="2" l="1"/>
  <c r="AP15" i="2"/>
  <c r="AP29" i="2"/>
  <c r="AP4" i="2"/>
  <c r="AP27" i="2"/>
  <c r="AP3" i="2"/>
  <c r="AP19" i="2"/>
  <c r="AP20" i="2"/>
  <c r="AO31" i="2"/>
  <c r="AN19" i="2"/>
  <c r="AP31" i="2"/>
  <c r="AP13" i="2"/>
  <c r="BP13" i="2"/>
  <c r="AP6" i="2"/>
  <c r="AP23" i="2"/>
  <c r="AP32" i="2"/>
  <c r="AP9" i="2"/>
  <c r="AP18" i="2"/>
  <c r="AP8" i="2"/>
  <c r="AP33" i="2"/>
  <c r="AP7" i="2"/>
  <c r="AP12" i="2"/>
  <c r="AP5" i="2"/>
  <c r="AP26" i="2"/>
  <c r="AP10" i="2"/>
  <c r="AP17" i="2"/>
  <c r="BO15" i="2"/>
  <c r="BW6" i="2"/>
  <c r="BW7" i="2" s="1"/>
  <c r="BW8" i="2" s="1"/>
  <c r="BV4" i="2"/>
  <c r="BX4" i="2" s="1"/>
  <c r="BX7" i="2" s="1"/>
  <c r="BP4" i="2"/>
  <c r="BP11" i="2"/>
  <c r="AN24" i="2"/>
  <c r="BQ67" i="5"/>
  <c r="BP67" i="5"/>
  <c r="AO8" i="2"/>
  <c r="AO19" i="2"/>
  <c r="BD28" i="2"/>
  <c r="AO24" i="2"/>
  <c r="K28" i="2"/>
  <c r="AO28" i="2" s="1"/>
  <c r="E28" i="2"/>
  <c r="AO21" i="2"/>
  <c r="AC28" i="2"/>
  <c r="AN8" i="2"/>
  <c r="AL28" i="2"/>
  <c r="AO10" i="2"/>
  <c r="AO15" i="2"/>
  <c r="AO17" i="2"/>
  <c r="AN13" i="2"/>
  <c r="AO13" i="2"/>
  <c r="AN25" i="2"/>
  <c r="AO25" i="2"/>
  <c r="AN7" i="2"/>
  <c r="AO7" i="2"/>
  <c r="AN27" i="2"/>
  <c r="AO27" i="2"/>
  <c r="AN12" i="2"/>
  <c r="AO12" i="2"/>
  <c r="AN22" i="2"/>
  <c r="AO22" i="2"/>
  <c r="AN14" i="2"/>
  <c r="AO14" i="2"/>
  <c r="AO9" i="2"/>
  <c r="AO30" i="2"/>
  <c r="AN2" i="2"/>
  <c r="AO2" i="2"/>
  <c r="AN33" i="2"/>
  <c r="AO33" i="2"/>
  <c r="AN29" i="2"/>
  <c r="AO29" i="2"/>
  <c r="AN4" i="2"/>
  <c r="AO4" i="2"/>
  <c r="AO18" i="2"/>
  <c r="AN5" i="2"/>
  <c r="AO5" i="2"/>
  <c r="AO20" i="2"/>
  <c r="AN16" i="2"/>
  <c r="AO16" i="2"/>
  <c r="AN23" i="2"/>
  <c r="AO23" i="2"/>
  <c r="AN26" i="2"/>
  <c r="AO26" i="2"/>
  <c r="AN6" i="2"/>
  <c r="AO6" i="2"/>
  <c r="AN11" i="2"/>
  <c r="AO11" i="2"/>
  <c r="AO32" i="2"/>
  <c r="AN3" i="2"/>
  <c r="AO3" i="2"/>
  <c r="AN15" i="2"/>
  <c r="AN17" i="2"/>
  <c r="AN20" i="2"/>
  <c r="AN9" i="2"/>
  <c r="AN30" i="2"/>
  <c r="AN31" i="2"/>
  <c r="AN21" i="2"/>
  <c r="AN32" i="2"/>
  <c r="AN18" i="2"/>
  <c r="AN10" i="2"/>
  <c r="BB28" i="2"/>
  <c r="BC28" i="2"/>
  <c r="BQ67" i="4"/>
  <c r="BP67" i="4"/>
  <c r="BJ28" i="2"/>
  <c r="BA28" i="2"/>
  <c r="BX8" i="2" l="1"/>
  <c r="AN28" i="2"/>
</calcChain>
</file>

<file path=xl/sharedStrings.xml><?xml version="1.0" encoding="utf-8"?>
<sst xmlns="http://schemas.openxmlformats.org/spreadsheetml/2006/main" count="5639" uniqueCount="1790">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</sst>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718">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9" formatCode="yyyy/mm/dd"/>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26</c:v>
                </c:pt>
                <c:pt idx="37">
                  <c:v>26</c:v>
                </c:pt>
                <c:pt idx="38">
                  <c:v>26</c:v>
                </c:pt>
                <c:pt idx="39">
                  <c:v>26</c:v>
                </c:pt>
                <c:pt idx="40">
                  <c:v>26</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7" dataDxfId="715" headerRowBorderDxfId="716">
  <autoFilter ref="A2:AE1314" xr:uid="{5B054025-4CD5-437B-A2B1-4953810278F9}"/>
  <tableColumns count="31">
    <tableColumn id="1" xr3:uid="{4F0EF3E3-5ED2-413B-9486-9498BEF02C85}" name="DatePickMade" totalsRowLabel="Total" dataDxfId="714" totalsRowDxfId="713"/>
    <tableColumn id="2" xr3:uid="{39F623AD-0A71-404E-ACB2-FF5C232C4B60}" name="GameDate" dataDxfId="712" totalsRowDxfId="711"/>
    <tableColumn id="3" xr3:uid="{F9CBDD2B-6977-478D-B9B1-48132BC29B8D}" name="GameID" dataDxfId="710" totalsRowDxfId="709"/>
    <tableColumn id="4" xr3:uid="{2B6D103E-CF04-4221-A032-6566D087A240}" name="AwayTeam" totalsRowFunction="count" dataDxfId="708" totalsRowDxfId="707"/>
    <tableColumn id="5" xr3:uid="{E9B83039-5C7E-45B4-A5F1-F54DF85D8DB5}" name="HomeTeam" totalsRowFunction="count" dataDxfId="706" totalsRowDxfId="705"/>
    <tableColumn id="6" xr3:uid="{CA60FB2E-C878-4F57-9486-8FFAB21268D1}" name="PredictedAwayScore" totalsRowFunction="count" dataDxfId="704" totalsRowDxfId="703"/>
    <tableColumn id="7" xr3:uid="{BDE84EDC-079B-4057-84F6-42C28780CF56}" name="PredictedHomeScore" totalsRowFunction="count" dataDxfId="702" totalsRowDxfId="701"/>
    <tableColumn id="8" xr3:uid="{AB1145B6-73D2-4952-891E-2532100229DC}" name="PredictedWinner" totalsRowFunction="count" dataDxfId="700" totalsRowDxfId="699"/>
    <tableColumn id="9" xr3:uid="{0FDA5C85-1339-41A1-AEB6-455F4E077F46}" name="PredictedResult" totalsRowFunction="count" dataDxfId="698" totalsRowDxfId="697"/>
    <tableColumn id="10" xr3:uid="{6C6A6DF0-F9AE-4DAF-8957-8621DF7520A2}" name="ActualAwayScore" totalsRowFunction="count" dataDxfId="696"/>
    <tableColumn id="11" xr3:uid="{B8B678E5-1823-43AE-95CC-BEE79D908CEE}" name="ActualHomeScore" totalsRowFunction="count" dataDxfId="695" totalsRowDxfId="694"/>
    <tableColumn id="12" xr3:uid="{C650F2F7-7978-49EE-8737-DCE1A6311E23}" name="ActualWinner" totalsRowFunction="count" dataDxfId="693" totalsRowDxfId="692">
      <calculatedColumnFormula>IF(OR($J3=$K3,AND(ISBLANK($J3),ISBLANK($K3))),"_",IF($J3&gt;$K3,$D3,$E3))</calculatedColumnFormula>
    </tableColumn>
    <tableColumn id="13" xr3:uid="{C3C777BB-B7C0-4722-9240-DAC37612029E}" name="ActualResult" totalsRowFunction="count" dataDxfId="691" totalsRowDxfId="690"/>
    <tableColumn id="17" xr3:uid="{239B68C2-07A2-4506-9EC8-00E52DD7178A}" name="GameIsOver" totalsRowFunction="count" dataDxfId="689" totalsRowDxfId="688">
      <calculatedColumnFormula>IF(ISBLANK(Table2[[#This Row],[ActualResult]]), 0, 1)</calculatedColumnFormula>
    </tableColumn>
    <tableColumn id="14" xr3:uid="{C40BC093-C7BF-4F78-9D28-E8E87FFCAD46}" name="CorrectWinnerPrediction" totalsRowFunction="count" dataDxfId="687" totalsRowDxfId="686">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5" totalsRowDxfId="684">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3" totalsRowDxfId="682">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1" totalsRowDxfId="680"/>
    <tableColumn id="19" xr3:uid="{665B4234-0C9B-451F-996C-0671FAEA8ED7}" name="LosingTeam" totalsRowFunction="count" dataDxfId="679" totalsRowDxfId="678">
      <calculatedColumnFormula>IF($L3="_", "_", IF($L3=$D3,$E3,$D3))</calculatedColumnFormula>
    </tableColumn>
    <tableColumn id="20" xr3:uid="{44E37CA6-669F-47CA-95D2-B831EB8B3628}" name="InterConf" totalsRowFunction="count" dataDxfId="677" totalsRowDxfId="676">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5" totalsRowDxfId="674">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3" totalsRowDxfId="672">
      <calculatedColumnFormula>IF(Table2[[#This Row],[InterConf]]=1,IF(Table2[[#This Row],[InterDiv]]=0, 1, 0), 0)</calculatedColumnFormula>
    </tableColumn>
    <tableColumn id="22" xr3:uid="{CF57AF56-FFCF-4952-BAB8-36DAD7FDF03B}" name="CrossConf" totalsRowFunction="count" dataDxfId="671" totalsRowDxfId="6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9" totalsRowDxfId="668"/>
    <tableColumn id="25" xr3:uid="{5D6968E6-45CE-4B45-818F-1A4B201A39D4}" name="PostGameNotes" totalsRowFunction="count" dataDxfId="667" totalsRowDxfId="666"/>
    <tableColumn id="26" xr3:uid="{4CC012EB-DB6C-4853-A5B9-75650FDCD78B}" name="GameHasShutOut" dataDxfId="665" totalsRowDxfId="664">
      <calculatedColumnFormula>IF(AND(Table2[[#This Row],[GameIsOver]]=1,Table2[[#This Row],[ActualHomeScore]]*Table2[[#This Row],[ActualAwayScore]]=0), 1,0)</calculatedColumnFormula>
    </tableColumn>
    <tableColumn id="30" xr3:uid="{9F2BC698-979E-418D-A635-D09045DEAC35}" name="NewPointsAway" dataDxfId="663" totalsRowDxfId="662">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1" totalsRowDxfId="660">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1" totalsRowDxfId="659">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0" totalsRowDxfId="2">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35" totalsRowDxfId="658">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7" dataDxfId="656">
  <autoFilter ref="A1:AG273" xr:uid="{74EEDFCB-ED7A-4BB1-A2EE-67F4F56372D2}"/>
  <tableColumns count="33">
    <tableColumn id="1" xr3:uid="{A49AAD1C-7D7D-45B8-A139-0779BA31A77E}" name="Date" dataDxfId="655"/>
    <tableColumn id="2" xr3:uid="{730CD6D2-246F-432B-8EEB-0203EE317A26}" name="ANA" dataDxfId="654">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3"/>
    <tableColumn id="4" xr3:uid="{87F00FE4-13FE-4967-9AA3-C167D9305BF9}" name="BUF" dataDxfId="652"/>
    <tableColumn id="5" xr3:uid="{E4871159-5731-4550-8344-84BE83ED01F0}" name="CAR" dataDxfId="651"/>
    <tableColumn id="6" xr3:uid="{5725D175-4124-4B24-993F-7A6EFE1491AC}" name="CBJ" dataDxfId="650"/>
    <tableColumn id="7" xr3:uid="{C13EFE5D-116B-45F1-A9D9-40B119CB0AD5}" name="CGY" dataDxfId="649"/>
    <tableColumn id="8" xr3:uid="{64E13E1C-E642-404F-86A4-5519B5259476}" name="CHI" dataDxfId="648"/>
    <tableColumn id="9" xr3:uid="{36E64709-D15B-46B3-A7DE-B98D6486B271}" name="COL" dataDxfId="647"/>
    <tableColumn id="10" xr3:uid="{1CD1FEAC-B353-4165-A857-F8E64B61D6BA}" name="DAL" dataDxfId="646"/>
    <tableColumn id="11" xr3:uid="{23CC1A05-CF3C-41D9-ADFE-F115BEFC985F}" name="DET" dataDxfId="645"/>
    <tableColumn id="12" xr3:uid="{1C5CEC72-E9F1-43F8-A2AB-965A58C697FF}" name="EDM" dataDxfId="644"/>
    <tableColumn id="13" xr3:uid="{CC6E7C18-A903-499F-B324-61FD69F457D3}" name="FLA" dataDxfId="643"/>
    <tableColumn id="14" xr3:uid="{EA30EDB7-6072-42F9-B2C0-5015D88CD405}" name="LAK" dataDxfId="642"/>
    <tableColumn id="15" xr3:uid="{43F59676-0F92-4F04-B89B-D52DE8300412}" name="MIN" dataDxfId="641"/>
    <tableColumn id="16" xr3:uid="{74052D50-F767-4835-96C3-D812137B6B78}" name="MTL" dataDxfId="640"/>
    <tableColumn id="17" xr3:uid="{090B024D-8AC7-4C1B-9B31-4454C3F37CB3}" name="NJD" dataDxfId="639"/>
    <tableColumn id="18" xr3:uid="{526C0944-F465-462A-8ECA-BF074D7EB1DE}" name="NSH" dataDxfId="638"/>
    <tableColumn id="19" xr3:uid="{7C20E30B-1AA1-48BD-A65C-DE528BA72FE6}" name="NYI" dataDxfId="637"/>
    <tableColumn id="20" xr3:uid="{27A2F177-CC7A-4B19-977F-CEA1C51D6C0E}" name="NYR" dataDxfId="636"/>
    <tableColumn id="21" xr3:uid="{073FE83E-0AF1-44C3-AE3C-5BD26992F7D5}" name="OTT" dataDxfId="635"/>
    <tableColumn id="22" xr3:uid="{6370A811-7903-4DD2-9DE8-8D7B816BE146}" name="PHI" dataDxfId="634"/>
    <tableColumn id="23" xr3:uid="{37BEE05D-28D8-4538-8285-29B64599DD4E}" name="PIT" dataDxfId="633"/>
    <tableColumn id="24" xr3:uid="{132755F5-4605-4136-9380-5C1921B33212}" name="SEA" dataDxfId="632"/>
    <tableColumn id="25" xr3:uid="{0468EE05-8CDF-4319-BE9D-D89F14C8E183}" name="SJS" dataDxfId="631"/>
    <tableColumn id="26" xr3:uid="{C0A1252B-B678-413D-B72A-E409CAA4D568}" name="STL" dataDxfId="630"/>
    <tableColumn id="27" xr3:uid="{2FCCA5C4-ADEA-43B2-980E-C95A408B8B92}" name="TBL" dataDxfId="629"/>
    <tableColumn id="28" xr3:uid="{399BA29B-CDF9-4FB4-9C8F-90EF3231D634}" name="TOR" dataDxfId="628"/>
    <tableColumn id="29" xr3:uid="{3FD60A86-C15C-4F59-96BA-7D808B5C7AF7}" name="UTA" dataDxfId="627"/>
    <tableColumn id="30" xr3:uid="{E95E1BF9-F880-45B8-BABE-2E3FFD2EB59F}" name="VAN" dataDxfId="626"/>
    <tableColumn id="31" xr3:uid="{14971F10-0533-4026-A0C3-1CD757193D21}" name="VGK" dataDxfId="625"/>
    <tableColumn id="32" xr3:uid="{78F9574A-44B1-4063-8869-88AD0333E712}" name="WPG" dataDxfId="624"/>
    <tableColumn id="33" xr3:uid="{E013F70D-43E1-4AE8-99B8-77027202A8A5}" name="WSH" dataDxfId="6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2" dataDxfId="621">
  <autoFilter ref="A1:JO33" xr:uid="{2A4A11DC-9405-4D6C-9F97-FDF0CCB41A11}"/>
  <sortState xmlns:xlrd2="http://schemas.microsoft.com/office/spreadsheetml/2017/richdata2" ref="A2:JO33">
    <sortCondition ref="B2:B33"/>
    <sortCondition ref="C2:C33"/>
    <sortCondition descending="1" ref="AN2:AN33"/>
  </sortState>
  <tableColumns count="275">
    <tableColumn id="1" xr3:uid="{6A7086D0-711A-41B7-A4B8-9D377B70EC26}" name="Team" totalsRowLabel="Total" dataDxfId="620" totalsRowDxfId="619"/>
    <tableColumn id="274" xr3:uid="{010ED52E-0419-4863-94F8-9AF3356A2738}" name="Conf" dataDxfId="618" totalsRowDxfId="617"/>
    <tableColumn id="275" xr3:uid="{72531E18-55CF-4588-B22F-9093ECF8BF1A}" name="Div" dataDxfId="616" totalsRowDxfId="615"/>
    <tableColumn id="2" xr3:uid="{BD7886D5-3240-48F9-AD10-972D3E8FE85B}" name="2024-10-03" totalsRowFunction="average" dataDxfId="614" totalsRowDxfId="613">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2" totalsRowDxfId="611">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10" totalsRowDxfId="60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8" totalsRowDxfId="607">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6" totalsRowDxfId="605">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4" totalsRowDxfId="60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2" totalsRowDxfId="601">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600" totalsRowDxfId="599">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8" totalsRowDxfId="597">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6" totalsRowDxfId="59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4" totalsRowDxfId="593">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2" totalsRowDxfId="591">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90" totalsRowDxfId="58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8" totalsRowDxfId="587">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6" totalsRowDxfId="585">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4" totalsRowDxfId="58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81" totalsRowDxfId="580">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9" totalsRowDxfId="578">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7" totalsRowDxfId="576">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5" totalsRowDxfId="57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2" totalsRowDxfId="571">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70" totalsRowDxfId="569">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8" totalsRowDxfId="56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6" totalsRowDxfId="565">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4" totalsRowDxfId="563">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2" totalsRowDxfId="56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60" totalsRowDxfId="559">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8" totalsRowDxfId="557">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6" totalsRowDxfId="555">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4" totalsRowDxfId="55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2" totalsRowDxfId="551">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50" totalsRowDxfId="549">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8" totalsRowDxfId="54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6" totalsRowDxfId="545">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4" totalsRowDxfId="543">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2" totalsRowDxfId="54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40" totalsRowDxfId="539">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8" totalsRowDxfId="537">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6" totalsRowDxfId="535">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4" totalsRowDxfId="53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2" totalsRowDxfId="531">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30" totalsRowDxfId="529">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8" totalsRowDxfId="52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6" totalsRowDxfId="525">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4" totalsRowDxfId="523">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2" totalsRowDxfId="52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20" totalsRowDxfId="519">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8" totalsRowDxfId="517">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6" totalsRowDxfId="515">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4" totalsRowDxfId="51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2" totalsRowDxfId="511">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10" totalsRowDxfId="509">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8" totalsRowDxfId="50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6" totalsRowDxfId="505">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4" totalsRowDxfId="503">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2" totalsRowDxfId="50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500" totalsRowDxfId="499">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8" totalsRowDxfId="497">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6" totalsRowDxfId="495">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4" totalsRowDxfId="49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2" totalsRowDxfId="491">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90" totalsRowDxfId="489">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8" totalsRowDxfId="4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6" totalsRowDxfId="485">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4" totalsRowDxfId="483">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2" totalsRowDxfId="4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80" totalsRowDxfId="479">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8" totalsRowDxfId="477">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6" totalsRowDxfId="475">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4" totalsRowDxfId="4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2" totalsRowDxfId="471">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70" totalsRowDxfId="469">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8" totalsRowDxfId="46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6" totalsRowDxfId="465">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4" totalsRowDxfId="463">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2" totalsRowDxfId="46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60" totalsRowDxfId="459">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8" totalsRowDxfId="457">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6" totalsRowDxfId="455">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4" totalsRowDxfId="45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2" totalsRowDxfId="451">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50" totalsRowDxfId="449">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8" totalsRowDxfId="44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6" totalsRowDxfId="445">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4" totalsRowDxfId="443">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2" totalsRowDxfId="44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40" totalsRowDxfId="439">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8" totalsRowDxfId="437">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6" totalsRowDxfId="435">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4" totalsRowDxfId="43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2" totalsRowDxfId="431">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30" totalsRowDxfId="429">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8" totalsRowDxfId="42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6" totalsRowDxfId="425">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4" totalsRowDxfId="423">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2" totalsRowDxfId="42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20" totalsRowDxfId="419">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8" totalsRowDxfId="417">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6" totalsRowDxfId="415">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4" totalsRowDxfId="41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2" totalsRowDxfId="411">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10" totalsRowDxfId="409">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8" totalsRowDxfId="40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6" totalsRowDxfId="405">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4" totalsRowDxfId="403">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2" totalsRowDxfId="40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400" totalsRowDxfId="399">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8" totalsRowDxfId="397">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6" totalsRowDxfId="395">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4" totalsRowDxfId="39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2" totalsRowDxfId="391">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90" totalsRowDxfId="389">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8" totalsRowDxfId="38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6" totalsRowDxfId="385">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4" totalsRowDxfId="383">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2" totalsRowDxfId="38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80" totalsRowDxfId="379">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8" totalsRowDxfId="377">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6" totalsRowDxfId="375">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4" totalsRowDxfId="37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2" totalsRowDxfId="371">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70" totalsRowDxfId="369">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8" totalsRowDxfId="36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6" totalsRowDxfId="365">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4" totalsRowDxfId="363">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2" totalsRowDxfId="36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60" totalsRowDxfId="359">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8" totalsRowDxfId="357">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6" totalsRowDxfId="355">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4" totalsRowDxfId="35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2" totalsRowDxfId="351">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50" totalsRowDxfId="349">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8" totalsRowDxfId="34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6" totalsRowDxfId="345">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4" totalsRowDxfId="343">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2" totalsRowDxfId="34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40" totalsRowDxfId="339">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8" totalsRowDxfId="337">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6" totalsRowDxfId="335">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4" totalsRowDxfId="33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2" totalsRowDxfId="331">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30" totalsRowDxfId="329">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8" totalsRowDxfId="32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6" totalsRowDxfId="325">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4" totalsRowDxfId="323">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2" totalsRowDxfId="32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20" totalsRowDxfId="319">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8" totalsRowDxfId="317">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6" totalsRowDxfId="315">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4" totalsRowDxfId="31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2" totalsRowDxfId="311">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10" totalsRowDxfId="309">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8" totalsRowDxfId="30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6" totalsRowDxfId="305">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4" totalsRowDxfId="303">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2" totalsRowDxfId="30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300" totalsRowDxfId="299">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8" totalsRowDxfId="297">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6" totalsRowDxfId="295">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4" totalsRowDxfId="29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2" totalsRowDxfId="291">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90" totalsRowDxfId="289">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8" totalsRowDxfId="2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6" totalsRowDxfId="285">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4" totalsRowDxfId="283">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2" totalsRowDxfId="2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80" totalsRowDxfId="279">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8" totalsRowDxfId="277">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6" totalsRowDxfId="275">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4" totalsRowDxfId="2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2" totalsRowDxfId="271">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70" totalsRowDxfId="269">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8" totalsRowDxfId="26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6" totalsRowDxfId="265">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4" totalsRowDxfId="263">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2" totalsRowDxfId="26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60" totalsRowDxfId="259">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8" totalsRowDxfId="257">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6" totalsRowDxfId="255">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4" totalsRowDxfId="25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2" totalsRowDxfId="251">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50" totalsRowDxfId="249">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8" totalsRowDxfId="24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6" totalsRowDxfId="245">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4" totalsRowDxfId="243">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2" totalsRowDxfId="24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40" totalsRowDxfId="239">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8" totalsRowDxfId="237">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6" totalsRowDxfId="235">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4" totalsRowDxfId="23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2" totalsRowDxfId="231">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30" totalsRowDxfId="229">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8" totalsRowDxfId="22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6" totalsRowDxfId="225">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4" totalsRowDxfId="223">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2" totalsRowDxfId="22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20" totalsRowDxfId="219">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8" totalsRowDxfId="217">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6" totalsRowDxfId="215"/>
    <tableColumn id="203" xr3:uid="{EF04B5B5-9142-4C44-8A69-7BDEC74C0F2F}" name="2025-04-22" dataDxfId="214" totalsRowDxfId="213"/>
    <tableColumn id="204" xr3:uid="{82B364E6-C40F-4EA4-B27D-9C321844B44D}" name="2025-04-23" dataDxfId="212" totalsRowDxfId="211"/>
    <tableColumn id="205" xr3:uid="{A3EE5B43-B6BC-40EA-85FF-398957E3EC07}" name="2025-04-24" dataDxfId="210" totalsRowDxfId="209"/>
    <tableColumn id="206" xr3:uid="{8772AE8A-933D-46C1-B9C1-60B6C8185E8A}" name="2025-04-25" dataDxfId="208" totalsRowDxfId="207"/>
    <tableColumn id="207" xr3:uid="{484C07C8-EBA2-453D-B583-F930911565C0}" name="2025-04-26" dataDxfId="206" totalsRowDxfId="205"/>
    <tableColumn id="208" xr3:uid="{B52D8603-B5B2-488C-A433-34FD2A683C6B}" name="2025-04-27" dataDxfId="204" totalsRowDxfId="203"/>
    <tableColumn id="209" xr3:uid="{169BF9D8-EE52-429B-B28E-9B5C27822A41}" name="2025-04-28" dataDxfId="202" totalsRowDxfId="201"/>
    <tableColumn id="210" xr3:uid="{84174DF3-C71A-4E90-8847-B6C7B782A654}" name="2025-04-29" dataDxfId="200" totalsRowDxfId="199"/>
    <tableColumn id="211" xr3:uid="{206EDDC5-46BB-4D3A-9BE0-E0197053913D}" name="2025-04-30" dataDxfId="198" totalsRowDxfId="197"/>
    <tableColumn id="212" xr3:uid="{366CA1C4-A2DF-4B3E-A696-C1F3BBAD987A}" name="2025-05-01" dataDxfId="196" totalsRowDxfId="195"/>
    <tableColumn id="213" xr3:uid="{77111EA0-AC60-4806-8C9E-118542B3A239}" name="2025-05-02" dataDxfId="194" totalsRowDxfId="193"/>
    <tableColumn id="214" xr3:uid="{5F31DB5D-F68F-497F-A3C0-14D09C735B50}" name="2025-05-03" dataDxfId="192" totalsRowDxfId="191"/>
    <tableColumn id="215" xr3:uid="{053478A4-6AB5-46FA-AB15-755FCEDA366B}" name="2025-05-04" dataDxfId="190" totalsRowDxfId="189"/>
    <tableColumn id="216" xr3:uid="{E63F8AFE-33C8-44CE-ABD5-87AFA2B2DEE5}" name="2025-05-05" dataDxfId="188" totalsRowDxfId="187"/>
    <tableColumn id="217" xr3:uid="{0F704A9A-705A-4A63-A5CB-2E2030610C2C}" name="2025-05-06" dataDxfId="186" totalsRowDxfId="185"/>
    <tableColumn id="218" xr3:uid="{5C606A6D-1C96-4494-A223-4347F237E33C}" name="2025-05-07" dataDxfId="184" totalsRowDxfId="183"/>
    <tableColumn id="219" xr3:uid="{28C842CB-95E9-41FC-9A54-6285101CA2E4}" name="2025-05-08" dataDxfId="182" totalsRowDxfId="181"/>
    <tableColumn id="220" xr3:uid="{A5ED12A3-494D-4396-97B2-620410EAB47C}" name="2025-05-09" dataDxfId="180" totalsRowDxfId="179"/>
    <tableColumn id="221" xr3:uid="{0A5ABB48-A153-4B93-9AF3-A6C216F7B6FC}" name="2025-05-10" dataDxfId="178" totalsRowDxfId="177"/>
    <tableColumn id="222" xr3:uid="{0405F07C-691E-4156-B1AB-789FB58D118D}" name="2025-05-11" dataDxfId="176" totalsRowDxfId="175"/>
    <tableColumn id="223" xr3:uid="{246E8105-028E-4D2B-A83D-CB77EA9C86B5}" name="2025-05-12" dataDxfId="174" totalsRowDxfId="173"/>
    <tableColumn id="224" xr3:uid="{D81920D6-A5AC-4A82-B2FA-98E67E362CE3}" name="2025-05-13" dataDxfId="172" totalsRowDxfId="171"/>
    <tableColumn id="225" xr3:uid="{CC727698-0496-467C-971F-D75A82A7EBDF}" name="2025-05-14" dataDxfId="170" totalsRowDxfId="169"/>
    <tableColumn id="226" xr3:uid="{339361FD-67CC-4E23-9ACB-B74553C52593}" name="2025-05-15" dataDxfId="168" totalsRowDxfId="167"/>
    <tableColumn id="227" xr3:uid="{4DE55659-72B2-4210-9353-7D9C4CCCE733}" name="2025-05-16" dataDxfId="166" totalsRowDxfId="165"/>
    <tableColumn id="228" xr3:uid="{6215F3BA-5DFF-4976-BC80-78E30D01889D}" name="2025-05-17" dataDxfId="164" totalsRowDxfId="163"/>
    <tableColumn id="229" xr3:uid="{50DA08D7-FC7B-49B0-B3F4-1C4635DE3032}" name="2025-05-18" dataDxfId="162" totalsRowDxfId="161"/>
    <tableColumn id="230" xr3:uid="{30BC1EC6-2069-4300-8391-810C9EC04511}" name="2025-05-19" dataDxfId="160" totalsRowDxfId="159"/>
    <tableColumn id="231" xr3:uid="{3043D2FE-95E0-48AF-ACD8-B5634AE3E9D5}" name="2025-05-20" dataDxfId="158" totalsRowDxfId="157"/>
    <tableColumn id="232" xr3:uid="{A1EAF0F2-FC84-4670-AAF9-B5A7CCF2C92A}" name="2025-05-21" dataDxfId="156" totalsRowDxfId="155"/>
    <tableColumn id="233" xr3:uid="{777586C1-D3DF-470E-B1DC-EF50B354B885}" name="2025-05-22" dataDxfId="154" totalsRowDxfId="153"/>
    <tableColumn id="234" xr3:uid="{F9D2BEE5-0C9C-4591-9625-B5A40D8C6987}" name="2025-05-23" dataDxfId="152" totalsRowDxfId="151"/>
    <tableColumn id="235" xr3:uid="{D5CB1CD3-1B56-4F97-9378-63F4D461B94D}" name="2025-05-24" dataDxfId="150" totalsRowDxfId="149"/>
    <tableColumn id="236" xr3:uid="{4474AF3B-88F1-40B9-B58F-5CC8F0AAE000}" name="2025-05-25" dataDxfId="148" totalsRowDxfId="147"/>
    <tableColumn id="237" xr3:uid="{DD6FFB66-C370-442C-9825-05FDB743FE00}" name="2025-05-26" dataDxfId="146" totalsRowDxfId="145"/>
    <tableColumn id="238" xr3:uid="{9BE32098-E719-426B-8143-7E12C6A3F46A}" name="2025-05-27" dataDxfId="144" totalsRowDxfId="143"/>
    <tableColumn id="239" xr3:uid="{F5D1C276-6464-4D7F-BCBD-5336B596A903}" name="2025-05-28" dataDxfId="142" totalsRowDxfId="141"/>
    <tableColumn id="240" xr3:uid="{31B515AE-008A-4669-8CEE-771E1638A518}" name="2025-05-29" dataDxfId="140" totalsRowDxfId="139"/>
    <tableColumn id="241" xr3:uid="{3200C033-4974-4D1B-A44C-3F837D42D2DC}" name="2025-05-30" dataDxfId="138" totalsRowDxfId="137"/>
    <tableColumn id="242" xr3:uid="{4D4CDA41-067D-4DA0-95F0-4823FC08D4E5}" name="2025-05-31" dataDxfId="136" totalsRowDxfId="135"/>
    <tableColumn id="243" xr3:uid="{3DBF5A2B-0E33-4E1C-9DC2-18CA4F0A1493}" name="2025-06-01" dataDxfId="134" totalsRowDxfId="133"/>
    <tableColumn id="244" xr3:uid="{9D3D72D9-161F-4909-8971-6C5C7D46BAA7}" name="2025-06-02" dataDxfId="132" totalsRowDxfId="131"/>
    <tableColumn id="245" xr3:uid="{232663AE-B137-4CF8-A170-52E93C00C65D}" name="2025-06-03" dataDxfId="130" totalsRowDxfId="129"/>
    <tableColumn id="246" xr3:uid="{BD7A6004-6162-4AC8-9110-BA5E6A9D1049}" name="2025-06-04" dataDxfId="128" totalsRowDxfId="127"/>
    <tableColumn id="247" xr3:uid="{C0AA2183-97B0-473E-8388-F06F8164380F}" name="2025-06-05" dataDxfId="126" totalsRowDxfId="125"/>
    <tableColumn id="248" xr3:uid="{F84BC399-3949-4C18-ABAA-64C17BEA5CE0}" name="2025-06-06" dataDxfId="124" totalsRowDxfId="123"/>
    <tableColumn id="249" xr3:uid="{4A9CC113-874C-4FC8-A1A6-63A95A893D95}" name="2025-06-07" dataDxfId="122" totalsRowDxfId="121"/>
    <tableColumn id="250" xr3:uid="{6A253FC8-C38B-4237-BE92-22BD7FDA4D1D}" name="2025-06-08" dataDxfId="120" totalsRowDxfId="119"/>
    <tableColumn id="251" xr3:uid="{ABD1D9B8-A62F-43C7-8867-D07F901B294B}" name="2025-06-09" dataDxfId="118" totalsRowDxfId="117"/>
    <tableColumn id="252" xr3:uid="{FF84CAE4-B5B3-4E8C-ACD5-281ECE9DA5EB}" name="2025-06-10" dataDxfId="116" totalsRowDxfId="115"/>
    <tableColumn id="253" xr3:uid="{06E2F1E1-34E4-442D-91B3-36F14418A6DD}" name="2025-06-11" dataDxfId="114" totalsRowDxfId="113"/>
    <tableColumn id="254" xr3:uid="{00DD0F40-05DE-4EF1-9263-6F11B02C8F66}" name="2025-06-12" dataDxfId="112" totalsRowDxfId="111"/>
    <tableColumn id="255" xr3:uid="{B3BC126B-C9C6-4541-B7BF-8E0A8AF13283}" name="2025-06-13" dataDxfId="110" totalsRowDxfId="109"/>
    <tableColumn id="256" xr3:uid="{58A93E20-2E09-42D6-83C4-3187C52FC2C9}" name="2025-06-14" dataDxfId="108" totalsRowDxfId="107"/>
    <tableColumn id="257" xr3:uid="{99B8A1B1-1594-47C1-A779-5AE979AC6886}" name="2025-06-15" dataDxfId="106" totalsRowDxfId="105"/>
    <tableColumn id="258" xr3:uid="{DB9B71D0-083F-40C9-99EC-EA2500168DB1}" name="2025-06-16" dataDxfId="104" totalsRowDxfId="103"/>
    <tableColumn id="259" xr3:uid="{F368A8EF-CA23-49A5-84B6-E087A332E315}" name="2025-06-17" dataDxfId="102" totalsRowDxfId="101"/>
    <tableColumn id="260" xr3:uid="{F2B11177-CB50-47EB-87ED-A437D4F32F8E}" name="2025-06-18" dataDxfId="100" totalsRowDxfId="99"/>
    <tableColumn id="261" xr3:uid="{F21EDA7F-2C76-45F1-AB9D-D35BEE4425F3}" name="2025-06-19" dataDxfId="98" totalsRowDxfId="97"/>
    <tableColumn id="262" xr3:uid="{527A99F6-045E-4293-955B-C68E4AD9052A}" name="2025-06-20" dataDxfId="96" totalsRowDxfId="95"/>
    <tableColumn id="263" xr3:uid="{99DC238A-A4C6-4EAE-82AC-FCA02043D4EA}" name="2025-06-21" dataDxfId="94" totalsRowDxfId="93"/>
    <tableColumn id="264" xr3:uid="{43477D6D-E749-4FFF-9062-9F92408792BE}" name="2025-06-22" dataDxfId="92" totalsRowDxfId="91"/>
    <tableColumn id="265" xr3:uid="{13D87D26-AA45-4778-8BD5-BDB665171820}" name="2025-06-23" dataDxfId="90" totalsRowDxfId="89"/>
    <tableColumn id="266" xr3:uid="{3DF15EBF-5CB5-4787-8409-9F983729C815}" name="2025-06-24" dataDxfId="88" totalsRowDxfId="87"/>
    <tableColumn id="267" xr3:uid="{71F1B423-DE3D-4704-B52D-D6660BE9B52F}" name="2025-06-25" dataDxfId="86" totalsRowDxfId="85"/>
    <tableColumn id="268" xr3:uid="{E9D496DF-4D64-42C9-9857-E5FCB3FF66F8}" name="2025-06-26" dataDxfId="84" totalsRowDxfId="83"/>
    <tableColumn id="269" xr3:uid="{21A1EEB8-CF48-4BFB-9EB7-3E5069338279}" name="2025-06-27" dataDxfId="82" totalsRowDxfId="81"/>
    <tableColumn id="270" xr3:uid="{05C6922F-BFAD-40A6-BF87-21B77F0394F1}" name="2025-06-28" dataDxfId="80" totalsRowDxfId="79"/>
    <tableColumn id="271" xr3:uid="{8929460E-C610-4A2C-A152-7ADD44E2FE12}" name="2025-06-29" dataDxfId="78" totalsRowDxfId="77"/>
    <tableColumn id="272" xr3:uid="{4C8830FB-F1D3-4D12-BD25-337AA191C58D}" name="2025-06-30" dataDxfId="76" totalsRowDxfId="75"/>
    <tableColumn id="273" xr3:uid="{AC1A3332-3064-4E0E-BA13-DA3DA202B941}" name="2025-07-01" totalsRowFunction="count" dataDxfId="74" totalsRow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72">
  <autoFilter ref="A1:BL33" xr:uid="{A403E24F-C71A-433A-846A-0616DE78145D}"/>
  <sortState xmlns:xlrd2="http://schemas.microsoft.com/office/spreadsheetml/2017/richdata2" ref="A2:BL33">
    <sortCondition descending="1" ref="BD1:BD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0" xr3:uid="{EE4931FD-ADC7-49F3-98DE-CE48D4109732}" name="RECORD" dataDxfId="41" dataCellStyle="Output">
      <calculatedColumnFormula>_xlfn.CONCAT(TEXT(Table3[[#This Row],[W]], "0"), "-", TEXT(Table3[[#This Row],[RL]],"0"), "-", TEXT(Table3[[#This Row],[OTL]]+Table3[[#This Row],[SOL]], "0"))</calculatedColumnFormula>
    </tableColumn>
    <tableColumn id="62" xr3:uid="{9681B520-186F-4C7F-AC8C-33F85BD04A16}" name="SHTO_A" dataDxfId="40"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9">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8">
      <calculatedColumnFormula>Table3[[#This Row],[GF]]/Table3[[#This Row],[GP]]</calculatedColumnFormula>
    </tableColumn>
    <tableColumn id="32" xr3:uid="{F1CD7542-6690-4276-B0F0-95BFD01CFF0B}" name="GAPG" dataDxfId="37">
      <calculatedColumnFormula>Table3[[#This Row],[GA]]/Table3[[#This Row],[GP]]</calculatedColumnFormula>
    </tableColumn>
    <tableColumn id="31" xr3:uid="{39B39AC6-8EA7-4628-BDD5-D00B1BD609DA}" name="GDPG" dataDxfId="36">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opLeftCell="A196" workbookViewId="0">
      <selection activeCell="R220" sqref="R22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1" t="s">
        <v>78</v>
      </c>
      <c r="F1" s="51"/>
      <c r="G1" s="51"/>
      <c r="H1" s="51"/>
      <c r="I1" s="51" t="s">
        <v>79</v>
      </c>
      <c r="J1" s="51"/>
      <c r="K1" s="51"/>
      <c r="L1" s="51"/>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32" t="s">
        <v>1783</v>
      </c>
      <c r="AE2" s="24" t="s">
        <v>1779</v>
      </c>
    </row>
    <row r="3" spans="1:43"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7"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 t="shared" ref="H4:H7" si="1">IF(AND(ISBLANK($F4),ISBLANK($G4)),"_",IF($F4&gt;$G4,$D4,$E4))</f>
        <v>NJD</v>
      </c>
      <c r="I4" s="3" t="s">
        <v>40</v>
      </c>
      <c r="J4" s="3">
        <v>1</v>
      </c>
      <c r="K4" s="3">
        <v>3</v>
      </c>
      <c r="L4" s="3" t="str">
        <f t="shared" ref="L4:L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212</v>
      </c>
      <c r="AP4" t="s">
        <v>1442</v>
      </c>
      <c r="AQ4">
        <v>50</v>
      </c>
    </row>
    <row r="5" spans="1:43"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2"/>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114</v>
      </c>
      <c r="AP5" t="s">
        <v>1443</v>
      </c>
      <c r="AQ5">
        <v>50</v>
      </c>
    </row>
    <row r="6" spans="1:43" x14ac:dyDescent="0.25">
      <c r="A6" s="4">
        <v>45573</v>
      </c>
      <c r="B6" s="4">
        <v>45573</v>
      </c>
      <c r="C6" s="7" t="s">
        <v>120</v>
      </c>
      <c r="D6" s="2" t="s">
        <v>16</v>
      </c>
      <c r="E6" s="2" t="s">
        <v>14</v>
      </c>
      <c r="F6" s="2">
        <v>1</v>
      </c>
      <c r="G6" s="2">
        <v>4</v>
      </c>
      <c r="H6" s="2" t="str">
        <f t="shared" si="1"/>
        <v>FLA</v>
      </c>
      <c r="I6" s="2" t="s">
        <v>40</v>
      </c>
      <c r="J6" s="2">
        <v>4</v>
      </c>
      <c r="K6" s="2">
        <v>6</v>
      </c>
      <c r="L6" s="2" t="str">
        <f t="shared" si="2"/>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98</v>
      </c>
      <c r="AP6" t="s">
        <v>1483</v>
      </c>
      <c r="AQ6">
        <v>50</v>
      </c>
    </row>
    <row r="7" spans="1:43" x14ac:dyDescent="0.25">
      <c r="A7" s="5">
        <v>45573</v>
      </c>
      <c r="B7" s="5">
        <v>45573</v>
      </c>
      <c r="C7" s="8" t="s">
        <v>121</v>
      </c>
      <c r="D7" s="3" t="s">
        <v>17</v>
      </c>
      <c r="E7" s="3" t="s">
        <v>15</v>
      </c>
      <c r="F7" s="3">
        <v>2</v>
      </c>
      <c r="G7" s="3">
        <v>3</v>
      </c>
      <c r="H7" s="3" t="str">
        <f t="shared" si="1"/>
        <v>UTA</v>
      </c>
      <c r="I7" s="3" t="s">
        <v>39</v>
      </c>
      <c r="J7" s="3">
        <v>2</v>
      </c>
      <c r="K7" s="3">
        <v>5</v>
      </c>
      <c r="L7" s="2" t="str">
        <f t="shared" si="2"/>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0.53773584905660377</v>
      </c>
      <c r="AP7" t="s">
        <v>1444</v>
      </c>
      <c r="AQ7">
        <v>50</v>
      </c>
    </row>
    <row r="8" spans="1:43" x14ac:dyDescent="0.25">
      <c r="A8" s="4">
        <v>45576</v>
      </c>
      <c r="B8" s="4">
        <v>45577</v>
      </c>
      <c r="C8" s="7" t="s">
        <v>149</v>
      </c>
      <c r="D8" s="2" t="s">
        <v>47</v>
      </c>
      <c r="E8" s="2" t="s">
        <v>38</v>
      </c>
      <c r="F8" s="2">
        <v>4</v>
      </c>
      <c r="G8" s="2">
        <v>2</v>
      </c>
      <c r="H8" s="2" t="str">
        <f t="shared" ref="H8:H39" si="3">IF(AND(ISBLANK($F8),ISBLANK($G8)),"_",IF($F8&gt;$G8,$D8,$E8))</f>
        <v>ANA</v>
      </c>
      <c r="I8" s="2" t="s">
        <v>40</v>
      </c>
      <c r="J8" s="2">
        <v>2</v>
      </c>
      <c r="K8" s="2">
        <v>0</v>
      </c>
      <c r="L8" s="13" t="str">
        <f t="shared" ref="L8:L39" si="4">IF(OR($J8=$K8,AND(ISBLANK($J8),ISBLANK($K8))),"_",IF($J8&gt;$K8,$D8,$E8))</f>
        <v>ANA</v>
      </c>
      <c r="M8" s="2" t="s">
        <v>40</v>
      </c>
      <c r="N8" s="2">
        <f>IF(ISBLANK(Table2[[#This Row],[ActualResult]]), 0, 1)</f>
        <v>1</v>
      </c>
      <c r="O8" s="2" t="str">
        <f>IF(ISBLANK(Table2[[#This Row],[ActualResult]]), "_", IF(Table2[[#This Row],[ActualWinner]]=Table2[[#This Row],[PredictedWinner]], "Y", "N"))</f>
        <v>Y</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ref="S8:S39" si="5">IF($L8="_", "_", IF($L8=$D8,$E8,$D8))</f>
        <v>SJS</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2</v>
      </c>
      <c r="AB8" s="2">
        <f>IF(Table2[[#This Row],[GameIsOver]]= 0, 0, IF(Table2[[#This Row],[ActualWinner]]=Table2[[#This Row],[HomeTeam]], 2, IF(OR(Table2[[#This Row],[ActualResult]]="OT", Table2[[#This Row],[ActualResult]]="SO"), 1, 0)))</f>
        <v>0</v>
      </c>
      <c r="AC8" s="33">
        <f>(($AN$11)*IF(Table2[[#This Row],[CorrectWinnerPrediction]]="Y", 1, 0))+(($AN$12)*IF(Table2[[#This Row],[CorrectAwayScorePrediction]]="Y", 1, 0))+(($AN$13)*IF(Table2[[#This Row],[CorrectHomeScorePrediction]]="Y", 1, 0))</f>
        <v>0.8</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 s="4" t="str">
        <f>IF(WEEKDAY(Table2[[#This Row],[GameDate]])=1,"SUN",IF(WEEKDAY(Table2[[#This Row],[GameDate]])=2,"MON",IF(WEEKDAY(Table2[[#This Row],[GameDate]])=3,"TUE",IF(WEEKDAY(Table2[[#This Row],[GameDate]])=4,"WED",IF(WEEKDAY(Table2[[#This Row],[GameDate]])=5,"THU",IF(WEEKDAY(Table2[[#This Row],[GameDate]])=6,"FRI", "SAT"))))))</f>
        <v>SAT</v>
      </c>
      <c r="AF8"/>
      <c r="AP8" t="s">
        <v>1457</v>
      </c>
      <c r="AQ8">
        <v>55</v>
      </c>
    </row>
    <row r="9" spans="1:43" x14ac:dyDescent="0.25">
      <c r="A9" s="4">
        <v>45597</v>
      </c>
      <c r="B9" s="4">
        <v>45598</v>
      </c>
      <c r="C9" s="7" t="s">
        <v>287</v>
      </c>
      <c r="D9" s="2" t="s">
        <v>16</v>
      </c>
      <c r="E9" s="2" t="s">
        <v>45</v>
      </c>
      <c r="F9" s="2">
        <v>2</v>
      </c>
      <c r="G9" s="2">
        <v>3</v>
      </c>
      <c r="H9" s="2" t="str">
        <f t="shared" si="3"/>
        <v>PHI</v>
      </c>
      <c r="I9" s="2" t="s">
        <v>77</v>
      </c>
      <c r="J9" s="2">
        <v>3</v>
      </c>
      <c r="K9" s="2">
        <v>0</v>
      </c>
      <c r="L9" s="2" t="str">
        <f t="shared" si="4"/>
        <v>BOS</v>
      </c>
      <c r="M9" s="2" t="s">
        <v>40</v>
      </c>
      <c r="N9" s="2">
        <f>IF(ISBLANK(Table2[[#This Row],[ActualResult]]), 0, 1)</f>
        <v>1</v>
      </c>
      <c r="O9" s="2" t="str">
        <f>IF(ISBLANK(Table2[[#This Row],[ActualResult]]), "_", IF(Table2[[#This Row],[ActualWinner]]=Table2[[#This Row],[PredictedWinner]], "Y", "N"))</f>
        <v>N</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1</v>
      </c>
      <c r="S9" s="2" t="str">
        <f t="shared" si="5"/>
        <v>PHI</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0</v>
      </c>
      <c r="V9" s="2">
        <f>IF(Table2[[#This Row],[InterConf]]=1,IF(Table2[[#This Row],[InterDiv]]=0, 1, 0), 0)</f>
        <v>1</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 s="4" t="str">
        <f>IF(WEEKDAY(Table2[[#This Row],[GameDate]])=1,"SUN",IF(WEEKDAY(Table2[[#This Row],[GameDate]])=2,"MON",IF(WEEKDAY(Table2[[#This Row],[GameDate]])=3,"TUE",IF(WEEKDAY(Table2[[#This Row],[GameDate]])=4,"WED",IF(WEEKDAY(Table2[[#This Row],[GameDate]])=5,"THU",IF(WEEKDAY(Table2[[#This Row],[GameDate]])=6,"FRI", "SAT"))))))</f>
        <v>SAT</v>
      </c>
      <c r="AF9"/>
      <c r="AK9" t="s">
        <v>1765</v>
      </c>
      <c r="AL9" s="30">
        <f>SUMIF($N$3:$N$1315,1, $AC$3:$AC$1315)</f>
        <v>97.899999999999878</v>
      </c>
      <c r="AP9" t="s">
        <v>1458</v>
      </c>
      <c r="AQ9">
        <v>40</v>
      </c>
    </row>
    <row r="10" spans="1:43" x14ac:dyDescent="0.25">
      <c r="A10" s="4">
        <v>45597</v>
      </c>
      <c r="B10" s="4">
        <v>45599</v>
      </c>
      <c r="C10" s="7" t="s">
        <v>299</v>
      </c>
      <c r="D10" s="2" t="s">
        <v>12</v>
      </c>
      <c r="E10" s="2" t="s">
        <v>16</v>
      </c>
      <c r="F10" s="2">
        <v>4</v>
      </c>
      <c r="G10" s="2">
        <v>1</v>
      </c>
      <c r="H10" s="2" t="str">
        <f t="shared" si="3"/>
        <v>SEA</v>
      </c>
      <c r="I10" s="2" t="s">
        <v>40</v>
      </c>
      <c r="J10" s="2">
        <v>0</v>
      </c>
      <c r="K10" s="2">
        <v>2</v>
      </c>
      <c r="L10" s="2" t="str">
        <f t="shared" si="4"/>
        <v>BOS</v>
      </c>
      <c r="M10" s="2" t="s">
        <v>40</v>
      </c>
      <c r="N10" s="2">
        <f>IF(ISBLANK(Table2[[#This Row],[ActualResult]]), 0, 1)</f>
        <v>1</v>
      </c>
      <c r="O10" s="2" t="str">
        <f>IF(ISBLANK(Table2[[#This Row],[ActualResult]]), "_", IF(Table2[[#This Row],[ActualWinner]]=Table2[[#This Row],[PredictedWinner]], "Y", "N"))</f>
        <v>N</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5"/>
        <v>SEA</v>
      </c>
      <c r="T10" s="2">
        <f>IF(INDEX(StatsRegularSeason20242025!$A$2:$C$33,MATCH(Table2[[#This Row],[AwayTeam]],StatsRegularSeason20242025!$A$2:$A$33,0),2)=INDEX(StatsRegularSeason20242025!$A$2:$C$33,MATCH(Table2[[#This Row],[HomeTeam]],StatsRegularSeason20242025!$A$2:$A$33,0),2),1,0)</f>
        <v>0</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0</v>
      </c>
      <c r="W10" s="2">
        <f>IF(INDEX(StatsRegularSeason20242025!$A$2:$C$33,MATCH(Table2[[#This Row],[AwayTeam]],StatsRegularSeason20242025!$A$2:$A$33,0),2)&lt;&gt;INDEX(StatsRegularSeason20242025!$A$2:$C$33,MATCH(Table2[[#This Row],[HomeTeam]],StatsRegularSeason20242025!$A$2:$A$33,0),2),1,0)</f>
        <v>1</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0</v>
      </c>
      <c r="AB10" s="2">
        <f>IF(Table2[[#This Row],[GameIsOver]]= 0, 0, IF(Table2[[#This Row],[ActualWinner]]=Table2[[#This Row],[HomeTeam]], 2, IF(OR(Table2[[#This Row],[ActualResult]]="OT", Table2[[#This Row],[ActualResult]]="SO"), 1, 0)))</f>
        <v>2</v>
      </c>
      <c r="AC10" s="33">
        <f>(($AN$11)*IF(Table2[[#This Row],[CorrectWinnerPrediction]]="Y", 1, 0))+(($AN$12)*IF(Table2[[#This Row],[CorrectAwayScorePrediction]]="Y", 1, 0))+(($AN$13)*IF(Table2[[#This Row],[CorrectHomeScorePrediction]]="Y", 1, 0))</f>
        <v>0</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 s="4" t="str">
        <f>IF(WEEKDAY(Table2[[#This Row],[GameDate]])=1,"SUN",IF(WEEKDAY(Table2[[#This Row],[GameDate]])=2,"MON",IF(WEEKDAY(Table2[[#This Row],[GameDate]])=3,"TUE",IF(WEEKDAY(Table2[[#This Row],[GameDate]])=4,"WED",IF(WEEKDAY(Table2[[#This Row],[GameDate]])=5,"THU",IF(WEEKDAY(Table2[[#This Row],[GameDate]])=6,"FRI", "SAT"))))))</f>
        <v>SUN</v>
      </c>
      <c r="AF10"/>
      <c r="AK10" t="s">
        <v>1766</v>
      </c>
      <c r="AL10" s="30">
        <f>AL9/$AL$4</f>
        <v>0.4617924528301881</v>
      </c>
      <c r="AP10" t="s">
        <v>1460</v>
      </c>
      <c r="AQ10">
        <v>75</v>
      </c>
    </row>
    <row r="11" spans="1:43" x14ac:dyDescent="0.25">
      <c r="A11" s="4">
        <v>45573</v>
      </c>
      <c r="B11" s="4">
        <v>45574</v>
      </c>
      <c r="C11" s="7" t="s">
        <v>125</v>
      </c>
      <c r="D11" s="2" t="s">
        <v>24</v>
      </c>
      <c r="E11" s="2" t="s">
        <v>25</v>
      </c>
      <c r="F11" s="2">
        <v>1</v>
      </c>
      <c r="G11" s="2">
        <v>4</v>
      </c>
      <c r="H11" s="2" t="str">
        <f t="shared" si="3"/>
        <v>VAN</v>
      </c>
      <c r="I11" s="2" t="s">
        <v>40</v>
      </c>
      <c r="J11" s="2">
        <v>6</v>
      </c>
      <c r="K11" s="2">
        <v>5</v>
      </c>
      <c r="L11" s="2" t="str">
        <f t="shared" si="4"/>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5"/>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1784</v>
      </c>
      <c r="AK11" t="s">
        <v>1767</v>
      </c>
      <c r="AL11" s="30">
        <f>$AN$11*($AL$5)</f>
        <v>91.2</v>
      </c>
      <c r="AN11">
        <f>80/100</f>
        <v>0.8</v>
      </c>
      <c r="AP11" t="s">
        <v>1459</v>
      </c>
      <c r="AQ11">
        <v>65</v>
      </c>
    </row>
    <row r="12" spans="1:43" x14ac:dyDescent="0.25">
      <c r="A12" s="5">
        <v>45573</v>
      </c>
      <c r="B12" s="5">
        <v>45574</v>
      </c>
      <c r="C12" s="8" t="s">
        <v>126</v>
      </c>
      <c r="D12" s="3" t="s">
        <v>26</v>
      </c>
      <c r="E12" s="3" t="s">
        <v>27</v>
      </c>
      <c r="F12" s="3">
        <v>2</v>
      </c>
      <c r="G12" s="3">
        <v>3</v>
      </c>
      <c r="H12" s="3" t="str">
        <f t="shared" si="3"/>
        <v>VGK</v>
      </c>
      <c r="I12" s="3" t="s">
        <v>40</v>
      </c>
      <c r="J12" s="3">
        <v>4</v>
      </c>
      <c r="K12" s="3">
        <v>8</v>
      </c>
      <c r="L12" s="3" t="str">
        <f t="shared" si="4"/>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5"/>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1769</v>
      </c>
      <c r="AL12" s="30">
        <f>COUNTIFS($N$3:$N$1315,1, $P$3:$P$1315, "Y")</f>
        <v>32</v>
      </c>
      <c r="AN12">
        <f>10/100</f>
        <v>0.1</v>
      </c>
    </row>
    <row r="13" spans="1:43" x14ac:dyDescent="0.25">
      <c r="A13" s="4">
        <v>45573</v>
      </c>
      <c r="B13" s="4">
        <v>45575</v>
      </c>
      <c r="C13" s="7" t="s">
        <v>127</v>
      </c>
      <c r="D13" s="2" t="s">
        <v>19</v>
      </c>
      <c r="E13" s="2" t="s">
        <v>16</v>
      </c>
      <c r="F13" s="2">
        <v>3</v>
      </c>
      <c r="G13" s="2">
        <v>4</v>
      </c>
      <c r="H13" s="2" t="str">
        <f t="shared" si="3"/>
        <v>BOS</v>
      </c>
      <c r="I13" s="2" t="s">
        <v>40</v>
      </c>
      <c r="J13" s="2">
        <v>4</v>
      </c>
      <c r="K13" s="2">
        <v>6</v>
      </c>
      <c r="L13" s="2" t="str">
        <f t="shared" si="4"/>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5"/>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1768</v>
      </c>
      <c r="AL13" s="30">
        <f>COUNTIFS($N$3:$N$1315,1, $Q$3:$Q$1315, "Y")*$AN$13</f>
        <v>3.5</v>
      </c>
      <c r="AN13">
        <f>10/100</f>
        <v>0.1</v>
      </c>
    </row>
    <row r="14" spans="1:43" x14ac:dyDescent="0.25">
      <c r="A14" s="4">
        <v>45573</v>
      </c>
      <c r="B14" s="4">
        <v>45575</v>
      </c>
      <c r="C14" s="7" t="s">
        <v>128</v>
      </c>
      <c r="D14" s="2" t="s">
        <v>28</v>
      </c>
      <c r="E14" s="2" t="s">
        <v>29</v>
      </c>
      <c r="F14" s="2">
        <v>2</v>
      </c>
      <c r="G14" s="2">
        <v>5</v>
      </c>
      <c r="H14" s="2" t="str">
        <f t="shared" si="3"/>
        <v>BUF</v>
      </c>
      <c r="I14" s="2" t="s">
        <v>40</v>
      </c>
      <c r="J14" s="2">
        <v>3</v>
      </c>
      <c r="K14" s="2">
        <v>1</v>
      </c>
      <c r="L14" s="2" t="str">
        <f t="shared" si="4"/>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5"/>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1775</v>
      </c>
      <c r="AL14">
        <f>COUNTIFS($F$3:$F$1315, $J$3:$J$1315, $N$3:$N$1315,1)</f>
        <v>43</v>
      </c>
    </row>
    <row r="15" spans="1:43" x14ac:dyDescent="0.25">
      <c r="A15" s="4">
        <v>45573</v>
      </c>
      <c r="B15" s="4">
        <v>45575</v>
      </c>
      <c r="C15" s="7" t="s">
        <v>129</v>
      </c>
      <c r="D15" s="2" t="s">
        <v>14</v>
      </c>
      <c r="E15" s="2" t="s">
        <v>30</v>
      </c>
      <c r="F15" s="2">
        <v>5</v>
      </c>
      <c r="G15" s="2">
        <v>3</v>
      </c>
      <c r="H15" s="2" t="str">
        <f t="shared" si="3"/>
        <v>FLA</v>
      </c>
      <c r="I15" s="2" t="s">
        <v>40</v>
      </c>
      <c r="J15" s="2">
        <v>1</v>
      </c>
      <c r="K15" s="2">
        <v>3</v>
      </c>
      <c r="L15" s="2" t="str">
        <f t="shared" si="4"/>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5"/>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 t="shared" si="3"/>
        <v>DET</v>
      </c>
      <c r="I16" s="2" t="s">
        <v>40</v>
      </c>
      <c r="J16" s="2">
        <v>6</v>
      </c>
      <c r="K16" s="2">
        <v>3</v>
      </c>
      <c r="L16" s="2" t="str">
        <f t="shared" si="4"/>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5"/>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 t="shared" si="3"/>
        <v>TOR</v>
      </c>
      <c r="I17" s="2" t="s">
        <v>40</v>
      </c>
      <c r="J17" s="2">
        <v>4</v>
      </c>
      <c r="K17" s="2">
        <v>2</v>
      </c>
      <c r="L17" s="2" t="str">
        <f t="shared" si="4"/>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5"/>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1765</v>
      </c>
      <c r="AL17" s="30">
        <f>SUMIF($N$3:$N$1315,1, $AD$3:$AD$1315)</f>
        <v>102.73999999999991</v>
      </c>
      <c r="AP17" t="s">
        <v>1484</v>
      </c>
      <c r="AQ17">
        <f>SUM(AQ3:AQ16)</f>
        <v>535</v>
      </c>
    </row>
    <row r="18" spans="1:43" x14ac:dyDescent="0.25">
      <c r="A18" s="4">
        <v>45573</v>
      </c>
      <c r="B18" s="4">
        <v>45575</v>
      </c>
      <c r="C18" s="7" t="s">
        <v>131</v>
      </c>
      <c r="D18" s="2" t="s">
        <v>15</v>
      </c>
      <c r="E18" s="2" t="s">
        <v>33</v>
      </c>
      <c r="F18" s="2">
        <v>2</v>
      </c>
      <c r="G18" s="2">
        <v>4</v>
      </c>
      <c r="H18" s="2" t="str">
        <f t="shared" si="3"/>
        <v>NYI</v>
      </c>
      <c r="I18" s="2" t="s">
        <v>40</v>
      </c>
      <c r="J18" s="2">
        <v>5</v>
      </c>
      <c r="K18" s="2">
        <v>4</v>
      </c>
      <c r="L18" s="2" t="str">
        <f t="shared" si="4"/>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5"/>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1766</v>
      </c>
      <c r="AL18" s="30">
        <f>AL17/$AL$4</f>
        <v>0.48462264150943352</v>
      </c>
    </row>
    <row r="19" spans="1:43" x14ac:dyDescent="0.25">
      <c r="A19" s="4">
        <v>45573</v>
      </c>
      <c r="B19" s="4">
        <v>45575</v>
      </c>
      <c r="C19" s="7" t="s">
        <v>133</v>
      </c>
      <c r="D19" s="2" t="s">
        <v>34</v>
      </c>
      <c r="E19" s="2" t="s">
        <v>35</v>
      </c>
      <c r="F19" s="2">
        <v>5</v>
      </c>
      <c r="G19" s="2">
        <v>6</v>
      </c>
      <c r="H19" s="2" t="str">
        <f t="shared" si="3"/>
        <v>NSH</v>
      </c>
      <c r="I19" s="2" t="s">
        <v>40</v>
      </c>
      <c r="J19" s="2">
        <v>4</v>
      </c>
      <c r="K19" s="2">
        <v>3</v>
      </c>
      <c r="L19" s="2" t="str">
        <f t="shared" si="4"/>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5"/>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1785</v>
      </c>
      <c r="AK19" t="s">
        <v>1786</v>
      </c>
      <c r="AL19" s="30">
        <f>COUNTIFS($I$3:$I$1315,"OT",$M$3:$M$1315,"OT",$O$3:$O$1315,"N")</f>
        <v>3</v>
      </c>
    </row>
    <row r="20" spans="1:43" x14ac:dyDescent="0.25">
      <c r="A20" s="4">
        <v>45573</v>
      </c>
      <c r="B20" s="4">
        <v>45575</v>
      </c>
      <c r="C20" s="7" t="s">
        <v>134</v>
      </c>
      <c r="D20" s="2" t="s">
        <v>36</v>
      </c>
      <c r="E20" s="2" t="s">
        <v>37</v>
      </c>
      <c r="F20" s="2">
        <v>1</v>
      </c>
      <c r="G20" s="2">
        <v>5</v>
      </c>
      <c r="H20" s="2" t="str">
        <f t="shared" si="3"/>
        <v>MIN</v>
      </c>
      <c r="I20" s="2" t="s">
        <v>40</v>
      </c>
      <c r="J20" s="2">
        <v>2</v>
      </c>
      <c r="K20" s="2">
        <v>3</v>
      </c>
      <c r="L20" s="2" t="str">
        <f t="shared" si="4"/>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5"/>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1787</v>
      </c>
      <c r="AL20" s="30">
        <f>COUNTIFS($I$3:$I$1315,"SO",$M$3:$M$1315,"SO",$O$3:$O$1315,"N")</f>
        <v>1</v>
      </c>
    </row>
    <row r="21" spans="1:43" x14ac:dyDescent="0.25">
      <c r="A21" s="5">
        <v>45573</v>
      </c>
      <c r="B21" s="5">
        <v>45575</v>
      </c>
      <c r="C21" s="8" t="s">
        <v>135</v>
      </c>
      <c r="D21" s="3" t="s">
        <v>13</v>
      </c>
      <c r="E21" s="3" t="s">
        <v>38</v>
      </c>
      <c r="F21" s="3">
        <v>4</v>
      </c>
      <c r="G21" s="3">
        <v>1</v>
      </c>
      <c r="H21" s="3" t="str">
        <f t="shared" si="3"/>
        <v>STL</v>
      </c>
      <c r="I21" s="3" t="s">
        <v>40</v>
      </c>
      <c r="J21" s="3">
        <v>5</v>
      </c>
      <c r="K21" s="3">
        <v>4</v>
      </c>
      <c r="L21" s="2" t="str">
        <f t="shared" si="4"/>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5"/>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1788</v>
      </c>
      <c r="AL21" s="30">
        <f>COUNTIFS($I$3:$I$1315,"OT",$M$3:$M$1315,"SO",$O$3:$O$1315,"N")</f>
        <v>0</v>
      </c>
    </row>
    <row r="22" spans="1:43" x14ac:dyDescent="0.25">
      <c r="A22" s="4">
        <v>45574</v>
      </c>
      <c r="B22" s="4">
        <v>45576</v>
      </c>
      <c r="C22" s="7" t="s">
        <v>136</v>
      </c>
      <c r="D22" s="2" t="s">
        <v>43</v>
      </c>
      <c r="E22" s="2" t="s">
        <v>44</v>
      </c>
      <c r="F22" s="2">
        <v>3</v>
      </c>
      <c r="G22" s="2">
        <v>6</v>
      </c>
      <c r="H22" s="2" t="str">
        <f t="shared" si="3"/>
        <v>CAR</v>
      </c>
      <c r="I22" s="2" t="s">
        <v>40</v>
      </c>
      <c r="J22" s="2">
        <v>4</v>
      </c>
      <c r="K22" s="2">
        <v>1</v>
      </c>
      <c r="L22" s="13" t="str">
        <f t="shared" si="4"/>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5"/>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1789</v>
      </c>
      <c r="AL22">
        <f>COUNTIFS($I$3:$I$1315,"SO",$M$3:$M$1315,"OT",$O$3:$O$1315,"N")</f>
        <v>3</v>
      </c>
    </row>
    <row r="23" spans="1:43" x14ac:dyDescent="0.25">
      <c r="A23" s="4">
        <v>45574</v>
      </c>
      <c r="B23" s="4">
        <v>45576</v>
      </c>
      <c r="C23" s="7" t="s">
        <v>137</v>
      </c>
      <c r="D23" s="2" t="s">
        <v>17</v>
      </c>
      <c r="E23" s="2" t="s">
        <v>22</v>
      </c>
      <c r="F23" s="2">
        <v>0</v>
      </c>
      <c r="G23" s="2">
        <v>4</v>
      </c>
      <c r="H23" s="2" t="str">
        <f t="shared" si="3"/>
        <v>WPG</v>
      </c>
      <c r="I23" s="2" t="s">
        <v>40</v>
      </c>
      <c r="J23" s="2">
        <v>1</v>
      </c>
      <c r="K23" s="2">
        <v>2</v>
      </c>
      <c r="L23" s="2" t="str">
        <f t="shared" si="4"/>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5"/>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 t="shared" si="3"/>
        <v>VAN</v>
      </c>
      <c r="I24" s="2" t="s">
        <v>40</v>
      </c>
      <c r="J24" s="2">
        <v>3</v>
      </c>
      <c r="K24" s="2">
        <v>2</v>
      </c>
      <c r="L24" s="2" t="str">
        <f t="shared" si="4"/>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5"/>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 t="shared" si="3"/>
        <v>STL</v>
      </c>
      <c r="I25" s="3" t="s">
        <v>39</v>
      </c>
      <c r="J25" s="3">
        <v>3</v>
      </c>
      <c r="K25" s="3">
        <v>4</v>
      </c>
      <c r="L25" s="3" t="str">
        <f t="shared" si="4"/>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5"/>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 t="shared" si="3"/>
        <v>LAK</v>
      </c>
      <c r="I26" s="2" t="s">
        <v>77</v>
      </c>
      <c r="J26" s="2">
        <v>1</v>
      </c>
      <c r="K26" s="2">
        <v>2</v>
      </c>
      <c r="L26" s="2" t="str">
        <f t="shared" si="4"/>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5"/>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 t="shared" si="3"/>
        <v>FLA</v>
      </c>
      <c r="I27" s="2" t="s">
        <v>40</v>
      </c>
      <c r="J27" s="2">
        <v>2</v>
      </c>
      <c r="K27" s="2">
        <v>5</v>
      </c>
      <c r="L27" s="2" t="str">
        <f t="shared" si="4"/>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5"/>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 t="shared" si="3"/>
        <v>TOR</v>
      </c>
      <c r="I28" s="2" t="s">
        <v>40</v>
      </c>
      <c r="J28" s="2">
        <v>2</v>
      </c>
      <c r="K28" s="2">
        <v>4</v>
      </c>
      <c r="L28" s="2" t="str">
        <f t="shared" si="4"/>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5"/>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 t="shared" si="3"/>
        <v>OTT</v>
      </c>
      <c r="I29" s="2" t="s">
        <v>40</v>
      </c>
      <c r="J29" s="2">
        <v>1</v>
      </c>
      <c r="K29" s="2">
        <v>4</v>
      </c>
      <c r="L29" s="2" t="str">
        <f t="shared" si="4"/>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5"/>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4">
        <v>45595</v>
      </c>
      <c r="B30" s="4">
        <v>45595</v>
      </c>
      <c r="C30" s="7" t="s">
        <v>267</v>
      </c>
      <c r="D30" s="2" t="s">
        <v>33</v>
      </c>
      <c r="E30" s="2" t="s">
        <v>36</v>
      </c>
      <c r="F30" s="2">
        <v>2</v>
      </c>
      <c r="G30" s="2">
        <v>4</v>
      </c>
      <c r="H30" s="2" t="str">
        <f t="shared" si="3"/>
        <v>CBJ</v>
      </c>
      <c r="I30" s="2" t="s">
        <v>40</v>
      </c>
      <c r="J30" s="2">
        <v>0</v>
      </c>
      <c r="K30" s="2">
        <v>2</v>
      </c>
      <c r="L30" s="2" t="str">
        <f t="shared" si="4"/>
        <v>CBJ</v>
      </c>
      <c r="M30" s="2" t="s">
        <v>40</v>
      </c>
      <c r="N30" s="2">
        <f>IF(ISBLANK(Table2[[#This Row],[ActualResult]]), 0, 1)</f>
        <v>1</v>
      </c>
      <c r="O30" s="2" t="str">
        <f>IF(ISBLANK(Table2[[#This Row],[ActualResult]]), "_", IF(Table2[[#This Row],[ActualWinner]]=Table2[[#This Row],[PredictedWinner]], "Y", "N"))</f>
        <v>Y</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5"/>
        <v>NYI</v>
      </c>
      <c r="T30" s="2">
        <f>IF(INDEX(StatsRegularSeason20242025!$A$2:$C$33,MATCH(Table2[[#This Row],[AwayTeam]],StatsRegularSeason20242025!$A$2:$A$33,0),2)=INDEX(StatsRegularSeason20242025!$A$2:$C$33,MATCH(Table2[[#This Row],[HomeTeam]],StatsRegularSeason20242025!$A$2:$A$33,0),2),1,0)</f>
        <v>1</v>
      </c>
      <c r="U30" s="2">
        <f>IF(INDEX(StatsRegularSeason20242025!$A$2:$C$33,MATCH(Table2[[#This Row],[AwayTeam]],StatsRegularSeason20242025!$A$2:$A$33,0),3)=INDEX(StatsRegularSeason20242025!$A$2:$C$33,MATCH(Table2[[#This Row],[HomeTeam]],StatsRegularSeason20242025!$A$2:$A$33,0),3),1,0)</f>
        <v>1</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0</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0.8</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0" s="4" t="str">
        <f>IF(WEEKDAY(Table2[[#This Row],[GameDate]])=1,"SUN",IF(WEEKDAY(Table2[[#This Row],[GameDate]])=2,"MON",IF(WEEKDAY(Table2[[#This Row],[GameDate]])=3,"TUE",IF(WEEKDAY(Table2[[#This Row],[GameDate]])=4,"WED",IF(WEEKDAY(Table2[[#This Row],[GameDate]])=5,"THU",IF(WEEKDAY(Table2[[#This Row],[GameDate]])=6,"FRI", "SAT"))))))</f>
        <v>WED</v>
      </c>
      <c r="AF30"/>
    </row>
    <row r="31" spans="1:43" x14ac:dyDescent="0.25">
      <c r="A31" s="4">
        <v>45576</v>
      </c>
      <c r="B31" s="4">
        <v>45577</v>
      </c>
      <c r="C31" s="7" t="s">
        <v>141</v>
      </c>
      <c r="D31" s="2" t="s">
        <v>44</v>
      </c>
      <c r="E31" s="2" t="s">
        <v>43</v>
      </c>
      <c r="F31" s="2">
        <v>4</v>
      </c>
      <c r="G31" s="2">
        <v>6</v>
      </c>
      <c r="H31" s="2" t="str">
        <f t="shared" si="3"/>
        <v>TBL</v>
      </c>
      <c r="I31" s="2" t="s">
        <v>40</v>
      </c>
      <c r="J31" s="2"/>
      <c r="K31" s="2"/>
      <c r="L31" s="2" t="str">
        <f t="shared" si="4"/>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5"/>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 t="shared" si="3"/>
        <v>NYR</v>
      </c>
      <c r="I32" s="2" t="s">
        <v>40</v>
      </c>
      <c r="J32" s="2">
        <v>6</v>
      </c>
      <c r="K32" s="2">
        <v>5</v>
      </c>
      <c r="L32" s="2" t="str">
        <f t="shared" si="4"/>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5"/>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 t="shared" si="3"/>
        <v>NJD</v>
      </c>
      <c r="I33" s="2" t="s">
        <v>77</v>
      </c>
      <c r="J33" s="2">
        <v>5</v>
      </c>
      <c r="K33" s="2">
        <v>3</v>
      </c>
      <c r="L33" s="2" t="str">
        <f t="shared" si="4"/>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5"/>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4">
        <v>45596</v>
      </c>
      <c r="B34" s="4">
        <v>45597</v>
      </c>
      <c r="C34" s="7" t="s">
        <v>285</v>
      </c>
      <c r="D34" s="2" t="s">
        <v>32</v>
      </c>
      <c r="E34" s="2" t="s">
        <v>24</v>
      </c>
      <c r="F34" s="2">
        <v>4</v>
      </c>
      <c r="G34" s="2">
        <v>5</v>
      </c>
      <c r="H34" s="2" t="str">
        <f t="shared" si="3"/>
        <v>CGY</v>
      </c>
      <c r="I34" s="2" t="s">
        <v>40</v>
      </c>
      <c r="J34" s="2">
        <v>0</v>
      </c>
      <c r="K34" s="2">
        <v>3</v>
      </c>
      <c r="L34" s="2" t="str">
        <f t="shared" si="4"/>
        <v>CGY</v>
      </c>
      <c r="M34" s="2" t="s">
        <v>40</v>
      </c>
      <c r="N34" s="2">
        <f>IF(ISBLANK(Table2[[#This Row],[ActualResult]]), 0, 1)</f>
        <v>1</v>
      </c>
      <c r="O34" s="2" t="str">
        <f>IF(ISBLANK(Table2[[#This Row],[ActualResult]]), "_", IF(Table2[[#This Row],[ActualWinner]]=Table2[[#This Row],[PredictedWinner]], "Y", "N"))</f>
        <v>Y</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1</v>
      </c>
      <c r="S34" s="2" t="str">
        <f t="shared" si="5"/>
        <v>NJD</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0.8</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4" s="4" t="str">
        <f>IF(WEEKDAY(Table2[[#This Row],[GameDate]])=1,"SUN",IF(WEEKDAY(Table2[[#This Row],[GameDate]])=2,"MON",IF(WEEKDAY(Table2[[#This Row],[GameDate]])=3,"TUE",IF(WEEKDAY(Table2[[#This Row],[GameDate]])=4,"WED",IF(WEEKDAY(Table2[[#This Row],[GameDate]])=5,"THU",IF(WEEKDAY(Table2[[#This Row],[GameDate]])=6,"FRI", "SAT"))))))</f>
        <v>FRI</v>
      </c>
      <c r="AF34"/>
    </row>
    <row r="35" spans="1:32" x14ac:dyDescent="0.25">
      <c r="A35" s="4">
        <v>45576</v>
      </c>
      <c r="B35" s="4">
        <v>45577</v>
      </c>
      <c r="C35" s="7" t="s">
        <v>145</v>
      </c>
      <c r="D35" s="2" t="s">
        <v>12</v>
      </c>
      <c r="E35" s="2" t="s">
        <v>37</v>
      </c>
      <c r="F35" s="2">
        <v>1</v>
      </c>
      <c r="G35" s="2">
        <v>4</v>
      </c>
      <c r="H35" s="2" t="str">
        <f t="shared" si="3"/>
        <v>MIN</v>
      </c>
      <c r="I35" s="2" t="s">
        <v>40</v>
      </c>
      <c r="J35" s="2">
        <v>5</v>
      </c>
      <c r="K35" s="2">
        <v>4</v>
      </c>
      <c r="L35" s="2" t="str">
        <f t="shared" si="4"/>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5"/>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 t="shared" si="3"/>
        <v>COL</v>
      </c>
      <c r="I36" s="2" t="s">
        <v>40</v>
      </c>
      <c r="J36" s="2">
        <v>6</v>
      </c>
      <c r="K36" s="2">
        <v>4</v>
      </c>
      <c r="L36" s="2" t="str">
        <f t="shared" si="4"/>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5"/>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 t="shared" si="3"/>
        <v>CGY</v>
      </c>
      <c r="I37" s="2" t="s">
        <v>40</v>
      </c>
      <c r="J37" s="2">
        <v>3</v>
      </c>
      <c r="K37" s="2">
        <v>6</v>
      </c>
      <c r="L37" s="2" t="str">
        <f t="shared" si="4"/>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5"/>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 t="shared" si="3"/>
        <v>EDM</v>
      </c>
      <c r="I38" s="2" t="s">
        <v>40</v>
      </c>
      <c r="J38" s="2">
        <v>5</v>
      </c>
      <c r="K38" s="2">
        <v>2</v>
      </c>
      <c r="L38" s="2" t="str">
        <f t="shared" si="4"/>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5"/>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144</v>
      </c>
      <c r="D39" s="3" t="s">
        <v>33</v>
      </c>
      <c r="E39" s="3" t="s">
        <v>34</v>
      </c>
      <c r="F39" s="3">
        <v>2</v>
      </c>
      <c r="G39" s="3">
        <v>1</v>
      </c>
      <c r="H39" s="3" t="str">
        <f t="shared" si="3"/>
        <v>NYI</v>
      </c>
      <c r="I39" s="3" t="s">
        <v>39</v>
      </c>
      <c r="J39" s="3">
        <v>0</v>
      </c>
      <c r="K39" s="3">
        <v>3</v>
      </c>
      <c r="L39" s="2" t="str">
        <f t="shared" si="4"/>
        <v>DAL</v>
      </c>
      <c r="M39" s="3" t="s">
        <v>40</v>
      </c>
      <c r="N39" s="3">
        <f>IF(ISBLANK(Table2[[#This Row],[ActualResult]]), 0, 1)</f>
        <v>1</v>
      </c>
      <c r="O39" s="3" t="str">
        <f>IF(ISBLANK(Table2[[#This Row],[ActualResult]]), "_", IF(Table2[[#This Row],[ActualWinner]]=Table2[[#This Row],[PredictedWinner]], "Y", "N"))</f>
        <v>N</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5"/>
        <v>NYI</v>
      </c>
      <c r="T39" s="2">
        <f>IF(INDEX(StatsRegularSeason20242025!$A$2:$C$33,MATCH(Table2[[#This Row],[AwayTeam]],StatsRegularSeason20242025!$A$2:$A$33,0),2)=INDEX(StatsRegularSeason20242025!$A$2:$C$33,MATCH(Table2[[#This Row],[HomeTeam]],StatsRegularSeason20242025!$A$2:$A$33,0),2),1,0)</f>
        <v>0</v>
      </c>
      <c r="U39" s="2">
        <f>IF(INDEX(StatsRegularSeason20242025!$A$2:$C$33,MATCH(Table2[[#This Row],[AwayTeam]],StatsRegularSeason20242025!$A$2:$A$33,0),3)=INDEX(StatsRegularSeason20242025!$A$2:$C$33,MATCH(Table2[[#This Row],[HomeTeam]],StatsRegularSeason20242025!$A$2:$A$33,0),3),1,0)</f>
        <v>0</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1</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0</v>
      </c>
      <c r="AB39" s="2">
        <f>IF(Table2[[#This Row],[GameIsOver]]= 0, 0, IF(Table2[[#This Row],[ActualWinner]]=Table2[[#This Row],[HomeTeam]], 2, IF(OR(Table2[[#This Row],[ActualResult]]="OT", Table2[[#This Row],[ActualResult]]="SO"), 1, 0)))</f>
        <v>2</v>
      </c>
      <c r="AC39" s="33">
        <f>(($AN$11)*IF(Table2[[#This Row],[CorrectWinnerPrediction]]="Y", 1, 0))+(($AN$12)*IF(Table2[[#This Row],[CorrectAwayScorePrediction]]="Y", 1, 0))+(($AN$13)*IF(Table2[[#This Row],[CorrectHomeScorePrediction]]="Y", 1, 0))</f>
        <v>0</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 t="shared" ref="H40:H71" si="6">IF(AND(ISBLANK($F40),ISBLANK($G40)),"_",IF($F40&gt;$G40,$D40,$E40))</f>
        <v>WPG</v>
      </c>
      <c r="I40" s="2" t="s">
        <v>39</v>
      </c>
      <c r="J40" s="2">
        <v>1</v>
      </c>
      <c r="K40" s="2">
        <v>2</v>
      </c>
      <c r="L40" s="13" t="str">
        <f t="shared" ref="L40:L71" si="7">IF(OR($J40=$K40,AND(ISBLANK($J40),ISBLANK($K40))),"_",IF($J40&gt;$K40,$D40,$E40))</f>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ref="S40:S71" si="8">IF($L40="_", "_", IF($L40=$D40,$E40,$D40))</f>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 t="shared" si="6"/>
        <v>DAL</v>
      </c>
      <c r="I41" s="2" t="s">
        <v>40</v>
      </c>
      <c r="J41" s="2">
        <v>0</v>
      </c>
      <c r="K41" s="2">
        <v>2</v>
      </c>
      <c r="L41" s="2" t="str">
        <f t="shared" si="7"/>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8"/>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 t="shared" si="6"/>
        <v>CGY</v>
      </c>
      <c r="I42" s="2" t="s">
        <v>77</v>
      </c>
      <c r="J42" s="2">
        <v>4</v>
      </c>
      <c r="K42" s="2">
        <v>1</v>
      </c>
      <c r="L42" s="2" t="str">
        <f t="shared" si="7"/>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8"/>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 t="shared" si="6"/>
        <v>VGK</v>
      </c>
      <c r="I43" s="3" t="s">
        <v>40</v>
      </c>
      <c r="J43" s="3">
        <v>1</v>
      </c>
      <c r="K43" s="3">
        <v>3</v>
      </c>
      <c r="L43" s="2" t="str">
        <f t="shared" si="7"/>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8"/>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 t="shared" si="6"/>
        <v>BOS</v>
      </c>
      <c r="I44" s="2" t="s">
        <v>40</v>
      </c>
      <c r="J44" s="2">
        <v>4</v>
      </c>
      <c r="K44" s="2">
        <v>3</v>
      </c>
      <c r="L44" s="13" t="str">
        <f t="shared" si="7"/>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8"/>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 t="shared" si="6"/>
        <v>LAK</v>
      </c>
      <c r="I45" s="2" t="s">
        <v>39</v>
      </c>
      <c r="J45" s="2">
        <v>7</v>
      </c>
      <c r="K45" s="2">
        <v>8</v>
      </c>
      <c r="L45" s="2" t="str">
        <f t="shared" si="7"/>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8"/>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4">
        <v>45576</v>
      </c>
      <c r="B46" s="4">
        <v>45577</v>
      </c>
      <c r="C46" s="7" t="s">
        <v>140</v>
      </c>
      <c r="D46" s="2" t="s">
        <v>35</v>
      </c>
      <c r="E46" s="2" t="s">
        <v>31</v>
      </c>
      <c r="F46" s="2">
        <v>4</v>
      </c>
      <c r="G46" s="2">
        <v>1</v>
      </c>
      <c r="H46" s="2" t="str">
        <f t="shared" si="6"/>
        <v>NSH</v>
      </c>
      <c r="I46" s="2" t="s">
        <v>40</v>
      </c>
      <c r="J46" s="2">
        <v>0</v>
      </c>
      <c r="K46" s="2">
        <v>3</v>
      </c>
      <c r="L46" s="2" t="str">
        <f t="shared" si="7"/>
        <v>DET</v>
      </c>
      <c r="M46" s="2" t="s">
        <v>40</v>
      </c>
      <c r="N46" s="2">
        <f>IF(ISBLANK(Table2[[#This Row],[ActualResult]]), 0, 1)</f>
        <v>1</v>
      </c>
      <c r="O46" s="2" t="str">
        <f>IF(ISBLANK(Table2[[#This Row],[ActualResult]]), "_", IF(Table2[[#This Row],[ActualWinner]]=Table2[[#This Row],[PredictedWinner]], "Y", "N"))</f>
        <v>N</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0</v>
      </c>
      <c r="S46" s="2" t="str">
        <f t="shared" si="8"/>
        <v>NSH</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 s="4" t="str">
        <f>IF(WEEKDAY(Table2[[#This Row],[GameDate]])=1,"SUN",IF(WEEKDAY(Table2[[#This Row],[GameDate]])=2,"MON",IF(WEEKDAY(Table2[[#This Row],[GameDate]])=3,"TUE",IF(WEEKDAY(Table2[[#This Row],[GameDate]])=4,"WED",IF(WEEKDAY(Table2[[#This Row],[GameDate]])=5,"THU",IF(WEEKDAY(Table2[[#This Row],[GameDate]])=6,"FRI", "SAT"))))))</f>
        <v>SAT</v>
      </c>
      <c r="AF46"/>
    </row>
    <row r="47" spans="1:32" x14ac:dyDescent="0.25">
      <c r="A47" s="4">
        <v>45578</v>
      </c>
      <c r="B47" s="4">
        <v>45579</v>
      </c>
      <c r="C47" s="7" t="s">
        <v>157</v>
      </c>
      <c r="D47" s="2" t="s">
        <v>31</v>
      </c>
      <c r="E47" s="2" t="s">
        <v>20</v>
      </c>
      <c r="F47" s="2">
        <v>2</v>
      </c>
      <c r="G47" s="2">
        <v>5</v>
      </c>
      <c r="H47" s="2" t="str">
        <f t="shared" si="6"/>
        <v>NYR</v>
      </c>
      <c r="I47" s="2" t="s">
        <v>40</v>
      </c>
      <c r="J47" s="2">
        <v>1</v>
      </c>
      <c r="K47" s="2">
        <v>4</v>
      </c>
      <c r="L47" s="2" t="str">
        <f t="shared" si="7"/>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8"/>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 t="shared" si="6"/>
        <v>PIT</v>
      </c>
      <c r="I48" s="2" t="s">
        <v>40</v>
      </c>
      <c r="J48" s="2">
        <v>6</v>
      </c>
      <c r="K48" s="2">
        <v>3</v>
      </c>
      <c r="L48" s="2" t="str">
        <f t="shared" si="7"/>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8"/>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 t="shared" si="6"/>
        <v>COL</v>
      </c>
      <c r="I49" s="3" t="s">
        <v>40</v>
      </c>
      <c r="J49" s="3">
        <v>6</v>
      </c>
      <c r="K49" s="3">
        <v>2</v>
      </c>
      <c r="L49" s="2" t="str">
        <f t="shared" si="7"/>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8"/>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 t="shared" si="6"/>
        <v>TBL</v>
      </c>
      <c r="I50" s="2" t="s">
        <v>39</v>
      </c>
      <c r="J50" s="2">
        <v>1</v>
      </c>
      <c r="K50" s="2">
        <v>4</v>
      </c>
      <c r="L50" s="13" t="str">
        <f t="shared" si="7"/>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8"/>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 t="shared" si="6"/>
        <v>VGK</v>
      </c>
      <c r="I51" s="2" t="s">
        <v>40</v>
      </c>
      <c r="J51" s="2">
        <v>2</v>
      </c>
      <c r="K51" s="2">
        <v>4</v>
      </c>
      <c r="L51" s="2" t="str">
        <f t="shared" si="7"/>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8"/>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 t="shared" si="6"/>
        <v>NJD</v>
      </c>
      <c r="I52" s="2" t="s">
        <v>40</v>
      </c>
      <c r="J52" s="2">
        <v>2</v>
      </c>
      <c r="K52" s="2">
        <v>4</v>
      </c>
      <c r="L52" s="2" t="str">
        <f t="shared" si="7"/>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8"/>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 t="shared" si="6"/>
        <v>FLA</v>
      </c>
      <c r="I53" s="2" t="s">
        <v>40</v>
      </c>
      <c r="J53" s="2">
        <v>4</v>
      </c>
      <c r="K53" s="2">
        <v>3</v>
      </c>
      <c r="L53" s="2" t="str">
        <f t="shared" si="7"/>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8"/>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 t="shared" si="6"/>
        <v>STL</v>
      </c>
      <c r="I54" s="2" t="s">
        <v>77</v>
      </c>
      <c r="J54" s="2">
        <v>4</v>
      </c>
      <c r="K54" s="2">
        <v>1</v>
      </c>
      <c r="L54" s="2" t="str">
        <f t="shared" si="7"/>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8"/>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 t="shared" si="6"/>
        <v>NSH</v>
      </c>
      <c r="I55" s="2" t="s">
        <v>40</v>
      </c>
      <c r="J55" s="2">
        <v>7</v>
      </c>
      <c r="K55" s="2">
        <v>3</v>
      </c>
      <c r="L55" s="2" t="str">
        <f t="shared" si="7"/>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8"/>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 t="shared" si="6"/>
        <v>DAL</v>
      </c>
      <c r="I56" s="2" t="s">
        <v>40</v>
      </c>
      <c r="J56" s="2">
        <v>2</v>
      </c>
      <c r="K56" s="2">
        <v>3</v>
      </c>
      <c r="L56" s="2" t="str">
        <f t="shared" si="7"/>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8"/>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 t="shared" si="6"/>
        <v>CGY</v>
      </c>
      <c r="I57" s="2" t="s">
        <v>40</v>
      </c>
      <c r="J57" s="2">
        <v>1</v>
      </c>
      <c r="K57" s="2">
        <v>3</v>
      </c>
      <c r="L57" s="2" t="str">
        <f t="shared" si="7"/>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8"/>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 t="shared" si="6"/>
        <v>PHI</v>
      </c>
      <c r="I58" s="3" t="s">
        <v>77</v>
      </c>
      <c r="J58" s="3">
        <v>3</v>
      </c>
      <c r="K58" s="3">
        <v>4</v>
      </c>
      <c r="L58" s="2" t="str">
        <f t="shared" si="7"/>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8"/>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 t="shared" si="6"/>
        <v>PIT</v>
      </c>
      <c r="I59" s="2" t="s">
        <v>40</v>
      </c>
      <c r="J59" s="2">
        <v>5</v>
      </c>
      <c r="K59" s="2">
        <v>6</v>
      </c>
      <c r="L59" s="13" t="str">
        <f t="shared" si="7"/>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8"/>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 t="shared" si="6"/>
        <v>TOR</v>
      </c>
      <c r="I60" s="2" t="s">
        <v>40</v>
      </c>
      <c r="J60" s="2">
        <v>2</v>
      </c>
      <c r="K60" s="2">
        <v>6</v>
      </c>
      <c r="L60" s="2" t="str">
        <f t="shared" si="7"/>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8"/>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 t="shared" si="6"/>
        <v>BOS</v>
      </c>
      <c r="I61" s="2" t="s">
        <v>40</v>
      </c>
      <c r="J61" s="2">
        <v>5</v>
      </c>
      <c r="K61" s="2">
        <v>3</v>
      </c>
      <c r="L61" s="2" t="str">
        <f t="shared" si="7"/>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8"/>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 t="shared" si="6"/>
        <v>UTA</v>
      </c>
      <c r="I62" s="3" t="s">
        <v>40</v>
      </c>
      <c r="J62" s="3">
        <v>4</v>
      </c>
      <c r="K62" s="3">
        <v>5</v>
      </c>
      <c r="L62" s="2" t="str">
        <f t="shared" si="7"/>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8"/>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 t="shared" si="6"/>
        <v>MTL</v>
      </c>
      <c r="I63" s="2" t="s">
        <v>40</v>
      </c>
      <c r="J63" s="2">
        <v>4</v>
      </c>
      <c r="K63" s="2">
        <v>1</v>
      </c>
      <c r="L63" s="13" t="str">
        <f t="shared" si="7"/>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8"/>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 t="shared" si="6"/>
        <v>NJD</v>
      </c>
      <c r="I64" s="2" t="s">
        <v>40</v>
      </c>
      <c r="J64" s="2">
        <v>3</v>
      </c>
      <c r="K64" s="2">
        <v>1</v>
      </c>
      <c r="L64" s="2" t="str">
        <f t="shared" si="7"/>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8"/>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175</v>
      </c>
      <c r="D65" s="2" t="s">
        <v>27</v>
      </c>
      <c r="E65" s="2" t="s">
        <v>43</v>
      </c>
      <c r="F65" s="2">
        <v>1</v>
      </c>
      <c r="G65" s="2">
        <v>2</v>
      </c>
      <c r="H65" s="2" t="str">
        <f t="shared" si="6"/>
        <v>TBL</v>
      </c>
      <c r="I65" s="2" t="s">
        <v>39</v>
      </c>
      <c r="J65" s="2">
        <v>3</v>
      </c>
      <c r="K65" s="2">
        <v>4</v>
      </c>
      <c r="L65" s="2" t="str">
        <f t="shared" si="7"/>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8"/>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176</v>
      </c>
      <c r="D66" s="2" t="s">
        <v>25</v>
      </c>
      <c r="E66" s="2" t="s">
        <v>14</v>
      </c>
      <c r="F66" s="2">
        <v>6</v>
      </c>
      <c r="G66" s="2">
        <v>2</v>
      </c>
      <c r="H66" s="2" t="str">
        <f t="shared" si="6"/>
        <v>VAN</v>
      </c>
      <c r="I66" s="2" t="s">
        <v>40</v>
      </c>
      <c r="J66" s="2">
        <v>3</v>
      </c>
      <c r="K66" s="2">
        <v>2</v>
      </c>
      <c r="L66" s="2" t="str">
        <f t="shared" si="7"/>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8"/>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(($AN$11)*IF(Table2[[#This Row],[CorrectWinnerPrediction]]="Y", 1, 0))+(($AN$12)*IF(Table2[[#This Row],[CorrectAwayScorePrediction]]="Y", 1, 0))+(($AN$13)*IF(Table2[[#This Row],[CorrectHomeScorePrediction]]="Y", 1, 0))</f>
        <v>0.9</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177</v>
      </c>
      <c r="D67" s="2" t="s">
        <v>34</v>
      </c>
      <c r="E67" s="2" t="s">
        <v>46</v>
      </c>
      <c r="F67" s="2">
        <v>3</v>
      </c>
      <c r="G67" s="2">
        <v>4</v>
      </c>
      <c r="H67" s="2" t="str">
        <f t="shared" si="6"/>
        <v>WSH</v>
      </c>
      <c r="I67" s="2" t="s">
        <v>77</v>
      </c>
      <c r="J67" s="2">
        <v>2</v>
      </c>
      <c r="K67" s="2">
        <v>3</v>
      </c>
      <c r="L67" s="2" t="str">
        <f t="shared" si="7"/>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si="8"/>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(($AN$11)*IF(Table2[[#This Row],[CorrectWinnerPrediction]]="Y", 1, 0))+(($AN$12)*IF(Table2[[#This Row],[CorrectAwayScorePrediction]]="Y", 1, 0))+(($AN$13)*IF(Table2[[#This Row],[CorrectHomeScorePrediction]]="Y", 1, 0))</f>
        <v>0.8</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178</v>
      </c>
      <c r="D68" s="2" t="s">
        <v>29</v>
      </c>
      <c r="E68" s="2" t="s">
        <v>36</v>
      </c>
      <c r="F68" s="2">
        <v>6</v>
      </c>
      <c r="G68" s="2">
        <v>4</v>
      </c>
      <c r="H68" s="2" t="str">
        <f t="shared" si="6"/>
        <v>BUF</v>
      </c>
      <c r="I68" s="2" t="s">
        <v>40</v>
      </c>
      <c r="J68" s="2">
        <v>4</v>
      </c>
      <c r="K68" s="2">
        <v>6</v>
      </c>
      <c r="L68" s="2" t="str">
        <f t="shared" si="7"/>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179</v>
      </c>
      <c r="D69" s="2" t="s">
        <v>20</v>
      </c>
      <c r="E69" s="2" t="s">
        <v>31</v>
      </c>
      <c r="F69" s="2">
        <v>4</v>
      </c>
      <c r="G69" s="2">
        <v>1</v>
      </c>
      <c r="H69" s="2" t="str">
        <f t="shared" si="6"/>
        <v>NYR</v>
      </c>
      <c r="I69" s="2" t="s">
        <v>40</v>
      </c>
      <c r="J69" s="2">
        <v>5</v>
      </c>
      <c r="K69" s="2">
        <v>2</v>
      </c>
      <c r="L69" s="2" t="str">
        <f t="shared" si="7"/>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8"/>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(($AN$11)*IF(Table2[[#This Row],[CorrectWinnerPrediction]]="Y", 1, 0))+(($AN$12)*IF(Table2[[#This Row],[CorrectAwayScorePrediction]]="Y", 1, 0))+(($AN$13)*IF(Table2[[#This Row],[CorrectHomeScorePrediction]]="Y", 1, 0))</f>
        <v>0.8</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4">
        <v>45587</v>
      </c>
      <c r="B70" s="4">
        <v>45587</v>
      </c>
      <c r="C70" s="7" t="s">
        <v>210</v>
      </c>
      <c r="D70" s="2" t="s">
        <v>31</v>
      </c>
      <c r="E70" s="2" t="s">
        <v>33</v>
      </c>
      <c r="F70" s="2">
        <v>1</v>
      </c>
      <c r="G70" s="2">
        <v>2</v>
      </c>
      <c r="H70" s="2" t="str">
        <f t="shared" si="6"/>
        <v>NYI</v>
      </c>
      <c r="I70" s="2" t="s">
        <v>39</v>
      </c>
      <c r="J70" s="2">
        <v>1</v>
      </c>
      <c r="K70" s="2">
        <v>0</v>
      </c>
      <c r="L70" s="2" t="str">
        <f t="shared" si="7"/>
        <v>DET</v>
      </c>
      <c r="M70" s="2" t="s">
        <v>40</v>
      </c>
      <c r="N70" s="2">
        <f>IF(ISBLANK(Table2[[#This Row],[ActualResult]]), 0, 1)</f>
        <v>1</v>
      </c>
      <c r="O70" s="2" t="str">
        <f>IF(ISBLANK(Table2[[#This Row],[ActualResult]]), "_", IF(Table2[[#This Row],[ActualWinner]]=Table2[[#This Row],[PredictedWinner]], "Y", "N"))</f>
        <v>N</v>
      </c>
      <c r="P70" s="2" t="str">
        <f>IF(Table2[[#This Row],[ActualAwayScore]]&gt;Table2[[#This Row],[PredictedAwayScore]], "N", IF(ISBLANK(Table2[[#This Row],[ActualResult]]), "_", IF(Table2[[#This Row],[ActualAwayScore]]=Table2[[#This Row],[PredictedAwayScore]], "Y", "N")))</f>
        <v>Y</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1</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1</v>
      </c>
      <c r="W70" s="2">
        <f>IF(INDEX(StatsRegularSeason20242025!$A$2:$C$33,MATCH(Table2[[#This Row],[AwayTeam]],StatsRegularSeason20242025!$A$2:$A$33,0),2)&lt;&gt;INDEX(StatsRegularSeason20242025!$A$2:$C$33,MATCH(Table2[[#This Row],[HomeTeam]],StatsRegularSeason20242025!$A$2:$A$33,0),2),1,0)</f>
        <v>0</v>
      </c>
      <c r="X70" s="2" t="s">
        <v>1480</v>
      </c>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2</v>
      </c>
      <c r="AB70" s="2">
        <f>IF(Table2[[#This Row],[GameIsOver]]= 0, 0, IF(Table2[[#This Row],[ActualWinner]]=Table2[[#This Row],[HomeTeam]], 2, IF(OR(Table2[[#This Row],[ActualResult]]="OT", Table2[[#This Row],[ActualResult]]="SO"), 1, 0)))</f>
        <v>0</v>
      </c>
      <c r="AC70" s="33">
        <f>(($AN$11)*IF(Table2[[#This Row],[CorrectWinnerPrediction]]="Y", 1, 0))+(($AN$12)*IF(Table2[[#This Row],[CorrectAwayScorePrediction]]="Y", 1, 0))+(($AN$13)*IF(Table2[[#This Row],[CorrectHomeScorePrediction]]="Y", 1, 0))</f>
        <v>0.1</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0" s="4" t="str">
        <f>IF(WEEKDAY(Table2[[#This Row],[GameDate]])=1,"SUN",IF(WEEKDAY(Table2[[#This Row],[GameDate]])=2,"MON",IF(WEEKDAY(Table2[[#This Row],[GameDate]])=3,"TUE",IF(WEEKDAY(Table2[[#This Row],[GameDate]])=4,"WED",IF(WEEKDAY(Table2[[#This Row],[GameDate]])=5,"THU",IF(WEEKDAY(Table2[[#This Row],[GameDate]])=6,"FRI", "SAT"))))))</f>
        <v>TUE</v>
      </c>
      <c r="AF70"/>
    </row>
    <row r="71" spans="1:32"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 t="shared" ref="H72:H103" si="9">IF(AND(ISBLANK($F72),ISBLANK($G72)),"_",IF($F72&gt;$G72,$D72,$E72))</f>
        <v>CHI</v>
      </c>
      <c r="I72" s="2" t="s">
        <v>40</v>
      </c>
      <c r="J72" s="2">
        <v>2</v>
      </c>
      <c r="K72" s="2">
        <v>4</v>
      </c>
      <c r="L72" s="2" t="str">
        <f t="shared" ref="L72:L103" si="10">IF(OR($J72=$K72,AND(ISBLANK($J72),ISBLANK($K72))),"_",IF($J72&gt;$K72,$D72,$E72))</f>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ref="S72:S103" si="11">IF($L72="_", "_", IF($L72=$D72,$E72,$D72))</f>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11"/>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11"/>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4">
        <v>45590</v>
      </c>
      <c r="B84" s="4">
        <v>45590</v>
      </c>
      <c r="C84" s="7" t="s">
        <v>233</v>
      </c>
      <c r="D84" s="2" t="s">
        <v>21</v>
      </c>
      <c r="E84" s="2" t="s">
        <v>23</v>
      </c>
      <c r="F84" s="2">
        <v>3</v>
      </c>
      <c r="G84" s="2">
        <v>5</v>
      </c>
      <c r="H84" s="2" t="str">
        <f t="shared" si="9"/>
        <v>EDM</v>
      </c>
      <c r="I84" s="2" t="s">
        <v>40</v>
      </c>
      <c r="J84" s="2">
        <v>0</v>
      </c>
      <c r="K84" s="2">
        <v>4</v>
      </c>
      <c r="L84" s="2" t="str">
        <f t="shared" si="10"/>
        <v>EDM</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1</v>
      </c>
      <c r="S84" s="2" t="str">
        <f t="shared" si="11"/>
        <v>PIT</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c r="Z84" s="2">
        <f>IF(AND(Table2[[#This Row],[GameIsOver]]=1,Table2[[#This Row],[ActualHomeScore]]*Table2[[#This Row],[ActualAwayScore]]=0), 1,0)</f>
        <v>1</v>
      </c>
      <c r="AA84" s="2">
        <f>IF(Table2[[#This Row],[GameIsOver]]=0,0, IF(Table2[[#This Row],[ActualWinner]]=Table2[[#This Row],[AwayTeam]], 2, IF(OR(Table2[[#This Row],[ActualResult]]="OT", Table2[[#This Row],[ActualResult]]="SO"), 1, 0)))</f>
        <v>0</v>
      </c>
      <c r="AB84" s="2">
        <f>IF(Table2[[#This Row],[GameIsOver]]= 0, 0, IF(Table2[[#This Row],[ActualWinner]]=Table2[[#This Row],[HomeTeam]], 2, IF(OR(Table2[[#This Row],[ActualResult]]="OT", Table2[[#This Row],[ActualResult]]="SO"), 1, 0)))</f>
        <v>2</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FRI</v>
      </c>
      <c r="AF84"/>
    </row>
    <row r="85" spans="1:32"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11"/>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11"/>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11"/>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45600</v>
      </c>
      <c r="B100" s="4">
        <v>45600</v>
      </c>
      <c r="C100" s="7" t="s">
        <v>304</v>
      </c>
      <c r="D100" s="2" t="s">
        <v>28</v>
      </c>
      <c r="E100" s="2" t="s">
        <v>35</v>
      </c>
      <c r="F100" s="2">
        <v>3</v>
      </c>
      <c r="G100" s="2">
        <v>4</v>
      </c>
      <c r="H100" s="2" t="str">
        <f t="shared" si="9"/>
        <v>NSH</v>
      </c>
      <c r="I100" s="2" t="s">
        <v>77</v>
      </c>
      <c r="J100" s="2">
        <v>3</v>
      </c>
      <c r="K100" s="2">
        <v>0</v>
      </c>
      <c r="L100" s="2" t="str">
        <f t="shared" si="10"/>
        <v>LAK</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1</v>
      </c>
      <c r="S100" s="2" t="str">
        <f t="shared" si="11"/>
        <v>NSH</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MON</v>
      </c>
      <c r="AF100"/>
    </row>
    <row r="101" spans="1:32"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4">
        <v>45587</v>
      </c>
      <c r="B103" s="4">
        <v>45587</v>
      </c>
      <c r="C103" s="7" t="s">
        <v>213</v>
      </c>
      <c r="D103" s="2" t="s">
        <v>26</v>
      </c>
      <c r="E103" s="2" t="s">
        <v>12</v>
      </c>
      <c r="F103" s="2">
        <v>4</v>
      </c>
      <c r="G103" s="2">
        <v>5</v>
      </c>
      <c r="H103" s="2" t="str">
        <f t="shared" si="9"/>
        <v>SEA</v>
      </c>
      <c r="I103" s="2" t="s">
        <v>77</v>
      </c>
      <c r="J103" s="2">
        <v>3</v>
      </c>
      <c r="K103" s="2">
        <v>2</v>
      </c>
      <c r="L103" s="2" t="str">
        <f t="shared" si="10"/>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45573</v>
      </c>
      <c r="B104" s="4">
        <v>45574</v>
      </c>
      <c r="C104" s="7" t="s">
        <v>122</v>
      </c>
      <c r="D104" s="2" t="s">
        <v>18</v>
      </c>
      <c r="E104" s="2" t="s">
        <v>19</v>
      </c>
      <c r="F104" s="2">
        <v>4</v>
      </c>
      <c r="G104" s="2">
        <v>2</v>
      </c>
      <c r="H104" s="2" t="str">
        <f t="shared" ref="H104:H135" si="12">IF(AND(ISBLANK($F104),ISBLANK($G104)),"_",IF($F104&gt;$G104,$D104,$E104))</f>
        <v>TOR</v>
      </c>
      <c r="I104" s="2" t="s">
        <v>40</v>
      </c>
      <c r="J104" s="2">
        <v>0</v>
      </c>
      <c r="K104" s="2">
        <v>1</v>
      </c>
      <c r="L104" s="2" t="str">
        <f t="shared" ref="L104:L135" si="13">IF(OR($J104=$K104,AND(ISBLANK($J104),ISBLANK($K104))),"_",IF($J104&gt;$K104,$D104,$E104))</f>
        <v>MTL</v>
      </c>
      <c r="M104" s="4"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ref="S104:S135" si="14">IF($L104="_", "_", IF($L104=$D104,$E104,$D104))</f>
        <v>TOR</v>
      </c>
      <c r="T104" s="2">
        <f>IF(INDEX(StatsRegularSeason20242025!$A$2:$C$33,MATCH(Table2[[#This Row],[AwayTeam]],StatsRegularSeason20242025!$A$2:$A$33,0),2)=INDEX(StatsRegularSeason20242025!$A$2:$C$33,MATCH(Table2[[#This Row],[HomeTeam]],StatsRegularSeason20242025!$A$2:$A$33,0),2),1,0)</f>
        <v>1</v>
      </c>
      <c r="U104" s="2">
        <f>IF(INDEX(StatsRegularSeason20242025!$A$2:$C$33,MATCH(Table2[[#This Row],[AwayTeam]],StatsRegularSeason20242025!$A$2:$A$33,0),3)=INDEX(StatsRegularSeason20242025!$A$2:$C$33,MATCH(Table2[[#This Row],[HomeTeam]],StatsRegularSeason20242025!$A$2:$A$33,0),3),1,0)</f>
        <v>1</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0</v>
      </c>
      <c r="X104" s="2"/>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 s="4" t="str">
        <f>IF(WEEKDAY(Table2[[#This Row],[GameDate]])=1,"SUN",IF(WEEKDAY(Table2[[#This Row],[GameDate]])=2,"MON",IF(WEEKDAY(Table2[[#This Row],[GameDate]])=3,"TUE",IF(WEEKDAY(Table2[[#This Row],[GameDate]])=4,"WED",IF(WEEKDAY(Table2[[#This Row],[GameDate]])=5,"THU",IF(WEEKDAY(Table2[[#This Row],[GameDate]])=6,"FRI", "SAT"))))))</f>
        <v>WED</v>
      </c>
      <c r="AF104"/>
    </row>
    <row r="105" spans="1:32" x14ac:dyDescent="0.25">
      <c r="A105" s="4">
        <v>45587</v>
      </c>
      <c r="B105" s="4">
        <v>45587</v>
      </c>
      <c r="C105" s="7" t="s">
        <v>215</v>
      </c>
      <c r="D105" s="2" t="s">
        <v>44</v>
      </c>
      <c r="E105" s="2" t="s">
        <v>23</v>
      </c>
      <c r="F105" s="2">
        <v>2</v>
      </c>
      <c r="G105" s="2">
        <v>6</v>
      </c>
      <c r="H105" s="2" t="str">
        <f t="shared" si="12"/>
        <v>EDM</v>
      </c>
      <c r="I105" s="2" t="s">
        <v>40</v>
      </c>
      <c r="J105" s="2">
        <v>3</v>
      </c>
      <c r="K105" s="2">
        <v>2</v>
      </c>
      <c r="L105" s="2" t="str">
        <f t="shared" si="13"/>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4"/>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45578</v>
      </c>
      <c r="B106" s="4">
        <v>45579</v>
      </c>
      <c r="C106" s="7" t="s">
        <v>156</v>
      </c>
      <c r="D106" s="2" t="s">
        <v>15</v>
      </c>
      <c r="E106" s="2" t="s">
        <v>32</v>
      </c>
      <c r="F106" s="2">
        <v>3</v>
      </c>
      <c r="G106" s="2">
        <v>4</v>
      </c>
      <c r="H106" s="2" t="str">
        <f t="shared" si="12"/>
        <v>NJD</v>
      </c>
      <c r="I106" s="2" t="s">
        <v>77</v>
      </c>
      <c r="J106" s="2">
        <v>0</v>
      </c>
      <c r="K106" s="2">
        <v>3</v>
      </c>
      <c r="L106" s="2" t="str">
        <f t="shared" si="13"/>
        <v>NJD</v>
      </c>
      <c r="M106" s="2" t="s">
        <v>40</v>
      </c>
      <c r="N106" s="2">
        <f>IF(ISBLANK(Table2[[#This Row],[ActualResult]]), 0, 1)</f>
        <v>1</v>
      </c>
      <c r="O106" s="2" t="str">
        <f>IF(ISBLANK(Table2[[#This Row],[ActualResult]]), "_", IF(Table2[[#This Row],[ActualWinner]]=Table2[[#This Row],[PredictedWinner]], "Y", "N"))</f>
        <v>Y</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1</v>
      </c>
      <c r="S106" s="2" t="str">
        <f t="shared" si="14"/>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c r="Y106" s="2" t="s">
        <v>1455</v>
      </c>
      <c r="Z106" s="2">
        <f>IF(AND(Table2[[#This Row],[GameIsOver]]=1,Table2[[#This Row],[ActualHomeScore]]*Table2[[#This Row],[ActualAwayScore]]=0), 1,0)</f>
        <v>1</v>
      </c>
      <c r="AA106" s="2">
        <f>IF(Table2[[#This Row],[GameIsOver]]=0,0, IF(Table2[[#This Row],[ActualWinner]]=Table2[[#This Row],[AwayTeam]], 2, IF(OR(Table2[[#This Row],[ActualResult]]="OT", Table2[[#This Row],[ActualResult]]="SO"), 1, 0)))</f>
        <v>0</v>
      </c>
      <c r="AB106" s="2">
        <f>IF(Table2[[#This Row],[GameIsOver]]= 0, 0, IF(Table2[[#This Row],[ActualWinner]]=Table2[[#This Row],[HomeTeam]], 2, IF(OR(Table2[[#This Row],[ActualResult]]="OT", Table2[[#This Row],[ActualResult]]="SO"), 1, 0)))</f>
        <v>2</v>
      </c>
      <c r="AC106" s="33">
        <f>(($AN$11)*IF(Table2[[#This Row],[CorrectWinnerPrediction]]="Y", 1, 0))+(($AN$12)*IF(Table2[[#This Row],[CorrectAwayScorePrediction]]="Y", 1, 0))+(($AN$13)*IF(Table2[[#This Row],[CorrectHomeScorePrediction]]="Y", 1, 0))</f>
        <v>0.8</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6" s="4" t="str">
        <f>IF(WEEKDAY(Table2[[#This Row],[GameDate]])=1,"SUN",IF(WEEKDAY(Table2[[#This Row],[GameDate]])=2,"MON",IF(WEEKDAY(Table2[[#This Row],[GameDate]])=3,"TUE",IF(WEEKDAY(Table2[[#This Row],[GameDate]])=4,"WED",IF(WEEKDAY(Table2[[#This Row],[GameDate]])=5,"THU",IF(WEEKDAY(Table2[[#This Row],[GameDate]])=6,"FRI", "SAT"))))))</f>
        <v>MON</v>
      </c>
      <c r="AF106"/>
    </row>
    <row r="107" spans="1:32" x14ac:dyDescent="0.25">
      <c r="A107" s="4">
        <v>45587</v>
      </c>
      <c r="B107" s="4">
        <v>45587</v>
      </c>
      <c r="C107" s="7" t="s">
        <v>217</v>
      </c>
      <c r="D107" s="2" t="s">
        <v>21</v>
      </c>
      <c r="E107" s="2" t="s">
        <v>24</v>
      </c>
      <c r="F107" s="2">
        <v>3</v>
      </c>
      <c r="G107" s="2">
        <v>5</v>
      </c>
      <c r="H107" s="2" t="str">
        <f t="shared" si="12"/>
        <v>CGY</v>
      </c>
      <c r="I107" s="2" t="s">
        <v>40</v>
      </c>
      <c r="J107" s="2">
        <v>3</v>
      </c>
      <c r="K107" s="2">
        <v>4</v>
      </c>
      <c r="L107" s="2" t="str">
        <f t="shared" si="13"/>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14"/>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218</v>
      </c>
      <c r="D108" s="2" t="s">
        <v>38</v>
      </c>
      <c r="E108" s="2" t="s">
        <v>47</v>
      </c>
      <c r="F108" s="2">
        <v>1</v>
      </c>
      <c r="G108" s="2">
        <v>5</v>
      </c>
      <c r="H108" s="2" t="str">
        <f t="shared" si="12"/>
        <v>ANA</v>
      </c>
      <c r="I108" s="2" t="s">
        <v>40</v>
      </c>
      <c r="J108" s="2">
        <v>1</v>
      </c>
      <c r="K108" s="2">
        <v>3</v>
      </c>
      <c r="L108" s="2" t="str">
        <f t="shared" si="13"/>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14"/>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(($AN$11)*IF(Table2[[#This Row],[CorrectWinnerPrediction]]="Y", 1, 0))+(($AN$12)*IF(Table2[[#This Row],[CorrectAwayScorePrediction]]="Y", 1, 0))+(($AN$13)*IF(Table2[[#This Row],[CorrectHomeScorePrediction]]="Y", 1, 0))</f>
        <v>0.9</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 t="shared" si="12"/>
        <v>VGK</v>
      </c>
      <c r="I109" s="3" t="s">
        <v>40</v>
      </c>
      <c r="J109" s="3">
        <v>1</v>
      </c>
      <c r="K109" s="3">
        <v>6</v>
      </c>
      <c r="L109" s="2" t="str">
        <f t="shared" si="13"/>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14"/>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 t="shared" si="12"/>
        <v>PHI</v>
      </c>
      <c r="I110" s="12" t="s">
        <v>77</v>
      </c>
      <c r="J110" s="12">
        <v>3</v>
      </c>
      <c r="K110" s="12">
        <v>6</v>
      </c>
      <c r="L110" s="12" t="str">
        <f t="shared" si="13"/>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14"/>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 t="shared" si="12"/>
        <v>BOS</v>
      </c>
      <c r="I111" s="2" t="s">
        <v>40</v>
      </c>
      <c r="J111" s="2">
        <v>5</v>
      </c>
      <c r="K111" s="2">
        <v>2</v>
      </c>
      <c r="L111" s="13" t="str">
        <f t="shared" si="13"/>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4"/>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 t="shared" si="12"/>
        <v>STL</v>
      </c>
      <c r="I112" s="2" t="s">
        <v>40</v>
      </c>
      <c r="J112" s="2">
        <v>5</v>
      </c>
      <c r="K112" s="2">
        <v>1</v>
      </c>
      <c r="L112" s="2" t="str">
        <f t="shared" si="13"/>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4"/>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 t="shared" si="12"/>
        <v>NJD</v>
      </c>
      <c r="I113" s="2" t="s">
        <v>77</v>
      </c>
      <c r="J113" s="2">
        <v>3</v>
      </c>
      <c r="K113" s="2">
        <v>5</v>
      </c>
      <c r="L113" s="2" t="str">
        <f t="shared" si="13"/>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4"/>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 t="shared" si="12"/>
        <v>MIN</v>
      </c>
      <c r="I114" s="2" t="s">
        <v>40</v>
      </c>
      <c r="J114" s="2">
        <v>4</v>
      </c>
      <c r="K114" s="2">
        <v>2</v>
      </c>
      <c r="L114" s="2" t="str">
        <f t="shared" si="13"/>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4"/>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 t="shared" si="12"/>
        <v>NYR</v>
      </c>
      <c r="I115" s="2" t="s">
        <v>40</v>
      </c>
      <c r="J115" s="2">
        <v>3</v>
      </c>
      <c r="K115" s="2">
        <v>2</v>
      </c>
      <c r="L115" s="2" t="str">
        <f t="shared" si="13"/>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4"/>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 t="shared" si="12"/>
        <v>CGY</v>
      </c>
      <c r="I116" s="2" t="s">
        <v>77</v>
      </c>
      <c r="J116" s="2">
        <v>4</v>
      </c>
      <c r="K116" s="2">
        <v>2</v>
      </c>
      <c r="L116" s="2" t="str">
        <f t="shared" si="13"/>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4"/>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 t="shared" si="12"/>
        <v>COL</v>
      </c>
      <c r="I117" s="2" t="s">
        <v>40</v>
      </c>
      <c r="J117" s="2">
        <v>5</v>
      </c>
      <c r="K117" s="2">
        <v>1</v>
      </c>
      <c r="L117" s="2" t="str">
        <f t="shared" si="13"/>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4"/>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 t="shared" si="12"/>
        <v>WPG</v>
      </c>
      <c r="I118" s="2" t="s">
        <v>40</v>
      </c>
      <c r="J118" s="2">
        <v>4</v>
      </c>
      <c r="K118" s="2">
        <v>3</v>
      </c>
      <c r="L118" s="2" t="str">
        <f t="shared" si="13"/>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4"/>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 t="shared" si="12"/>
        <v>LAK</v>
      </c>
      <c r="I119" s="3" t="s">
        <v>40</v>
      </c>
      <c r="J119" s="3">
        <v>2</v>
      </c>
      <c r="K119" s="3">
        <v>3</v>
      </c>
      <c r="L119" s="2" t="str">
        <f t="shared" si="13"/>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14"/>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 t="shared" si="12"/>
        <v>VGK</v>
      </c>
      <c r="I120" s="2" t="s">
        <v>40</v>
      </c>
      <c r="J120" s="2">
        <v>4</v>
      </c>
      <c r="K120" s="2">
        <v>6</v>
      </c>
      <c r="L120" s="13" t="str">
        <f t="shared" si="13"/>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4"/>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 t="shared" si="12"/>
        <v>NYI</v>
      </c>
      <c r="I121" s="2" t="s">
        <v>77</v>
      </c>
      <c r="J121" s="2">
        <v>4</v>
      </c>
      <c r="K121" s="2">
        <v>3</v>
      </c>
      <c r="L121" s="2" t="str">
        <f t="shared" si="13"/>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4"/>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4">
        <v>45590</v>
      </c>
      <c r="B122" s="4">
        <v>45590</v>
      </c>
      <c r="C122" s="7" t="s">
        <v>232</v>
      </c>
      <c r="D122" s="2" t="s">
        <v>35</v>
      </c>
      <c r="E122" s="2" t="s">
        <v>17</v>
      </c>
      <c r="F122" s="2">
        <v>5</v>
      </c>
      <c r="G122" s="2">
        <v>2</v>
      </c>
      <c r="H122" s="2" t="str">
        <f t="shared" si="12"/>
        <v>NSH</v>
      </c>
      <c r="I122" s="2" t="s">
        <v>40</v>
      </c>
      <c r="J122" s="2">
        <v>3</v>
      </c>
      <c r="K122" s="2">
        <v>2</v>
      </c>
      <c r="L122" s="2" t="str">
        <f t="shared" si="13"/>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4"/>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45595</v>
      </c>
      <c r="B123" s="5">
        <v>45595</v>
      </c>
      <c r="C123" s="8" t="s">
        <v>272</v>
      </c>
      <c r="D123" s="3" t="s">
        <v>32</v>
      </c>
      <c r="E123" s="3" t="s">
        <v>25</v>
      </c>
      <c r="F123" s="3">
        <v>4</v>
      </c>
      <c r="G123" s="3">
        <v>3</v>
      </c>
      <c r="H123" s="3" t="str">
        <f t="shared" si="12"/>
        <v>NJD</v>
      </c>
      <c r="I123" s="3" t="s">
        <v>39</v>
      </c>
      <c r="J123" s="3">
        <v>6</v>
      </c>
      <c r="K123" s="3">
        <v>0</v>
      </c>
      <c r="L123" s="2" t="str">
        <f t="shared" si="13"/>
        <v>NJD</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14"/>
        <v>VAN</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t="s">
        <v>1776</v>
      </c>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2</v>
      </c>
      <c r="AB123" s="2">
        <f>IF(Table2[[#This Row],[GameIsOver]]= 0, 0, IF(Table2[[#This Row],[ActualWinner]]=Table2[[#This Row],[HomeTeam]], 2, IF(OR(Table2[[#This Row],[ActualResult]]="OT", Table2[[#This Row],[ActualResult]]="SO"), 1, 0)))</f>
        <v>0</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WED</v>
      </c>
      <c r="AF123"/>
    </row>
    <row r="124" spans="1:32" x14ac:dyDescent="0.25">
      <c r="A124" s="4">
        <v>45590</v>
      </c>
      <c r="B124" s="4">
        <v>45591</v>
      </c>
      <c r="C124" s="7" t="s">
        <v>234</v>
      </c>
      <c r="D124" s="2" t="s">
        <v>31</v>
      </c>
      <c r="E124" s="2" t="s">
        <v>29</v>
      </c>
      <c r="F124" s="2">
        <v>2</v>
      </c>
      <c r="G124" s="2">
        <v>3</v>
      </c>
      <c r="H124" s="2" t="str">
        <f t="shared" si="12"/>
        <v>BUF</v>
      </c>
      <c r="I124" s="2" t="s">
        <v>40</v>
      </c>
      <c r="J124" s="2">
        <v>3</v>
      </c>
      <c r="K124" s="2">
        <v>5</v>
      </c>
      <c r="L124" s="13" t="str">
        <f t="shared" si="13"/>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4"/>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 t="shared" si="12"/>
        <v>MIN</v>
      </c>
      <c r="I125" s="2" t="s">
        <v>40</v>
      </c>
      <c r="J125" s="2">
        <v>5</v>
      </c>
      <c r="K125" s="2">
        <v>7</v>
      </c>
      <c r="L125" s="2" t="str">
        <f t="shared" si="13"/>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4"/>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 t="shared" si="12"/>
        <v>UTA</v>
      </c>
      <c r="I126" s="2" t="s">
        <v>40</v>
      </c>
      <c r="J126" s="2">
        <v>2</v>
      </c>
      <c r="K126" s="2">
        <v>3</v>
      </c>
      <c r="L126" s="2" t="str">
        <f t="shared" si="13"/>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4"/>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 t="shared" si="12"/>
        <v>TOR</v>
      </c>
      <c r="I127" s="2" t="s">
        <v>40</v>
      </c>
      <c r="J127" s="2">
        <v>3</v>
      </c>
      <c r="K127" s="2">
        <v>4</v>
      </c>
      <c r="L127" s="2" t="str">
        <f t="shared" si="13"/>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4"/>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 t="shared" si="12"/>
        <v>STL</v>
      </c>
      <c r="I128" s="2" t="s">
        <v>40</v>
      </c>
      <c r="J128" s="2">
        <v>2</v>
      </c>
      <c r="K128" s="2">
        <v>5</v>
      </c>
      <c r="L128" s="2" t="str">
        <f t="shared" si="13"/>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4"/>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4">
        <v>45600</v>
      </c>
      <c r="B129" s="4">
        <v>45600</v>
      </c>
      <c r="C129" s="7" t="s">
        <v>305</v>
      </c>
      <c r="D129" s="2" t="s">
        <v>32</v>
      </c>
      <c r="E129" s="2" t="s">
        <v>23</v>
      </c>
      <c r="F129" s="2">
        <v>4</v>
      </c>
      <c r="G129" s="2">
        <v>2</v>
      </c>
      <c r="H129" s="2" t="str">
        <f t="shared" si="12"/>
        <v>NJD</v>
      </c>
      <c r="I129" s="2" t="s">
        <v>40</v>
      </c>
      <c r="J129" s="2">
        <v>3</v>
      </c>
      <c r="K129" s="2">
        <v>0</v>
      </c>
      <c r="L129" s="2" t="str">
        <f t="shared" si="13"/>
        <v>NJD</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1</v>
      </c>
      <c r="S129" s="2" t="str">
        <f t="shared" si="14"/>
        <v>EDM</v>
      </c>
      <c r="T129" s="2">
        <f>IF(INDEX(StatsRegularSeason20242025!$A$2:$C$33,MATCH(Table2[[#This Row],[AwayTeam]],StatsRegularSeason20242025!$A$2:$A$33,0),2)=INDEX(StatsRegularSeason20242025!$A$2:$C$33,MATCH(Table2[[#This Row],[HomeTeam]],StatsRegularSeason20242025!$A$2:$A$33,0),2),1,0)</f>
        <v>0</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0</v>
      </c>
      <c r="W129" s="2">
        <f>IF(INDEX(StatsRegularSeason20242025!$A$2:$C$33,MATCH(Table2[[#This Row],[AwayTeam]],StatsRegularSeason20242025!$A$2:$A$33,0),2)&lt;&gt;INDEX(StatsRegularSeason20242025!$A$2:$C$33,MATCH(Table2[[#This Row],[HomeTeam]],StatsRegularSeason20242025!$A$2:$A$33,0),2),1,0)</f>
        <v>1</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2</v>
      </c>
      <c r="AB129" s="2">
        <f>IF(Table2[[#This Row],[GameIsOver]]= 0, 0, IF(Table2[[#This Row],[ActualWinner]]=Table2[[#This Row],[HomeTeam]], 2, IF(OR(Table2[[#This Row],[ActualResult]]="OT", Table2[[#This Row],[ActualResult]]="SO"), 1, 0)))</f>
        <v>0</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MON</v>
      </c>
      <c r="AF129"/>
    </row>
    <row r="130" spans="1:32" x14ac:dyDescent="0.25">
      <c r="A130" s="4">
        <v>45590</v>
      </c>
      <c r="B130" s="4">
        <v>45591</v>
      </c>
      <c r="C130" s="7" t="s">
        <v>240</v>
      </c>
      <c r="D130" s="2" t="s">
        <v>47</v>
      </c>
      <c r="E130" s="2" t="s">
        <v>20</v>
      </c>
      <c r="F130" s="2">
        <v>2</v>
      </c>
      <c r="G130" s="2">
        <v>5</v>
      </c>
      <c r="H130" s="2" t="str">
        <f t="shared" si="12"/>
        <v>NYR</v>
      </c>
      <c r="I130" s="2" t="s">
        <v>40</v>
      </c>
      <c r="J130" s="2">
        <v>1</v>
      </c>
      <c r="K130" s="2">
        <v>2</v>
      </c>
      <c r="L130" s="2" t="str">
        <f t="shared" si="13"/>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4"/>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 t="shared" si="12"/>
        <v>CGY</v>
      </c>
      <c r="I131" s="2" t="s">
        <v>40</v>
      </c>
      <c r="J131" s="2">
        <v>5</v>
      </c>
      <c r="K131" s="2">
        <v>3</v>
      </c>
      <c r="L131" s="2" t="str">
        <f t="shared" si="13"/>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si="14"/>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 t="shared" si="12"/>
        <v>FLA</v>
      </c>
      <c r="I132" s="2" t="s">
        <v>40</v>
      </c>
      <c r="J132" s="2">
        <v>6</v>
      </c>
      <c r="K132" s="2">
        <v>3</v>
      </c>
      <c r="L132" s="2" t="str">
        <f t="shared" si="13"/>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4"/>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 t="shared" si="12"/>
        <v>CBJ</v>
      </c>
      <c r="I133" s="2" t="s">
        <v>40</v>
      </c>
      <c r="J133" s="2">
        <v>3</v>
      </c>
      <c r="K133" s="2">
        <v>4</v>
      </c>
      <c r="L133" s="2" t="str">
        <f t="shared" si="13"/>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4"/>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 t="shared" si="12"/>
        <v>DAL</v>
      </c>
      <c r="I134" s="2" t="s">
        <v>40</v>
      </c>
      <c r="J134" s="2">
        <v>2</v>
      </c>
      <c r="K134" s="2">
        <v>4</v>
      </c>
      <c r="L134" s="2" t="str">
        <f t="shared" si="13"/>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4"/>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 t="shared" si="12"/>
        <v>PIT</v>
      </c>
      <c r="I135" s="2" t="s">
        <v>40</v>
      </c>
      <c r="J135" s="2">
        <v>3</v>
      </c>
      <c r="K135" s="2">
        <v>4</v>
      </c>
      <c r="L135" s="2" t="str">
        <f t="shared" si="13"/>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4"/>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 t="shared" ref="H136:H167" si="15">IF(AND(ISBLANK($F136),ISBLANK($G136)),"_",IF($F136&gt;$G136,$D136,$E136))</f>
        <v>VGK</v>
      </c>
      <c r="I136" s="2" t="s">
        <v>40</v>
      </c>
      <c r="J136" s="2">
        <v>3</v>
      </c>
      <c r="K136" s="2">
        <v>7</v>
      </c>
      <c r="L136" s="2" t="str">
        <f t="shared" ref="L136:L167" si="16">IF(OR($J136=$K136,AND(ISBLANK($J136),ISBLANK($K136))),"_",IF($J136&gt;$K136,$D136,$E136))</f>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ref="S136:S167" si="17">IF($L136="_", "_", IF($L136=$D136,$E136,$D136))</f>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 t="shared" si="15"/>
        <v>CAR</v>
      </c>
      <c r="I137" s="3" t="s">
        <v>40</v>
      </c>
      <c r="J137" s="3">
        <v>4</v>
      </c>
      <c r="K137" s="3">
        <v>1</v>
      </c>
      <c r="L137" s="2" t="str">
        <f t="shared" si="16"/>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7"/>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 t="shared" si="15"/>
        <v>EDM</v>
      </c>
      <c r="I138" s="2" t="s">
        <v>40</v>
      </c>
      <c r="J138" s="2">
        <v>3</v>
      </c>
      <c r="K138" s="2">
        <v>2</v>
      </c>
      <c r="L138" s="13" t="str">
        <f t="shared" si="16"/>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7"/>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 t="shared" si="15"/>
        <v>NJD</v>
      </c>
      <c r="I139" s="2" t="s">
        <v>40</v>
      </c>
      <c r="J139" s="2">
        <v>2</v>
      </c>
      <c r="K139" s="2">
        <v>6</v>
      </c>
      <c r="L139" s="2" t="str">
        <f t="shared" si="16"/>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7"/>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 t="shared" si="15"/>
        <v>MTL</v>
      </c>
      <c r="I140" s="2" t="s">
        <v>77</v>
      </c>
      <c r="J140" s="2">
        <v>4</v>
      </c>
      <c r="K140" s="2">
        <v>3</v>
      </c>
      <c r="L140" s="2" t="str">
        <f t="shared" si="16"/>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7"/>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 t="shared" si="15"/>
        <v>COL</v>
      </c>
      <c r="I141" s="3" t="s">
        <v>40</v>
      </c>
      <c r="J141" s="3">
        <v>4</v>
      </c>
      <c r="K141" s="3">
        <v>5</v>
      </c>
      <c r="L141" s="2" t="str">
        <f t="shared" si="16"/>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7"/>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 t="shared" si="15"/>
        <v>FLA</v>
      </c>
      <c r="I142" s="2" t="s">
        <v>77</v>
      </c>
      <c r="J142" s="2">
        <v>5</v>
      </c>
      <c r="K142" s="2">
        <v>2</v>
      </c>
      <c r="L142" s="13" t="str">
        <f t="shared" si="16"/>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7"/>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253</v>
      </c>
      <c r="D143" s="2" t="s">
        <v>23</v>
      </c>
      <c r="E143" s="2" t="s">
        <v>36</v>
      </c>
      <c r="F143" s="2">
        <v>6</v>
      </c>
      <c r="G143" s="2">
        <v>4</v>
      </c>
      <c r="H143" s="2" t="str">
        <f t="shared" si="15"/>
        <v>EDM</v>
      </c>
      <c r="I143" s="2" t="s">
        <v>40</v>
      </c>
      <c r="J143" s="2">
        <v>1</v>
      </c>
      <c r="K143" s="2">
        <v>6</v>
      </c>
      <c r="L143" s="2" t="str">
        <f t="shared" si="16"/>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7"/>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254</v>
      </c>
      <c r="D144" s="2" t="s">
        <v>35</v>
      </c>
      <c r="E144" s="2" t="s">
        <v>43</v>
      </c>
      <c r="F144" s="2">
        <v>6</v>
      </c>
      <c r="G144" s="2">
        <v>5</v>
      </c>
      <c r="H144" s="2" t="str">
        <f t="shared" si="15"/>
        <v>NSH</v>
      </c>
      <c r="I144" s="2" t="s">
        <v>40</v>
      </c>
      <c r="J144" s="2">
        <v>2</v>
      </c>
      <c r="K144" s="2">
        <v>3</v>
      </c>
      <c r="L144" s="2" t="str">
        <f t="shared" si="16"/>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7"/>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 t="shared" si="15"/>
        <v>WPG</v>
      </c>
      <c r="I145" s="2" t="s">
        <v>40</v>
      </c>
      <c r="J145" s="2">
        <v>6</v>
      </c>
      <c r="K145" s="2">
        <v>4</v>
      </c>
      <c r="L145" s="2" t="str">
        <f t="shared" si="16"/>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7"/>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 t="shared" si="15"/>
        <v>COL</v>
      </c>
      <c r="I146" s="2" t="s">
        <v>40</v>
      </c>
      <c r="J146" s="2">
        <v>5</v>
      </c>
      <c r="K146" s="2">
        <v>2</v>
      </c>
      <c r="L146" s="2" t="str">
        <f t="shared" si="16"/>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7"/>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 t="shared" si="15"/>
        <v>UTA</v>
      </c>
      <c r="I147" s="2" t="s">
        <v>40</v>
      </c>
      <c r="J147" s="2">
        <v>5</v>
      </c>
      <c r="K147" s="2">
        <v>4</v>
      </c>
      <c r="L147" s="2" t="str">
        <f t="shared" si="16"/>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7"/>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 t="shared" si="15"/>
        <v>VAN</v>
      </c>
      <c r="I148" s="2" t="s">
        <v>39</v>
      </c>
      <c r="J148" s="2">
        <v>4</v>
      </c>
      <c r="K148" s="2">
        <v>3</v>
      </c>
      <c r="L148" s="2" t="str">
        <f t="shared" si="16"/>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7"/>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45587</v>
      </c>
      <c r="B149" s="5">
        <v>45587</v>
      </c>
      <c r="C149" s="8" t="s">
        <v>214</v>
      </c>
      <c r="D149" s="3" t="s">
        <v>16</v>
      </c>
      <c r="E149" s="3" t="s">
        <v>35</v>
      </c>
      <c r="F149" s="3">
        <v>3</v>
      </c>
      <c r="G149" s="3">
        <v>1</v>
      </c>
      <c r="H149" s="3" t="str">
        <f t="shared" si="15"/>
        <v>BOS</v>
      </c>
      <c r="I149" s="3" t="s">
        <v>40</v>
      </c>
      <c r="J149" s="3">
        <v>0</v>
      </c>
      <c r="K149" s="3">
        <v>4</v>
      </c>
      <c r="L149" s="2" t="str">
        <f t="shared" si="16"/>
        <v>NSH</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0</v>
      </c>
      <c r="S149" s="2" t="str">
        <f t="shared" si="17"/>
        <v>BOS</v>
      </c>
      <c r="T149" s="2">
        <f>IF(INDEX(StatsRegularSeason20242025!$A$2:$C$33,MATCH(Table2[[#This Row],[AwayTeam]],StatsRegularSeason20242025!$A$2:$A$33,0),2)=INDEX(StatsRegularSeason20242025!$A$2:$C$33,MATCH(Table2[[#This Row],[HomeTeam]],StatsRegularSeason20242025!$A$2:$A$33,0),2),1,0)</f>
        <v>0</v>
      </c>
      <c r="U149" s="2">
        <f>IF(INDEX(StatsRegularSeason20242025!$A$2:$C$33,MATCH(Table2[[#This Row],[AwayTeam]],StatsRegularSeason20242025!$A$2:$A$33,0),3)=INDEX(StatsRegularSeason20242025!$A$2:$C$33,MATCH(Table2[[#This Row],[HomeTeam]],StatsRegularSeason20242025!$A$2:$A$33,0),3),1,0)</f>
        <v>0</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1</v>
      </c>
      <c r="X149" s="2" t="s">
        <v>1480</v>
      </c>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TUE</v>
      </c>
      <c r="AF149"/>
    </row>
    <row r="150" spans="1:32" x14ac:dyDescent="0.25">
      <c r="A150" s="4">
        <v>45573</v>
      </c>
      <c r="B150" s="4">
        <v>45574</v>
      </c>
      <c r="C150" s="7" t="s">
        <v>123</v>
      </c>
      <c r="D150" s="2" t="s">
        <v>20</v>
      </c>
      <c r="E150" s="2" t="s">
        <v>21</v>
      </c>
      <c r="F150" s="2">
        <v>2</v>
      </c>
      <c r="G150" s="2">
        <v>1</v>
      </c>
      <c r="H150" s="2" t="str">
        <f t="shared" si="15"/>
        <v>NYR</v>
      </c>
      <c r="I150" s="2" t="s">
        <v>39</v>
      </c>
      <c r="J150" s="2">
        <v>6</v>
      </c>
      <c r="K150" s="2">
        <v>0</v>
      </c>
      <c r="L150" s="13" t="str">
        <f t="shared" si="16"/>
        <v>NYR</v>
      </c>
      <c r="M150" s="4" t="s">
        <v>40</v>
      </c>
      <c r="N150" s="2">
        <f>IF(ISBLANK(Table2[[#This Row],[ActualResult]]), 0, 1)</f>
        <v>1</v>
      </c>
      <c r="O150" s="2" t="str">
        <f>IF(ISBLANK(Table2[[#This Row],[ActualResult]]), "_", IF(Table2[[#This Row],[ActualWinner]]=Table2[[#This Row],[PredictedWinner]], "Y", "N"))</f>
        <v>Y</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0</v>
      </c>
      <c r="S150" s="2" t="str">
        <f t="shared" si="17"/>
        <v>PIT</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1</v>
      </c>
      <c r="V150" s="2">
        <f>IF(Table2[[#This Row],[InterConf]]=1,IF(Table2[[#This Row],[InterDiv]]=0, 1, 0), 0)</f>
        <v>0</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0.8</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0" s="4" t="str">
        <f>IF(WEEKDAY(Table2[[#This Row],[GameDate]])=1,"SUN",IF(WEEKDAY(Table2[[#This Row],[GameDate]])=2,"MON",IF(WEEKDAY(Table2[[#This Row],[GameDate]])=3,"TUE",IF(WEEKDAY(Table2[[#This Row],[GameDate]])=4,"WED",IF(WEEKDAY(Table2[[#This Row],[GameDate]])=5,"THU",IF(WEEKDAY(Table2[[#This Row],[GameDate]])=6,"FRI", "SAT"))))))</f>
        <v>WED</v>
      </c>
      <c r="AF150"/>
    </row>
    <row r="151" spans="1:32" x14ac:dyDescent="0.25">
      <c r="A151" s="4">
        <v>45593</v>
      </c>
      <c r="B151" s="4">
        <v>45594</v>
      </c>
      <c r="C151" s="7" t="s">
        <v>261</v>
      </c>
      <c r="D151" s="2" t="s">
        <v>12</v>
      </c>
      <c r="E151" s="2" t="s">
        <v>19</v>
      </c>
      <c r="F151" s="2">
        <v>3</v>
      </c>
      <c r="G151" s="2">
        <v>1</v>
      </c>
      <c r="H151" s="2" t="str">
        <f t="shared" si="15"/>
        <v>SEA</v>
      </c>
      <c r="I151" s="2" t="s">
        <v>40</v>
      </c>
      <c r="J151" s="2">
        <v>8</v>
      </c>
      <c r="K151" s="2">
        <v>2</v>
      </c>
      <c r="L151" s="2" t="str">
        <f t="shared" si="16"/>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7"/>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 t="shared" si="15"/>
        <v>OTT</v>
      </c>
      <c r="I152" s="2" t="s">
        <v>40</v>
      </c>
      <c r="J152" s="2">
        <v>1</v>
      </c>
      <c r="K152" s="2">
        <v>8</v>
      </c>
      <c r="L152" s="2" t="str">
        <f t="shared" si="16"/>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7"/>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263</v>
      </c>
      <c r="D153" s="2" t="s">
        <v>47</v>
      </c>
      <c r="E153" s="2" t="s">
        <v>33</v>
      </c>
      <c r="F153" s="2">
        <v>4</v>
      </c>
      <c r="G153" s="2">
        <v>3</v>
      </c>
      <c r="H153" s="2" t="str">
        <f t="shared" si="15"/>
        <v>ANA</v>
      </c>
      <c r="I153" s="2" t="s">
        <v>39</v>
      </c>
      <c r="J153" s="2">
        <v>3</v>
      </c>
      <c r="K153" s="2">
        <v>1</v>
      </c>
      <c r="L153" s="2" t="str">
        <f t="shared" si="16"/>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17"/>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264</v>
      </c>
      <c r="D154" s="2" t="s">
        <v>37</v>
      </c>
      <c r="E154" s="2" t="s">
        <v>21</v>
      </c>
      <c r="F154" s="2">
        <v>3</v>
      </c>
      <c r="G154" s="2">
        <v>2</v>
      </c>
      <c r="H154" s="2" t="str">
        <f t="shared" si="15"/>
        <v>MIN</v>
      </c>
      <c r="I154" s="2" t="s">
        <v>40</v>
      </c>
      <c r="J154" s="2">
        <v>5</v>
      </c>
      <c r="K154" s="2">
        <v>3</v>
      </c>
      <c r="L154" s="2" t="str">
        <f t="shared" si="16"/>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17"/>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265</v>
      </c>
      <c r="D155" s="2" t="s">
        <v>20</v>
      </c>
      <c r="E155" s="2" t="s">
        <v>46</v>
      </c>
      <c r="F155" s="2">
        <v>1</v>
      </c>
      <c r="G155" s="2">
        <v>2</v>
      </c>
      <c r="H155" s="2" t="str">
        <f t="shared" si="15"/>
        <v>WSH</v>
      </c>
      <c r="I155" s="2" t="s">
        <v>40</v>
      </c>
      <c r="J155" s="2">
        <v>3</v>
      </c>
      <c r="K155" s="2">
        <v>5</v>
      </c>
      <c r="L155" s="2" t="str">
        <f t="shared" si="16"/>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7"/>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 t="shared" si="15"/>
        <v>LAK</v>
      </c>
      <c r="I156" s="3" t="s">
        <v>40</v>
      </c>
      <c r="J156" s="3">
        <v>2</v>
      </c>
      <c r="K156" s="3">
        <v>4</v>
      </c>
      <c r="L156" s="3" t="str">
        <f t="shared" si="16"/>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7"/>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45587</v>
      </c>
      <c r="B157" s="4">
        <v>45587</v>
      </c>
      <c r="C157" s="7" t="s">
        <v>216</v>
      </c>
      <c r="D157" s="2" t="s">
        <v>30</v>
      </c>
      <c r="E157" s="2" t="s">
        <v>15</v>
      </c>
      <c r="F157" s="2">
        <v>3</v>
      </c>
      <c r="G157" s="2">
        <v>4</v>
      </c>
      <c r="H157" s="2" t="str">
        <f t="shared" si="15"/>
        <v>UTA</v>
      </c>
      <c r="I157" s="2" t="s">
        <v>77</v>
      </c>
      <c r="J157" s="2">
        <v>4</v>
      </c>
      <c r="K157" s="2">
        <v>0</v>
      </c>
      <c r="L157" s="2" t="str">
        <f t="shared" si="16"/>
        <v>OTT</v>
      </c>
      <c r="M157" s="2" t="s">
        <v>40</v>
      </c>
      <c r="N157" s="2">
        <f>IF(ISBLANK(Table2[[#This Row],[ActualResult]]), 0, 1)</f>
        <v>1</v>
      </c>
      <c r="O157" s="2" t="str">
        <f>IF(ISBLANK(Table2[[#This Row],[ActualResult]]), "_", IF(Table2[[#This Row],[ActualWinner]]=Table2[[#This Row],[PredictedWinner]], "Y", "N"))</f>
        <v>N</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7"/>
        <v>UTA</v>
      </c>
      <c r="T157" s="2">
        <f>IF(INDEX(StatsRegularSeason20242025!$A$2:$C$33,MATCH(Table2[[#This Row],[AwayTeam]],StatsRegularSeason20242025!$A$2:$A$33,0),2)=INDEX(StatsRegularSeason20242025!$A$2:$C$33,MATCH(Table2[[#This Row],[HomeTeam]],StatsRegularSeason20242025!$A$2:$A$33,0),2),1,0)</f>
        <v>0</v>
      </c>
      <c r="U157" s="2">
        <f>IF(INDEX(StatsRegularSeason20242025!$A$2:$C$33,MATCH(Table2[[#This Row],[AwayTeam]],StatsRegularSeason20242025!$A$2:$A$33,0),3)=INDEX(StatsRegularSeason20242025!$A$2:$C$33,MATCH(Table2[[#This Row],[HomeTeam]],StatsRegularSeason20242025!$A$2:$A$33,0),3),1,0)</f>
        <v>0</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1</v>
      </c>
      <c r="X157" s="2" t="s">
        <v>1480</v>
      </c>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2</v>
      </c>
      <c r="AB157" s="2">
        <f>IF(Table2[[#This Row],[GameIsOver]]= 0, 0, IF(Table2[[#This Row],[ActualWinner]]=Table2[[#This Row],[HomeTeam]], 2, IF(OR(Table2[[#This Row],[ActualResult]]="OT", Table2[[#This Row],[ActualResult]]="SO"), 1, 0)))</f>
        <v>0</v>
      </c>
      <c r="AC157" s="33">
        <f>(($AN$11)*IF(Table2[[#This Row],[CorrectWinnerPrediction]]="Y", 1, 0))+(($AN$12)*IF(Table2[[#This Row],[CorrectAwayScorePrediction]]="Y", 1, 0))+(($AN$13)*IF(Table2[[#This Row],[CorrectHomeScorePrediction]]="Y", 1, 0))</f>
        <v>0</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7" s="4" t="str">
        <f>IF(WEEKDAY(Table2[[#This Row],[GameDate]])=1,"SUN",IF(WEEKDAY(Table2[[#This Row],[GameDate]])=2,"MON",IF(WEEKDAY(Table2[[#This Row],[GameDate]])=3,"TUE",IF(WEEKDAY(Table2[[#This Row],[GameDate]])=4,"WED",IF(WEEKDAY(Table2[[#This Row],[GameDate]])=5,"THU",IF(WEEKDAY(Table2[[#This Row],[GameDate]])=6,"FRI", "SAT"))))))</f>
        <v>TUE</v>
      </c>
      <c r="AF157"/>
    </row>
    <row r="158" spans="1:32" x14ac:dyDescent="0.25">
      <c r="A158" s="4">
        <v>45595</v>
      </c>
      <c r="B158" s="4">
        <v>45595</v>
      </c>
      <c r="C158" s="7" t="s">
        <v>268</v>
      </c>
      <c r="D158" s="2" t="s">
        <v>22</v>
      </c>
      <c r="E158" s="2" t="s">
        <v>31</v>
      </c>
      <c r="F158" s="2">
        <v>3</v>
      </c>
      <c r="G158" s="2">
        <v>1</v>
      </c>
      <c r="H158" s="2" t="str">
        <f t="shared" si="15"/>
        <v>WPG</v>
      </c>
      <c r="I158" s="2" t="s">
        <v>40</v>
      </c>
      <c r="J158" s="2">
        <v>6</v>
      </c>
      <c r="K158" s="2">
        <v>2</v>
      </c>
      <c r="L158" s="2" t="str">
        <f t="shared" si="16"/>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7"/>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 t="shared" si="15"/>
        <v>COL</v>
      </c>
      <c r="I159" s="2" t="s">
        <v>40</v>
      </c>
      <c r="J159" s="2">
        <v>5</v>
      </c>
      <c r="K159" s="2">
        <v>2</v>
      </c>
      <c r="L159" s="2" t="str">
        <f t="shared" si="16"/>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7"/>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 t="shared" si="15"/>
        <v>CGY</v>
      </c>
      <c r="I160" s="2" t="s">
        <v>77</v>
      </c>
      <c r="J160" s="2">
        <v>1</v>
      </c>
      <c r="K160" s="2">
        <v>5</v>
      </c>
      <c r="L160" s="2" t="str">
        <f t="shared" si="16"/>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7"/>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4">
        <v>45595</v>
      </c>
      <c r="B161" s="4">
        <v>45595</v>
      </c>
      <c r="C161" s="7" t="s">
        <v>271</v>
      </c>
      <c r="D161" s="2" t="s">
        <v>27</v>
      </c>
      <c r="E161" s="2" t="s">
        <v>28</v>
      </c>
      <c r="F161" s="2">
        <v>5</v>
      </c>
      <c r="G161" s="2">
        <v>2</v>
      </c>
      <c r="H161" s="2" t="str">
        <f t="shared" si="15"/>
        <v>VGK</v>
      </c>
      <c r="I161" s="2" t="s">
        <v>40</v>
      </c>
      <c r="J161" s="2">
        <v>3</v>
      </c>
      <c r="K161" s="2">
        <v>6</v>
      </c>
      <c r="L161" s="2" t="str">
        <f t="shared" si="16"/>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7"/>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(($AN$11)*IF(Table2[[#This Row],[CorrectWinnerPrediction]]="Y", 1, 0))+(($AN$12)*IF(Table2[[#This Row],[CorrectAwayScorePrediction]]="Y", 1, 0))+(($AN$13)*IF(Table2[[#This Row],[CorrectHomeScorePrediction]]="Y", 1, 0))</f>
        <v>0</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1" s="4"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45597</v>
      </c>
      <c r="B162" s="5">
        <v>45598</v>
      </c>
      <c r="C162" s="8" t="s">
        <v>290</v>
      </c>
      <c r="D162" s="3" t="s">
        <v>12</v>
      </c>
      <c r="E162" s="3" t="s">
        <v>30</v>
      </c>
      <c r="F162" s="3">
        <v>2</v>
      </c>
      <c r="G162" s="3">
        <v>5</v>
      </c>
      <c r="H162" s="3" t="str">
        <f t="shared" si="15"/>
        <v>OTT</v>
      </c>
      <c r="I162" s="3" t="s">
        <v>40</v>
      </c>
      <c r="J162" s="3">
        <v>0</v>
      </c>
      <c r="K162" s="3">
        <v>3</v>
      </c>
      <c r="L162" s="2" t="str">
        <f t="shared" si="16"/>
        <v>OTT</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7"/>
        <v>SEA</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0.8</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2" s="5" t="str">
        <f>IF(WEEKDAY(Table2[[#This Row],[GameDate]])=1,"SUN",IF(WEEKDAY(Table2[[#This Row],[GameDate]])=2,"MON",IF(WEEKDAY(Table2[[#This Row],[GameDate]])=3,"TUE",IF(WEEKDAY(Table2[[#This Row],[GameDate]])=4,"WED",IF(WEEKDAY(Table2[[#This Row],[GameDate]])=5,"THU",IF(WEEKDAY(Table2[[#This Row],[GameDate]])=6,"FRI", "SAT"))))))</f>
        <v>SAT</v>
      </c>
      <c r="AF162"/>
      <c r="AH162" s="50"/>
    </row>
    <row r="163" spans="1:34" x14ac:dyDescent="0.25">
      <c r="A163" s="4">
        <v>45596</v>
      </c>
      <c r="B163" s="4">
        <v>45596</v>
      </c>
      <c r="C163" s="7" t="s">
        <v>273</v>
      </c>
      <c r="D163" s="2" t="s">
        <v>12</v>
      </c>
      <c r="E163" s="2" t="s">
        <v>18</v>
      </c>
      <c r="F163" s="2">
        <v>2</v>
      </c>
      <c r="G163" s="2">
        <v>6</v>
      </c>
      <c r="H163" s="2" t="str">
        <f t="shared" si="15"/>
        <v>TOR</v>
      </c>
      <c r="I163" s="2" t="s">
        <v>40</v>
      </c>
      <c r="J163" s="2">
        <v>1</v>
      </c>
      <c r="K163" s="2">
        <v>4</v>
      </c>
      <c r="L163" s="13" t="str">
        <f t="shared" si="16"/>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7"/>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 t="shared" si="15"/>
        <v>STL</v>
      </c>
      <c r="I164" s="2" t="s">
        <v>40</v>
      </c>
      <c r="J164" s="2">
        <v>1</v>
      </c>
      <c r="K164" s="2">
        <v>2</v>
      </c>
      <c r="L164" s="2" t="str">
        <f t="shared" si="16"/>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7"/>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 t="shared" si="15"/>
        <v>ANA</v>
      </c>
      <c r="I165" s="2" t="s">
        <v>39</v>
      </c>
      <c r="J165" s="2">
        <v>1</v>
      </c>
      <c r="K165" s="2">
        <v>2</v>
      </c>
      <c r="L165" s="2" t="str">
        <f t="shared" si="16"/>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7"/>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 t="shared" si="15"/>
        <v>WSH</v>
      </c>
      <c r="I166" s="2" t="s">
        <v>40</v>
      </c>
      <c r="J166" s="2">
        <v>3</v>
      </c>
      <c r="K166" s="2">
        <v>6</v>
      </c>
      <c r="L166" s="2" t="str">
        <f t="shared" si="16"/>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7"/>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 t="shared" si="15"/>
        <v>BOS</v>
      </c>
      <c r="I167" s="2" t="s">
        <v>40</v>
      </c>
      <c r="J167" s="2">
        <v>2</v>
      </c>
      <c r="K167" s="2">
        <v>8</v>
      </c>
      <c r="L167" s="2" t="str">
        <f t="shared" si="16"/>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7"/>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 t="shared" ref="H168:H203" si="18">IF(AND(ISBLANK($F168),ISBLANK($G168)),"_",IF($F168&gt;$G168,$D168,$E168))</f>
        <v>NSH</v>
      </c>
      <c r="I168" s="2" t="s">
        <v>40</v>
      </c>
      <c r="J168" s="2">
        <v>5</v>
      </c>
      <c r="K168" s="2">
        <v>1</v>
      </c>
      <c r="L168" s="2" t="str">
        <f t="shared" ref="L168:L203" si="19">IF(OR($J168=$K168,AND(ISBLANK($J168),ISBLANK($K168))),"_",IF($J168&gt;$K168,$D168,$E168))</f>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ref="S168:S203" si="20">IF($L168="_", "_", IF($L168=$D168,$E168,$D168))</f>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 t="shared" si="18"/>
        <v>CHI</v>
      </c>
      <c r="I169" s="3" t="s">
        <v>40</v>
      </c>
      <c r="J169" s="3">
        <v>2</v>
      </c>
      <c r="K169" s="3">
        <v>3</v>
      </c>
      <c r="L169" s="2" t="str">
        <f t="shared" si="19"/>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20"/>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 t="shared" si="18"/>
        <v>DAL</v>
      </c>
      <c r="I170" s="2" t="s">
        <v>77</v>
      </c>
      <c r="J170" s="2">
        <v>6</v>
      </c>
      <c r="K170" s="2">
        <v>4</v>
      </c>
      <c r="L170" s="13" t="str">
        <f t="shared" si="19"/>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20"/>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 t="shared" si="18"/>
        <v>BUF</v>
      </c>
      <c r="I171" s="2" t="s">
        <v>40</v>
      </c>
      <c r="J171" s="2">
        <v>4</v>
      </c>
      <c r="K171" s="2">
        <v>3</v>
      </c>
      <c r="L171" s="2" t="str">
        <f t="shared" si="19"/>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20"/>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 t="shared" si="18"/>
        <v>NYR</v>
      </c>
      <c r="I172" s="2" t="s">
        <v>40</v>
      </c>
      <c r="J172" s="2">
        <v>1</v>
      </c>
      <c r="K172" s="2">
        <v>2</v>
      </c>
      <c r="L172" s="2" t="str">
        <f t="shared" si="19"/>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20"/>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 t="shared" si="18"/>
        <v>WPG</v>
      </c>
      <c r="I173" s="2" t="s">
        <v>40</v>
      </c>
      <c r="J173" s="2">
        <v>6</v>
      </c>
      <c r="K173" s="2">
        <v>2</v>
      </c>
      <c r="L173" s="2" t="str">
        <f t="shared" si="19"/>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20"/>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4">
        <v>45596</v>
      </c>
      <c r="B174" s="4">
        <v>45597</v>
      </c>
      <c r="C174" s="7" t="s">
        <v>284</v>
      </c>
      <c r="D174" s="2" t="s">
        <v>43</v>
      </c>
      <c r="E174" s="2" t="s">
        <v>37</v>
      </c>
      <c r="F174" s="2">
        <v>5</v>
      </c>
      <c r="G174" s="2">
        <v>2</v>
      </c>
      <c r="H174" s="2" t="str">
        <f t="shared" si="18"/>
        <v>TBL</v>
      </c>
      <c r="I174" s="2" t="s">
        <v>40</v>
      </c>
      <c r="J174" s="2">
        <v>3</v>
      </c>
      <c r="K174" s="2">
        <v>5</v>
      </c>
      <c r="L174" s="2" t="str">
        <f t="shared" si="19"/>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20"/>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45593</v>
      </c>
      <c r="B175" s="5">
        <v>45594</v>
      </c>
      <c r="C175" s="8" t="s">
        <v>260</v>
      </c>
      <c r="D175" s="3" t="s">
        <v>45</v>
      </c>
      <c r="E175" s="3" t="s">
        <v>16</v>
      </c>
      <c r="F175" s="3">
        <v>3</v>
      </c>
      <c r="G175" s="3">
        <v>4</v>
      </c>
      <c r="H175" s="3" t="str">
        <f t="shared" si="18"/>
        <v>BOS</v>
      </c>
      <c r="I175" s="3" t="s">
        <v>40</v>
      </c>
      <c r="J175" s="3">
        <v>2</v>
      </c>
      <c r="K175" s="3">
        <v>0</v>
      </c>
      <c r="L175" s="2" t="str">
        <f t="shared" si="19"/>
        <v>PHI</v>
      </c>
      <c r="M175" s="3" t="s">
        <v>40</v>
      </c>
      <c r="N175" s="3">
        <f>IF(ISBLANK(Table2[[#This Row],[ActualResult]]), 0, 1)</f>
        <v>1</v>
      </c>
      <c r="O175" s="3" t="str">
        <f>IF(ISBLANK(Table2[[#This Row],[ActualResult]]), "_", IF(Table2[[#This Row],[ActualWinner]]=Table2[[#This Row],[PredictedWinner]], "Y", "N"))</f>
        <v>N</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20"/>
        <v>BOS</v>
      </c>
      <c r="T175" s="2">
        <f>IF(INDEX(StatsRegularSeason20242025!$A$2:$C$33,MATCH(Table2[[#This Row],[AwayTeam]],StatsRegularSeason20242025!$A$2:$A$33,0),2)=INDEX(StatsRegularSeason20242025!$A$2:$C$33,MATCH(Table2[[#This Row],[HomeTeam]],StatsRegularSeason20242025!$A$2:$A$33,0),2),1,0)</f>
        <v>1</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1</v>
      </c>
      <c r="W175" s="2">
        <f>IF(INDEX(StatsRegularSeason20242025!$A$2:$C$33,MATCH(Table2[[#This Row],[AwayTeam]],StatsRegularSeason20242025!$A$2:$A$33,0),2)&lt;&gt;INDEX(StatsRegularSeason20242025!$A$2:$C$33,MATCH(Table2[[#This Row],[HomeTeam]],StatsRegularSeason20242025!$A$2:$A$33,0),2),1,0)</f>
        <v>0</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2</v>
      </c>
      <c r="AB175" s="2">
        <f>IF(Table2[[#This Row],[GameIsOver]]= 0, 0, IF(Table2[[#This Row],[ActualWinner]]=Table2[[#This Row],[HomeTeam]], 2, IF(OR(Table2[[#This Row],[ActualResult]]="OT", Table2[[#This Row],[ActualResult]]="SO"), 1, 0)))</f>
        <v>0</v>
      </c>
      <c r="AC175" s="33">
        <f>(($AN$11)*IF(Table2[[#This Row],[CorrectWinnerPrediction]]="Y", 1, 0))+(($AN$12)*IF(Table2[[#This Row],[CorrectAwayScorePrediction]]="Y", 1, 0))+(($AN$13)*IF(Table2[[#This Row],[CorrectHomeScorePrediction]]="Y", 1, 0))</f>
        <v>0</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5" s="5" t="str">
        <f>IF(WEEKDAY(Table2[[#This Row],[GameDate]])=1,"SUN",IF(WEEKDAY(Table2[[#This Row],[GameDate]])=2,"MON",IF(WEEKDAY(Table2[[#This Row],[GameDate]])=3,"TUE",IF(WEEKDAY(Table2[[#This Row],[GameDate]])=4,"WED",IF(WEEKDAY(Table2[[#This Row],[GameDate]])=5,"THU",IF(WEEKDAY(Table2[[#This Row],[GameDate]])=6,"FRI", "SAT"))))))</f>
        <v>TUE</v>
      </c>
      <c r="AF175"/>
    </row>
    <row r="176" spans="1:34" x14ac:dyDescent="0.25">
      <c r="A176" s="4">
        <v>45597</v>
      </c>
      <c r="B176" s="4">
        <v>45598</v>
      </c>
      <c r="C176" s="7" t="s">
        <v>286</v>
      </c>
      <c r="D176" s="2" t="s">
        <v>34</v>
      </c>
      <c r="E176" s="2" t="s">
        <v>14</v>
      </c>
      <c r="F176" s="2">
        <v>3</v>
      </c>
      <c r="G176" s="2">
        <v>5</v>
      </c>
      <c r="H176" s="2" t="str">
        <f t="shared" si="18"/>
        <v>FLA</v>
      </c>
      <c r="I176" s="2" t="s">
        <v>40</v>
      </c>
      <c r="J176" s="2">
        <v>2</v>
      </c>
      <c r="K176" s="2">
        <v>4</v>
      </c>
      <c r="L176" s="13" t="str">
        <f t="shared" si="19"/>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20"/>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45581</v>
      </c>
      <c r="B177" s="4">
        <v>45582</v>
      </c>
      <c r="C177" s="7" t="s">
        <v>180</v>
      </c>
      <c r="D177" s="2" t="s">
        <v>33</v>
      </c>
      <c r="E177" s="2" t="s">
        <v>13</v>
      </c>
      <c r="F177" s="2">
        <v>4</v>
      </c>
      <c r="G177" s="2">
        <v>5</v>
      </c>
      <c r="H177" s="2" t="str">
        <f t="shared" si="18"/>
        <v>STL</v>
      </c>
      <c r="I177" s="2" t="s">
        <v>40</v>
      </c>
      <c r="J177" s="2">
        <v>0</v>
      </c>
      <c r="K177" s="2">
        <v>1</v>
      </c>
      <c r="L177" s="2" t="str">
        <f t="shared" si="19"/>
        <v>STL</v>
      </c>
      <c r="M177" s="2" t="s">
        <v>77</v>
      </c>
      <c r="N177" s="2">
        <f>IF(ISBLANK(Table2[[#This Row],[ActualResult]]), 0, 1)</f>
        <v>1</v>
      </c>
      <c r="O177" s="2" t="str">
        <f>IF(ISBLANK(Table2[[#This Row],[ActualResult]]), "_", IF(Table2[[#This Row],[ActualWinner]]=Table2[[#This Row],[PredictedWinner]], "Y", "N"))</f>
        <v>Y</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0</v>
      </c>
      <c r="S177" s="2" t="str">
        <f t="shared" si="20"/>
        <v>NYI</v>
      </c>
      <c r="T177" s="2">
        <f>IF(INDEX(StatsRegularSeason20242025!$A$2:$C$33,MATCH(Table2[[#This Row],[AwayTeam]],StatsRegularSeason20242025!$A$2:$A$33,0),2)=INDEX(StatsRegularSeason20242025!$A$2:$C$33,MATCH(Table2[[#This Row],[HomeTeam]],StatsRegularSeason20242025!$A$2:$A$33,0),2),1,0)</f>
        <v>0</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0</v>
      </c>
      <c r="W177" s="2">
        <f>IF(INDEX(StatsRegularSeason20242025!$A$2:$C$33,MATCH(Table2[[#This Row],[AwayTeam]],StatsRegularSeason20242025!$A$2:$A$33,0),2)&lt;&gt;INDEX(StatsRegularSeason20242025!$A$2:$C$33,MATCH(Table2[[#This Row],[HomeTeam]],StatsRegularSeason20242025!$A$2:$A$33,0),2),1,0)</f>
        <v>1</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1</v>
      </c>
      <c r="AB177" s="2">
        <f>IF(Table2[[#This Row],[GameIsOver]]= 0, 0, IF(Table2[[#This Row],[ActualWinner]]=Table2[[#This Row],[HomeTeam]], 2, IF(OR(Table2[[#This Row],[ActualResult]]="OT", Table2[[#This Row],[ActualResult]]="SO"), 1, 0)))</f>
        <v>2</v>
      </c>
      <c r="AC177" s="33">
        <f>(($AN$11)*IF(Table2[[#This Row],[CorrectWinnerPrediction]]="Y", 1, 0))+(($AN$12)*IF(Table2[[#This Row],[CorrectAwayScorePrediction]]="Y", 1, 0))+(($AN$13)*IF(Table2[[#This Row],[CorrectHomeScorePrediction]]="Y", 1, 0))</f>
        <v>0.8</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7" s="4" t="str">
        <f>IF(WEEKDAY(Table2[[#This Row],[GameDate]])=1,"SUN",IF(WEEKDAY(Table2[[#This Row],[GameDate]])=2,"MON",IF(WEEKDAY(Table2[[#This Row],[GameDate]])=3,"TUE",IF(WEEKDAY(Table2[[#This Row],[GameDate]])=4,"WED",IF(WEEKDAY(Table2[[#This Row],[GameDate]])=5,"THU",IF(WEEKDAY(Table2[[#This Row],[GameDate]])=6,"FRI", "SAT"))))))</f>
        <v>THU</v>
      </c>
      <c r="AF177"/>
    </row>
    <row r="178" spans="1:32" x14ac:dyDescent="0.25">
      <c r="A178" s="4">
        <v>45597</v>
      </c>
      <c r="B178" s="4">
        <v>45598</v>
      </c>
      <c r="C178" s="7" t="s">
        <v>288</v>
      </c>
      <c r="D178" s="2" t="s">
        <v>17</v>
      </c>
      <c r="E178" s="2" t="s">
        <v>28</v>
      </c>
      <c r="F178" s="2">
        <v>3</v>
      </c>
      <c r="G178" s="2">
        <v>5</v>
      </c>
      <c r="H178" s="2" t="str">
        <f t="shared" si="18"/>
        <v>LAK</v>
      </c>
      <c r="I178" s="2" t="s">
        <v>40</v>
      </c>
      <c r="J178" s="2">
        <v>4</v>
      </c>
      <c r="K178" s="2">
        <v>3</v>
      </c>
      <c r="L178" s="2" t="str">
        <f t="shared" si="19"/>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20"/>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 t="shared" si="18"/>
        <v>WSH</v>
      </c>
      <c r="I179" s="2" t="s">
        <v>40</v>
      </c>
      <c r="J179" s="2">
        <v>2</v>
      </c>
      <c r="K179" s="2">
        <v>7</v>
      </c>
      <c r="L179" s="2" t="str">
        <f t="shared" si="19"/>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20"/>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4">
        <v>45590</v>
      </c>
      <c r="B180" s="4">
        <v>45591</v>
      </c>
      <c r="C180" s="7" t="s">
        <v>239</v>
      </c>
      <c r="D180" s="2" t="s">
        <v>46</v>
      </c>
      <c r="E180" s="2" t="s">
        <v>43</v>
      </c>
      <c r="F180" s="2">
        <v>3</v>
      </c>
      <c r="G180" s="2">
        <v>5</v>
      </c>
      <c r="H180" s="2" t="str">
        <f t="shared" si="18"/>
        <v>TBL</v>
      </c>
      <c r="I180" s="2" t="s">
        <v>40</v>
      </c>
      <c r="J180" s="2">
        <v>0</v>
      </c>
      <c r="K180" s="2">
        <v>3</v>
      </c>
      <c r="L180" s="2" t="str">
        <f t="shared" si="19"/>
        <v>TBL</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0</v>
      </c>
      <c r="S180" s="2" t="str">
        <f t="shared" si="20"/>
        <v>WSH</v>
      </c>
      <c r="T180" s="2">
        <f>IF(INDEX(StatsRegularSeason20242025!$A$2:$C$33,MATCH(Table2[[#This Row],[AwayTeam]],StatsRegularSeason20242025!$A$2:$A$33,0),2)=INDEX(StatsRegularSeason20242025!$A$2:$C$33,MATCH(Table2[[#This Row],[HomeTeam]],StatsRegularSeason20242025!$A$2:$A$33,0),2),1,0)</f>
        <v>1</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1</v>
      </c>
      <c r="W180" s="2">
        <f>IF(INDEX(StatsRegularSeason20242025!$A$2:$C$33,MATCH(Table2[[#This Row],[AwayTeam]],StatsRegularSeason20242025!$A$2:$A$33,0),2)&lt;&gt;INDEX(StatsRegularSeason20242025!$A$2:$C$33,MATCH(Table2[[#This Row],[HomeTeam]],StatsRegularSeason20242025!$A$2:$A$33,0),2),1,0)</f>
        <v>0</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 t="shared" si="18"/>
        <v>BUF</v>
      </c>
      <c r="I181" s="2" t="s">
        <v>40</v>
      </c>
      <c r="J181" s="2">
        <v>1</v>
      </c>
      <c r="K181" s="2">
        <v>2</v>
      </c>
      <c r="L181" s="2" t="str">
        <f t="shared" si="19"/>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20"/>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 t="shared" si="18"/>
        <v>PIT</v>
      </c>
      <c r="I182" s="2" t="s">
        <v>40</v>
      </c>
      <c r="J182" s="2">
        <v>1</v>
      </c>
      <c r="K182" s="2">
        <v>3</v>
      </c>
      <c r="L182" s="2" t="str">
        <f t="shared" si="19"/>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20"/>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 t="shared" si="18"/>
        <v>STL</v>
      </c>
      <c r="I183" s="2" t="s">
        <v>40</v>
      </c>
      <c r="J183" s="2">
        <v>2</v>
      </c>
      <c r="K183" s="2">
        <v>4</v>
      </c>
      <c r="L183" s="2" t="str">
        <f t="shared" si="19"/>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20"/>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 t="shared" si="18"/>
        <v>NSH</v>
      </c>
      <c r="I184" s="2" t="s">
        <v>40</v>
      </c>
      <c r="J184" s="2">
        <v>2</v>
      </c>
      <c r="K184" s="2">
        <v>5</v>
      </c>
      <c r="L184" s="2" t="str">
        <f t="shared" si="19"/>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20"/>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 t="shared" si="18"/>
        <v>VGK</v>
      </c>
      <c r="I185" s="2" t="s">
        <v>40</v>
      </c>
      <c r="J185" s="2">
        <v>3</v>
      </c>
      <c r="K185" s="2">
        <v>4</v>
      </c>
      <c r="L185" s="2" t="str">
        <f t="shared" si="19"/>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20"/>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 t="shared" si="18"/>
        <v>VAN</v>
      </c>
      <c r="I186" s="3" t="s">
        <v>40</v>
      </c>
      <c r="J186" s="3">
        <v>3</v>
      </c>
      <c r="K186" s="3">
        <v>2</v>
      </c>
      <c r="L186" s="2" t="str">
        <f t="shared" si="19"/>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20"/>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 t="shared" si="18"/>
        <v>NYR</v>
      </c>
      <c r="I187" s="2" t="s">
        <v>40</v>
      </c>
      <c r="J187" s="2">
        <v>2</v>
      </c>
      <c r="K187" s="2">
        <v>5</v>
      </c>
      <c r="L187" s="13" t="str">
        <f t="shared" si="19"/>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20"/>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 t="shared" si="18"/>
        <v>WPG</v>
      </c>
      <c r="I188" s="2" t="s">
        <v>77</v>
      </c>
      <c r="J188" s="2">
        <v>4</v>
      </c>
      <c r="K188" s="2">
        <v>7</v>
      </c>
      <c r="L188" s="2" t="str">
        <f t="shared" si="19"/>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20"/>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45601</v>
      </c>
      <c r="B189" s="4">
        <v>45601</v>
      </c>
      <c r="C189" s="7" t="s">
        <v>307</v>
      </c>
      <c r="D189" s="2" t="s">
        <v>16</v>
      </c>
      <c r="E189" s="2" t="s">
        <v>18</v>
      </c>
      <c r="F189" s="2">
        <v>2</v>
      </c>
      <c r="G189" s="2">
        <v>4</v>
      </c>
      <c r="H189" s="2" t="str">
        <f t="shared" si="18"/>
        <v>TOR</v>
      </c>
      <c r="I189" s="2" t="s">
        <v>40</v>
      </c>
      <c r="J189" s="2">
        <v>0</v>
      </c>
      <c r="K189" s="2">
        <v>4</v>
      </c>
      <c r="L189" s="2" t="str">
        <f t="shared" si="19"/>
        <v>TOR</v>
      </c>
      <c r="M189" s="2" t="s">
        <v>40</v>
      </c>
      <c r="N189" s="2">
        <f>IF(ISBLANK(Table2[[#This Row],[ActualResult]]), 0, 1)</f>
        <v>1</v>
      </c>
      <c r="O189" s="2" t="str">
        <f>IF(ISBLANK(Table2[[#This Row],[ActualResult]]), "_", IF(Table2[[#This Row],[ActualWinner]]=Table2[[#This Row],[PredictedWinner]], "Y", "N"))</f>
        <v>Y</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Y</v>
      </c>
      <c r="R189" s="2">
        <v>1</v>
      </c>
      <c r="S189" s="2" t="str">
        <f t="shared" si="20"/>
        <v>BOS</v>
      </c>
      <c r="T189" s="2">
        <f>IF(INDEX(StatsRegularSeason20242025!$A$2:$C$33,MATCH(Table2[[#This Row],[AwayTeam]],StatsRegularSeason20242025!$A$2:$A$33,0),2)=INDEX(StatsRegularSeason20242025!$A$2:$C$33,MATCH(Table2[[#This Row],[HomeTeam]],StatsRegularSeason20242025!$A$2:$A$33,0),2),1,0)</f>
        <v>1</v>
      </c>
      <c r="U189" s="2">
        <f>IF(INDEX(StatsRegularSeason20242025!$A$2:$C$33,MATCH(Table2[[#This Row],[AwayTeam]],StatsRegularSeason20242025!$A$2:$A$33,0),3)=INDEX(StatsRegularSeason20242025!$A$2:$C$33,MATCH(Table2[[#This Row],[HomeTeam]],StatsRegularSeason20242025!$A$2:$A$33,0),3),1,0)</f>
        <v>1</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0</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0.9</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9" s="4" t="str">
        <f>IF(WEEKDAY(Table2[[#This Row],[GameDate]])=1,"SUN",IF(WEEKDAY(Table2[[#This Row],[GameDate]])=2,"MON",IF(WEEKDAY(Table2[[#This Row],[GameDate]])=3,"TUE",IF(WEEKDAY(Table2[[#This Row],[GameDate]])=4,"WED",IF(WEEKDAY(Table2[[#This Row],[GameDate]])=5,"THU",IF(WEEKDAY(Table2[[#This Row],[GameDate]])=6,"FRI", "SAT"))))))</f>
        <v>TUE</v>
      </c>
      <c r="AF189"/>
    </row>
    <row r="190" spans="1:32" x14ac:dyDescent="0.25">
      <c r="A190" s="4">
        <v>45597</v>
      </c>
      <c r="B190" s="4">
        <v>45599</v>
      </c>
      <c r="C190" s="7" t="s">
        <v>300</v>
      </c>
      <c r="D190" s="2" t="s">
        <v>46</v>
      </c>
      <c r="E190" s="2" t="s">
        <v>44</v>
      </c>
      <c r="F190" s="2">
        <v>6</v>
      </c>
      <c r="G190" s="2">
        <v>5</v>
      </c>
      <c r="H190" s="2" t="str">
        <f t="shared" si="18"/>
        <v>WSH</v>
      </c>
      <c r="I190" s="2" t="s">
        <v>77</v>
      </c>
      <c r="J190" s="2">
        <v>2</v>
      </c>
      <c r="K190" s="2">
        <v>4</v>
      </c>
      <c r="L190" s="2" t="str">
        <f t="shared" si="19"/>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20"/>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 t="shared" si="18"/>
        <v>MIN</v>
      </c>
      <c r="I191" s="2" t="s">
        <v>40</v>
      </c>
      <c r="J191" s="2">
        <v>1</v>
      </c>
      <c r="K191" s="2">
        <v>2</v>
      </c>
      <c r="L191" s="2" t="str">
        <f t="shared" si="19"/>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20"/>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 t="shared" si="18"/>
        <v>CGY</v>
      </c>
      <c r="I192" s="2" t="s">
        <v>40</v>
      </c>
      <c r="J192" s="2">
        <v>4</v>
      </c>
      <c r="K192" s="2">
        <v>2</v>
      </c>
      <c r="L192" s="2" t="str">
        <f t="shared" si="19"/>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20"/>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 t="shared" si="18"/>
        <v>ANA</v>
      </c>
      <c r="I193" s="3" t="s">
        <v>40</v>
      </c>
      <c r="J193" s="3">
        <v>4</v>
      </c>
      <c r="K193" s="3">
        <v>2</v>
      </c>
      <c r="L193" s="2" t="str">
        <f t="shared" si="19"/>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20"/>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45582</v>
      </c>
      <c r="B194" s="4">
        <v>45584</v>
      </c>
      <c r="C194" s="7" t="s">
        <v>194</v>
      </c>
      <c r="D194" s="2" t="s">
        <v>25</v>
      </c>
      <c r="E194" s="2" t="s">
        <v>45</v>
      </c>
      <c r="F194" s="2">
        <v>4</v>
      </c>
      <c r="G194" s="2">
        <v>3</v>
      </c>
      <c r="H194" s="2" t="str">
        <f t="shared" si="18"/>
        <v>VAN</v>
      </c>
      <c r="I194" s="2" t="s">
        <v>77</v>
      </c>
      <c r="J194" s="2">
        <v>3</v>
      </c>
      <c r="K194" s="2">
        <v>0</v>
      </c>
      <c r="L194" s="13" t="str">
        <f t="shared" si="19"/>
        <v>VAN</v>
      </c>
      <c r="M194" s="2" t="s">
        <v>40</v>
      </c>
      <c r="N194" s="2">
        <f>IF(ISBLANK(Table2[[#This Row],[ActualResult]]), 0, 1)</f>
        <v>1</v>
      </c>
      <c r="O194" s="2" t="str">
        <f>IF(ISBLANK(Table2[[#This Row],[ActualResult]]), "_", IF(Table2[[#This Row],[ActualWinner]]=Table2[[#This Row],[PredictedWinner]], "Y", "N"))</f>
        <v>Y</v>
      </c>
      <c r="P194" s="2" t="str">
        <f>IF(Table2[[#This Row],[ActualAwayScore]]&gt;Table2[[#This Row],[PredictedAwayScore]], "N", IF(ISBLANK(Table2[[#This Row],[ActualResult]]), "_", IF(Table2[[#This Row],[ActualAwayScore]]=Table2[[#This Row],[PredictedAwayScore]], "Y", "N")))</f>
        <v>N</v>
      </c>
      <c r="Q194" s="2" t="str">
        <f>IF(Table2[[#This Row],[ActualHomeScore]]&gt;Table2[[#This Row],[PredictedHomeScore]],"N", IF(ISBLANK(Table2[[#This Row],[ActualResult]]), "_", IF(Table2[[#This Row],[ActualHomeScore]]=Table2[[#This Row],[PredictedHomeScore]], "Y", "N")))</f>
        <v>N</v>
      </c>
      <c r="R194" s="2">
        <v>0</v>
      </c>
      <c r="S194" s="2" t="str">
        <f t="shared" si="20"/>
        <v>PHI</v>
      </c>
      <c r="T194" s="2">
        <f>IF(INDEX(StatsRegularSeason20242025!$A$2:$C$33,MATCH(Table2[[#This Row],[AwayTeam]],StatsRegularSeason20242025!$A$2:$A$33,0),2)=INDEX(StatsRegularSeason20242025!$A$2:$C$33,MATCH(Table2[[#This Row],[HomeTeam]],StatsRegularSeason20242025!$A$2:$A$33,0),2),1,0)</f>
        <v>0</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0</v>
      </c>
      <c r="W194" s="2">
        <f>IF(INDEX(StatsRegularSeason20242025!$A$2:$C$33,MATCH(Table2[[#This Row],[AwayTeam]],StatsRegularSeason20242025!$A$2:$A$33,0),2)&lt;&gt;INDEX(StatsRegularSeason20242025!$A$2:$C$33,MATCH(Table2[[#This Row],[HomeTeam]],StatsRegularSeason20242025!$A$2:$A$33,0),2),1,0)</f>
        <v>1</v>
      </c>
      <c r="X194" s="2"/>
      <c r="Y194" s="2" t="s">
        <v>1478</v>
      </c>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0.8</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4" s="4" t="str">
        <f>IF(WEEKDAY(Table2[[#This Row],[GameDate]])=1,"SUN",IF(WEEKDAY(Table2[[#This Row],[GameDate]])=2,"MON",IF(WEEKDAY(Table2[[#This Row],[GameDate]])=3,"TUE",IF(WEEKDAY(Table2[[#This Row],[GameDate]])=4,"WED",IF(WEEKDAY(Table2[[#This Row],[GameDate]])=5,"THU",IF(WEEKDAY(Table2[[#This Row],[GameDate]])=6,"FRI", "SAT"))))))</f>
        <v>SAT</v>
      </c>
      <c r="AF194"/>
    </row>
    <row r="195" spans="1:32" x14ac:dyDescent="0.25">
      <c r="A195" s="5">
        <v>45593</v>
      </c>
      <c r="B195" s="5">
        <v>45593</v>
      </c>
      <c r="C195" s="8" t="s">
        <v>259</v>
      </c>
      <c r="D195" s="3" t="s">
        <v>24</v>
      </c>
      <c r="E195" s="3" t="s">
        <v>27</v>
      </c>
      <c r="F195" s="3">
        <v>4</v>
      </c>
      <c r="G195" s="3">
        <v>3</v>
      </c>
      <c r="H195" s="3" t="str">
        <f t="shared" si="18"/>
        <v>CGY</v>
      </c>
      <c r="I195" s="3" t="s">
        <v>39</v>
      </c>
      <c r="J195" s="3">
        <v>0</v>
      </c>
      <c r="K195" s="3">
        <v>5</v>
      </c>
      <c r="L195" s="2" t="str">
        <f t="shared" si="19"/>
        <v>VGK</v>
      </c>
      <c r="M195" s="3" t="s">
        <v>40</v>
      </c>
      <c r="N195" s="3">
        <f>IF(ISBLANK(Table2[[#This Row],[ActualResult]]), 0, 1)</f>
        <v>1</v>
      </c>
      <c r="O195" s="3" t="str">
        <f>IF(ISBLANK(Table2[[#This Row],[ActualResult]]), "_", IF(Table2[[#This Row],[ActualWinner]]=Table2[[#This Row],[PredictedWinner]], "Y", "N"))</f>
        <v>N</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si="20"/>
        <v>CGY</v>
      </c>
      <c r="T195" s="2">
        <f>IF(INDEX(StatsRegularSeason20242025!$A$2:$C$33,MATCH(Table2[[#This Row],[AwayTeam]],StatsRegularSeason20242025!$A$2:$A$33,0),2)=INDEX(StatsRegularSeason20242025!$A$2:$C$33,MATCH(Table2[[#This Row],[HomeTeam]],StatsRegularSeason20242025!$A$2:$A$33,0),2),1,0)</f>
        <v>1</v>
      </c>
      <c r="U195" s="2">
        <f>IF(INDEX(StatsRegularSeason20242025!$A$2:$C$33,MATCH(Table2[[#This Row],[AwayTeam]],StatsRegularSeason20242025!$A$2:$A$33,0),3)=INDEX(StatsRegularSeason20242025!$A$2:$C$33,MATCH(Table2[[#This Row],[HomeTeam]],StatsRegularSeason20242025!$A$2:$A$33,0),3),1,0)</f>
        <v>1</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0</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2</v>
      </c>
      <c r="AC195" s="33">
        <f>(($AN$11)*IF(Table2[[#This Row],[CorrectWinnerPrediction]]="Y", 1, 0))+(($AN$12)*IF(Table2[[#This Row],[CorrectAwayScorePrediction]]="Y", 1, 0))+(($AN$13)*IF(Table2[[#This Row],[CorrectHomeScorePrediction]]="Y", 1, 0))</f>
        <v>0</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 t="shared" si="18"/>
        <v>OTT</v>
      </c>
      <c r="I196" s="2" t="s">
        <v>40</v>
      </c>
      <c r="J196" s="2">
        <v>1</v>
      </c>
      <c r="K196" s="2">
        <v>5</v>
      </c>
      <c r="L196" s="13" t="str">
        <f t="shared" si="19"/>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0"/>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1780</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45573</v>
      </c>
      <c r="B197" s="4">
        <v>45574</v>
      </c>
      <c r="C197" s="7" t="s">
        <v>124</v>
      </c>
      <c r="D197" s="2" t="s">
        <v>22</v>
      </c>
      <c r="E197" s="2" t="s">
        <v>23</v>
      </c>
      <c r="F197" s="2">
        <v>3</v>
      </c>
      <c r="G197" s="2">
        <v>1</v>
      </c>
      <c r="H197" s="2" t="str">
        <f t="shared" si="18"/>
        <v>WPG</v>
      </c>
      <c r="I197" s="2" t="s">
        <v>40</v>
      </c>
      <c r="J197" s="2">
        <v>6</v>
      </c>
      <c r="K197" s="2">
        <v>0</v>
      </c>
      <c r="L197" s="2" t="str">
        <f t="shared" si="19"/>
        <v>WPG</v>
      </c>
      <c r="M197" s="4"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N</v>
      </c>
      <c r="R197" s="2">
        <v>1</v>
      </c>
      <c r="S197" s="2" t="str">
        <f t="shared" si="20"/>
        <v>EDM</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0</v>
      </c>
      <c r="V197" s="2">
        <f>IF(Table2[[#This Row],[InterConf]]=1,IF(Table2[[#This Row],[InterDiv]]=0, 1, 0), 0)</f>
        <v>1</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2</v>
      </c>
      <c r="AB197" s="2">
        <f>IF(Table2[[#This Row],[GameIsOver]]= 0, 0, IF(Table2[[#This Row],[ActualWinner]]=Table2[[#This Row],[HomeTeam]], 2, IF(OR(Table2[[#This Row],[ActualResult]]="OT", Table2[[#This Row],[ActualResult]]="SO"), 1, 0)))</f>
        <v>0</v>
      </c>
      <c r="AC197" s="33">
        <f>(($AN$11)*IF(Table2[[#This Row],[CorrectWinnerPrediction]]="Y", 1, 0))+(($AN$12)*IF(Table2[[#This Row],[CorrectAwayScorePrediction]]="Y", 1, 0))+(($AN$13)*IF(Table2[[#This Row],[CorrectHomeScorePrediction]]="Y", 1, 0))</f>
        <v>0.8</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7" s="4" t="str">
        <f>IF(WEEKDAY(Table2[[#This Row],[GameDate]])=1,"SUN",IF(WEEKDAY(Table2[[#This Row],[GameDate]])=2,"MON",IF(WEEKDAY(Table2[[#This Row],[GameDate]])=3,"TUE",IF(WEEKDAY(Table2[[#This Row],[GameDate]])=4,"WED",IF(WEEKDAY(Table2[[#This Row],[GameDate]])=5,"THU",IF(WEEKDAY(Table2[[#This Row],[GameDate]])=6,"FRI", "SAT"))))))</f>
        <v>WED</v>
      </c>
      <c r="AF197"/>
    </row>
    <row r="198" spans="1:32" x14ac:dyDescent="0.25">
      <c r="A198" s="4">
        <v>45601</v>
      </c>
      <c r="B198" s="4">
        <v>45601</v>
      </c>
      <c r="C198" s="7" t="s">
        <v>308</v>
      </c>
      <c r="D198" s="2" t="s">
        <v>24</v>
      </c>
      <c r="E198" s="2" t="s">
        <v>19</v>
      </c>
      <c r="F198" s="2">
        <v>5</v>
      </c>
      <c r="G198" s="2">
        <v>2</v>
      </c>
      <c r="H198" s="2" t="str">
        <f t="shared" si="18"/>
        <v>CGY</v>
      </c>
      <c r="I198" s="2" t="s">
        <v>40</v>
      </c>
      <c r="J198" s="2">
        <v>3</v>
      </c>
      <c r="K198" s="2">
        <v>2</v>
      </c>
      <c r="L198" s="2" t="str">
        <f t="shared" si="19"/>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0"/>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1781</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 t="shared" si="18"/>
        <v>CAR</v>
      </c>
      <c r="I199" s="2" t="s">
        <v>40</v>
      </c>
      <c r="J199" s="2">
        <v>4</v>
      </c>
      <c r="K199" s="2">
        <v>6</v>
      </c>
      <c r="L199" s="2" t="str">
        <f t="shared" si="19"/>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0"/>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 t="shared" si="18"/>
        <v>PIT</v>
      </c>
      <c r="I200" s="2" t="s">
        <v>39</v>
      </c>
      <c r="J200" s="2">
        <v>3</v>
      </c>
      <c r="K200" s="2">
        <v>4</v>
      </c>
      <c r="L200" s="2" t="str">
        <f t="shared" si="19"/>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0"/>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 t="shared" si="18"/>
        <v>TBL</v>
      </c>
      <c r="I201" s="2" t="s">
        <v>40</v>
      </c>
      <c r="J201" s="2">
        <v>2</v>
      </c>
      <c r="K201" s="2">
        <v>3</v>
      </c>
      <c r="L201" s="2" t="str">
        <f t="shared" si="19"/>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0"/>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 t="shared" si="18"/>
        <v>MIN</v>
      </c>
      <c r="I202" s="2" t="s">
        <v>40</v>
      </c>
      <c r="J202" s="2">
        <v>5</v>
      </c>
      <c r="K202" s="2">
        <v>1</v>
      </c>
      <c r="L202" s="2" t="str">
        <f t="shared" si="19"/>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0"/>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 t="shared" si="18"/>
        <v>WPG</v>
      </c>
      <c r="I203" s="2" t="s">
        <v>40</v>
      </c>
      <c r="J203" s="2">
        <v>0</v>
      </c>
      <c r="K203" s="2">
        <v>3</v>
      </c>
      <c r="L203" s="2" t="str">
        <f t="shared" si="19"/>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0"/>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 t="shared" ref="H204:H261" si="21">IF(AND(ISBLANK($F204),ISBLANK($G204)),"_",IF($F204&gt;$G204,$D204,$E204))</f>
        <v>COL</v>
      </c>
      <c r="I204" s="2" t="s">
        <v>40</v>
      </c>
      <c r="J204" s="2">
        <v>3</v>
      </c>
      <c r="K204" s="2">
        <v>6</v>
      </c>
      <c r="L204" s="2" t="str">
        <f t="shared" ref="L204:L259" si="22">IF(OR($J204=$K204,AND(ISBLANK($J204),ISBLANK($K204))),"_",IF($J204&gt;$K204,$D204,$E204))</f>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ref="S204:S258" si="23">IF($L204="_", "_", IF($L204=$D204,$E204,$D204))</f>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 t="shared" si="21"/>
        <v>ANA</v>
      </c>
      <c r="I205" s="2" t="s">
        <v>77</v>
      </c>
      <c r="J205" s="2">
        <v>5</v>
      </c>
      <c r="K205" s="2">
        <v>1</v>
      </c>
      <c r="L205" s="2" t="str">
        <f t="shared" si="22"/>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3"/>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 t="shared" si="21"/>
        <v>CBJ</v>
      </c>
      <c r="I206" s="3" t="s">
        <v>40</v>
      </c>
      <c r="J206" s="3">
        <v>1</v>
      </c>
      <c r="K206" s="3">
        <v>2</v>
      </c>
      <c r="L206" s="2" t="str">
        <f t="shared" si="22"/>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0</v>
      </c>
      <c r="S206" s="2" t="str">
        <f t="shared" si="23"/>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 t="shared" si="21"/>
        <v>WSH</v>
      </c>
      <c r="I207" s="2" t="s">
        <v>40</v>
      </c>
      <c r="J207" s="2">
        <v>2</v>
      </c>
      <c r="K207" s="2">
        <v>3</v>
      </c>
      <c r="L207" s="13" t="str">
        <f t="shared" si="22"/>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3"/>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 t="shared" si="21"/>
        <v>DET</v>
      </c>
      <c r="I208" s="2" t="s">
        <v>77</v>
      </c>
      <c r="J208" s="2">
        <v>4</v>
      </c>
      <c r="K208" s="2">
        <v>1</v>
      </c>
      <c r="L208" s="2" t="str">
        <f t="shared" si="22"/>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3"/>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1782</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 t="shared" si="21"/>
        <v>EDM</v>
      </c>
      <c r="I209" s="3" t="s">
        <v>40</v>
      </c>
      <c r="J209" s="3">
        <v>4</v>
      </c>
      <c r="K209" s="3">
        <v>2</v>
      </c>
      <c r="L209" s="2" t="str">
        <f t="shared" si="22"/>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23"/>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 t="shared" si="21"/>
        <v>CGY</v>
      </c>
      <c r="I210" s="2" t="s">
        <v>77</v>
      </c>
      <c r="J210" s="2">
        <v>3</v>
      </c>
      <c r="K210" s="2">
        <v>4</v>
      </c>
      <c r="L210" s="13" t="str">
        <f t="shared" si="22"/>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3"/>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 t="shared" si="21"/>
        <v>OTT</v>
      </c>
      <c r="I211" s="2" t="s">
        <v>40</v>
      </c>
      <c r="J211" s="2">
        <v>4</v>
      </c>
      <c r="K211" s="2">
        <v>2</v>
      </c>
      <c r="L211" s="2" t="str">
        <f t="shared" si="22"/>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3"/>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322</v>
      </c>
      <c r="D212" s="2" t="s">
        <v>35</v>
      </c>
      <c r="E212" s="2" t="s">
        <v>14</v>
      </c>
      <c r="F212" s="2">
        <v>0</v>
      </c>
      <c r="G212" s="2">
        <v>4</v>
      </c>
      <c r="H212" s="2" t="str">
        <f t="shared" si="21"/>
        <v>FLA</v>
      </c>
      <c r="I212" s="2" t="s">
        <v>40</v>
      </c>
      <c r="J212" s="2">
        <v>2</v>
      </c>
      <c r="K212" s="2">
        <v>6</v>
      </c>
      <c r="L212" s="2" t="str">
        <f t="shared" si="22"/>
        <v>FLA</v>
      </c>
      <c r="M212" s="2" t="s">
        <v>40</v>
      </c>
      <c r="N212" s="2">
        <f>IF(ISBLANK(Table2[[#This Row],[ActualResult]]), 0, 1)</f>
        <v>1</v>
      </c>
      <c r="O212" s="2" t="str">
        <f>IF(ISBLANK(Table2[[#This Row],[ActualResult]]), "_", IF(Table2[[#This Row],[ActualWinner]]=Table2[[#This Row],[PredictedWinner]], "Y", "N"))</f>
        <v>Y</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3"/>
        <v>NSH</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2</v>
      </c>
      <c r="AC212" s="33">
        <f>(($AN$11)*IF(Table2[[#This Row],[CorrectWinnerPrediction]]="Y", 1, 0))+(($AN$12)*IF(Table2[[#This Row],[CorrectAwayScorePrediction]]="Y", 1, 0))+(($AN$13)*IF(Table2[[#This Row],[CorrectHomeScorePrediction]]="Y", 1, 0))</f>
        <v>0.8</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323</v>
      </c>
      <c r="D213" s="2" t="s">
        <v>19</v>
      </c>
      <c r="E213" s="2" t="s">
        <v>32</v>
      </c>
      <c r="F213" s="2">
        <v>1</v>
      </c>
      <c r="G213" s="2">
        <v>4</v>
      </c>
      <c r="H213" s="2" t="str">
        <f t="shared" si="21"/>
        <v>NJD</v>
      </c>
      <c r="I213" s="2" t="s">
        <v>40</v>
      </c>
      <c r="J213" s="2">
        <v>3</v>
      </c>
      <c r="K213" s="2">
        <v>5</v>
      </c>
      <c r="L213" s="2" t="str">
        <f t="shared" si="22"/>
        <v>NJD</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0</v>
      </c>
      <c r="S213" s="2" t="str">
        <f t="shared" si="23"/>
        <v>MTL</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324</v>
      </c>
      <c r="D214" s="2" t="s">
        <v>29</v>
      </c>
      <c r="E214" s="2" t="s">
        <v>20</v>
      </c>
      <c r="F214" s="2">
        <v>2</v>
      </c>
      <c r="G214" s="2">
        <v>5</v>
      </c>
      <c r="H214" s="2" t="str">
        <f t="shared" si="21"/>
        <v>NYR</v>
      </c>
      <c r="I214" s="2" t="s">
        <v>40</v>
      </c>
      <c r="J214" s="2"/>
      <c r="K214" s="2"/>
      <c r="L214" s="2" t="str">
        <f t="shared" si="22"/>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v>0</v>
      </c>
      <c r="S214" s="2" t="str">
        <f t="shared" si="23"/>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(($AN$11)*IF(Table2[[#This Row],[CorrectWinnerPrediction]]="Y", 1, 0))+(($AN$12)*IF(Table2[[#This Row],[CorrectAwayScorePrediction]]="Y", 1, 0))+(($AN$13)*IF(Table2[[#This Row],[CorrectHomeScorePrediction]]="Y", 1, 0))</f>
        <v>0</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325</v>
      </c>
      <c r="D215" s="2" t="s">
        <v>21</v>
      </c>
      <c r="E215" s="2" t="s">
        <v>44</v>
      </c>
      <c r="F215" s="2">
        <v>1</v>
      </c>
      <c r="G215" s="2">
        <v>3</v>
      </c>
      <c r="H215" s="2" t="str">
        <f t="shared" si="21"/>
        <v>CAR</v>
      </c>
      <c r="I215" s="2" t="s">
        <v>40</v>
      </c>
      <c r="J215" s="2">
        <v>1</v>
      </c>
      <c r="K215" s="2">
        <v>5</v>
      </c>
      <c r="L215" s="2" t="str">
        <f t="shared" si="22"/>
        <v>CAR</v>
      </c>
      <c r="M215" s="2" t="s">
        <v>40</v>
      </c>
      <c r="N215" s="2">
        <f>IF(ISBLANK(Table2[[#This Row],[ActualResult]]), 0, 1)</f>
        <v>1</v>
      </c>
      <c r="O215" s="2" t="str">
        <f>IF(ISBLANK(Table2[[#This Row],[ActualResult]]), "_", IF(Table2[[#This Row],[ActualWinner]]=Table2[[#This Row],[PredictedWinner]], "Y", "N"))</f>
        <v>Y</v>
      </c>
      <c r="P215" s="2" t="str">
        <f>IF(Table2[[#This Row],[ActualAwayScore]]&gt;Table2[[#This Row],[PredictedAwayScore]], "N", IF(ISBLANK(Table2[[#This Row],[ActualResult]]), "_", IF(Table2[[#This Row],[ActualAwayScore]]=Table2[[#This Row],[PredictedAwayScore]], "Y", "N")))</f>
        <v>Y</v>
      </c>
      <c r="Q215" s="2" t="str">
        <f>IF(Table2[[#This Row],[ActualHomeScore]]&gt;Table2[[#This Row],[PredictedHomeScore]],"N", IF(ISBLANK(Table2[[#This Row],[ActualResult]]), "_", IF(Table2[[#This Row],[ActualHomeScore]]=Table2[[#This Row],[PredictedHomeScore]], "Y", "N")))</f>
        <v>N</v>
      </c>
      <c r="R215" s="2">
        <v>1</v>
      </c>
      <c r="S215" s="2" t="str">
        <f t="shared" si="23"/>
        <v>PIT</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2</v>
      </c>
      <c r="AC215" s="33">
        <f>(($AN$11)*IF(Table2[[#This Row],[CorrectWinnerPrediction]]="Y", 1, 0))+(($AN$12)*IF(Table2[[#This Row],[CorrectAwayScorePrediction]]="Y", 1, 0))+(($AN$13)*IF(Table2[[#This Row],[CorrectHomeScorePrediction]]="Y", 1, 0))</f>
        <v>0.9</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326</v>
      </c>
      <c r="D216" s="2" t="s">
        <v>45</v>
      </c>
      <c r="E216" s="2" t="s">
        <v>43</v>
      </c>
      <c r="F216" s="2">
        <v>0</v>
      </c>
      <c r="G216" s="2">
        <v>2</v>
      </c>
      <c r="H216" s="2" t="str">
        <f t="shared" si="21"/>
        <v>TBL</v>
      </c>
      <c r="I216" s="2" t="s">
        <v>40</v>
      </c>
      <c r="J216" s="2"/>
      <c r="K216" s="2"/>
      <c r="L216" s="2" t="str">
        <f t="shared" si="22"/>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v>0</v>
      </c>
      <c r="S216" s="2" t="str">
        <f t="shared" si="23"/>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(($AN$11)*IF(Table2[[#This Row],[CorrectWinnerPrediction]]="Y", 1, 0))+(($AN$12)*IF(Table2[[#This Row],[CorrectAwayScorePrediction]]="Y", 1, 0))+(($AN$13)*IF(Table2[[#This Row],[CorrectHomeScorePrediction]]="Y", 1, 0))</f>
        <v>0</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 t="shared" si="21"/>
        <v>UTA</v>
      </c>
      <c r="I217" s="2" t="s">
        <v>39</v>
      </c>
      <c r="J217" s="2"/>
      <c r="K217" s="2"/>
      <c r="L217" s="2" t="str">
        <f t="shared" si="22"/>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v>0</v>
      </c>
      <c r="S217" s="2" t="str">
        <f t="shared" si="23"/>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 t="shared" si="21"/>
        <v>DAL</v>
      </c>
      <c r="I218" s="2" t="s">
        <v>40</v>
      </c>
      <c r="J218" s="2"/>
      <c r="K218" s="2"/>
      <c r="L218" s="2" t="str">
        <f t="shared" si="22"/>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v>0</v>
      </c>
      <c r="S218" s="2" t="str">
        <f t="shared" si="23"/>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(($AN$11)*IF(Table2[[#This Row],[CorrectWinnerPrediction]]="Y", 1, 0))+(($AN$12)*IF(Table2[[#This Row],[CorrectAwayScorePrediction]]="Y", 1, 0))+(($AN$13)*IF(Table2[[#This Row],[CorrectHomeScorePrediction]]="Y", 1, 0))</f>
        <v>0</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 t="shared" si="21"/>
        <v>WPG</v>
      </c>
      <c r="I219" s="2" t="s">
        <v>40</v>
      </c>
      <c r="J219" s="2">
        <v>0</v>
      </c>
      <c r="K219" s="2">
        <v>1</v>
      </c>
      <c r="L219" s="2" t="str">
        <f t="shared" si="22"/>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3"/>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 t="shared" si="21"/>
        <v>LAK</v>
      </c>
      <c r="I220" s="2" t="s">
        <v>77</v>
      </c>
      <c r="J220" s="2"/>
      <c r="K220" s="2"/>
      <c r="L220" s="2" t="str">
        <f t="shared" si="22"/>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v>0</v>
      </c>
      <c r="S220" s="2" t="str">
        <f t="shared" si="23"/>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 t="shared" si="21"/>
        <v>MIN</v>
      </c>
      <c r="I221" s="3" t="s">
        <v>40</v>
      </c>
      <c r="J221" s="3"/>
      <c r="K221" s="3"/>
      <c r="L221" s="2" t="str">
        <f t="shared" si="22"/>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v>0</v>
      </c>
      <c r="S221" s="2" t="str">
        <f t="shared" si="23"/>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B222" s="4">
        <v>45604</v>
      </c>
      <c r="C222" s="7" t="s">
        <v>332</v>
      </c>
      <c r="D222" s="2" t="s">
        <v>31</v>
      </c>
      <c r="E222" s="2" t="s">
        <v>18</v>
      </c>
      <c r="F222" s="2"/>
      <c r="G222" s="2"/>
      <c r="H222" s="2" t="str">
        <f t="shared" si="21"/>
        <v>_</v>
      </c>
      <c r="I222" s="2"/>
      <c r="J222" s="2"/>
      <c r="K222" s="2"/>
      <c r="L222" s="13" t="str">
        <f t="shared" si="22"/>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23"/>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(($AN$11)*IF(Table2[[#This Row],[CorrectWinnerPrediction]]="Y", 1, 0))+(($AN$12)*IF(Table2[[#This Row],[CorrectAwayScorePrediction]]="Y", 1, 0))+(($AN$13)*IF(Table2[[#This Row],[CorrectHomeScorePrediction]]="Y", 1, 0))</f>
        <v>0</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B223" s="4">
        <v>45604</v>
      </c>
      <c r="C223" s="7" t="s">
        <v>333</v>
      </c>
      <c r="D223" s="2" t="s">
        <v>21</v>
      </c>
      <c r="E223" s="2" t="s">
        <v>46</v>
      </c>
      <c r="F223" s="2"/>
      <c r="G223" s="2"/>
      <c r="H223" s="2" t="str">
        <f t="shared" si="21"/>
        <v>_</v>
      </c>
      <c r="I223" s="2"/>
      <c r="J223" s="2"/>
      <c r="K223" s="2"/>
      <c r="L223" s="2" t="str">
        <f t="shared" si="22"/>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23"/>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B224" s="4">
        <v>45604</v>
      </c>
      <c r="C224" s="7" t="s">
        <v>334</v>
      </c>
      <c r="D224" s="2" t="s">
        <v>37</v>
      </c>
      <c r="E224" s="2" t="s">
        <v>47</v>
      </c>
      <c r="F224" s="2"/>
      <c r="G224" s="2"/>
      <c r="H224" s="2" t="str">
        <f t="shared" si="21"/>
        <v>_</v>
      </c>
      <c r="I224" s="2"/>
      <c r="J224" s="2"/>
      <c r="K224" s="2"/>
      <c r="L224" s="2" t="str">
        <f t="shared" si="22"/>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23"/>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0</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3"/>
      <c r="B225" s="5">
        <v>45604</v>
      </c>
      <c r="C225" s="8" t="s">
        <v>335</v>
      </c>
      <c r="D225" s="3" t="s">
        <v>27</v>
      </c>
      <c r="E225" s="3" t="s">
        <v>12</v>
      </c>
      <c r="F225" s="3"/>
      <c r="G225" s="3"/>
      <c r="H225" s="3" t="str">
        <f t="shared" si="21"/>
        <v>_</v>
      </c>
      <c r="I225" s="3"/>
      <c r="J225" s="3"/>
      <c r="K225" s="3"/>
      <c r="L225" s="2" t="str">
        <f t="shared" si="22"/>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23"/>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B226" s="4">
        <v>45605</v>
      </c>
      <c r="C226" s="7" t="s">
        <v>336</v>
      </c>
      <c r="D226" s="2" t="s">
        <v>24</v>
      </c>
      <c r="E226" s="2" t="s">
        <v>29</v>
      </c>
      <c r="F226" s="2"/>
      <c r="G226" s="2"/>
      <c r="H226" s="2" t="str">
        <f t="shared" si="21"/>
        <v>_</v>
      </c>
      <c r="I226" s="2"/>
      <c r="J226" s="2"/>
      <c r="K226" s="2"/>
      <c r="L226" s="13" t="str">
        <f t="shared" si="22"/>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23"/>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B227" s="4">
        <v>45605</v>
      </c>
      <c r="C227" s="7" t="s">
        <v>337</v>
      </c>
      <c r="D227" s="2" t="s">
        <v>45</v>
      </c>
      <c r="E227" s="2" t="s">
        <v>14</v>
      </c>
      <c r="F227" s="2"/>
      <c r="G227" s="2"/>
      <c r="H227" s="2" t="str">
        <f t="shared" si="21"/>
        <v>_</v>
      </c>
      <c r="I227" s="2"/>
      <c r="J227" s="2"/>
      <c r="K227" s="2"/>
      <c r="L227" s="2" t="str">
        <f t="shared" si="22"/>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23"/>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(($AN$11)*IF(Table2[[#This Row],[CorrectWinnerPrediction]]="Y", 1, 0))+(($AN$12)*IF(Table2[[#This Row],[CorrectAwayScorePrediction]]="Y", 1, 0))+(($AN$13)*IF(Table2[[#This Row],[CorrectHomeScorePrediction]]="Y", 1, 0))</f>
        <v>0</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B228" s="4">
        <v>45605</v>
      </c>
      <c r="C228" s="7" t="s">
        <v>338</v>
      </c>
      <c r="D228" s="2" t="s">
        <v>30</v>
      </c>
      <c r="E228" s="2" t="s">
        <v>16</v>
      </c>
      <c r="F228" s="2"/>
      <c r="G228" s="2"/>
      <c r="H228" s="2" t="str">
        <f t="shared" si="21"/>
        <v>_</v>
      </c>
      <c r="I228" s="2"/>
      <c r="J228" s="2"/>
      <c r="K228" s="2"/>
      <c r="L228" s="2" t="str">
        <f t="shared" si="22"/>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23"/>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(($AN$11)*IF(Table2[[#This Row],[CorrectWinnerPrediction]]="Y", 1, 0))+(($AN$12)*IF(Table2[[#This Row],[CorrectAwayScorePrediction]]="Y", 1, 0))+(($AN$13)*IF(Table2[[#This Row],[CorrectHomeScorePrediction]]="Y", 1, 0))</f>
        <v>0</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B229" s="4">
        <v>45605</v>
      </c>
      <c r="C229" s="7" t="s">
        <v>339</v>
      </c>
      <c r="D229" s="2" t="s">
        <v>19</v>
      </c>
      <c r="E229" s="2" t="s">
        <v>18</v>
      </c>
      <c r="F229" s="2"/>
      <c r="G229" s="2"/>
      <c r="H229" s="2" t="str">
        <f t="shared" si="21"/>
        <v>_</v>
      </c>
      <c r="I229" s="2"/>
      <c r="J229" s="2"/>
      <c r="K229" s="2"/>
      <c r="L229" s="2" t="str">
        <f t="shared" si="22"/>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23"/>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(($AN$11)*IF(Table2[[#This Row],[CorrectWinnerPrediction]]="Y", 1, 0))+(($AN$12)*IF(Table2[[#This Row],[CorrectAwayScorePrediction]]="Y", 1, 0))+(($AN$13)*IF(Table2[[#This Row],[CorrectHomeScorePrediction]]="Y", 1, 0))</f>
        <v>0</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B230" s="4">
        <v>45605</v>
      </c>
      <c r="C230" s="7" t="s">
        <v>340</v>
      </c>
      <c r="D230" s="2" t="s">
        <v>20</v>
      </c>
      <c r="E230" s="2" t="s">
        <v>31</v>
      </c>
      <c r="F230" s="2"/>
      <c r="G230" s="2"/>
      <c r="H230" s="2" t="str">
        <f t="shared" si="21"/>
        <v>_</v>
      </c>
      <c r="I230" s="2"/>
      <c r="J230" s="2"/>
      <c r="K230" s="2"/>
      <c r="L230" s="2" t="str">
        <f t="shared" si="22"/>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23"/>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B231" s="4">
        <v>45605</v>
      </c>
      <c r="C231" s="7" t="s">
        <v>341</v>
      </c>
      <c r="D231" s="2" t="s">
        <v>46</v>
      </c>
      <c r="E231" s="2" t="s">
        <v>13</v>
      </c>
      <c r="F231" s="2"/>
      <c r="G231" s="2"/>
      <c r="H231" s="2" t="str">
        <f t="shared" si="21"/>
        <v>_</v>
      </c>
      <c r="I231" s="2"/>
      <c r="J231" s="2"/>
      <c r="K231" s="2"/>
      <c r="L231" s="2" t="str">
        <f t="shared" si="22"/>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23"/>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B232" s="4">
        <v>45605</v>
      </c>
      <c r="C232" s="7" t="s">
        <v>342</v>
      </c>
      <c r="D232" s="2" t="s">
        <v>34</v>
      </c>
      <c r="E232" s="2" t="s">
        <v>22</v>
      </c>
      <c r="F232" s="2"/>
      <c r="G232" s="2"/>
      <c r="H232" s="2" t="str">
        <f t="shared" si="21"/>
        <v>_</v>
      </c>
      <c r="I232" s="2"/>
      <c r="J232" s="2"/>
      <c r="K232" s="2"/>
      <c r="L232" s="2" t="str">
        <f t="shared" si="22"/>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23"/>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(($AN$11)*IF(Table2[[#This Row],[CorrectWinnerPrediction]]="Y", 1, 0))+(($AN$12)*IF(Table2[[#This Row],[CorrectAwayScorePrediction]]="Y", 1, 0))+(($AN$13)*IF(Table2[[#This Row],[CorrectHomeScorePrediction]]="Y", 1, 0))</f>
        <v>0</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B233" s="4">
        <v>45605</v>
      </c>
      <c r="C233" s="7" t="s">
        <v>343</v>
      </c>
      <c r="D233" s="2" t="s">
        <v>32</v>
      </c>
      <c r="E233" s="2" t="s">
        <v>33</v>
      </c>
      <c r="F233" s="2"/>
      <c r="G233" s="2"/>
      <c r="H233" s="2" t="str">
        <f t="shared" si="21"/>
        <v>_</v>
      </c>
      <c r="I233" s="2"/>
      <c r="J233" s="2"/>
      <c r="K233" s="2"/>
      <c r="L233" s="2" t="str">
        <f t="shared" si="22"/>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23"/>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(($AN$11)*IF(Table2[[#This Row],[CorrectWinnerPrediction]]="Y", 1, 0))+(($AN$12)*IF(Table2[[#This Row],[CorrectAwayScorePrediction]]="Y", 1, 0))+(($AN$13)*IF(Table2[[#This Row],[CorrectHomeScorePrediction]]="Y", 1, 0))</f>
        <v>0</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B234" s="4">
        <v>45605</v>
      </c>
      <c r="C234" s="7" t="s">
        <v>344</v>
      </c>
      <c r="D234" s="2" t="s">
        <v>15</v>
      </c>
      <c r="E234" s="2" t="s">
        <v>35</v>
      </c>
      <c r="F234" s="2"/>
      <c r="G234" s="2"/>
      <c r="H234" s="2" t="str">
        <f t="shared" si="21"/>
        <v>_</v>
      </c>
      <c r="I234" s="2"/>
      <c r="J234" s="2"/>
      <c r="K234" s="2"/>
      <c r="L234" s="2" t="str">
        <f t="shared" si="22"/>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23"/>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(($AN$11)*IF(Table2[[#This Row],[CorrectWinnerPrediction]]="Y", 1, 0))+(($AN$12)*IF(Table2[[#This Row],[CorrectAwayScorePrediction]]="Y", 1, 0))+(($AN$13)*IF(Table2[[#This Row],[CorrectHomeScorePrediction]]="Y", 1, 0))</f>
        <v>0</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B235" s="4">
        <v>45605</v>
      </c>
      <c r="C235" s="7" t="s">
        <v>345</v>
      </c>
      <c r="D235" s="2" t="s">
        <v>44</v>
      </c>
      <c r="E235" s="2" t="s">
        <v>26</v>
      </c>
      <c r="F235" s="2"/>
      <c r="G235" s="2"/>
      <c r="H235" s="2" t="str">
        <f t="shared" si="21"/>
        <v>_</v>
      </c>
      <c r="I235" s="2"/>
      <c r="J235" s="2"/>
      <c r="K235" s="2"/>
      <c r="L235" s="2" t="str">
        <f t="shared" si="22"/>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23"/>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(($AN$11)*IF(Table2[[#This Row],[CorrectWinnerPrediction]]="Y", 1, 0))+(($AN$12)*IF(Table2[[#This Row],[CorrectAwayScorePrediction]]="Y", 1, 0))+(($AN$13)*IF(Table2[[#This Row],[CorrectHomeScorePrediction]]="Y", 1, 0))</f>
        <v>0</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B236" s="4">
        <v>45605</v>
      </c>
      <c r="C236" s="7" t="s">
        <v>346</v>
      </c>
      <c r="D236" s="2" t="s">
        <v>36</v>
      </c>
      <c r="E236" s="2" t="s">
        <v>28</v>
      </c>
      <c r="F236" s="2"/>
      <c r="G236" s="2"/>
      <c r="H236" s="2" t="str">
        <f t="shared" si="21"/>
        <v>_</v>
      </c>
      <c r="I236" s="2"/>
      <c r="J236" s="2"/>
      <c r="K236" s="2"/>
      <c r="L236" s="2" t="str">
        <f t="shared" si="22"/>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23"/>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3"/>
      <c r="B237" s="5">
        <v>45605</v>
      </c>
      <c r="C237" s="8" t="s">
        <v>347</v>
      </c>
      <c r="D237" s="3" t="s">
        <v>23</v>
      </c>
      <c r="E237" s="3" t="s">
        <v>25</v>
      </c>
      <c r="F237" s="3"/>
      <c r="G237" s="3"/>
      <c r="H237" s="3" t="str">
        <f t="shared" si="21"/>
        <v>_</v>
      </c>
      <c r="I237" s="3"/>
      <c r="J237" s="3"/>
      <c r="K237" s="3"/>
      <c r="L237" s="2" t="str">
        <f t="shared" si="22"/>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23"/>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B238" s="4">
        <v>45606</v>
      </c>
      <c r="C238" s="7" t="s">
        <v>348</v>
      </c>
      <c r="D238" s="2" t="s">
        <v>38</v>
      </c>
      <c r="E238" s="2" t="s">
        <v>32</v>
      </c>
      <c r="F238" s="2"/>
      <c r="G238" s="2"/>
      <c r="H238" s="2" t="str">
        <f t="shared" si="21"/>
        <v>_</v>
      </c>
      <c r="I238" s="2"/>
      <c r="J238" s="2"/>
      <c r="K238" s="2"/>
      <c r="L238" s="13" t="str">
        <f t="shared" si="22"/>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23"/>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B239" s="4">
        <v>45606</v>
      </c>
      <c r="C239" s="7" t="s">
        <v>349</v>
      </c>
      <c r="D239" s="2" t="s">
        <v>37</v>
      </c>
      <c r="E239" s="2" t="s">
        <v>17</v>
      </c>
      <c r="F239" s="2"/>
      <c r="G239" s="2"/>
      <c r="H239" s="2" t="str">
        <f t="shared" si="21"/>
        <v>_</v>
      </c>
      <c r="I239" s="2"/>
      <c r="J239" s="2"/>
      <c r="K239" s="2"/>
      <c r="L239" s="2" t="str">
        <f t="shared" si="22"/>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23"/>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(($AN$11)*IF(Table2[[#This Row],[CorrectWinnerPrediction]]="Y", 1, 0))+(($AN$12)*IF(Table2[[#This Row],[CorrectAwayScorePrediction]]="Y", 1, 0))+(($AN$13)*IF(Table2[[#This Row],[CorrectHomeScorePrediction]]="Y", 1, 0))</f>
        <v>0</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3"/>
      <c r="B240" s="5">
        <v>45606</v>
      </c>
      <c r="C240" s="8" t="s">
        <v>350</v>
      </c>
      <c r="D240" s="3" t="s">
        <v>36</v>
      </c>
      <c r="E240" s="3" t="s">
        <v>47</v>
      </c>
      <c r="F240" s="3"/>
      <c r="G240" s="3"/>
      <c r="H240" s="3" t="str">
        <f t="shared" si="21"/>
        <v>_</v>
      </c>
      <c r="I240" s="3"/>
      <c r="J240" s="3"/>
      <c r="K240" s="3"/>
      <c r="L240" s="3" t="str">
        <f t="shared" si="22"/>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23"/>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(($AN$11)*IF(Table2[[#This Row],[CorrectWinnerPrediction]]="Y", 1, 0))+(($AN$12)*IF(Table2[[#This Row],[CorrectAwayScorePrediction]]="Y", 1, 0))+(($AN$13)*IF(Table2[[#This Row],[CorrectHomeScorePrediction]]="Y", 1, 0))</f>
        <v>0</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B241" s="4">
        <v>45607</v>
      </c>
      <c r="C241" s="7" t="s">
        <v>351</v>
      </c>
      <c r="D241" s="2" t="s">
        <v>19</v>
      </c>
      <c r="E241" s="2" t="s">
        <v>29</v>
      </c>
      <c r="F241" s="2"/>
      <c r="G241" s="2"/>
      <c r="H241" s="2" t="str">
        <f t="shared" si="21"/>
        <v>_</v>
      </c>
      <c r="I241" s="2"/>
      <c r="J241" s="2"/>
      <c r="K241" s="2"/>
      <c r="L241" s="2" t="str">
        <f t="shared" si="22"/>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23"/>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B242" s="4">
        <v>45607</v>
      </c>
      <c r="C242" s="7" t="s">
        <v>352</v>
      </c>
      <c r="D242" s="2" t="s">
        <v>38</v>
      </c>
      <c r="E242" s="2" t="s">
        <v>45</v>
      </c>
      <c r="F242" s="2"/>
      <c r="G242" s="2"/>
      <c r="H242" s="2" t="str">
        <f t="shared" si="21"/>
        <v>_</v>
      </c>
      <c r="I242" s="2"/>
      <c r="J242" s="2"/>
      <c r="K242" s="2"/>
      <c r="L242" s="2" t="str">
        <f t="shared" si="22"/>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23"/>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(($AN$11)*IF(Table2[[#This Row],[CorrectWinnerPrediction]]="Y", 1, 0))+(($AN$12)*IF(Table2[[#This Row],[CorrectAwayScorePrediction]]="Y", 1, 0))+(($AN$13)*IF(Table2[[#This Row],[CorrectHomeScorePrediction]]="Y", 1, 0))</f>
        <v>0</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B243" s="4">
        <v>45607</v>
      </c>
      <c r="C243" s="7" t="s">
        <v>353</v>
      </c>
      <c r="D243" s="2" t="s">
        <v>34</v>
      </c>
      <c r="E243" s="2" t="s">
        <v>21</v>
      </c>
      <c r="F243" s="2"/>
      <c r="G243" s="2"/>
      <c r="H243" s="2" t="str">
        <f t="shared" si="21"/>
        <v>_</v>
      </c>
      <c r="I243" s="2"/>
      <c r="J243" s="2"/>
      <c r="K243" s="2"/>
      <c r="L243" s="2" t="str">
        <f t="shared" si="22"/>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23"/>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B244" s="4">
        <v>45607</v>
      </c>
      <c r="C244" s="7" t="s">
        <v>354</v>
      </c>
      <c r="D244" s="2" t="s">
        <v>28</v>
      </c>
      <c r="E244" s="2" t="s">
        <v>24</v>
      </c>
      <c r="F244" s="2"/>
      <c r="G244" s="2"/>
      <c r="H244" s="2" t="str">
        <f t="shared" si="21"/>
        <v>_</v>
      </c>
      <c r="I244" s="2"/>
      <c r="J244" s="2"/>
      <c r="K244" s="2"/>
      <c r="L244" s="2" t="str">
        <f t="shared" si="22"/>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23"/>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(($AN$11)*IF(Table2[[#This Row],[CorrectWinnerPrediction]]="Y", 1, 0))+(($AN$12)*IF(Table2[[#This Row],[CorrectAwayScorePrediction]]="Y", 1, 0))+(($AN$13)*IF(Table2[[#This Row],[CorrectHomeScorePrediction]]="Y", 1, 0))</f>
        <v>0</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B245" s="4">
        <v>45607</v>
      </c>
      <c r="C245" s="7" t="s">
        <v>355</v>
      </c>
      <c r="D245" s="2" t="s">
        <v>35</v>
      </c>
      <c r="E245" s="2" t="s">
        <v>26</v>
      </c>
      <c r="F245" s="2"/>
      <c r="G245" s="2"/>
      <c r="H245" s="2" t="str">
        <f t="shared" si="21"/>
        <v>_</v>
      </c>
      <c r="I245" s="2"/>
      <c r="J245" s="2"/>
      <c r="K245" s="2"/>
      <c r="L245" s="2" t="str">
        <f t="shared" si="22"/>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23"/>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(($AN$11)*IF(Table2[[#This Row],[CorrectWinnerPrediction]]="Y", 1, 0))+(($AN$12)*IF(Table2[[#This Row],[CorrectAwayScorePrediction]]="Y", 1, 0))+(($AN$13)*IF(Table2[[#This Row],[CorrectHomeScorePrediction]]="Y", 1, 0))</f>
        <v>0</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3"/>
      <c r="B246" s="5">
        <v>45607</v>
      </c>
      <c r="C246" s="8" t="s">
        <v>356</v>
      </c>
      <c r="D246" s="3" t="s">
        <v>44</v>
      </c>
      <c r="E246" s="3" t="s">
        <v>27</v>
      </c>
      <c r="F246" s="3"/>
      <c r="G246" s="3"/>
      <c r="H246" s="3" t="str">
        <f t="shared" si="21"/>
        <v>_</v>
      </c>
      <c r="I246" s="3"/>
      <c r="J246" s="3"/>
      <c r="K246" s="3"/>
      <c r="L246" s="2" t="str">
        <f t="shared" si="22"/>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23"/>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B247" s="4">
        <v>45608</v>
      </c>
      <c r="C247" s="7" t="s">
        <v>357</v>
      </c>
      <c r="D247" s="2" t="s">
        <v>30</v>
      </c>
      <c r="E247" s="2" t="s">
        <v>18</v>
      </c>
      <c r="F247" s="2"/>
      <c r="G247" s="2"/>
      <c r="H247" s="2" t="str">
        <f t="shared" si="21"/>
        <v>_</v>
      </c>
      <c r="I247" s="2"/>
      <c r="J247" s="2"/>
      <c r="K247" s="2"/>
      <c r="L247" s="13" t="str">
        <f t="shared" si="22"/>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23"/>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B248" s="4">
        <v>45608</v>
      </c>
      <c r="C248" s="7" t="s">
        <v>358</v>
      </c>
      <c r="D248" s="2" t="s">
        <v>22</v>
      </c>
      <c r="E248" s="2" t="s">
        <v>20</v>
      </c>
      <c r="F248" s="2"/>
      <c r="G248" s="2"/>
      <c r="H248" s="2" t="str">
        <f t="shared" si="21"/>
        <v>_</v>
      </c>
      <c r="I248" s="2"/>
      <c r="J248" s="2"/>
      <c r="K248" s="2"/>
      <c r="L248" s="2" t="str">
        <f t="shared" si="22"/>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23"/>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B249" s="4">
        <v>45608</v>
      </c>
      <c r="C249" s="7" t="s">
        <v>359</v>
      </c>
      <c r="D249" s="2" t="s">
        <v>32</v>
      </c>
      <c r="E249" s="2" t="s">
        <v>14</v>
      </c>
      <c r="F249" s="2"/>
      <c r="G249" s="2"/>
      <c r="H249" s="2" t="str">
        <f t="shared" si="21"/>
        <v>_</v>
      </c>
      <c r="I249" s="2"/>
      <c r="J249" s="2"/>
      <c r="K249" s="2"/>
      <c r="L249" s="2" t="str">
        <f t="shared" si="22"/>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23"/>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B250" s="4">
        <v>45608</v>
      </c>
      <c r="C250" s="7" t="s">
        <v>360</v>
      </c>
      <c r="D250" s="2" t="s">
        <v>16</v>
      </c>
      <c r="E250" s="2" t="s">
        <v>13</v>
      </c>
      <c r="F250" s="2"/>
      <c r="G250" s="2"/>
      <c r="H250" s="2" t="str">
        <f t="shared" si="21"/>
        <v>_</v>
      </c>
      <c r="I250" s="2"/>
      <c r="J250" s="2"/>
      <c r="K250" s="2"/>
      <c r="L250" s="2" t="str">
        <f t="shared" si="22"/>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23"/>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B251" s="4">
        <v>45608</v>
      </c>
      <c r="C251" s="7" t="s">
        <v>361</v>
      </c>
      <c r="D251" s="2" t="s">
        <v>33</v>
      </c>
      <c r="E251" s="2" t="s">
        <v>23</v>
      </c>
      <c r="F251" s="2"/>
      <c r="G251" s="2"/>
      <c r="H251" s="2" t="str">
        <f t="shared" si="21"/>
        <v>_</v>
      </c>
      <c r="I251" s="2"/>
      <c r="J251" s="2"/>
      <c r="K251" s="2"/>
      <c r="L251" s="2" t="str">
        <f t="shared" si="22"/>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23"/>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(($AN$11)*IF(Table2[[#This Row],[CorrectWinnerPrediction]]="Y", 1, 0))+(($AN$12)*IF(Table2[[#This Row],[CorrectAwayScorePrediction]]="Y", 1, 0))+(($AN$13)*IF(Table2[[#This Row],[CorrectHomeScorePrediction]]="Y", 1, 0))</f>
        <v>0</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B252" s="4">
        <v>45608</v>
      </c>
      <c r="C252" s="7" t="s">
        <v>362</v>
      </c>
      <c r="D252" s="2" t="s">
        <v>24</v>
      </c>
      <c r="E252" s="2" t="s">
        <v>25</v>
      </c>
      <c r="F252" s="2"/>
      <c r="G252" s="2"/>
      <c r="H252" s="2" t="str">
        <f t="shared" si="21"/>
        <v>_</v>
      </c>
      <c r="I252" s="2"/>
      <c r="J252" s="2"/>
      <c r="K252" s="2"/>
      <c r="L252" s="2" t="str">
        <f t="shared" si="22"/>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23"/>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(($AN$11)*IF(Table2[[#This Row],[CorrectWinnerPrediction]]="Y", 1, 0))+(($AN$12)*IF(Table2[[#This Row],[CorrectAwayScorePrediction]]="Y", 1, 0))+(($AN$13)*IF(Table2[[#This Row],[CorrectHomeScorePrediction]]="Y", 1, 0))</f>
        <v>0</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3"/>
      <c r="B253" s="5">
        <v>45608</v>
      </c>
      <c r="C253" s="8" t="s">
        <v>363</v>
      </c>
      <c r="D253" s="3" t="s">
        <v>36</v>
      </c>
      <c r="E253" s="3" t="s">
        <v>12</v>
      </c>
      <c r="F253" s="3"/>
      <c r="G253" s="3"/>
      <c r="H253" s="3" t="str">
        <f t="shared" si="21"/>
        <v>_</v>
      </c>
      <c r="I253" s="3"/>
      <c r="J253" s="3"/>
      <c r="K253" s="3"/>
      <c r="L253" s="2" t="str">
        <f t="shared" si="22"/>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23"/>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(($AN$11)*IF(Table2[[#This Row],[CorrectWinnerPrediction]]="Y", 1, 0))+(($AN$12)*IF(Table2[[#This Row],[CorrectAwayScorePrediction]]="Y", 1, 0))+(($AN$13)*IF(Table2[[#This Row],[CorrectHomeScorePrediction]]="Y", 1, 0))</f>
        <v>0</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B254" s="4">
        <v>45609</v>
      </c>
      <c r="C254" s="7" t="s">
        <v>364</v>
      </c>
      <c r="D254" s="2" t="s">
        <v>31</v>
      </c>
      <c r="E254" s="2" t="s">
        <v>21</v>
      </c>
      <c r="F254" s="2"/>
      <c r="G254" s="2"/>
      <c r="H254" s="2" t="str">
        <f t="shared" si="21"/>
        <v>_</v>
      </c>
      <c r="I254" s="2"/>
      <c r="J254" s="2"/>
      <c r="K254" s="2"/>
      <c r="L254" s="13" t="str">
        <f t="shared" si="22"/>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23"/>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(($AN$11)*IF(Table2[[#This Row],[CorrectWinnerPrediction]]="Y", 1, 0))+(($AN$12)*IF(Table2[[#This Row],[CorrectAwayScorePrediction]]="Y", 1, 0))+(($AN$13)*IF(Table2[[#This Row],[CorrectHomeScorePrediction]]="Y", 1, 0))</f>
        <v>0</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B255" s="4">
        <v>45609</v>
      </c>
      <c r="C255" s="7" t="s">
        <v>365</v>
      </c>
      <c r="D255" s="2" t="s">
        <v>18</v>
      </c>
      <c r="E255" s="2" t="s">
        <v>46</v>
      </c>
      <c r="F255" s="2"/>
      <c r="G255" s="2"/>
      <c r="H255" s="2" t="str">
        <f t="shared" si="21"/>
        <v>_</v>
      </c>
      <c r="I255" s="2"/>
      <c r="J255" s="2"/>
      <c r="K255" s="2"/>
      <c r="L255" s="2" t="str">
        <f t="shared" si="22"/>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23"/>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(($AN$11)*IF(Table2[[#This Row],[CorrectWinnerPrediction]]="Y", 1, 0))+(($AN$12)*IF(Table2[[#This Row],[CorrectAwayScorePrediction]]="Y", 1, 0))+(($AN$13)*IF(Table2[[#This Row],[CorrectHomeScorePrediction]]="Y", 1, 0))</f>
        <v>0</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B256" s="4">
        <v>45609</v>
      </c>
      <c r="C256" s="7" t="s">
        <v>366</v>
      </c>
      <c r="D256" s="2" t="s">
        <v>44</v>
      </c>
      <c r="E256" s="2" t="s">
        <v>15</v>
      </c>
      <c r="F256" s="2"/>
      <c r="G256" s="2"/>
      <c r="H256" s="2" t="str">
        <f t="shared" si="21"/>
        <v>_</v>
      </c>
      <c r="I256" s="2"/>
      <c r="J256" s="2"/>
      <c r="K256" s="2"/>
      <c r="L256" s="2" t="str">
        <f t="shared" si="22"/>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23"/>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B257" s="4">
        <v>45609</v>
      </c>
      <c r="C257" s="7" t="s">
        <v>367</v>
      </c>
      <c r="D257" s="2" t="s">
        <v>28</v>
      </c>
      <c r="E257" s="2" t="s">
        <v>26</v>
      </c>
      <c r="F257" s="2"/>
      <c r="G257" s="2"/>
      <c r="H257" s="2" t="str">
        <f t="shared" si="21"/>
        <v>_</v>
      </c>
      <c r="I257" s="2"/>
      <c r="J257" s="2"/>
      <c r="K257" s="2"/>
      <c r="L257" s="2" t="str">
        <f t="shared" si="22"/>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23"/>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(($AN$11)*IF(Table2[[#This Row],[CorrectWinnerPrediction]]="Y", 1, 0))+(($AN$12)*IF(Table2[[#This Row],[CorrectAwayScorePrediction]]="Y", 1, 0))+(($AN$13)*IF(Table2[[#This Row],[CorrectHomeScorePrediction]]="Y", 1, 0))</f>
        <v>0</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3"/>
      <c r="B258" s="5">
        <v>45609</v>
      </c>
      <c r="C258" s="8" t="s">
        <v>368</v>
      </c>
      <c r="D258" s="3" t="s">
        <v>27</v>
      </c>
      <c r="E258" s="3" t="s">
        <v>47</v>
      </c>
      <c r="F258" s="3"/>
      <c r="G258" s="3"/>
      <c r="H258" s="3" t="str">
        <f t="shared" si="21"/>
        <v>_</v>
      </c>
      <c r="I258" s="3"/>
      <c r="J258" s="3"/>
      <c r="K258" s="3"/>
      <c r="L258" s="3" t="str">
        <f t="shared" si="22"/>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23"/>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0</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B259" s="4">
        <v>45610</v>
      </c>
      <c r="C259" s="7" t="s">
        <v>369</v>
      </c>
      <c r="D259" s="2" t="s">
        <v>45</v>
      </c>
      <c r="E259" s="2" t="s">
        <v>30</v>
      </c>
      <c r="F259" s="2"/>
      <c r="G259" s="2"/>
      <c r="H259" s="2" t="str">
        <f t="shared" si="21"/>
        <v>_</v>
      </c>
      <c r="I259" s="2"/>
      <c r="J259" s="2"/>
      <c r="K259" s="2"/>
      <c r="L259" s="2" t="str">
        <f t="shared" si="22"/>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24">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B260" s="4">
        <v>45610</v>
      </c>
      <c r="C260" s="7" t="s">
        <v>370</v>
      </c>
      <c r="D260" s="2" t="s">
        <v>22</v>
      </c>
      <c r="E260" s="2" t="s">
        <v>43</v>
      </c>
      <c r="F260" s="2"/>
      <c r="G260" s="2"/>
      <c r="H260" s="2" t="str">
        <f t="shared" si="21"/>
        <v>_</v>
      </c>
      <c r="I260" s="2"/>
      <c r="J260" s="2"/>
      <c r="K260" s="2"/>
      <c r="L260" s="2" t="str">
        <f t="shared" ref="L260:L323" si="25">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24"/>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(($AN$11)*IF(Table2[[#This Row],[CorrectWinnerPrediction]]="Y", 1, 0))+(($AN$12)*IF(Table2[[#This Row],[CorrectAwayScorePrediction]]="Y", 1, 0))+(($AN$13)*IF(Table2[[#This Row],[CorrectHomeScorePrediction]]="Y", 1, 0))</f>
        <v>0</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B261" s="4">
        <v>45610</v>
      </c>
      <c r="C261" s="7" t="s">
        <v>371</v>
      </c>
      <c r="D261" s="2" t="s">
        <v>32</v>
      </c>
      <c r="E261" s="2" t="s">
        <v>14</v>
      </c>
      <c r="F261" s="2"/>
      <c r="G261" s="2"/>
      <c r="H261" s="2" t="str">
        <f t="shared" si="21"/>
        <v>_</v>
      </c>
      <c r="I261" s="2"/>
      <c r="J261" s="2"/>
      <c r="K261" s="2"/>
      <c r="L261" s="2" t="str">
        <f t="shared" si="25"/>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24"/>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B262" s="4">
        <v>45610</v>
      </c>
      <c r="C262" s="7" t="s">
        <v>372</v>
      </c>
      <c r="D262" s="2" t="s">
        <v>38</v>
      </c>
      <c r="E262" s="2" t="s">
        <v>20</v>
      </c>
      <c r="F262" s="2"/>
      <c r="G262" s="2"/>
      <c r="H262" s="2" t="str">
        <f t="shared" ref="H262:H325" si="26">IF(AND(ISBLANK($F262),ISBLANK($G262)),"_",IF($F262&gt;$G262,$D262,$E262))</f>
        <v>_</v>
      </c>
      <c r="I262" s="2"/>
      <c r="J262" s="2"/>
      <c r="K262" s="2"/>
      <c r="L262" s="2" t="str">
        <f t="shared" si="25"/>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24"/>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B263" s="4">
        <v>45610</v>
      </c>
      <c r="C263" s="7" t="s">
        <v>373</v>
      </c>
      <c r="D263" s="2" t="s">
        <v>13</v>
      </c>
      <c r="E263" s="2" t="s">
        <v>29</v>
      </c>
      <c r="F263" s="2"/>
      <c r="G263" s="2"/>
      <c r="H263" s="2" t="str">
        <f t="shared" si="26"/>
        <v>_</v>
      </c>
      <c r="I263" s="2"/>
      <c r="J263" s="2"/>
      <c r="K263" s="2"/>
      <c r="L263" s="2" t="str">
        <f t="shared" si="25"/>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24"/>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B264" s="4">
        <v>45610</v>
      </c>
      <c r="C264" s="7" t="s">
        <v>374</v>
      </c>
      <c r="D264" s="2" t="s">
        <v>16</v>
      </c>
      <c r="E264" s="2" t="s">
        <v>34</v>
      </c>
      <c r="F264" s="2"/>
      <c r="G264" s="2"/>
      <c r="H264" s="2" t="str">
        <f t="shared" si="26"/>
        <v>_</v>
      </c>
      <c r="I264" s="2"/>
      <c r="J264" s="2"/>
      <c r="K264" s="2"/>
      <c r="L264" s="2" t="str">
        <f t="shared" si="25"/>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24"/>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B265" s="4">
        <v>45610</v>
      </c>
      <c r="C265" s="7" t="s">
        <v>375</v>
      </c>
      <c r="D265" s="2" t="s">
        <v>19</v>
      </c>
      <c r="E265" s="2" t="s">
        <v>37</v>
      </c>
      <c r="F265" s="2"/>
      <c r="G265" s="2"/>
      <c r="H265" s="2" t="str">
        <f t="shared" si="26"/>
        <v>_</v>
      </c>
      <c r="I265" s="2"/>
      <c r="J265" s="2"/>
      <c r="K265" s="2"/>
      <c r="L265" s="2" t="str">
        <f t="shared" si="25"/>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24"/>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(($AN$11)*IF(Table2[[#This Row],[CorrectWinnerPrediction]]="Y", 1, 0))+(($AN$12)*IF(Table2[[#This Row],[CorrectAwayScorePrediction]]="Y", 1, 0))+(($AN$13)*IF(Table2[[#This Row],[CorrectHomeScorePrediction]]="Y", 1, 0))</f>
        <v>0</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B266" s="4">
        <v>45610</v>
      </c>
      <c r="C266" s="7" t="s">
        <v>376</v>
      </c>
      <c r="D266" s="2" t="s">
        <v>35</v>
      </c>
      <c r="E266" s="2" t="s">
        <v>23</v>
      </c>
      <c r="F266" s="2"/>
      <c r="G266" s="2"/>
      <c r="H266" s="2" t="str">
        <f t="shared" si="26"/>
        <v>_</v>
      </c>
      <c r="I266" s="2"/>
      <c r="J266" s="2"/>
      <c r="K266" s="2"/>
      <c r="L266" s="2" t="str">
        <f t="shared" si="25"/>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24"/>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(($AN$11)*IF(Table2[[#This Row],[CorrectWinnerPrediction]]="Y", 1, 0))+(($AN$12)*IF(Table2[[#This Row],[CorrectAwayScorePrediction]]="Y", 1, 0))+(($AN$13)*IF(Table2[[#This Row],[CorrectHomeScorePrediction]]="Y", 1, 0))</f>
        <v>0</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B267" s="4">
        <v>45610</v>
      </c>
      <c r="C267" s="7" t="s">
        <v>377</v>
      </c>
      <c r="D267" s="2" t="s">
        <v>33</v>
      </c>
      <c r="E267" s="2" t="s">
        <v>25</v>
      </c>
      <c r="F267" s="2"/>
      <c r="G267" s="2"/>
      <c r="H267" s="2" t="str">
        <f t="shared" si="26"/>
        <v>_</v>
      </c>
      <c r="I267" s="2"/>
      <c r="J267" s="2"/>
      <c r="K267" s="2"/>
      <c r="L267" s="2" t="str">
        <f t="shared" si="25"/>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24"/>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3"/>
      <c r="B268" s="5">
        <v>45610</v>
      </c>
      <c r="C268" s="8" t="s">
        <v>378</v>
      </c>
      <c r="D268" s="3" t="s">
        <v>17</v>
      </c>
      <c r="E268" s="3" t="s">
        <v>12</v>
      </c>
      <c r="F268" s="3"/>
      <c r="G268" s="3"/>
      <c r="H268" s="3" t="str">
        <f t="shared" si="26"/>
        <v>_</v>
      </c>
      <c r="I268" s="3"/>
      <c r="J268" s="3"/>
      <c r="K268" s="3"/>
      <c r="L268" s="2" t="str">
        <f t="shared" si="25"/>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24"/>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 t="shared" si="26"/>
        <v>_</v>
      </c>
      <c r="I269" s="2"/>
      <c r="J269" s="2"/>
      <c r="K269" s="2"/>
      <c r="L269" s="13" t="str">
        <f t="shared" si="25"/>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24"/>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 t="shared" si="26"/>
        <v>_</v>
      </c>
      <c r="I270" s="2"/>
      <c r="J270" s="2"/>
      <c r="K270" s="2"/>
      <c r="L270" s="2" t="str">
        <f t="shared" si="25"/>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24"/>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 t="shared" si="26"/>
        <v>_</v>
      </c>
      <c r="I271" s="2"/>
      <c r="J271" s="2"/>
      <c r="K271" s="2"/>
      <c r="L271" s="2" t="str">
        <f t="shared" si="25"/>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24"/>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 t="shared" si="26"/>
        <v>_</v>
      </c>
      <c r="I272" s="2"/>
      <c r="J272" s="2"/>
      <c r="K272" s="2"/>
      <c r="L272" s="2" t="str">
        <f t="shared" si="25"/>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24"/>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 t="shared" si="26"/>
        <v>_</v>
      </c>
      <c r="I273" s="3"/>
      <c r="J273" s="3"/>
      <c r="K273" s="3"/>
      <c r="L273" s="2" t="str">
        <f t="shared" si="25"/>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24"/>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 t="shared" si="26"/>
        <v>_</v>
      </c>
      <c r="I274" s="2"/>
      <c r="J274" s="2"/>
      <c r="K274" s="2"/>
      <c r="L274" s="13" t="str">
        <f t="shared" si="25"/>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24"/>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 t="shared" si="26"/>
        <v>_</v>
      </c>
      <c r="I275" s="2"/>
      <c r="J275" s="2"/>
      <c r="K275" s="2"/>
      <c r="L275" s="2" t="str">
        <f t="shared" si="25"/>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24"/>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 t="shared" si="26"/>
        <v>_</v>
      </c>
      <c r="I276" s="2"/>
      <c r="J276" s="2"/>
      <c r="K276" s="2"/>
      <c r="L276" s="2" t="str">
        <f t="shared" si="25"/>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24"/>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 t="shared" si="26"/>
        <v>_</v>
      </c>
      <c r="I277" s="2"/>
      <c r="J277" s="2"/>
      <c r="K277" s="2"/>
      <c r="L277" s="2" t="str">
        <f t="shared" si="25"/>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24"/>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 t="shared" si="26"/>
        <v>_</v>
      </c>
      <c r="I278" s="2"/>
      <c r="J278" s="2"/>
      <c r="K278" s="2"/>
      <c r="L278" s="2" t="str">
        <f t="shared" si="25"/>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24"/>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 t="shared" si="26"/>
        <v>_</v>
      </c>
      <c r="I279" s="2"/>
      <c r="J279" s="2"/>
      <c r="K279" s="2"/>
      <c r="L279" s="2" t="str">
        <f t="shared" si="25"/>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24"/>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 t="shared" si="26"/>
        <v>_</v>
      </c>
      <c r="I280" s="2"/>
      <c r="J280" s="2"/>
      <c r="K280" s="2"/>
      <c r="L280" s="2" t="str">
        <f t="shared" si="25"/>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24"/>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 t="shared" si="26"/>
        <v>_</v>
      </c>
      <c r="I281" s="2"/>
      <c r="J281" s="2"/>
      <c r="K281" s="2"/>
      <c r="L281" s="2" t="str">
        <f t="shared" si="25"/>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24"/>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 t="shared" si="26"/>
        <v>_</v>
      </c>
      <c r="I282" s="2"/>
      <c r="J282" s="2"/>
      <c r="K282" s="2"/>
      <c r="L282" s="2" t="str">
        <f t="shared" si="25"/>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24"/>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 t="shared" si="26"/>
        <v>_</v>
      </c>
      <c r="I283" s="2"/>
      <c r="J283" s="2"/>
      <c r="K283" s="2"/>
      <c r="L283" s="2" t="str">
        <f t="shared" si="25"/>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24"/>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 t="shared" si="26"/>
        <v>_</v>
      </c>
      <c r="I284" s="2"/>
      <c r="J284" s="2"/>
      <c r="K284" s="2"/>
      <c r="L284" s="2" t="str">
        <f t="shared" si="25"/>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24"/>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 t="shared" si="26"/>
        <v>_</v>
      </c>
      <c r="I285" s="3"/>
      <c r="J285" s="3"/>
      <c r="K285" s="3"/>
      <c r="L285" s="3" t="str">
        <f t="shared" si="25"/>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24"/>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 t="shared" si="26"/>
        <v>_</v>
      </c>
      <c r="I286" s="2"/>
      <c r="J286" s="2"/>
      <c r="K286" s="2"/>
      <c r="L286" s="2" t="str">
        <f t="shared" si="25"/>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24"/>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B287" s="4">
        <v>45613</v>
      </c>
      <c r="C287" s="7" t="s">
        <v>397</v>
      </c>
      <c r="D287" s="2" t="s">
        <v>46</v>
      </c>
      <c r="E287" s="2" t="s">
        <v>27</v>
      </c>
      <c r="F287" s="2"/>
      <c r="G287" s="2"/>
      <c r="H287" s="2" t="str">
        <f t="shared" si="26"/>
        <v>_</v>
      </c>
      <c r="I287" s="2"/>
      <c r="J287" s="2"/>
      <c r="K287" s="2"/>
      <c r="L287" s="2" t="str">
        <f t="shared" si="25"/>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24"/>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398</v>
      </c>
      <c r="D288" s="2" t="s">
        <v>20</v>
      </c>
      <c r="E288" s="2" t="s">
        <v>12</v>
      </c>
      <c r="F288" s="2"/>
      <c r="G288" s="2"/>
      <c r="H288" s="2" t="str">
        <f t="shared" si="26"/>
        <v>_</v>
      </c>
      <c r="I288" s="2"/>
      <c r="J288" s="2"/>
      <c r="K288" s="2"/>
      <c r="L288" s="2" t="str">
        <f t="shared" si="25"/>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24"/>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399</v>
      </c>
      <c r="D289" s="3" t="s">
        <v>35</v>
      </c>
      <c r="E289" s="3" t="s">
        <v>25</v>
      </c>
      <c r="F289" s="3"/>
      <c r="G289" s="3"/>
      <c r="H289" s="3" t="str">
        <f t="shared" si="26"/>
        <v>_</v>
      </c>
      <c r="I289" s="3"/>
      <c r="J289" s="3"/>
      <c r="K289" s="3"/>
      <c r="L289" s="2" t="str">
        <f t="shared" si="25"/>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24"/>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 t="shared" si="26"/>
        <v>_</v>
      </c>
      <c r="I290" s="2"/>
      <c r="J290" s="2"/>
      <c r="K290" s="2"/>
      <c r="L290" s="13" t="str">
        <f t="shared" si="25"/>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24"/>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 t="shared" si="26"/>
        <v>_</v>
      </c>
      <c r="I291" s="2"/>
      <c r="J291" s="2"/>
      <c r="K291" s="2"/>
      <c r="L291" s="2" t="str">
        <f t="shared" si="25"/>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24"/>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 t="shared" si="26"/>
        <v>_</v>
      </c>
      <c r="I292" s="2"/>
      <c r="J292" s="2"/>
      <c r="K292" s="2"/>
      <c r="L292" s="2" t="str">
        <f t="shared" si="25"/>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24"/>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 t="shared" si="26"/>
        <v>_</v>
      </c>
      <c r="I293" s="2"/>
      <c r="J293" s="2"/>
      <c r="K293" s="2"/>
      <c r="L293" s="2" t="str">
        <f t="shared" si="25"/>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24"/>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 t="shared" si="26"/>
        <v>_</v>
      </c>
      <c r="I294" s="2"/>
      <c r="J294" s="2"/>
      <c r="K294" s="2"/>
      <c r="L294" s="2" t="str">
        <f t="shared" si="25"/>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24"/>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 t="shared" si="26"/>
        <v>_</v>
      </c>
      <c r="I295" s="3"/>
      <c r="J295" s="3"/>
      <c r="K295" s="3"/>
      <c r="L295" s="2" t="str">
        <f t="shared" si="25"/>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24"/>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 t="shared" si="26"/>
        <v>_</v>
      </c>
      <c r="I296" s="2"/>
      <c r="J296" s="2"/>
      <c r="K296" s="2"/>
      <c r="L296" s="13" t="str">
        <f t="shared" si="25"/>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24"/>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 t="shared" si="26"/>
        <v>_</v>
      </c>
      <c r="I297" s="2"/>
      <c r="J297" s="2"/>
      <c r="K297" s="2"/>
      <c r="L297" s="2" t="str">
        <f t="shared" si="25"/>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24"/>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 t="shared" si="26"/>
        <v>_</v>
      </c>
      <c r="I298" s="2"/>
      <c r="J298" s="2"/>
      <c r="K298" s="2"/>
      <c r="L298" s="2" t="str">
        <f t="shared" si="25"/>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24"/>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 t="shared" si="26"/>
        <v>_</v>
      </c>
      <c r="I299" s="2"/>
      <c r="J299" s="2"/>
      <c r="K299" s="2"/>
      <c r="L299" s="2" t="str">
        <f t="shared" si="25"/>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24"/>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 t="shared" si="26"/>
        <v>_</v>
      </c>
      <c r="I300" s="2"/>
      <c r="J300" s="2"/>
      <c r="K300" s="2"/>
      <c r="L300" s="2" t="str">
        <f t="shared" si="25"/>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24"/>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 t="shared" si="26"/>
        <v>_</v>
      </c>
      <c r="I301" s="2"/>
      <c r="J301" s="2"/>
      <c r="K301" s="2"/>
      <c r="L301" s="2" t="str">
        <f t="shared" si="25"/>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24"/>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 t="shared" si="26"/>
        <v>_</v>
      </c>
      <c r="I302" s="3"/>
      <c r="J302" s="3"/>
      <c r="K302" s="3"/>
      <c r="L302" s="2" t="str">
        <f t="shared" si="25"/>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24"/>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 t="shared" si="26"/>
        <v>_</v>
      </c>
      <c r="I303" s="2"/>
      <c r="J303" s="2"/>
      <c r="K303" s="2"/>
      <c r="L303" s="13" t="str">
        <f t="shared" si="25"/>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24"/>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 t="shared" si="26"/>
        <v>_</v>
      </c>
      <c r="I304" s="2"/>
      <c r="J304" s="2"/>
      <c r="K304" s="2"/>
      <c r="L304" s="2" t="str">
        <f t="shared" si="25"/>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24"/>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 t="shared" si="26"/>
        <v>_</v>
      </c>
      <c r="I305" s="2"/>
      <c r="J305" s="2"/>
      <c r="K305" s="2"/>
      <c r="L305" s="2" t="str">
        <f t="shared" si="25"/>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24"/>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 t="shared" si="26"/>
        <v>_</v>
      </c>
      <c r="I306" s="2"/>
      <c r="J306" s="2"/>
      <c r="K306" s="2"/>
      <c r="L306" s="2" t="str">
        <f t="shared" si="25"/>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24"/>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 t="shared" si="26"/>
        <v>_</v>
      </c>
      <c r="I307" s="3"/>
      <c r="J307" s="3"/>
      <c r="K307" s="3"/>
      <c r="L307" s="3" t="str">
        <f t="shared" si="25"/>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24"/>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 t="shared" si="26"/>
        <v>_</v>
      </c>
      <c r="I308" s="2"/>
      <c r="J308" s="2"/>
      <c r="K308" s="2"/>
      <c r="L308" s="2" t="str">
        <f t="shared" si="25"/>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4"/>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 t="shared" si="26"/>
        <v>_</v>
      </c>
      <c r="I309" s="2"/>
      <c r="J309" s="2"/>
      <c r="K309" s="2"/>
      <c r="L309" s="2" t="str">
        <f t="shared" si="25"/>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4"/>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 t="shared" si="26"/>
        <v>_</v>
      </c>
      <c r="I310" s="2"/>
      <c r="J310" s="2"/>
      <c r="K310" s="2"/>
      <c r="L310" s="2" t="str">
        <f t="shared" si="25"/>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4"/>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 t="shared" si="26"/>
        <v>_</v>
      </c>
      <c r="I311" s="2"/>
      <c r="J311" s="2"/>
      <c r="K311" s="2"/>
      <c r="L311" s="2" t="str">
        <f t="shared" si="25"/>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4"/>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 t="shared" si="26"/>
        <v>_</v>
      </c>
      <c r="I312" s="2"/>
      <c r="J312" s="2"/>
      <c r="K312" s="2"/>
      <c r="L312" s="2" t="str">
        <f t="shared" si="25"/>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4"/>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 t="shared" si="26"/>
        <v>_</v>
      </c>
      <c r="I313" s="2"/>
      <c r="J313" s="2"/>
      <c r="K313" s="2"/>
      <c r="L313" s="2" t="str">
        <f t="shared" si="25"/>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4"/>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 t="shared" si="26"/>
        <v>_</v>
      </c>
      <c r="I314" s="2"/>
      <c r="J314" s="2"/>
      <c r="K314" s="2"/>
      <c r="L314" s="2" t="str">
        <f t="shared" si="25"/>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4"/>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 t="shared" si="26"/>
        <v>_</v>
      </c>
      <c r="I315" s="2"/>
      <c r="J315" s="2"/>
      <c r="K315" s="2"/>
      <c r="L315" s="2" t="str">
        <f t="shared" si="25"/>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4"/>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 t="shared" si="26"/>
        <v>_</v>
      </c>
      <c r="I316" s="2"/>
      <c r="J316" s="2"/>
      <c r="K316" s="2"/>
      <c r="L316" s="2" t="str">
        <f t="shared" si="25"/>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4"/>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 t="shared" si="26"/>
        <v>_</v>
      </c>
      <c r="I317" s="3"/>
      <c r="J317" s="3"/>
      <c r="K317" s="3"/>
      <c r="L317" s="2" t="str">
        <f t="shared" si="25"/>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4"/>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 t="shared" si="26"/>
        <v>_</v>
      </c>
      <c r="I318" s="2"/>
      <c r="J318" s="2"/>
      <c r="K318" s="2"/>
      <c r="L318" s="13" t="str">
        <f t="shared" si="25"/>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4"/>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 t="shared" si="26"/>
        <v>_</v>
      </c>
      <c r="I319" s="3"/>
      <c r="J319" s="3"/>
      <c r="K319" s="3"/>
      <c r="L319" s="3" t="str">
        <f t="shared" si="25"/>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4"/>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 t="shared" si="26"/>
        <v>_</v>
      </c>
      <c r="I320" s="2"/>
      <c r="J320" s="2"/>
      <c r="K320" s="2"/>
      <c r="L320" s="2" t="str">
        <f t="shared" si="25"/>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4"/>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 t="shared" si="26"/>
        <v>_</v>
      </c>
      <c r="I321" s="2"/>
      <c r="J321" s="2"/>
      <c r="K321" s="2"/>
      <c r="L321" s="2" t="str">
        <f t="shared" si="25"/>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4"/>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 t="shared" si="26"/>
        <v>_</v>
      </c>
      <c r="I322" s="2"/>
      <c r="J322" s="2"/>
      <c r="K322" s="2"/>
      <c r="L322" s="2" t="str">
        <f t="shared" si="25"/>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4"/>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 t="shared" si="26"/>
        <v>_</v>
      </c>
      <c r="I323" s="2"/>
      <c r="J323" s="2"/>
      <c r="K323" s="2"/>
      <c r="L323" s="2" t="str">
        <f t="shared" si="25"/>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 t="shared" si="26"/>
        <v>_</v>
      </c>
      <c r="I324" s="2"/>
      <c r="J324" s="2"/>
      <c r="K324" s="2"/>
      <c r="L324" s="2" t="str">
        <f t="shared" ref="L324:L387" si="28">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 t="shared" si="26"/>
        <v>_</v>
      </c>
      <c r="I325" s="2"/>
      <c r="J325" s="2"/>
      <c r="K325" s="2"/>
      <c r="L325" s="2" t="str">
        <f t="shared" si="28"/>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 t="shared" ref="H326:H389" si="29">IF(AND(ISBLANK($F326),ISBLANK($G326)),"_",IF($F326&gt;$G326,$D326,$E326))</f>
        <v>_</v>
      </c>
      <c r="I326" s="2"/>
      <c r="J326" s="2"/>
      <c r="K326" s="2"/>
      <c r="L326" s="2" t="str">
        <f t="shared" si="28"/>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 t="shared" si="29"/>
        <v>_</v>
      </c>
      <c r="I327" s="2"/>
      <c r="J327" s="2"/>
      <c r="K327" s="2"/>
      <c r="L327" s="2" t="str">
        <f t="shared" si="28"/>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 t="shared" si="29"/>
        <v>_</v>
      </c>
      <c r="I328" s="2"/>
      <c r="J328" s="2"/>
      <c r="K328" s="2"/>
      <c r="L328" s="2" t="str">
        <f t="shared" si="28"/>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 t="shared" si="29"/>
        <v>_</v>
      </c>
      <c r="I329" s="2"/>
      <c r="J329" s="2"/>
      <c r="K329" s="2"/>
      <c r="L329" s="2" t="str">
        <f t="shared" si="28"/>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 t="shared" si="29"/>
        <v>_</v>
      </c>
      <c r="I330" s="2"/>
      <c r="J330" s="2"/>
      <c r="K330" s="2"/>
      <c r="L330" s="2" t="str">
        <f t="shared" si="28"/>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 t="shared" si="29"/>
        <v>_</v>
      </c>
      <c r="I331" s="2"/>
      <c r="J331" s="2"/>
      <c r="K331" s="2"/>
      <c r="L331" s="2" t="str">
        <f t="shared" si="28"/>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 t="shared" si="29"/>
        <v>_</v>
      </c>
      <c r="I332" s="2"/>
      <c r="J332" s="2"/>
      <c r="K332" s="2"/>
      <c r="L332" s="2" t="str">
        <f t="shared" si="28"/>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 t="shared" si="29"/>
        <v>_</v>
      </c>
      <c r="I333" s="2"/>
      <c r="J333" s="2"/>
      <c r="K333" s="2"/>
      <c r="L333" s="2" t="str">
        <f t="shared" si="28"/>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 t="shared" si="29"/>
        <v>_</v>
      </c>
      <c r="I334" s="3"/>
      <c r="J334" s="3"/>
      <c r="K334" s="3"/>
      <c r="L334" s="2" t="str">
        <f t="shared" si="28"/>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 t="shared" si="29"/>
        <v>_</v>
      </c>
      <c r="I335" s="12"/>
      <c r="J335" s="12"/>
      <c r="K335" s="12"/>
      <c r="L335" s="12" t="str">
        <f t="shared" si="28"/>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 t="shared" si="29"/>
        <v>_</v>
      </c>
      <c r="I336" s="2"/>
      <c r="J336" s="2"/>
      <c r="K336" s="2"/>
      <c r="L336" s="13" t="str">
        <f t="shared" si="28"/>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 t="shared" si="29"/>
        <v>_</v>
      </c>
      <c r="I337" s="2"/>
      <c r="J337" s="2"/>
      <c r="K337" s="2"/>
      <c r="L337" s="2" t="str">
        <f t="shared" si="28"/>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 t="shared" si="29"/>
        <v>_</v>
      </c>
      <c r="I338" s="2"/>
      <c r="J338" s="2"/>
      <c r="K338" s="2"/>
      <c r="L338" s="2" t="str">
        <f t="shared" si="28"/>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 t="shared" si="29"/>
        <v>_</v>
      </c>
      <c r="I339" s="2"/>
      <c r="J339" s="2"/>
      <c r="K339" s="2"/>
      <c r="L339" s="2" t="str">
        <f t="shared" si="28"/>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 t="shared" si="29"/>
        <v>_</v>
      </c>
      <c r="I340" s="2"/>
      <c r="J340" s="2"/>
      <c r="K340" s="2"/>
      <c r="L340" s="2" t="str">
        <f t="shared" si="28"/>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 t="shared" si="29"/>
        <v>_</v>
      </c>
      <c r="I341" s="2"/>
      <c r="J341" s="2"/>
      <c r="K341" s="2"/>
      <c r="L341" s="2" t="str">
        <f t="shared" si="28"/>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 t="shared" si="29"/>
        <v>_</v>
      </c>
      <c r="I342" s="2"/>
      <c r="J342" s="2"/>
      <c r="K342" s="2"/>
      <c r="L342" s="2" t="str">
        <f t="shared" si="28"/>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 t="shared" si="29"/>
        <v>_</v>
      </c>
      <c r="I343" s="2"/>
      <c r="J343" s="2"/>
      <c r="K343" s="2"/>
      <c r="L343" s="2" t="str">
        <f t="shared" si="28"/>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 t="shared" si="29"/>
        <v>_</v>
      </c>
      <c r="I344" s="2"/>
      <c r="J344" s="2"/>
      <c r="K344" s="2"/>
      <c r="L344" s="2" t="str">
        <f t="shared" si="28"/>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 t="shared" si="29"/>
        <v>_</v>
      </c>
      <c r="I345" s="2"/>
      <c r="J345" s="2"/>
      <c r="K345" s="2"/>
      <c r="L345" s="2" t="str">
        <f t="shared" si="28"/>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 t="shared" si="29"/>
        <v>_</v>
      </c>
      <c r="I346" s="3"/>
      <c r="J346" s="3"/>
      <c r="K346" s="3"/>
      <c r="L346" s="2" t="str">
        <f t="shared" si="28"/>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 t="shared" si="29"/>
        <v>_</v>
      </c>
      <c r="I347" s="2"/>
      <c r="J347" s="2"/>
      <c r="K347" s="2"/>
      <c r="L347" s="13" t="str">
        <f t="shared" si="28"/>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 t="shared" si="29"/>
        <v>_</v>
      </c>
      <c r="I348" s="3"/>
      <c r="J348" s="3"/>
      <c r="K348" s="3"/>
      <c r="L348" s="3" t="str">
        <f t="shared" si="28"/>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 t="shared" si="29"/>
        <v>_</v>
      </c>
      <c r="I349" s="2"/>
      <c r="J349" s="2"/>
      <c r="K349" s="2"/>
      <c r="L349" s="2" t="str">
        <f t="shared" si="28"/>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 t="shared" si="29"/>
        <v>_</v>
      </c>
      <c r="I350" s="2"/>
      <c r="J350" s="2"/>
      <c r="K350" s="2"/>
      <c r="L350" s="2" t="str">
        <f t="shared" si="28"/>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 t="shared" si="29"/>
        <v>_</v>
      </c>
      <c r="I351" s="2"/>
      <c r="J351" s="2"/>
      <c r="K351" s="2"/>
      <c r="L351" s="2" t="str">
        <f t="shared" si="28"/>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 t="shared" si="29"/>
        <v>_</v>
      </c>
      <c r="I352" s="2"/>
      <c r="J352" s="2"/>
      <c r="K352" s="2"/>
      <c r="L352" s="2" t="str">
        <f t="shared" si="28"/>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 t="shared" si="29"/>
        <v>_</v>
      </c>
      <c r="I353" s="2"/>
      <c r="J353" s="2"/>
      <c r="K353" s="2"/>
      <c r="L353" s="2" t="str">
        <f t="shared" si="28"/>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 t="shared" si="29"/>
        <v>_</v>
      </c>
      <c r="I354" s="2"/>
      <c r="J354" s="2"/>
      <c r="K354" s="2"/>
      <c r="L354" s="2" t="str">
        <f t="shared" si="28"/>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 t="shared" si="29"/>
        <v>_</v>
      </c>
      <c r="I355" s="2"/>
      <c r="J355" s="2"/>
      <c r="K355" s="2"/>
      <c r="L355" s="2" t="str">
        <f t="shared" si="28"/>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 t="shared" si="29"/>
        <v>_</v>
      </c>
      <c r="I356" s="2"/>
      <c r="J356" s="2"/>
      <c r="K356" s="2"/>
      <c r="L356" s="2" t="str">
        <f t="shared" si="28"/>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 t="shared" si="29"/>
        <v>_</v>
      </c>
      <c r="I357" s="2"/>
      <c r="J357" s="2"/>
      <c r="K357" s="2"/>
      <c r="L357" s="2" t="str">
        <f t="shared" si="28"/>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 t="shared" si="29"/>
        <v>_</v>
      </c>
      <c r="I358" s="2"/>
      <c r="J358" s="2"/>
      <c r="K358" s="2"/>
      <c r="L358" s="2" t="str">
        <f t="shared" si="28"/>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 t="shared" si="29"/>
        <v>_</v>
      </c>
      <c r="I359" s="2"/>
      <c r="J359" s="2"/>
      <c r="K359" s="2"/>
      <c r="L359" s="2" t="str">
        <f t="shared" si="28"/>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 t="shared" si="29"/>
        <v>_</v>
      </c>
      <c r="I360" s="2"/>
      <c r="J360" s="2"/>
      <c r="K360" s="2"/>
      <c r="L360" s="2" t="str">
        <f t="shared" si="28"/>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 t="shared" si="29"/>
        <v>_</v>
      </c>
      <c r="I361" s="2"/>
      <c r="J361" s="2"/>
      <c r="K361" s="2"/>
      <c r="L361" s="2" t="str">
        <f t="shared" si="28"/>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 t="shared" si="29"/>
        <v>_</v>
      </c>
      <c r="I362" s="2"/>
      <c r="J362" s="2"/>
      <c r="K362" s="2"/>
      <c r="L362" s="2" t="str">
        <f t="shared" si="28"/>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 t="shared" si="29"/>
        <v>_</v>
      </c>
      <c r="I363" s="3"/>
      <c r="J363" s="3"/>
      <c r="K363" s="3"/>
      <c r="L363" s="2" t="str">
        <f t="shared" si="28"/>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 t="shared" si="29"/>
        <v>_</v>
      </c>
      <c r="I364" s="2"/>
      <c r="J364" s="2"/>
      <c r="K364" s="2"/>
      <c r="L364" s="13" t="str">
        <f t="shared" si="28"/>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 t="shared" si="29"/>
        <v>_</v>
      </c>
      <c r="I365" s="2"/>
      <c r="J365" s="2"/>
      <c r="K365" s="2"/>
      <c r="L365" s="2" t="str">
        <f t="shared" si="28"/>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 t="shared" si="29"/>
        <v>_</v>
      </c>
      <c r="I366" s="2"/>
      <c r="J366" s="2"/>
      <c r="K366" s="2"/>
      <c r="L366" s="2" t="str">
        <f t="shared" si="28"/>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 t="shared" si="29"/>
        <v>_</v>
      </c>
      <c r="I367" s="2"/>
      <c r="J367" s="2"/>
      <c r="K367" s="2"/>
      <c r="L367" s="2" t="str">
        <f t="shared" si="28"/>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 t="shared" si="29"/>
        <v>_</v>
      </c>
      <c r="I368" s="2"/>
      <c r="J368" s="2"/>
      <c r="K368" s="2"/>
      <c r="L368" s="2" t="str">
        <f t="shared" si="28"/>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 t="shared" si="29"/>
        <v>_</v>
      </c>
      <c r="I369" s="2"/>
      <c r="J369" s="2"/>
      <c r="K369" s="2"/>
      <c r="L369" s="2" t="str">
        <f t="shared" si="28"/>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 t="shared" si="29"/>
        <v>_</v>
      </c>
      <c r="I370" s="2"/>
      <c r="J370" s="2"/>
      <c r="K370" s="2"/>
      <c r="L370" s="2" t="str">
        <f t="shared" si="28"/>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 t="shared" si="29"/>
        <v>_</v>
      </c>
      <c r="I371" s="2"/>
      <c r="J371" s="2"/>
      <c r="K371" s="2"/>
      <c r="L371" s="2" t="str">
        <f t="shared" si="28"/>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 t="shared" si="29"/>
        <v>_</v>
      </c>
      <c r="I372" s="2"/>
      <c r="J372" s="2"/>
      <c r="K372" s="2"/>
      <c r="L372" s="2" t="str">
        <f t="shared" si="28"/>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 t="shared" si="29"/>
        <v>_</v>
      </c>
      <c r="I373" s="2"/>
      <c r="J373" s="2"/>
      <c r="K373" s="2"/>
      <c r="L373" s="2" t="str">
        <f t="shared" si="28"/>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 t="shared" si="29"/>
        <v>_</v>
      </c>
      <c r="I374" s="2"/>
      <c r="J374" s="2"/>
      <c r="K374" s="2"/>
      <c r="L374" s="2" t="str">
        <f t="shared" si="28"/>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485</v>
      </c>
      <c r="D375" s="2" t="s">
        <v>22</v>
      </c>
      <c r="E375" s="2" t="s">
        <v>27</v>
      </c>
      <c r="F375" s="2"/>
      <c r="G375" s="2"/>
      <c r="H375" s="2" t="str">
        <f t="shared" si="29"/>
        <v>_</v>
      </c>
      <c r="I375" s="2"/>
      <c r="J375" s="2"/>
      <c r="K375" s="2"/>
      <c r="L375" s="2" t="str">
        <f t="shared" si="28"/>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486</v>
      </c>
      <c r="D376" s="2" t="s">
        <v>26</v>
      </c>
      <c r="E376" s="2" t="s">
        <v>34</v>
      </c>
      <c r="F376" s="2"/>
      <c r="G376" s="2"/>
      <c r="H376" s="2" t="str">
        <f t="shared" si="29"/>
        <v>_</v>
      </c>
      <c r="I376" s="2"/>
      <c r="J376" s="2"/>
      <c r="K376" s="2"/>
      <c r="L376" s="2" t="str">
        <f t="shared" si="28"/>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 t="shared" si="29"/>
        <v>_</v>
      </c>
      <c r="I377" s="3"/>
      <c r="J377" s="3"/>
      <c r="K377" s="3"/>
      <c r="L377" s="3" t="str">
        <f t="shared" si="28"/>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 t="shared" si="29"/>
        <v>_</v>
      </c>
      <c r="I378" s="2"/>
      <c r="J378" s="2"/>
      <c r="K378" s="2"/>
      <c r="L378" s="2" t="str">
        <f t="shared" si="28"/>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 t="shared" si="29"/>
        <v>_</v>
      </c>
      <c r="I379" s="2"/>
      <c r="J379" s="2"/>
      <c r="K379" s="2"/>
      <c r="L379" s="2" t="str">
        <f t="shared" si="28"/>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 t="shared" si="29"/>
        <v>_</v>
      </c>
      <c r="I380" s="2"/>
      <c r="J380" s="2"/>
      <c r="K380" s="2"/>
      <c r="L380" s="2" t="str">
        <f t="shared" si="28"/>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 t="shared" si="29"/>
        <v>_</v>
      </c>
      <c r="I381" s="2"/>
      <c r="J381" s="2"/>
      <c r="K381" s="2"/>
      <c r="L381" s="2" t="str">
        <f t="shared" si="28"/>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 t="shared" si="29"/>
        <v>_</v>
      </c>
      <c r="I382" s="2"/>
      <c r="J382" s="2"/>
      <c r="K382" s="2"/>
      <c r="L382" s="2" t="str">
        <f t="shared" si="28"/>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 t="shared" si="29"/>
        <v>_</v>
      </c>
      <c r="I383" s="2"/>
      <c r="J383" s="2"/>
      <c r="K383" s="2"/>
      <c r="L383" s="2" t="str">
        <f t="shared" si="28"/>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 t="shared" si="29"/>
        <v>_</v>
      </c>
      <c r="I384" s="2"/>
      <c r="J384" s="2"/>
      <c r="K384" s="2"/>
      <c r="L384" s="2" t="str">
        <f t="shared" si="28"/>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 t="shared" si="29"/>
        <v>_</v>
      </c>
      <c r="I385" s="2"/>
      <c r="J385" s="2"/>
      <c r="K385" s="2"/>
      <c r="L385" s="2" t="str">
        <f t="shared" si="28"/>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 t="shared" si="29"/>
        <v>_</v>
      </c>
      <c r="I386" s="2"/>
      <c r="J386" s="2"/>
      <c r="K386" s="2"/>
      <c r="L386" s="2" t="str">
        <f t="shared" si="28"/>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 t="shared" si="29"/>
        <v>_</v>
      </c>
      <c r="I387" s="2"/>
      <c r="J387" s="2"/>
      <c r="K387" s="2"/>
      <c r="L387" s="2" t="str">
        <f t="shared" si="28"/>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 t="shared" si="29"/>
        <v>_</v>
      </c>
      <c r="I388" s="2"/>
      <c r="J388" s="2"/>
      <c r="K388" s="2"/>
      <c r="L388" s="2" t="str">
        <f t="shared" ref="L388:L451" si="31">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 t="shared" si="29"/>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 t="shared" ref="H390:H453" si="32">IF(AND(ISBLANK($F390),ISBLANK($G390)),"_",IF($F390&gt;$G390,$D390,$E390))</f>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 t="shared" si="32"/>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 t="shared" si="32"/>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 t="shared" si="32"/>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 t="shared" si="32"/>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 t="shared" si="32"/>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 t="shared" si="32"/>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 t="shared" si="32"/>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 t="shared" si="32"/>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 t="shared" si="32"/>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 t="shared" si="32"/>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 t="shared" si="32"/>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 t="shared" si="32"/>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 t="shared" si="32"/>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 t="shared" si="32"/>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 t="shared" si="32"/>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 t="shared" si="32"/>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 t="shared" si="32"/>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 t="shared" si="32"/>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 t="shared" si="32"/>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 t="shared" si="32"/>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 t="shared" si="32"/>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 t="shared" si="32"/>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 t="shared" si="32"/>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 t="shared" si="32"/>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 t="shared" si="32"/>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 t="shared" si="32"/>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 t="shared" si="32"/>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 t="shared" si="32"/>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 t="shared" si="32"/>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 t="shared" si="32"/>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 t="shared" si="32"/>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 t="shared" si="32"/>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 t="shared" si="32"/>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 t="shared" si="32"/>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 t="shared" si="32"/>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 t="shared" si="32"/>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 t="shared" si="32"/>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 t="shared" si="32"/>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 t="shared" si="32"/>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 t="shared" si="32"/>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 t="shared" si="32"/>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 t="shared" si="32"/>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 t="shared" si="32"/>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 t="shared" si="32"/>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 t="shared" si="32"/>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 t="shared" si="32"/>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 t="shared" si="32"/>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 t="shared" si="32"/>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 t="shared" si="32"/>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 t="shared" si="32"/>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 t="shared" si="32"/>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 t="shared" si="32"/>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 t="shared" si="32"/>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 t="shared" si="32"/>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 t="shared" si="32"/>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 t="shared" si="32"/>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 t="shared" si="32"/>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 t="shared" si="32"/>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 t="shared" si="32"/>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 t="shared" si="32"/>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 t="shared" si="32"/>
        <v>_</v>
      </c>
      <c r="I451" s="2"/>
      <c r="J451" s="2"/>
      <c r="K451" s="2"/>
      <c r="L451" s="2" t="str">
        <f t="shared" si="31"/>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3">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 t="shared" si="32"/>
        <v>_</v>
      </c>
      <c r="I452" s="2"/>
      <c r="J452" s="2"/>
      <c r="K452" s="2"/>
      <c r="L452" s="2" t="str">
        <f t="shared" ref="L452:L515" si="34">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3"/>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 t="shared" si="32"/>
        <v>_</v>
      </c>
      <c r="I453" s="2"/>
      <c r="J453" s="2"/>
      <c r="K453" s="2"/>
      <c r="L453" s="2" t="str">
        <f t="shared" si="34"/>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3"/>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 t="shared" ref="H454:H517" si="35">IF(AND(ISBLANK($F454),ISBLANK($G454)),"_",IF($F454&gt;$G454,$D454,$E454))</f>
        <v>_</v>
      </c>
      <c r="I454" s="2"/>
      <c r="J454" s="2"/>
      <c r="K454" s="2"/>
      <c r="L454" s="2" t="str">
        <f t="shared" si="34"/>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3"/>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 t="shared" si="35"/>
        <v>_</v>
      </c>
      <c r="I455" s="2"/>
      <c r="J455" s="2"/>
      <c r="K455" s="2"/>
      <c r="L455" s="2" t="str">
        <f t="shared" si="34"/>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3"/>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 t="shared" si="35"/>
        <v>_</v>
      </c>
      <c r="I456" s="2"/>
      <c r="J456" s="2"/>
      <c r="K456" s="2"/>
      <c r="L456" s="2" t="str">
        <f t="shared" si="34"/>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3"/>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 t="shared" si="35"/>
        <v>_</v>
      </c>
      <c r="I457" s="2"/>
      <c r="J457" s="2"/>
      <c r="K457" s="2"/>
      <c r="L457" s="2" t="str">
        <f t="shared" si="34"/>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3"/>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 t="shared" si="35"/>
        <v>_</v>
      </c>
      <c r="I458" s="3"/>
      <c r="J458" s="3"/>
      <c r="K458" s="3"/>
      <c r="L458" s="2" t="str">
        <f t="shared" si="34"/>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3"/>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 t="shared" si="35"/>
        <v>_</v>
      </c>
      <c r="I459" s="2"/>
      <c r="J459" s="2"/>
      <c r="K459" s="2"/>
      <c r="L459" s="13" t="str">
        <f t="shared" si="34"/>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3"/>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 t="shared" si="35"/>
        <v>_</v>
      </c>
      <c r="I460" s="3"/>
      <c r="J460" s="3"/>
      <c r="K460" s="3"/>
      <c r="L460" s="2" t="str">
        <f t="shared" si="34"/>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3"/>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 t="shared" si="35"/>
        <v>_</v>
      </c>
      <c r="I461" s="2"/>
      <c r="J461" s="2"/>
      <c r="K461" s="2"/>
      <c r="L461" s="13" t="str">
        <f t="shared" si="34"/>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3"/>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 t="shared" si="35"/>
        <v>_</v>
      </c>
      <c r="I462" s="2"/>
      <c r="J462" s="2"/>
      <c r="K462" s="2"/>
      <c r="L462" s="2" t="str">
        <f t="shared" si="34"/>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3"/>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 t="shared" si="35"/>
        <v>_</v>
      </c>
      <c r="I463" s="2"/>
      <c r="J463" s="2"/>
      <c r="K463" s="2"/>
      <c r="L463" s="2" t="str">
        <f t="shared" si="34"/>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3"/>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 t="shared" si="35"/>
        <v>_</v>
      </c>
      <c r="I464" s="2"/>
      <c r="J464" s="2"/>
      <c r="K464" s="2"/>
      <c r="L464" s="2" t="str">
        <f t="shared" si="34"/>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3"/>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 t="shared" si="35"/>
        <v>_</v>
      </c>
      <c r="I465" s="2"/>
      <c r="J465" s="2"/>
      <c r="K465" s="2"/>
      <c r="L465" s="2" t="str">
        <f t="shared" si="34"/>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3"/>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 t="shared" si="35"/>
        <v>_</v>
      </c>
      <c r="I466" s="2"/>
      <c r="J466" s="2"/>
      <c r="K466" s="2"/>
      <c r="L466" s="2" t="str">
        <f t="shared" si="34"/>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3"/>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 t="shared" si="35"/>
        <v>_</v>
      </c>
      <c r="I467" s="2"/>
      <c r="J467" s="2"/>
      <c r="K467" s="2"/>
      <c r="L467" s="2" t="str">
        <f t="shared" si="34"/>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3"/>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 t="shared" si="35"/>
        <v>_</v>
      </c>
      <c r="I468" s="2"/>
      <c r="J468" s="2"/>
      <c r="K468" s="2"/>
      <c r="L468" s="2" t="str">
        <f t="shared" si="34"/>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3"/>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579</v>
      </c>
      <c r="D469" s="2" t="s">
        <v>27</v>
      </c>
      <c r="E469" s="2" t="s">
        <v>22</v>
      </c>
      <c r="F469" s="2"/>
      <c r="G469" s="2"/>
      <c r="H469" s="2" t="str">
        <f t="shared" si="35"/>
        <v>_</v>
      </c>
      <c r="I469" s="2"/>
      <c r="J469" s="2"/>
      <c r="K469" s="2"/>
      <c r="L469" s="2" t="str">
        <f t="shared" si="34"/>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3"/>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580</v>
      </c>
      <c r="D470" s="2" t="s">
        <v>23</v>
      </c>
      <c r="E470" s="2" t="s">
        <v>37</v>
      </c>
      <c r="F470" s="2"/>
      <c r="G470" s="2"/>
      <c r="H470" s="2" t="str">
        <f t="shared" si="35"/>
        <v>_</v>
      </c>
      <c r="I470" s="2"/>
      <c r="J470" s="2"/>
      <c r="K470" s="2"/>
      <c r="L470" s="2" t="str">
        <f t="shared" si="34"/>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3"/>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 t="shared" si="35"/>
        <v>_</v>
      </c>
      <c r="I471" s="2"/>
      <c r="J471" s="2"/>
      <c r="K471" s="2"/>
      <c r="L471" s="2" t="str">
        <f t="shared" si="34"/>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3"/>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 t="shared" si="35"/>
        <v>_</v>
      </c>
      <c r="I472" s="2"/>
      <c r="J472" s="2"/>
      <c r="K472" s="2"/>
      <c r="L472" s="2" t="str">
        <f t="shared" si="34"/>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3"/>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 t="shared" si="35"/>
        <v>_</v>
      </c>
      <c r="I473" s="2"/>
      <c r="J473" s="2"/>
      <c r="K473" s="2"/>
      <c r="L473" s="2" t="str">
        <f t="shared" si="34"/>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3"/>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 t="shared" si="35"/>
        <v>_</v>
      </c>
      <c r="I474" s="3"/>
      <c r="J474" s="3"/>
      <c r="K474" s="3"/>
      <c r="L474" s="2" t="str">
        <f t="shared" si="34"/>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3"/>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 t="shared" si="35"/>
        <v>_</v>
      </c>
      <c r="I475" s="12"/>
      <c r="J475" s="12"/>
      <c r="K475" s="12"/>
      <c r="L475" s="12" t="str">
        <f t="shared" si="34"/>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3"/>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 t="shared" si="35"/>
        <v>_</v>
      </c>
      <c r="I476" s="2"/>
      <c r="J476" s="2"/>
      <c r="K476" s="2"/>
      <c r="L476" s="2" t="str">
        <f t="shared" si="34"/>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3"/>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 t="shared" si="35"/>
        <v>_</v>
      </c>
      <c r="I477" s="2"/>
      <c r="J477" s="2"/>
      <c r="K477" s="2"/>
      <c r="L477" s="2" t="str">
        <f t="shared" si="34"/>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3"/>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 t="shared" si="35"/>
        <v>_</v>
      </c>
      <c r="I478" s="2"/>
      <c r="J478" s="2"/>
      <c r="K478" s="2"/>
      <c r="L478" s="2" t="str">
        <f t="shared" si="34"/>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3"/>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 t="shared" si="35"/>
        <v>_</v>
      </c>
      <c r="I479" s="2"/>
      <c r="J479" s="2"/>
      <c r="K479" s="2"/>
      <c r="L479" s="2" t="str">
        <f t="shared" si="34"/>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3"/>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 t="shared" si="35"/>
        <v>_</v>
      </c>
      <c r="I480" s="2"/>
      <c r="J480" s="2"/>
      <c r="K480" s="2"/>
      <c r="L480" s="2" t="str">
        <f t="shared" si="34"/>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3"/>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 t="shared" si="35"/>
        <v>_</v>
      </c>
      <c r="I481" s="2"/>
      <c r="J481" s="2"/>
      <c r="K481" s="2"/>
      <c r="L481" s="2" t="str">
        <f t="shared" si="34"/>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3"/>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 t="shared" si="35"/>
        <v>_</v>
      </c>
      <c r="I482" s="2"/>
      <c r="J482" s="2"/>
      <c r="K482" s="2"/>
      <c r="L482" s="2" t="str">
        <f t="shared" si="34"/>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3"/>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 t="shared" si="35"/>
        <v>_</v>
      </c>
      <c r="I483" s="2"/>
      <c r="J483" s="2"/>
      <c r="K483" s="2"/>
      <c r="L483" s="2" t="str">
        <f t="shared" si="34"/>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3"/>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 t="shared" si="35"/>
        <v>_</v>
      </c>
      <c r="I484" s="2"/>
      <c r="J484" s="2"/>
      <c r="K484" s="2"/>
      <c r="L484" s="2" t="str">
        <f t="shared" si="34"/>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3"/>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 t="shared" si="35"/>
        <v>_</v>
      </c>
      <c r="I485" s="2"/>
      <c r="J485" s="2"/>
      <c r="K485" s="2"/>
      <c r="L485" s="2" t="str">
        <f t="shared" si="34"/>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3"/>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 t="shared" si="35"/>
        <v>_</v>
      </c>
      <c r="I486" s="2"/>
      <c r="J486" s="2"/>
      <c r="K486" s="2"/>
      <c r="L486" s="2" t="str">
        <f t="shared" si="34"/>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3"/>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 t="shared" si="35"/>
        <v>_</v>
      </c>
      <c r="I487" s="2"/>
      <c r="J487" s="2"/>
      <c r="K487" s="2"/>
      <c r="L487" s="2" t="str">
        <f t="shared" si="34"/>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3"/>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 t="shared" si="35"/>
        <v>_</v>
      </c>
      <c r="I488" s="2"/>
      <c r="J488" s="2"/>
      <c r="K488" s="2"/>
      <c r="L488" s="2" t="str">
        <f t="shared" si="34"/>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3"/>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 t="shared" si="35"/>
        <v>_</v>
      </c>
      <c r="I489" s="2"/>
      <c r="J489" s="2"/>
      <c r="K489" s="2"/>
      <c r="L489" s="2" t="str">
        <f t="shared" si="34"/>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3"/>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 t="shared" si="35"/>
        <v>_</v>
      </c>
      <c r="I490" s="3"/>
      <c r="J490" s="3"/>
      <c r="K490" s="3"/>
      <c r="L490" s="3" t="str">
        <f t="shared" si="34"/>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3"/>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 t="shared" si="35"/>
        <v>_</v>
      </c>
      <c r="I491" s="2"/>
      <c r="J491" s="2"/>
      <c r="K491" s="2"/>
      <c r="L491" s="2" t="str">
        <f t="shared" si="34"/>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3"/>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 t="shared" si="35"/>
        <v>_</v>
      </c>
      <c r="I492" s="2"/>
      <c r="J492" s="2"/>
      <c r="K492" s="2"/>
      <c r="L492" s="2" t="str">
        <f t="shared" si="34"/>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3"/>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 t="shared" si="35"/>
        <v>_</v>
      </c>
      <c r="I493" s="2"/>
      <c r="J493" s="2"/>
      <c r="K493" s="2"/>
      <c r="L493" s="2" t="str">
        <f t="shared" si="34"/>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3"/>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 t="shared" si="35"/>
        <v>_</v>
      </c>
      <c r="I494" s="2"/>
      <c r="J494" s="2"/>
      <c r="K494" s="2"/>
      <c r="L494" s="2" t="str">
        <f t="shared" si="34"/>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3"/>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 t="shared" si="35"/>
        <v>_</v>
      </c>
      <c r="I495" s="3"/>
      <c r="J495" s="3"/>
      <c r="K495" s="3"/>
      <c r="L495" s="2" t="str">
        <f t="shared" si="34"/>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3"/>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 t="shared" si="35"/>
        <v>_</v>
      </c>
      <c r="I496" s="2"/>
      <c r="J496" s="2"/>
      <c r="K496" s="2"/>
      <c r="L496" s="13" t="str">
        <f t="shared" si="34"/>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3"/>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 t="shared" si="35"/>
        <v>_</v>
      </c>
      <c r="I497" s="2"/>
      <c r="J497" s="2"/>
      <c r="K497" s="2"/>
      <c r="L497" s="2" t="str">
        <f t="shared" si="34"/>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3"/>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 t="shared" si="35"/>
        <v>_</v>
      </c>
      <c r="I498" s="3"/>
      <c r="J498" s="3"/>
      <c r="K498" s="3"/>
      <c r="L498" s="2" t="str">
        <f t="shared" si="34"/>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3"/>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 t="shared" si="35"/>
        <v>_</v>
      </c>
      <c r="I499" s="2"/>
      <c r="J499" s="2"/>
      <c r="K499" s="2"/>
      <c r="L499" s="13" t="str">
        <f t="shared" si="34"/>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3"/>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 t="shared" si="35"/>
        <v>_</v>
      </c>
      <c r="I500" s="2"/>
      <c r="J500" s="2"/>
      <c r="K500" s="2"/>
      <c r="L500" s="2" t="str">
        <f t="shared" si="34"/>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3"/>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 t="shared" si="35"/>
        <v>_</v>
      </c>
      <c r="I501" s="2"/>
      <c r="J501" s="2"/>
      <c r="K501" s="2"/>
      <c r="L501" s="2" t="str">
        <f t="shared" si="34"/>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3"/>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 t="shared" si="35"/>
        <v>_</v>
      </c>
      <c r="I502" s="2"/>
      <c r="J502" s="2"/>
      <c r="K502" s="2"/>
      <c r="L502" s="2" t="str">
        <f t="shared" si="34"/>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3"/>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 t="shared" si="35"/>
        <v>_</v>
      </c>
      <c r="I503" s="2"/>
      <c r="J503" s="2"/>
      <c r="K503" s="2"/>
      <c r="L503" s="2" t="str">
        <f t="shared" si="34"/>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3"/>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 t="shared" si="35"/>
        <v>_</v>
      </c>
      <c r="I504" s="2"/>
      <c r="J504" s="2"/>
      <c r="K504" s="2"/>
      <c r="L504" s="2" t="str">
        <f t="shared" si="34"/>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3"/>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 t="shared" si="35"/>
        <v>_</v>
      </c>
      <c r="I505" s="2"/>
      <c r="J505" s="2"/>
      <c r="K505" s="2"/>
      <c r="L505" s="2" t="str">
        <f t="shared" si="34"/>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3"/>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 t="shared" si="35"/>
        <v>_</v>
      </c>
      <c r="I506" s="2"/>
      <c r="J506" s="2"/>
      <c r="K506" s="2"/>
      <c r="L506" s="2" t="str">
        <f t="shared" si="34"/>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3"/>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 t="shared" si="35"/>
        <v>_</v>
      </c>
      <c r="I507" s="2"/>
      <c r="J507" s="2"/>
      <c r="K507" s="2"/>
      <c r="L507" s="2" t="str">
        <f t="shared" si="34"/>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3"/>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 t="shared" si="35"/>
        <v>_</v>
      </c>
      <c r="I508" s="3"/>
      <c r="J508" s="3"/>
      <c r="K508" s="3"/>
      <c r="L508" s="2" t="str">
        <f t="shared" si="34"/>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3"/>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 t="shared" si="35"/>
        <v>_</v>
      </c>
      <c r="I509" s="2"/>
      <c r="J509" s="2"/>
      <c r="K509" s="2"/>
      <c r="L509" s="13" t="str">
        <f t="shared" si="34"/>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3"/>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 t="shared" si="35"/>
        <v>_</v>
      </c>
      <c r="I510" s="2"/>
      <c r="J510" s="2"/>
      <c r="K510" s="2"/>
      <c r="L510" s="2" t="str">
        <f t="shared" si="34"/>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3"/>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 t="shared" si="35"/>
        <v>_</v>
      </c>
      <c r="I511" s="2"/>
      <c r="J511" s="2"/>
      <c r="K511" s="2"/>
      <c r="L511" s="2" t="str">
        <f t="shared" si="34"/>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3"/>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 t="shared" si="35"/>
        <v>_</v>
      </c>
      <c r="I512" s="2"/>
      <c r="J512" s="2"/>
      <c r="K512" s="2"/>
      <c r="L512" s="2" t="str">
        <f t="shared" si="34"/>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3"/>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 t="shared" si="35"/>
        <v>_</v>
      </c>
      <c r="I513" s="3"/>
      <c r="J513" s="3"/>
      <c r="K513" s="3"/>
      <c r="L513" s="2" t="str">
        <f t="shared" si="34"/>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3"/>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 t="shared" si="35"/>
        <v>_</v>
      </c>
      <c r="I514" s="2"/>
      <c r="J514" s="2"/>
      <c r="K514" s="2"/>
      <c r="L514" s="13" t="str">
        <f t="shared" si="34"/>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3"/>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625</v>
      </c>
      <c r="D515" s="2" t="s">
        <v>32</v>
      </c>
      <c r="E515" s="2" t="s">
        <v>36</v>
      </c>
      <c r="F515" s="2"/>
      <c r="G515" s="2"/>
      <c r="H515" s="2" t="str">
        <f t="shared" si="35"/>
        <v>_</v>
      </c>
      <c r="I515" s="2"/>
      <c r="J515" s="2"/>
      <c r="K515" s="2"/>
      <c r="L515" s="2" t="str">
        <f t="shared" si="34"/>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36">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626</v>
      </c>
      <c r="D516" s="2" t="s">
        <v>28</v>
      </c>
      <c r="E516" s="2" t="s">
        <v>45</v>
      </c>
      <c r="F516" s="2"/>
      <c r="G516" s="2"/>
      <c r="H516" s="2" t="str">
        <f t="shared" si="35"/>
        <v>_</v>
      </c>
      <c r="I516" s="2"/>
      <c r="J516" s="2"/>
      <c r="K516" s="2"/>
      <c r="L516" s="2" t="str">
        <f t="shared" ref="L516:L579" si="37">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36"/>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 t="shared" si="35"/>
        <v>_</v>
      </c>
      <c r="I517" s="2"/>
      <c r="J517" s="2"/>
      <c r="K517" s="2"/>
      <c r="L517" s="2" t="str">
        <f t="shared" si="37"/>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3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 t="shared" ref="H518:H581" si="38">IF(AND(ISBLANK($F518),ISBLANK($G518)),"_",IF($F518&gt;$G518,$D518,$E518))</f>
        <v>_</v>
      </c>
      <c r="I518" s="2"/>
      <c r="J518" s="2"/>
      <c r="K518" s="2"/>
      <c r="L518" s="2" t="str">
        <f t="shared" si="37"/>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3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 t="shared" si="38"/>
        <v>_</v>
      </c>
      <c r="I519" s="2"/>
      <c r="J519" s="2"/>
      <c r="K519" s="2"/>
      <c r="L519" s="2" t="str">
        <f t="shared" si="37"/>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3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 t="shared" si="38"/>
        <v>_</v>
      </c>
      <c r="I520" s="2"/>
      <c r="J520" s="2"/>
      <c r="K520" s="2"/>
      <c r="L520" s="2" t="str">
        <f t="shared" si="37"/>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3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 t="shared" si="38"/>
        <v>_</v>
      </c>
      <c r="I521" s="2"/>
      <c r="J521" s="2"/>
      <c r="K521" s="2"/>
      <c r="L521" s="2" t="str">
        <f t="shared" si="37"/>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3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 t="shared" si="38"/>
        <v>_</v>
      </c>
      <c r="I522" s="3"/>
      <c r="J522" s="3"/>
      <c r="K522" s="3"/>
      <c r="L522" s="2" t="str">
        <f t="shared" si="37"/>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36"/>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 t="shared" si="38"/>
        <v>_</v>
      </c>
      <c r="I523" s="2"/>
      <c r="J523" s="2"/>
      <c r="K523" s="2"/>
      <c r="L523" s="13" t="str">
        <f t="shared" si="37"/>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3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 t="shared" si="38"/>
        <v>_</v>
      </c>
      <c r="I524" s="2"/>
      <c r="J524" s="2"/>
      <c r="K524" s="2"/>
      <c r="L524" s="2" t="str">
        <f t="shared" si="37"/>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3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 t="shared" si="38"/>
        <v>_</v>
      </c>
      <c r="I525" s="2"/>
      <c r="J525" s="2"/>
      <c r="K525" s="2"/>
      <c r="L525" s="2" t="str">
        <f t="shared" si="37"/>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3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 t="shared" si="38"/>
        <v>_</v>
      </c>
      <c r="I526" s="2"/>
      <c r="J526" s="2"/>
      <c r="K526" s="2"/>
      <c r="L526" s="2" t="str">
        <f t="shared" si="37"/>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3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 t="shared" si="38"/>
        <v>_</v>
      </c>
      <c r="I527" s="2"/>
      <c r="J527" s="2"/>
      <c r="K527" s="2"/>
      <c r="L527" s="2" t="str">
        <f t="shared" si="37"/>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3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 t="shared" si="38"/>
        <v>_</v>
      </c>
      <c r="I528" s="2"/>
      <c r="J528" s="2"/>
      <c r="K528" s="2"/>
      <c r="L528" s="2" t="str">
        <f t="shared" si="37"/>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3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 t="shared" si="38"/>
        <v>_</v>
      </c>
      <c r="I529" s="3"/>
      <c r="J529" s="3"/>
      <c r="K529" s="3"/>
      <c r="L529" s="2" t="str">
        <f t="shared" si="37"/>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36"/>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 t="shared" si="38"/>
        <v>_</v>
      </c>
      <c r="I530" s="2"/>
      <c r="J530" s="2"/>
      <c r="K530" s="2"/>
      <c r="L530" s="13" t="str">
        <f t="shared" si="37"/>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3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 t="shared" si="38"/>
        <v>_</v>
      </c>
      <c r="I531" s="2"/>
      <c r="J531" s="2"/>
      <c r="K531" s="2"/>
      <c r="L531" s="2" t="str">
        <f t="shared" si="37"/>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3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 t="shared" si="38"/>
        <v>_</v>
      </c>
      <c r="I532" s="2"/>
      <c r="J532" s="2"/>
      <c r="K532" s="2"/>
      <c r="L532" s="2" t="str">
        <f t="shared" si="37"/>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3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 t="shared" si="38"/>
        <v>_</v>
      </c>
      <c r="I533" s="2"/>
      <c r="J533" s="2"/>
      <c r="K533" s="2"/>
      <c r="L533" s="2" t="str">
        <f t="shared" si="37"/>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3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 t="shared" si="38"/>
        <v>_</v>
      </c>
      <c r="I534" s="2"/>
      <c r="J534" s="2"/>
      <c r="K534" s="2"/>
      <c r="L534" s="2" t="str">
        <f t="shared" si="37"/>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3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 t="shared" si="38"/>
        <v>_</v>
      </c>
      <c r="I535" s="2"/>
      <c r="J535" s="2"/>
      <c r="K535" s="2"/>
      <c r="L535" s="2" t="str">
        <f t="shared" si="37"/>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3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 t="shared" si="38"/>
        <v>_</v>
      </c>
      <c r="I536" s="2"/>
      <c r="J536" s="2"/>
      <c r="K536" s="2"/>
      <c r="L536" s="2" t="str">
        <f t="shared" si="37"/>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3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 t="shared" si="38"/>
        <v>_</v>
      </c>
      <c r="I537" s="2"/>
      <c r="J537" s="2"/>
      <c r="K537" s="2"/>
      <c r="L537" s="2" t="str">
        <f t="shared" si="37"/>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3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 t="shared" si="38"/>
        <v>_</v>
      </c>
      <c r="I538" s="2"/>
      <c r="J538" s="2"/>
      <c r="K538" s="2"/>
      <c r="L538" s="2" t="str">
        <f t="shared" si="37"/>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3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 t="shared" si="38"/>
        <v>_</v>
      </c>
      <c r="I539" s="2"/>
      <c r="J539" s="2"/>
      <c r="K539" s="2"/>
      <c r="L539" s="2" t="str">
        <f t="shared" si="37"/>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3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 t="shared" si="38"/>
        <v>_</v>
      </c>
      <c r="I540" s="3"/>
      <c r="J540" s="3"/>
      <c r="K540" s="3"/>
      <c r="L540" s="2" t="str">
        <f t="shared" si="37"/>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36"/>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 t="shared" si="38"/>
        <v>_</v>
      </c>
      <c r="I541" s="2"/>
      <c r="J541" s="2"/>
      <c r="K541" s="2"/>
      <c r="L541" s="13" t="str">
        <f t="shared" si="37"/>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3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 t="shared" si="38"/>
        <v>_</v>
      </c>
      <c r="I542" s="2"/>
      <c r="J542" s="2"/>
      <c r="K542" s="2"/>
      <c r="L542" s="2" t="str">
        <f t="shared" si="37"/>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3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 t="shared" si="38"/>
        <v>_</v>
      </c>
      <c r="I543" s="2"/>
      <c r="J543" s="2"/>
      <c r="K543" s="2"/>
      <c r="L543" s="2" t="str">
        <f t="shared" si="37"/>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3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 t="shared" si="38"/>
        <v>_</v>
      </c>
      <c r="I544" s="2"/>
      <c r="J544" s="2"/>
      <c r="K544" s="2"/>
      <c r="L544" s="2" t="str">
        <f t="shared" si="37"/>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3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 t="shared" si="38"/>
        <v>_</v>
      </c>
      <c r="I545" s="2"/>
      <c r="J545" s="2"/>
      <c r="K545" s="2"/>
      <c r="L545" s="2" t="str">
        <f t="shared" si="37"/>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3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 t="shared" si="38"/>
        <v>_</v>
      </c>
      <c r="I546" s="3"/>
      <c r="J546" s="3"/>
      <c r="K546" s="3"/>
      <c r="L546" s="2" t="str">
        <f t="shared" si="37"/>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36"/>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 t="shared" si="38"/>
        <v>_</v>
      </c>
      <c r="I547" s="2"/>
      <c r="J547" s="2"/>
      <c r="K547" s="2"/>
      <c r="L547" s="13" t="str">
        <f t="shared" si="37"/>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3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 t="shared" si="38"/>
        <v>_</v>
      </c>
      <c r="I548" s="2"/>
      <c r="J548" s="2"/>
      <c r="K548" s="2"/>
      <c r="L548" s="2" t="str">
        <f t="shared" si="37"/>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3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 t="shared" si="38"/>
        <v>_</v>
      </c>
      <c r="I549" s="2"/>
      <c r="J549" s="2"/>
      <c r="K549" s="2"/>
      <c r="L549" s="2" t="str">
        <f t="shared" si="37"/>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3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 t="shared" si="38"/>
        <v>_</v>
      </c>
      <c r="I550" s="2"/>
      <c r="J550" s="2"/>
      <c r="K550" s="2"/>
      <c r="L550" s="2" t="str">
        <f t="shared" si="37"/>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3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 t="shared" si="38"/>
        <v>_</v>
      </c>
      <c r="I551" s="2"/>
      <c r="J551" s="2"/>
      <c r="K551" s="2"/>
      <c r="L551" s="2" t="str">
        <f t="shared" si="37"/>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3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 t="shared" si="38"/>
        <v>_</v>
      </c>
      <c r="I552" s="2"/>
      <c r="J552" s="2"/>
      <c r="K552" s="2"/>
      <c r="L552" s="2" t="str">
        <f t="shared" si="37"/>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3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 t="shared" si="38"/>
        <v>_</v>
      </c>
      <c r="I553" s="2"/>
      <c r="J553" s="2"/>
      <c r="K553" s="2"/>
      <c r="L553" s="2" t="str">
        <f t="shared" si="37"/>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3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 t="shared" si="38"/>
        <v>_</v>
      </c>
      <c r="I554" s="2"/>
      <c r="J554" s="2"/>
      <c r="K554" s="2"/>
      <c r="L554" s="2" t="str">
        <f t="shared" si="37"/>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3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 t="shared" si="38"/>
        <v>_</v>
      </c>
      <c r="I555" s="2"/>
      <c r="J555" s="2"/>
      <c r="K555" s="2"/>
      <c r="L555" s="2" t="str">
        <f t="shared" si="37"/>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3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 t="shared" si="38"/>
        <v>_</v>
      </c>
      <c r="I556" s="2"/>
      <c r="J556" s="2"/>
      <c r="K556" s="2"/>
      <c r="L556" s="2" t="str">
        <f t="shared" si="37"/>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3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 t="shared" si="38"/>
        <v>_</v>
      </c>
      <c r="I557" s="2"/>
      <c r="J557" s="2"/>
      <c r="K557" s="2"/>
      <c r="L557" s="2" t="str">
        <f t="shared" si="37"/>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3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 t="shared" si="38"/>
        <v>_</v>
      </c>
      <c r="I558" s="2"/>
      <c r="J558" s="2"/>
      <c r="K558" s="2"/>
      <c r="L558" s="2" t="str">
        <f t="shared" si="37"/>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3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 t="shared" si="38"/>
        <v>_</v>
      </c>
      <c r="I559" s="3"/>
      <c r="J559" s="3"/>
      <c r="K559" s="3"/>
      <c r="L559" s="2" t="str">
        <f t="shared" si="37"/>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36"/>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 t="shared" si="38"/>
        <v>_</v>
      </c>
      <c r="I560" s="2"/>
      <c r="J560" s="2"/>
      <c r="K560" s="2"/>
      <c r="L560" s="13" t="str">
        <f t="shared" si="37"/>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3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 t="shared" si="38"/>
        <v>_</v>
      </c>
      <c r="I561" s="2"/>
      <c r="J561" s="2"/>
      <c r="K561" s="2"/>
      <c r="L561" s="2" t="str">
        <f t="shared" si="37"/>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3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 t="shared" si="38"/>
        <v>_</v>
      </c>
      <c r="I562" s="2"/>
      <c r="J562" s="2"/>
      <c r="K562" s="2"/>
      <c r="L562" s="2" t="str">
        <f t="shared" si="37"/>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3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 t="shared" si="38"/>
        <v>_</v>
      </c>
      <c r="I563" s="2"/>
      <c r="J563" s="2"/>
      <c r="K563" s="2"/>
      <c r="L563" s="2" t="str">
        <f t="shared" si="37"/>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3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 t="shared" si="38"/>
        <v>_</v>
      </c>
      <c r="I564" s="2"/>
      <c r="J564" s="2"/>
      <c r="K564" s="2"/>
      <c r="L564" s="2" t="str">
        <f t="shared" si="37"/>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3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 t="shared" si="38"/>
        <v>_</v>
      </c>
      <c r="I565" s="2"/>
      <c r="J565" s="2"/>
      <c r="K565" s="2"/>
      <c r="L565" s="2" t="str">
        <f t="shared" si="37"/>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3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 t="shared" si="38"/>
        <v>_</v>
      </c>
      <c r="I566" s="2"/>
      <c r="J566" s="2"/>
      <c r="K566" s="2"/>
      <c r="L566" s="2" t="str">
        <f t="shared" si="37"/>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3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 t="shared" si="38"/>
        <v>_</v>
      </c>
      <c r="I567" s="3"/>
      <c r="J567" s="3"/>
      <c r="K567" s="3"/>
      <c r="L567" s="3" t="str">
        <f t="shared" si="37"/>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36"/>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 t="shared" si="38"/>
        <v>_</v>
      </c>
      <c r="I568" s="2"/>
      <c r="J568" s="2"/>
      <c r="K568" s="2"/>
      <c r="L568" s="2" t="str">
        <f t="shared" si="37"/>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3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 t="shared" si="38"/>
        <v>_</v>
      </c>
      <c r="I569" s="2"/>
      <c r="J569" s="2"/>
      <c r="K569" s="2"/>
      <c r="L569" s="2" t="str">
        <f t="shared" si="37"/>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3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 t="shared" si="38"/>
        <v>_</v>
      </c>
      <c r="I570" s="2"/>
      <c r="J570" s="2"/>
      <c r="K570" s="2"/>
      <c r="L570" s="2" t="str">
        <f t="shared" si="37"/>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3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 t="shared" si="38"/>
        <v>_</v>
      </c>
      <c r="I571" s="2"/>
      <c r="J571" s="2"/>
      <c r="K571" s="2"/>
      <c r="L571" s="2" t="str">
        <f t="shared" si="37"/>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3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 t="shared" si="38"/>
        <v>_</v>
      </c>
      <c r="I572" s="2"/>
      <c r="J572" s="2"/>
      <c r="K572" s="2"/>
      <c r="L572" s="2" t="str">
        <f t="shared" si="37"/>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3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 t="shared" si="38"/>
        <v>_</v>
      </c>
      <c r="I573" s="2"/>
      <c r="J573" s="2"/>
      <c r="K573" s="2"/>
      <c r="L573" s="2" t="str">
        <f t="shared" si="37"/>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3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 t="shared" si="38"/>
        <v>_</v>
      </c>
      <c r="I574" s="2"/>
      <c r="J574" s="2"/>
      <c r="K574" s="2"/>
      <c r="L574" s="2" t="str">
        <f t="shared" si="37"/>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3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 t="shared" si="38"/>
        <v>_</v>
      </c>
      <c r="I575" s="2"/>
      <c r="J575" s="2"/>
      <c r="K575" s="2"/>
      <c r="L575" s="2" t="str">
        <f t="shared" si="37"/>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3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 t="shared" si="38"/>
        <v>_</v>
      </c>
      <c r="I576" s="2"/>
      <c r="J576" s="2"/>
      <c r="K576" s="2"/>
      <c r="L576" s="2" t="str">
        <f t="shared" si="37"/>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3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 t="shared" si="38"/>
        <v>_</v>
      </c>
      <c r="I577" s="2"/>
      <c r="J577" s="2"/>
      <c r="K577" s="2"/>
      <c r="L577" s="2" t="str">
        <f t="shared" si="37"/>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3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 t="shared" si="38"/>
        <v>_</v>
      </c>
      <c r="I578" s="3"/>
      <c r="J578" s="3"/>
      <c r="K578" s="3"/>
      <c r="L578" s="2" t="str">
        <f t="shared" si="37"/>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36"/>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689</v>
      </c>
      <c r="D579" s="2" t="s">
        <v>29</v>
      </c>
      <c r="E579" s="2" t="s">
        <v>13</v>
      </c>
      <c r="F579" s="2"/>
      <c r="G579" s="2"/>
      <c r="H579" s="2" t="str">
        <f t="shared" si="38"/>
        <v>_</v>
      </c>
      <c r="I579" s="2"/>
      <c r="J579" s="2"/>
      <c r="K579" s="2"/>
      <c r="L579" s="13" t="str">
        <f t="shared" si="37"/>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39">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 t="shared" si="38"/>
        <v>_</v>
      </c>
      <c r="I580" s="2"/>
      <c r="J580" s="2"/>
      <c r="K580" s="2"/>
      <c r="L580" s="2" t="str">
        <f t="shared" ref="L580:L643" si="40">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39"/>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 t="shared" si="38"/>
        <v>_</v>
      </c>
      <c r="I581" s="2"/>
      <c r="J581" s="2"/>
      <c r="K581" s="2"/>
      <c r="L581" s="2" t="str">
        <f t="shared" si="4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39"/>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 t="shared" ref="H582:H645" si="41">IF(AND(ISBLANK($F582),ISBLANK($G582)),"_",IF($F582&gt;$G582,$D582,$E582))</f>
        <v>_</v>
      </c>
      <c r="I582" s="2"/>
      <c r="J582" s="2"/>
      <c r="K582" s="2"/>
      <c r="L582" s="2" t="str">
        <f t="shared" si="4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39"/>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 t="shared" si="41"/>
        <v>_</v>
      </c>
      <c r="I583" s="2"/>
      <c r="J583" s="2"/>
      <c r="K583" s="2"/>
      <c r="L583" s="2" t="str">
        <f t="shared" si="4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39"/>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694</v>
      </c>
      <c r="D584" s="2" t="s">
        <v>30</v>
      </c>
      <c r="E584" s="2" t="s">
        <v>37</v>
      </c>
      <c r="F584" s="2"/>
      <c r="G584" s="2"/>
      <c r="H584" s="2" t="str">
        <f t="shared" si="41"/>
        <v>_</v>
      </c>
      <c r="I584" s="2"/>
      <c r="J584" s="2"/>
      <c r="K584" s="2"/>
      <c r="L584" s="2" t="str">
        <f t="shared" si="4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39"/>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695</v>
      </c>
      <c r="D585" s="2" t="s">
        <v>24</v>
      </c>
      <c r="E585" s="2" t="s">
        <v>27</v>
      </c>
      <c r="F585" s="2"/>
      <c r="G585" s="2"/>
      <c r="H585" s="2" t="str">
        <f t="shared" si="41"/>
        <v>_</v>
      </c>
      <c r="I585" s="2"/>
      <c r="J585" s="2"/>
      <c r="K585" s="2"/>
      <c r="L585" s="2" t="str">
        <f t="shared" si="4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39"/>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696</v>
      </c>
      <c r="D586" s="2" t="s">
        <v>34</v>
      </c>
      <c r="E586" s="2" t="s">
        <v>17</v>
      </c>
      <c r="F586" s="2"/>
      <c r="G586" s="2"/>
      <c r="H586" s="2" t="str">
        <f t="shared" si="41"/>
        <v>_</v>
      </c>
      <c r="I586" s="2"/>
      <c r="J586" s="2"/>
      <c r="K586" s="2"/>
      <c r="L586" s="2" t="str">
        <f t="shared" si="4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39"/>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 t="shared" si="41"/>
        <v>_</v>
      </c>
      <c r="I587" s="3"/>
      <c r="J587" s="3"/>
      <c r="K587" s="3"/>
      <c r="L587" s="2" t="str">
        <f t="shared" si="4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39"/>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 t="shared" si="41"/>
        <v>_</v>
      </c>
      <c r="I588" s="2"/>
      <c r="J588" s="2"/>
      <c r="K588" s="2"/>
      <c r="L588" s="13" t="str">
        <f t="shared" si="4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39"/>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 t="shared" si="41"/>
        <v>_</v>
      </c>
      <c r="I589" s="2"/>
      <c r="J589" s="2"/>
      <c r="K589" s="2"/>
      <c r="L589" s="2" t="str">
        <f t="shared" si="4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39"/>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 t="shared" si="41"/>
        <v>_</v>
      </c>
      <c r="I590" s="3"/>
      <c r="J590" s="3"/>
      <c r="K590" s="3"/>
      <c r="L590" s="3" t="str">
        <f t="shared" si="4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39"/>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 t="shared" si="41"/>
        <v>_</v>
      </c>
      <c r="I591" s="2"/>
      <c r="J591" s="2"/>
      <c r="K591" s="2"/>
      <c r="L591" s="2" t="str">
        <f t="shared" si="4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39"/>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 t="shared" si="41"/>
        <v>_</v>
      </c>
      <c r="I592" s="2"/>
      <c r="J592" s="2"/>
      <c r="K592" s="2"/>
      <c r="L592" s="2" t="str">
        <f t="shared" si="4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39"/>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 t="shared" si="41"/>
        <v>_</v>
      </c>
      <c r="I593" s="2"/>
      <c r="J593" s="2"/>
      <c r="K593" s="2"/>
      <c r="L593" s="2" t="str">
        <f t="shared" si="4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39"/>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 t="shared" si="41"/>
        <v>_</v>
      </c>
      <c r="I594" s="2"/>
      <c r="J594" s="2"/>
      <c r="K594" s="2"/>
      <c r="L594" s="2" t="str">
        <f t="shared" si="4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39"/>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 t="shared" si="41"/>
        <v>_</v>
      </c>
      <c r="I595" s="2"/>
      <c r="J595" s="2"/>
      <c r="K595" s="2"/>
      <c r="L595" s="2" t="str">
        <f t="shared" si="4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39"/>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 t="shared" si="41"/>
        <v>_</v>
      </c>
      <c r="I596" s="2"/>
      <c r="J596" s="2"/>
      <c r="K596" s="2"/>
      <c r="L596" s="2" t="str">
        <f t="shared" si="4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39"/>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 t="shared" si="41"/>
        <v>_</v>
      </c>
      <c r="I597" s="2"/>
      <c r="J597" s="2"/>
      <c r="K597" s="2"/>
      <c r="L597" s="2" t="str">
        <f t="shared" si="4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39"/>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 t="shared" si="41"/>
        <v>_</v>
      </c>
      <c r="I598" s="2"/>
      <c r="J598" s="2"/>
      <c r="K598" s="2"/>
      <c r="L598" s="2" t="str">
        <f t="shared" si="4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39"/>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 t="shared" si="41"/>
        <v>_</v>
      </c>
      <c r="I599" s="2"/>
      <c r="J599" s="2"/>
      <c r="K599" s="2"/>
      <c r="L599" s="2" t="str">
        <f t="shared" si="4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39"/>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 t="shared" si="41"/>
        <v>_</v>
      </c>
      <c r="I600" s="2"/>
      <c r="J600" s="2"/>
      <c r="K600" s="2"/>
      <c r="L600" s="2" t="str">
        <f t="shared" si="4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39"/>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 t="shared" si="41"/>
        <v>_</v>
      </c>
      <c r="I601" s="2"/>
      <c r="J601" s="2"/>
      <c r="K601" s="2"/>
      <c r="L601" s="2" t="str">
        <f t="shared" si="4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39"/>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 t="shared" si="41"/>
        <v>_</v>
      </c>
      <c r="I602" s="2"/>
      <c r="J602" s="2"/>
      <c r="K602" s="2"/>
      <c r="L602" s="2" t="str">
        <f t="shared" si="4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39"/>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 t="shared" si="41"/>
        <v>_</v>
      </c>
      <c r="I603" s="3"/>
      <c r="J603" s="3"/>
      <c r="K603" s="3"/>
      <c r="L603" s="2" t="str">
        <f t="shared" si="4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39"/>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 t="shared" si="41"/>
        <v>_</v>
      </c>
      <c r="I604" s="12"/>
      <c r="J604" s="12"/>
      <c r="K604" s="12"/>
      <c r="L604" s="12" t="str">
        <f t="shared" si="4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39"/>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 t="shared" si="41"/>
        <v>_</v>
      </c>
      <c r="I605" s="2"/>
      <c r="J605" s="2"/>
      <c r="K605" s="2"/>
      <c r="L605" s="13" t="str">
        <f t="shared" si="4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39"/>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 t="shared" si="41"/>
        <v>_</v>
      </c>
      <c r="I606" s="2"/>
      <c r="J606" s="2"/>
      <c r="K606" s="2"/>
      <c r="L606" s="2" t="str">
        <f t="shared" si="4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39"/>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 t="shared" si="41"/>
        <v>_</v>
      </c>
      <c r="I607" s="2"/>
      <c r="J607" s="2"/>
      <c r="K607" s="2"/>
      <c r="L607" s="2" t="str">
        <f t="shared" si="4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39"/>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 t="shared" si="41"/>
        <v>_</v>
      </c>
      <c r="I608" s="2"/>
      <c r="J608" s="2"/>
      <c r="K608" s="2"/>
      <c r="L608" s="2" t="str">
        <f t="shared" si="4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39"/>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 t="shared" si="41"/>
        <v>_</v>
      </c>
      <c r="I609" s="2"/>
      <c r="J609" s="2"/>
      <c r="K609" s="2"/>
      <c r="L609" s="2" t="str">
        <f t="shared" si="4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39"/>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 t="shared" si="41"/>
        <v>_</v>
      </c>
      <c r="I610" s="2"/>
      <c r="J610" s="2"/>
      <c r="K610" s="2"/>
      <c r="L610" s="2" t="str">
        <f t="shared" si="4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39"/>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 t="shared" si="41"/>
        <v>_</v>
      </c>
      <c r="I611" s="2"/>
      <c r="J611" s="2"/>
      <c r="K611" s="2"/>
      <c r="L611" s="2" t="str">
        <f t="shared" si="4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39"/>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 t="shared" si="41"/>
        <v>_</v>
      </c>
      <c r="I612" s="2"/>
      <c r="J612" s="2"/>
      <c r="K612" s="2"/>
      <c r="L612" s="2" t="str">
        <f t="shared" si="4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39"/>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 t="shared" si="41"/>
        <v>_</v>
      </c>
      <c r="I613" s="2"/>
      <c r="J613" s="2"/>
      <c r="K613" s="2"/>
      <c r="L613" s="2" t="str">
        <f t="shared" si="4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39"/>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 t="shared" si="41"/>
        <v>_</v>
      </c>
      <c r="I614" s="2"/>
      <c r="J614" s="2"/>
      <c r="K614" s="2"/>
      <c r="L614" s="2" t="str">
        <f t="shared" si="4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39"/>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 t="shared" si="41"/>
        <v>_</v>
      </c>
      <c r="I615" s="2"/>
      <c r="J615" s="2"/>
      <c r="K615" s="2"/>
      <c r="L615" s="2" t="str">
        <f t="shared" si="4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39"/>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 t="shared" si="41"/>
        <v>_</v>
      </c>
      <c r="I616" s="3"/>
      <c r="J616" s="3"/>
      <c r="K616" s="3"/>
      <c r="L616" s="2" t="str">
        <f t="shared" si="4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39"/>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 t="shared" si="41"/>
        <v>_</v>
      </c>
      <c r="I617" s="2"/>
      <c r="J617" s="2"/>
      <c r="K617" s="2"/>
      <c r="L617" s="13" t="str">
        <f t="shared" si="4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39"/>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 t="shared" si="41"/>
        <v>_</v>
      </c>
      <c r="I618" s="2"/>
      <c r="J618" s="2"/>
      <c r="K618" s="2"/>
      <c r="L618" s="2" t="str">
        <f t="shared" si="4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39"/>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 t="shared" si="41"/>
        <v>_</v>
      </c>
      <c r="I619" s="2"/>
      <c r="J619" s="2"/>
      <c r="K619" s="2"/>
      <c r="L619" s="2" t="str">
        <f t="shared" si="4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39"/>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 t="shared" si="41"/>
        <v>_</v>
      </c>
      <c r="I620" s="2"/>
      <c r="J620" s="2"/>
      <c r="K620" s="2"/>
      <c r="L620" s="2" t="str">
        <f t="shared" si="4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39"/>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 t="shared" si="41"/>
        <v>_</v>
      </c>
      <c r="I621" s="3"/>
      <c r="J621" s="3"/>
      <c r="K621" s="3"/>
      <c r="L621" s="2" t="str">
        <f t="shared" si="4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39"/>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 t="shared" si="41"/>
        <v>_</v>
      </c>
      <c r="I622" s="2"/>
      <c r="J622" s="2"/>
      <c r="K622" s="2"/>
      <c r="L622" s="13" t="str">
        <f t="shared" si="4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39"/>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 t="shared" si="41"/>
        <v>_</v>
      </c>
      <c r="I623" s="2"/>
      <c r="J623" s="2"/>
      <c r="K623" s="2"/>
      <c r="L623" s="2" t="str">
        <f t="shared" si="4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39"/>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 t="shared" si="41"/>
        <v>_</v>
      </c>
      <c r="I624" s="2"/>
      <c r="J624" s="2"/>
      <c r="K624" s="2"/>
      <c r="L624" s="2" t="str">
        <f t="shared" si="4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39"/>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 t="shared" si="41"/>
        <v>_</v>
      </c>
      <c r="I625" s="2"/>
      <c r="J625" s="2"/>
      <c r="K625" s="2"/>
      <c r="L625" s="2" t="str">
        <f t="shared" si="4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39"/>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 t="shared" si="41"/>
        <v>_</v>
      </c>
      <c r="I626" s="2"/>
      <c r="J626" s="2"/>
      <c r="K626" s="2"/>
      <c r="L626" s="2" t="str">
        <f t="shared" si="4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39"/>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 t="shared" si="41"/>
        <v>_</v>
      </c>
      <c r="I627" s="2"/>
      <c r="J627" s="2"/>
      <c r="K627" s="2"/>
      <c r="L627" s="2" t="str">
        <f t="shared" si="4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39"/>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 t="shared" si="41"/>
        <v>_</v>
      </c>
      <c r="I628" s="2"/>
      <c r="J628" s="2"/>
      <c r="K628" s="2"/>
      <c r="L628" s="2" t="str">
        <f t="shared" si="4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39"/>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 t="shared" si="41"/>
        <v>_</v>
      </c>
      <c r="I629" s="2"/>
      <c r="J629" s="2"/>
      <c r="K629" s="2"/>
      <c r="L629" s="2" t="str">
        <f t="shared" si="4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39"/>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 t="shared" si="41"/>
        <v>_</v>
      </c>
      <c r="I630" s="2"/>
      <c r="J630" s="2"/>
      <c r="K630" s="2"/>
      <c r="L630" s="2" t="str">
        <f t="shared" si="4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39"/>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 t="shared" si="41"/>
        <v>_</v>
      </c>
      <c r="I631" s="2"/>
      <c r="J631" s="2"/>
      <c r="K631" s="2"/>
      <c r="L631" s="2" t="str">
        <f t="shared" si="4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39"/>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 t="shared" si="41"/>
        <v>_</v>
      </c>
      <c r="I632" s="2"/>
      <c r="J632" s="2"/>
      <c r="K632" s="2"/>
      <c r="L632" s="2" t="str">
        <f t="shared" si="4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39"/>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 t="shared" si="41"/>
        <v>_</v>
      </c>
      <c r="I633" s="3"/>
      <c r="J633" s="3"/>
      <c r="K633" s="3"/>
      <c r="L633" s="3" t="str">
        <f t="shared" si="4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39"/>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 t="shared" si="41"/>
        <v>_</v>
      </c>
      <c r="I634" s="2"/>
      <c r="J634" s="2"/>
      <c r="K634" s="2"/>
      <c r="L634" s="2" t="str">
        <f t="shared" si="4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39"/>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 t="shared" si="41"/>
        <v>_</v>
      </c>
      <c r="I635" s="2"/>
      <c r="J635" s="2"/>
      <c r="K635" s="2"/>
      <c r="L635" s="2" t="str">
        <f t="shared" si="4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39"/>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 t="shared" si="41"/>
        <v>_</v>
      </c>
      <c r="I636" s="2"/>
      <c r="J636" s="2"/>
      <c r="K636" s="2"/>
      <c r="L636" s="2" t="str">
        <f t="shared" si="4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39"/>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 t="shared" si="41"/>
        <v>_</v>
      </c>
      <c r="I637" s="2"/>
      <c r="J637" s="2"/>
      <c r="K637" s="2"/>
      <c r="L637" s="2" t="str">
        <f t="shared" si="4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39"/>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 t="shared" si="41"/>
        <v>_</v>
      </c>
      <c r="I638" s="3"/>
      <c r="J638" s="3"/>
      <c r="K638" s="3"/>
      <c r="L638" s="3" t="str">
        <f t="shared" si="4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39"/>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 t="shared" si="41"/>
        <v>_</v>
      </c>
      <c r="I639" s="2"/>
      <c r="J639" s="2"/>
      <c r="K639" s="2"/>
      <c r="L639" s="2" t="str">
        <f t="shared" si="4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39"/>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 t="shared" si="41"/>
        <v>_</v>
      </c>
      <c r="I640" s="2"/>
      <c r="J640" s="2"/>
      <c r="K640" s="2"/>
      <c r="L640" s="2" t="str">
        <f t="shared" si="4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39"/>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 t="shared" si="41"/>
        <v>_</v>
      </c>
      <c r="I641" s="2"/>
      <c r="J641" s="2"/>
      <c r="K641" s="2"/>
      <c r="L641" s="2" t="str">
        <f t="shared" si="4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39"/>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 t="shared" si="41"/>
        <v>_</v>
      </c>
      <c r="I642" s="3"/>
      <c r="J642" s="3"/>
      <c r="K642" s="3"/>
      <c r="L642" s="2" t="str">
        <f t="shared" si="4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39"/>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 t="shared" si="41"/>
        <v>_</v>
      </c>
      <c r="I643" s="2"/>
      <c r="J643" s="2"/>
      <c r="K643" s="2"/>
      <c r="L643" s="13" t="str">
        <f t="shared" si="40"/>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4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 t="shared" si="41"/>
        <v>_</v>
      </c>
      <c r="I644" s="2"/>
      <c r="J644" s="2"/>
      <c r="K644" s="2"/>
      <c r="L644" s="2" t="str">
        <f t="shared" ref="L644:L707" si="43">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4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 t="shared" si="41"/>
        <v>_</v>
      </c>
      <c r="I645" s="2"/>
      <c r="J645" s="2"/>
      <c r="K645" s="2"/>
      <c r="L645" s="2" t="str">
        <f t="shared" si="43"/>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4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755</v>
      </c>
      <c r="D646" s="2" t="s">
        <v>36</v>
      </c>
      <c r="E646" s="2" t="s">
        <v>21</v>
      </c>
      <c r="F646" s="2"/>
      <c r="G646" s="2"/>
      <c r="H646" s="2" t="str">
        <f t="shared" ref="H646:H709" si="44">IF(AND(ISBLANK($F646),ISBLANK($G646)),"_",IF($F646&gt;$G646,$D646,$E646))</f>
        <v>_</v>
      </c>
      <c r="I646" s="2"/>
      <c r="J646" s="2"/>
      <c r="K646" s="2"/>
      <c r="L646" s="2" t="str">
        <f t="shared" si="43"/>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4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756</v>
      </c>
      <c r="D647" s="2" t="s">
        <v>18</v>
      </c>
      <c r="E647" s="2" t="s">
        <v>45</v>
      </c>
      <c r="F647" s="2"/>
      <c r="G647" s="2"/>
      <c r="H647" s="2" t="str">
        <f t="shared" si="44"/>
        <v>_</v>
      </c>
      <c r="I647" s="2"/>
      <c r="J647" s="2"/>
      <c r="K647" s="2"/>
      <c r="L647" s="2" t="str">
        <f t="shared" si="43"/>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4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 t="shared" si="44"/>
        <v>_</v>
      </c>
      <c r="I648" s="2"/>
      <c r="J648" s="2"/>
      <c r="K648" s="2"/>
      <c r="L648" s="2" t="str">
        <f t="shared" si="43"/>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4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 t="shared" si="44"/>
        <v>_</v>
      </c>
      <c r="I649" s="2"/>
      <c r="J649" s="2"/>
      <c r="K649" s="2"/>
      <c r="L649" s="2" t="str">
        <f t="shared" si="43"/>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4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 t="shared" si="44"/>
        <v>_</v>
      </c>
      <c r="I650" s="2"/>
      <c r="J650" s="2"/>
      <c r="K650" s="2"/>
      <c r="L650" s="2" t="str">
        <f t="shared" si="43"/>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4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 t="shared" si="44"/>
        <v>_</v>
      </c>
      <c r="I651" s="3"/>
      <c r="J651" s="3"/>
      <c r="K651" s="3"/>
      <c r="L651" s="2" t="str">
        <f t="shared" si="43"/>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4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 t="shared" si="44"/>
        <v>_</v>
      </c>
      <c r="I652" s="2"/>
      <c r="J652" s="2"/>
      <c r="K652" s="2"/>
      <c r="L652" s="13" t="str">
        <f t="shared" si="43"/>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4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 t="shared" si="44"/>
        <v>_</v>
      </c>
      <c r="I653" s="2"/>
      <c r="J653" s="2"/>
      <c r="K653" s="2"/>
      <c r="L653" s="2" t="str">
        <f t="shared" si="43"/>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4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 t="shared" si="44"/>
        <v>_</v>
      </c>
      <c r="I654" s="2"/>
      <c r="J654" s="2"/>
      <c r="K654" s="2"/>
      <c r="L654" s="2" t="str">
        <f t="shared" si="43"/>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4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 t="shared" si="44"/>
        <v>_</v>
      </c>
      <c r="I655" s="3"/>
      <c r="J655" s="3"/>
      <c r="K655" s="3"/>
      <c r="L655" s="2" t="str">
        <f t="shared" si="43"/>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4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 t="shared" si="44"/>
        <v>_</v>
      </c>
      <c r="I656" s="2"/>
      <c r="J656" s="2"/>
      <c r="K656" s="2"/>
      <c r="L656" s="13" t="str">
        <f t="shared" si="43"/>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4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 t="shared" si="44"/>
        <v>_</v>
      </c>
      <c r="I657" s="2"/>
      <c r="J657" s="2"/>
      <c r="K657" s="2"/>
      <c r="L657" s="2" t="str">
        <f t="shared" si="43"/>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4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 t="shared" si="44"/>
        <v>_</v>
      </c>
      <c r="I658" s="2"/>
      <c r="J658" s="2"/>
      <c r="K658" s="2"/>
      <c r="L658" s="2" t="str">
        <f t="shared" si="43"/>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4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 t="shared" si="44"/>
        <v>_</v>
      </c>
      <c r="I659" s="2"/>
      <c r="J659" s="2"/>
      <c r="K659" s="2"/>
      <c r="L659" s="2" t="str">
        <f t="shared" si="43"/>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4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 t="shared" si="44"/>
        <v>_</v>
      </c>
      <c r="I660" s="2"/>
      <c r="J660" s="2"/>
      <c r="K660" s="2"/>
      <c r="L660" s="2" t="str">
        <f t="shared" si="43"/>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4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770</v>
      </c>
      <c r="D661" s="2" t="s">
        <v>12</v>
      </c>
      <c r="E661" s="2" t="s">
        <v>36</v>
      </c>
      <c r="F661" s="2"/>
      <c r="G661" s="2"/>
      <c r="H661" s="2" t="str">
        <f t="shared" si="44"/>
        <v>_</v>
      </c>
      <c r="I661" s="2"/>
      <c r="J661" s="2"/>
      <c r="K661" s="2"/>
      <c r="L661" s="2" t="str">
        <f t="shared" si="43"/>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42"/>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771</v>
      </c>
      <c r="D662" s="2" t="s">
        <v>18</v>
      </c>
      <c r="E662" s="2" t="s">
        <v>44</v>
      </c>
      <c r="F662" s="2"/>
      <c r="G662" s="2"/>
      <c r="H662" s="2" t="str">
        <f t="shared" si="44"/>
        <v>_</v>
      </c>
      <c r="I662" s="2"/>
      <c r="J662" s="2"/>
      <c r="K662" s="2"/>
      <c r="L662" s="2" t="str">
        <f t="shared" si="43"/>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42"/>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 t="shared" si="44"/>
        <v>_</v>
      </c>
      <c r="I663" s="2"/>
      <c r="J663" s="2"/>
      <c r="K663" s="2"/>
      <c r="L663" s="2" t="str">
        <f t="shared" si="43"/>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4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 t="shared" si="44"/>
        <v>_</v>
      </c>
      <c r="I664" s="2"/>
      <c r="J664" s="2"/>
      <c r="K664" s="2"/>
      <c r="L664" s="2" t="str">
        <f t="shared" si="43"/>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4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 t="shared" si="44"/>
        <v>_</v>
      </c>
      <c r="I665" s="3"/>
      <c r="J665" s="3"/>
      <c r="K665" s="3"/>
      <c r="L665" s="2" t="str">
        <f t="shared" si="43"/>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4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 t="shared" si="44"/>
        <v>_</v>
      </c>
      <c r="I666" s="2"/>
      <c r="J666" s="2"/>
      <c r="K666" s="2"/>
      <c r="L666" s="13" t="str">
        <f t="shared" si="43"/>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4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 t="shared" si="44"/>
        <v>_</v>
      </c>
      <c r="I667" s="2"/>
      <c r="J667" s="2"/>
      <c r="K667" s="2"/>
      <c r="L667" s="2" t="str">
        <f t="shared" si="43"/>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4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 t="shared" si="44"/>
        <v>_</v>
      </c>
      <c r="I668" s="2"/>
      <c r="J668" s="2"/>
      <c r="K668" s="2"/>
      <c r="L668" s="2" t="str">
        <f t="shared" si="43"/>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4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 t="shared" si="44"/>
        <v>_</v>
      </c>
      <c r="I669" s="2"/>
      <c r="J669" s="2"/>
      <c r="K669" s="2"/>
      <c r="L669" s="2" t="str">
        <f t="shared" si="43"/>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4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 t="shared" si="44"/>
        <v>_</v>
      </c>
      <c r="I670" s="3"/>
      <c r="J670" s="3"/>
      <c r="K670" s="3"/>
      <c r="L670" s="2" t="str">
        <f t="shared" si="43"/>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4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 t="shared" si="44"/>
        <v>_</v>
      </c>
      <c r="I671" s="2"/>
      <c r="J671" s="2"/>
      <c r="K671" s="2"/>
      <c r="L671" s="13" t="str">
        <f t="shared" si="43"/>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4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 t="shared" si="44"/>
        <v>_</v>
      </c>
      <c r="I672" s="2"/>
      <c r="J672" s="2"/>
      <c r="K672" s="2"/>
      <c r="L672" s="2" t="str">
        <f t="shared" si="43"/>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4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 t="shared" si="44"/>
        <v>_</v>
      </c>
      <c r="I673" s="2"/>
      <c r="J673" s="2"/>
      <c r="K673" s="2"/>
      <c r="L673" s="2" t="str">
        <f t="shared" si="43"/>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4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 t="shared" si="44"/>
        <v>_</v>
      </c>
      <c r="I674" s="2"/>
      <c r="J674" s="2"/>
      <c r="K674" s="2"/>
      <c r="L674" s="2" t="str">
        <f t="shared" si="43"/>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4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 t="shared" si="44"/>
        <v>_</v>
      </c>
      <c r="I675" s="2"/>
      <c r="J675" s="2"/>
      <c r="K675" s="2"/>
      <c r="L675" s="2" t="str">
        <f t="shared" si="43"/>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4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 t="shared" si="44"/>
        <v>_</v>
      </c>
      <c r="I676" s="2"/>
      <c r="J676" s="2"/>
      <c r="K676" s="2"/>
      <c r="L676" s="2" t="str">
        <f t="shared" si="43"/>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4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 t="shared" si="44"/>
        <v>_</v>
      </c>
      <c r="I677" s="2"/>
      <c r="J677" s="2"/>
      <c r="K677" s="2"/>
      <c r="L677" s="2" t="str">
        <f t="shared" si="43"/>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4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 t="shared" si="44"/>
        <v>_</v>
      </c>
      <c r="I678" s="2"/>
      <c r="J678" s="2"/>
      <c r="K678" s="2"/>
      <c r="L678" s="2" t="str">
        <f t="shared" si="43"/>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4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 t="shared" si="44"/>
        <v>_</v>
      </c>
      <c r="I679" s="2"/>
      <c r="J679" s="2"/>
      <c r="K679" s="2"/>
      <c r="L679" s="2" t="str">
        <f t="shared" si="43"/>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4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 t="shared" si="44"/>
        <v>_</v>
      </c>
      <c r="I680" s="2"/>
      <c r="J680" s="2"/>
      <c r="K680" s="2"/>
      <c r="L680" s="2" t="str">
        <f t="shared" si="43"/>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4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 t="shared" si="44"/>
        <v>_</v>
      </c>
      <c r="I681" s="2"/>
      <c r="J681" s="2"/>
      <c r="K681" s="2"/>
      <c r="L681" s="2" t="str">
        <f t="shared" si="43"/>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4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 t="shared" si="44"/>
        <v>_</v>
      </c>
      <c r="I682" s="2"/>
      <c r="J682" s="2"/>
      <c r="K682" s="2"/>
      <c r="L682" s="2" t="str">
        <f t="shared" si="43"/>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4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 t="shared" si="44"/>
        <v>_</v>
      </c>
      <c r="I683" s="2"/>
      <c r="J683" s="2"/>
      <c r="K683" s="2"/>
      <c r="L683" s="2" t="str">
        <f t="shared" si="43"/>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4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 t="shared" si="44"/>
        <v>_</v>
      </c>
      <c r="I684" s="2"/>
      <c r="J684" s="2"/>
      <c r="K684" s="2"/>
      <c r="L684" s="2" t="str">
        <f t="shared" si="43"/>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4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 t="shared" si="44"/>
        <v>_</v>
      </c>
      <c r="I685" s="3"/>
      <c r="J685" s="3"/>
      <c r="K685" s="3"/>
      <c r="L685" s="2" t="str">
        <f t="shared" si="43"/>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4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 t="shared" si="44"/>
        <v>_</v>
      </c>
      <c r="I686" s="2"/>
      <c r="J686" s="2"/>
      <c r="K686" s="2"/>
      <c r="L686" s="13" t="str">
        <f t="shared" si="43"/>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4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 t="shared" si="44"/>
        <v>_</v>
      </c>
      <c r="I687" s="2"/>
      <c r="J687" s="2"/>
      <c r="K687" s="2"/>
      <c r="L687" s="2" t="str">
        <f t="shared" si="43"/>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4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 t="shared" si="44"/>
        <v>_</v>
      </c>
      <c r="I688" s="2"/>
      <c r="J688" s="2"/>
      <c r="K688" s="2"/>
      <c r="L688" s="2" t="str">
        <f t="shared" si="43"/>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4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 t="shared" si="44"/>
        <v>_</v>
      </c>
      <c r="I689" s="2"/>
      <c r="J689" s="2"/>
      <c r="K689" s="2"/>
      <c r="L689" s="2" t="str">
        <f t="shared" si="43"/>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4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 t="shared" si="44"/>
        <v>_</v>
      </c>
      <c r="I690" s="3"/>
      <c r="J690" s="3"/>
      <c r="K690" s="3"/>
      <c r="L690" s="2" t="str">
        <f t="shared" si="43"/>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4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 t="shared" si="44"/>
        <v>_</v>
      </c>
      <c r="I691" s="2"/>
      <c r="J691" s="2"/>
      <c r="K691" s="2"/>
      <c r="L691" s="13" t="str">
        <f t="shared" si="43"/>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4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 t="shared" si="44"/>
        <v>_</v>
      </c>
      <c r="I692" s="2"/>
      <c r="J692" s="2"/>
      <c r="K692" s="2"/>
      <c r="L692" s="2" t="str">
        <f t="shared" si="43"/>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4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 t="shared" si="44"/>
        <v>_</v>
      </c>
      <c r="I693" s="3"/>
      <c r="J693" s="3"/>
      <c r="K693" s="3"/>
      <c r="L693" s="2" t="str">
        <f t="shared" si="43"/>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4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 t="shared" si="44"/>
        <v>_</v>
      </c>
      <c r="I694" s="2"/>
      <c r="J694" s="2"/>
      <c r="K694" s="2"/>
      <c r="L694" s="13" t="str">
        <f t="shared" si="43"/>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4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 t="shared" si="44"/>
        <v>_</v>
      </c>
      <c r="I695" s="2"/>
      <c r="J695" s="2"/>
      <c r="K695" s="2"/>
      <c r="L695" s="2" t="str">
        <f t="shared" si="43"/>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4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 t="shared" si="44"/>
        <v>_</v>
      </c>
      <c r="I696" s="2"/>
      <c r="J696" s="2"/>
      <c r="K696" s="2"/>
      <c r="L696" s="2" t="str">
        <f t="shared" si="43"/>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4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806</v>
      </c>
      <c r="D697" s="2" t="s">
        <v>12</v>
      </c>
      <c r="E697" s="2" t="s">
        <v>21</v>
      </c>
      <c r="F697" s="2"/>
      <c r="G697" s="2"/>
      <c r="H697" s="2" t="str">
        <f t="shared" si="44"/>
        <v>_</v>
      </c>
      <c r="I697" s="2"/>
      <c r="J697" s="2"/>
      <c r="K697" s="2"/>
      <c r="L697" s="2" t="str">
        <f t="shared" si="43"/>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42"/>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807</v>
      </c>
      <c r="D698" s="2" t="s">
        <v>47</v>
      </c>
      <c r="E698" s="2" t="s">
        <v>46</v>
      </c>
      <c r="F698" s="2"/>
      <c r="G698" s="2"/>
      <c r="H698" s="2" t="str">
        <f t="shared" si="44"/>
        <v>_</v>
      </c>
      <c r="I698" s="2"/>
      <c r="J698" s="2"/>
      <c r="K698" s="2"/>
      <c r="L698" s="2" t="str">
        <f t="shared" si="43"/>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4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808</v>
      </c>
      <c r="D699" s="2" t="s">
        <v>45</v>
      </c>
      <c r="E699" s="2" t="s">
        <v>36</v>
      </c>
      <c r="F699" s="2"/>
      <c r="G699" s="2"/>
      <c r="H699" s="2" t="str">
        <f t="shared" si="44"/>
        <v>_</v>
      </c>
      <c r="I699" s="2"/>
      <c r="J699" s="2"/>
      <c r="K699" s="2"/>
      <c r="L699" s="2" t="str">
        <f t="shared" si="43"/>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42"/>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809</v>
      </c>
      <c r="D700" s="2" t="s">
        <v>14</v>
      </c>
      <c r="E700" s="2" t="s">
        <v>32</v>
      </c>
      <c r="F700" s="2"/>
      <c r="G700" s="2"/>
      <c r="H700" s="2" t="str">
        <f t="shared" si="44"/>
        <v>_</v>
      </c>
      <c r="I700" s="2"/>
      <c r="J700" s="2"/>
      <c r="K700" s="2"/>
      <c r="L700" s="2" t="str">
        <f t="shared" si="43"/>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4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 t="shared" si="44"/>
        <v>_</v>
      </c>
      <c r="I701" s="2"/>
      <c r="J701" s="2"/>
      <c r="K701" s="2"/>
      <c r="L701" s="2" t="str">
        <f t="shared" si="43"/>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4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 t="shared" si="44"/>
        <v>_</v>
      </c>
      <c r="I702" s="2"/>
      <c r="J702" s="2"/>
      <c r="K702" s="2"/>
      <c r="L702" s="2" t="str">
        <f t="shared" si="43"/>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4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 t="shared" si="44"/>
        <v>_</v>
      </c>
      <c r="I703" s="2"/>
      <c r="J703" s="2"/>
      <c r="K703" s="2"/>
      <c r="L703" s="2" t="str">
        <f t="shared" si="43"/>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4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 t="shared" si="44"/>
        <v>_</v>
      </c>
      <c r="I704" s="2"/>
      <c r="J704" s="2"/>
      <c r="K704" s="2"/>
      <c r="L704" s="2" t="str">
        <f t="shared" si="43"/>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4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 t="shared" si="44"/>
        <v>_</v>
      </c>
      <c r="I705" s="2"/>
      <c r="J705" s="2"/>
      <c r="K705" s="2"/>
      <c r="L705" s="2" t="str">
        <f t="shared" si="43"/>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4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 t="shared" si="44"/>
        <v>_</v>
      </c>
      <c r="I706" s="3"/>
      <c r="J706" s="3"/>
      <c r="K706" s="3"/>
      <c r="L706" s="2" t="str">
        <f t="shared" si="43"/>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4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 t="shared" si="44"/>
        <v>_</v>
      </c>
      <c r="I707" s="2"/>
      <c r="J707" s="2"/>
      <c r="K707" s="2"/>
      <c r="L707" s="13" t="str">
        <f t="shared" si="43"/>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45">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 t="shared" si="44"/>
        <v>_</v>
      </c>
      <c r="I708" s="3"/>
      <c r="J708" s="3"/>
      <c r="K708" s="3"/>
      <c r="L708" s="2" t="str">
        <f t="shared" ref="L708:L771" si="46">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45"/>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 t="shared" si="44"/>
        <v>_</v>
      </c>
      <c r="I709" s="2"/>
      <c r="J709" s="2"/>
      <c r="K709" s="2"/>
      <c r="L709" s="13" t="str">
        <f t="shared" si="4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45"/>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 t="shared" ref="H710:H773" si="47">IF(AND(ISBLANK($F710),ISBLANK($G710)),"_",IF($F710&gt;$G710,$D710,$E710))</f>
        <v>_</v>
      </c>
      <c r="I710" s="2"/>
      <c r="J710" s="2"/>
      <c r="K710" s="2"/>
      <c r="L710" s="2" t="str">
        <f t="shared" si="4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45"/>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 t="shared" si="47"/>
        <v>_</v>
      </c>
      <c r="I711" s="2"/>
      <c r="J711" s="2"/>
      <c r="K711" s="2"/>
      <c r="L711" s="2" t="str">
        <f t="shared" si="4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45"/>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 t="shared" si="47"/>
        <v>_</v>
      </c>
      <c r="I712" s="2"/>
      <c r="J712" s="2"/>
      <c r="K712" s="2"/>
      <c r="L712" s="2" t="str">
        <f t="shared" si="4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45"/>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 t="shared" si="47"/>
        <v>_</v>
      </c>
      <c r="I713" s="2"/>
      <c r="J713" s="2"/>
      <c r="K713" s="2"/>
      <c r="L713" s="2" t="str">
        <f t="shared" si="4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45"/>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 t="shared" si="47"/>
        <v>_</v>
      </c>
      <c r="I714" s="2"/>
      <c r="J714" s="2"/>
      <c r="K714" s="2"/>
      <c r="L714" s="2" t="str">
        <f t="shared" si="4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45"/>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 t="shared" si="47"/>
        <v>_</v>
      </c>
      <c r="I715" s="2"/>
      <c r="J715" s="2"/>
      <c r="K715" s="2"/>
      <c r="L715" s="2" t="str">
        <f t="shared" si="4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45"/>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 t="shared" si="47"/>
        <v>_</v>
      </c>
      <c r="I716" s="2"/>
      <c r="J716" s="2"/>
      <c r="K716" s="2"/>
      <c r="L716" s="2" t="str">
        <f t="shared" si="4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45"/>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 t="shared" si="47"/>
        <v>_</v>
      </c>
      <c r="I717" s="2"/>
      <c r="J717" s="2"/>
      <c r="K717" s="2"/>
      <c r="L717" s="2" t="str">
        <f t="shared" si="4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45"/>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 t="shared" si="47"/>
        <v>_</v>
      </c>
      <c r="I718" s="2"/>
      <c r="J718" s="2"/>
      <c r="K718" s="2"/>
      <c r="L718" s="2" t="str">
        <f t="shared" si="4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45"/>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 t="shared" si="47"/>
        <v>_</v>
      </c>
      <c r="I719" s="2"/>
      <c r="J719" s="2"/>
      <c r="K719" s="2"/>
      <c r="L719" s="2" t="str">
        <f t="shared" si="4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45"/>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 t="shared" si="47"/>
        <v>_</v>
      </c>
      <c r="I720" s="2"/>
      <c r="J720" s="2"/>
      <c r="K720" s="2"/>
      <c r="L720" s="2" t="str">
        <f t="shared" si="4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45"/>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 t="shared" si="47"/>
        <v>_</v>
      </c>
      <c r="I721" s="3"/>
      <c r="J721" s="3"/>
      <c r="K721" s="3"/>
      <c r="L721" s="2" t="str">
        <f t="shared" si="4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45"/>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 t="shared" si="47"/>
        <v>_</v>
      </c>
      <c r="I722" s="2"/>
      <c r="J722" s="2"/>
      <c r="K722" s="2"/>
      <c r="L722" s="13" t="str">
        <f t="shared" si="4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45"/>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 t="shared" si="47"/>
        <v>_</v>
      </c>
      <c r="I723" s="3"/>
      <c r="J723" s="3"/>
      <c r="K723" s="3"/>
      <c r="L723" s="2" t="str">
        <f t="shared" si="4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45"/>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 t="shared" si="47"/>
        <v>_</v>
      </c>
      <c r="I724" s="2"/>
      <c r="J724" s="2"/>
      <c r="K724" s="2"/>
      <c r="L724" s="13" t="str">
        <f t="shared" si="4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45"/>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 t="shared" si="47"/>
        <v>_</v>
      </c>
      <c r="I725" s="2"/>
      <c r="J725" s="2"/>
      <c r="K725" s="2"/>
      <c r="L725" s="2" t="str">
        <f t="shared" si="4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45"/>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 t="shared" si="47"/>
        <v>_</v>
      </c>
      <c r="I726" s="2"/>
      <c r="J726" s="2"/>
      <c r="K726" s="2"/>
      <c r="L726" s="2" t="str">
        <f t="shared" si="4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45"/>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 t="shared" si="47"/>
        <v>_</v>
      </c>
      <c r="I727" s="2"/>
      <c r="J727" s="2"/>
      <c r="K727" s="2"/>
      <c r="L727" s="2" t="str">
        <f t="shared" si="4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45"/>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 t="shared" si="47"/>
        <v>_</v>
      </c>
      <c r="I728" s="2"/>
      <c r="J728" s="2"/>
      <c r="K728" s="2"/>
      <c r="L728" s="2" t="str">
        <f t="shared" si="4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45"/>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 t="shared" si="47"/>
        <v>_</v>
      </c>
      <c r="I729" s="2"/>
      <c r="J729" s="2"/>
      <c r="K729" s="2"/>
      <c r="L729" s="2" t="str">
        <f t="shared" si="4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45"/>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 t="shared" si="47"/>
        <v>_</v>
      </c>
      <c r="I730" s="2"/>
      <c r="J730" s="2"/>
      <c r="K730" s="2"/>
      <c r="L730" s="2" t="str">
        <f t="shared" si="4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45"/>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 t="shared" si="47"/>
        <v>_</v>
      </c>
      <c r="I731" s="2"/>
      <c r="J731" s="2"/>
      <c r="K731" s="2"/>
      <c r="L731" s="2" t="str">
        <f t="shared" si="4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45"/>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 t="shared" si="47"/>
        <v>_</v>
      </c>
      <c r="I732" s="2"/>
      <c r="J732" s="2"/>
      <c r="K732" s="2"/>
      <c r="L732" s="2" t="str">
        <f t="shared" si="4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45"/>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 t="shared" si="47"/>
        <v>_</v>
      </c>
      <c r="I733" s="2"/>
      <c r="J733" s="2"/>
      <c r="K733" s="2"/>
      <c r="L733" s="2" t="str">
        <f t="shared" si="4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45"/>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 t="shared" si="47"/>
        <v>_</v>
      </c>
      <c r="I734" s="2"/>
      <c r="J734" s="2"/>
      <c r="K734" s="2"/>
      <c r="L734" s="2" t="str">
        <f t="shared" si="4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45"/>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 t="shared" si="47"/>
        <v>_</v>
      </c>
      <c r="I735" s="2"/>
      <c r="J735" s="2"/>
      <c r="K735" s="2"/>
      <c r="L735" s="2" t="str">
        <f t="shared" si="4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45"/>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 t="shared" si="47"/>
        <v>_</v>
      </c>
      <c r="I736" s="2"/>
      <c r="J736" s="2"/>
      <c r="K736" s="2"/>
      <c r="L736" s="2" t="str">
        <f t="shared" si="4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45"/>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 t="shared" si="47"/>
        <v>_</v>
      </c>
      <c r="I737" s="2"/>
      <c r="J737" s="2"/>
      <c r="K737" s="2"/>
      <c r="L737" s="2" t="str">
        <f t="shared" si="4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45"/>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 t="shared" si="47"/>
        <v>_</v>
      </c>
      <c r="I738" s="3"/>
      <c r="J738" s="3"/>
      <c r="K738" s="3"/>
      <c r="L738" s="2" t="str">
        <f t="shared" si="4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45"/>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 t="shared" si="47"/>
        <v>_</v>
      </c>
      <c r="I739" s="2"/>
      <c r="J739" s="2"/>
      <c r="K739" s="2"/>
      <c r="L739" s="13" t="str">
        <f t="shared" si="4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45"/>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 t="shared" si="47"/>
        <v>_</v>
      </c>
      <c r="I740" s="2"/>
      <c r="J740" s="2"/>
      <c r="K740" s="2"/>
      <c r="L740" s="2" t="str">
        <f t="shared" si="4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45"/>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 t="shared" si="47"/>
        <v>_</v>
      </c>
      <c r="I741" s="3"/>
      <c r="J741" s="3"/>
      <c r="K741" s="3"/>
      <c r="L741" s="2" t="str">
        <f t="shared" si="4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45"/>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 t="shared" si="47"/>
        <v>_</v>
      </c>
      <c r="I742" s="2"/>
      <c r="J742" s="2"/>
      <c r="K742" s="2"/>
      <c r="L742" s="13" t="str">
        <f t="shared" si="4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45"/>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 t="shared" si="47"/>
        <v>_</v>
      </c>
      <c r="I743" s="2"/>
      <c r="J743" s="2"/>
      <c r="K743" s="2"/>
      <c r="L743" s="2" t="str">
        <f t="shared" si="4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45"/>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 t="shared" si="47"/>
        <v>_</v>
      </c>
      <c r="I744" s="2"/>
      <c r="J744" s="2"/>
      <c r="K744" s="2"/>
      <c r="L744" s="2" t="str">
        <f t="shared" si="4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45"/>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 t="shared" si="47"/>
        <v>_</v>
      </c>
      <c r="I745" s="2"/>
      <c r="J745" s="2"/>
      <c r="K745" s="2"/>
      <c r="L745" s="2" t="str">
        <f t="shared" si="4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45"/>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 t="shared" si="47"/>
        <v>_</v>
      </c>
      <c r="I746" s="2"/>
      <c r="J746" s="2"/>
      <c r="K746" s="2"/>
      <c r="L746" s="2" t="str">
        <f t="shared" si="4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45"/>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 t="shared" si="47"/>
        <v>_</v>
      </c>
      <c r="I747" s="2"/>
      <c r="J747" s="2"/>
      <c r="K747" s="2"/>
      <c r="L747" s="2" t="str">
        <f t="shared" si="4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45"/>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 t="shared" si="47"/>
        <v>_</v>
      </c>
      <c r="I748" s="2"/>
      <c r="J748" s="2"/>
      <c r="K748" s="2"/>
      <c r="L748" s="2" t="str">
        <f t="shared" si="4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45"/>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 t="shared" si="47"/>
        <v>_</v>
      </c>
      <c r="I749" s="2"/>
      <c r="J749" s="2"/>
      <c r="K749" s="2"/>
      <c r="L749" s="2" t="str">
        <f t="shared" si="4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45"/>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 t="shared" si="47"/>
        <v>_</v>
      </c>
      <c r="I750" s="3"/>
      <c r="J750" s="3"/>
      <c r="K750" s="3"/>
      <c r="L750" s="2" t="str">
        <f t="shared" si="4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45"/>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 t="shared" si="47"/>
        <v>_</v>
      </c>
      <c r="I751" s="2"/>
      <c r="J751" s="2"/>
      <c r="K751" s="2"/>
      <c r="L751" s="13" t="str">
        <f t="shared" si="4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45"/>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 t="shared" si="47"/>
        <v>_</v>
      </c>
      <c r="I752" s="2"/>
      <c r="J752" s="2"/>
      <c r="K752" s="2"/>
      <c r="L752" s="2" t="str">
        <f t="shared" si="4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45"/>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 t="shared" si="47"/>
        <v>_</v>
      </c>
      <c r="I753" s="2"/>
      <c r="J753" s="2"/>
      <c r="K753" s="2"/>
      <c r="L753" s="2" t="str">
        <f t="shared" si="4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45"/>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 t="shared" si="47"/>
        <v>_</v>
      </c>
      <c r="I754" s="2"/>
      <c r="J754" s="2"/>
      <c r="K754" s="2"/>
      <c r="L754" s="2" t="str">
        <f t="shared" si="4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45"/>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 t="shared" si="47"/>
        <v>_</v>
      </c>
      <c r="I755" s="2"/>
      <c r="J755" s="2"/>
      <c r="K755" s="2"/>
      <c r="L755" s="2" t="str">
        <f t="shared" si="4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45"/>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 t="shared" si="47"/>
        <v>_</v>
      </c>
      <c r="I756" s="2"/>
      <c r="J756" s="2"/>
      <c r="K756" s="2"/>
      <c r="L756" s="2" t="str">
        <f t="shared" si="4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45"/>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 t="shared" si="47"/>
        <v>_</v>
      </c>
      <c r="I757" s="2"/>
      <c r="J757" s="2"/>
      <c r="K757" s="2"/>
      <c r="L757" s="2" t="str">
        <f t="shared" si="4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45"/>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 t="shared" si="47"/>
        <v>_</v>
      </c>
      <c r="I758" s="3"/>
      <c r="J758" s="3"/>
      <c r="K758" s="3"/>
      <c r="L758" s="2" t="str">
        <f t="shared" si="4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45"/>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868</v>
      </c>
      <c r="D759" s="2" t="s">
        <v>16</v>
      </c>
      <c r="E759" s="2" t="s">
        <v>32</v>
      </c>
      <c r="F759" s="2"/>
      <c r="G759" s="2"/>
      <c r="H759" s="2" t="str">
        <f t="shared" si="47"/>
        <v>_</v>
      </c>
      <c r="I759" s="2"/>
      <c r="J759" s="2"/>
      <c r="K759" s="2"/>
      <c r="L759" s="13" t="str">
        <f t="shared" si="4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45"/>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869</v>
      </c>
      <c r="D760" s="2" t="s">
        <v>36</v>
      </c>
      <c r="E760" s="2" t="s">
        <v>18</v>
      </c>
      <c r="F760" s="2"/>
      <c r="G760" s="2"/>
      <c r="H760" s="2" t="str">
        <f t="shared" si="47"/>
        <v>_</v>
      </c>
      <c r="I760" s="2"/>
      <c r="J760" s="2"/>
      <c r="K760" s="2"/>
      <c r="L760" s="2" t="str">
        <f t="shared" si="4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45"/>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 t="shared" si="47"/>
        <v>_</v>
      </c>
      <c r="I761" s="2"/>
      <c r="J761" s="2"/>
      <c r="K761" s="2"/>
      <c r="L761" s="2" t="str">
        <f t="shared" si="4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45"/>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 t="shared" si="47"/>
        <v>_</v>
      </c>
      <c r="I762" s="3"/>
      <c r="J762" s="3"/>
      <c r="K762" s="3"/>
      <c r="L762" s="3" t="str">
        <f t="shared" si="4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45"/>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 t="shared" si="47"/>
        <v>_</v>
      </c>
      <c r="I763" s="2"/>
      <c r="J763" s="2"/>
      <c r="K763" s="2"/>
      <c r="L763" s="2" t="str">
        <f t="shared" si="4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45"/>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 t="shared" si="47"/>
        <v>_</v>
      </c>
      <c r="I764" s="2"/>
      <c r="J764" s="2"/>
      <c r="K764" s="2"/>
      <c r="L764" s="2" t="str">
        <f t="shared" si="4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45"/>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 t="shared" si="47"/>
        <v>_</v>
      </c>
      <c r="I765" s="2"/>
      <c r="J765" s="2"/>
      <c r="K765" s="2"/>
      <c r="L765" s="2" t="str">
        <f t="shared" si="4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45"/>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 t="shared" si="47"/>
        <v>_</v>
      </c>
      <c r="I766" s="2"/>
      <c r="J766" s="2"/>
      <c r="K766" s="2"/>
      <c r="L766" s="2" t="str">
        <f t="shared" si="4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45"/>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 t="shared" si="47"/>
        <v>_</v>
      </c>
      <c r="I767" s="2"/>
      <c r="J767" s="2"/>
      <c r="K767" s="2"/>
      <c r="L767" s="2" t="str">
        <f t="shared" si="4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45"/>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 t="shared" si="47"/>
        <v>_</v>
      </c>
      <c r="I768" s="2"/>
      <c r="J768" s="2"/>
      <c r="K768" s="2"/>
      <c r="L768" s="2" t="str">
        <f t="shared" si="4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45"/>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 t="shared" si="47"/>
        <v>_</v>
      </c>
      <c r="I769" s="2"/>
      <c r="J769" s="2"/>
      <c r="K769" s="2"/>
      <c r="L769" s="2" t="str">
        <f t="shared" si="4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45"/>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 t="shared" si="47"/>
        <v>_</v>
      </c>
      <c r="I770" s="2"/>
      <c r="J770" s="2"/>
      <c r="K770" s="2"/>
      <c r="L770" s="2" t="str">
        <f t="shared" si="4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45"/>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 t="shared" si="47"/>
        <v>_</v>
      </c>
      <c r="I771" s="2"/>
      <c r="J771" s="2"/>
      <c r="K771" s="2"/>
      <c r="L771" s="2" t="str">
        <f t="shared" si="46"/>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4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 t="shared" si="47"/>
        <v>_</v>
      </c>
      <c r="I772" s="2"/>
      <c r="J772" s="2"/>
      <c r="K772" s="2"/>
      <c r="L772" s="2" t="str">
        <f t="shared" ref="L772:L835" si="49">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4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 t="shared" si="47"/>
        <v>_</v>
      </c>
      <c r="I773" s="3"/>
      <c r="J773" s="3"/>
      <c r="K773" s="3"/>
      <c r="L773" s="2" t="str">
        <f t="shared" si="49"/>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4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 t="shared" ref="H774:H837" si="50">IF(AND(ISBLANK($F774),ISBLANK($G774)),"_",IF($F774&gt;$G774,$D774,$E774))</f>
        <v>_</v>
      </c>
      <c r="I774" s="2"/>
      <c r="J774" s="2"/>
      <c r="K774" s="2"/>
      <c r="L774" s="13" t="str">
        <f t="shared" si="49"/>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4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884</v>
      </c>
      <c r="D775" s="2" t="s">
        <v>27</v>
      </c>
      <c r="E775" s="2" t="s">
        <v>34</v>
      </c>
      <c r="F775" s="2"/>
      <c r="G775" s="2"/>
      <c r="H775" s="2" t="str">
        <f t="shared" si="50"/>
        <v>_</v>
      </c>
      <c r="I775" s="2"/>
      <c r="J775" s="2"/>
      <c r="K775" s="2"/>
      <c r="L775" s="2" t="str">
        <f t="shared" si="49"/>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48"/>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885</v>
      </c>
      <c r="D776" s="2" t="s">
        <v>43</v>
      </c>
      <c r="E776" s="2" t="s">
        <v>17</v>
      </c>
      <c r="F776" s="2"/>
      <c r="G776" s="2"/>
      <c r="H776" s="2" t="str">
        <f t="shared" si="50"/>
        <v>_</v>
      </c>
      <c r="I776" s="2"/>
      <c r="J776" s="2"/>
      <c r="K776" s="2"/>
      <c r="L776" s="2" t="str">
        <f t="shared" si="49"/>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48"/>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 t="shared" si="50"/>
        <v>_</v>
      </c>
      <c r="I777" s="3"/>
      <c r="J777" s="3"/>
      <c r="K777" s="3"/>
      <c r="L777" s="2" t="str">
        <f t="shared" si="49"/>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4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 t="shared" si="50"/>
        <v>_</v>
      </c>
      <c r="I778" s="2"/>
      <c r="J778" s="2"/>
      <c r="K778" s="2"/>
      <c r="L778" s="13" t="str">
        <f t="shared" si="49"/>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4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 t="shared" si="50"/>
        <v>_</v>
      </c>
      <c r="I779" s="2"/>
      <c r="J779" s="2"/>
      <c r="K779" s="2"/>
      <c r="L779" s="2" t="str">
        <f t="shared" si="49"/>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4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 t="shared" si="50"/>
        <v>_</v>
      </c>
      <c r="I780" s="2"/>
      <c r="J780" s="2"/>
      <c r="K780" s="2"/>
      <c r="L780" s="2" t="str">
        <f t="shared" si="49"/>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4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 t="shared" si="50"/>
        <v>_</v>
      </c>
      <c r="I781" s="2"/>
      <c r="J781" s="2"/>
      <c r="K781" s="2"/>
      <c r="L781" s="2" t="str">
        <f t="shared" si="49"/>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4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 t="shared" si="50"/>
        <v>_</v>
      </c>
      <c r="I782" s="2"/>
      <c r="J782" s="2"/>
      <c r="K782" s="2"/>
      <c r="L782" s="2" t="str">
        <f t="shared" si="49"/>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4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 t="shared" si="50"/>
        <v>_</v>
      </c>
      <c r="I783" s="2"/>
      <c r="J783" s="2"/>
      <c r="K783" s="2"/>
      <c r="L783" s="2" t="str">
        <f t="shared" si="49"/>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4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 t="shared" si="50"/>
        <v>_</v>
      </c>
      <c r="I784" s="2"/>
      <c r="J784" s="2"/>
      <c r="K784" s="2"/>
      <c r="L784" s="2" t="str">
        <f t="shared" si="49"/>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4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 t="shared" si="50"/>
        <v>_</v>
      </c>
      <c r="I785" s="2"/>
      <c r="J785" s="2"/>
      <c r="K785" s="2"/>
      <c r="L785" s="2" t="str">
        <f t="shared" si="49"/>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4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 t="shared" si="50"/>
        <v>_</v>
      </c>
      <c r="I786" s="2"/>
      <c r="J786" s="2"/>
      <c r="K786" s="2"/>
      <c r="L786" s="2" t="str">
        <f t="shared" si="49"/>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4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 t="shared" si="50"/>
        <v>_</v>
      </c>
      <c r="I787" s="2"/>
      <c r="J787" s="2"/>
      <c r="K787" s="2"/>
      <c r="L787" s="2" t="str">
        <f t="shared" si="49"/>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4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 t="shared" si="50"/>
        <v>_</v>
      </c>
      <c r="I788" s="2"/>
      <c r="J788" s="2"/>
      <c r="K788" s="2"/>
      <c r="L788" s="2" t="str">
        <f t="shared" si="49"/>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4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 t="shared" si="50"/>
        <v>_</v>
      </c>
      <c r="I789" s="2"/>
      <c r="J789" s="2"/>
      <c r="K789" s="2"/>
      <c r="L789" s="2" t="str">
        <f t="shared" si="49"/>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4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 t="shared" si="50"/>
        <v>_</v>
      </c>
      <c r="I790" s="3"/>
      <c r="J790" s="3"/>
      <c r="K790" s="3"/>
      <c r="L790" s="3" t="str">
        <f t="shared" si="49"/>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4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 t="shared" si="50"/>
        <v>_</v>
      </c>
      <c r="I791" s="2"/>
      <c r="J791" s="2"/>
      <c r="K791" s="2"/>
      <c r="L791" s="2" t="str">
        <f t="shared" si="49"/>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4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 t="shared" si="50"/>
        <v>_</v>
      </c>
      <c r="I792" s="2"/>
      <c r="J792" s="2"/>
      <c r="K792" s="2"/>
      <c r="L792" s="2" t="str">
        <f t="shared" si="49"/>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4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 t="shared" si="50"/>
        <v>_</v>
      </c>
      <c r="I793" s="2"/>
      <c r="J793" s="2"/>
      <c r="K793" s="2"/>
      <c r="L793" s="2" t="str">
        <f t="shared" si="49"/>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4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 t="shared" si="50"/>
        <v>_</v>
      </c>
      <c r="I794" s="2"/>
      <c r="J794" s="2"/>
      <c r="K794" s="2"/>
      <c r="L794" s="2" t="str">
        <f t="shared" si="49"/>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4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 t="shared" si="50"/>
        <v>_</v>
      </c>
      <c r="I795" s="3"/>
      <c r="J795" s="3"/>
      <c r="K795" s="3"/>
      <c r="L795" s="2" t="str">
        <f t="shared" si="49"/>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4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 t="shared" si="50"/>
        <v>_</v>
      </c>
      <c r="I796" s="2"/>
      <c r="J796" s="2"/>
      <c r="K796" s="2"/>
      <c r="L796" s="13" t="str">
        <f t="shared" si="49"/>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4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 t="shared" si="50"/>
        <v>_</v>
      </c>
      <c r="I797" s="2"/>
      <c r="J797" s="2"/>
      <c r="K797" s="2"/>
      <c r="L797" s="2" t="str">
        <f t="shared" si="49"/>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4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 t="shared" si="50"/>
        <v>_</v>
      </c>
      <c r="I798" s="2"/>
      <c r="J798" s="2"/>
      <c r="K798" s="2"/>
      <c r="L798" s="2" t="str">
        <f t="shared" si="49"/>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4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 t="shared" si="50"/>
        <v>_</v>
      </c>
      <c r="I799" s="2"/>
      <c r="J799" s="2"/>
      <c r="K799" s="2"/>
      <c r="L799" s="2" t="str">
        <f t="shared" si="49"/>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4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 t="shared" si="50"/>
        <v>_</v>
      </c>
      <c r="I800" s="3"/>
      <c r="J800" s="3"/>
      <c r="K800" s="3"/>
      <c r="L800" s="2" t="str">
        <f t="shared" si="49"/>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4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 t="shared" si="50"/>
        <v>_</v>
      </c>
      <c r="I801" s="2"/>
      <c r="J801" s="2"/>
      <c r="K801" s="2"/>
      <c r="L801" s="13" t="str">
        <f t="shared" si="49"/>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4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 t="shared" si="50"/>
        <v>_</v>
      </c>
      <c r="I802" s="2"/>
      <c r="J802" s="2"/>
      <c r="K802" s="2"/>
      <c r="L802" s="2" t="str">
        <f t="shared" si="49"/>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4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 t="shared" si="50"/>
        <v>_</v>
      </c>
      <c r="I803" s="2"/>
      <c r="J803" s="2"/>
      <c r="K803" s="2"/>
      <c r="L803" s="2" t="str">
        <f t="shared" si="49"/>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4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 t="shared" si="50"/>
        <v>_</v>
      </c>
      <c r="I804" s="2"/>
      <c r="J804" s="2"/>
      <c r="K804" s="2"/>
      <c r="L804" s="2" t="str">
        <f t="shared" si="49"/>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4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 t="shared" si="50"/>
        <v>_</v>
      </c>
      <c r="I805" s="2"/>
      <c r="J805" s="2"/>
      <c r="K805" s="2"/>
      <c r="L805" s="2" t="str">
        <f t="shared" si="49"/>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4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 t="shared" si="50"/>
        <v>_</v>
      </c>
      <c r="I806" s="2"/>
      <c r="J806" s="2"/>
      <c r="K806" s="2"/>
      <c r="L806" s="2" t="str">
        <f t="shared" si="49"/>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4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 t="shared" si="50"/>
        <v>_</v>
      </c>
      <c r="I807" s="2"/>
      <c r="J807" s="2"/>
      <c r="K807" s="2"/>
      <c r="L807" s="2" t="str">
        <f t="shared" si="49"/>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4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 t="shared" si="50"/>
        <v>_</v>
      </c>
      <c r="I808" s="3"/>
      <c r="J808" s="3"/>
      <c r="K808" s="3"/>
      <c r="L808" s="2" t="str">
        <f t="shared" si="49"/>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4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 t="shared" si="50"/>
        <v>_</v>
      </c>
      <c r="I809" s="2"/>
      <c r="J809" s="2"/>
      <c r="K809" s="2"/>
      <c r="L809" s="13" t="str">
        <f t="shared" si="49"/>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4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 t="shared" si="50"/>
        <v>_</v>
      </c>
      <c r="I810" s="2"/>
      <c r="J810" s="2"/>
      <c r="K810" s="2"/>
      <c r="L810" s="2" t="str">
        <f t="shared" si="49"/>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4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 t="shared" si="50"/>
        <v>_</v>
      </c>
      <c r="I811" s="2"/>
      <c r="J811" s="2"/>
      <c r="K811" s="2"/>
      <c r="L811" s="2" t="str">
        <f t="shared" si="49"/>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4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 t="shared" si="50"/>
        <v>_</v>
      </c>
      <c r="I812" s="2"/>
      <c r="J812" s="2"/>
      <c r="K812" s="2"/>
      <c r="L812" s="2" t="str">
        <f t="shared" si="49"/>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4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 t="shared" si="50"/>
        <v>_</v>
      </c>
      <c r="I813" s="3"/>
      <c r="J813" s="3"/>
      <c r="K813" s="3"/>
      <c r="L813" s="2" t="str">
        <f t="shared" si="49"/>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4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 t="shared" si="50"/>
        <v>_</v>
      </c>
      <c r="I814" s="2"/>
      <c r="J814" s="2"/>
      <c r="K814" s="2"/>
      <c r="L814" s="13" t="str">
        <f t="shared" si="49"/>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4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 t="shared" si="50"/>
        <v>_</v>
      </c>
      <c r="I815" s="2"/>
      <c r="J815" s="2"/>
      <c r="K815" s="2"/>
      <c r="L815" s="2" t="str">
        <f t="shared" si="49"/>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4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 t="shared" si="50"/>
        <v>_</v>
      </c>
      <c r="I816" s="2"/>
      <c r="J816" s="2"/>
      <c r="K816" s="2"/>
      <c r="L816" s="2" t="str">
        <f t="shared" si="49"/>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4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 t="shared" si="50"/>
        <v>_</v>
      </c>
      <c r="I817" s="2"/>
      <c r="J817" s="2"/>
      <c r="K817" s="2"/>
      <c r="L817" s="2" t="str">
        <f t="shared" si="49"/>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4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927</v>
      </c>
      <c r="D818" s="2" t="s">
        <v>17</v>
      </c>
      <c r="E818" s="2" t="s">
        <v>44</v>
      </c>
      <c r="F818" s="2"/>
      <c r="G818" s="2"/>
      <c r="H818" s="2" t="str">
        <f t="shared" si="50"/>
        <v>_</v>
      </c>
      <c r="I818" s="2"/>
      <c r="J818" s="2"/>
      <c r="K818" s="2"/>
      <c r="L818" s="2" t="str">
        <f t="shared" si="49"/>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48"/>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928</v>
      </c>
      <c r="D819" s="2" t="s">
        <v>33</v>
      </c>
      <c r="E819" s="2" t="s">
        <v>45</v>
      </c>
      <c r="F819" s="2"/>
      <c r="G819" s="2"/>
      <c r="H819" s="2" t="str">
        <f t="shared" si="50"/>
        <v>_</v>
      </c>
      <c r="I819" s="2"/>
      <c r="J819" s="2"/>
      <c r="K819" s="2"/>
      <c r="L819" s="2" t="str">
        <f t="shared" si="49"/>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48"/>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 t="shared" si="50"/>
        <v>_</v>
      </c>
      <c r="I820" s="2"/>
      <c r="J820" s="2"/>
      <c r="K820" s="2"/>
      <c r="L820" s="2" t="str">
        <f t="shared" si="49"/>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4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 t="shared" si="50"/>
        <v>_</v>
      </c>
      <c r="I821" s="2"/>
      <c r="J821" s="2"/>
      <c r="K821" s="2"/>
      <c r="L821" s="2" t="str">
        <f t="shared" si="49"/>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4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 t="shared" si="50"/>
        <v>_</v>
      </c>
      <c r="I822" s="2"/>
      <c r="J822" s="2"/>
      <c r="K822" s="2"/>
      <c r="L822" s="2" t="str">
        <f t="shared" si="49"/>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4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 t="shared" si="50"/>
        <v>_</v>
      </c>
      <c r="I823" s="3"/>
      <c r="J823" s="3"/>
      <c r="K823" s="3"/>
      <c r="L823" s="2" t="str">
        <f t="shared" si="49"/>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4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 t="shared" si="50"/>
        <v>_</v>
      </c>
      <c r="I824" s="2"/>
      <c r="J824" s="2"/>
      <c r="K824" s="2"/>
      <c r="L824" s="13" t="str">
        <f t="shared" si="49"/>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4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 t="shared" si="50"/>
        <v>_</v>
      </c>
      <c r="I825" s="2"/>
      <c r="J825" s="2"/>
      <c r="K825" s="2"/>
      <c r="L825" s="2" t="str">
        <f t="shared" si="49"/>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4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 t="shared" si="50"/>
        <v>_</v>
      </c>
      <c r="I826" s="2"/>
      <c r="J826" s="2"/>
      <c r="K826" s="2"/>
      <c r="L826" s="2" t="str">
        <f t="shared" si="49"/>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4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 t="shared" si="50"/>
        <v>_</v>
      </c>
      <c r="I827" s="3"/>
      <c r="J827" s="3"/>
      <c r="K827" s="3"/>
      <c r="L827" s="2" t="str">
        <f t="shared" si="49"/>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4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 t="shared" si="50"/>
        <v>_</v>
      </c>
      <c r="I828" s="2"/>
      <c r="J828" s="2"/>
      <c r="K828" s="2"/>
      <c r="L828" s="13" t="str">
        <f t="shared" si="49"/>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4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 t="shared" si="50"/>
        <v>_</v>
      </c>
      <c r="I829" s="2"/>
      <c r="J829" s="2"/>
      <c r="K829" s="2"/>
      <c r="L829" s="2" t="str">
        <f t="shared" si="49"/>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4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 t="shared" si="50"/>
        <v>_</v>
      </c>
      <c r="I830" s="2"/>
      <c r="J830" s="2"/>
      <c r="K830" s="2"/>
      <c r="L830" s="2" t="str">
        <f t="shared" si="49"/>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4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 t="shared" si="50"/>
        <v>_</v>
      </c>
      <c r="I831" s="2"/>
      <c r="J831" s="2"/>
      <c r="K831" s="2"/>
      <c r="L831" s="2" t="str">
        <f t="shared" si="49"/>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4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 t="shared" si="50"/>
        <v>_</v>
      </c>
      <c r="I832" s="2"/>
      <c r="J832" s="2"/>
      <c r="K832" s="2"/>
      <c r="L832" s="2" t="str">
        <f t="shared" si="49"/>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4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 t="shared" si="50"/>
        <v>_</v>
      </c>
      <c r="I833" s="2"/>
      <c r="J833" s="2"/>
      <c r="K833" s="2"/>
      <c r="L833" s="2" t="str">
        <f t="shared" si="49"/>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4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 t="shared" si="50"/>
        <v>_</v>
      </c>
      <c r="I834" s="2"/>
      <c r="J834" s="2"/>
      <c r="K834" s="2"/>
      <c r="L834" s="2" t="str">
        <f t="shared" si="49"/>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4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 t="shared" si="50"/>
        <v>_</v>
      </c>
      <c r="I835" s="2"/>
      <c r="J835" s="2"/>
      <c r="K835" s="2"/>
      <c r="L835" s="2" t="str">
        <f t="shared" si="49"/>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5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 t="shared" si="50"/>
        <v>_</v>
      </c>
      <c r="I836" s="3"/>
      <c r="J836" s="3"/>
      <c r="K836" s="3"/>
      <c r="L836" s="2" t="str">
        <f t="shared" ref="L836:L899" si="52">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51"/>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 t="shared" si="50"/>
        <v>_</v>
      </c>
      <c r="I837" s="2"/>
      <c r="J837" s="2"/>
      <c r="K837" s="2"/>
      <c r="L837" s="13" t="str">
        <f t="shared" si="52"/>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5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 t="shared" ref="H838:H901" si="53">IF(AND(ISBLANK($F838),ISBLANK($G838)),"_",IF($F838&gt;$G838,$D838,$E838))</f>
        <v>_</v>
      </c>
      <c r="I838" s="2"/>
      <c r="J838" s="2"/>
      <c r="K838" s="2"/>
      <c r="L838" s="2" t="str">
        <f t="shared" si="52"/>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5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 t="shared" si="53"/>
        <v>_</v>
      </c>
      <c r="I839" s="2"/>
      <c r="J839" s="2"/>
      <c r="K839" s="2"/>
      <c r="L839" s="2" t="str">
        <f t="shared" si="52"/>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5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 t="shared" si="53"/>
        <v>_</v>
      </c>
      <c r="I840" s="2"/>
      <c r="J840" s="2"/>
      <c r="K840" s="2"/>
      <c r="L840" s="2" t="str">
        <f t="shared" si="52"/>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5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 t="shared" si="53"/>
        <v>_</v>
      </c>
      <c r="I841" s="2"/>
      <c r="J841" s="2"/>
      <c r="K841" s="2"/>
      <c r="L841" s="2" t="str">
        <f t="shared" si="52"/>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5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 t="shared" si="53"/>
        <v>_</v>
      </c>
      <c r="I842" s="2"/>
      <c r="J842" s="2"/>
      <c r="K842" s="2"/>
      <c r="L842" s="2" t="str">
        <f t="shared" si="52"/>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5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 t="shared" si="53"/>
        <v>_</v>
      </c>
      <c r="I843" s="2"/>
      <c r="J843" s="2"/>
      <c r="K843" s="2"/>
      <c r="L843" s="2" t="str">
        <f t="shared" si="52"/>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5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 t="shared" si="53"/>
        <v>_</v>
      </c>
      <c r="I844" s="2"/>
      <c r="J844" s="2"/>
      <c r="K844" s="2"/>
      <c r="L844" s="2" t="str">
        <f t="shared" si="52"/>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5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 t="shared" si="53"/>
        <v>_</v>
      </c>
      <c r="I845" s="3"/>
      <c r="J845" s="3"/>
      <c r="K845" s="3"/>
      <c r="L845" s="2" t="str">
        <f t="shared" si="52"/>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51"/>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 t="shared" si="53"/>
        <v>_</v>
      </c>
      <c r="I846" s="12"/>
      <c r="J846" s="12"/>
      <c r="K846" s="12"/>
      <c r="L846" s="12" t="str">
        <f t="shared" si="52"/>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51"/>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 t="shared" si="53"/>
        <v>_</v>
      </c>
      <c r="I847" s="2"/>
      <c r="J847" s="2"/>
      <c r="K847" s="2"/>
      <c r="L847" s="13" t="str">
        <f t="shared" si="52"/>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5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 t="shared" si="53"/>
        <v>_</v>
      </c>
      <c r="I848" s="2"/>
      <c r="J848" s="2"/>
      <c r="K848" s="2"/>
      <c r="L848" s="2" t="str">
        <f t="shared" si="52"/>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5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 t="shared" si="53"/>
        <v>_</v>
      </c>
      <c r="I849" s="2"/>
      <c r="J849" s="2"/>
      <c r="K849" s="2"/>
      <c r="L849" s="2" t="str">
        <f t="shared" si="52"/>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5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 t="shared" si="53"/>
        <v>_</v>
      </c>
      <c r="I850" s="2"/>
      <c r="J850" s="2"/>
      <c r="K850" s="2"/>
      <c r="L850" s="2" t="str">
        <f t="shared" si="52"/>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5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 t="shared" si="53"/>
        <v>_</v>
      </c>
      <c r="I851" s="2"/>
      <c r="J851" s="2"/>
      <c r="K851" s="2"/>
      <c r="L851" s="2" t="str">
        <f t="shared" si="52"/>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5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 t="shared" si="53"/>
        <v>_</v>
      </c>
      <c r="I852" s="2"/>
      <c r="J852" s="2"/>
      <c r="K852" s="2"/>
      <c r="L852" s="2" t="str">
        <f t="shared" si="52"/>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5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 t="shared" si="53"/>
        <v>_</v>
      </c>
      <c r="I853" s="2"/>
      <c r="J853" s="2"/>
      <c r="K853" s="2"/>
      <c r="L853" s="2" t="str">
        <f t="shared" si="52"/>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5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 t="shared" si="53"/>
        <v>_</v>
      </c>
      <c r="I854" s="2"/>
      <c r="J854" s="2"/>
      <c r="K854" s="2"/>
      <c r="L854" s="2" t="str">
        <f t="shared" si="52"/>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5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 t="shared" si="53"/>
        <v>_</v>
      </c>
      <c r="I855" s="2"/>
      <c r="J855" s="2"/>
      <c r="K855" s="2"/>
      <c r="L855" s="2" t="str">
        <f t="shared" si="52"/>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5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 t="shared" si="53"/>
        <v>_</v>
      </c>
      <c r="I856" s="2"/>
      <c r="J856" s="2"/>
      <c r="K856" s="2"/>
      <c r="L856" s="2" t="str">
        <f t="shared" si="52"/>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5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 t="shared" si="53"/>
        <v>_</v>
      </c>
      <c r="I857" s="2"/>
      <c r="J857" s="2"/>
      <c r="K857" s="2"/>
      <c r="L857" s="2" t="str">
        <f t="shared" si="52"/>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5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967</v>
      </c>
      <c r="D858" s="2" t="s">
        <v>31</v>
      </c>
      <c r="E858" s="2" t="s">
        <v>12</v>
      </c>
      <c r="F858" s="2"/>
      <c r="G858" s="2"/>
      <c r="H858" s="2" t="str">
        <f t="shared" si="53"/>
        <v>_</v>
      </c>
      <c r="I858" s="2"/>
      <c r="J858" s="2"/>
      <c r="K858" s="2"/>
      <c r="L858" s="2" t="str">
        <f t="shared" si="52"/>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51"/>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968</v>
      </c>
      <c r="D859" s="2" t="s">
        <v>34</v>
      </c>
      <c r="E859" s="2" t="s">
        <v>47</v>
      </c>
      <c r="F859" s="2"/>
      <c r="G859" s="2"/>
      <c r="H859" s="2" t="str">
        <f t="shared" si="53"/>
        <v>_</v>
      </c>
      <c r="I859" s="2"/>
      <c r="J859" s="2"/>
      <c r="K859" s="2"/>
      <c r="L859" s="2" t="str">
        <f t="shared" si="52"/>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51"/>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 t="shared" si="53"/>
        <v>_</v>
      </c>
      <c r="I860" s="3"/>
      <c r="J860" s="3"/>
      <c r="K860" s="3"/>
      <c r="L860" s="2" t="str">
        <f t="shared" si="52"/>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51"/>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 t="shared" si="53"/>
        <v>_</v>
      </c>
      <c r="I861" s="2"/>
      <c r="J861" s="2"/>
      <c r="K861" s="2"/>
      <c r="L861" s="13" t="str">
        <f t="shared" si="52"/>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5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 t="shared" si="53"/>
        <v>_</v>
      </c>
      <c r="I862" s="2"/>
      <c r="J862" s="2"/>
      <c r="K862" s="2"/>
      <c r="L862" s="2" t="str">
        <f t="shared" si="52"/>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5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 t="shared" si="53"/>
        <v>_</v>
      </c>
      <c r="I863" s="3"/>
      <c r="J863" s="3"/>
      <c r="K863" s="3"/>
      <c r="L863" s="3" t="str">
        <f t="shared" si="52"/>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51"/>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 t="shared" si="53"/>
        <v>_</v>
      </c>
      <c r="I864" s="2"/>
      <c r="J864" s="2"/>
      <c r="K864" s="2"/>
      <c r="L864" s="2" t="str">
        <f t="shared" si="52"/>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5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 t="shared" si="53"/>
        <v>_</v>
      </c>
      <c r="I865" s="2"/>
      <c r="J865" s="2"/>
      <c r="K865" s="2"/>
      <c r="L865" s="2" t="str">
        <f t="shared" si="52"/>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5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 t="shared" si="53"/>
        <v>_</v>
      </c>
      <c r="I866" s="2"/>
      <c r="J866" s="2"/>
      <c r="K866" s="2"/>
      <c r="L866" s="2" t="str">
        <f t="shared" si="52"/>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5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 t="shared" si="53"/>
        <v>_</v>
      </c>
      <c r="I867" s="2"/>
      <c r="J867" s="2"/>
      <c r="K867" s="2"/>
      <c r="L867" s="2" t="str">
        <f t="shared" si="52"/>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5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977</v>
      </c>
      <c r="D868" s="2" t="s">
        <v>44</v>
      </c>
      <c r="E868" s="2" t="s">
        <v>37</v>
      </c>
      <c r="F868" s="2"/>
      <c r="G868" s="2"/>
      <c r="H868" s="2" t="str">
        <f t="shared" si="53"/>
        <v>_</v>
      </c>
      <c r="I868" s="2"/>
      <c r="J868" s="2"/>
      <c r="K868" s="2"/>
      <c r="L868" s="2" t="str">
        <f t="shared" si="52"/>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5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978</v>
      </c>
      <c r="D869" s="2" t="s">
        <v>14</v>
      </c>
      <c r="E869" s="2" t="s">
        <v>13</v>
      </c>
      <c r="F869" s="2"/>
      <c r="G869" s="2"/>
      <c r="H869" s="2" t="str">
        <f t="shared" si="53"/>
        <v>_</v>
      </c>
      <c r="I869" s="2"/>
      <c r="J869" s="2"/>
      <c r="K869" s="2"/>
      <c r="L869" s="2" t="str">
        <f t="shared" si="52"/>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5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 t="shared" si="53"/>
        <v>_</v>
      </c>
      <c r="I870" s="2"/>
      <c r="J870" s="2"/>
      <c r="K870" s="2"/>
      <c r="L870" s="2" t="str">
        <f t="shared" si="52"/>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5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 t="shared" si="53"/>
        <v>_</v>
      </c>
      <c r="I871" s="2"/>
      <c r="J871" s="2"/>
      <c r="K871" s="2"/>
      <c r="L871" s="2" t="str">
        <f t="shared" si="52"/>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5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 t="shared" si="53"/>
        <v>_</v>
      </c>
      <c r="I872" s="3"/>
      <c r="J872" s="3"/>
      <c r="K872" s="3"/>
      <c r="L872" s="3" t="str">
        <f t="shared" si="52"/>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51"/>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 t="shared" si="53"/>
        <v>_</v>
      </c>
      <c r="I873" s="2"/>
      <c r="J873" s="2"/>
      <c r="K873" s="2"/>
      <c r="L873" s="2" t="str">
        <f t="shared" si="52"/>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5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 t="shared" si="53"/>
        <v>_</v>
      </c>
      <c r="I874" s="2"/>
      <c r="J874" s="2"/>
      <c r="K874" s="2"/>
      <c r="L874" s="2" t="str">
        <f t="shared" si="52"/>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5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 t="shared" si="53"/>
        <v>_</v>
      </c>
      <c r="I875" s="2"/>
      <c r="J875" s="2"/>
      <c r="K875" s="2"/>
      <c r="L875" s="2" t="str">
        <f t="shared" si="52"/>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5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 t="shared" si="53"/>
        <v>_</v>
      </c>
      <c r="I876" s="2"/>
      <c r="J876" s="2"/>
      <c r="K876" s="2"/>
      <c r="L876" s="2" t="str">
        <f t="shared" si="52"/>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5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 t="shared" si="53"/>
        <v>_</v>
      </c>
      <c r="I877" s="3"/>
      <c r="J877" s="3"/>
      <c r="K877" s="3"/>
      <c r="L877" s="3" t="str">
        <f t="shared" si="52"/>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51"/>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 t="shared" si="53"/>
        <v>_</v>
      </c>
      <c r="I878" s="2"/>
      <c r="J878" s="2"/>
      <c r="K878" s="2"/>
      <c r="L878" s="2" t="str">
        <f t="shared" si="52"/>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5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 t="shared" si="53"/>
        <v>_</v>
      </c>
      <c r="I879" s="2"/>
      <c r="J879" s="2"/>
      <c r="K879" s="2"/>
      <c r="L879" s="2" t="str">
        <f t="shared" si="52"/>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5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 t="shared" si="53"/>
        <v>_</v>
      </c>
      <c r="I880" s="2"/>
      <c r="J880" s="2"/>
      <c r="K880" s="2"/>
      <c r="L880" s="2" t="str">
        <f t="shared" si="52"/>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5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 t="shared" si="53"/>
        <v>_</v>
      </c>
      <c r="I881" s="2"/>
      <c r="J881" s="2"/>
      <c r="K881" s="2"/>
      <c r="L881" s="2" t="str">
        <f t="shared" si="52"/>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5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 t="shared" si="53"/>
        <v>_</v>
      </c>
      <c r="I882" s="2"/>
      <c r="J882" s="2"/>
      <c r="K882" s="2"/>
      <c r="L882" s="2" t="str">
        <f t="shared" si="52"/>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5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 t="shared" si="53"/>
        <v>_</v>
      </c>
      <c r="I883" s="2"/>
      <c r="J883" s="2"/>
      <c r="K883" s="2"/>
      <c r="L883" s="2" t="str">
        <f t="shared" si="52"/>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5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 t="shared" si="53"/>
        <v>_</v>
      </c>
      <c r="I884" s="2"/>
      <c r="J884" s="2"/>
      <c r="K884" s="2"/>
      <c r="L884" s="2" t="str">
        <f t="shared" si="52"/>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5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 t="shared" si="53"/>
        <v>_</v>
      </c>
      <c r="I885" s="2"/>
      <c r="J885" s="2"/>
      <c r="K885" s="2"/>
      <c r="L885" s="2" t="str">
        <f t="shared" si="52"/>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5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 t="shared" si="53"/>
        <v>_</v>
      </c>
      <c r="I886" s="2"/>
      <c r="J886" s="2"/>
      <c r="K886" s="2"/>
      <c r="L886" s="2" t="str">
        <f t="shared" si="52"/>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5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 t="shared" si="53"/>
        <v>_</v>
      </c>
      <c r="I887" s="2"/>
      <c r="J887" s="2"/>
      <c r="K887" s="2"/>
      <c r="L887" s="2" t="str">
        <f t="shared" si="52"/>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5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 t="shared" si="53"/>
        <v>_</v>
      </c>
      <c r="I888" s="2"/>
      <c r="J888" s="2"/>
      <c r="K888" s="2"/>
      <c r="L888" s="2" t="str">
        <f t="shared" si="52"/>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5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 t="shared" si="53"/>
        <v>_</v>
      </c>
      <c r="I889" s="2"/>
      <c r="J889" s="2"/>
      <c r="K889" s="2"/>
      <c r="L889" s="2" t="str">
        <f t="shared" si="52"/>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5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B890" s="4">
        <v>45696</v>
      </c>
      <c r="C890" s="7" t="s">
        <v>999</v>
      </c>
      <c r="D890" s="2" t="s">
        <v>34</v>
      </c>
      <c r="E890" s="2" t="s">
        <v>38</v>
      </c>
      <c r="F890" s="2"/>
      <c r="G890" s="2"/>
      <c r="H890" s="2" t="str">
        <f t="shared" si="53"/>
        <v>_</v>
      </c>
      <c r="I890" s="2"/>
      <c r="J890" s="2"/>
      <c r="K890" s="2"/>
      <c r="L890" s="2" t="str">
        <f t="shared" si="52"/>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5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1000</v>
      </c>
      <c r="D891" s="3" t="s">
        <v>47</v>
      </c>
      <c r="E891" s="3" t="s">
        <v>28</v>
      </c>
      <c r="F891" s="3"/>
      <c r="G891" s="3"/>
      <c r="H891" s="3" t="str">
        <f t="shared" si="53"/>
        <v>_</v>
      </c>
      <c r="I891" s="3"/>
      <c r="J891" s="3"/>
      <c r="K891" s="3"/>
      <c r="L891" s="2" t="str">
        <f t="shared" si="52"/>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51"/>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 t="shared" si="53"/>
        <v>_</v>
      </c>
      <c r="I892" s="2"/>
      <c r="J892" s="2"/>
      <c r="K892" s="2"/>
      <c r="L892" s="13" t="str">
        <f t="shared" si="52"/>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5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 t="shared" si="53"/>
        <v>_</v>
      </c>
      <c r="I893" s="3"/>
      <c r="J893" s="3"/>
      <c r="K893" s="3"/>
      <c r="L893" s="2" t="str">
        <f t="shared" si="52"/>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51"/>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1003</v>
      </c>
      <c r="D894" s="2" t="s">
        <v>37</v>
      </c>
      <c r="E894" s="2" t="s">
        <v>31</v>
      </c>
      <c r="F894" s="2"/>
      <c r="G894" s="2"/>
      <c r="H894" s="2" t="str">
        <f t="shared" si="53"/>
        <v>_</v>
      </c>
      <c r="I894" s="2"/>
      <c r="J894" s="2"/>
      <c r="K894" s="2"/>
      <c r="L894" s="13" t="str">
        <f t="shared" si="52"/>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5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1004</v>
      </c>
      <c r="D895" s="2" t="s">
        <v>23</v>
      </c>
      <c r="E895" s="2" t="s">
        <v>45</v>
      </c>
      <c r="F895" s="2"/>
      <c r="G895" s="2"/>
      <c r="H895" s="2" t="str">
        <f t="shared" si="53"/>
        <v>_</v>
      </c>
      <c r="I895" s="2"/>
      <c r="J895" s="2"/>
      <c r="K895" s="2"/>
      <c r="L895" s="2" t="str">
        <f t="shared" si="52"/>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51"/>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1005</v>
      </c>
      <c r="D896" s="2" t="s">
        <v>46</v>
      </c>
      <c r="E896" s="2" t="s">
        <v>21</v>
      </c>
      <c r="F896" s="2"/>
      <c r="G896" s="2"/>
      <c r="H896" s="2" t="str">
        <f t="shared" si="53"/>
        <v>_</v>
      </c>
      <c r="I896" s="2"/>
      <c r="J896" s="2"/>
      <c r="K896" s="2"/>
      <c r="L896" s="2" t="str">
        <f t="shared" si="52"/>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51"/>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 t="shared" si="53"/>
        <v>_</v>
      </c>
      <c r="I897" s="2"/>
      <c r="J897" s="2"/>
      <c r="K897" s="2"/>
      <c r="L897" s="2" t="str">
        <f t="shared" si="52"/>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5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 t="shared" si="53"/>
        <v>_</v>
      </c>
      <c r="I898" s="2"/>
      <c r="J898" s="2"/>
      <c r="K898" s="2"/>
      <c r="L898" s="2" t="str">
        <f t="shared" si="52"/>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5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 t="shared" si="53"/>
        <v>_</v>
      </c>
      <c r="I899" s="2"/>
      <c r="J899" s="2"/>
      <c r="K899" s="2"/>
      <c r="L899" s="2" t="str">
        <f t="shared" si="52"/>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54">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 t="shared" si="53"/>
        <v>_</v>
      </c>
      <c r="I900" s="2"/>
      <c r="J900" s="2"/>
      <c r="K900" s="2"/>
      <c r="L900" s="2" t="str">
        <f t="shared" ref="L900:L963" si="55">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54"/>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 t="shared" si="53"/>
        <v>_</v>
      </c>
      <c r="I901" s="2"/>
      <c r="J901" s="2"/>
      <c r="K901" s="2"/>
      <c r="L901" s="2" t="str">
        <f t="shared" si="5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54"/>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 t="shared" ref="H902:H965" si="56">IF(AND(ISBLANK($F902),ISBLANK($G902)),"_",IF($F902&gt;$G902,$D902,$E902))</f>
        <v>_</v>
      </c>
      <c r="I902" s="2"/>
      <c r="J902" s="2"/>
      <c r="K902" s="2"/>
      <c r="L902" s="2" t="str">
        <f t="shared" si="5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54"/>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 t="shared" si="56"/>
        <v>_</v>
      </c>
      <c r="I903" s="2"/>
      <c r="J903" s="2"/>
      <c r="K903" s="2"/>
      <c r="L903" s="2" t="str">
        <f t="shared" si="5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54"/>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 t="shared" si="56"/>
        <v>_</v>
      </c>
      <c r="I904" s="2"/>
      <c r="J904" s="2"/>
      <c r="K904" s="2"/>
      <c r="L904" s="2" t="str">
        <f t="shared" si="5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54"/>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 t="shared" si="56"/>
        <v>_</v>
      </c>
      <c r="I905" s="2"/>
      <c r="J905" s="2"/>
      <c r="K905" s="2"/>
      <c r="L905" s="2" t="str">
        <f t="shared" si="5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54"/>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 t="shared" si="56"/>
        <v>_</v>
      </c>
      <c r="I906" s="2"/>
      <c r="J906" s="2"/>
      <c r="K906" s="2"/>
      <c r="L906" s="2" t="str">
        <f t="shared" si="5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54"/>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 t="shared" si="56"/>
        <v>_</v>
      </c>
      <c r="I907" s="3"/>
      <c r="J907" s="3"/>
      <c r="K907" s="3"/>
      <c r="L907" s="2" t="str">
        <f t="shared" si="5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54"/>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 t="shared" si="56"/>
        <v>_</v>
      </c>
      <c r="I908" s="2"/>
      <c r="J908" s="2"/>
      <c r="K908" s="2"/>
      <c r="L908" s="13" t="str">
        <f t="shared" si="5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54"/>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 t="shared" si="56"/>
        <v>_</v>
      </c>
      <c r="I909" s="2"/>
      <c r="J909" s="2"/>
      <c r="K909" s="2"/>
      <c r="L909" s="2" t="str">
        <f t="shared" si="5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54"/>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 t="shared" si="56"/>
        <v>_</v>
      </c>
      <c r="I910" s="2"/>
      <c r="J910" s="2"/>
      <c r="K910" s="2"/>
      <c r="L910" s="2" t="str">
        <f t="shared" si="5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54"/>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 t="shared" si="56"/>
        <v>_</v>
      </c>
      <c r="I911" s="2"/>
      <c r="J911" s="2"/>
      <c r="K911" s="2"/>
      <c r="L911" s="2" t="str">
        <f t="shared" si="5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54"/>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 t="shared" si="56"/>
        <v>_</v>
      </c>
      <c r="I912" s="2"/>
      <c r="J912" s="2"/>
      <c r="K912" s="2"/>
      <c r="L912" s="2" t="str">
        <f t="shared" si="5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54"/>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 t="shared" si="56"/>
        <v>_</v>
      </c>
      <c r="I913" s="2"/>
      <c r="J913" s="2"/>
      <c r="K913" s="2"/>
      <c r="L913" s="2" t="str">
        <f t="shared" si="5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54"/>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 t="shared" si="56"/>
        <v>_</v>
      </c>
      <c r="I914" s="2"/>
      <c r="J914" s="2"/>
      <c r="K914" s="2"/>
      <c r="L914" s="2" t="str">
        <f t="shared" si="5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54"/>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 t="shared" si="56"/>
        <v>_</v>
      </c>
      <c r="I915" s="2"/>
      <c r="J915" s="2"/>
      <c r="K915" s="2"/>
      <c r="L915" s="2" t="str">
        <f t="shared" si="5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54"/>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 t="shared" si="56"/>
        <v>_</v>
      </c>
      <c r="I916" s="2"/>
      <c r="J916" s="2"/>
      <c r="K916" s="2"/>
      <c r="L916" s="2" t="str">
        <f t="shared" si="5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54"/>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 t="shared" si="56"/>
        <v>_</v>
      </c>
      <c r="I917" s="3"/>
      <c r="J917" s="3"/>
      <c r="K917" s="3"/>
      <c r="L917" s="3" t="str">
        <f t="shared" si="5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54"/>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 t="shared" si="56"/>
        <v>_</v>
      </c>
      <c r="I918" s="2"/>
      <c r="J918" s="2"/>
      <c r="K918" s="2"/>
      <c r="L918" s="2" t="str">
        <f t="shared" si="5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54"/>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 t="shared" si="56"/>
        <v>_</v>
      </c>
      <c r="I919" s="3"/>
      <c r="J919" s="3"/>
      <c r="K919" s="3"/>
      <c r="L919" s="2" t="str">
        <f t="shared" si="5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54"/>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 t="shared" si="56"/>
        <v>_</v>
      </c>
      <c r="I920" s="2"/>
      <c r="J920" s="2"/>
      <c r="K920" s="2"/>
      <c r="L920" s="13" t="str">
        <f t="shared" si="5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54"/>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 t="shared" si="56"/>
        <v>_</v>
      </c>
      <c r="I921" s="2"/>
      <c r="J921" s="2"/>
      <c r="K921" s="2"/>
      <c r="L921" s="2" t="str">
        <f t="shared" si="5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54"/>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 t="shared" si="56"/>
        <v>_</v>
      </c>
      <c r="I922" s="2"/>
      <c r="J922" s="2"/>
      <c r="K922" s="2"/>
      <c r="L922" s="2" t="str">
        <f t="shared" si="5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54"/>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1032</v>
      </c>
      <c r="D923" s="2" t="s">
        <v>21</v>
      </c>
      <c r="E923" s="2" t="s">
        <v>45</v>
      </c>
      <c r="F923" s="2"/>
      <c r="G923" s="2"/>
      <c r="H923" s="2" t="str">
        <f t="shared" si="56"/>
        <v>_</v>
      </c>
      <c r="I923" s="2"/>
      <c r="J923" s="2"/>
      <c r="K923" s="2"/>
      <c r="L923" s="2" t="str">
        <f t="shared" si="5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54"/>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1033</v>
      </c>
      <c r="D924" s="2" t="s">
        <v>24</v>
      </c>
      <c r="E924" s="2" t="s">
        <v>46</v>
      </c>
      <c r="F924" s="2"/>
      <c r="G924" s="2"/>
      <c r="H924" s="2" t="str">
        <f t="shared" si="56"/>
        <v>_</v>
      </c>
      <c r="I924" s="2"/>
      <c r="J924" s="2"/>
      <c r="K924" s="2"/>
      <c r="L924" s="2" t="str">
        <f t="shared" si="5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54"/>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1034</v>
      </c>
      <c r="D925" s="2" t="s">
        <v>34</v>
      </c>
      <c r="E925" s="2" t="s">
        <v>36</v>
      </c>
      <c r="F925" s="2"/>
      <c r="G925" s="2"/>
      <c r="H925" s="2" t="str">
        <f t="shared" si="56"/>
        <v>_</v>
      </c>
      <c r="I925" s="2"/>
      <c r="J925" s="2"/>
      <c r="K925" s="2"/>
      <c r="L925" s="2" t="str">
        <f t="shared" si="5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54"/>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1035</v>
      </c>
      <c r="D926" s="2" t="s">
        <v>23</v>
      </c>
      <c r="E926" s="2" t="s">
        <v>43</v>
      </c>
      <c r="F926" s="2"/>
      <c r="G926" s="2"/>
      <c r="H926" s="2" t="str">
        <f t="shared" si="56"/>
        <v>_</v>
      </c>
      <c r="I926" s="2"/>
      <c r="J926" s="2"/>
      <c r="K926" s="2"/>
      <c r="L926" s="2" t="str">
        <f t="shared" si="5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54"/>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 t="shared" si="56"/>
        <v>_</v>
      </c>
      <c r="I927" s="2"/>
      <c r="J927" s="2"/>
      <c r="K927" s="2"/>
      <c r="L927" s="2" t="str">
        <f t="shared" si="5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54"/>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 t="shared" si="56"/>
        <v>_</v>
      </c>
      <c r="I928" s="2"/>
      <c r="J928" s="2"/>
      <c r="K928" s="2"/>
      <c r="L928" s="2" t="str">
        <f t="shared" si="5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54"/>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 t="shared" si="56"/>
        <v>_</v>
      </c>
      <c r="I929" s="2"/>
      <c r="J929" s="2"/>
      <c r="K929" s="2"/>
      <c r="L929" s="2" t="str">
        <f t="shared" si="5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54"/>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 t="shared" si="56"/>
        <v>_</v>
      </c>
      <c r="I930" s="2"/>
      <c r="J930" s="2"/>
      <c r="K930" s="2"/>
      <c r="L930" s="2" t="str">
        <f t="shared" si="5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54"/>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 t="shared" si="56"/>
        <v>_</v>
      </c>
      <c r="I931" s="3"/>
      <c r="J931" s="3"/>
      <c r="K931" s="3"/>
      <c r="L931" s="3" t="str">
        <f t="shared" si="5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54"/>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 t="shared" si="56"/>
        <v>_</v>
      </c>
      <c r="I932" s="2"/>
      <c r="J932" s="2"/>
      <c r="K932" s="2"/>
      <c r="L932" s="2" t="str">
        <f t="shared" si="5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54"/>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 t="shared" si="56"/>
        <v>_</v>
      </c>
      <c r="I933" s="2"/>
      <c r="J933" s="2"/>
      <c r="K933" s="2"/>
      <c r="L933" s="2" t="str">
        <f t="shared" si="5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54"/>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 t="shared" si="56"/>
        <v>_</v>
      </c>
      <c r="I934" s="3"/>
      <c r="J934" s="3"/>
      <c r="K934" s="3"/>
      <c r="L934" s="2" t="str">
        <f t="shared" si="5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54"/>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 t="shared" si="56"/>
        <v>_</v>
      </c>
      <c r="I935" s="2"/>
      <c r="J935" s="2"/>
      <c r="K935" s="2"/>
      <c r="L935" s="13" t="str">
        <f t="shared" si="5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54"/>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 t="shared" si="56"/>
        <v>_</v>
      </c>
      <c r="I936" s="2"/>
      <c r="J936" s="2"/>
      <c r="K936" s="2"/>
      <c r="L936" s="2" t="str">
        <f t="shared" si="5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54"/>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 t="shared" si="56"/>
        <v>_</v>
      </c>
      <c r="I937" s="2"/>
      <c r="J937" s="2"/>
      <c r="K937" s="2"/>
      <c r="L937" s="2" t="str">
        <f t="shared" si="5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54"/>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 t="shared" si="56"/>
        <v>_</v>
      </c>
      <c r="I938" s="2"/>
      <c r="J938" s="2"/>
      <c r="K938" s="2"/>
      <c r="L938" s="2" t="str">
        <f t="shared" si="5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54"/>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1048</v>
      </c>
      <c r="D939" s="2" t="s">
        <v>45</v>
      </c>
      <c r="E939" s="2" t="s">
        <v>21</v>
      </c>
      <c r="F939" s="2"/>
      <c r="G939" s="2"/>
      <c r="H939" s="2" t="str">
        <f t="shared" si="56"/>
        <v>_</v>
      </c>
      <c r="I939" s="2"/>
      <c r="J939" s="2"/>
      <c r="K939" s="2"/>
      <c r="L939" s="2" t="str">
        <f t="shared" si="5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54"/>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1049</v>
      </c>
      <c r="D940" s="2" t="s">
        <v>13</v>
      </c>
      <c r="E940" s="2" t="s">
        <v>46</v>
      </c>
      <c r="F940" s="2"/>
      <c r="G940" s="2"/>
      <c r="H940" s="2" t="str">
        <f t="shared" si="56"/>
        <v>_</v>
      </c>
      <c r="I940" s="2"/>
      <c r="J940" s="2"/>
      <c r="K940" s="2"/>
      <c r="L940" s="2" t="str">
        <f t="shared" si="5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54"/>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1050</v>
      </c>
      <c r="D941" s="2" t="s">
        <v>29</v>
      </c>
      <c r="E941" s="2" t="s">
        <v>44</v>
      </c>
      <c r="F941" s="2"/>
      <c r="G941" s="2"/>
      <c r="H941" s="2" t="str">
        <f t="shared" si="56"/>
        <v>_</v>
      </c>
      <c r="I941" s="2"/>
      <c r="J941" s="2"/>
      <c r="K941" s="2"/>
      <c r="L941" s="2" t="str">
        <f t="shared" si="5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54"/>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1051</v>
      </c>
      <c r="D942" s="2" t="s">
        <v>23</v>
      </c>
      <c r="E942" s="2" t="s">
        <v>14</v>
      </c>
      <c r="F942" s="2"/>
      <c r="G942" s="2"/>
      <c r="H942" s="2" t="str">
        <f t="shared" si="56"/>
        <v>_</v>
      </c>
      <c r="I942" s="2"/>
      <c r="J942" s="2"/>
      <c r="K942" s="2"/>
      <c r="L942" s="2" t="str">
        <f t="shared" si="5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54"/>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 t="shared" si="56"/>
        <v>_</v>
      </c>
      <c r="I943" s="2"/>
      <c r="J943" s="2"/>
      <c r="K943" s="2"/>
      <c r="L943" s="2" t="str">
        <f t="shared" si="5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54"/>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 t="shared" si="56"/>
        <v>_</v>
      </c>
      <c r="I944" s="2"/>
      <c r="J944" s="2"/>
      <c r="K944" s="2"/>
      <c r="L944" s="2" t="str">
        <f t="shared" si="5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54"/>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 t="shared" si="56"/>
        <v>_</v>
      </c>
      <c r="I945" s="2"/>
      <c r="J945" s="2"/>
      <c r="K945" s="2"/>
      <c r="L945" s="2" t="str">
        <f t="shared" si="5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54"/>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 t="shared" si="56"/>
        <v>_</v>
      </c>
      <c r="I946" s="3"/>
      <c r="J946" s="3"/>
      <c r="K946" s="3"/>
      <c r="L946" s="2" t="str">
        <f t="shared" si="5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54"/>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 t="shared" si="56"/>
        <v>_</v>
      </c>
      <c r="I947" s="2"/>
      <c r="J947" s="2"/>
      <c r="K947" s="2"/>
      <c r="L947" s="13" t="str">
        <f t="shared" si="5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54"/>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 t="shared" si="56"/>
        <v>_</v>
      </c>
      <c r="I948" s="2"/>
      <c r="J948" s="2"/>
      <c r="K948" s="2"/>
      <c r="L948" s="2" t="str">
        <f t="shared" si="5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54"/>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 t="shared" si="56"/>
        <v>_</v>
      </c>
      <c r="I949" s="3"/>
      <c r="J949" s="3"/>
      <c r="K949" s="3"/>
      <c r="L949" s="2" t="str">
        <f t="shared" si="5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54"/>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1059</v>
      </c>
      <c r="D950" s="2" t="s">
        <v>35</v>
      </c>
      <c r="E950" s="2" t="s">
        <v>33</v>
      </c>
      <c r="F950" s="2"/>
      <c r="G950" s="2"/>
      <c r="H950" s="2" t="str">
        <f t="shared" si="56"/>
        <v>_</v>
      </c>
      <c r="I950" s="2"/>
      <c r="J950" s="2"/>
      <c r="K950" s="2"/>
      <c r="L950" s="13" t="str">
        <f t="shared" si="5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54"/>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1063</v>
      </c>
      <c r="D951" s="2" t="s">
        <v>43</v>
      </c>
      <c r="E951" s="2" t="s">
        <v>46</v>
      </c>
      <c r="F951" s="2"/>
      <c r="G951" s="2"/>
      <c r="H951" s="2" t="str">
        <f t="shared" si="56"/>
        <v>_</v>
      </c>
      <c r="I951" s="2"/>
      <c r="J951" s="2"/>
      <c r="K951" s="2"/>
      <c r="L951" s="2" t="str">
        <f t="shared" si="5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54"/>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1064</v>
      </c>
      <c r="D952" s="2" t="s">
        <v>24</v>
      </c>
      <c r="E952" s="2" t="s">
        <v>14</v>
      </c>
      <c r="F952" s="2"/>
      <c r="G952" s="2"/>
      <c r="H952" s="2" t="str">
        <f t="shared" si="56"/>
        <v>_</v>
      </c>
      <c r="I952" s="2"/>
      <c r="J952" s="2"/>
      <c r="K952" s="2"/>
      <c r="L952" s="2" t="str">
        <f t="shared" si="5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54"/>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1065</v>
      </c>
      <c r="D953" s="2" t="s">
        <v>16</v>
      </c>
      <c r="E953" s="2" t="s">
        <v>21</v>
      </c>
      <c r="F953" s="2"/>
      <c r="G953" s="2"/>
      <c r="H953" s="2" t="str">
        <f t="shared" si="56"/>
        <v>_</v>
      </c>
      <c r="I953" s="2"/>
      <c r="J953" s="2"/>
      <c r="K953" s="2"/>
      <c r="L953" s="2" t="str">
        <f t="shared" si="5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54"/>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1066</v>
      </c>
      <c r="D954" s="2" t="s">
        <v>31</v>
      </c>
      <c r="E954" s="2" t="s">
        <v>36</v>
      </c>
      <c r="F954" s="2"/>
      <c r="G954" s="2"/>
      <c r="H954" s="2" t="str">
        <f t="shared" si="56"/>
        <v>_</v>
      </c>
      <c r="I954" s="2"/>
      <c r="J954" s="2"/>
      <c r="K954" s="2"/>
      <c r="L954" s="2" t="str">
        <f t="shared" si="5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54"/>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 t="shared" si="56"/>
        <v>_</v>
      </c>
      <c r="I955" s="2"/>
      <c r="J955" s="2"/>
      <c r="K955" s="2"/>
      <c r="L955" s="2" t="str">
        <f t="shared" si="5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54"/>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 t="shared" si="56"/>
        <v>_</v>
      </c>
      <c r="I956" s="2"/>
      <c r="J956" s="2"/>
      <c r="K956" s="2"/>
      <c r="L956" s="2" t="str">
        <f t="shared" si="5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54"/>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 t="shared" si="56"/>
        <v>_</v>
      </c>
      <c r="I957" s="2"/>
      <c r="J957" s="2"/>
      <c r="K957" s="2"/>
      <c r="L957" s="2" t="str">
        <f t="shared" si="5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54"/>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 t="shared" si="56"/>
        <v>_</v>
      </c>
      <c r="I958" s="2"/>
      <c r="J958" s="2"/>
      <c r="K958" s="2"/>
      <c r="L958" s="2" t="str">
        <f t="shared" si="5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54"/>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 t="shared" si="56"/>
        <v>_</v>
      </c>
      <c r="I959" s="2"/>
      <c r="J959" s="2"/>
      <c r="K959" s="2"/>
      <c r="L959" s="2" t="str">
        <f t="shared" si="5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54"/>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 t="shared" si="56"/>
        <v>_</v>
      </c>
      <c r="I960" s="2"/>
      <c r="J960" s="2"/>
      <c r="K960" s="2"/>
      <c r="L960" s="2" t="str">
        <f t="shared" si="5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54"/>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 t="shared" si="56"/>
        <v>_</v>
      </c>
      <c r="I961" s="2"/>
      <c r="J961" s="2"/>
      <c r="K961" s="2"/>
      <c r="L961" s="2" t="str">
        <f t="shared" si="5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54"/>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 t="shared" si="56"/>
        <v>_</v>
      </c>
      <c r="I962" s="3"/>
      <c r="J962" s="3"/>
      <c r="K962" s="3"/>
      <c r="L962" s="2" t="str">
        <f t="shared" si="5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54"/>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 t="shared" si="56"/>
        <v>_</v>
      </c>
      <c r="I963" s="2"/>
      <c r="J963" s="2"/>
      <c r="K963" s="2"/>
      <c r="L963" s="13" t="str">
        <f t="shared" si="55"/>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5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 t="shared" si="56"/>
        <v>_</v>
      </c>
      <c r="I964" s="2"/>
      <c r="J964" s="2"/>
      <c r="K964" s="2"/>
      <c r="L964" s="2" t="str">
        <f t="shared" ref="L964:L1027" si="58">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5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 t="shared" si="56"/>
        <v>_</v>
      </c>
      <c r="I965" s="2"/>
      <c r="J965" s="2"/>
      <c r="K965" s="2"/>
      <c r="L965" s="2" t="str">
        <f t="shared" si="58"/>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5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 t="shared" ref="H966:H1029" si="59">IF(AND(ISBLANK($F966),ISBLANK($G966)),"_",IF($F966&gt;$G966,$D966,$E966))</f>
        <v>_</v>
      </c>
      <c r="I966" s="2"/>
      <c r="J966" s="2"/>
      <c r="K966" s="2"/>
      <c r="L966" s="2" t="str">
        <f t="shared" si="58"/>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5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 t="shared" si="59"/>
        <v>_</v>
      </c>
      <c r="I967" s="2"/>
      <c r="J967" s="2"/>
      <c r="K967" s="2"/>
      <c r="L967" s="2" t="str">
        <f t="shared" si="58"/>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5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 t="shared" si="59"/>
        <v>_</v>
      </c>
      <c r="I968" s="3"/>
      <c r="J968" s="3"/>
      <c r="K968" s="3"/>
      <c r="L968" s="2" t="str">
        <f t="shared" si="58"/>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5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 t="shared" si="59"/>
        <v>_</v>
      </c>
      <c r="I969" s="2"/>
      <c r="J969" s="2"/>
      <c r="K969" s="2"/>
      <c r="L969" s="13" t="str">
        <f t="shared" si="58"/>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5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 t="shared" si="59"/>
        <v>_</v>
      </c>
      <c r="I970" s="2"/>
      <c r="J970" s="2"/>
      <c r="K970" s="2"/>
      <c r="L970" s="2" t="str">
        <f t="shared" si="58"/>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5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 t="shared" si="59"/>
        <v>_</v>
      </c>
      <c r="I971" s="2"/>
      <c r="J971" s="2"/>
      <c r="K971" s="2"/>
      <c r="L971" s="2" t="str">
        <f t="shared" si="58"/>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5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 t="shared" si="59"/>
        <v>_</v>
      </c>
      <c r="I972" s="2"/>
      <c r="J972" s="2"/>
      <c r="K972" s="2"/>
      <c r="L972" s="2" t="str">
        <f t="shared" si="58"/>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5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 t="shared" si="59"/>
        <v>_</v>
      </c>
      <c r="I973" s="2"/>
      <c r="J973" s="2"/>
      <c r="K973" s="2"/>
      <c r="L973" s="2" t="str">
        <f t="shared" si="58"/>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5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 t="shared" si="59"/>
        <v>_</v>
      </c>
      <c r="I974" s="3"/>
      <c r="J974" s="3"/>
      <c r="K974" s="3"/>
      <c r="L974" s="2" t="str">
        <f t="shared" si="58"/>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5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 t="shared" si="59"/>
        <v>_</v>
      </c>
      <c r="I975" s="2"/>
      <c r="J975" s="2"/>
      <c r="K975" s="2"/>
      <c r="L975" s="13" t="str">
        <f t="shared" si="58"/>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5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 t="shared" si="59"/>
        <v>_</v>
      </c>
      <c r="I976" s="2"/>
      <c r="J976" s="2"/>
      <c r="K976" s="2"/>
      <c r="L976" s="2" t="str">
        <f t="shared" si="58"/>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5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 t="shared" si="59"/>
        <v>_</v>
      </c>
      <c r="I977" s="2"/>
      <c r="J977" s="2"/>
      <c r="K977" s="2"/>
      <c r="L977" s="2" t="str">
        <f t="shared" si="58"/>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5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 t="shared" si="59"/>
        <v>_</v>
      </c>
      <c r="I978" s="2"/>
      <c r="J978" s="2"/>
      <c r="K978" s="2"/>
      <c r="L978" s="2" t="str">
        <f t="shared" si="58"/>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5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 t="shared" si="59"/>
        <v>_</v>
      </c>
      <c r="I979" s="2"/>
      <c r="J979" s="2"/>
      <c r="K979" s="2"/>
      <c r="L979" s="2" t="str">
        <f t="shared" si="58"/>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5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 t="shared" si="59"/>
        <v>_</v>
      </c>
      <c r="I980" s="2"/>
      <c r="J980" s="2"/>
      <c r="K980" s="2"/>
      <c r="L980" s="2" t="str">
        <f t="shared" si="58"/>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5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 t="shared" si="59"/>
        <v>_</v>
      </c>
      <c r="I981" s="2"/>
      <c r="J981" s="2"/>
      <c r="K981" s="2"/>
      <c r="L981" s="2" t="str">
        <f t="shared" si="58"/>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5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 t="shared" si="59"/>
        <v>_</v>
      </c>
      <c r="I982" s="2"/>
      <c r="J982" s="2"/>
      <c r="K982" s="2"/>
      <c r="L982" s="2" t="str">
        <f t="shared" si="58"/>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5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 t="shared" si="59"/>
        <v>_</v>
      </c>
      <c r="I983" s="2"/>
      <c r="J983" s="2"/>
      <c r="K983" s="2"/>
      <c r="L983" s="2" t="str">
        <f t="shared" si="58"/>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5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 t="shared" si="59"/>
        <v>_</v>
      </c>
      <c r="I984" s="3"/>
      <c r="J984" s="3"/>
      <c r="K984" s="3"/>
      <c r="L984" s="3" t="str">
        <f t="shared" si="58"/>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5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 t="shared" si="59"/>
        <v>_</v>
      </c>
      <c r="I985" s="2"/>
      <c r="J985" s="2"/>
      <c r="K985" s="2"/>
      <c r="L985" s="2" t="str">
        <f t="shared" si="58"/>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5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 t="shared" si="59"/>
        <v>_</v>
      </c>
      <c r="I986" s="2"/>
      <c r="J986" s="2"/>
      <c r="K986" s="2"/>
      <c r="L986" s="2" t="str">
        <f t="shared" si="58"/>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5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 t="shared" si="59"/>
        <v>_</v>
      </c>
      <c r="I987" s="2"/>
      <c r="J987" s="2"/>
      <c r="K987" s="2"/>
      <c r="L987" s="2" t="str">
        <f t="shared" si="58"/>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5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 t="shared" si="59"/>
        <v>_</v>
      </c>
      <c r="I988" s="2"/>
      <c r="J988" s="2"/>
      <c r="K988" s="2"/>
      <c r="L988" s="2" t="str">
        <f t="shared" si="58"/>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5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 t="shared" si="59"/>
        <v>_</v>
      </c>
      <c r="I989" s="3"/>
      <c r="J989" s="3"/>
      <c r="K989" s="3"/>
      <c r="L989" s="2" t="str">
        <f t="shared" si="58"/>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5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 t="shared" si="59"/>
        <v>_</v>
      </c>
      <c r="I990" s="2"/>
      <c r="J990" s="2"/>
      <c r="K990" s="2"/>
      <c r="L990" s="13" t="str">
        <f t="shared" si="58"/>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5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 t="shared" si="59"/>
        <v>_</v>
      </c>
      <c r="I991" s="2"/>
      <c r="J991" s="2"/>
      <c r="K991" s="2"/>
      <c r="L991" s="2" t="str">
        <f t="shared" si="58"/>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5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 t="shared" si="59"/>
        <v>_</v>
      </c>
      <c r="I992" s="2"/>
      <c r="J992" s="2"/>
      <c r="K992" s="2"/>
      <c r="L992" s="2" t="str">
        <f t="shared" si="58"/>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5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 t="shared" si="59"/>
        <v>_</v>
      </c>
      <c r="I993" s="2"/>
      <c r="J993" s="2"/>
      <c r="K993" s="2"/>
      <c r="L993" s="2" t="str">
        <f t="shared" si="58"/>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5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 t="shared" si="59"/>
        <v>_</v>
      </c>
      <c r="I994" s="2"/>
      <c r="J994" s="2"/>
      <c r="K994" s="2"/>
      <c r="L994" s="2" t="str">
        <f t="shared" si="58"/>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5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B995" s="4">
        <v>45722</v>
      </c>
      <c r="C995" s="7" t="s">
        <v>1107</v>
      </c>
      <c r="D995" s="2" t="s">
        <v>24</v>
      </c>
      <c r="E995" s="2" t="s">
        <v>34</v>
      </c>
      <c r="F995" s="2"/>
      <c r="G995" s="2"/>
      <c r="H995" s="2" t="str">
        <f t="shared" si="59"/>
        <v>_</v>
      </c>
      <c r="I995" s="2"/>
      <c r="J995" s="2"/>
      <c r="K995" s="2"/>
      <c r="L995" s="2" t="str">
        <f t="shared" si="58"/>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5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1108</v>
      </c>
      <c r="D996" s="2" t="s">
        <v>19</v>
      </c>
      <c r="E996" s="2" t="s">
        <v>23</v>
      </c>
      <c r="F996" s="2"/>
      <c r="G996" s="2"/>
      <c r="H996" s="2" t="str">
        <f t="shared" si="59"/>
        <v>_</v>
      </c>
      <c r="I996" s="2"/>
      <c r="J996" s="2"/>
      <c r="K996" s="2"/>
      <c r="L996" s="2" t="str">
        <f t="shared" si="58"/>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57"/>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1109</v>
      </c>
      <c r="D997" s="2" t="s">
        <v>38</v>
      </c>
      <c r="E997" s="2" t="s">
        <v>26</v>
      </c>
      <c r="F997" s="2"/>
      <c r="G997" s="2"/>
      <c r="H997" s="2" t="str">
        <f t="shared" si="59"/>
        <v>_</v>
      </c>
      <c r="I997" s="2"/>
      <c r="J997" s="2"/>
      <c r="K997" s="2"/>
      <c r="L997" s="2" t="str">
        <f t="shared" si="58"/>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57"/>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1110</v>
      </c>
      <c r="D998" s="3" t="s">
        <v>12</v>
      </c>
      <c r="E998" s="3" t="s">
        <v>35</v>
      </c>
      <c r="F998" s="3"/>
      <c r="G998" s="3"/>
      <c r="H998" s="3" t="str">
        <f t="shared" si="59"/>
        <v>_</v>
      </c>
      <c r="I998" s="3"/>
      <c r="J998" s="3"/>
      <c r="K998" s="3"/>
      <c r="L998" s="3" t="str">
        <f t="shared" si="58"/>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5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 t="shared" si="59"/>
        <v>_</v>
      </c>
      <c r="I999" s="2"/>
      <c r="J999" s="2"/>
      <c r="K999" s="2"/>
      <c r="L999" s="2" t="str">
        <f t="shared" si="58"/>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5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 t="shared" si="59"/>
        <v>_</v>
      </c>
      <c r="I1000" s="2"/>
      <c r="J1000" s="2"/>
      <c r="K1000" s="2"/>
      <c r="L1000" s="2" t="str">
        <f t="shared" si="58"/>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5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 t="shared" si="59"/>
        <v>_</v>
      </c>
      <c r="I1001" s="2"/>
      <c r="J1001" s="2"/>
      <c r="K1001" s="2"/>
      <c r="L1001" s="2" t="str">
        <f t="shared" si="58"/>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5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 t="shared" si="59"/>
        <v>_</v>
      </c>
      <c r="I1002" s="2"/>
      <c r="J1002" s="2"/>
      <c r="K1002" s="2"/>
      <c r="L1002" s="2" t="str">
        <f t="shared" si="58"/>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5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 t="shared" si="59"/>
        <v>_</v>
      </c>
      <c r="I1003" s="2"/>
      <c r="J1003" s="2"/>
      <c r="K1003" s="2"/>
      <c r="L1003" s="2" t="str">
        <f t="shared" si="58"/>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5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 t="shared" si="59"/>
        <v>_</v>
      </c>
      <c r="I1004" s="3"/>
      <c r="J1004" s="3"/>
      <c r="K1004" s="3"/>
      <c r="L1004" s="3" t="str">
        <f t="shared" si="58"/>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5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 t="shared" si="59"/>
        <v>_</v>
      </c>
      <c r="I1005" s="2"/>
      <c r="J1005" s="2"/>
      <c r="K1005" s="2"/>
      <c r="L1005" s="2" t="str">
        <f t="shared" si="58"/>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5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 t="shared" si="59"/>
        <v>_</v>
      </c>
      <c r="I1006" s="2"/>
      <c r="J1006" s="2"/>
      <c r="K1006" s="2"/>
      <c r="L1006" s="2" t="str">
        <f t="shared" si="58"/>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5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 t="shared" si="59"/>
        <v>_</v>
      </c>
      <c r="I1007" s="2"/>
      <c r="J1007" s="2"/>
      <c r="K1007" s="2"/>
      <c r="L1007" s="2" t="str">
        <f t="shared" si="58"/>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5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 t="shared" si="59"/>
        <v>_</v>
      </c>
      <c r="I1008" s="2"/>
      <c r="J1008" s="2"/>
      <c r="K1008" s="2"/>
      <c r="L1008" s="2" t="str">
        <f t="shared" si="58"/>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5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 t="shared" si="59"/>
        <v>_</v>
      </c>
      <c r="I1009" s="2"/>
      <c r="J1009" s="2"/>
      <c r="K1009" s="2"/>
      <c r="L1009" s="2" t="str">
        <f t="shared" si="58"/>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5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 t="shared" si="59"/>
        <v>_</v>
      </c>
      <c r="I1010" s="2"/>
      <c r="J1010" s="2"/>
      <c r="K1010" s="2"/>
      <c r="L1010" s="2" t="str">
        <f t="shared" si="58"/>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5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 t="shared" si="59"/>
        <v>_</v>
      </c>
      <c r="I1011" s="2"/>
      <c r="J1011" s="2"/>
      <c r="K1011" s="2"/>
      <c r="L1011" s="2" t="str">
        <f t="shared" si="58"/>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5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 t="shared" si="59"/>
        <v>_</v>
      </c>
      <c r="I1012" s="2"/>
      <c r="J1012" s="2"/>
      <c r="K1012" s="2"/>
      <c r="L1012" s="2" t="str">
        <f t="shared" si="58"/>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5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 t="shared" si="59"/>
        <v>_</v>
      </c>
      <c r="I1013" s="2"/>
      <c r="J1013" s="2"/>
      <c r="K1013" s="2"/>
      <c r="L1013" s="2" t="str">
        <f t="shared" si="58"/>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5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 t="shared" si="59"/>
        <v>_</v>
      </c>
      <c r="I1014" s="3"/>
      <c r="J1014" s="3"/>
      <c r="K1014" s="3"/>
      <c r="L1014" s="2" t="str">
        <f t="shared" si="58"/>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5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 t="shared" si="59"/>
        <v>_</v>
      </c>
      <c r="I1015" s="2"/>
      <c r="J1015" s="2"/>
      <c r="K1015" s="2"/>
      <c r="L1015" s="13" t="str">
        <f t="shared" si="58"/>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5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 t="shared" si="59"/>
        <v>_</v>
      </c>
      <c r="I1016" s="2"/>
      <c r="J1016" s="2"/>
      <c r="K1016" s="2"/>
      <c r="L1016" s="2" t="str">
        <f t="shared" si="58"/>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5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 t="shared" si="59"/>
        <v>_</v>
      </c>
      <c r="I1017" s="2"/>
      <c r="J1017" s="2"/>
      <c r="K1017" s="2"/>
      <c r="L1017" s="2" t="str">
        <f t="shared" si="58"/>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5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 t="shared" si="59"/>
        <v>_</v>
      </c>
      <c r="I1018" s="2"/>
      <c r="J1018" s="2"/>
      <c r="K1018" s="2"/>
      <c r="L1018" s="2" t="str">
        <f t="shared" si="58"/>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5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 t="shared" si="59"/>
        <v>_</v>
      </c>
      <c r="I1019" s="2"/>
      <c r="J1019" s="2"/>
      <c r="K1019" s="2"/>
      <c r="L1019" s="2" t="str">
        <f t="shared" si="58"/>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5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 t="shared" si="59"/>
        <v>_</v>
      </c>
      <c r="I1020" s="2"/>
      <c r="J1020" s="2"/>
      <c r="K1020" s="2"/>
      <c r="L1020" s="2" t="str">
        <f t="shared" si="58"/>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5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 t="shared" si="59"/>
        <v>_</v>
      </c>
      <c r="I1021" s="2"/>
      <c r="J1021" s="2"/>
      <c r="K1021" s="2"/>
      <c r="L1021" s="2" t="str">
        <f t="shared" si="58"/>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5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 t="shared" si="59"/>
        <v>_</v>
      </c>
      <c r="I1022" s="3"/>
      <c r="J1022" s="3"/>
      <c r="K1022" s="3"/>
      <c r="L1022" s="2" t="str">
        <f t="shared" si="58"/>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5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 t="shared" si="59"/>
        <v>_</v>
      </c>
      <c r="I1023" s="2"/>
      <c r="J1023" s="2"/>
      <c r="K1023" s="2"/>
      <c r="L1023" s="13" t="str">
        <f t="shared" si="58"/>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5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 t="shared" si="59"/>
        <v>_</v>
      </c>
      <c r="I1024" s="2"/>
      <c r="J1024" s="2"/>
      <c r="K1024" s="2"/>
      <c r="L1024" s="2" t="str">
        <f t="shared" si="58"/>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5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 t="shared" si="59"/>
        <v>_</v>
      </c>
      <c r="I1025" s="2"/>
      <c r="J1025" s="2"/>
      <c r="K1025" s="2"/>
      <c r="L1025" s="2" t="str">
        <f t="shared" si="58"/>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5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 t="shared" si="59"/>
        <v>_</v>
      </c>
      <c r="I1026" s="3"/>
      <c r="J1026" s="3"/>
      <c r="K1026" s="3"/>
      <c r="L1026" s="3" t="str">
        <f t="shared" si="58"/>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5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 t="shared" si="59"/>
        <v>_</v>
      </c>
      <c r="I1027" s="2"/>
      <c r="J1027" s="2"/>
      <c r="K1027" s="2"/>
      <c r="L1027" s="2" t="str">
        <f t="shared" si="58"/>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6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 t="shared" si="59"/>
        <v>_</v>
      </c>
      <c r="I1028" s="2"/>
      <c r="J1028" s="2"/>
      <c r="K1028" s="2"/>
      <c r="L1028" s="2" t="str">
        <f t="shared" ref="L1028:L1091" si="61">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6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 t="shared" si="59"/>
        <v>_</v>
      </c>
      <c r="I1029" s="2"/>
      <c r="J1029" s="2"/>
      <c r="K1029" s="2"/>
      <c r="L1029" s="2" t="str">
        <f t="shared" si="6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6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 t="shared" ref="H1030:H1093" si="62">IF(AND(ISBLANK($F1030),ISBLANK($G1030)),"_",IF($F1030&gt;$G1030,$D1030,$E1030))</f>
        <v>_</v>
      </c>
      <c r="I1030" s="2"/>
      <c r="J1030" s="2"/>
      <c r="K1030" s="2"/>
      <c r="L1030" s="2" t="str">
        <f t="shared" si="6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6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 t="shared" si="62"/>
        <v>_</v>
      </c>
      <c r="I1031" s="2"/>
      <c r="J1031" s="2"/>
      <c r="K1031" s="2"/>
      <c r="L1031" s="2" t="str">
        <f t="shared" si="6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6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 t="shared" si="62"/>
        <v>_</v>
      </c>
      <c r="I1032" s="2"/>
      <c r="J1032" s="2"/>
      <c r="K1032" s="2"/>
      <c r="L1032" s="2" t="str">
        <f t="shared" si="6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6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 t="shared" si="62"/>
        <v>_</v>
      </c>
      <c r="I1033" s="2"/>
      <c r="J1033" s="2"/>
      <c r="K1033" s="2"/>
      <c r="L1033" s="2" t="str">
        <f t="shared" si="6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6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 t="shared" si="62"/>
        <v>_</v>
      </c>
      <c r="I1034" s="2"/>
      <c r="J1034" s="2"/>
      <c r="K1034" s="2"/>
      <c r="L1034" s="2" t="str">
        <f t="shared" si="6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6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 t="shared" si="62"/>
        <v>_</v>
      </c>
      <c r="I1035" s="2"/>
      <c r="J1035" s="2"/>
      <c r="K1035" s="2"/>
      <c r="L1035" s="2" t="str">
        <f t="shared" si="6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6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 t="shared" si="62"/>
        <v>_</v>
      </c>
      <c r="I1036" s="2"/>
      <c r="J1036" s="2"/>
      <c r="K1036" s="2"/>
      <c r="L1036" s="2" t="str">
        <f t="shared" si="6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6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 t="shared" si="62"/>
        <v>_</v>
      </c>
      <c r="I1037" s="3"/>
      <c r="J1037" s="3"/>
      <c r="K1037" s="3"/>
      <c r="L1037" s="2" t="str">
        <f t="shared" si="6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6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 t="shared" si="62"/>
        <v>_</v>
      </c>
      <c r="I1038" s="2"/>
      <c r="J1038" s="2"/>
      <c r="K1038" s="2"/>
      <c r="L1038" s="13" t="str">
        <f t="shared" si="6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6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 t="shared" si="62"/>
        <v>_</v>
      </c>
      <c r="I1039" s="2"/>
      <c r="J1039" s="2"/>
      <c r="K1039" s="2"/>
      <c r="L1039" s="2" t="str">
        <f t="shared" si="6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6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 t="shared" si="62"/>
        <v>_</v>
      </c>
      <c r="I1040" s="2"/>
      <c r="J1040" s="2"/>
      <c r="K1040" s="2"/>
      <c r="L1040" s="2" t="str">
        <f t="shared" si="6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6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 t="shared" si="62"/>
        <v>_</v>
      </c>
      <c r="I1041" s="3"/>
      <c r="J1041" s="3"/>
      <c r="K1041" s="3"/>
      <c r="L1041" s="2" t="str">
        <f t="shared" si="6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6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 t="shared" si="62"/>
        <v>_</v>
      </c>
      <c r="I1042" s="2"/>
      <c r="J1042" s="2"/>
      <c r="K1042" s="2"/>
      <c r="L1042" s="13" t="str">
        <f t="shared" si="6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6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 t="shared" si="62"/>
        <v>_</v>
      </c>
      <c r="I1043" s="2"/>
      <c r="J1043" s="2"/>
      <c r="K1043" s="2"/>
      <c r="L1043" s="2" t="str">
        <f t="shared" si="6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6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1156</v>
      </c>
      <c r="D1044" s="2" t="s">
        <v>43</v>
      </c>
      <c r="E1044" s="2" t="s">
        <v>45</v>
      </c>
      <c r="F1044" s="2"/>
      <c r="G1044" s="2"/>
      <c r="H1044" s="2" t="str">
        <f t="shared" si="62"/>
        <v>_</v>
      </c>
      <c r="I1044" s="2"/>
      <c r="J1044" s="2"/>
      <c r="K1044" s="2"/>
      <c r="L1044" s="2" t="str">
        <f t="shared" si="6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60"/>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1157</v>
      </c>
      <c r="D1045" s="2" t="s">
        <v>13</v>
      </c>
      <c r="E1045" s="2" t="s">
        <v>21</v>
      </c>
      <c r="F1045" s="2"/>
      <c r="G1045" s="2"/>
      <c r="H1045" s="2" t="str">
        <f t="shared" si="62"/>
        <v>_</v>
      </c>
      <c r="I1045" s="2"/>
      <c r="J1045" s="2"/>
      <c r="K1045" s="2"/>
      <c r="L1045" s="2" t="str">
        <f t="shared" si="6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60"/>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1158</v>
      </c>
      <c r="D1046" s="2" t="s">
        <v>27</v>
      </c>
      <c r="E1046" s="2" t="s">
        <v>36</v>
      </c>
      <c r="F1046" s="2"/>
      <c r="G1046" s="2"/>
      <c r="H1046" s="2" t="str">
        <f t="shared" si="62"/>
        <v>_</v>
      </c>
      <c r="I1046" s="2"/>
      <c r="J1046" s="2"/>
      <c r="K1046" s="2"/>
      <c r="L1046" s="2" t="str">
        <f t="shared" si="6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6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1159</v>
      </c>
      <c r="D1047" s="2" t="s">
        <v>23</v>
      </c>
      <c r="E1047" s="2" t="s">
        <v>32</v>
      </c>
      <c r="F1047" s="2"/>
      <c r="G1047" s="2"/>
      <c r="H1047" s="2" t="str">
        <f t="shared" si="62"/>
        <v>_</v>
      </c>
      <c r="I1047" s="2"/>
      <c r="J1047" s="2"/>
      <c r="K1047" s="2"/>
      <c r="L1047" s="2" t="str">
        <f t="shared" si="6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6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 t="shared" si="62"/>
        <v>_</v>
      </c>
      <c r="I1048" s="2"/>
      <c r="J1048" s="2"/>
      <c r="K1048" s="2"/>
      <c r="L1048" s="2" t="str">
        <f t="shared" si="6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6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 t="shared" si="62"/>
        <v>_</v>
      </c>
      <c r="I1049" s="2"/>
      <c r="J1049" s="2"/>
      <c r="K1049" s="2"/>
      <c r="L1049" s="2" t="str">
        <f t="shared" si="6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6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 t="shared" si="62"/>
        <v>_</v>
      </c>
      <c r="I1050" s="3"/>
      <c r="J1050" s="3"/>
      <c r="K1050" s="3"/>
      <c r="L1050" s="2" t="str">
        <f t="shared" si="6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6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 t="shared" si="62"/>
        <v>_</v>
      </c>
      <c r="I1051" s="2"/>
      <c r="J1051" s="2"/>
      <c r="K1051" s="2"/>
      <c r="L1051" s="13" t="str">
        <f t="shared" si="6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6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 t="shared" si="62"/>
        <v>_</v>
      </c>
      <c r="I1052" s="2"/>
      <c r="J1052" s="2"/>
      <c r="K1052" s="2"/>
      <c r="L1052" s="2" t="str">
        <f t="shared" si="6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6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 t="shared" si="62"/>
        <v>_</v>
      </c>
      <c r="I1053" s="2"/>
      <c r="J1053" s="2"/>
      <c r="K1053" s="2"/>
      <c r="L1053" s="2" t="str">
        <f t="shared" si="6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6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 t="shared" si="62"/>
        <v>_</v>
      </c>
      <c r="I1054" s="2"/>
      <c r="J1054" s="2"/>
      <c r="K1054" s="2"/>
      <c r="L1054" s="2" t="str">
        <f t="shared" si="6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6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 t="shared" si="62"/>
        <v>_</v>
      </c>
      <c r="I1055" s="2"/>
      <c r="J1055" s="2"/>
      <c r="K1055" s="2"/>
      <c r="L1055" s="2" t="str">
        <f t="shared" si="6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6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 t="shared" si="62"/>
        <v>_</v>
      </c>
      <c r="I1056" s="3"/>
      <c r="J1056" s="3"/>
      <c r="K1056" s="3"/>
      <c r="L1056" s="2" t="str">
        <f t="shared" si="6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6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 t="shared" si="62"/>
        <v>_</v>
      </c>
      <c r="I1057" s="2"/>
      <c r="J1057" s="2"/>
      <c r="K1057" s="2"/>
      <c r="L1057" s="13" t="str">
        <f t="shared" si="6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6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 t="shared" si="62"/>
        <v>_</v>
      </c>
      <c r="I1058" s="2"/>
      <c r="J1058" s="2"/>
      <c r="K1058" s="2"/>
      <c r="L1058" s="2" t="str">
        <f t="shared" si="6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6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 t="shared" si="62"/>
        <v>_</v>
      </c>
      <c r="I1059" s="2"/>
      <c r="J1059" s="2"/>
      <c r="K1059" s="2"/>
      <c r="L1059" s="2" t="str">
        <f t="shared" si="6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6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 t="shared" si="62"/>
        <v>_</v>
      </c>
      <c r="I1060" s="2"/>
      <c r="J1060" s="2"/>
      <c r="K1060" s="2"/>
      <c r="L1060" s="2" t="str">
        <f t="shared" si="6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6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 t="shared" si="62"/>
        <v>_</v>
      </c>
      <c r="I1061" s="2"/>
      <c r="J1061" s="2"/>
      <c r="K1061" s="2"/>
      <c r="L1061" s="2" t="str">
        <f t="shared" si="6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6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 t="shared" si="62"/>
        <v>_</v>
      </c>
      <c r="I1062" s="2"/>
      <c r="J1062" s="2"/>
      <c r="K1062" s="2"/>
      <c r="L1062" s="2" t="str">
        <f t="shared" si="6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6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 t="shared" si="62"/>
        <v>_</v>
      </c>
      <c r="I1063" s="2"/>
      <c r="J1063" s="2"/>
      <c r="K1063" s="2"/>
      <c r="L1063" s="2" t="str">
        <f t="shared" si="6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6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 t="shared" si="62"/>
        <v>_</v>
      </c>
      <c r="I1064" s="2"/>
      <c r="J1064" s="2"/>
      <c r="K1064" s="2"/>
      <c r="L1064" s="2" t="str">
        <f t="shared" si="6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6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 t="shared" si="62"/>
        <v>_</v>
      </c>
      <c r="I1065" s="2"/>
      <c r="J1065" s="2"/>
      <c r="K1065" s="2"/>
      <c r="L1065" s="2" t="str">
        <f t="shared" si="6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6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 t="shared" si="62"/>
        <v>_</v>
      </c>
      <c r="I1066" s="2"/>
      <c r="J1066" s="2"/>
      <c r="K1066" s="2"/>
      <c r="L1066" s="2" t="str">
        <f t="shared" si="6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6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 t="shared" si="62"/>
        <v>_</v>
      </c>
      <c r="I1067" s="3"/>
      <c r="J1067" s="3"/>
      <c r="K1067" s="3"/>
      <c r="L1067" s="3" t="str">
        <f t="shared" si="6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6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 t="shared" si="62"/>
        <v>_</v>
      </c>
      <c r="I1068" s="2"/>
      <c r="J1068" s="2"/>
      <c r="K1068" s="2"/>
      <c r="L1068" s="2" t="str">
        <f t="shared" si="6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6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 t="shared" si="62"/>
        <v>_</v>
      </c>
      <c r="I1069" s="2"/>
      <c r="J1069" s="2"/>
      <c r="K1069" s="2"/>
      <c r="L1069" s="2" t="str">
        <f t="shared" si="6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6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 t="shared" si="62"/>
        <v>_</v>
      </c>
      <c r="I1070" s="2"/>
      <c r="J1070" s="2"/>
      <c r="K1070" s="2"/>
      <c r="L1070" s="2" t="str">
        <f t="shared" si="6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6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 t="shared" si="62"/>
        <v>_</v>
      </c>
      <c r="I1071" s="2"/>
      <c r="J1071" s="2"/>
      <c r="K1071" s="2"/>
      <c r="L1071" s="2" t="str">
        <f t="shared" si="6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6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 t="shared" si="62"/>
        <v>_</v>
      </c>
      <c r="I1072" s="2"/>
      <c r="J1072" s="2"/>
      <c r="K1072" s="2"/>
      <c r="L1072" s="2" t="str">
        <f t="shared" si="6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6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 t="shared" si="62"/>
        <v>_</v>
      </c>
      <c r="I1073" s="2"/>
      <c r="J1073" s="2"/>
      <c r="K1073" s="2"/>
      <c r="L1073" s="2" t="str">
        <f t="shared" si="6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6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 t="shared" si="62"/>
        <v>_</v>
      </c>
      <c r="I1074" s="3"/>
      <c r="J1074" s="3"/>
      <c r="K1074" s="3"/>
      <c r="L1074" s="2" t="str">
        <f t="shared" si="6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6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 t="shared" si="62"/>
        <v>_</v>
      </c>
      <c r="I1075" s="2"/>
      <c r="J1075" s="2"/>
      <c r="K1075" s="2"/>
      <c r="L1075" s="13" t="str">
        <f t="shared" si="6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6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 t="shared" si="62"/>
        <v>_</v>
      </c>
      <c r="I1076" s="2"/>
      <c r="J1076" s="2"/>
      <c r="K1076" s="2"/>
      <c r="L1076" s="2" t="str">
        <f t="shared" si="6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6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 t="shared" si="62"/>
        <v>_</v>
      </c>
      <c r="I1077" s="2"/>
      <c r="J1077" s="2"/>
      <c r="K1077" s="2"/>
      <c r="L1077" s="2" t="str">
        <f t="shared" si="6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6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 t="shared" si="62"/>
        <v>_</v>
      </c>
      <c r="I1078" s="2"/>
      <c r="J1078" s="2"/>
      <c r="K1078" s="2"/>
      <c r="L1078" s="2" t="str">
        <f t="shared" si="6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6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 t="shared" si="62"/>
        <v>_</v>
      </c>
      <c r="I1079" s="3"/>
      <c r="J1079" s="3"/>
      <c r="K1079" s="3"/>
      <c r="L1079" s="3" t="str">
        <f t="shared" si="6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6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 t="shared" si="62"/>
        <v>_</v>
      </c>
      <c r="I1080" s="2"/>
      <c r="J1080" s="2"/>
      <c r="K1080" s="2"/>
      <c r="L1080" s="2" t="str">
        <f t="shared" si="6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6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 t="shared" si="62"/>
        <v>_</v>
      </c>
      <c r="I1081" s="2"/>
      <c r="J1081" s="2"/>
      <c r="K1081" s="2"/>
      <c r="L1081" s="2" t="str">
        <f t="shared" si="6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6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 t="shared" si="62"/>
        <v>_</v>
      </c>
      <c r="I1082" s="2"/>
      <c r="J1082" s="2"/>
      <c r="K1082" s="2"/>
      <c r="L1082" s="2" t="str">
        <f t="shared" si="6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6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 t="shared" si="62"/>
        <v>_</v>
      </c>
      <c r="I1083" s="2"/>
      <c r="J1083" s="2"/>
      <c r="K1083" s="2"/>
      <c r="L1083" s="2" t="str">
        <f t="shared" si="6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6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1196</v>
      </c>
      <c r="D1084" s="2" t="s">
        <v>47</v>
      </c>
      <c r="E1084" s="2" t="s">
        <v>34</v>
      </c>
      <c r="F1084" s="2"/>
      <c r="G1084" s="2"/>
      <c r="H1084" s="2" t="str">
        <f t="shared" si="62"/>
        <v>_</v>
      </c>
      <c r="I1084" s="2"/>
      <c r="J1084" s="2"/>
      <c r="K1084" s="2"/>
      <c r="L1084" s="2" t="str">
        <f t="shared" si="6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6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1197</v>
      </c>
      <c r="D1085" s="2" t="s">
        <v>12</v>
      </c>
      <c r="E1085" s="2" t="s">
        <v>17</v>
      </c>
      <c r="F1085" s="2"/>
      <c r="G1085" s="2"/>
      <c r="H1085" s="2" t="str">
        <f t="shared" si="62"/>
        <v>_</v>
      </c>
      <c r="I1085" s="2"/>
      <c r="J1085" s="2"/>
      <c r="K1085" s="2"/>
      <c r="L1085" s="2" t="str">
        <f t="shared" si="6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6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1198</v>
      </c>
      <c r="D1086" s="2" t="s">
        <v>13</v>
      </c>
      <c r="E1086" s="2" t="s">
        <v>35</v>
      </c>
      <c r="F1086" s="2"/>
      <c r="G1086" s="2"/>
      <c r="H1086" s="2" t="str">
        <f t="shared" si="62"/>
        <v>_</v>
      </c>
      <c r="I1086" s="2"/>
      <c r="J1086" s="2"/>
      <c r="K1086" s="2"/>
      <c r="L1086" s="2" t="str">
        <f t="shared" si="6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6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 t="shared" si="62"/>
        <v>_</v>
      </c>
      <c r="I1087" s="2"/>
      <c r="J1087" s="2"/>
      <c r="K1087" s="2"/>
      <c r="L1087" s="2" t="str">
        <f t="shared" si="6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6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 t="shared" si="62"/>
        <v>_</v>
      </c>
      <c r="I1088" s="3"/>
      <c r="J1088" s="3"/>
      <c r="K1088" s="3"/>
      <c r="L1088" s="2" t="str">
        <f t="shared" si="6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6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 t="shared" si="62"/>
        <v>_</v>
      </c>
      <c r="I1089" s="2"/>
      <c r="J1089" s="2"/>
      <c r="K1089" s="2"/>
      <c r="L1089" s="13" t="str">
        <f t="shared" si="6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6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 t="shared" si="62"/>
        <v>_</v>
      </c>
      <c r="I1090" s="3"/>
      <c r="J1090" s="3"/>
      <c r="K1090" s="3"/>
      <c r="L1090" s="2" t="str">
        <f t="shared" si="6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6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 t="shared" si="62"/>
        <v>_</v>
      </c>
      <c r="I1091" s="2"/>
      <c r="J1091" s="2"/>
      <c r="K1091" s="2"/>
      <c r="L1091" s="13" t="str">
        <f t="shared" si="61"/>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63">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 t="shared" si="62"/>
        <v>_</v>
      </c>
      <c r="I1092" s="2"/>
      <c r="J1092" s="2"/>
      <c r="K1092" s="2"/>
      <c r="L1092" s="2" t="str">
        <f t="shared" ref="L1092:L1155" si="64">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63"/>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 t="shared" si="62"/>
        <v>_</v>
      </c>
      <c r="I1093" s="2"/>
      <c r="J1093" s="2"/>
      <c r="K1093" s="2"/>
      <c r="L1093" s="2" t="str">
        <f t="shared" si="64"/>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63"/>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 t="shared" ref="H1094:H1157" si="65">IF(AND(ISBLANK($F1094),ISBLANK($G1094)),"_",IF($F1094&gt;$G1094,$D1094,$E1094))</f>
        <v>_</v>
      </c>
      <c r="I1094" s="2"/>
      <c r="J1094" s="2"/>
      <c r="K1094" s="2"/>
      <c r="L1094" s="2" t="str">
        <f t="shared" si="64"/>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63"/>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 t="shared" si="65"/>
        <v>_</v>
      </c>
      <c r="I1095" s="2"/>
      <c r="J1095" s="2"/>
      <c r="K1095" s="2"/>
      <c r="L1095" s="2" t="str">
        <f t="shared" si="64"/>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63"/>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 t="shared" si="65"/>
        <v>_</v>
      </c>
      <c r="I1096" s="2"/>
      <c r="J1096" s="2"/>
      <c r="K1096" s="2"/>
      <c r="L1096" s="2" t="str">
        <f t="shared" si="64"/>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63"/>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 t="shared" si="65"/>
        <v>_</v>
      </c>
      <c r="I1097" s="2"/>
      <c r="J1097" s="2"/>
      <c r="K1097" s="2"/>
      <c r="L1097" s="2" t="str">
        <f t="shared" si="64"/>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63"/>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 t="shared" si="65"/>
        <v>_</v>
      </c>
      <c r="I1098" s="2"/>
      <c r="J1098" s="2"/>
      <c r="K1098" s="2"/>
      <c r="L1098" s="2" t="str">
        <f t="shared" si="64"/>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63"/>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 t="shared" si="65"/>
        <v>_</v>
      </c>
      <c r="I1099" s="2"/>
      <c r="J1099" s="2"/>
      <c r="K1099" s="2"/>
      <c r="L1099" s="2" t="str">
        <f t="shared" si="64"/>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63"/>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 t="shared" si="65"/>
        <v>_</v>
      </c>
      <c r="I1100" s="2"/>
      <c r="J1100" s="2"/>
      <c r="K1100" s="2"/>
      <c r="L1100" s="2" t="str">
        <f t="shared" si="64"/>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63"/>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 t="shared" si="65"/>
        <v>_</v>
      </c>
      <c r="I1101" s="2"/>
      <c r="J1101" s="2"/>
      <c r="K1101" s="2"/>
      <c r="L1101" s="2" t="str">
        <f t="shared" si="64"/>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63"/>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 t="shared" si="65"/>
        <v>_</v>
      </c>
      <c r="I1102" s="2"/>
      <c r="J1102" s="2"/>
      <c r="K1102" s="2"/>
      <c r="L1102" s="2" t="str">
        <f t="shared" si="64"/>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63"/>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 t="shared" si="65"/>
        <v>_</v>
      </c>
      <c r="I1103" s="2"/>
      <c r="J1103" s="2"/>
      <c r="K1103" s="2"/>
      <c r="L1103" s="2" t="str">
        <f t="shared" si="64"/>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63"/>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 t="shared" si="65"/>
        <v>_</v>
      </c>
      <c r="I1104" s="3"/>
      <c r="J1104" s="3"/>
      <c r="K1104" s="3"/>
      <c r="L1104" s="2" t="str">
        <f t="shared" si="64"/>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63"/>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 t="shared" si="65"/>
        <v>_</v>
      </c>
      <c r="I1105" s="12"/>
      <c r="J1105" s="12"/>
      <c r="K1105" s="12"/>
      <c r="L1105" s="12" t="str">
        <f t="shared" si="64"/>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63"/>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 t="shared" si="65"/>
        <v>_</v>
      </c>
      <c r="I1106" s="2"/>
      <c r="J1106" s="2"/>
      <c r="K1106" s="2"/>
      <c r="L1106" s="2" t="str">
        <f t="shared" si="64"/>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63"/>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 t="shared" si="65"/>
        <v>_</v>
      </c>
      <c r="I1107" s="2"/>
      <c r="J1107" s="2"/>
      <c r="K1107" s="2"/>
      <c r="L1107" s="2" t="str">
        <f t="shared" si="64"/>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63"/>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 t="shared" si="65"/>
        <v>_</v>
      </c>
      <c r="I1108" s="2"/>
      <c r="J1108" s="2"/>
      <c r="K1108" s="2"/>
      <c r="L1108" s="2" t="str">
        <f t="shared" si="64"/>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63"/>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 t="shared" si="65"/>
        <v>_</v>
      </c>
      <c r="I1109" s="2"/>
      <c r="J1109" s="2"/>
      <c r="K1109" s="2"/>
      <c r="L1109" s="2" t="str">
        <f t="shared" si="64"/>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63"/>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 t="shared" si="65"/>
        <v>_</v>
      </c>
      <c r="I1110" s="2"/>
      <c r="J1110" s="2"/>
      <c r="K1110" s="2"/>
      <c r="L1110" s="2" t="str">
        <f t="shared" si="64"/>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63"/>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 t="shared" si="65"/>
        <v>_</v>
      </c>
      <c r="I1111" s="2"/>
      <c r="J1111" s="2"/>
      <c r="K1111" s="2"/>
      <c r="L1111" s="2" t="str">
        <f t="shared" si="64"/>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63"/>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 t="shared" si="65"/>
        <v>_</v>
      </c>
      <c r="I1112" s="2"/>
      <c r="J1112" s="2"/>
      <c r="K1112" s="2"/>
      <c r="L1112" s="2" t="str">
        <f t="shared" si="64"/>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63"/>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 t="shared" si="65"/>
        <v>_</v>
      </c>
      <c r="I1113" s="2"/>
      <c r="J1113" s="2"/>
      <c r="K1113" s="2"/>
      <c r="L1113" s="2" t="str">
        <f t="shared" si="64"/>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63"/>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 t="shared" si="65"/>
        <v>_</v>
      </c>
      <c r="I1114" s="2"/>
      <c r="J1114" s="2"/>
      <c r="K1114" s="2"/>
      <c r="L1114" s="2" t="str">
        <f t="shared" si="64"/>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63"/>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 t="shared" si="65"/>
        <v>_</v>
      </c>
      <c r="I1115" s="2"/>
      <c r="J1115" s="2"/>
      <c r="K1115" s="2"/>
      <c r="L1115" s="2" t="str">
        <f t="shared" si="64"/>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63"/>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 t="shared" si="65"/>
        <v>_</v>
      </c>
      <c r="I1116" s="2"/>
      <c r="J1116" s="2"/>
      <c r="K1116" s="2"/>
      <c r="L1116" s="2" t="str">
        <f t="shared" si="64"/>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63"/>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 t="shared" si="65"/>
        <v>_</v>
      </c>
      <c r="I1117" s="2"/>
      <c r="J1117" s="2"/>
      <c r="K1117" s="2"/>
      <c r="L1117" s="2" t="str">
        <f t="shared" si="64"/>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63"/>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 t="shared" si="65"/>
        <v>_</v>
      </c>
      <c r="I1118" s="2"/>
      <c r="J1118" s="2"/>
      <c r="K1118" s="2"/>
      <c r="L1118" s="2" t="str">
        <f t="shared" si="64"/>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63"/>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 t="shared" si="65"/>
        <v>_</v>
      </c>
      <c r="I1119" s="3"/>
      <c r="J1119" s="3"/>
      <c r="K1119" s="3"/>
      <c r="L1119" s="2" t="str">
        <f t="shared" si="64"/>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63"/>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 t="shared" si="65"/>
        <v>_</v>
      </c>
      <c r="I1120" s="2"/>
      <c r="J1120" s="2"/>
      <c r="K1120" s="2"/>
      <c r="L1120" s="13" t="str">
        <f t="shared" si="64"/>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63"/>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 t="shared" si="65"/>
        <v>_</v>
      </c>
      <c r="I1121" s="2"/>
      <c r="J1121" s="2"/>
      <c r="K1121" s="2"/>
      <c r="L1121" s="2" t="str">
        <f t="shared" si="64"/>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63"/>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 t="shared" si="65"/>
        <v>_</v>
      </c>
      <c r="I1122" s="2"/>
      <c r="J1122" s="2"/>
      <c r="K1122" s="2"/>
      <c r="L1122" s="2" t="str">
        <f t="shared" si="64"/>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63"/>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 t="shared" si="65"/>
        <v>_</v>
      </c>
      <c r="I1123" s="2"/>
      <c r="J1123" s="2"/>
      <c r="K1123" s="2"/>
      <c r="L1123" s="2" t="str">
        <f t="shared" si="64"/>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63"/>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 t="shared" si="65"/>
        <v>_</v>
      </c>
      <c r="I1124" s="2"/>
      <c r="J1124" s="2"/>
      <c r="K1124" s="2"/>
      <c r="L1124" s="2" t="str">
        <f t="shared" si="64"/>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63"/>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 t="shared" si="65"/>
        <v>_</v>
      </c>
      <c r="I1125" s="2"/>
      <c r="J1125" s="2"/>
      <c r="K1125" s="2"/>
      <c r="L1125" s="2" t="str">
        <f t="shared" si="64"/>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63"/>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 t="shared" si="65"/>
        <v>_</v>
      </c>
      <c r="I1126" s="3"/>
      <c r="J1126" s="3"/>
      <c r="K1126" s="3"/>
      <c r="L1126" s="2" t="str">
        <f t="shared" si="64"/>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63"/>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 t="shared" si="65"/>
        <v>_</v>
      </c>
      <c r="I1127" s="2"/>
      <c r="J1127" s="2"/>
      <c r="K1127" s="2"/>
      <c r="L1127" s="13" t="str">
        <f t="shared" si="64"/>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63"/>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 t="shared" si="65"/>
        <v>_</v>
      </c>
      <c r="I1128" s="2"/>
      <c r="J1128" s="2"/>
      <c r="K1128" s="2"/>
      <c r="L1128" s="2" t="str">
        <f t="shared" si="64"/>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63"/>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 t="shared" si="65"/>
        <v>_</v>
      </c>
      <c r="I1129" s="2"/>
      <c r="J1129" s="2"/>
      <c r="K1129" s="2"/>
      <c r="L1129" s="2" t="str">
        <f t="shared" si="64"/>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63"/>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 t="shared" si="65"/>
        <v>_</v>
      </c>
      <c r="I1130" s="3"/>
      <c r="J1130" s="3"/>
      <c r="K1130" s="3"/>
      <c r="L1130" s="2" t="str">
        <f t="shared" si="64"/>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63"/>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 t="shared" si="65"/>
        <v>_</v>
      </c>
      <c r="I1131" s="2"/>
      <c r="J1131" s="2"/>
      <c r="K1131" s="2"/>
      <c r="L1131" s="13" t="str">
        <f t="shared" si="64"/>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63"/>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 t="shared" si="65"/>
        <v>_</v>
      </c>
      <c r="I1132" s="2"/>
      <c r="J1132" s="2"/>
      <c r="K1132" s="2"/>
      <c r="L1132" s="2" t="str">
        <f t="shared" si="64"/>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63"/>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 t="shared" si="65"/>
        <v>_</v>
      </c>
      <c r="I1133" s="2"/>
      <c r="J1133" s="2"/>
      <c r="K1133" s="2"/>
      <c r="L1133" s="2" t="str">
        <f t="shared" si="64"/>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63"/>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 t="shared" si="65"/>
        <v>_</v>
      </c>
      <c r="I1134" s="2"/>
      <c r="J1134" s="2"/>
      <c r="K1134" s="2"/>
      <c r="L1134" s="2" t="str">
        <f t="shared" si="64"/>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63"/>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 t="shared" si="65"/>
        <v>_</v>
      </c>
      <c r="I1135" s="2"/>
      <c r="J1135" s="2"/>
      <c r="K1135" s="2"/>
      <c r="L1135" s="2" t="str">
        <f t="shared" si="64"/>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63"/>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 t="shared" si="65"/>
        <v>_</v>
      </c>
      <c r="I1136" s="2"/>
      <c r="J1136" s="2"/>
      <c r="K1136" s="2"/>
      <c r="L1136" s="2" t="str">
        <f t="shared" si="64"/>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63"/>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 t="shared" si="65"/>
        <v>_</v>
      </c>
      <c r="I1137" s="2"/>
      <c r="J1137" s="2"/>
      <c r="K1137" s="2"/>
      <c r="L1137" s="2" t="str">
        <f t="shared" si="64"/>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63"/>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 t="shared" si="65"/>
        <v>_</v>
      </c>
      <c r="I1138" s="2"/>
      <c r="J1138" s="2"/>
      <c r="K1138" s="2"/>
      <c r="L1138" s="2" t="str">
        <f t="shared" si="64"/>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63"/>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 t="shared" si="65"/>
        <v>_</v>
      </c>
      <c r="I1139" s="2"/>
      <c r="J1139" s="2"/>
      <c r="K1139" s="2"/>
      <c r="L1139" s="2" t="str">
        <f t="shared" si="64"/>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63"/>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 t="shared" si="65"/>
        <v>_</v>
      </c>
      <c r="I1140" s="3"/>
      <c r="J1140" s="3"/>
      <c r="K1140" s="3"/>
      <c r="L1140" s="2" t="str">
        <f t="shared" si="64"/>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63"/>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 t="shared" si="65"/>
        <v>_</v>
      </c>
      <c r="I1141" s="2"/>
      <c r="J1141" s="2"/>
      <c r="K1141" s="2"/>
      <c r="L1141" s="13" t="str">
        <f t="shared" si="64"/>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63"/>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 t="shared" si="65"/>
        <v>_</v>
      </c>
      <c r="I1142" s="2"/>
      <c r="J1142" s="2"/>
      <c r="K1142" s="2"/>
      <c r="L1142" s="2" t="str">
        <f t="shared" si="64"/>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63"/>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 t="shared" si="65"/>
        <v>_</v>
      </c>
      <c r="I1143" s="2"/>
      <c r="J1143" s="2"/>
      <c r="K1143" s="2"/>
      <c r="L1143" s="2" t="str">
        <f t="shared" si="64"/>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63"/>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 t="shared" si="65"/>
        <v>_</v>
      </c>
      <c r="I1144" s="3"/>
      <c r="J1144" s="3"/>
      <c r="K1144" s="3"/>
      <c r="L1144" s="3" t="str">
        <f t="shared" si="64"/>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63"/>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 t="shared" si="65"/>
        <v>_</v>
      </c>
      <c r="I1145" s="2"/>
      <c r="J1145" s="2"/>
      <c r="K1145" s="2"/>
      <c r="L1145" s="2" t="str">
        <f t="shared" si="64"/>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63"/>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 t="shared" si="65"/>
        <v>_</v>
      </c>
      <c r="I1146" s="2"/>
      <c r="J1146" s="2"/>
      <c r="K1146" s="2"/>
      <c r="L1146" s="2" t="str">
        <f t="shared" si="64"/>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63"/>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 t="shared" si="65"/>
        <v>_</v>
      </c>
      <c r="I1147" s="2"/>
      <c r="J1147" s="2"/>
      <c r="K1147" s="2"/>
      <c r="L1147" s="2" t="str">
        <f t="shared" si="64"/>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63"/>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 t="shared" si="65"/>
        <v>_</v>
      </c>
      <c r="I1148" s="2"/>
      <c r="J1148" s="2"/>
      <c r="K1148" s="2"/>
      <c r="L1148" s="2" t="str">
        <f t="shared" si="64"/>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63"/>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 t="shared" si="65"/>
        <v>_</v>
      </c>
      <c r="I1149" s="2"/>
      <c r="J1149" s="2"/>
      <c r="K1149" s="2"/>
      <c r="L1149" s="2" t="str">
        <f t="shared" si="64"/>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63"/>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 t="shared" si="65"/>
        <v>_</v>
      </c>
      <c r="I1150" s="2"/>
      <c r="J1150" s="2"/>
      <c r="K1150" s="2"/>
      <c r="L1150" s="2" t="str">
        <f t="shared" si="64"/>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63"/>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1263</v>
      </c>
      <c r="D1151" s="2" t="s">
        <v>34</v>
      </c>
      <c r="E1151" s="2" t="s">
        <v>24</v>
      </c>
      <c r="F1151" s="2"/>
      <c r="G1151" s="2"/>
      <c r="H1151" s="2" t="str">
        <f t="shared" si="65"/>
        <v>_</v>
      </c>
      <c r="I1151" s="2"/>
      <c r="J1151" s="2"/>
      <c r="K1151" s="2"/>
      <c r="L1151" s="2" t="str">
        <f t="shared" si="64"/>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63"/>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1264</v>
      </c>
      <c r="D1152" s="2" t="s">
        <v>28</v>
      </c>
      <c r="E1152" s="2" t="s">
        <v>26</v>
      </c>
      <c r="F1152" s="2"/>
      <c r="G1152" s="2"/>
      <c r="H1152" s="2" t="str">
        <f t="shared" si="65"/>
        <v>_</v>
      </c>
      <c r="I1152" s="2"/>
      <c r="J1152" s="2"/>
      <c r="K1152" s="2"/>
      <c r="L1152" s="2" t="str">
        <f t="shared" si="64"/>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63"/>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 t="shared" si="65"/>
        <v>_</v>
      </c>
      <c r="I1153" s="2"/>
      <c r="J1153" s="2"/>
      <c r="K1153" s="2"/>
      <c r="L1153" s="2" t="str">
        <f t="shared" si="64"/>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63"/>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 t="shared" si="65"/>
        <v>_</v>
      </c>
      <c r="I1154" s="3"/>
      <c r="J1154" s="3"/>
      <c r="K1154" s="3"/>
      <c r="L1154" s="3" t="str">
        <f t="shared" si="64"/>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63"/>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 t="shared" si="65"/>
        <v>_</v>
      </c>
      <c r="I1155" s="2"/>
      <c r="J1155" s="2"/>
      <c r="K1155" s="2"/>
      <c r="L1155" s="2" t="str">
        <f t="shared" si="64"/>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6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 t="shared" si="65"/>
        <v>_</v>
      </c>
      <c r="I1156" s="2"/>
      <c r="J1156" s="2"/>
      <c r="K1156" s="2"/>
      <c r="L1156" s="2" t="str">
        <f t="shared" ref="L1156:L1219" si="67">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6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 t="shared" si="65"/>
        <v>_</v>
      </c>
      <c r="I1157" s="2"/>
      <c r="J1157" s="2"/>
      <c r="K1157" s="2"/>
      <c r="L1157" s="2" t="str">
        <f t="shared" si="67"/>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6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 t="shared" ref="H1158:H1221" si="68">IF(AND(ISBLANK($F1158),ISBLANK($G1158)),"_",IF($F1158&gt;$G1158,$D1158,$E1158))</f>
        <v>_</v>
      </c>
      <c r="I1158" s="2"/>
      <c r="J1158" s="2"/>
      <c r="K1158" s="2"/>
      <c r="L1158" s="2" t="str">
        <f t="shared" si="67"/>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6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 t="shared" si="68"/>
        <v>_</v>
      </c>
      <c r="I1159" s="2"/>
      <c r="J1159" s="2"/>
      <c r="K1159" s="2"/>
      <c r="L1159" s="2" t="str">
        <f t="shared" si="67"/>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6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 t="shared" si="68"/>
        <v>_</v>
      </c>
      <c r="I1160" s="3"/>
      <c r="J1160" s="3"/>
      <c r="K1160" s="3"/>
      <c r="L1160" s="2" t="str">
        <f t="shared" si="67"/>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66"/>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 t="shared" si="68"/>
        <v>_</v>
      </c>
      <c r="I1161" s="2"/>
      <c r="J1161" s="2"/>
      <c r="K1161" s="2"/>
      <c r="L1161" s="13" t="str">
        <f t="shared" si="67"/>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6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 t="shared" si="68"/>
        <v>_</v>
      </c>
      <c r="I1162" s="2"/>
      <c r="J1162" s="2"/>
      <c r="K1162" s="2"/>
      <c r="L1162" s="2" t="str">
        <f t="shared" si="67"/>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6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 t="shared" si="68"/>
        <v>_</v>
      </c>
      <c r="I1163" s="2"/>
      <c r="J1163" s="2"/>
      <c r="K1163" s="2"/>
      <c r="L1163" s="2" t="str">
        <f t="shared" si="67"/>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6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 t="shared" si="68"/>
        <v>_</v>
      </c>
      <c r="I1164" s="2"/>
      <c r="J1164" s="2"/>
      <c r="K1164" s="2"/>
      <c r="L1164" s="2" t="str">
        <f t="shared" si="67"/>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6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 t="shared" si="68"/>
        <v>_</v>
      </c>
      <c r="I1165" s="2"/>
      <c r="J1165" s="2"/>
      <c r="K1165" s="2"/>
      <c r="L1165" s="2" t="str">
        <f t="shared" si="67"/>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6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 t="shared" si="68"/>
        <v>_</v>
      </c>
      <c r="I1166" s="2"/>
      <c r="J1166" s="2"/>
      <c r="K1166" s="2"/>
      <c r="L1166" s="2" t="str">
        <f t="shared" si="67"/>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6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 t="shared" si="68"/>
        <v>_</v>
      </c>
      <c r="I1167" s="2"/>
      <c r="J1167" s="2"/>
      <c r="K1167" s="2"/>
      <c r="L1167" s="2" t="str">
        <f t="shared" si="67"/>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6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 t="shared" si="68"/>
        <v>_</v>
      </c>
      <c r="I1168" s="2"/>
      <c r="J1168" s="2"/>
      <c r="K1168" s="2"/>
      <c r="L1168" s="2" t="str">
        <f t="shared" si="67"/>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6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 t="shared" si="68"/>
        <v>_</v>
      </c>
      <c r="I1169" s="2"/>
      <c r="J1169" s="2"/>
      <c r="K1169" s="2"/>
      <c r="L1169" s="2" t="str">
        <f t="shared" si="67"/>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6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 t="shared" si="68"/>
        <v>_</v>
      </c>
      <c r="I1170" s="2"/>
      <c r="J1170" s="2"/>
      <c r="K1170" s="2"/>
      <c r="L1170" s="2" t="str">
        <f t="shared" si="67"/>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6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 t="shared" si="68"/>
        <v>_</v>
      </c>
      <c r="I1171" s="3"/>
      <c r="J1171" s="3"/>
      <c r="K1171" s="3"/>
      <c r="L1171" s="2" t="str">
        <f t="shared" si="67"/>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66"/>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 t="shared" si="68"/>
        <v>_</v>
      </c>
      <c r="I1172" s="2"/>
      <c r="J1172" s="2"/>
      <c r="K1172" s="2"/>
      <c r="L1172" s="13" t="str">
        <f t="shared" si="67"/>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6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 t="shared" si="68"/>
        <v>_</v>
      </c>
      <c r="I1173" s="2"/>
      <c r="J1173" s="2"/>
      <c r="K1173" s="2"/>
      <c r="L1173" s="2" t="str">
        <f t="shared" si="67"/>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6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 t="shared" si="68"/>
        <v>_</v>
      </c>
      <c r="I1174" s="2"/>
      <c r="J1174" s="2"/>
      <c r="K1174" s="2"/>
      <c r="L1174" s="2" t="str">
        <f t="shared" si="67"/>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6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 t="shared" si="68"/>
        <v>_</v>
      </c>
      <c r="I1175" s="2"/>
      <c r="J1175" s="2"/>
      <c r="K1175" s="2"/>
      <c r="L1175" s="2" t="str">
        <f t="shared" si="67"/>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6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 t="shared" si="68"/>
        <v>_</v>
      </c>
      <c r="I1176" s="2"/>
      <c r="J1176" s="2"/>
      <c r="K1176" s="2"/>
      <c r="L1176" s="2" t="str">
        <f t="shared" si="67"/>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6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 t="shared" si="68"/>
        <v>_</v>
      </c>
      <c r="I1177" s="2"/>
      <c r="J1177" s="2"/>
      <c r="K1177" s="2"/>
      <c r="L1177" s="2" t="str">
        <f t="shared" si="67"/>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6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 t="shared" si="68"/>
        <v>_</v>
      </c>
      <c r="I1178" s="2"/>
      <c r="J1178" s="2"/>
      <c r="K1178" s="2"/>
      <c r="L1178" s="2" t="str">
        <f t="shared" si="67"/>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6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 t="shared" si="68"/>
        <v>_</v>
      </c>
      <c r="I1179" s="3"/>
      <c r="J1179" s="3"/>
      <c r="K1179" s="3"/>
      <c r="L1179" s="3" t="str">
        <f t="shared" si="67"/>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66"/>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 t="shared" si="68"/>
        <v>_</v>
      </c>
      <c r="I1180" s="2"/>
      <c r="J1180" s="2"/>
      <c r="K1180" s="2"/>
      <c r="L1180" s="2" t="str">
        <f t="shared" si="67"/>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6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 t="shared" si="68"/>
        <v>_</v>
      </c>
      <c r="I1181" s="2"/>
      <c r="J1181" s="2"/>
      <c r="K1181" s="2"/>
      <c r="L1181" s="2" t="str">
        <f t="shared" si="67"/>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6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 t="shared" si="68"/>
        <v>_</v>
      </c>
      <c r="I1182" s="2"/>
      <c r="J1182" s="2"/>
      <c r="K1182" s="2"/>
      <c r="L1182" s="2" t="str">
        <f t="shared" si="67"/>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6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 t="shared" si="68"/>
        <v>_</v>
      </c>
      <c r="I1183" s="3"/>
      <c r="J1183" s="3"/>
      <c r="K1183" s="3"/>
      <c r="L1183" s="2" t="str">
        <f t="shared" si="67"/>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66"/>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 t="shared" si="68"/>
        <v>_</v>
      </c>
      <c r="I1184" s="2"/>
      <c r="J1184" s="2"/>
      <c r="K1184" s="2"/>
      <c r="L1184" s="13" t="str">
        <f t="shared" si="67"/>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6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 t="shared" si="68"/>
        <v>_</v>
      </c>
      <c r="I1185" s="2"/>
      <c r="J1185" s="2"/>
      <c r="K1185" s="2"/>
      <c r="L1185" s="2" t="str">
        <f t="shared" si="67"/>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6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 t="shared" si="68"/>
        <v>_</v>
      </c>
      <c r="I1186" s="2"/>
      <c r="J1186" s="2"/>
      <c r="K1186" s="2"/>
      <c r="L1186" s="2" t="str">
        <f t="shared" si="67"/>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6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 t="shared" si="68"/>
        <v>_</v>
      </c>
      <c r="I1187" s="2"/>
      <c r="J1187" s="2"/>
      <c r="K1187" s="2"/>
      <c r="L1187" s="2" t="str">
        <f t="shared" si="67"/>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6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 t="shared" si="68"/>
        <v>_</v>
      </c>
      <c r="I1188" s="2"/>
      <c r="J1188" s="2"/>
      <c r="K1188" s="2"/>
      <c r="L1188" s="2" t="str">
        <f t="shared" si="67"/>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6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 t="shared" si="68"/>
        <v>_</v>
      </c>
      <c r="I1189" s="2"/>
      <c r="J1189" s="2"/>
      <c r="K1189" s="2"/>
      <c r="L1189" s="2" t="str">
        <f t="shared" si="67"/>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6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 t="shared" si="68"/>
        <v>_</v>
      </c>
      <c r="I1190" s="2"/>
      <c r="J1190" s="2"/>
      <c r="K1190" s="2"/>
      <c r="L1190" s="2" t="str">
        <f t="shared" si="67"/>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6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 t="shared" si="68"/>
        <v>_</v>
      </c>
      <c r="I1191" s="2"/>
      <c r="J1191" s="2"/>
      <c r="K1191" s="2"/>
      <c r="L1191" s="2" t="str">
        <f t="shared" si="67"/>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6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 t="shared" si="68"/>
        <v>_</v>
      </c>
      <c r="I1192" s="2"/>
      <c r="J1192" s="2"/>
      <c r="K1192" s="2"/>
      <c r="L1192" s="2" t="str">
        <f t="shared" si="67"/>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6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 t="shared" si="68"/>
        <v>_</v>
      </c>
      <c r="I1193" s="3"/>
      <c r="J1193" s="3"/>
      <c r="K1193" s="3"/>
      <c r="L1193" s="2" t="str">
        <f t="shared" si="67"/>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66"/>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 t="shared" si="68"/>
        <v>_</v>
      </c>
      <c r="I1194" s="2"/>
      <c r="J1194" s="2"/>
      <c r="K1194" s="2"/>
      <c r="L1194" s="13" t="str">
        <f t="shared" si="67"/>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6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 t="shared" si="68"/>
        <v>_</v>
      </c>
      <c r="I1195" s="2"/>
      <c r="J1195" s="2"/>
      <c r="K1195" s="2"/>
      <c r="L1195" s="2" t="str">
        <f t="shared" si="67"/>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6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 t="shared" si="68"/>
        <v>_</v>
      </c>
      <c r="I1196" s="2"/>
      <c r="J1196" s="2"/>
      <c r="K1196" s="2"/>
      <c r="L1196" s="2" t="str">
        <f t="shared" si="67"/>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6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 t="shared" si="68"/>
        <v>_</v>
      </c>
      <c r="I1197" s="2"/>
      <c r="J1197" s="2"/>
      <c r="K1197" s="2"/>
      <c r="L1197" s="2" t="str">
        <f t="shared" si="67"/>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6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 t="shared" si="68"/>
        <v>_</v>
      </c>
      <c r="I1198" s="3"/>
      <c r="J1198" s="3"/>
      <c r="K1198" s="3"/>
      <c r="L1198" s="3" t="str">
        <f t="shared" si="67"/>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66"/>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 t="shared" si="68"/>
        <v>_</v>
      </c>
      <c r="I1199" s="2"/>
      <c r="J1199" s="2"/>
      <c r="K1199" s="2"/>
      <c r="L1199" s="2" t="str">
        <f t="shared" si="67"/>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6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 t="shared" si="68"/>
        <v>_</v>
      </c>
      <c r="I1200" s="2"/>
      <c r="J1200" s="2"/>
      <c r="K1200" s="2"/>
      <c r="L1200" s="2" t="str">
        <f t="shared" si="67"/>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6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 t="shared" si="68"/>
        <v>_</v>
      </c>
      <c r="I1201" s="2"/>
      <c r="J1201" s="2"/>
      <c r="K1201" s="2"/>
      <c r="L1201" s="2" t="str">
        <f t="shared" si="67"/>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6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 t="shared" si="68"/>
        <v>_</v>
      </c>
      <c r="I1202" s="2"/>
      <c r="J1202" s="2"/>
      <c r="K1202" s="2"/>
      <c r="L1202" s="2" t="str">
        <f t="shared" si="67"/>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6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 t="shared" si="68"/>
        <v>_</v>
      </c>
      <c r="I1203" s="2"/>
      <c r="J1203" s="2"/>
      <c r="K1203" s="2"/>
      <c r="L1203" s="2" t="str">
        <f t="shared" si="67"/>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6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 t="shared" si="68"/>
        <v>_</v>
      </c>
      <c r="I1204" s="2"/>
      <c r="J1204" s="2"/>
      <c r="K1204" s="2"/>
      <c r="L1204" s="2" t="str">
        <f t="shared" si="67"/>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6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 t="shared" si="68"/>
        <v>_</v>
      </c>
      <c r="I1205" s="2"/>
      <c r="J1205" s="2"/>
      <c r="K1205" s="2"/>
      <c r="L1205" s="2" t="str">
        <f t="shared" si="67"/>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6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 t="shared" si="68"/>
        <v>_</v>
      </c>
      <c r="I1206" s="2"/>
      <c r="J1206" s="2"/>
      <c r="K1206" s="2"/>
      <c r="L1206" s="2" t="str">
        <f t="shared" si="67"/>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6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 t="shared" si="68"/>
        <v>_</v>
      </c>
      <c r="I1207" s="3"/>
      <c r="J1207" s="3"/>
      <c r="K1207" s="3"/>
      <c r="L1207" s="2" t="str">
        <f t="shared" si="67"/>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66"/>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 t="shared" si="68"/>
        <v>_</v>
      </c>
      <c r="I1208" s="2"/>
      <c r="J1208" s="2"/>
      <c r="K1208" s="2"/>
      <c r="L1208" s="13" t="str">
        <f t="shared" si="67"/>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6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 t="shared" si="68"/>
        <v>_</v>
      </c>
      <c r="I1209" s="2"/>
      <c r="J1209" s="2"/>
      <c r="K1209" s="2"/>
      <c r="L1209" s="2" t="str">
        <f t="shared" si="67"/>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6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 t="shared" si="68"/>
        <v>_</v>
      </c>
      <c r="I1210" s="3"/>
      <c r="J1210" s="3"/>
      <c r="K1210" s="3"/>
      <c r="L1210" s="3" t="str">
        <f t="shared" si="67"/>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66"/>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 t="shared" si="68"/>
        <v>_</v>
      </c>
      <c r="I1211" s="2"/>
      <c r="J1211" s="2"/>
      <c r="K1211" s="2"/>
      <c r="L1211" s="2" t="str">
        <f t="shared" si="67"/>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6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 t="shared" si="68"/>
        <v>_</v>
      </c>
      <c r="I1212" s="2"/>
      <c r="J1212" s="2"/>
      <c r="K1212" s="2"/>
      <c r="L1212" s="2" t="str">
        <f t="shared" si="67"/>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6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 t="shared" si="68"/>
        <v>_</v>
      </c>
      <c r="I1213" s="2"/>
      <c r="J1213" s="2"/>
      <c r="K1213" s="2"/>
      <c r="L1213" s="2" t="str">
        <f t="shared" si="67"/>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6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 t="shared" si="68"/>
        <v>_</v>
      </c>
      <c r="I1214" s="2"/>
      <c r="J1214" s="2"/>
      <c r="K1214" s="2"/>
      <c r="L1214" s="2" t="str">
        <f t="shared" si="67"/>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6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 t="shared" si="68"/>
        <v>_</v>
      </c>
      <c r="I1215" s="2"/>
      <c r="J1215" s="2"/>
      <c r="K1215" s="2"/>
      <c r="L1215" s="2" t="str">
        <f t="shared" si="67"/>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6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 t="shared" si="68"/>
        <v>_</v>
      </c>
      <c r="I1216" s="2"/>
      <c r="J1216" s="2"/>
      <c r="K1216" s="2"/>
      <c r="L1216" s="2" t="str">
        <f t="shared" si="67"/>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6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 t="shared" si="68"/>
        <v>_</v>
      </c>
      <c r="I1217" s="2"/>
      <c r="J1217" s="2"/>
      <c r="K1217" s="2"/>
      <c r="L1217" s="2" t="str">
        <f t="shared" si="67"/>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6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 t="shared" si="68"/>
        <v>_</v>
      </c>
      <c r="I1218" s="2"/>
      <c r="J1218" s="2"/>
      <c r="K1218" s="2"/>
      <c r="L1218" s="2" t="str">
        <f t="shared" si="67"/>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6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 t="shared" si="68"/>
        <v>_</v>
      </c>
      <c r="I1219" s="2"/>
      <c r="J1219" s="2"/>
      <c r="K1219" s="2"/>
      <c r="L1219" s="2" t="str">
        <f t="shared" si="67"/>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69">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 t="shared" si="68"/>
        <v>_</v>
      </c>
      <c r="I1220" s="2"/>
      <c r="J1220" s="2"/>
      <c r="K1220" s="2"/>
      <c r="L1220" s="2" t="str">
        <f t="shared" ref="L1220:L1283" si="70">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69"/>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 t="shared" si="68"/>
        <v>_</v>
      </c>
      <c r="I1221" s="2"/>
      <c r="J1221" s="2"/>
      <c r="K1221" s="2"/>
      <c r="L1221" s="2" t="str">
        <f t="shared" si="7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69"/>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 t="shared" ref="H1222:H1285" si="71">IF(AND(ISBLANK($F1222),ISBLANK($G1222)),"_",IF($F1222&gt;$G1222,$D1222,$E1222))</f>
        <v>_</v>
      </c>
      <c r="I1222" s="2"/>
      <c r="J1222" s="2"/>
      <c r="K1222" s="2"/>
      <c r="L1222" s="2" t="str">
        <f t="shared" si="7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69"/>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 t="shared" si="71"/>
        <v>_</v>
      </c>
      <c r="I1223" s="3"/>
      <c r="J1223" s="3"/>
      <c r="K1223" s="3"/>
      <c r="L1223" s="3" t="str">
        <f t="shared" si="7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69"/>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 t="shared" si="71"/>
        <v>_</v>
      </c>
      <c r="I1224" s="2"/>
      <c r="J1224" s="2"/>
      <c r="K1224" s="2"/>
      <c r="L1224" s="2" t="str">
        <f t="shared" si="7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69"/>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 t="shared" si="71"/>
        <v>_</v>
      </c>
      <c r="I1225" s="2"/>
      <c r="J1225" s="2"/>
      <c r="K1225" s="2"/>
      <c r="L1225" s="2" t="str">
        <f t="shared" si="7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69"/>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 t="shared" si="71"/>
        <v>_</v>
      </c>
      <c r="I1226" s="2"/>
      <c r="J1226" s="2"/>
      <c r="K1226" s="2"/>
      <c r="L1226" s="2" t="str">
        <f t="shared" si="7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69"/>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 t="shared" si="71"/>
        <v>_</v>
      </c>
      <c r="I1227" s="2"/>
      <c r="J1227" s="2"/>
      <c r="K1227" s="2"/>
      <c r="L1227" s="2" t="str">
        <f t="shared" si="7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69"/>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 t="shared" si="71"/>
        <v>_</v>
      </c>
      <c r="I1228" s="2"/>
      <c r="J1228" s="2"/>
      <c r="K1228" s="2"/>
      <c r="L1228" s="2" t="str">
        <f t="shared" si="7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69"/>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 t="shared" si="71"/>
        <v>_</v>
      </c>
      <c r="I1229" s="2"/>
      <c r="J1229" s="2"/>
      <c r="K1229" s="2"/>
      <c r="L1229" s="2" t="str">
        <f t="shared" si="7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69"/>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 t="shared" si="71"/>
        <v>_</v>
      </c>
      <c r="I1230" s="2"/>
      <c r="J1230" s="2"/>
      <c r="K1230" s="2"/>
      <c r="L1230" s="2" t="str">
        <f t="shared" si="7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69"/>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 t="shared" si="71"/>
        <v>_</v>
      </c>
      <c r="I1231" s="3"/>
      <c r="J1231" s="3"/>
      <c r="K1231" s="3"/>
      <c r="L1231" s="3" t="str">
        <f t="shared" si="7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69"/>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 t="shared" si="71"/>
        <v>_</v>
      </c>
      <c r="I1232" s="2"/>
      <c r="J1232" s="2"/>
      <c r="K1232" s="2"/>
      <c r="L1232" s="2" t="str">
        <f t="shared" si="7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69"/>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 t="shared" si="71"/>
        <v>_</v>
      </c>
      <c r="I1233" s="2"/>
      <c r="J1233" s="2"/>
      <c r="K1233" s="2"/>
      <c r="L1233" s="2" t="str">
        <f t="shared" si="7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69"/>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 t="shared" si="71"/>
        <v>_</v>
      </c>
      <c r="I1234" s="2"/>
      <c r="J1234" s="2"/>
      <c r="K1234" s="2"/>
      <c r="L1234" s="2" t="str">
        <f t="shared" si="7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69"/>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 t="shared" si="71"/>
        <v>_</v>
      </c>
      <c r="I1235" s="2"/>
      <c r="J1235" s="2"/>
      <c r="K1235" s="2"/>
      <c r="L1235" s="2" t="str">
        <f t="shared" si="7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69"/>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 t="shared" si="71"/>
        <v>_</v>
      </c>
      <c r="I1236" s="3"/>
      <c r="J1236" s="3"/>
      <c r="K1236" s="3"/>
      <c r="L1236" s="2" t="str">
        <f t="shared" si="7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69"/>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 t="shared" si="71"/>
        <v>_</v>
      </c>
      <c r="I1237" s="2"/>
      <c r="J1237" s="2"/>
      <c r="K1237" s="2"/>
      <c r="L1237" s="13" t="str">
        <f t="shared" si="7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69"/>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 t="shared" si="71"/>
        <v>_</v>
      </c>
      <c r="I1238" s="2"/>
      <c r="J1238" s="2"/>
      <c r="K1238" s="2"/>
      <c r="L1238" s="2" t="str">
        <f t="shared" si="7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69"/>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 t="shared" si="71"/>
        <v>_</v>
      </c>
      <c r="I1239" s="2"/>
      <c r="J1239" s="2"/>
      <c r="K1239" s="2"/>
      <c r="L1239" s="2" t="str">
        <f t="shared" si="7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69"/>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 t="shared" si="71"/>
        <v>_</v>
      </c>
      <c r="I1240" s="2"/>
      <c r="J1240" s="2"/>
      <c r="K1240" s="2"/>
      <c r="L1240" s="2" t="str">
        <f t="shared" si="7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69"/>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 t="shared" si="71"/>
        <v>_</v>
      </c>
      <c r="I1241" s="2"/>
      <c r="J1241" s="2"/>
      <c r="K1241" s="2"/>
      <c r="L1241" s="2" t="str">
        <f t="shared" si="7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69"/>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 t="shared" si="71"/>
        <v>_</v>
      </c>
      <c r="I1242" s="2"/>
      <c r="J1242" s="2"/>
      <c r="K1242" s="2"/>
      <c r="L1242" s="2" t="str">
        <f t="shared" si="7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69"/>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 t="shared" si="71"/>
        <v>_</v>
      </c>
      <c r="I1243" s="2"/>
      <c r="J1243" s="2"/>
      <c r="K1243" s="2"/>
      <c r="L1243" s="2" t="str">
        <f t="shared" si="7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69"/>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 t="shared" si="71"/>
        <v>_</v>
      </c>
      <c r="I1244" s="2"/>
      <c r="J1244" s="2"/>
      <c r="K1244" s="2"/>
      <c r="L1244" s="2" t="str">
        <f t="shared" si="7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69"/>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 t="shared" si="71"/>
        <v>_</v>
      </c>
      <c r="I1245" s="2"/>
      <c r="J1245" s="2"/>
      <c r="K1245" s="2"/>
      <c r="L1245" s="2" t="str">
        <f t="shared" si="7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69"/>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 t="shared" si="71"/>
        <v>_</v>
      </c>
      <c r="I1246" s="3"/>
      <c r="J1246" s="3"/>
      <c r="K1246" s="3"/>
      <c r="L1246" s="2" t="str">
        <f t="shared" si="7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69"/>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 t="shared" si="71"/>
        <v>_</v>
      </c>
      <c r="I1247" s="2"/>
      <c r="J1247" s="2"/>
      <c r="K1247" s="2"/>
      <c r="L1247" s="13" t="str">
        <f t="shared" si="7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69"/>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 t="shared" si="71"/>
        <v>_</v>
      </c>
      <c r="I1248" s="2"/>
      <c r="J1248" s="2"/>
      <c r="K1248" s="2"/>
      <c r="L1248" s="2" t="str">
        <f t="shared" si="7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69"/>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 t="shared" si="71"/>
        <v>_</v>
      </c>
      <c r="I1249" s="2"/>
      <c r="J1249" s="2"/>
      <c r="K1249" s="2"/>
      <c r="L1249" s="2" t="str">
        <f t="shared" si="7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69"/>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 t="shared" si="71"/>
        <v>_</v>
      </c>
      <c r="I1250" s="2"/>
      <c r="J1250" s="2"/>
      <c r="K1250" s="2"/>
      <c r="L1250" s="2" t="str">
        <f t="shared" si="7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69"/>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 t="shared" si="71"/>
        <v>_</v>
      </c>
      <c r="I1251" s="3"/>
      <c r="J1251" s="3"/>
      <c r="K1251" s="3"/>
      <c r="L1251" s="2" t="str">
        <f t="shared" si="7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69"/>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 t="shared" si="71"/>
        <v>_</v>
      </c>
      <c r="I1252" s="2"/>
      <c r="J1252" s="2"/>
      <c r="K1252" s="2"/>
      <c r="L1252" s="13" t="str">
        <f t="shared" si="7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69"/>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 t="shared" si="71"/>
        <v>_</v>
      </c>
      <c r="I1253" s="2"/>
      <c r="J1253" s="2"/>
      <c r="K1253" s="2"/>
      <c r="L1253" s="2" t="str">
        <f t="shared" si="7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69"/>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1366</v>
      </c>
      <c r="D1254" s="2" t="s">
        <v>29</v>
      </c>
      <c r="E1254" s="2" t="s">
        <v>36</v>
      </c>
      <c r="F1254" s="2"/>
      <c r="G1254" s="2"/>
      <c r="H1254" s="2" t="str">
        <f t="shared" si="71"/>
        <v>_</v>
      </c>
      <c r="I1254" s="2"/>
      <c r="J1254" s="2"/>
      <c r="K1254" s="2"/>
      <c r="L1254" s="2" t="str">
        <f t="shared" si="7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69"/>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1367</v>
      </c>
      <c r="D1255" s="2" t="s">
        <v>44</v>
      </c>
      <c r="E1255" s="2" t="s">
        <v>46</v>
      </c>
      <c r="F1255" s="2"/>
      <c r="G1255" s="2"/>
      <c r="H1255" s="2" t="str">
        <f t="shared" si="71"/>
        <v>_</v>
      </c>
      <c r="I1255" s="2"/>
      <c r="J1255" s="2"/>
      <c r="K1255" s="2"/>
      <c r="L1255" s="2" t="str">
        <f t="shared" si="7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69"/>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 t="shared" si="71"/>
        <v>_</v>
      </c>
      <c r="I1256" s="2"/>
      <c r="J1256" s="2"/>
      <c r="K1256" s="2"/>
      <c r="L1256" s="2" t="str">
        <f t="shared" si="7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69"/>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 t="shared" si="71"/>
        <v>_</v>
      </c>
      <c r="I1257" s="2"/>
      <c r="J1257" s="2"/>
      <c r="K1257" s="2"/>
      <c r="L1257" s="2" t="str">
        <f t="shared" si="7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69"/>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 t="shared" si="71"/>
        <v>_</v>
      </c>
      <c r="I1258" s="2"/>
      <c r="J1258" s="2"/>
      <c r="K1258" s="2"/>
      <c r="L1258" s="2" t="str">
        <f t="shared" si="7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69"/>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 t="shared" si="71"/>
        <v>_</v>
      </c>
      <c r="I1259" s="2"/>
      <c r="J1259" s="2"/>
      <c r="K1259" s="2"/>
      <c r="L1259" s="2" t="str">
        <f t="shared" si="7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69"/>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 t="shared" si="71"/>
        <v>_</v>
      </c>
      <c r="I1260" s="2"/>
      <c r="J1260" s="2"/>
      <c r="K1260" s="2"/>
      <c r="L1260" s="2" t="str">
        <f t="shared" si="7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69"/>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 t="shared" si="71"/>
        <v>_</v>
      </c>
      <c r="I1261" s="3"/>
      <c r="J1261" s="3"/>
      <c r="K1261" s="3"/>
      <c r="L1261" s="3" t="str">
        <f t="shared" si="7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69"/>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 t="shared" si="71"/>
        <v>_</v>
      </c>
      <c r="I1262" s="2"/>
      <c r="J1262" s="2"/>
      <c r="K1262" s="2"/>
      <c r="L1262" s="2" t="str">
        <f t="shared" si="7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69"/>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 t="shared" si="71"/>
        <v>_</v>
      </c>
      <c r="I1263" s="2"/>
      <c r="J1263" s="2"/>
      <c r="K1263" s="2"/>
      <c r="L1263" s="2" t="str">
        <f t="shared" si="7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69"/>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 t="shared" si="71"/>
        <v>_</v>
      </c>
      <c r="I1264" s="2"/>
      <c r="J1264" s="2"/>
      <c r="K1264" s="2"/>
      <c r="L1264" s="2" t="str">
        <f t="shared" si="7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69"/>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 t="shared" si="71"/>
        <v>_</v>
      </c>
      <c r="I1265" s="2"/>
      <c r="J1265" s="2"/>
      <c r="K1265" s="2"/>
      <c r="L1265" s="2" t="str">
        <f t="shared" si="7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69"/>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 t="shared" si="71"/>
        <v>_</v>
      </c>
      <c r="I1266" s="3"/>
      <c r="J1266" s="3"/>
      <c r="K1266" s="3"/>
      <c r="L1266" s="2" t="str">
        <f t="shared" si="7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69"/>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 t="shared" si="71"/>
        <v>_</v>
      </c>
      <c r="I1267" s="2"/>
      <c r="J1267" s="2"/>
      <c r="K1267" s="2"/>
      <c r="L1267" s="13" t="str">
        <f t="shared" si="7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69"/>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 t="shared" si="71"/>
        <v>_</v>
      </c>
      <c r="I1268" s="2"/>
      <c r="J1268" s="2"/>
      <c r="K1268" s="2"/>
      <c r="L1268" s="2" t="str">
        <f t="shared" si="7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69"/>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 t="shared" si="71"/>
        <v>_</v>
      </c>
      <c r="I1269" s="2"/>
      <c r="J1269" s="2"/>
      <c r="K1269" s="2"/>
      <c r="L1269" s="2" t="str">
        <f t="shared" si="7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69"/>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 t="shared" si="71"/>
        <v>_</v>
      </c>
      <c r="I1270" s="2"/>
      <c r="J1270" s="2"/>
      <c r="K1270" s="2"/>
      <c r="L1270" s="2" t="str">
        <f t="shared" si="7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69"/>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 t="shared" si="71"/>
        <v>_</v>
      </c>
      <c r="I1271" s="2"/>
      <c r="J1271" s="2"/>
      <c r="K1271" s="2"/>
      <c r="L1271" s="2" t="str">
        <f t="shared" si="7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69"/>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 t="shared" si="71"/>
        <v>_</v>
      </c>
      <c r="I1272" s="2"/>
      <c r="J1272" s="2"/>
      <c r="K1272" s="2"/>
      <c r="L1272" s="2" t="str">
        <f t="shared" si="7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69"/>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 t="shared" si="71"/>
        <v>_</v>
      </c>
      <c r="I1273" s="2"/>
      <c r="J1273" s="2"/>
      <c r="K1273" s="2"/>
      <c r="L1273" s="2" t="str">
        <f t="shared" si="7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69"/>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 t="shared" si="71"/>
        <v>_</v>
      </c>
      <c r="I1274" s="2"/>
      <c r="J1274" s="2"/>
      <c r="K1274" s="2"/>
      <c r="L1274" s="2" t="str">
        <f t="shared" si="7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69"/>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 t="shared" si="71"/>
        <v>_</v>
      </c>
      <c r="I1275" s="2"/>
      <c r="J1275" s="2"/>
      <c r="K1275" s="2"/>
      <c r="L1275" s="2" t="str">
        <f t="shared" si="7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69"/>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 t="shared" si="71"/>
        <v>_</v>
      </c>
      <c r="I1276" s="2"/>
      <c r="J1276" s="2"/>
      <c r="K1276" s="2"/>
      <c r="L1276" s="2" t="str">
        <f t="shared" si="7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69"/>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 t="shared" si="71"/>
        <v>_</v>
      </c>
      <c r="I1277" s="3"/>
      <c r="J1277" s="3"/>
      <c r="K1277" s="3"/>
      <c r="L1277" s="3" t="str">
        <f t="shared" si="7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69"/>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 t="shared" si="71"/>
        <v>_</v>
      </c>
      <c r="I1278" s="2"/>
      <c r="J1278" s="2"/>
      <c r="K1278" s="2"/>
      <c r="L1278" s="2" t="str">
        <f t="shared" si="7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69"/>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 t="shared" si="71"/>
        <v>_</v>
      </c>
      <c r="I1279" s="2"/>
      <c r="J1279" s="2"/>
      <c r="K1279" s="2"/>
      <c r="L1279" s="2" t="str">
        <f t="shared" si="7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69"/>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 t="shared" si="71"/>
        <v>_</v>
      </c>
      <c r="I1280" s="2"/>
      <c r="J1280" s="2"/>
      <c r="K1280" s="2"/>
      <c r="L1280" s="2" t="str">
        <f t="shared" si="7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69"/>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 t="shared" si="71"/>
        <v>_</v>
      </c>
      <c r="I1281" s="2"/>
      <c r="J1281" s="2"/>
      <c r="K1281" s="2"/>
      <c r="L1281" s="2" t="str">
        <f t="shared" si="7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69"/>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 t="shared" si="71"/>
        <v>_</v>
      </c>
      <c r="I1282" s="2"/>
      <c r="J1282" s="2"/>
      <c r="K1282" s="2"/>
      <c r="L1282" s="2" t="str">
        <f t="shared" si="7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69"/>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 t="shared" si="71"/>
        <v>_</v>
      </c>
      <c r="I1283" s="2"/>
      <c r="J1283" s="2"/>
      <c r="K1283" s="2"/>
      <c r="L1283" s="2" t="str">
        <f t="shared" si="70"/>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7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 t="shared" si="71"/>
        <v>_</v>
      </c>
      <c r="I1284" s="2"/>
      <c r="J1284" s="2"/>
      <c r="K1284" s="2"/>
      <c r="L1284" s="2" t="str">
        <f t="shared" ref="L1284:L1314" si="73">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7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 t="shared" si="71"/>
        <v>_</v>
      </c>
      <c r="I1285" s="2"/>
      <c r="J1285" s="2"/>
      <c r="K1285" s="2"/>
      <c r="L1285" s="2" t="str">
        <f t="shared" si="73"/>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7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 t="shared" ref="H1286:H1314" si="74">IF(AND(ISBLANK($F1286),ISBLANK($G1286)),"_",IF($F1286&gt;$G1286,$D1286,$E1286))</f>
        <v>_</v>
      </c>
      <c r="I1286" s="3"/>
      <c r="J1286" s="3"/>
      <c r="K1286" s="3"/>
      <c r="L1286" s="2" t="str">
        <f t="shared" si="73"/>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7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 t="shared" si="74"/>
        <v>_</v>
      </c>
      <c r="I1287" s="2"/>
      <c r="J1287" s="2"/>
      <c r="K1287" s="2"/>
      <c r="L1287" s="13" t="str">
        <f t="shared" si="73"/>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7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 t="shared" si="74"/>
        <v>_</v>
      </c>
      <c r="I1288" s="2"/>
      <c r="J1288" s="2"/>
      <c r="K1288" s="2"/>
      <c r="L1288" s="2" t="str">
        <f t="shared" si="73"/>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7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 t="shared" si="74"/>
        <v>_</v>
      </c>
      <c r="I1289" s="2"/>
      <c r="J1289" s="2"/>
      <c r="K1289" s="2"/>
      <c r="L1289" s="2" t="str">
        <f t="shared" si="73"/>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7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 t="shared" si="74"/>
        <v>_</v>
      </c>
      <c r="I1290" s="2"/>
      <c r="J1290" s="2"/>
      <c r="K1290" s="2"/>
      <c r="L1290" s="2" t="str">
        <f t="shared" si="73"/>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7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 t="shared" si="74"/>
        <v>_</v>
      </c>
      <c r="I1291" s="2"/>
      <c r="J1291" s="2"/>
      <c r="K1291" s="2"/>
      <c r="L1291" s="2" t="str">
        <f t="shared" si="73"/>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7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 t="shared" si="74"/>
        <v>_</v>
      </c>
      <c r="I1292" s="3"/>
      <c r="J1292" s="3"/>
      <c r="K1292" s="3"/>
      <c r="L1292" s="3" t="str">
        <f t="shared" si="73"/>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7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 t="shared" si="74"/>
        <v>_</v>
      </c>
      <c r="I1293" s="2"/>
      <c r="J1293" s="2"/>
      <c r="K1293" s="2"/>
      <c r="L1293" s="2" t="str">
        <f t="shared" si="73"/>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7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 t="shared" si="74"/>
        <v>_</v>
      </c>
      <c r="I1294" s="2"/>
      <c r="J1294" s="2"/>
      <c r="K1294" s="2"/>
      <c r="L1294" s="2" t="str">
        <f t="shared" si="73"/>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7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 t="shared" si="74"/>
        <v>_</v>
      </c>
      <c r="I1295" s="2"/>
      <c r="J1295" s="2"/>
      <c r="K1295" s="2"/>
      <c r="L1295" s="2" t="str">
        <f t="shared" si="73"/>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7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 t="shared" si="74"/>
        <v>_</v>
      </c>
      <c r="I1296" s="2"/>
      <c r="J1296" s="2"/>
      <c r="K1296" s="2"/>
      <c r="L1296" s="2" t="str">
        <f t="shared" si="73"/>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7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 t="shared" si="74"/>
        <v>_</v>
      </c>
      <c r="I1297" s="2"/>
      <c r="J1297" s="2"/>
      <c r="K1297" s="2"/>
      <c r="L1297" s="2" t="str">
        <f t="shared" si="73"/>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7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 t="shared" si="74"/>
        <v>_</v>
      </c>
      <c r="I1298" s="2"/>
      <c r="J1298" s="2"/>
      <c r="K1298" s="2"/>
      <c r="L1298" s="2" t="str">
        <f t="shared" si="73"/>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7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 t="shared" si="74"/>
        <v>_</v>
      </c>
      <c r="I1299" s="2"/>
      <c r="J1299" s="2"/>
      <c r="K1299" s="2"/>
      <c r="L1299" s="2" t="str">
        <f t="shared" si="73"/>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7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 t="shared" si="74"/>
        <v>_</v>
      </c>
      <c r="I1300" s="2"/>
      <c r="J1300" s="2"/>
      <c r="K1300" s="2"/>
      <c r="L1300" s="2" t="str">
        <f t="shared" si="73"/>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7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 t="shared" si="74"/>
        <v>_</v>
      </c>
      <c r="I1301" s="2"/>
      <c r="J1301" s="2"/>
      <c r="K1301" s="2"/>
      <c r="L1301" s="2" t="str">
        <f t="shared" si="73"/>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7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 t="shared" si="74"/>
        <v>_</v>
      </c>
      <c r="I1302" s="3"/>
      <c r="J1302" s="3"/>
      <c r="K1302" s="3"/>
      <c r="L1302" s="2" t="str">
        <f t="shared" si="73"/>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7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 t="shared" si="74"/>
        <v>_</v>
      </c>
      <c r="I1303" s="2"/>
      <c r="J1303" s="2"/>
      <c r="K1303" s="2"/>
      <c r="L1303" s="13" t="str">
        <f t="shared" si="73"/>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7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 t="shared" si="74"/>
        <v>_</v>
      </c>
      <c r="I1304" s="2"/>
      <c r="J1304" s="2"/>
      <c r="K1304" s="2"/>
      <c r="L1304" s="2" t="str">
        <f t="shared" si="73"/>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7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 t="shared" si="74"/>
        <v>_</v>
      </c>
      <c r="I1305" s="2"/>
      <c r="J1305" s="2"/>
      <c r="K1305" s="2"/>
      <c r="L1305" s="2" t="str">
        <f t="shared" si="73"/>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7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 t="shared" si="74"/>
        <v>_</v>
      </c>
      <c r="I1306" s="2"/>
      <c r="J1306" s="2"/>
      <c r="K1306" s="2"/>
      <c r="L1306" s="2" t="str">
        <f t="shared" si="73"/>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7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 t="shared" si="74"/>
        <v>_</v>
      </c>
      <c r="I1307" s="2"/>
      <c r="J1307" s="2"/>
      <c r="K1307" s="2"/>
      <c r="L1307" s="2" t="str">
        <f t="shared" si="73"/>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7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 t="shared" si="74"/>
        <v>_</v>
      </c>
      <c r="I1308" s="3"/>
      <c r="J1308" s="3"/>
      <c r="K1308" s="3"/>
      <c r="L1308" s="3" t="str">
        <f t="shared" si="73"/>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7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 t="shared" si="74"/>
        <v>_</v>
      </c>
      <c r="I1309" s="2"/>
      <c r="J1309" s="2"/>
      <c r="K1309" s="2"/>
      <c r="L1309" s="2" t="str">
        <f t="shared" si="73"/>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7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 t="shared" si="74"/>
        <v>_</v>
      </c>
      <c r="I1310" s="2"/>
      <c r="J1310" s="2"/>
      <c r="K1310" s="2"/>
      <c r="L1310" s="2" t="str">
        <f t="shared" si="73"/>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7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 t="shared" si="74"/>
        <v>_</v>
      </c>
      <c r="I1311" s="2"/>
      <c r="J1311" s="2"/>
      <c r="K1311" s="2"/>
      <c r="L1311" s="2" t="str">
        <f t="shared" si="73"/>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7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 t="shared" si="74"/>
        <v>_</v>
      </c>
      <c r="I1312" s="2"/>
      <c r="J1312" s="2"/>
      <c r="K1312" s="2"/>
      <c r="L1312" s="2" t="str">
        <f t="shared" si="73"/>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7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 t="shared" si="74"/>
        <v>_</v>
      </c>
      <c r="I1313" s="2"/>
      <c r="J1313" s="2"/>
      <c r="K1313" s="2"/>
      <c r="L1313" s="2" t="str">
        <f t="shared" si="73"/>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7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 t="shared" si="74"/>
        <v>_</v>
      </c>
      <c r="I1314" s="2"/>
      <c r="J1314" s="2"/>
      <c r="K1314" s="2"/>
      <c r="L1314" s="2" t="str">
        <f t="shared" si="73"/>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7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D663:AU663 C664:AU1314 D1315:AT1048576 AF1:AS1 AE1:AE1314 A1:B1048576 AJ3:AU5 X4:Y7 AJ6:AO11 AQ6:AU11 AP6:AP12 C12:AU662">
    <cfRule type="cellIs" dxfId="34" priority="4" operator="equal">
      <formula>"WSH"</formula>
    </cfRule>
    <cfRule type="cellIs" dxfId="33" priority="5" operator="equal">
      <formula>"UTA"</formula>
    </cfRule>
    <cfRule type="cellIs" dxfId="32" priority="6" operator="equal">
      <formula>"TBL"</formula>
    </cfRule>
    <cfRule type="cellIs" dxfId="31" priority="7" operator="equal">
      <formula>"TOR"</formula>
    </cfRule>
    <cfRule type="cellIs" dxfId="30" priority="8" operator="equal">
      <formula>"WPG"</formula>
    </cfRule>
    <cfRule type="cellIs" dxfId="29" priority="9" operator="equal">
      <formula>"VAN"</formula>
    </cfRule>
    <cfRule type="cellIs" dxfId="28" priority="10" operator="equal">
      <formula>"VGK"</formula>
    </cfRule>
    <cfRule type="cellIs" dxfId="27" priority="11" operator="equal">
      <formula>"SEA"</formula>
    </cfRule>
    <cfRule type="cellIs" dxfId="26" priority="12" operator="equal">
      <formula>"STL"</formula>
    </cfRule>
    <cfRule type="cellIs" dxfId="25" priority="13" operator="equal">
      <formula>"SJS"</formula>
    </cfRule>
    <cfRule type="cellIs" dxfId="24" priority="14" operator="equal">
      <formula>"PHI"</formula>
    </cfRule>
    <cfRule type="cellIs" dxfId="23" priority="15" operator="equal">
      <formula>"LAK"</formula>
    </cfRule>
    <cfRule type="cellIs" dxfId="22" priority="16" operator="equal">
      <formula>"PIT"</formula>
    </cfRule>
    <cfRule type="cellIs" dxfId="21" priority="17" operator="equal">
      <formula>"OTT"</formula>
    </cfRule>
    <cfRule type="cellIs" dxfId="20" priority="18" operator="equal">
      <formula>"NSH"</formula>
    </cfRule>
    <cfRule type="cellIs" dxfId="19" priority="19" operator="equal">
      <formula>"MIN"</formula>
    </cfRule>
    <cfRule type="cellIs" dxfId="18" priority="20" operator="equal">
      <formula>"MTL"</formula>
    </cfRule>
    <cfRule type="cellIs" dxfId="17" priority="21" operator="equal">
      <formula>"NYR"</formula>
    </cfRule>
    <cfRule type="cellIs" dxfId="16" priority="22" operator="equal">
      <formula>"NJD"</formula>
    </cfRule>
    <cfRule type="cellIs" dxfId="15" priority="23" operator="equal">
      <formula>"NYI"</formula>
    </cfRule>
    <cfRule type="cellIs" dxfId="14" priority="24" operator="equal">
      <formula>"BOS"</formula>
    </cfRule>
    <cfRule type="cellIs" dxfId="13" priority="25" operator="equal">
      <formula>"FLA"</formula>
    </cfRule>
    <cfRule type="cellIs" dxfId="12" priority="26" operator="equal">
      <formula>"EDM"</formula>
    </cfRule>
    <cfRule type="cellIs" dxfId="11" priority="27" operator="equal">
      <formula>"DAL"</formula>
    </cfRule>
    <cfRule type="cellIs" dxfId="10" priority="28" operator="equal">
      <formula>"DET"</formula>
    </cfRule>
    <cfRule type="cellIs" dxfId="9" priority="29" operator="equal">
      <formula>"CBJ"</formula>
    </cfRule>
    <cfRule type="cellIs" dxfId="8" priority="30" operator="equal">
      <formula>"CGY"</formula>
    </cfRule>
    <cfRule type="cellIs" dxfId="7" priority="31" operator="equal">
      <formula>"COL"</formula>
    </cfRule>
    <cfRule type="cellIs" dxfId="6" priority="32" operator="equal">
      <formula>"CHI"</formula>
    </cfRule>
    <cfRule type="cellIs" dxfId="5" priority="33" operator="equal">
      <formula>"CAR"</formula>
    </cfRule>
    <cfRule type="cellIs" dxfId="4" priority="34" operator="equal">
      <formula>"BUF"</formula>
    </cfRule>
    <cfRule type="cellIs" dxfId="3" priority="35" operator="equal">
      <formula>"ANA"</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4" workbookViewId="0">
      <selection activeCell="AO37" sqref="AO3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11</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15</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11</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12</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16</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15</v>
      </c>
      <c r="AE38" s="2">
        <f>SUMIFS(DataRegularSeason20242025!$AA$3:$AA$1315,DataRegularSeason20242025!$B$3:$B$1315, "&lt;=" &amp; $A38, DataRegularSeason20242025!$D$3:$D$1315, AE$1)+SUMIFS(DataRegularSeason20242025!$AB$3:$AB$1315,DataRegularSeason20242025!$B$3:$B$1315, "&lt;=" &amp; $A38, DataRegularSeason20242025!$E$3:$E$1315, AE$1)</f>
        <v>19</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15</v>
      </c>
      <c r="D39" s="2">
        <f>SUMIFS(DataRegularSeason20242025!$AA$3:$AA$1315,DataRegularSeason20242025!$B$3:$B$1315, "&lt;=" &amp; $A39, DataRegularSeason20242025!$D$3:$D$1315, D$1)+SUMIFS(DataRegularSeason20242025!$AB$3:$AB$1315,DataRegularSeason20242025!$B$3:$B$1315, "&lt;=" &amp; $A39, DataRegularSeason20242025!$E$3:$E$1315, D$1)</f>
        <v>11</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16</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12</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21</v>
      </c>
      <c r="N39" s="2">
        <f>SUMIFS(DataRegularSeason20242025!$AA$3:$AA$1315,DataRegularSeason20242025!$B$3:$B$1315, "&lt;=" &amp; $A39, DataRegularSeason20242025!$D$3:$D$1315, N$1)+SUMIFS(DataRegularSeason20242025!$AB$3:$AB$1315,DataRegularSeason20242025!$B$3:$B$1315, "&lt;=" &amp; $A39, DataRegularSeason20242025!$E$3:$E$1315, N$1)</f>
        <v>19</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20</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14</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12</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16</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15</v>
      </c>
      <c r="AE39" s="2">
        <f>SUMIFS(DataRegularSeason20242025!$AA$3:$AA$1315,DataRegularSeason20242025!$B$3:$B$1315, "&lt;=" &amp; $A39, DataRegularSeason20242025!$D$3:$D$1315, AE$1)+SUMIFS(DataRegularSeason20242025!$AB$3:$AB$1315,DataRegularSeason20242025!$B$3:$B$1315, "&lt;=" &amp; $A39, DataRegularSeason20242025!$E$3:$E$1315, AE$1)</f>
        <v>19</v>
      </c>
      <c r="AF39" s="2">
        <f>SUMIFS(DataRegularSeason20242025!$AA$3:$AA$1315,DataRegularSeason20242025!$B$3:$B$1315, "&lt;=" &amp; $A39, DataRegularSeason20242025!$D$3:$D$1315, AF$1)+SUMIFS(DataRegularSeason20242025!$AB$3:$AB$1315,DataRegularSeason20242025!$B$3:$B$1315, "&lt;=" &amp; $A39, DataRegularSeason20242025!$E$3:$E$1315, AF$1)</f>
        <v>26</v>
      </c>
      <c r="AG39" s="2">
        <f>SUMIFS(DataRegularSeason20242025!$AA$3:$AA$1315,DataRegularSeason20242025!$B$3:$B$1315, "&lt;=" &amp; $A39, DataRegularSeason20242025!$D$3:$D$1315, AG$1)+SUMIFS(DataRegularSeason20242025!$AB$3:$AB$1315,DataRegularSeason20242025!$B$3:$B$1315, "&lt;=" &amp; $A39, DataRegularSeason20242025!$E$3:$E$1315, AG$1)</f>
        <v>18</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15</v>
      </c>
      <c r="D40" s="2">
        <f>SUMIFS(DataRegularSeason20242025!$AA$3:$AA$1315,DataRegularSeason20242025!$B$3:$B$1315, "&lt;=" &amp; $A40, DataRegularSeason20242025!$D$3:$D$1315, D$1)+SUMIFS(DataRegularSeason20242025!$AB$3:$AB$1315,DataRegularSeason20242025!$B$3:$B$1315, "&lt;=" &amp; $A40, DataRegularSeason20242025!$E$3:$E$1315, D$1)</f>
        <v>11</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16</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12</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21</v>
      </c>
      <c r="N40" s="2">
        <f>SUMIFS(DataRegularSeason20242025!$AA$3:$AA$1315,DataRegularSeason20242025!$B$3:$B$1315, "&lt;=" &amp; $A40, DataRegularSeason20242025!$D$3:$D$1315, N$1)+SUMIFS(DataRegularSeason20242025!$AB$3:$AB$1315,DataRegularSeason20242025!$B$3:$B$1315, "&lt;=" &amp; $A40, DataRegularSeason20242025!$E$3:$E$1315, N$1)</f>
        <v>19</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20</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14</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12</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10</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16</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15</v>
      </c>
      <c r="AE40" s="2">
        <f>SUMIFS(DataRegularSeason20242025!$AA$3:$AA$1315,DataRegularSeason20242025!$B$3:$B$1315, "&lt;=" &amp; $A40, DataRegularSeason20242025!$D$3:$D$1315, AE$1)+SUMIFS(DataRegularSeason20242025!$AB$3:$AB$1315,DataRegularSeason20242025!$B$3:$B$1315, "&lt;=" &amp; $A40, DataRegularSeason20242025!$E$3:$E$1315, AE$1)</f>
        <v>19</v>
      </c>
      <c r="AF40" s="2">
        <f>SUMIFS(DataRegularSeason20242025!$AA$3:$AA$1315,DataRegularSeason20242025!$B$3:$B$1315, "&lt;=" &amp; $A40, DataRegularSeason20242025!$D$3:$D$1315, AF$1)+SUMIFS(DataRegularSeason20242025!$AB$3:$AB$1315,DataRegularSeason20242025!$B$3:$B$1315, "&lt;=" &amp; $A40, DataRegularSeason20242025!$E$3:$E$1315, AF$1)</f>
        <v>26</v>
      </c>
      <c r="AG40" s="2">
        <f>SUMIFS(DataRegularSeason20242025!$AA$3:$AA$1315,DataRegularSeason20242025!$B$3:$B$1315, "&lt;=" &amp; $A40, DataRegularSeason20242025!$D$3:$D$1315, AG$1)+SUMIFS(DataRegularSeason20242025!$AB$3:$AB$1315,DataRegularSeason20242025!$B$3:$B$1315, "&lt;=" &amp; $A40, DataRegularSeason20242025!$E$3:$E$1315, AG$1)</f>
        <v>18</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15</v>
      </c>
      <c r="D41" s="2">
        <f>SUMIFS(DataRegularSeason20242025!$AA$3:$AA$1315,DataRegularSeason20242025!$B$3:$B$1315, "&lt;=" &amp; $A41, DataRegularSeason20242025!$D$3:$D$1315, D$1)+SUMIFS(DataRegularSeason20242025!$AB$3:$AB$1315,DataRegularSeason20242025!$B$3:$B$1315, "&lt;=" &amp; $A41, DataRegularSeason20242025!$E$3:$E$1315, D$1)</f>
        <v>11</v>
      </c>
      <c r="E41" s="2">
        <f>SUMIFS(DataRegularSeason20242025!$AA$3:$AA$1315,DataRegularSeason20242025!$B$3:$B$1315, "&lt;=" &amp; $A41, DataRegularSeason20242025!$D$3:$D$1315, E$1)+SUMIFS(DataRegularSeason20242025!$AB$3:$AB$1315,DataRegularSeason20242025!$B$3:$B$1315, "&lt;=" &amp; $A41, DataRegularSeason20242025!$E$3:$E$1315, E$1)</f>
        <v>20</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16</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12</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21</v>
      </c>
      <c r="N41" s="2">
        <f>SUMIFS(DataRegularSeason20242025!$AA$3:$AA$1315,DataRegularSeason20242025!$B$3:$B$1315, "&lt;=" &amp; $A41, DataRegularSeason20242025!$D$3:$D$1315, N$1)+SUMIFS(DataRegularSeason20242025!$AB$3:$AB$1315,DataRegularSeason20242025!$B$3:$B$1315, "&lt;=" &amp; $A41, DataRegularSeason20242025!$E$3:$E$1315, N$1)</f>
        <v>19</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10</v>
      </c>
      <c r="Q41" s="2">
        <f>SUMIFS(DataRegularSeason20242025!$AA$3:$AA$1315,DataRegularSeason20242025!$B$3:$B$1315, "&lt;=" &amp; $A41, DataRegularSeason20242025!$D$3:$D$1315, Q$1)+SUMIFS(DataRegularSeason20242025!$AB$3:$AB$1315,DataRegularSeason20242025!$B$3:$B$1315, "&lt;=" &amp; $A41, DataRegularSeason20242025!$E$3:$E$1315, Q$1)</f>
        <v>20</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14</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12</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10</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16</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15</v>
      </c>
      <c r="AE41" s="2">
        <f>SUMIFS(DataRegularSeason20242025!$AA$3:$AA$1315,DataRegularSeason20242025!$B$3:$B$1315, "&lt;=" &amp; $A41, DataRegularSeason20242025!$D$3:$D$1315, AE$1)+SUMIFS(DataRegularSeason20242025!$AB$3:$AB$1315,DataRegularSeason20242025!$B$3:$B$1315, "&lt;=" &amp; $A41, DataRegularSeason20242025!$E$3:$E$1315, AE$1)</f>
        <v>19</v>
      </c>
      <c r="AF41" s="2">
        <f>SUMIFS(DataRegularSeason20242025!$AA$3:$AA$1315,DataRegularSeason20242025!$B$3:$B$1315, "&lt;=" &amp; $A41, DataRegularSeason20242025!$D$3:$D$1315, AF$1)+SUMIFS(DataRegularSeason20242025!$AB$3:$AB$1315,DataRegularSeason20242025!$B$3:$B$1315, "&lt;=" &amp; $A41, DataRegularSeason20242025!$E$3:$E$1315, AF$1)</f>
        <v>26</v>
      </c>
      <c r="AG41" s="2">
        <f>SUMIFS(DataRegularSeason20242025!$AA$3:$AA$1315,DataRegularSeason20242025!$B$3:$B$1315, "&lt;=" &amp; $A41, DataRegularSeason20242025!$D$3:$D$1315, AG$1)+SUMIFS(DataRegularSeason20242025!$AB$3:$AB$1315,DataRegularSeason20242025!$B$3:$B$1315, "&lt;=" &amp; $A41, DataRegularSeason20242025!$E$3:$E$1315, AG$1)</f>
        <v>18</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15</v>
      </c>
      <c r="D42" s="2">
        <f>SUMIFS(DataRegularSeason20242025!$AA$3:$AA$1315,DataRegularSeason20242025!$B$3:$B$1315, "&lt;=" &amp; $A42, DataRegularSeason20242025!$D$3:$D$1315, D$1)+SUMIFS(DataRegularSeason20242025!$AB$3:$AB$1315,DataRegularSeason20242025!$B$3:$B$1315, "&lt;=" &amp; $A42, DataRegularSeason20242025!$E$3:$E$1315, D$1)</f>
        <v>11</v>
      </c>
      <c r="E42" s="2">
        <f>SUMIFS(DataRegularSeason20242025!$AA$3:$AA$1315,DataRegularSeason20242025!$B$3:$B$1315, "&lt;=" &amp; $A42, DataRegularSeason20242025!$D$3:$D$1315, E$1)+SUMIFS(DataRegularSeason20242025!$AB$3:$AB$1315,DataRegularSeason20242025!$B$3:$B$1315, "&lt;=" &amp; $A42, DataRegularSeason20242025!$E$3:$E$1315, E$1)</f>
        <v>20</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16</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12</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21</v>
      </c>
      <c r="N42" s="2">
        <f>SUMIFS(DataRegularSeason20242025!$AA$3:$AA$1315,DataRegularSeason20242025!$B$3:$B$1315, "&lt;=" &amp; $A42, DataRegularSeason20242025!$D$3:$D$1315, N$1)+SUMIFS(DataRegularSeason20242025!$AB$3:$AB$1315,DataRegularSeason20242025!$B$3:$B$1315, "&lt;=" &amp; $A42, DataRegularSeason20242025!$E$3:$E$1315, N$1)</f>
        <v>19</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10</v>
      </c>
      <c r="Q42" s="2">
        <f>SUMIFS(DataRegularSeason20242025!$AA$3:$AA$1315,DataRegularSeason20242025!$B$3:$B$1315, "&lt;=" &amp; $A42, DataRegularSeason20242025!$D$3:$D$1315, Q$1)+SUMIFS(DataRegularSeason20242025!$AB$3:$AB$1315,DataRegularSeason20242025!$B$3:$B$1315, "&lt;=" &amp; $A42, DataRegularSeason20242025!$E$3:$E$1315, Q$1)</f>
        <v>20</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14</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12</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10</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16</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15</v>
      </c>
      <c r="AE42" s="2">
        <f>SUMIFS(DataRegularSeason20242025!$AA$3:$AA$1315,DataRegularSeason20242025!$B$3:$B$1315, "&lt;=" &amp; $A42, DataRegularSeason20242025!$D$3:$D$1315, AE$1)+SUMIFS(DataRegularSeason20242025!$AB$3:$AB$1315,DataRegularSeason20242025!$B$3:$B$1315, "&lt;=" &amp; $A42, DataRegularSeason20242025!$E$3:$E$1315, AE$1)</f>
        <v>19</v>
      </c>
      <c r="AF42" s="2">
        <f>SUMIFS(DataRegularSeason20242025!$AA$3:$AA$1315,DataRegularSeason20242025!$B$3:$B$1315, "&lt;=" &amp; $A42, DataRegularSeason20242025!$D$3:$D$1315, AF$1)+SUMIFS(DataRegularSeason20242025!$AB$3:$AB$1315,DataRegularSeason20242025!$B$3:$B$1315, "&lt;=" &amp; $A42, DataRegularSeason20242025!$E$3:$E$1315, AF$1)</f>
        <v>26</v>
      </c>
      <c r="AG42" s="2">
        <f>SUMIFS(DataRegularSeason20242025!$AA$3:$AA$1315,DataRegularSeason20242025!$B$3:$B$1315, "&lt;=" &amp; $A42, DataRegularSeason20242025!$D$3:$D$1315, AG$1)+SUMIFS(DataRegularSeason20242025!$AB$3:$AB$1315,DataRegularSeason20242025!$B$3:$B$1315, "&lt;=" &amp; $A42, DataRegularSeason20242025!$E$3:$E$1315, AG$1)</f>
        <v>18</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15</v>
      </c>
      <c r="D43" s="2">
        <f>SUMIFS(DataRegularSeason20242025!$AA$3:$AA$1315,DataRegularSeason20242025!$B$3:$B$1315, "&lt;=" &amp; $A43, DataRegularSeason20242025!$D$3:$D$1315, D$1)+SUMIFS(DataRegularSeason20242025!$AB$3:$AB$1315,DataRegularSeason20242025!$B$3:$B$1315, "&lt;=" &amp; $A43, DataRegularSeason20242025!$E$3:$E$1315, D$1)</f>
        <v>11</v>
      </c>
      <c r="E43" s="2">
        <f>SUMIFS(DataRegularSeason20242025!$AA$3:$AA$1315,DataRegularSeason20242025!$B$3:$B$1315, "&lt;=" &amp; $A43, DataRegularSeason20242025!$D$3:$D$1315, E$1)+SUMIFS(DataRegularSeason20242025!$AB$3:$AB$1315,DataRegularSeason20242025!$B$3:$B$1315, "&lt;=" &amp; $A43, DataRegularSeason20242025!$E$3:$E$1315, E$1)</f>
        <v>20</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16</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12</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13</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21</v>
      </c>
      <c r="N43" s="2">
        <f>SUMIFS(DataRegularSeason20242025!$AA$3:$AA$1315,DataRegularSeason20242025!$B$3:$B$1315, "&lt;=" &amp; $A43, DataRegularSeason20242025!$D$3:$D$1315, N$1)+SUMIFS(DataRegularSeason20242025!$AB$3:$AB$1315,DataRegularSeason20242025!$B$3:$B$1315, "&lt;=" &amp; $A43, DataRegularSeason20242025!$E$3:$E$1315, N$1)</f>
        <v>19</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10</v>
      </c>
      <c r="Q43" s="2">
        <f>SUMIFS(DataRegularSeason20242025!$AA$3:$AA$1315,DataRegularSeason20242025!$B$3:$B$1315, "&lt;=" &amp; $A43, DataRegularSeason20242025!$D$3:$D$1315, Q$1)+SUMIFS(DataRegularSeason20242025!$AB$3:$AB$1315,DataRegularSeason20242025!$B$3:$B$1315, "&lt;=" &amp; $A43, DataRegularSeason20242025!$E$3:$E$1315, Q$1)</f>
        <v>20</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14</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12</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10</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16</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15</v>
      </c>
      <c r="AE43" s="2">
        <f>SUMIFS(DataRegularSeason20242025!$AA$3:$AA$1315,DataRegularSeason20242025!$B$3:$B$1315, "&lt;=" &amp; $A43, DataRegularSeason20242025!$D$3:$D$1315, AE$1)+SUMIFS(DataRegularSeason20242025!$AB$3:$AB$1315,DataRegularSeason20242025!$B$3:$B$1315, "&lt;=" &amp; $A43, DataRegularSeason20242025!$E$3:$E$1315, AE$1)</f>
        <v>19</v>
      </c>
      <c r="AF43" s="2">
        <f>SUMIFS(DataRegularSeason20242025!$AA$3:$AA$1315,DataRegularSeason20242025!$B$3:$B$1315, "&lt;=" &amp; $A43, DataRegularSeason20242025!$D$3:$D$1315, AF$1)+SUMIFS(DataRegularSeason20242025!$AB$3:$AB$1315,DataRegularSeason20242025!$B$3:$B$1315, "&lt;=" &amp; $A43, DataRegularSeason20242025!$E$3:$E$1315, AF$1)</f>
        <v>26</v>
      </c>
      <c r="AG43" s="2">
        <f>SUMIFS(DataRegularSeason20242025!$AA$3:$AA$1315,DataRegularSeason20242025!$B$3:$B$1315, "&lt;=" &amp; $A43, DataRegularSeason20242025!$D$3:$D$1315, AG$1)+SUMIFS(DataRegularSeason20242025!$AB$3:$AB$1315,DataRegularSeason20242025!$B$3:$B$1315, "&lt;=" &amp; $A43, DataRegularSeason20242025!$E$3:$E$1315, AG$1)</f>
        <v>18</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15</v>
      </c>
      <c r="D44" s="2">
        <f>SUMIFS(DataRegularSeason20242025!$AA$3:$AA$1315,DataRegularSeason20242025!$B$3:$B$1315, "&lt;=" &amp; $A44, DataRegularSeason20242025!$D$3:$D$1315, D$1)+SUMIFS(DataRegularSeason20242025!$AB$3:$AB$1315,DataRegularSeason20242025!$B$3:$B$1315, "&lt;=" &amp; $A44, DataRegularSeason20242025!$E$3:$E$1315, D$1)</f>
        <v>11</v>
      </c>
      <c r="E44" s="2">
        <f>SUMIFS(DataRegularSeason20242025!$AA$3:$AA$1315,DataRegularSeason20242025!$B$3:$B$1315, "&lt;=" &amp; $A44, DataRegularSeason20242025!$D$3:$D$1315, E$1)+SUMIFS(DataRegularSeason20242025!$AB$3:$AB$1315,DataRegularSeason20242025!$B$3:$B$1315, "&lt;=" &amp; $A44, DataRegularSeason20242025!$E$3:$E$1315, E$1)</f>
        <v>20</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16</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12</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13</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21</v>
      </c>
      <c r="N44" s="2">
        <f>SUMIFS(DataRegularSeason20242025!$AA$3:$AA$1315,DataRegularSeason20242025!$B$3:$B$1315, "&lt;=" &amp; $A44, DataRegularSeason20242025!$D$3:$D$1315, N$1)+SUMIFS(DataRegularSeason20242025!$AB$3:$AB$1315,DataRegularSeason20242025!$B$3:$B$1315, "&lt;=" &amp; $A44, DataRegularSeason20242025!$E$3:$E$1315, N$1)</f>
        <v>19</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10</v>
      </c>
      <c r="Q44" s="2">
        <f>SUMIFS(DataRegularSeason20242025!$AA$3:$AA$1315,DataRegularSeason20242025!$B$3:$B$1315, "&lt;=" &amp; $A44, DataRegularSeason20242025!$D$3:$D$1315, Q$1)+SUMIFS(DataRegularSeason20242025!$AB$3:$AB$1315,DataRegularSeason20242025!$B$3:$B$1315, "&lt;=" &amp; $A44, DataRegularSeason20242025!$E$3:$E$1315, Q$1)</f>
        <v>20</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14</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12</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10</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16</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15</v>
      </c>
      <c r="AE44" s="2">
        <f>SUMIFS(DataRegularSeason20242025!$AA$3:$AA$1315,DataRegularSeason20242025!$B$3:$B$1315, "&lt;=" &amp; $A44, DataRegularSeason20242025!$D$3:$D$1315, AE$1)+SUMIFS(DataRegularSeason20242025!$AB$3:$AB$1315,DataRegularSeason20242025!$B$3:$B$1315, "&lt;=" &amp; $A44, DataRegularSeason20242025!$E$3:$E$1315, AE$1)</f>
        <v>19</v>
      </c>
      <c r="AF44" s="2">
        <f>SUMIFS(DataRegularSeason20242025!$AA$3:$AA$1315,DataRegularSeason20242025!$B$3:$B$1315, "&lt;=" &amp; $A44, DataRegularSeason20242025!$D$3:$D$1315, AF$1)+SUMIFS(DataRegularSeason20242025!$AB$3:$AB$1315,DataRegularSeason20242025!$B$3:$B$1315, "&lt;=" &amp; $A44, DataRegularSeason20242025!$E$3:$E$1315, AF$1)</f>
        <v>26</v>
      </c>
      <c r="AG44" s="2">
        <f>SUMIFS(DataRegularSeason20242025!$AA$3:$AA$1315,DataRegularSeason20242025!$B$3:$B$1315, "&lt;=" &amp; $A44, DataRegularSeason20242025!$D$3:$D$1315, AG$1)+SUMIFS(DataRegularSeason20242025!$AB$3:$AB$1315,DataRegularSeason20242025!$B$3:$B$1315, "&lt;=" &amp; $A44, DataRegularSeason20242025!$E$3:$E$1315, AG$1)</f>
        <v>18</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15</v>
      </c>
      <c r="D45" s="2">
        <f>SUMIFS(DataRegularSeason20242025!$AA$3:$AA$1315,DataRegularSeason20242025!$B$3:$B$1315, "&lt;=" &amp; $A45, DataRegularSeason20242025!$D$3:$D$1315, D$1)+SUMIFS(DataRegularSeason20242025!$AB$3:$AB$1315,DataRegularSeason20242025!$B$3:$B$1315, "&lt;=" &amp; $A45, DataRegularSeason20242025!$E$3:$E$1315, D$1)</f>
        <v>11</v>
      </c>
      <c r="E45" s="2">
        <f>SUMIFS(DataRegularSeason20242025!$AA$3:$AA$1315,DataRegularSeason20242025!$B$3:$B$1315, "&lt;=" &amp; $A45, DataRegularSeason20242025!$D$3:$D$1315, E$1)+SUMIFS(DataRegularSeason20242025!$AB$3:$AB$1315,DataRegularSeason20242025!$B$3:$B$1315, "&lt;=" &amp; $A45, DataRegularSeason20242025!$E$3:$E$1315, E$1)</f>
        <v>20</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16</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12</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13</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21</v>
      </c>
      <c r="N45" s="2">
        <f>SUMIFS(DataRegularSeason20242025!$AA$3:$AA$1315,DataRegularSeason20242025!$B$3:$B$1315, "&lt;=" &amp; $A45, DataRegularSeason20242025!$D$3:$D$1315, N$1)+SUMIFS(DataRegularSeason20242025!$AB$3:$AB$1315,DataRegularSeason20242025!$B$3:$B$1315, "&lt;=" &amp; $A45, DataRegularSeason20242025!$E$3:$E$1315, N$1)</f>
        <v>19</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10</v>
      </c>
      <c r="Q45" s="2">
        <f>SUMIFS(DataRegularSeason20242025!$AA$3:$AA$1315,DataRegularSeason20242025!$B$3:$B$1315, "&lt;=" &amp; $A45, DataRegularSeason20242025!$D$3:$D$1315, Q$1)+SUMIFS(DataRegularSeason20242025!$AB$3:$AB$1315,DataRegularSeason20242025!$B$3:$B$1315, "&lt;=" &amp; $A45, DataRegularSeason20242025!$E$3:$E$1315, Q$1)</f>
        <v>20</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14</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12</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10</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16</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15</v>
      </c>
      <c r="AE45" s="2">
        <f>SUMIFS(DataRegularSeason20242025!$AA$3:$AA$1315,DataRegularSeason20242025!$B$3:$B$1315, "&lt;=" &amp; $A45, DataRegularSeason20242025!$D$3:$D$1315, AE$1)+SUMIFS(DataRegularSeason20242025!$AB$3:$AB$1315,DataRegularSeason20242025!$B$3:$B$1315, "&lt;=" &amp; $A45, DataRegularSeason20242025!$E$3:$E$1315, AE$1)</f>
        <v>19</v>
      </c>
      <c r="AF45" s="2">
        <f>SUMIFS(DataRegularSeason20242025!$AA$3:$AA$1315,DataRegularSeason20242025!$B$3:$B$1315, "&lt;=" &amp; $A45, DataRegularSeason20242025!$D$3:$D$1315, AF$1)+SUMIFS(DataRegularSeason20242025!$AB$3:$AB$1315,DataRegularSeason20242025!$B$3:$B$1315, "&lt;=" &amp; $A45, DataRegularSeason20242025!$E$3:$E$1315, AF$1)</f>
        <v>26</v>
      </c>
      <c r="AG45" s="2">
        <f>SUMIFS(DataRegularSeason20242025!$AA$3:$AA$1315,DataRegularSeason20242025!$B$3:$B$1315, "&lt;=" &amp; $A45, DataRegularSeason20242025!$D$3:$D$1315, AG$1)+SUMIFS(DataRegularSeason20242025!$AB$3:$AB$1315,DataRegularSeason20242025!$B$3:$B$1315, "&lt;=" &amp; $A45, DataRegularSeason20242025!$E$3:$E$1315, AG$1)</f>
        <v>18</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15</v>
      </c>
      <c r="D46" s="2">
        <f>SUMIFS(DataRegularSeason20242025!$AA$3:$AA$1315,DataRegularSeason20242025!$B$3:$B$1315, "&lt;=" &amp; $A46, DataRegularSeason20242025!$D$3:$D$1315, D$1)+SUMIFS(DataRegularSeason20242025!$AB$3:$AB$1315,DataRegularSeason20242025!$B$3:$B$1315, "&lt;=" &amp; $A46, DataRegularSeason20242025!$E$3:$E$1315, D$1)</f>
        <v>11</v>
      </c>
      <c r="E46" s="2">
        <f>SUMIFS(DataRegularSeason20242025!$AA$3:$AA$1315,DataRegularSeason20242025!$B$3:$B$1315, "&lt;=" &amp; $A46, DataRegularSeason20242025!$D$3:$D$1315, E$1)+SUMIFS(DataRegularSeason20242025!$AB$3:$AB$1315,DataRegularSeason20242025!$B$3:$B$1315, "&lt;=" &amp; $A46, DataRegularSeason20242025!$E$3:$E$1315, E$1)</f>
        <v>20</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16</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12</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13</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21</v>
      </c>
      <c r="N46" s="2">
        <f>SUMIFS(DataRegularSeason20242025!$AA$3:$AA$1315,DataRegularSeason20242025!$B$3:$B$1315, "&lt;=" &amp; $A46, DataRegularSeason20242025!$D$3:$D$1315, N$1)+SUMIFS(DataRegularSeason20242025!$AB$3:$AB$1315,DataRegularSeason20242025!$B$3:$B$1315, "&lt;=" &amp; $A46, DataRegularSeason20242025!$E$3:$E$1315, N$1)</f>
        <v>19</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10</v>
      </c>
      <c r="Q46" s="2">
        <f>SUMIFS(DataRegularSeason20242025!$AA$3:$AA$1315,DataRegularSeason20242025!$B$3:$B$1315, "&lt;=" &amp; $A46, DataRegularSeason20242025!$D$3:$D$1315, Q$1)+SUMIFS(DataRegularSeason20242025!$AB$3:$AB$1315,DataRegularSeason20242025!$B$3:$B$1315, "&lt;=" &amp; $A46, DataRegularSeason20242025!$E$3:$E$1315, Q$1)</f>
        <v>20</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14</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12</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10</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16</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15</v>
      </c>
      <c r="AE46" s="2">
        <f>SUMIFS(DataRegularSeason20242025!$AA$3:$AA$1315,DataRegularSeason20242025!$B$3:$B$1315, "&lt;=" &amp; $A46, DataRegularSeason20242025!$D$3:$D$1315, AE$1)+SUMIFS(DataRegularSeason20242025!$AB$3:$AB$1315,DataRegularSeason20242025!$B$3:$B$1315, "&lt;=" &amp; $A46, DataRegularSeason20242025!$E$3:$E$1315, AE$1)</f>
        <v>19</v>
      </c>
      <c r="AF46" s="2">
        <f>SUMIFS(DataRegularSeason20242025!$AA$3:$AA$1315,DataRegularSeason20242025!$B$3:$B$1315, "&lt;=" &amp; $A46, DataRegularSeason20242025!$D$3:$D$1315, AF$1)+SUMIFS(DataRegularSeason20242025!$AB$3:$AB$1315,DataRegularSeason20242025!$B$3:$B$1315, "&lt;=" &amp; $A46, DataRegularSeason20242025!$E$3:$E$1315, AF$1)</f>
        <v>26</v>
      </c>
      <c r="AG46" s="2">
        <f>SUMIFS(DataRegularSeason20242025!$AA$3:$AA$1315,DataRegularSeason20242025!$B$3:$B$1315, "&lt;=" &amp; $A46, DataRegularSeason20242025!$D$3:$D$1315, AG$1)+SUMIFS(DataRegularSeason20242025!$AB$3:$AB$1315,DataRegularSeason20242025!$B$3:$B$1315, "&lt;=" &amp; $A46, DataRegularSeason20242025!$E$3:$E$1315, AG$1)</f>
        <v>18</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15</v>
      </c>
      <c r="D47" s="2">
        <f>SUMIFS(DataRegularSeason20242025!$AA$3:$AA$1315,DataRegularSeason20242025!$B$3:$B$1315, "&lt;=" &amp; $A47, DataRegularSeason20242025!$D$3:$D$1315, D$1)+SUMIFS(DataRegularSeason20242025!$AB$3:$AB$1315,DataRegularSeason20242025!$B$3:$B$1315, "&lt;=" &amp; $A47, DataRegularSeason20242025!$E$3:$E$1315, D$1)</f>
        <v>11</v>
      </c>
      <c r="E47" s="2">
        <f>SUMIFS(DataRegularSeason20242025!$AA$3:$AA$1315,DataRegularSeason20242025!$B$3:$B$1315, "&lt;=" &amp; $A47, DataRegularSeason20242025!$D$3:$D$1315, E$1)+SUMIFS(DataRegularSeason20242025!$AB$3:$AB$1315,DataRegularSeason20242025!$B$3:$B$1315, "&lt;=" &amp; $A47, DataRegularSeason20242025!$E$3:$E$1315, E$1)</f>
        <v>20</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16</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12</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13</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21</v>
      </c>
      <c r="N47" s="2">
        <f>SUMIFS(DataRegularSeason20242025!$AA$3:$AA$1315,DataRegularSeason20242025!$B$3:$B$1315, "&lt;=" &amp; $A47, DataRegularSeason20242025!$D$3:$D$1315, N$1)+SUMIFS(DataRegularSeason20242025!$AB$3:$AB$1315,DataRegularSeason20242025!$B$3:$B$1315, "&lt;=" &amp; $A47, DataRegularSeason20242025!$E$3:$E$1315, N$1)</f>
        <v>19</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10</v>
      </c>
      <c r="Q47" s="2">
        <f>SUMIFS(DataRegularSeason20242025!$AA$3:$AA$1315,DataRegularSeason20242025!$B$3:$B$1315, "&lt;=" &amp; $A47, DataRegularSeason20242025!$D$3:$D$1315, Q$1)+SUMIFS(DataRegularSeason20242025!$AB$3:$AB$1315,DataRegularSeason20242025!$B$3:$B$1315, "&lt;=" &amp; $A47, DataRegularSeason20242025!$E$3:$E$1315, Q$1)</f>
        <v>20</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14</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12</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10</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16</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15</v>
      </c>
      <c r="AE47" s="2">
        <f>SUMIFS(DataRegularSeason20242025!$AA$3:$AA$1315,DataRegularSeason20242025!$B$3:$B$1315, "&lt;=" &amp; $A47, DataRegularSeason20242025!$D$3:$D$1315, AE$1)+SUMIFS(DataRegularSeason20242025!$AB$3:$AB$1315,DataRegularSeason20242025!$B$3:$B$1315, "&lt;=" &amp; $A47, DataRegularSeason20242025!$E$3:$E$1315, AE$1)</f>
        <v>19</v>
      </c>
      <c r="AF47" s="2">
        <f>SUMIFS(DataRegularSeason20242025!$AA$3:$AA$1315,DataRegularSeason20242025!$B$3:$B$1315, "&lt;=" &amp; $A47, DataRegularSeason20242025!$D$3:$D$1315, AF$1)+SUMIFS(DataRegularSeason20242025!$AB$3:$AB$1315,DataRegularSeason20242025!$B$3:$B$1315, "&lt;=" &amp; $A47, DataRegularSeason20242025!$E$3:$E$1315, AF$1)</f>
        <v>26</v>
      </c>
      <c r="AG47" s="2">
        <f>SUMIFS(DataRegularSeason20242025!$AA$3:$AA$1315,DataRegularSeason20242025!$B$3:$B$1315, "&lt;=" &amp; $A47, DataRegularSeason20242025!$D$3:$D$1315, AG$1)+SUMIFS(DataRegularSeason20242025!$AB$3:$AB$1315,DataRegularSeason20242025!$B$3:$B$1315, "&lt;=" &amp; $A47, DataRegularSeason20242025!$E$3:$E$1315, AG$1)</f>
        <v>18</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15</v>
      </c>
      <c r="D48" s="2">
        <f>SUMIFS(DataRegularSeason20242025!$AA$3:$AA$1315,DataRegularSeason20242025!$B$3:$B$1315, "&lt;=" &amp; $A48, DataRegularSeason20242025!$D$3:$D$1315, D$1)+SUMIFS(DataRegularSeason20242025!$AB$3:$AB$1315,DataRegularSeason20242025!$B$3:$B$1315, "&lt;=" &amp; $A48, DataRegularSeason20242025!$E$3:$E$1315, D$1)</f>
        <v>11</v>
      </c>
      <c r="E48" s="2">
        <f>SUMIFS(DataRegularSeason20242025!$AA$3:$AA$1315,DataRegularSeason20242025!$B$3:$B$1315, "&lt;=" &amp; $A48, DataRegularSeason20242025!$D$3:$D$1315, E$1)+SUMIFS(DataRegularSeason20242025!$AB$3:$AB$1315,DataRegularSeason20242025!$B$3:$B$1315, "&lt;=" &amp; $A48, DataRegularSeason20242025!$E$3:$E$1315, E$1)</f>
        <v>20</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16</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12</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13</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21</v>
      </c>
      <c r="N48" s="2">
        <f>SUMIFS(DataRegularSeason20242025!$AA$3:$AA$1315,DataRegularSeason20242025!$B$3:$B$1315, "&lt;=" &amp; $A48, DataRegularSeason20242025!$D$3:$D$1315, N$1)+SUMIFS(DataRegularSeason20242025!$AB$3:$AB$1315,DataRegularSeason20242025!$B$3:$B$1315, "&lt;=" &amp; $A48, DataRegularSeason20242025!$E$3:$E$1315, N$1)</f>
        <v>19</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10</v>
      </c>
      <c r="Q48" s="2">
        <f>SUMIFS(DataRegularSeason20242025!$AA$3:$AA$1315,DataRegularSeason20242025!$B$3:$B$1315, "&lt;=" &amp; $A48, DataRegularSeason20242025!$D$3:$D$1315, Q$1)+SUMIFS(DataRegularSeason20242025!$AB$3:$AB$1315,DataRegularSeason20242025!$B$3:$B$1315, "&lt;=" &amp; $A48, DataRegularSeason20242025!$E$3:$E$1315, Q$1)</f>
        <v>20</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14</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12</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10</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16</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15</v>
      </c>
      <c r="AE48" s="2">
        <f>SUMIFS(DataRegularSeason20242025!$AA$3:$AA$1315,DataRegularSeason20242025!$B$3:$B$1315, "&lt;=" &amp; $A48, DataRegularSeason20242025!$D$3:$D$1315, AE$1)+SUMIFS(DataRegularSeason20242025!$AB$3:$AB$1315,DataRegularSeason20242025!$B$3:$B$1315, "&lt;=" &amp; $A48, DataRegularSeason20242025!$E$3:$E$1315, AE$1)</f>
        <v>19</v>
      </c>
      <c r="AF48" s="2">
        <f>SUMIFS(DataRegularSeason20242025!$AA$3:$AA$1315,DataRegularSeason20242025!$B$3:$B$1315, "&lt;=" &amp; $A48, DataRegularSeason20242025!$D$3:$D$1315, AF$1)+SUMIFS(DataRegularSeason20242025!$AB$3:$AB$1315,DataRegularSeason20242025!$B$3:$B$1315, "&lt;=" &amp; $A48, DataRegularSeason20242025!$E$3:$E$1315, AF$1)</f>
        <v>26</v>
      </c>
      <c r="AG48" s="2">
        <f>SUMIFS(DataRegularSeason20242025!$AA$3:$AA$1315,DataRegularSeason20242025!$B$3:$B$1315, "&lt;=" &amp; $A48, DataRegularSeason20242025!$D$3:$D$1315, AG$1)+SUMIFS(DataRegularSeason20242025!$AB$3:$AB$1315,DataRegularSeason20242025!$B$3:$B$1315, "&lt;=" &amp; $A48, DataRegularSeason20242025!$E$3:$E$1315, AG$1)</f>
        <v>18</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15</v>
      </c>
      <c r="D49" s="2">
        <f>SUMIFS(DataRegularSeason20242025!$AA$3:$AA$1315,DataRegularSeason20242025!$B$3:$B$1315, "&lt;=" &amp; $A49, DataRegularSeason20242025!$D$3:$D$1315, D$1)+SUMIFS(DataRegularSeason20242025!$AB$3:$AB$1315,DataRegularSeason20242025!$B$3:$B$1315, "&lt;=" &amp; $A49, DataRegularSeason20242025!$E$3:$E$1315, D$1)</f>
        <v>11</v>
      </c>
      <c r="E49" s="2">
        <f>SUMIFS(DataRegularSeason20242025!$AA$3:$AA$1315,DataRegularSeason20242025!$B$3:$B$1315, "&lt;=" &amp; $A49, DataRegularSeason20242025!$D$3:$D$1315, E$1)+SUMIFS(DataRegularSeason20242025!$AB$3:$AB$1315,DataRegularSeason20242025!$B$3:$B$1315, "&lt;=" &amp; $A49, DataRegularSeason20242025!$E$3:$E$1315, E$1)</f>
        <v>20</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16</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12</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13</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21</v>
      </c>
      <c r="N49" s="2">
        <f>SUMIFS(DataRegularSeason20242025!$AA$3:$AA$1315,DataRegularSeason20242025!$B$3:$B$1315, "&lt;=" &amp; $A49, DataRegularSeason20242025!$D$3:$D$1315, N$1)+SUMIFS(DataRegularSeason20242025!$AB$3:$AB$1315,DataRegularSeason20242025!$B$3:$B$1315, "&lt;=" &amp; $A49, DataRegularSeason20242025!$E$3:$E$1315, N$1)</f>
        <v>19</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10</v>
      </c>
      <c r="Q49" s="2">
        <f>SUMIFS(DataRegularSeason20242025!$AA$3:$AA$1315,DataRegularSeason20242025!$B$3:$B$1315, "&lt;=" &amp; $A49, DataRegularSeason20242025!$D$3:$D$1315, Q$1)+SUMIFS(DataRegularSeason20242025!$AB$3:$AB$1315,DataRegularSeason20242025!$B$3:$B$1315, "&lt;=" &amp; $A49, DataRegularSeason20242025!$E$3:$E$1315, Q$1)</f>
        <v>20</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14</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12</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10</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16</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15</v>
      </c>
      <c r="AE49" s="2">
        <f>SUMIFS(DataRegularSeason20242025!$AA$3:$AA$1315,DataRegularSeason20242025!$B$3:$B$1315, "&lt;=" &amp; $A49, DataRegularSeason20242025!$D$3:$D$1315, AE$1)+SUMIFS(DataRegularSeason20242025!$AB$3:$AB$1315,DataRegularSeason20242025!$B$3:$B$1315, "&lt;=" &amp; $A49, DataRegularSeason20242025!$E$3:$E$1315, AE$1)</f>
        <v>19</v>
      </c>
      <c r="AF49" s="2">
        <f>SUMIFS(DataRegularSeason20242025!$AA$3:$AA$1315,DataRegularSeason20242025!$B$3:$B$1315, "&lt;=" &amp; $A49, DataRegularSeason20242025!$D$3:$D$1315, AF$1)+SUMIFS(DataRegularSeason20242025!$AB$3:$AB$1315,DataRegularSeason20242025!$B$3:$B$1315, "&lt;=" &amp; $A49, DataRegularSeason20242025!$E$3:$E$1315, AF$1)</f>
        <v>26</v>
      </c>
      <c r="AG49" s="2">
        <f>SUMIFS(DataRegularSeason20242025!$AA$3:$AA$1315,DataRegularSeason20242025!$B$3:$B$1315, "&lt;=" &amp; $A49, DataRegularSeason20242025!$D$3:$D$1315, AG$1)+SUMIFS(DataRegularSeason20242025!$AB$3:$AB$1315,DataRegularSeason20242025!$B$3:$B$1315, "&lt;=" &amp; $A49, DataRegularSeason20242025!$E$3:$E$1315, AG$1)</f>
        <v>18</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15</v>
      </c>
      <c r="D50" s="2">
        <f>SUMIFS(DataRegularSeason20242025!$AA$3:$AA$1315,DataRegularSeason20242025!$B$3:$B$1315, "&lt;=" &amp; $A50, DataRegularSeason20242025!$D$3:$D$1315, D$1)+SUMIFS(DataRegularSeason20242025!$AB$3:$AB$1315,DataRegularSeason20242025!$B$3:$B$1315, "&lt;=" &amp; $A50, DataRegularSeason20242025!$E$3:$E$1315, D$1)</f>
        <v>11</v>
      </c>
      <c r="E50" s="2">
        <f>SUMIFS(DataRegularSeason20242025!$AA$3:$AA$1315,DataRegularSeason20242025!$B$3:$B$1315, "&lt;=" &amp; $A50, DataRegularSeason20242025!$D$3:$D$1315, E$1)+SUMIFS(DataRegularSeason20242025!$AB$3:$AB$1315,DataRegularSeason20242025!$B$3:$B$1315, "&lt;=" &amp; $A50, DataRegularSeason20242025!$E$3:$E$1315, E$1)</f>
        <v>20</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16</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12</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13</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21</v>
      </c>
      <c r="N50" s="2">
        <f>SUMIFS(DataRegularSeason20242025!$AA$3:$AA$1315,DataRegularSeason20242025!$B$3:$B$1315, "&lt;=" &amp; $A50, DataRegularSeason20242025!$D$3:$D$1315, N$1)+SUMIFS(DataRegularSeason20242025!$AB$3:$AB$1315,DataRegularSeason20242025!$B$3:$B$1315, "&lt;=" &amp; $A50, DataRegularSeason20242025!$E$3:$E$1315, N$1)</f>
        <v>19</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10</v>
      </c>
      <c r="Q50" s="2">
        <f>SUMIFS(DataRegularSeason20242025!$AA$3:$AA$1315,DataRegularSeason20242025!$B$3:$B$1315, "&lt;=" &amp; $A50, DataRegularSeason20242025!$D$3:$D$1315, Q$1)+SUMIFS(DataRegularSeason20242025!$AB$3:$AB$1315,DataRegularSeason20242025!$B$3:$B$1315, "&lt;=" &amp; $A50, DataRegularSeason20242025!$E$3:$E$1315, Q$1)</f>
        <v>20</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14</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12</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10</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16</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15</v>
      </c>
      <c r="AE50" s="2">
        <f>SUMIFS(DataRegularSeason20242025!$AA$3:$AA$1315,DataRegularSeason20242025!$B$3:$B$1315, "&lt;=" &amp; $A50, DataRegularSeason20242025!$D$3:$D$1315, AE$1)+SUMIFS(DataRegularSeason20242025!$AB$3:$AB$1315,DataRegularSeason20242025!$B$3:$B$1315, "&lt;=" &amp; $A50, DataRegularSeason20242025!$E$3:$E$1315, AE$1)</f>
        <v>19</v>
      </c>
      <c r="AF50" s="2">
        <f>SUMIFS(DataRegularSeason20242025!$AA$3:$AA$1315,DataRegularSeason20242025!$B$3:$B$1315, "&lt;=" &amp; $A50, DataRegularSeason20242025!$D$3:$D$1315, AF$1)+SUMIFS(DataRegularSeason20242025!$AB$3:$AB$1315,DataRegularSeason20242025!$B$3:$B$1315, "&lt;=" &amp; $A50, DataRegularSeason20242025!$E$3:$E$1315, AF$1)</f>
        <v>26</v>
      </c>
      <c r="AG50" s="2">
        <f>SUMIFS(DataRegularSeason20242025!$AA$3:$AA$1315,DataRegularSeason20242025!$B$3:$B$1315, "&lt;=" &amp; $A50, DataRegularSeason20242025!$D$3:$D$1315, AG$1)+SUMIFS(DataRegularSeason20242025!$AB$3:$AB$1315,DataRegularSeason20242025!$B$3:$B$1315, "&lt;=" &amp; $A50, DataRegularSeason20242025!$E$3:$E$1315, AG$1)</f>
        <v>18</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15</v>
      </c>
      <c r="D51" s="2">
        <f>SUMIFS(DataRegularSeason20242025!$AA$3:$AA$1315,DataRegularSeason20242025!$B$3:$B$1315, "&lt;=" &amp; $A51, DataRegularSeason20242025!$D$3:$D$1315, D$1)+SUMIFS(DataRegularSeason20242025!$AB$3:$AB$1315,DataRegularSeason20242025!$B$3:$B$1315, "&lt;=" &amp; $A51, DataRegularSeason20242025!$E$3:$E$1315, D$1)</f>
        <v>11</v>
      </c>
      <c r="E51" s="2">
        <f>SUMIFS(DataRegularSeason20242025!$AA$3:$AA$1315,DataRegularSeason20242025!$B$3:$B$1315, "&lt;=" &amp; $A51, DataRegularSeason20242025!$D$3:$D$1315, E$1)+SUMIFS(DataRegularSeason20242025!$AB$3:$AB$1315,DataRegularSeason20242025!$B$3:$B$1315, "&lt;=" &amp; $A51, DataRegularSeason20242025!$E$3:$E$1315, E$1)</f>
        <v>20</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16</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12</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13</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21</v>
      </c>
      <c r="N51" s="2">
        <f>SUMIFS(DataRegularSeason20242025!$AA$3:$AA$1315,DataRegularSeason20242025!$B$3:$B$1315, "&lt;=" &amp; $A51, DataRegularSeason20242025!$D$3:$D$1315, N$1)+SUMIFS(DataRegularSeason20242025!$AB$3:$AB$1315,DataRegularSeason20242025!$B$3:$B$1315, "&lt;=" &amp; $A51, DataRegularSeason20242025!$E$3:$E$1315, N$1)</f>
        <v>19</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10</v>
      </c>
      <c r="Q51" s="2">
        <f>SUMIFS(DataRegularSeason20242025!$AA$3:$AA$1315,DataRegularSeason20242025!$B$3:$B$1315, "&lt;=" &amp; $A51, DataRegularSeason20242025!$D$3:$D$1315, Q$1)+SUMIFS(DataRegularSeason20242025!$AB$3:$AB$1315,DataRegularSeason20242025!$B$3:$B$1315, "&lt;=" &amp; $A51, DataRegularSeason20242025!$E$3:$E$1315, Q$1)</f>
        <v>20</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14</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12</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10</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16</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15</v>
      </c>
      <c r="AE51" s="2">
        <f>SUMIFS(DataRegularSeason20242025!$AA$3:$AA$1315,DataRegularSeason20242025!$B$3:$B$1315, "&lt;=" &amp; $A51, DataRegularSeason20242025!$D$3:$D$1315, AE$1)+SUMIFS(DataRegularSeason20242025!$AB$3:$AB$1315,DataRegularSeason20242025!$B$3:$B$1315, "&lt;=" &amp; $A51, DataRegularSeason20242025!$E$3:$E$1315, AE$1)</f>
        <v>19</v>
      </c>
      <c r="AF51" s="2">
        <f>SUMIFS(DataRegularSeason20242025!$AA$3:$AA$1315,DataRegularSeason20242025!$B$3:$B$1315, "&lt;=" &amp; $A51, DataRegularSeason20242025!$D$3:$D$1315, AF$1)+SUMIFS(DataRegularSeason20242025!$AB$3:$AB$1315,DataRegularSeason20242025!$B$3:$B$1315, "&lt;=" &amp; $A51, DataRegularSeason20242025!$E$3:$E$1315, AF$1)</f>
        <v>26</v>
      </c>
      <c r="AG51" s="2">
        <f>SUMIFS(DataRegularSeason20242025!$AA$3:$AA$1315,DataRegularSeason20242025!$B$3:$B$1315, "&lt;=" &amp; $A51, DataRegularSeason20242025!$D$3:$D$1315, AG$1)+SUMIFS(DataRegularSeason20242025!$AB$3:$AB$1315,DataRegularSeason20242025!$B$3:$B$1315, "&lt;=" &amp; $A51, DataRegularSeason20242025!$E$3:$E$1315, AG$1)</f>
        <v>18</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15</v>
      </c>
      <c r="D52" s="2">
        <f>SUMIFS(DataRegularSeason20242025!$AA$3:$AA$1315,DataRegularSeason20242025!$B$3:$B$1315, "&lt;=" &amp; $A52, DataRegularSeason20242025!$D$3:$D$1315, D$1)+SUMIFS(DataRegularSeason20242025!$AB$3:$AB$1315,DataRegularSeason20242025!$B$3:$B$1315, "&lt;=" &amp; $A52, DataRegularSeason20242025!$E$3:$E$1315, D$1)</f>
        <v>11</v>
      </c>
      <c r="E52" s="2">
        <f>SUMIFS(DataRegularSeason20242025!$AA$3:$AA$1315,DataRegularSeason20242025!$B$3:$B$1315, "&lt;=" &amp; $A52, DataRegularSeason20242025!$D$3:$D$1315, E$1)+SUMIFS(DataRegularSeason20242025!$AB$3:$AB$1315,DataRegularSeason20242025!$B$3:$B$1315, "&lt;=" &amp; $A52, DataRegularSeason20242025!$E$3:$E$1315, E$1)</f>
        <v>20</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16</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12</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13</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21</v>
      </c>
      <c r="N52" s="2">
        <f>SUMIFS(DataRegularSeason20242025!$AA$3:$AA$1315,DataRegularSeason20242025!$B$3:$B$1315, "&lt;=" &amp; $A52, DataRegularSeason20242025!$D$3:$D$1315, N$1)+SUMIFS(DataRegularSeason20242025!$AB$3:$AB$1315,DataRegularSeason20242025!$B$3:$B$1315, "&lt;=" &amp; $A52, DataRegularSeason20242025!$E$3:$E$1315, N$1)</f>
        <v>19</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10</v>
      </c>
      <c r="Q52" s="2">
        <f>SUMIFS(DataRegularSeason20242025!$AA$3:$AA$1315,DataRegularSeason20242025!$B$3:$B$1315, "&lt;=" &amp; $A52, DataRegularSeason20242025!$D$3:$D$1315, Q$1)+SUMIFS(DataRegularSeason20242025!$AB$3:$AB$1315,DataRegularSeason20242025!$B$3:$B$1315, "&lt;=" &amp; $A52, DataRegularSeason20242025!$E$3:$E$1315, Q$1)</f>
        <v>20</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14</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12</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10</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16</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15</v>
      </c>
      <c r="AE52" s="2">
        <f>SUMIFS(DataRegularSeason20242025!$AA$3:$AA$1315,DataRegularSeason20242025!$B$3:$B$1315, "&lt;=" &amp; $A52, DataRegularSeason20242025!$D$3:$D$1315, AE$1)+SUMIFS(DataRegularSeason20242025!$AB$3:$AB$1315,DataRegularSeason20242025!$B$3:$B$1315, "&lt;=" &amp; $A52, DataRegularSeason20242025!$E$3:$E$1315, AE$1)</f>
        <v>19</v>
      </c>
      <c r="AF52" s="2">
        <f>SUMIFS(DataRegularSeason20242025!$AA$3:$AA$1315,DataRegularSeason20242025!$B$3:$B$1315, "&lt;=" &amp; $A52, DataRegularSeason20242025!$D$3:$D$1315, AF$1)+SUMIFS(DataRegularSeason20242025!$AB$3:$AB$1315,DataRegularSeason20242025!$B$3:$B$1315, "&lt;=" &amp; $A52, DataRegularSeason20242025!$E$3:$E$1315, AF$1)</f>
        <v>26</v>
      </c>
      <c r="AG52" s="2">
        <f>SUMIFS(DataRegularSeason20242025!$AA$3:$AA$1315,DataRegularSeason20242025!$B$3:$B$1315, "&lt;=" &amp; $A52, DataRegularSeason20242025!$D$3:$D$1315, AG$1)+SUMIFS(DataRegularSeason20242025!$AB$3:$AB$1315,DataRegularSeason20242025!$B$3:$B$1315, "&lt;=" &amp; $A52, DataRegularSeason20242025!$E$3:$E$1315, AG$1)</f>
        <v>18</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15</v>
      </c>
      <c r="D53" s="2">
        <f>SUMIFS(DataRegularSeason20242025!$AA$3:$AA$1315,DataRegularSeason20242025!$B$3:$B$1315, "&lt;=" &amp; $A53, DataRegularSeason20242025!$D$3:$D$1315, D$1)+SUMIFS(DataRegularSeason20242025!$AB$3:$AB$1315,DataRegularSeason20242025!$B$3:$B$1315, "&lt;=" &amp; $A53, DataRegularSeason20242025!$E$3:$E$1315, D$1)</f>
        <v>11</v>
      </c>
      <c r="E53" s="2">
        <f>SUMIFS(DataRegularSeason20242025!$AA$3:$AA$1315,DataRegularSeason20242025!$B$3:$B$1315, "&lt;=" &amp; $A53, DataRegularSeason20242025!$D$3:$D$1315, E$1)+SUMIFS(DataRegularSeason20242025!$AB$3:$AB$1315,DataRegularSeason20242025!$B$3:$B$1315, "&lt;=" &amp; $A53, DataRegularSeason20242025!$E$3:$E$1315, E$1)</f>
        <v>20</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16</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12</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13</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21</v>
      </c>
      <c r="N53" s="2">
        <f>SUMIFS(DataRegularSeason20242025!$AA$3:$AA$1315,DataRegularSeason20242025!$B$3:$B$1315, "&lt;=" &amp; $A53, DataRegularSeason20242025!$D$3:$D$1315, N$1)+SUMIFS(DataRegularSeason20242025!$AB$3:$AB$1315,DataRegularSeason20242025!$B$3:$B$1315, "&lt;=" &amp; $A53, DataRegularSeason20242025!$E$3:$E$1315, N$1)</f>
        <v>19</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10</v>
      </c>
      <c r="Q53" s="2">
        <f>SUMIFS(DataRegularSeason20242025!$AA$3:$AA$1315,DataRegularSeason20242025!$B$3:$B$1315, "&lt;=" &amp; $A53, DataRegularSeason20242025!$D$3:$D$1315, Q$1)+SUMIFS(DataRegularSeason20242025!$AB$3:$AB$1315,DataRegularSeason20242025!$B$3:$B$1315, "&lt;=" &amp; $A53, DataRegularSeason20242025!$E$3:$E$1315, Q$1)</f>
        <v>20</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14</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12</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10</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16</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15</v>
      </c>
      <c r="AE53" s="2">
        <f>SUMIFS(DataRegularSeason20242025!$AA$3:$AA$1315,DataRegularSeason20242025!$B$3:$B$1315, "&lt;=" &amp; $A53, DataRegularSeason20242025!$D$3:$D$1315, AE$1)+SUMIFS(DataRegularSeason20242025!$AB$3:$AB$1315,DataRegularSeason20242025!$B$3:$B$1315, "&lt;=" &amp; $A53, DataRegularSeason20242025!$E$3:$E$1315, AE$1)</f>
        <v>19</v>
      </c>
      <c r="AF53" s="2">
        <f>SUMIFS(DataRegularSeason20242025!$AA$3:$AA$1315,DataRegularSeason20242025!$B$3:$B$1315, "&lt;=" &amp; $A53, DataRegularSeason20242025!$D$3:$D$1315, AF$1)+SUMIFS(DataRegularSeason20242025!$AB$3:$AB$1315,DataRegularSeason20242025!$B$3:$B$1315, "&lt;=" &amp; $A53, DataRegularSeason20242025!$E$3:$E$1315, AF$1)</f>
        <v>26</v>
      </c>
      <c r="AG53" s="2">
        <f>SUMIFS(DataRegularSeason20242025!$AA$3:$AA$1315,DataRegularSeason20242025!$B$3:$B$1315, "&lt;=" &amp; $A53, DataRegularSeason20242025!$D$3:$D$1315, AG$1)+SUMIFS(DataRegularSeason20242025!$AB$3:$AB$1315,DataRegularSeason20242025!$B$3:$B$1315, "&lt;=" &amp; $A53, DataRegularSeason20242025!$E$3:$E$1315, AG$1)</f>
        <v>18</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15</v>
      </c>
      <c r="D54" s="2">
        <f>SUMIFS(DataRegularSeason20242025!$AA$3:$AA$1315,DataRegularSeason20242025!$B$3:$B$1315, "&lt;=" &amp; $A54, DataRegularSeason20242025!$D$3:$D$1315, D$1)+SUMIFS(DataRegularSeason20242025!$AB$3:$AB$1315,DataRegularSeason20242025!$B$3:$B$1315, "&lt;=" &amp; $A54, DataRegularSeason20242025!$E$3:$E$1315, D$1)</f>
        <v>11</v>
      </c>
      <c r="E54" s="2">
        <f>SUMIFS(DataRegularSeason20242025!$AA$3:$AA$1315,DataRegularSeason20242025!$B$3:$B$1315, "&lt;=" &amp; $A54, DataRegularSeason20242025!$D$3:$D$1315, E$1)+SUMIFS(DataRegularSeason20242025!$AB$3:$AB$1315,DataRegularSeason20242025!$B$3:$B$1315, "&lt;=" &amp; $A54, DataRegularSeason20242025!$E$3:$E$1315, E$1)</f>
        <v>20</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16</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12</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13</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21</v>
      </c>
      <c r="N54" s="2">
        <f>SUMIFS(DataRegularSeason20242025!$AA$3:$AA$1315,DataRegularSeason20242025!$B$3:$B$1315, "&lt;=" &amp; $A54, DataRegularSeason20242025!$D$3:$D$1315, N$1)+SUMIFS(DataRegularSeason20242025!$AB$3:$AB$1315,DataRegularSeason20242025!$B$3:$B$1315, "&lt;=" &amp; $A54, DataRegularSeason20242025!$E$3:$E$1315, N$1)</f>
        <v>19</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10</v>
      </c>
      <c r="Q54" s="2">
        <f>SUMIFS(DataRegularSeason20242025!$AA$3:$AA$1315,DataRegularSeason20242025!$B$3:$B$1315, "&lt;=" &amp; $A54, DataRegularSeason20242025!$D$3:$D$1315, Q$1)+SUMIFS(DataRegularSeason20242025!$AB$3:$AB$1315,DataRegularSeason20242025!$B$3:$B$1315, "&lt;=" &amp; $A54, DataRegularSeason20242025!$E$3:$E$1315, Q$1)</f>
        <v>20</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14</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12</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10</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16</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15</v>
      </c>
      <c r="AE54" s="2">
        <f>SUMIFS(DataRegularSeason20242025!$AA$3:$AA$1315,DataRegularSeason20242025!$B$3:$B$1315, "&lt;=" &amp; $A54, DataRegularSeason20242025!$D$3:$D$1315, AE$1)+SUMIFS(DataRegularSeason20242025!$AB$3:$AB$1315,DataRegularSeason20242025!$B$3:$B$1315, "&lt;=" &amp; $A54, DataRegularSeason20242025!$E$3:$E$1315, AE$1)</f>
        <v>19</v>
      </c>
      <c r="AF54" s="2">
        <f>SUMIFS(DataRegularSeason20242025!$AA$3:$AA$1315,DataRegularSeason20242025!$B$3:$B$1315, "&lt;=" &amp; $A54, DataRegularSeason20242025!$D$3:$D$1315, AF$1)+SUMIFS(DataRegularSeason20242025!$AB$3:$AB$1315,DataRegularSeason20242025!$B$3:$B$1315, "&lt;=" &amp; $A54, DataRegularSeason20242025!$E$3:$E$1315, AF$1)</f>
        <v>26</v>
      </c>
      <c r="AG54" s="2">
        <f>SUMIFS(DataRegularSeason20242025!$AA$3:$AA$1315,DataRegularSeason20242025!$B$3:$B$1315, "&lt;=" &amp; $A54, DataRegularSeason20242025!$D$3:$D$1315, AG$1)+SUMIFS(DataRegularSeason20242025!$AB$3:$AB$1315,DataRegularSeason20242025!$B$3:$B$1315, "&lt;=" &amp; $A54, DataRegularSeason20242025!$E$3:$E$1315, AG$1)</f>
        <v>18</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15</v>
      </c>
      <c r="D55" s="2">
        <f>SUMIFS(DataRegularSeason20242025!$AA$3:$AA$1315,DataRegularSeason20242025!$B$3:$B$1315, "&lt;=" &amp; $A55, DataRegularSeason20242025!$D$3:$D$1315, D$1)+SUMIFS(DataRegularSeason20242025!$AB$3:$AB$1315,DataRegularSeason20242025!$B$3:$B$1315, "&lt;=" &amp; $A55, DataRegularSeason20242025!$E$3:$E$1315, D$1)</f>
        <v>11</v>
      </c>
      <c r="E55" s="2">
        <f>SUMIFS(DataRegularSeason20242025!$AA$3:$AA$1315,DataRegularSeason20242025!$B$3:$B$1315, "&lt;=" &amp; $A55, DataRegularSeason20242025!$D$3:$D$1315, E$1)+SUMIFS(DataRegularSeason20242025!$AB$3:$AB$1315,DataRegularSeason20242025!$B$3:$B$1315, "&lt;=" &amp; $A55, DataRegularSeason20242025!$E$3:$E$1315, E$1)</f>
        <v>20</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16</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12</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13</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21</v>
      </c>
      <c r="N55" s="2">
        <f>SUMIFS(DataRegularSeason20242025!$AA$3:$AA$1315,DataRegularSeason20242025!$B$3:$B$1315, "&lt;=" &amp; $A55, DataRegularSeason20242025!$D$3:$D$1315, N$1)+SUMIFS(DataRegularSeason20242025!$AB$3:$AB$1315,DataRegularSeason20242025!$B$3:$B$1315, "&lt;=" &amp; $A55, DataRegularSeason20242025!$E$3:$E$1315, N$1)</f>
        <v>19</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10</v>
      </c>
      <c r="Q55" s="2">
        <f>SUMIFS(DataRegularSeason20242025!$AA$3:$AA$1315,DataRegularSeason20242025!$B$3:$B$1315, "&lt;=" &amp; $A55, DataRegularSeason20242025!$D$3:$D$1315, Q$1)+SUMIFS(DataRegularSeason20242025!$AB$3:$AB$1315,DataRegularSeason20242025!$B$3:$B$1315, "&lt;=" &amp; $A55, DataRegularSeason20242025!$E$3:$E$1315, Q$1)</f>
        <v>20</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14</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12</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10</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16</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15</v>
      </c>
      <c r="AE55" s="2">
        <f>SUMIFS(DataRegularSeason20242025!$AA$3:$AA$1315,DataRegularSeason20242025!$B$3:$B$1315, "&lt;=" &amp; $A55, DataRegularSeason20242025!$D$3:$D$1315, AE$1)+SUMIFS(DataRegularSeason20242025!$AB$3:$AB$1315,DataRegularSeason20242025!$B$3:$B$1315, "&lt;=" &amp; $A55, DataRegularSeason20242025!$E$3:$E$1315, AE$1)</f>
        <v>19</v>
      </c>
      <c r="AF55" s="2">
        <f>SUMIFS(DataRegularSeason20242025!$AA$3:$AA$1315,DataRegularSeason20242025!$B$3:$B$1315, "&lt;=" &amp; $A55, DataRegularSeason20242025!$D$3:$D$1315, AF$1)+SUMIFS(DataRegularSeason20242025!$AB$3:$AB$1315,DataRegularSeason20242025!$B$3:$B$1315, "&lt;=" &amp; $A55, DataRegularSeason20242025!$E$3:$E$1315, AF$1)</f>
        <v>26</v>
      </c>
      <c r="AG55" s="2">
        <f>SUMIFS(DataRegularSeason20242025!$AA$3:$AA$1315,DataRegularSeason20242025!$B$3:$B$1315, "&lt;=" &amp; $A55, DataRegularSeason20242025!$D$3:$D$1315, AG$1)+SUMIFS(DataRegularSeason20242025!$AB$3:$AB$1315,DataRegularSeason20242025!$B$3:$B$1315, "&lt;=" &amp; $A55, DataRegularSeason20242025!$E$3:$E$1315, AG$1)</f>
        <v>18</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15</v>
      </c>
      <c r="D56" s="2">
        <f>SUMIFS(DataRegularSeason20242025!$AA$3:$AA$1315,DataRegularSeason20242025!$B$3:$B$1315, "&lt;=" &amp; $A56, DataRegularSeason20242025!$D$3:$D$1315, D$1)+SUMIFS(DataRegularSeason20242025!$AB$3:$AB$1315,DataRegularSeason20242025!$B$3:$B$1315, "&lt;=" &amp; $A56, DataRegularSeason20242025!$E$3:$E$1315, D$1)</f>
        <v>11</v>
      </c>
      <c r="E56" s="2">
        <f>SUMIFS(DataRegularSeason20242025!$AA$3:$AA$1315,DataRegularSeason20242025!$B$3:$B$1315, "&lt;=" &amp; $A56, DataRegularSeason20242025!$D$3:$D$1315, E$1)+SUMIFS(DataRegularSeason20242025!$AB$3:$AB$1315,DataRegularSeason20242025!$B$3:$B$1315, "&lt;=" &amp; $A56, DataRegularSeason20242025!$E$3:$E$1315, E$1)</f>
        <v>20</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16</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12</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13</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21</v>
      </c>
      <c r="N56" s="2">
        <f>SUMIFS(DataRegularSeason20242025!$AA$3:$AA$1315,DataRegularSeason20242025!$B$3:$B$1315, "&lt;=" &amp; $A56, DataRegularSeason20242025!$D$3:$D$1315, N$1)+SUMIFS(DataRegularSeason20242025!$AB$3:$AB$1315,DataRegularSeason20242025!$B$3:$B$1315, "&lt;=" &amp; $A56, DataRegularSeason20242025!$E$3:$E$1315, N$1)</f>
        <v>19</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10</v>
      </c>
      <c r="Q56" s="2">
        <f>SUMIFS(DataRegularSeason20242025!$AA$3:$AA$1315,DataRegularSeason20242025!$B$3:$B$1315, "&lt;=" &amp; $A56, DataRegularSeason20242025!$D$3:$D$1315, Q$1)+SUMIFS(DataRegularSeason20242025!$AB$3:$AB$1315,DataRegularSeason20242025!$B$3:$B$1315, "&lt;=" &amp; $A56, DataRegularSeason20242025!$E$3:$E$1315, Q$1)</f>
        <v>20</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14</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12</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10</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16</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15</v>
      </c>
      <c r="AE56" s="2">
        <f>SUMIFS(DataRegularSeason20242025!$AA$3:$AA$1315,DataRegularSeason20242025!$B$3:$B$1315, "&lt;=" &amp; $A56, DataRegularSeason20242025!$D$3:$D$1315, AE$1)+SUMIFS(DataRegularSeason20242025!$AB$3:$AB$1315,DataRegularSeason20242025!$B$3:$B$1315, "&lt;=" &amp; $A56, DataRegularSeason20242025!$E$3:$E$1315, AE$1)</f>
        <v>19</v>
      </c>
      <c r="AF56" s="2">
        <f>SUMIFS(DataRegularSeason20242025!$AA$3:$AA$1315,DataRegularSeason20242025!$B$3:$B$1315, "&lt;=" &amp; $A56, DataRegularSeason20242025!$D$3:$D$1315, AF$1)+SUMIFS(DataRegularSeason20242025!$AB$3:$AB$1315,DataRegularSeason20242025!$B$3:$B$1315, "&lt;=" &amp; $A56, DataRegularSeason20242025!$E$3:$E$1315, AF$1)</f>
        <v>26</v>
      </c>
      <c r="AG56" s="2">
        <f>SUMIFS(DataRegularSeason20242025!$AA$3:$AA$1315,DataRegularSeason20242025!$B$3:$B$1315, "&lt;=" &amp; $A56, DataRegularSeason20242025!$D$3:$D$1315, AG$1)+SUMIFS(DataRegularSeason20242025!$AB$3:$AB$1315,DataRegularSeason20242025!$B$3:$B$1315, "&lt;=" &amp; $A56, DataRegularSeason20242025!$E$3:$E$1315, AG$1)</f>
        <v>18</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15</v>
      </c>
      <c r="D57" s="2">
        <f>SUMIFS(DataRegularSeason20242025!$AA$3:$AA$1315,DataRegularSeason20242025!$B$3:$B$1315, "&lt;=" &amp; $A57, DataRegularSeason20242025!$D$3:$D$1315, D$1)+SUMIFS(DataRegularSeason20242025!$AB$3:$AB$1315,DataRegularSeason20242025!$B$3:$B$1315, "&lt;=" &amp; $A57, DataRegularSeason20242025!$E$3:$E$1315, D$1)</f>
        <v>11</v>
      </c>
      <c r="E57" s="2">
        <f>SUMIFS(DataRegularSeason20242025!$AA$3:$AA$1315,DataRegularSeason20242025!$B$3:$B$1315, "&lt;=" &amp; $A57, DataRegularSeason20242025!$D$3:$D$1315, E$1)+SUMIFS(DataRegularSeason20242025!$AB$3:$AB$1315,DataRegularSeason20242025!$B$3:$B$1315, "&lt;=" &amp; $A57, DataRegularSeason20242025!$E$3:$E$1315, E$1)</f>
        <v>20</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16</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12</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13</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21</v>
      </c>
      <c r="N57" s="2">
        <f>SUMIFS(DataRegularSeason20242025!$AA$3:$AA$1315,DataRegularSeason20242025!$B$3:$B$1315, "&lt;=" &amp; $A57, DataRegularSeason20242025!$D$3:$D$1315, N$1)+SUMIFS(DataRegularSeason20242025!$AB$3:$AB$1315,DataRegularSeason20242025!$B$3:$B$1315, "&lt;=" &amp; $A57, DataRegularSeason20242025!$E$3:$E$1315, N$1)</f>
        <v>19</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10</v>
      </c>
      <c r="Q57" s="2">
        <f>SUMIFS(DataRegularSeason20242025!$AA$3:$AA$1315,DataRegularSeason20242025!$B$3:$B$1315, "&lt;=" &amp; $A57, DataRegularSeason20242025!$D$3:$D$1315, Q$1)+SUMIFS(DataRegularSeason20242025!$AB$3:$AB$1315,DataRegularSeason20242025!$B$3:$B$1315, "&lt;=" &amp; $A57, DataRegularSeason20242025!$E$3:$E$1315, Q$1)</f>
        <v>20</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14</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12</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10</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16</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15</v>
      </c>
      <c r="AE57" s="2">
        <f>SUMIFS(DataRegularSeason20242025!$AA$3:$AA$1315,DataRegularSeason20242025!$B$3:$B$1315, "&lt;=" &amp; $A57, DataRegularSeason20242025!$D$3:$D$1315, AE$1)+SUMIFS(DataRegularSeason20242025!$AB$3:$AB$1315,DataRegularSeason20242025!$B$3:$B$1315, "&lt;=" &amp; $A57, DataRegularSeason20242025!$E$3:$E$1315, AE$1)</f>
        <v>19</v>
      </c>
      <c r="AF57" s="2">
        <f>SUMIFS(DataRegularSeason20242025!$AA$3:$AA$1315,DataRegularSeason20242025!$B$3:$B$1315, "&lt;=" &amp; $A57, DataRegularSeason20242025!$D$3:$D$1315, AF$1)+SUMIFS(DataRegularSeason20242025!$AB$3:$AB$1315,DataRegularSeason20242025!$B$3:$B$1315, "&lt;=" &amp; $A57, DataRegularSeason20242025!$E$3:$E$1315, AF$1)</f>
        <v>26</v>
      </c>
      <c r="AG57" s="2">
        <f>SUMIFS(DataRegularSeason20242025!$AA$3:$AA$1315,DataRegularSeason20242025!$B$3:$B$1315, "&lt;=" &amp; $A57, DataRegularSeason20242025!$D$3:$D$1315, AG$1)+SUMIFS(DataRegularSeason20242025!$AB$3:$AB$1315,DataRegularSeason20242025!$B$3:$B$1315, "&lt;=" &amp; $A57, DataRegularSeason20242025!$E$3:$E$1315, AG$1)</f>
        <v>18</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15</v>
      </c>
      <c r="D58" s="2">
        <f>SUMIFS(DataRegularSeason20242025!$AA$3:$AA$1315,DataRegularSeason20242025!$B$3:$B$1315, "&lt;=" &amp; $A58, DataRegularSeason20242025!$D$3:$D$1315, D$1)+SUMIFS(DataRegularSeason20242025!$AB$3:$AB$1315,DataRegularSeason20242025!$B$3:$B$1315, "&lt;=" &amp; $A58, DataRegularSeason20242025!$E$3:$E$1315, D$1)</f>
        <v>11</v>
      </c>
      <c r="E58" s="2">
        <f>SUMIFS(DataRegularSeason20242025!$AA$3:$AA$1315,DataRegularSeason20242025!$B$3:$B$1315, "&lt;=" &amp; $A58, DataRegularSeason20242025!$D$3:$D$1315, E$1)+SUMIFS(DataRegularSeason20242025!$AB$3:$AB$1315,DataRegularSeason20242025!$B$3:$B$1315, "&lt;=" &amp; $A58, DataRegularSeason20242025!$E$3:$E$1315, E$1)</f>
        <v>20</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16</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12</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13</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21</v>
      </c>
      <c r="N58" s="2">
        <f>SUMIFS(DataRegularSeason20242025!$AA$3:$AA$1315,DataRegularSeason20242025!$B$3:$B$1315, "&lt;=" &amp; $A58, DataRegularSeason20242025!$D$3:$D$1315, N$1)+SUMIFS(DataRegularSeason20242025!$AB$3:$AB$1315,DataRegularSeason20242025!$B$3:$B$1315, "&lt;=" &amp; $A58, DataRegularSeason20242025!$E$3:$E$1315, N$1)</f>
        <v>19</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10</v>
      </c>
      <c r="Q58" s="2">
        <f>SUMIFS(DataRegularSeason20242025!$AA$3:$AA$1315,DataRegularSeason20242025!$B$3:$B$1315, "&lt;=" &amp; $A58, DataRegularSeason20242025!$D$3:$D$1315, Q$1)+SUMIFS(DataRegularSeason20242025!$AB$3:$AB$1315,DataRegularSeason20242025!$B$3:$B$1315, "&lt;=" &amp; $A58, DataRegularSeason20242025!$E$3:$E$1315, Q$1)</f>
        <v>20</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14</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12</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10</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16</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15</v>
      </c>
      <c r="AE58" s="2">
        <f>SUMIFS(DataRegularSeason20242025!$AA$3:$AA$1315,DataRegularSeason20242025!$B$3:$B$1315, "&lt;=" &amp; $A58, DataRegularSeason20242025!$D$3:$D$1315, AE$1)+SUMIFS(DataRegularSeason20242025!$AB$3:$AB$1315,DataRegularSeason20242025!$B$3:$B$1315, "&lt;=" &amp; $A58, DataRegularSeason20242025!$E$3:$E$1315, AE$1)</f>
        <v>19</v>
      </c>
      <c r="AF58" s="2">
        <f>SUMIFS(DataRegularSeason20242025!$AA$3:$AA$1315,DataRegularSeason20242025!$B$3:$B$1315, "&lt;=" &amp; $A58, DataRegularSeason20242025!$D$3:$D$1315, AF$1)+SUMIFS(DataRegularSeason20242025!$AB$3:$AB$1315,DataRegularSeason20242025!$B$3:$B$1315, "&lt;=" &amp; $A58, DataRegularSeason20242025!$E$3:$E$1315, AF$1)</f>
        <v>26</v>
      </c>
      <c r="AG58" s="2">
        <f>SUMIFS(DataRegularSeason20242025!$AA$3:$AA$1315,DataRegularSeason20242025!$B$3:$B$1315, "&lt;=" &amp; $A58, DataRegularSeason20242025!$D$3:$D$1315, AG$1)+SUMIFS(DataRegularSeason20242025!$AB$3:$AB$1315,DataRegularSeason20242025!$B$3:$B$1315, "&lt;=" &amp; $A58, DataRegularSeason20242025!$E$3:$E$1315, AG$1)</f>
        <v>18</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15</v>
      </c>
      <c r="D59" s="2">
        <f>SUMIFS(DataRegularSeason20242025!$AA$3:$AA$1315,DataRegularSeason20242025!$B$3:$B$1315, "&lt;=" &amp; $A59, DataRegularSeason20242025!$D$3:$D$1315, D$1)+SUMIFS(DataRegularSeason20242025!$AB$3:$AB$1315,DataRegularSeason20242025!$B$3:$B$1315, "&lt;=" &amp; $A59, DataRegularSeason20242025!$E$3:$E$1315, D$1)</f>
        <v>11</v>
      </c>
      <c r="E59" s="2">
        <f>SUMIFS(DataRegularSeason20242025!$AA$3:$AA$1315,DataRegularSeason20242025!$B$3:$B$1315, "&lt;=" &amp; $A59, DataRegularSeason20242025!$D$3:$D$1315, E$1)+SUMIFS(DataRegularSeason20242025!$AB$3:$AB$1315,DataRegularSeason20242025!$B$3:$B$1315, "&lt;=" &amp; $A59, DataRegularSeason20242025!$E$3:$E$1315, E$1)</f>
        <v>20</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16</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12</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13</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21</v>
      </c>
      <c r="N59" s="2">
        <f>SUMIFS(DataRegularSeason20242025!$AA$3:$AA$1315,DataRegularSeason20242025!$B$3:$B$1315, "&lt;=" &amp; $A59, DataRegularSeason20242025!$D$3:$D$1315, N$1)+SUMIFS(DataRegularSeason20242025!$AB$3:$AB$1315,DataRegularSeason20242025!$B$3:$B$1315, "&lt;=" &amp; $A59, DataRegularSeason20242025!$E$3:$E$1315, N$1)</f>
        <v>19</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10</v>
      </c>
      <c r="Q59" s="2">
        <f>SUMIFS(DataRegularSeason20242025!$AA$3:$AA$1315,DataRegularSeason20242025!$B$3:$B$1315, "&lt;=" &amp; $A59, DataRegularSeason20242025!$D$3:$D$1315, Q$1)+SUMIFS(DataRegularSeason20242025!$AB$3:$AB$1315,DataRegularSeason20242025!$B$3:$B$1315, "&lt;=" &amp; $A59, DataRegularSeason20242025!$E$3:$E$1315, Q$1)</f>
        <v>20</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14</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12</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10</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16</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15</v>
      </c>
      <c r="AE59" s="2">
        <f>SUMIFS(DataRegularSeason20242025!$AA$3:$AA$1315,DataRegularSeason20242025!$B$3:$B$1315, "&lt;=" &amp; $A59, DataRegularSeason20242025!$D$3:$D$1315, AE$1)+SUMIFS(DataRegularSeason20242025!$AB$3:$AB$1315,DataRegularSeason20242025!$B$3:$B$1315, "&lt;=" &amp; $A59, DataRegularSeason20242025!$E$3:$E$1315, AE$1)</f>
        <v>19</v>
      </c>
      <c r="AF59" s="2">
        <f>SUMIFS(DataRegularSeason20242025!$AA$3:$AA$1315,DataRegularSeason20242025!$B$3:$B$1315, "&lt;=" &amp; $A59, DataRegularSeason20242025!$D$3:$D$1315, AF$1)+SUMIFS(DataRegularSeason20242025!$AB$3:$AB$1315,DataRegularSeason20242025!$B$3:$B$1315, "&lt;=" &amp; $A59, DataRegularSeason20242025!$E$3:$E$1315, AF$1)</f>
        <v>26</v>
      </c>
      <c r="AG59" s="2">
        <f>SUMIFS(DataRegularSeason20242025!$AA$3:$AA$1315,DataRegularSeason20242025!$B$3:$B$1315, "&lt;=" &amp; $A59, DataRegularSeason20242025!$D$3:$D$1315, AG$1)+SUMIFS(DataRegularSeason20242025!$AB$3:$AB$1315,DataRegularSeason20242025!$B$3:$B$1315, "&lt;=" &amp; $A59, DataRegularSeason20242025!$E$3:$E$1315, AG$1)</f>
        <v>18</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15</v>
      </c>
      <c r="D60" s="2">
        <f>SUMIFS(DataRegularSeason20242025!$AA$3:$AA$1315,DataRegularSeason20242025!$B$3:$B$1315, "&lt;=" &amp; $A60, DataRegularSeason20242025!$D$3:$D$1315, D$1)+SUMIFS(DataRegularSeason20242025!$AB$3:$AB$1315,DataRegularSeason20242025!$B$3:$B$1315, "&lt;=" &amp; $A60, DataRegularSeason20242025!$E$3:$E$1315, D$1)</f>
        <v>11</v>
      </c>
      <c r="E60" s="2">
        <f>SUMIFS(DataRegularSeason20242025!$AA$3:$AA$1315,DataRegularSeason20242025!$B$3:$B$1315, "&lt;=" &amp; $A60, DataRegularSeason20242025!$D$3:$D$1315, E$1)+SUMIFS(DataRegularSeason20242025!$AB$3:$AB$1315,DataRegularSeason20242025!$B$3:$B$1315, "&lt;=" &amp; $A60, DataRegularSeason20242025!$E$3:$E$1315, E$1)</f>
        <v>20</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16</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12</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13</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21</v>
      </c>
      <c r="N60" s="2">
        <f>SUMIFS(DataRegularSeason20242025!$AA$3:$AA$1315,DataRegularSeason20242025!$B$3:$B$1315, "&lt;=" &amp; $A60, DataRegularSeason20242025!$D$3:$D$1315, N$1)+SUMIFS(DataRegularSeason20242025!$AB$3:$AB$1315,DataRegularSeason20242025!$B$3:$B$1315, "&lt;=" &amp; $A60, DataRegularSeason20242025!$E$3:$E$1315, N$1)</f>
        <v>19</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10</v>
      </c>
      <c r="Q60" s="2">
        <f>SUMIFS(DataRegularSeason20242025!$AA$3:$AA$1315,DataRegularSeason20242025!$B$3:$B$1315, "&lt;=" &amp; $A60, DataRegularSeason20242025!$D$3:$D$1315, Q$1)+SUMIFS(DataRegularSeason20242025!$AB$3:$AB$1315,DataRegularSeason20242025!$B$3:$B$1315, "&lt;=" &amp; $A60, DataRegularSeason20242025!$E$3:$E$1315, Q$1)</f>
        <v>20</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14</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12</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10</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16</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15</v>
      </c>
      <c r="AE60" s="2">
        <f>SUMIFS(DataRegularSeason20242025!$AA$3:$AA$1315,DataRegularSeason20242025!$B$3:$B$1315, "&lt;=" &amp; $A60, DataRegularSeason20242025!$D$3:$D$1315, AE$1)+SUMIFS(DataRegularSeason20242025!$AB$3:$AB$1315,DataRegularSeason20242025!$B$3:$B$1315, "&lt;=" &amp; $A60, DataRegularSeason20242025!$E$3:$E$1315, AE$1)</f>
        <v>19</v>
      </c>
      <c r="AF60" s="2">
        <f>SUMIFS(DataRegularSeason20242025!$AA$3:$AA$1315,DataRegularSeason20242025!$B$3:$B$1315, "&lt;=" &amp; $A60, DataRegularSeason20242025!$D$3:$D$1315, AF$1)+SUMIFS(DataRegularSeason20242025!$AB$3:$AB$1315,DataRegularSeason20242025!$B$3:$B$1315, "&lt;=" &amp; $A60, DataRegularSeason20242025!$E$3:$E$1315, AF$1)</f>
        <v>26</v>
      </c>
      <c r="AG60" s="2">
        <f>SUMIFS(DataRegularSeason20242025!$AA$3:$AA$1315,DataRegularSeason20242025!$B$3:$B$1315, "&lt;=" &amp; $A60, DataRegularSeason20242025!$D$3:$D$1315, AG$1)+SUMIFS(DataRegularSeason20242025!$AB$3:$AB$1315,DataRegularSeason20242025!$B$3:$B$1315, "&lt;=" &amp; $A60, DataRegularSeason20242025!$E$3:$E$1315, AG$1)</f>
        <v>18</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15</v>
      </c>
      <c r="D61" s="2">
        <f>SUMIFS(DataRegularSeason20242025!$AA$3:$AA$1315,DataRegularSeason20242025!$B$3:$B$1315, "&lt;=" &amp; $A61, DataRegularSeason20242025!$D$3:$D$1315, D$1)+SUMIFS(DataRegularSeason20242025!$AB$3:$AB$1315,DataRegularSeason20242025!$B$3:$B$1315, "&lt;=" &amp; $A61, DataRegularSeason20242025!$E$3:$E$1315, D$1)</f>
        <v>11</v>
      </c>
      <c r="E61" s="2">
        <f>SUMIFS(DataRegularSeason20242025!$AA$3:$AA$1315,DataRegularSeason20242025!$B$3:$B$1315, "&lt;=" &amp; $A61, DataRegularSeason20242025!$D$3:$D$1315, E$1)+SUMIFS(DataRegularSeason20242025!$AB$3:$AB$1315,DataRegularSeason20242025!$B$3:$B$1315, "&lt;=" &amp; $A61, DataRegularSeason20242025!$E$3:$E$1315, E$1)</f>
        <v>20</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16</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12</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13</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21</v>
      </c>
      <c r="N61" s="2">
        <f>SUMIFS(DataRegularSeason20242025!$AA$3:$AA$1315,DataRegularSeason20242025!$B$3:$B$1315, "&lt;=" &amp; $A61, DataRegularSeason20242025!$D$3:$D$1315, N$1)+SUMIFS(DataRegularSeason20242025!$AB$3:$AB$1315,DataRegularSeason20242025!$B$3:$B$1315, "&lt;=" &amp; $A61, DataRegularSeason20242025!$E$3:$E$1315, N$1)</f>
        <v>19</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10</v>
      </c>
      <c r="Q61" s="2">
        <f>SUMIFS(DataRegularSeason20242025!$AA$3:$AA$1315,DataRegularSeason20242025!$B$3:$B$1315, "&lt;=" &amp; $A61, DataRegularSeason20242025!$D$3:$D$1315, Q$1)+SUMIFS(DataRegularSeason20242025!$AB$3:$AB$1315,DataRegularSeason20242025!$B$3:$B$1315, "&lt;=" &amp; $A61, DataRegularSeason20242025!$E$3:$E$1315, Q$1)</f>
        <v>20</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14</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12</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10</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16</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15</v>
      </c>
      <c r="AE61" s="2">
        <f>SUMIFS(DataRegularSeason20242025!$AA$3:$AA$1315,DataRegularSeason20242025!$B$3:$B$1315, "&lt;=" &amp; $A61, DataRegularSeason20242025!$D$3:$D$1315, AE$1)+SUMIFS(DataRegularSeason20242025!$AB$3:$AB$1315,DataRegularSeason20242025!$B$3:$B$1315, "&lt;=" &amp; $A61, DataRegularSeason20242025!$E$3:$E$1315, AE$1)</f>
        <v>19</v>
      </c>
      <c r="AF61" s="2">
        <f>SUMIFS(DataRegularSeason20242025!$AA$3:$AA$1315,DataRegularSeason20242025!$B$3:$B$1315, "&lt;=" &amp; $A61, DataRegularSeason20242025!$D$3:$D$1315, AF$1)+SUMIFS(DataRegularSeason20242025!$AB$3:$AB$1315,DataRegularSeason20242025!$B$3:$B$1315, "&lt;=" &amp; $A61, DataRegularSeason20242025!$E$3:$E$1315, AF$1)</f>
        <v>26</v>
      </c>
      <c r="AG61" s="2">
        <f>SUMIFS(DataRegularSeason20242025!$AA$3:$AA$1315,DataRegularSeason20242025!$B$3:$B$1315, "&lt;=" &amp; $A61, DataRegularSeason20242025!$D$3:$D$1315, AG$1)+SUMIFS(DataRegularSeason20242025!$AB$3:$AB$1315,DataRegularSeason20242025!$B$3:$B$1315, "&lt;=" &amp; $A61, DataRegularSeason20242025!$E$3:$E$1315, AG$1)</f>
        <v>18</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15</v>
      </c>
      <c r="D62" s="2">
        <f>SUMIFS(DataRegularSeason20242025!$AA$3:$AA$1315,DataRegularSeason20242025!$B$3:$B$1315, "&lt;=" &amp; $A62, DataRegularSeason20242025!$D$3:$D$1315, D$1)+SUMIFS(DataRegularSeason20242025!$AB$3:$AB$1315,DataRegularSeason20242025!$B$3:$B$1315, "&lt;=" &amp; $A62, DataRegularSeason20242025!$E$3:$E$1315, D$1)</f>
        <v>11</v>
      </c>
      <c r="E62" s="2">
        <f>SUMIFS(DataRegularSeason20242025!$AA$3:$AA$1315,DataRegularSeason20242025!$B$3:$B$1315, "&lt;=" &amp; $A62, DataRegularSeason20242025!$D$3:$D$1315, E$1)+SUMIFS(DataRegularSeason20242025!$AB$3:$AB$1315,DataRegularSeason20242025!$B$3:$B$1315, "&lt;=" &amp; $A62, DataRegularSeason20242025!$E$3:$E$1315, E$1)</f>
        <v>20</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16</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12</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13</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21</v>
      </c>
      <c r="N62" s="2">
        <f>SUMIFS(DataRegularSeason20242025!$AA$3:$AA$1315,DataRegularSeason20242025!$B$3:$B$1315, "&lt;=" &amp; $A62, DataRegularSeason20242025!$D$3:$D$1315, N$1)+SUMIFS(DataRegularSeason20242025!$AB$3:$AB$1315,DataRegularSeason20242025!$B$3:$B$1315, "&lt;=" &amp; $A62, DataRegularSeason20242025!$E$3:$E$1315, N$1)</f>
        <v>19</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10</v>
      </c>
      <c r="Q62" s="2">
        <f>SUMIFS(DataRegularSeason20242025!$AA$3:$AA$1315,DataRegularSeason20242025!$B$3:$B$1315, "&lt;=" &amp; $A62, DataRegularSeason20242025!$D$3:$D$1315, Q$1)+SUMIFS(DataRegularSeason20242025!$AB$3:$AB$1315,DataRegularSeason20242025!$B$3:$B$1315, "&lt;=" &amp; $A62, DataRegularSeason20242025!$E$3:$E$1315, Q$1)</f>
        <v>20</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14</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12</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10</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16</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15</v>
      </c>
      <c r="AE62" s="2">
        <f>SUMIFS(DataRegularSeason20242025!$AA$3:$AA$1315,DataRegularSeason20242025!$B$3:$B$1315, "&lt;=" &amp; $A62, DataRegularSeason20242025!$D$3:$D$1315, AE$1)+SUMIFS(DataRegularSeason20242025!$AB$3:$AB$1315,DataRegularSeason20242025!$B$3:$B$1315, "&lt;=" &amp; $A62, DataRegularSeason20242025!$E$3:$E$1315, AE$1)</f>
        <v>19</v>
      </c>
      <c r="AF62" s="2">
        <f>SUMIFS(DataRegularSeason20242025!$AA$3:$AA$1315,DataRegularSeason20242025!$B$3:$B$1315, "&lt;=" &amp; $A62, DataRegularSeason20242025!$D$3:$D$1315, AF$1)+SUMIFS(DataRegularSeason20242025!$AB$3:$AB$1315,DataRegularSeason20242025!$B$3:$B$1315, "&lt;=" &amp; $A62, DataRegularSeason20242025!$E$3:$E$1315, AF$1)</f>
        <v>26</v>
      </c>
      <c r="AG62" s="2">
        <f>SUMIFS(DataRegularSeason20242025!$AA$3:$AA$1315,DataRegularSeason20242025!$B$3:$B$1315, "&lt;=" &amp; $A62, DataRegularSeason20242025!$D$3:$D$1315, AG$1)+SUMIFS(DataRegularSeason20242025!$AB$3:$AB$1315,DataRegularSeason20242025!$B$3:$B$1315, "&lt;=" &amp; $A62, DataRegularSeason20242025!$E$3:$E$1315, AG$1)</f>
        <v>18</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15</v>
      </c>
      <c r="D63" s="2">
        <f>SUMIFS(DataRegularSeason20242025!$AA$3:$AA$1315,DataRegularSeason20242025!$B$3:$B$1315, "&lt;=" &amp; $A63, DataRegularSeason20242025!$D$3:$D$1315, D$1)+SUMIFS(DataRegularSeason20242025!$AB$3:$AB$1315,DataRegularSeason20242025!$B$3:$B$1315, "&lt;=" &amp; $A63, DataRegularSeason20242025!$E$3:$E$1315, D$1)</f>
        <v>11</v>
      </c>
      <c r="E63" s="2">
        <f>SUMIFS(DataRegularSeason20242025!$AA$3:$AA$1315,DataRegularSeason20242025!$B$3:$B$1315, "&lt;=" &amp; $A63, DataRegularSeason20242025!$D$3:$D$1315, E$1)+SUMIFS(DataRegularSeason20242025!$AB$3:$AB$1315,DataRegularSeason20242025!$B$3:$B$1315, "&lt;=" &amp; $A63, DataRegularSeason20242025!$E$3:$E$1315, E$1)</f>
        <v>20</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16</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12</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13</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21</v>
      </c>
      <c r="N63" s="2">
        <f>SUMIFS(DataRegularSeason20242025!$AA$3:$AA$1315,DataRegularSeason20242025!$B$3:$B$1315, "&lt;=" &amp; $A63, DataRegularSeason20242025!$D$3:$D$1315, N$1)+SUMIFS(DataRegularSeason20242025!$AB$3:$AB$1315,DataRegularSeason20242025!$B$3:$B$1315, "&lt;=" &amp; $A63, DataRegularSeason20242025!$E$3:$E$1315, N$1)</f>
        <v>19</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10</v>
      </c>
      <c r="Q63" s="2">
        <f>SUMIFS(DataRegularSeason20242025!$AA$3:$AA$1315,DataRegularSeason20242025!$B$3:$B$1315, "&lt;=" &amp; $A63, DataRegularSeason20242025!$D$3:$D$1315, Q$1)+SUMIFS(DataRegularSeason20242025!$AB$3:$AB$1315,DataRegularSeason20242025!$B$3:$B$1315, "&lt;=" &amp; $A63, DataRegularSeason20242025!$E$3:$E$1315, Q$1)</f>
        <v>20</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14</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12</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10</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16</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15</v>
      </c>
      <c r="AE63" s="2">
        <f>SUMIFS(DataRegularSeason20242025!$AA$3:$AA$1315,DataRegularSeason20242025!$B$3:$B$1315, "&lt;=" &amp; $A63, DataRegularSeason20242025!$D$3:$D$1315, AE$1)+SUMIFS(DataRegularSeason20242025!$AB$3:$AB$1315,DataRegularSeason20242025!$B$3:$B$1315, "&lt;=" &amp; $A63, DataRegularSeason20242025!$E$3:$E$1315, AE$1)</f>
        <v>19</v>
      </c>
      <c r="AF63" s="2">
        <f>SUMIFS(DataRegularSeason20242025!$AA$3:$AA$1315,DataRegularSeason20242025!$B$3:$B$1315, "&lt;=" &amp; $A63, DataRegularSeason20242025!$D$3:$D$1315, AF$1)+SUMIFS(DataRegularSeason20242025!$AB$3:$AB$1315,DataRegularSeason20242025!$B$3:$B$1315, "&lt;=" &amp; $A63, DataRegularSeason20242025!$E$3:$E$1315, AF$1)</f>
        <v>26</v>
      </c>
      <c r="AG63" s="2">
        <f>SUMIFS(DataRegularSeason20242025!$AA$3:$AA$1315,DataRegularSeason20242025!$B$3:$B$1315, "&lt;=" &amp; $A63, DataRegularSeason20242025!$D$3:$D$1315, AG$1)+SUMIFS(DataRegularSeason20242025!$AB$3:$AB$1315,DataRegularSeason20242025!$B$3:$B$1315, "&lt;=" &amp; $A63, DataRegularSeason20242025!$E$3:$E$1315, AG$1)</f>
        <v>18</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15</v>
      </c>
      <c r="D64" s="2">
        <f>SUMIFS(DataRegularSeason20242025!$AA$3:$AA$1315,DataRegularSeason20242025!$B$3:$B$1315, "&lt;=" &amp; $A64, DataRegularSeason20242025!$D$3:$D$1315, D$1)+SUMIFS(DataRegularSeason20242025!$AB$3:$AB$1315,DataRegularSeason20242025!$B$3:$B$1315, "&lt;=" &amp; $A64, DataRegularSeason20242025!$E$3:$E$1315, D$1)</f>
        <v>11</v>
      </c>
      <c r="E64" s="2">
        <f>SUMIFS(DataRegularSeason20242025!$AA$3:$AA$1315,DataRegularSeason20242025!$B$3:$B$1315, "&lt;=" &amp; $A64, DataRegularSeason20242025!$D$3:$D$1315, E$1)+SUMIFS(DataRegularSeason20242025!$AB$3:$AB$1315,DataRegularSeason20242025!$B$3:$B$1315, "&lt;=" &amp; $A64, DataRegularSeason20242025!$E$3:$E$1315, E$1)</f>
        <v>20</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16</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12</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13</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21</v>
      </c>
      <c r="N64" s="2">
        <f>SUMIFS(DataRegularSeason20242025!$AA$3:$AA$1315,DataRegularSeason20242025!$B$3:$B$1315, "&lt;=" &amp; $A64, DataRegularSeason20242025!$D$3:$D$1315, N$1)+SUMIFS(DataRegularSeason20242025!$AB$3:$AB$1315,DataRegularSeason20242025!$B$3:$B$1315, "&lt;=" &amp; $A64, DataRegularSeason20242025!$E$3:$E$1315, N$1)</f>
        <v>19</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10</v>
      </c>
      <c r="Q64" s="2">
        <f>SUMIFS(DataRegularSeason20242025!$AA$3:$AA$1315,DataRegularSeason20242025!$B$3:$B$1315, "&lt;=" &amp; $A64, DataRegularSeason20242025!$D$3:$D$1315, Q$1)+SUMIFS(DataRegularSeason20242025!$AB$3:$AB$1315,DataRegularSeason20242025!$B$3:$B$1315, "&lt;=" &amp; $A64, DataRegularSeason20242025!$E$3:$E$1315, Q$1)</f>
        <v>20</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14</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12</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10</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16</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15</v>
      </c>
      <c r="AE64" s="2">
        <f>SUMIFS(DataRegularSeason20242025!$AA$3:$AA$1315,DataRegularSeason20242025!$B$3:$B$1315, "&lt;=" &amp; $A64, DataRegularSeason20242025!$D$3:$D$1315, AE$1)+SUMIFS(DataRegularSeason20242025!$AB$3:$AB$1315,DataRegularSeason20242025!$B$3:$B$1315, "&lt;=" &amp; $A64, DataRegularSeason20242025!$E$3:$E$1315, AE$1)</f>
        <v>19</v>
      </c>
      <c r="AF64" s="2">
        <f>SUMIFS(DataRegularSeason20242025!$AA$3:$AA$1315,DataRegularSeason20242025!$B$3:$B$1315, "&lt;=" &amp; $A64, DataRegularSeason20242025!$D$3:$D$1315, AF$1)+SUMIFS(DataRegularSeason20242025!$AB$3:$AB$1315,DataRegularSeason20242025!$B$3:$B$1315, "&lt;=" &amp; $A64, DataRegularSeason20242025!$E$3:$E$1315, AF$1)</f>
        <v>26</v>
      </c>
      <c r="AG64" s="2">
        <f>SUMIFS(DataRegularSeason20242025!$AA$3:$AA$1315,DataRegularSeason20242025!$B$3:$B$1315, "&lt;=" &amp; $A64, DataRegularSeason20242025!$D$3:$D$1315, AG$1)+SUMIFS(DataRegularSeason20242025!$AB$3:$AB$1315,DataRegularSeason20242025!$B$3:$B$1315, "&lt;=" &amp; $A64, DataRegularSeason20242025!$E$3:$E$1315, AG$1)</f>
        <v>18</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15</v>
      </c>
      <c r="D65" s="2">
        <f>SUMIFS(DataRegularSeason20242025!$AA$3:$AA$1315,DataRegularSeason20242025!$B$3:$B$1315, "&lt;=" &amp; $A65, DataRegularSeason20242025!$D$3:$D$1315, D$1)+SUMIFS(DataRegularSeason20242025!$AB$3:$AB$1315,DataRegularSeason20242025!$B$3:$B$1315, "&lt;=" &amp; $A65, DataRegularSeason20242025!$E$3:$E$1315, D$1)</f>
        <v>11</v>
      </c>
      <c r="E65" s="2">
        <f>SUMIFS(DataRegularSeason20242025!$AA$3:$AA$1315,DataRegularSeason20242025!$B$3:$B$1315, "&lt;=" &amp; $A65, DataRegularSeason20242025!$D$3:$D$1315, E$1)+SUMIFS(DataRegularSeason20242025!$AB$3:$AB$1315,DataRegularSeason20242025!$B$3:$B$1315, "&lt;=" &amp; $A65, DataRegularSeason20242025!$E$3:$E$1315, E$1)</f>
        <v>20</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16</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12</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13</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21</v>
      </c>
      <c r="N65" s="2">
        <f>SUMIFS(DataRegularSeason20242025!$AA$3:$AA$1315,DataRegularSeason20242025!$B$3:$B$1315, "&lt;=" &amp; $A65, DataRegularSeason20242025!$D$3:$D$1315, N$1)+SUMIFS(DataRegularSeason20242025!$AB$3:$AB$1315,DataRegularSeason20242025!$B$3:$B$1315, "&lt;=" &amp; $A65, DataRegularSeason20242025!$E$3:$E$1315, N$1)</f>
        <v>19</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10</v>
      </c>
      <c r="Q65" s="2">
        <f>SUMIFS(DataRegularSeason20242025!$AA$3:$AA$1315,DataRegularSeason20242025!$B$3:$B$1315, "&lt;=" &amp; $A65, DataRegularSeason20242025!$D$3:$D$1315, Q$1)+SUMIFS(DataRegularSeason20242025!$AB$3:$AB$1315,DataRegularSeason20242025!$B$3:$B$1315, "&lt;=" &amp; $A65, DataRegularSeason20242025!$E$3:$E$1315, Q$1)</f>
        <v>20</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14</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12</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10</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16</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15</v>
      </c>
      <c r="AE65" s="2">
        <f>SUMIFS(DataRegularSeason20242025!$AA$3:$AA$1315,DataRegularSeason20242025!$B$3:$B$1315, "&lt;=" &amp; $A65, DataRegularSeason20242025!$D$3:$D$1315, AE$1)+SUMIFS(DataRegularSeason20242025!$AB$3:$AB$1315,DataRegularSeason20242025!$B$3:$B$1315, "&lt;=" &amp; $A65, DataRegularSeason20242025!$E$3:$E$1315, AE$1)</f>
        <v>19</v>
      </c>
      <c r="AF65" s="2">
        <f>SUMIFS(DataRegularSeason20242025!$AA$3:$AA$1315,DataRegularSeason20242025!$B$3:$B$1315, "&lt;=" &amp; $A65, DataRegularSeason20242025!$D$3:$D$1315, AF$1)+SUMIFS(DataRegularSeason20242025!$AB$3:$AB$1315,DataRegularSeason20242025!$B$3:$B$1315, "&lt;=" &amp; $A65, DataRegularSeason20242025!$E$3:$E$1315, AF$1)</f>
        <v>26</v>
      </c>
      <c r="AG65" s="2">
        <f>SUMIFS(DataRegularSeason20242025!$AA$3:$AA$1315,DataRegularSeason20242025!$B$3:$B$1315, "&lt;=" &amp; $A65, DataRegularSeason20242025!$D$3:$D$1315, AG$1)+SUMIFS(DataRegularSeason20242025!$AB$3:$AB$1315,DataRegularSeason20242025!$B$3:$B$1315, "&lt;=" &amp; $A65, DataRegularSeason20242025!$E$3:$E$1315, AG$1)</f>
        <v>18</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15</v>
      </c>
      <c r="D66" s="2">
        <f>SUMIFS(DataRegularSeason20242025!$AA$3:$AA$1315,DataRegularSeason20242025!$B$3:$B$1315, "&lt;=" &amp; $A66, DataRegularSeason20242025!$D$3:$D$1315, D$1)+SUMIFS(DataRegularSeason20242025!$AB$3:$AB$1315,DataRegularSeason20242025!$B$3:$B$1315, "&lt;=" &amp; $A66, DataRegularSeason20242025!$E$3:$E$1315, D$1)</f>
        <v>11</v>
      </c>
      <c r="E66" s="2">
        <f>SUMIFS(DataRegularSeason20242025!$AA$3:$AA$1315,DataRegularSeason20242025!$B$3:$B$1315, "&lt;=" &amp; $A66, DataRegularSeason20242025!$D$3:$D$1315, E$1)+SUMIFS(DataRegularSeason20242025!$AB$3:$AB$1315,DataRegularSeason20242025!$B$3:$B$1315, "&lt;=" &amp; $A66, DataRegularSeason20242025!$E$3:$E$1315, E$1)</f>
        <v>20</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16</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12</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13</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21</v>
      </c>
      <c r="N66" s="2">
        <f>SUMIFS(DataRegularSeason20242025!$AA$3:$AA$1315,DataRegularSeason20242025!$B$3:$B$1315, "&lt;=" &amp; $A66, DataRegularSeason20242025!$D$3:$D$1315, N$1)+SUMIFS(DataRegularSeason20242025!$AB$3:$AB$1315,DataRegularSeason20242025!$B$3:$B$1315, "&lt;=" &amp; $A66, DataRegularSeason20242025!$E$3:$E$1315, N$1)</f>
        <v>19</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10</v>
      </c>
      <c r="Q66" s="2">
        <f>SUMIFS(DataRegularSeason20242025!$AA$3:$AA$1315,DataRegularSeason20242025!$B$3:$B$1315, "&lt;=" &amp; $A66, DataRegularSeason20242025!$D$3:$D$1315, Q$1)+SUMIFS(DataRegularSeason20242025!$AB$3:$AB$1315,DataRegularSeason20242025!$B$3:$B$1315, "&lt;=" &amp; $A66, DataRegularSeason20242025!$E$3:$E$1315, Q$1)</f>
        <v>20</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14</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12</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10</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16</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15</v>
      </c>
      <c r="AE66" s="2">
        <f>SUMIFS(DataRegularSeason20242025!$AA$3:$AA$1315,DataRegularSeason20242025!$B$3:$B$1315, "&lt;=" &amp; $A66, DataRegularSeason20242025!$D$3:$D$1315, AE$1)+SUMIFS(DataRegularSeason20242025!$AB$3:$AB$1315,DataRegularSeason20242025!$B$3:$B$1315, "&lt;=" &amp; $A66, DataRegularSeason20242025!$E$3:$E$1315, AE$1)</f>
        <v>19</v>
      </c>
      <c r="AF66" s="2">
        <f>SUMIFS(DataRegularSeason20242025!$AA$3:$AA$1315,DataRegularSeason20242025!$B$3:$B$1315, "&lt;=" &amp; $A66, DataRegularSeason20242025!$D$3:$D$1315, AF$1)+SUMIFS(DataRegularSeason20242025!$AB$3:$AB$1315,DataRegularSeason20242025!$B$3:$B$1315, "&lt;=" &amp; $A66, DataRegularSeason20242025!$E$3:$E$1315, AF$1)</f>
        <v>26</v>
      </c>
      <c r="AG66" s="2">
        <f>SUMIFS(DataRegularSeason20242025!$AA$3:$AA$1315,DataRegularSeason20242025!$B$3:$B$1315, "&lt;=" &amp; $A66, DataRegularSeason20242025!$D$3:$D$1315, AG$1)+SUMIFS(DataRegularSeason20242025!$AB$3:$AB$1315,DataRegularSeason20242025!$B$3:$B$1315, "&lt;=" &amp; $A66, DataRegularSeason20242025!$E$3:$E$1315, AG$1)</f>
        <v>18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15</v>
      </c>
      <c r="D67" s="2">
        <f>SUMIFS(DataRegularSeason20242025!$AA$3:$AA$1315,DataRegularSeason20242025!$B$3:$B$1315, "&lt;=" &amp; $A67, DataRegularSeason20242025!$D$3:$D$1315, D$1)+SUMIFS(DataRegularSeason20242025!$AB$3:$AB$1315,DataRegularSeason20242025!$B$3:$B$1315, "&lt;=" &amp; $A67, DataRegularSeason20242025!$E$3:$E$1315, D$1)</f>
        <v>11</v>
      </c>
      <c r="E67" s="2">
        <f>SUMIFS(DataRegularSeason20242025!$AA$3:$AA$1315,DataRegularSeason20242025!$B$3:$B$1315, "&lt;=" &amp; $A67, DataRegularSeason20242025!$D$3:$D$1315, E$1)+SUMIFS(DataRegularSeason20242025!$AB$3:$AB$1315,DataRegularSeason20242025!$B$3:$B$1315, "&lt;=" &amp; $A67, DataRegularSeason20242025!$E$3:$E$1315, E$1)</f>
        <v>20</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16</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12</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13</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21</v>
      </c>
      <c r="N67" s="2">
        <f>SUMIFS(DataRegularSeason20242025!$AA$3:$AA$1315,DataRegularSeason20242025!$B$3:$B$1315, "&lt;=" &amp; $A67, DataRegularSeason20242025!$D$3:$D$1315, N$1)+SUMIFS(DataRegularSeason20242025!$AB$3:$AB$1315,DataRegularSeason20242025!$B$3:$B$1315, "&lt;=" &amp; $A67, DataRegularSeason20242025!$E$3:$E$1315, N$1)</f>
        <v>19</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10</v>
      </c>
      <c r="Q67" s="2">
        <f>SUMIFS(DataRegularSeason20242025!$AA$3:$AA$1315,DataRegularSeason20242025!$B$3:$B$1315, "&lt;=" &amp; $A67, DataRegularSeason20242025!$D$3:$D$1315, Q$1)+SUMIFS(DataRegularSeason20242025!$AB$3:$AB$1315,DataRegularSeason20242025!$B$3:$B$1315, "&lt;=" &amp; $A67, DataRegularSeason20242025!$E$3:$E$1315, Q$1)</f>
        <v>20</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14</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12</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10</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16</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15</v>
      </c>
      <c r="AE67" s="2">
        <f>SUMIFS(DataRegularSeason20242025!$AA$3:$AA$1315,DataRegularSeason20242025!$B$3:$B$1315, "&lt;=" &amp; $A67, DataRegularSeason20242025!$D$3:$D$1315, AE$1)+SUMIFS(DataRegularSeason20242025!$AB$3:$AB$1315,DataRegularSeason20242025!$B$3:$B$1315, "&lt;=" &amp; $A67, DataRegularSeason20242025!$E$3:$E$1315, AE$1)</f>
        <v>19</v>
      </c>
      <c r="AF67" s="2">
        <f>SUMIFS(DataRegularSeason20242025!$AA$3:$AA$1315,DataRegularSeason20242025!$B$3:$B$1315, "&lt;=" &amp; $A67, DataRegularSeason20242025!$D$3:$D$1315, AF$1)+SUMIFS(DataRegularSeason20242025!$AB$3:$AB$1315,DataRegularSeason20242025!$B$3:$B$1315, "&lt;=" &amp; $A67, DataRegularSeason20242025!$E$3:$E$1315, AF$1)</f>
        <v>26</v>
      </c>
      <c r="AG67" s="2">
        <f>SUMIFS(DataRegularSeason20242025!$AA$3:$AA$1315,DataRegularSeason20242025!$B$3:$B$1315, "&lt;=" &amp; $A67, DataRegularSeason20242025!$D$3:$D$1315, AG$1)+SUMIFS(DataRegularSeason20242025!$AB$3:$AB$1315,DataRegularSeason20242025!$B$3:$B$1315, "&lt;=" &amp; $A67, DataRegularSeason20242025!$E$3:$E$1315, AG$1)</f>
        <v>18</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15</v>
      </c>
      <c r="D68" s="2">
        <f>SUMIFS(DataRegularSeason20242025!$AA$3:$AA$1315,DataRegularSeason20242025!$B$3:$B$1315, "&lt;=" &amp; $A68, DataRegularSeason20242025!$D$3:$D$1315, D$1)+SUMIFS(DataRegularSeason20242025!$AB$3:$AB$1315,DataRegularSeason20242025!$B$3:$B$1315, "&lt;=" &amp; $A68, DataRegularSeason20242025!$E$3:$E$1315, D$1)</f>
        <v>11</v>
      </c>
      <c r="E68" s="2">
        <f>SUMIFS(DataRegularSeason20242025!$AA$3:$AA$1315,DataRegularSeason20242025!$B$3:$B$1315, "&lt;=" &amp; $A68, DataRegularSeason20242025!$D$3:$D$1315, E$1)+SUMIFS(DataRegularSeason20242025!$AB$3:$AB$1315,DataRegularSeason20242025!$B$3:$B$1315, "&lt;=" &amp; $A68, DataRegularSeason20242025!$E$3:$E$1315, E$1)</f>
        <v>20</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16</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12</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13</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21</v>
      </c>
      <c r="N68" s="2">
        <f>SUMIFS(DataRegularSeason20242025!$AA$3:$AA$1315,DataRegularSeason20242025!$B$3:$B$1315, "&lt;=" &amp; $A68, DataRegularSeason20242025!$D$3:$D$1315, N$1)+SUMIFS(DataRegularSeason20242025!$AB$3:$AB$1315,DataRegularSeason20242025!$B$3:$B$1315, "&lt;=" &amp; $A68, DataRegularSeason20242025!$E$3:$E$1315, N$1)</f>
        <v>19</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10</v>
      </c>
      <c r="Q68" s="2">
        <f>SUMIFS(DataRegularSeason20242025!$AA$3:$AA$1315,DataRegularSeason20242025!$B$3:$B$1315, "&lt;=" &amp; $A68, DataRegularSeason20242025!$D$3:$D$1315, Q$1)+SUMIFS(DataRegularSeason20242025!$AB$3:$AB$1315,DataRegularSeason20242025!$B$3:$B$1315, "&lt;=" &amp; $A68, DataRegularSeason20242025!$E$3:$E$1315, Q$1)</f>
        <v>20</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14</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12</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10</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16</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15</v>
      </c>
      <c r="AE68" s="2">
        <f>SUMIFS(DataRegularSeason20242025!$AA$3:$AA$1315,DataRegularSeason20242025!$B$3:$B$1315, "&lt;=" &amp; $A68, DataRegularSeason20242025!$D$3:$D$1315, AE$1)+SUMIFS(DataRegularSeason20242025!$AB$3:$AB$1315,DataRegularSeason20242025!$B$3:$B$1315, "&lt;=" &amp; $A68, DataRegularSeason20242025!$E$3:$E$1315, AE$1)</f>
        <v>19</v>
      </c>
      <c r="AF68" s="2">
        <f>SUMIFS(DataRegularSeason20242025!$AA$3:$AA$1315,DataRegularSeason20242025!$B$3:$B$1315, "&lt;=" &amp; $A68, DataRegularSeason20242025!$D$3:$D$1315, AF$1)+SUMIFS(DataRegularSeason20242025!$AB$3:$AB$1315,DataRegularSeason20242025!$B$3:$B$1315, "&lt;=" &amp; $A68, DataRegularSeason20242025!$E$3:$E$1315, AF$1)</f>
        <v>26</v>
      </c>
      <c r="AG68" s="2">
        <f>SUMIFS(DataRegularSeason20242025!$AA$3:$AA$1315,DataRegularSeason20242025!$B$3:$B$1315, "&lt;=" &amp; $A68, DataRegularSeason20242025!$D$3:$D$1315, AG$1)+SUMIFS(DataRegularSeason20242025!$AB$3:$AB$1315,DataRegularSeason20242025!$B$3:$B$1315, "&lt;=" &amp; $A68, DataRegularSeason20242025!$E$3:$E$1315, AG$1)</f>
        <v>18</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15</v>
      </c>
      <c r="D69" s="2">
        <f>SUMIFS(DataRegularSeason20242025!$AA$3:$AA$1315,DataRegularSeason20242025!$B$3:$B$1315, "&lt;=" &amp; $A69, DataRegularSeason20242025!$D$3:$D$1315, D$1)+SUMIFS(DataRegularSeason20242025!$AB$3:$AB$1315,DataRegularSeason20242025!$B$3:$B$1315, "&lt;=" &amp; $A69, DataRegularSeason20242025!$E$3:$E$1315, D$1)</f>
        <v>11</v>
      </c>
      <c r="E69" s="2">
        <f>SUMIFS(DataRegularSeason20242025!$AA$3:$AA$1315,DataRegularSeason20242025!$B$3:$B$1315, "&lt;=" &amp; $A69, DataRegularSeason20242025!$D$3:$D$1315, E$1)+SUMIFS(DataRegularSeason20242025!$AB$3:$AB$1315,DataRegularSeason20242025!$B$3:$B$1315, "&lt;=" &amp; $A69, DataRegularSeason20242025!$E$3:$E$1315, E$1)</f>
        <v>20</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16</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12</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13</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21</v>
      </c>
      <c r="N69" s="2">
        <f>SUMIFS(DataRegularSeason20242025!$AA$3:$AA$1315,DataRegularSeason20242025!$B$3:$B$1315, "&lt;=" &amp; $A69, DataRegularSeason20242025!$D$3:$D$1315, N$1)+SUMIFS(DataRegularSeason20242025!$AB$3:$AB$1315,DataRegularSeason20242025!$B$3:$B$1315, "&lt;=" &amp; $A69, DataRegularSeason20242025!$E$3:$E$1315, N$1)</f>
        <v>19</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10</v>
      </c>
      <c r="Q69" s="2">
        <f>SUMIFS(DataRegularSeason20242025!$AA$3:$AA$1315,DataRegularSeason20242025!$B$3:$B$1315, "&lt;=" &amp; $A69, DataRegularSeason20242025!$D$3:$D$1315, Q$1)+SUMIFS(DataRegularSeason20242025!$AB$3:$AB$1315,DataRegularSeason20242025!$B$3:$B$1315, "&lt;=" &amp; $A69, DataRegularSeason20242025!$E$3:$E$1315, Q$1)</f>
        <v>20</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14</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12</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10</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16</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15</v>
      </c>
      <c r="AE69" s="2">
        <f>SUMIFS(DataRegularSeason20242025!$AA$3:$AA$1315,DataRegularSeason20242025!$B$3:$B$1315, "&lt;=" &amp; $A69, DataRegularSeason20242025!$D$3:$D$1315, AE$1)+SUMIFS(DataRegularSeason20242025!$AB$3:$AB$1315,DataRegularSeason20242025!$B$3:$B$1315, "&lt;=" &amp; $A69, DataRegularSeason20242025!$E$3:$E$1315, AE$1)</f>
        <v>19</v>
      </c>
      <c r="AF69" s="2">
        <f>SUMIFS(DataRegularSeason20242025!$AA$3:$AA$1315,DataRegularSeason20242025!$B$3:$B$1315, "&lt;=" &amp; $A69, DataRegularSeason20242025!$D$3:$D$1315, AF$1)+SUMIFS(DataRegularSeason20242025!$AB$3:$AB$1315,DataRegularSeason20242025!$B$3:$B$1315, "&lt;=" &amp; $A69, DataRegularSeason20242025!$E$3:$E$1315, AF$1)</f>
        <v>26</v>
      </c>
      <c r="AG69" s="2">
        <f>SUMIFS(DataRegularSeason20242025!$AA$3:$AA$1315,DataRegularSeason20242025!$B$3:$B$1315, "&lt;=" &amp; $A69, DataRegularSeason20242025!$D$3:$D$1315, AG$1)+SUMIFS(DataRegularSeason20242025!$AB$3:$AB$1315,DataRegularSeason20242025!$B$3:$B$1315, "&lt;=" &amp; $A69, DataRegularSeason20242025!$E$3:$E$1315, AG$1)</f>
        <v>18</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15</v>
      </c>
      <c r="D70" s="2">
        <f>SUMIFS(DataRegularSeason20242025!$AA$3:$AA$1315,DataRegularSeason20242025!$B$3:$B$1315, "&lt;=" &amp; $A70, DataRegularSeason20242025!$D$3:$D$1315, D$1)+SUMIFS(DataRegularSeason20242025!$AB$3:$AB$1315,DataRegularSeason20242025!$B$3:$B$1315, "&lt;=" &amp; $A70, DataRegularSeason20242025!$E$3:$E$1315, D$1)</f>
        <v>11</v>
      </c>
      <c r="E70" s="2">
        <f>SUMIFS(DataRegularSeason20242025!$AA$3:$AA$1315,DataRegularSeason20242025!$B$3:$B$1315, "&lt;=" &amp; $A70, DataRegularSeason20242025!$D$3:$D$1315, E$1)+SUMIFS(DataRegularSeason20242025!$AB$3:$AB$1315,DataRegularSeason20242025!$B$3:$B$1315, "&lt;=" &amp; $A70, DataRegularSeason20242025!$E$3:$E$1315, E$1)</f>
        <v>20</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16</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12</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13</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21</v>
      </c>
      <c r="N70" s="2">
        <f>SUMIFS(DataRegularSeason20242025!$AA$3:$AA$1315,DataRegularSeason20242025!$B$3:$B$1315, "&lt;=" &amp; $A70, DataRegularSeason20242025!$D$3:$D$1315, N$1)+SUMIFS(DataRegularSeason20242025!$AB$3:$AB$1315,DataRegularSeason20242025!$B$3:$B$1315, "&lt;=" &amp; $A70, DataRegularSeason20242025!$E$3:$E$1315, N$1)</f>
        <v>19</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10</v>
      </c>
      <c r="Q70" s="2">
        <f>SUMIFS(DataRegularSeason20242025!$AA$3:$AA$1315,DataRegularSeason20242025!$B$3:$B$1315, "&lt;=" &amp; $A70, DataRegularSeason20242025!$D$3:$D$1315, Q$1)+SUMIFS(DataRegularSeason20242025!$AB$3:$AB$1315,DataRegularSeason20242025!$B$3:$B$1315, "&lt;=" &amp; $A70, DataRegularSeason20242025!$E$3:$E$1315, Q$1)</f>
        <v>20</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14</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12</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10</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16</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15</v>
      </c>
      <c r="AE70" s="2">
        <f>SUMIFS(DataRegularSeason20242025!$AA$3:$AA$1315,DataRegularSeason20242025!$B$3:$B$1315, "&lt;=" &amp; $A70, DataRegularSeason20242025!$D$3:$D$1315, AE$1)+SUMIFS(DataRegularSeason20242025!$AB$3:$AB$1315,DataRegularSeason20242025!$B$3:$B$1315, "&lt;=" &amp; $A70, DataRegularSeason20242025!$E$3:$E$1315, AE$1)</f>
        <v>19</v>
      </c>
      <c r="AF70" s="2">
        <f>SUMIFS(DataRegularSeason20242025!$AA$3:$AA$1315,DataRegularSeason20242025!$B$3:$B$1315, "&lt;=" &amp; $A70, DataRegularSeason20242025!$D$3:$D$1315, AF$1)+SUMIFS(DataRegularSeason20242025!$AB$3:$AB$1315,DataRegularSeason20242025!$B$3:$B$1315, "&lt;=" &amp; $A70, DataRegularSeason20242025!$E$3:$E$1315, AF$1)</f>
        <v>26</v>
      </c>
      <c r="AG70" s="2">
        <f>SUMIFS(DataRegularSeason20242025!$AA$3:$AA$1315,DataRegularSeason20242025!$B$3:$B$1315, "&lt;=" &amp; $A70, DataRegularSeason20242025!$D$3:$D$1315, AG$1)+SUMIFS(DataRegularSeason20242025!$AB$3:$AB$1315,DataRegularSeason20242025!$B$3:$B$1315, "&lt;=" &amp; $A70, DataRegularSeason20242025!$E$3:$E$1315, AG$1)</f>
        <v>18</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15</v>
      </c>
      <c r="D71" s="2">
        <f>SUMIFS(DataRegularSeason20242025!$AA$3:$AA$1315,DataRegularSeason20242025!$B$3:$B$1315, "&lt;=" &amp; $A71, DataRegularSeason20242025!$D$3:$D$1315, D$1)+SUMIFS(DataRegularSeason20242025!$AB$3:$AB$1315,DataRegularSeason20242025!$B$3:$B$1315, "&lt;=" &amp; $A71, DataRegularSeason20242025!$E$3:$E$1315, D$1)</f>
        <v>11</v>
      </c>
      <c r="E71" s="2">
        <f>SUMIFS(DataRegularSeason20242025!$AA$3:$AA$1315,DataRegularSeason20242025!$B$3:$B$1315, "&lt;=" &amp; $A71, DataRegularSeason20242025!$D$3:$D$1315, E$1)+SUMIFS(DataRegularSeason20242025!$AB$3:$AB$1315,DataRegularSeason20242025!$B$3:$B$1315, "&lt;=" &amp; $A71, DataRegularSeason20242025!$E$3:$E$1315, E$1)</f>
        <v>20</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16</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12</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13</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21</v>
      </c>
      <c r="N71" s="2">
        <f>SUMIFS(DataRegularSeason20242025!$AA$3:$AA$1315,DataRegularSeason20242025!$B$3:$B$1315, "&lt;=" &amp; $A71, DataRegularSeason20242025!$D$3:$D$1315, N$1)+SUMIFS(DataRegularSeason20242025!$AB$3:$AB$1315,DataRegularSeason20242025!$B$3:$B$1315, "&lt;=" &amp; $A71, DataRegularSeason20242025!$E$3:$E$1315, N$1)</f>
        <v>19</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10</v>
      </c>
      <c r="Q71" s="2">
        <f>SUMIFS(DataRegularSeason20242025!$AA$3:$AA$1315,DataRegularSeason20242025!$B$3:$B$1315, "&lt;=" &amp; $A71, DataRegularSeason20242025!$D$3:$D$1315, Q$1)+SUMIFS(DataRegularSeason20242025!$AB$3:$AB$1315,DataRegularSeason20242025!$B$3:$B$1315, "&lt;=" &amp; $A71, DataRegularSeason20242025!$E$3:$E$1315, Q$1)</f>
        <v>20</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14</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12</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10</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16</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15</v>
      </c>
      <c r="AE71" s="2">
        <f>SUMIFS(DataRegularSeason20242025!$AA$3:$AA$1315,DataRegularSeason20242025!$B$3:$B$1315, "&lt;=" &amp; $A71, DataRegularSeason20242025!$D$3:$D$1315, AE$1)+SUMIFS(DataRegularSeason20242025!$AB$3:$AB$1315,DataRegularSeason20242025!$B$3:$B$1315, "&lt;=" &amp; $A71, DataRegularSeason20242025!$E$3:$E$1315, AE$1)</f>
        <v>19</v>
      </c>
      <c r="AF71" s="2">
        <f>SUMIFS(DataRegularSeason20242025!$AA$3:$AA$1315,DataRegularSeason20242025!$B$3:$B$1315, "&lt;=" &amp; $A71, DataRegularSeason20242025!$D$3:$D$1315, AF$1)+SUMIFS(DataRegularSeason20242025!$AB$3:$AB$1315,DataRegularSeason20242025!$B$3:$B$1315, "&lt;=" &amp; $A71, DataRegularSeason20242025!$E$3:$E$1315, AF$1)</f>
        <v>26</v>
      </c>
      <c r="AG71" s="2">
        <f>SUMIFS(DataRegularSeason20242025!$AA$3:$AA$1315,DataRegularSeason20242025!$B$3:$B$1315, "&lt;=" &amp; $A71, DataRegularSeason20242025!$D$3:$D$1315, AG$1)+SUMIFS(DataRegularSeason20242025!$AB$3:$AB$1315,DataRegularSeason20242025!$B$3:$B$1315, "&lt;=" &amp; $A71, DataRegularSeason20242025!$E$3:$E$1315, AG$1)</f>
        <v>18</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15</v>
      </c>
      <c r="D72" s="2">
        <f>SUMIFS(DataRegularSeason20242025!$AA$3:$AA$1315,DataRegularSeason20242025!$B$3:$B$1315, "&lt;=" &amp; $A72, DataRegularSeason20242025!$D$3:$D$1315, D$1)+SUMIFS(DataRegularSeason20242025!$AB$3:$AB$1315,DataRegularSeason20242025!$B$3:$B$1315, "&lt;=" &amp; $A72, DataRegularSeason20242025!$E$3:$E$1315, D$1)</f>
        <v>11</v>
      </c>
      <c r="E72" s="2">
        <f>SUMIFS(DataRegularSeason20242025!$AA$3:$AA$1315,DataRegularSeason20242025!$B$3:$B$1315, "&lt;=" &amp; $A72, DataRegularSeason20242025!$D$3:$D$1315, E$1)+SUMIFS(DataRegularSeason20242025!$AB$3:$AB$1315,DataRegularSeason20242025!$B$3:$B$1315, "&lt;=" &amp; $A72, DataRegularSeason20242025!$E$3:$E$1315, E$1)</f>
        <v>20</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16</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12</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13</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21</v>
      </c>
      <c r="N72" s="2">
        <f>SUMIFS(DataRegularSeason20242025!$AA$3:$AA$1315,DataRegularSeason20242025!$B$3:$B$1315, "&lt;=" &amp; $A72, DataRegularSeason20242025!$D$3:$D$1315, N$1)+SUMIFS(DataRegularSeason20242025!$AB$3:$AB$1315,DataRegularSeason20242025!$B$3:$B$1315, "&lt;=" &amp; $A72, DataRegularSeason20242025!$E$3:$E$1315, N$1)</f>
        <v>19</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10</v>
      </c>
      <c r="Q72" s="2">
        <f>SUMIFS(DataRegularSeason20242025!$AA$3:$AA$1315,DataRegularSeason20242025!$B$3:$B$1315, "&lt;=" &amp; $A72, DataRegularSeason20242025!$D$3:$D$1315, Q$1)+SUMIFS(DataRegularSeason20242025!$AB$3:$AB$1315,DataRegularSeason20242025!$B$3:$B$1315, "&lt;=" &amp; $A72, DataRegularSeason20242025!$E$3:$E$1315, Q$1)</f>
        <v>20</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14</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12</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10</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16</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15</v>
      </c>
      <c r="AE72" s="2">
        <f>SUMIFS(DataRegularSeason20242025!$AA$3:$AA$1315,DataRegularSeason20242025!$B$3:$B$1315, "&lt;=" &amp; $A72, DataRegularSeason20242025!$D$3:$D$1315, AE$1)+SUMIFS(DataRegularSeason20242025!$AB$3:$AB$1315,DataRegularSeason20242025!$B$3:$B$1315, "&lt;=" &amp; $A72, DataRegularSeason20242025!$E$3:$E$1315, AE$1)</f>
        <v>19</v>
      </c>
      <c r="AF72" s="2">
        <f>SUMIFS(DataRegularSeason20242025!$AA$3:$AA$1315,DataRegularSeason20242025!$B$3:$B$1315, "&lt;=" &amp; $A72, DataRegularSeason20242025!$D$3:$D$1315, AF$1)+SUMIFS(DataRegularSeason20242025!$AB$3:$AB$1315,DataRegularSeason20242025!$B$3:$B$1315, "&lt;=" &amp; $A72, DataRegularSeason20242025!$E$3:$E$1315, AF$1)</f>
        <v>26</v>
      </c>
      <c r="AG72" s="2">
        <f>SUMIFS(DataRegularSeason20242025!$AA$3:$AA$1315,DataRegularSeason20242025!$B$3:$B$1315, "&lt;=" &amp; $A72, DataRegularSeason20242025!$D$3:$D$1315, AG$1)+SUMIFS(DataRegularSeason20242025!$AB$3:$AB$1315,DataRegularSeason20242025!$B$3:$B$1315, "&lt;=" &amp; $A72, DataRegularSeason20242025!$E$3:$E$1315, AG$1)</f>
        <v>18</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15</v>
      </c>
      <c r="D73" s="2">
        <f>SUMIFS(DataRegularSeason20242025!$AA$3:$AA$1315,DataRegularSeason20242025!$B$3:$B$1315, "&lt;=" &amp; $A73, DataRegularSeason20242025!$D$3:$D$1315, D$1)+SUMIFS(DataRegularSeason20242025!$AB$3:$AB$1315,DataRegularSeason20242025!$B$3:$B$1315, "&lt;=" &amp; $A73, DataRegularSeason20242025!$E$3:$E$1315, D$1)</f>
        <v>11</v>
      </c>
      <c r="E73" s="2">
        <f>SUMIFS(DataRegularSeason20242025!$AA$3:$AA$1315,DataRegularSeason20242025!$B$3:$B$1315, "&lt;=" &amp; $A73, DataRegularSeason20242025!$D$3:$D$1315, E$1)+SUMIFS(DataRegularSeason20242025!$AB$3:$AB$1315,DataRegularSeason20242025!$B$3:$B$1315, "&lt;=" &amp; $A73, DataRegularSeason20242025!$E$3:$E$1315, E$1)</f>
        <v>20</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16</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12</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13</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21</v>
      </c>
      <c r="N73" s="2">
        <f>SUMIFS(DataRegularSeason20242025!$AA$3:$AA$1315,DataRegularSeason20242025!$B$3:$B$1315, "&lt;=" &amp; $A73, DataRegularSeason20242025!$D$3:$D$1315, N$1)+SUMIFS(DataRegularSeason20242025!$AB$3:$AB$1315,DataRegularSeason20242025!$B$3:$B$1315, "&lt;=" &amp; $A73, DataRegularSeason20242025!$E$3:$E$1315, N$1)</f>
        <v>19</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10</v>
      </c>
      <c r="Q73" s="2">
        <f>SUMIFS(DataRegularSeason20242025!$AA$3:$AA$1315,DataRegularSeason20242025!$B$3:$B$1315, "&lt;=" &amp; $A73, DataRegularSeason20242025!$D$3:$D$1315, Q$1)+SUMIFS(DataRegularSeason20242025!$AB$3:$AB$1315,DataRegularSeason20242025!$B$3:$B$1315, "&lt;=" &amp; $A73, DataRegularSeason20242025!$E$3:$E$1315, Q$1)</f>
        <v>20</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14</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12</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10</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16</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15</v>
      </c>
      <c r="AE73" s="2">
        <f>SUMIFS(DataRegularSeason20242025!$AA$3:$AA$1315,DataRegularSeason20242025!$B$3:$B$1315, "&lt;=" &amp; $A73, DataRegularSeason20242025!$D$3:$D$1315, AE$1)+SUMIFS(DataRegularSeason20242025!$AB$3:$AB$1315,DataRegularSeason20242025!$B$3:$B$1315, "&lt;=" &amp; $A73, DataRegularSeason20242025!$E$3:$E$1315, AE$1)</f>
        <v>19</v>
      </c>
      <c r="AF73" s="2">
        <f>SUMIFS(DataRegularSeason20242025!$AA$3:$AA$1315,DataRegularSeason20242025!$B$3:$B$1315, "&lt;=" &amp; $A73, DataRegularSeason20242025!$D$3:$D$1315, AF$1)+SUMIFS(DataRegularSeason20242025!$AB$3:$AB$1315,DataRegularSeason20242025!$B$3:$B$1315, "&lt;=" &amp; $A73, DataRegularSeason20242025!$E$3:$E$1315, AF$1)</f>
        <v>26</v>
      </c>
      <c r="AG73" s="2">
        <f>SUMIFS(DataRegularSeason20242025!$AA$3:$AA$1315,DataRegularSeason20242025!$B$3:$B$1315, "&lt;=" &amp; $A73, DataRegularSeason20242025!$D$3:$D$1315, AG$1)+SUMIFS(DataRegularSeason20242025!$AB$3:$AB$1315,DataRegularSeason20242025!$B$3:$B$1315, "&lt;=" &amp; $A73, DataRegularSeason20242025!$E$3:$E$1315, AG$1)</f>
        <v>18</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15</v>
      </c>
      <c r="D74" s="2">
        <f>SUMIFS(DataRegularSeason20242025!$AA$3:$AA$1315,DataRegularSeason20242025!$B$3:$B$1315, "&lt;=" &amp; $A74, DataRegularSeason20242025!$D$3:$D$1315, D$1)+SUMIFS(DataRegularSeason20242025!$AB$3:$AB$1315,DataRegularSeason20242025!$B$3:$B$1315, "&lt;=" &amp; $A74, DataRegularSeason20242025!$E$3:$E$1315, D$1)</f>
        <v>11</v>
      </c>
      <c r="E74" s="2">
        <f>SUMIFS(DataRegularSeason20242025!$AA$3:$AA$1315,DataRegularSeason20242025!$B$3:$B$1315, "&lt;=" &amp; $A74, DataRegularSeason20242025!$D$3:$D$1315, E$1)+SUMIFS(DataRegularSeason20242025!$AB$3:$AB$1315,DataRegularSeason20242025!$B$3:$B$1315, "&lt;=" &amp; $A74, DataRegularSeason20242025!$E$3:$E$1315, E$1)</f>
        <v>20</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16</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12</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13</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21</v>
      </c>
      <c r="N74" s="2">
        <f>SUMIFS(DataRegularSeason20242025!$AA$3:$AA$1315,DataRegularSeason20242025!$B$3:$B$1315, "&lt;=" &amp; $A74, DataRegularSeason20242025!$D$3:$D$1315, N$1)+SUMIFS(DataRegularSeason20242025!$AB$3:$AB$1315,DataRegularSeason20242025!$B$3:$B$1315, "&lt;=" &amp; $A74, DataRegularSeason20242025!$E$3:$E$1315, N$1)</f>
        <v>19</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10</v>
      </c>
      <c r="Q74" s="2">
        <f>SUMIFS(DataRegularSeason20242025!$AA$3:$AA$1315,DataRegularSeason20242025!$B$3:$B$1315, "&lt;=" &amp; $A74, DataRegularSeason20242025!$D$3:$D$1315, Q$1)+SUMIFS(DataRegularSeason20242025!$AB$3:$AB$1315,DataRegularSeason20242025!$B$3:$B$1315, "&lt;=" &amp; $A74, DataRegularSeason20242025!$E$3:$E$1315, Q$1)</f>
        <v>20</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14</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12</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10</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16</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15</v>
      </c>
      <c r="AE74" s="2">
        <f>SUMIFS(DataRegularSeason20242025!$AA$3:$AA$1315,DataRegularSeason20242025!$B$3:$B$1315, "&lt;=" &amp; $A74, DataRegularSeason20242025!$D$3:$D$1315, AE$1)+SUMIFS(DataRegularSeason20242025!$AB$3:$AB$1315,DataRegularSeason20242025!$B$3:$B$1315, "&lt;=" &amp; $A74, DataRegularSeason20242025!$E$3:$E$1315, AE$1)</f>
        <v>19</v>
      </c>
      <c r="AF74" s="2">
        <f>SUMIFS(DataRegularSeason20242025!$AA$3:$AA$1315,DataRegularSeason20242025!$B$3:$B$1315, "&lt;=" &amp; $A74, DataRegularSeason20242025!$D$3:$D$1315, AF$1)+SUMIFS(DataRegularSeason20242025!$AB$3:$AB$1315,DataRegularSeason20242025!$B$3:$B$1315, "&lt;=" &amp; $A74, DataRegularSeason20242025!$E$3:$E$1315, AF$1)</f>
        <v>26</v>
      </c>
      <c r="AG74" s="2">
        <f>SUMIFS(DataRegularSeason20242025!$AA$3:$AA$1315,DataRegularSeason20242025!$B$3:$B$1315, "&lt;=" &amp; $A74, DataRegularSeason20242025!$D$3:$D$1315, AG$1)+SUMIFS(DataRegularSeason20242025!$AB$3:$AB$1315,DataRegularSeason20242025!$B$3:$B$1315, "&lt;=" &amp; $A74, DataRegularSeason20242025!$E$3:$E$1315, AG$1)</f>
        <v>18</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15</v>
      </c>
      <c r="D75" s="2">
        <f>SUMIFS(DataRegularSeason20242025!$AA$3:$AA$1315,DataRegularSeason20242025!$B$3:$B$1315, "&lt;=" &amp; $A75, DataRegularSeason20242025!$D$3:$D$1315, D$1)+SUMIFS(DataRegularSeason20242025!$AB$3:$AB$1315,DataRegularSeason20242025!$B$3:$B$1315, "&lt;=" &amp; $A75, DataRegularSeason20242025!$E$3:$E$1315, D$1)</f>
        <v>11</v>
      </c>
      <c r="E75" s="2">
        <f>SUMIFS(DataRegularSeason20242025!$AA$3:$AA$1315,DataRegularSeason20242025!$B$3:$B$1315, "&lt;=" &amp; $A75, DataRegularSeason20242025!$D$3:$D$1315, E$1)+SUMIFS(DataRegularSeason20242025!$AB$3:$AB$1315,DataRegularSeason20242025!$B$3:$B$1315, "&lt;=" &amp; $A75, DataRegularSeason20242025!$E$3:$E$1315, E$1)</f>
        <v>20</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16</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12</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13</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21</v>
      </c>
      <c r="N75" s="2">
        <f>SUMIFS(DataRegularSeason20242025!$AA$3:$AA$1315,DataRegularSeason20242025!$B$3:$B$1315, "&lt;=" &amp; $A75, DataRegularSeason20242025!$D$3:$D$1315, N$1)+SUMIFS(DataRegularSeason20242025!$AB$3:$AB$1315,DataRegularSeason20242025!$B$3:$B$1315, "&lt;=" &amp; $A75, DataRegularSeason20242025!$E$3:$E$1315, N$1)</f>
        <v>19</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10</v>
      </c>
      <c r="Q75" s="2">
        <f>SUMIFS(DataRegularSeason20242025!$AA$3:$AA$1315,DataRegularSeason20242025!$B$3:$B$1315, "&lt;=" &amp; $A75, DataRegularSeason20242025!$D$3:$D$1315, Q$1)+SUMIFS(DataRegularSeason20242025!$AB$3:$AB$1315,DataRegularSeason20242025!$B$3:$B$1315, "&lt;=" &amp; $A75, DataRegularSeason20242025!$E$3:$E$1315, Q$1)</f>
        <v>20</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14</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12</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10</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16</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15</v>
      </c>
      <c r="AE75" s="2">
        <f>SUMIFS(DataRegularSeason20242025!$AA$3:$AA$1315,DataRegularSeason20242025!$B$3:$B$1315, "&lt;=" &amp; $A75, DataRegularSeason20242025!$D$3:$D$1315, AE$1)+SUMIFS(DataRegularSeason20242025!$AB$3:$AB$1315,DataRegularSeason20242025!$B$3:$B$1315, "&lt;=" &amp; $A75, DataRegularSeason20242025!$E$3:$E$1315, AE$1)</f>
        <v>19</v>
      </c>
      <c r="AF75" s="2">
        <f>SUMIFS(DataRegularSeason20242025!$AA$3:$AA$1315,DataRegularSeason20242025!$B$3:$B$1315, "&lt;=" &amp; $A75, DataRegularSeason20242025!$D$3:$D$1315, AF$1)+SUMIFS(DataRegularSeason20242025!$AB$3:$AB$1315,DataRegularSeason20242025!$B$3:$B$1315, "&lt;=" &amp; $A75, DataRegularSeason20242025!$E$3:$E$1315, AF$1)</f>
        <v>26</v>
      </c>
      <c r="AG75" s="2">
        <f>SUMIFS(DataRegularSeason20242025!$AA$3:$AA$1315,DataRegularSeason20242025!$B$3:$B$1315, "&lt;=" &amp; $A75, DataRegularSeason20242025!$D$3:$D$1315, AG$1)+SUMIFS(DataRegularSeason20242025!$AB$3:$AB$1315,DataRegularSeason20242025!$B$3:$B$1315, "&lt;=" &amp; $A75, DataRegularSeason20242025!$E$3:$E$1315, AG$1)</f>
        <v>18</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15</v>
      </c>
      <c r="D76" s="2">
        <f>SUMIFS(DataRegularSeason20242025!$AA$3:$AA$1315,DataRegularSeason20242025!$B$3:$B$1315, "&lt;=" &amp; $A76, DataRegularSeason20242025!$D$3:$D$1315, D$1)+SUMIFS(DataRegularSeason20242025!$AB$3:$AB$1315,DataRegularSeason20242025!$B$3:$B$1315, "&lt;=" &amp; $A76, DataRegularSeason20242025!$E$3:$E$1315, D$1)</f>
        <v>11</v>
      </c>
      <c r="E76" s="2">
        <f>SUMIFS(DataRegularSeason20242025!$AA$3:$AA$1315,DataRegularSeason20242025!$B$3:$B$1315, "&lt;=" &amp; $A76, DataRegularSeason20242025!$D$3:$D$1315, E$1)+SUMIFS(DataRegularSeason20242025!$AB$3:$AB$1315,DataRegularSeason20242025!$B$3:$B$1315, "&lt;=" &amp; $A76, DataRegularSeason20242025!$E$3:$E$1315, E$1)</f>
        <v>20</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16</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12</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13</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21</v>
      </c>
      <c r="N76" s="2">
        <f>SUMIFS(DataRegularSeason20242025!$AA$3:$AA$1315,DataRegularSeason20242025!$B$3:$B$1315, "&lt;=" &amp; $A76, DataRegularSeason20242025!$D$3:$D$1315, N$1)+SUMIFS(DataRegularSeason20242025!$AB$3:$AB$1315,DataRegularSeason20242025!$B$3:$B$1315, "&lt;=" &amp; $A76, DataRegularSeason20242025!$E$3:$E$1315, N$1)</f>
        <v>19</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10</v>
      </c>
      <c r="Q76" s="2">
        <f>SUMIFS(DataRegularSeason20242025!$AA$3:$AA$1315,DataRegularSeason20242025!$B$3:$B$1315, "&lt;=" &amp; $A76, DataRegularSeason20242025!$D$3:$D$1315, Q$1)+SUMIFS(DataRegularSeason20242025!$AB$3:$AB$1315,DataRegularSeason20242025!$B$3:$B$1315, "&lt;=" &amp; $A76, DataRegularSeason20242025!$E$3:$E$1315, Q$1)</f>
        <v>20</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14</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12</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10</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16</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15</v>
      </c>
      <c r="AE76" s="2">
        <f>SUMIFS(DataRegularSeason20242025!$AA$3:$AA$1315,DataRegularSeason20242025!$B$3:$B$1315, "&lt;=" &amp; $A76, DataRegularSeason20242025!$D$3:$D$1315, AE$1)+SUMIFS(DataRegularSeason20242025!$AB$3:$AB$1315,DataRegularSeason20242025!$B$3:$B$1315, "&lt;=" &amp; $A76, DataRegularSeason20242025!$E$3:$E$1315, AE$1)</f>
        <v>19</v>
      </c>
      <c r="AF76" s="2">
        <f>SUMIFS(DataRegularSeason20242025!$AA$3:$AA$1315,DataRegularSeason20242025!$B$3:$B$1315, "&lt;=" &amp; $A76, DataRegularSeason20242025!$D$3:$D$1315, AF$1)+SUMIFS(DataRegularSeason20242025!$AB$3:$AB$1315,DataRegularSeason20242025!$B$3:$B$1315, "&lt;=" &amp; $A76, DataRegularSeason20242025!$E$3:$E$1315, AF$1)</f>
        <v>26</v>
      </c>
      <c r="AG76" s="2">
        <f>SUMIFS(DataRegularSeason20242025!$AA$3:$AA$1315,DataRegularSeason20242025!$B$3:$B$1315, "&lt;=" &amp; $A76, DataRegularSeason20242025!$D$3:$D$1315, AG$1)+SUMIFS(DataRegularSeason20242025!$AB$3:$AB$1315,DataRegularSeason20242025!$B$3:$B$1315, "&lt;=" &amp; $A76, DataRegularSeason20242025!$E$3:$E$1315, AG$1)</f>
        <v>18</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15</v>
      </c>
      <c r="D77" s="2">
        <f>SUMIFS(DataRegularSeason20242025!$AA$3:$AA$1315,DataRegularSeason20242025!$B$3:$B$1315, "&lt;=" &amp; $A77, DataRegularSeason20242025!$D$3:$D$1315, D$1)+SUMIFS(DataRegularSeason20242025!$AB$3:$AB$1315,DataRegularSeason20242025!$B$3:$B$1315, "&lt;=" &amp; $A77, DataRegularSeason20242025!$E$3:$E$1315, D$1)</f>
        <v>11</v>
      </c>
      <c r="E77" s="2">
        <f>SUMIFS(DataRegularSeason20242025!$AA$3:$AA$1315,DataRegularSeason20242025!$B$3:$B$1315, "&lt;=" &amp; $A77, DataRegularSeason20242025!$D$3:$D$1315, E$1)+SUMIFS(DataRegularSeason20242025!$AB$3:$AB$1315,DataRegularSeason20242025!$B$3:$B$1315, "&lt;=" &amp; $A77, DataRegularSeason20242025!$E$3:$E$1315, E$1)</f>
        <v>20</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16</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12</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13</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21</v>
      </c>
      <c r="N77" s="2">
        <f>SUMIFS(DataRegularSeason20242025!$AA$3:$AA$1315,DataRegularSeason20242025!$B$3:$B$1315, "&lt;=" &amp; $A77, DataRegularSeason20242025!$D$3:$D$1315, N$1)+SUMIFS(DataRegularSeason20242025!$AB$3:$AB$1315,DataRegularSeason20242025!$B$3:$B$1315, "&lt;=" &amp; $A77, DataRegularSeason20242025!$E$3:$E$1315, N$1)</f>
        <v>19</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10</v>
      </c>
      <c r="Q77" s="2">
        <f>SUMIFS(DataRegularSeason20242025!$AA$3:$AA$1315,DataRegularSeason20242025!$B$3:$B$1315, "&lt;=" &amp; $A77, DataRegularSeason20242025!$D$3:$D$1315, Q$1)+SUMIFS(DataRegularSeason20242025!$AB$3:$AB$1315,DataRegularSeason20242025!$B$3:$B$1315, "&lt;=" &amp; $A77, DataRegularSeason20242025!$E$3:$E$1315, Q$1)</f>
        <v>20</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14</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12</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10</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16</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15</v>
      </c>
      <c r="AE77" s="2">
        <f>SUMIFS(DataRegularSeason20242025!$AA$3:$AA$1315,DataRegularSeason20242025!$B$3:$B$1315, "&lt;=" &amp; $A77, DataRegularSeason20242025!$D$3:$D$1315, AE$1)+SUMIFS(DataRegularSeason20242025!$AB$3:$AB$1315,DataRegularSeason20242025!$B$3:$B$1315, "&lt;=" &amp; $A77, DataRegularSeason20242025!$E$3:$E$1315, AE$1)</f>
        <v>19</v>
      </c>
      <c r="AF77" s="2">
        <f>SUMIFS(DataRegularSeason20242025!$AA$3:$AA$1315,DataRegularSeason20242025!$B$3:$B$1315, "&lt;=" &amp; $A77, DataRegularSeason20242025!$D$3:$D$1315, AF$1)+SUMIFS(DataRegularSeason20242025!$AB$3:$AB$1315,DataRegularSeason20242025!$B$3:$B$1315, "&lt;=" &amp; $A77, DataRegularSeason20242025!$E$3:$E$1315, AF$1)</f>
        <v>26</v>
      </c>
      <c r="AG77" s="2">
        <f>SUMIFS(DataRegularSeason20242025!$AA$3:$AA$1315,DataRegularSeason20242025!$B$3:$B$1315, "&lt;=" &amp; $A77, DataRegularSeason20242025!$D$3:$D$1315, AG$1)+SUMIFS(DataRegularSeason20242025!$AB$3:$AB$1315,DataRegularSeason20242025!$B$3:$B$1315, "&lt;=" &amp; $A77, DataRegularSeason20242025!$E$3:$E$1315, AG$1)</f>
        <v>18</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15</v>
      </c>
      <c r="D78" s="2">
        <f>SUMIFS(DataRegularSeason20242025!$AA$3:$AA$1315,DataRegularSeason20242025!$B$3:$B$1315, "&lt;=" &amp; $A78, DataRegularSeason20242025!$D$3:$D$1315, D$1)+SUMIFS(DataRegularSeason20242025!$AB$3:$AB$1315,DataRegularSeason20242025!$B$3:$B$1315, "&lt;=" &amp; $A78, DataRegularSeason20242025!$E$3:$E$1315, D$1)</f>
        <v>11</v>
      </c>
      <c r="E78" s="2">
        <f>SUMIFS(DataRegularSeason20242025!$AA$3:$AA$1315,DataRegularSeason20242025!$B$3:$B$1315, "&lt;=" &amp; $A78, DataRegularSeason20242025!$D$3:$D$1315, E$1)+SUMIFS(DataRegularSeason20242025!$AB$3:$AB$1315,DataRegularSeason20242025!$B$3:$B$1315, "&lt;=" &amp; $A78, DataRegularSeason20242025!$E$3:$E$1315, E$1)</f>
        <v>20</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16</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12</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13</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21</v>
      </c>
      <c r="N78" s="2">
        <f>SUMIFS(DataRegularSeason20242025!$AA$3:$AA$1315,DataRegularSeason20242025!$B$3:$B$1315, "&lt;=" &amp; $A78, DataRegularSeason20242025!$D$3:$D$1315, N$1)+SUMIFS(DataRegularSeason20242025!$AB$3:$AB$1315,DataRegularSeason20242025!$B$3:$B$1315, "&lt;=" &amp; $A78, DataRegularSeason20242025!$E$3:$E$1315, N$1)</f>
        <v>19</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10</v>
      </c>
      <c r="Q78" s="2">
        <f>SUMIFS(DataRegularSeason20242025!$AA$3:$AA$1315,DataRegularSeason20242025!$B$3:$B$1315, "&lt;=" &amp; $A78, DataRegularSeason20242025!$D$3:$D$1315, Q$1)+SUMIFS(DataRegularSeason20242025!$AB$3:$AB$1315,DataRegularSeason20242025!$B$3:$B$1315, "&lt;=" &amp; $A78, DataRegularSeason20242025!$E$3:$E$1315, Q$1)</f>
        <v>20</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14</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12</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10</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16</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15</v>
      </c>
      <c r="AE78" s="2">
        <f>SUMIFS(DataRegularSeason20242025!$AA$3:$AA$1315,DataRegularSeason20242025!$B$3:$B$1315, "&lt;=" &amp; $A78, DataRegularSeason20242025!$D$3:$D$1315, AE$1)+SUMIFS(DataRegularSeason20242025!$AB$3:$AB$1315,DataRegularSeason20242025!$B$3:$B$1315, "&lt;=" &amp; $A78, DataRegularSeason20242025!$E$3:$E$1315, AE$1)</f>
        <v>19</v>
      </c>
      <c r="AF78" s="2">
        <f>SUMIFS(DataRegularSeason20242025!$AA$3:$AA$1315,DataRegularSeason20242025!$B$3:$B$1315, "&lt;=" &amp; $A78, DataRegularSeason20242025!$D$3:$D$1315, AF$1)+SUMIFS(DataRegularSeason20242025!$AB$3:$AB$1315,DataRegularSeason20242025!$B$3:$B$1315, "&lt;=" &amp; $A78, DataRegularSeason20242025!$E$3:$E$1315, AF$1)</f>
        <v>26</v>
      </c>
      <c r="AG78" s="2">
        <f>SUMIFS(DataRegularSeason20242025!$AA$3:$AA$1315,DataRegularSeason20242025!$B$3:$B$1315, "&lt;=" &amp; $A78, DataRegularSeason20242025!$D$3:$D$1315, AG$1)+SUMIFS(DataRegularSeason20242025!$AB$3:$AB$1315,DataRegularSeason20242025!$B$3:$B$1315, "&lt;=" &amp; $A78, DataRegularSeason20242025!$E$3:$E$1315, AG$1)</f>
        <v>18</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15</v>
      </c>
      <c r="D79" s="2">
        <f>SUMIFS(DataRegularSeason20242025!$AA$3:$AA$1315,DataRegularSeason20242025!$B$3:$B$1315, "&lt;=" &amp; $A79, DataRegularSeason20242025!$D$3:$D$1315, D$1)+SUMIFS(DataRegularSeason20242025!$AB$3:$AB$1315,DataRegularSeason20242025!$B$3:$B$1315, "&lt;=" &amp; $A79, DataRegularSeason20242025!$E$3:$E$1315, D$1)</f>
        <v>11</v>
      </c>
      <c r="E79" s="2">
        <f>SUMIFS(DataRegularSeason20242025!$AA$3:$AA$1315,DataRegularSeason20242025!$B$3:$B$1315, "&lt;=" &amp; $A79, DataRegularSeason20242025!$D$3:$D$1315, E$1)+SUMIFS(DataRegularSeason20242025!$AB$3:$AB$1315,DataRegularSeason20242025!$B$3:$B$1315, "&lt;=" &amp; $A79, DataRegularSeason20242025!$E$3:$E$1315, E$1)</f>
        <v>20</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16</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12</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13</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21</v>
      </c>
      <c r="N79" s="2">
        <f>SUMIFS(DataRegularSeason20242025!$AA$3:$AA$1315,DataRegularSeason20242025!$B$3:$B$1315, "&lt;=" &amp; $A79, DataRegularSeason20242025!$D$3:$D$1315, N$1)+SUMIFS(DataRegularSeason20242025!$AB$3:$AB$1315,DataRegularSeason20242025!$B$3:$B$1315, "&lt;=" &amp; $A79, DataRegularSeason20242025!$E$3:$E$1315, N$1)</f>
        <v>19</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10</v>
      </c>
      <c r="Q79" s="2">
        <f>SUMIFS(DataRegularSeason20242025!$AA$3:$AA$1315,DataRegularSeason20242025!$B$3:$B$1315, "&lt;=" &amp; $A79, DataRegularSeason20242025!$D$3:$D$1315, Q$1)+SUMIFS(DataRegularSeason20242025!$AB$3:$AB$1315,DataRegularSeason20242025!$B$3:$B$1315, "&lt;=" &amp; $A79, DataRegularSeason20242025!$E$3:$E$1315, Q$1)</f>
        <v>20</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14</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12</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10</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16</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15</v>
      </c>
      <c r="AE79" s="2">
        <f>SUMIFS(DataRegularSeason20242025!$AA$3:$AA$1315,DataRegularSeason20242025!$B$3:$B$1315, "&lt;=" &amp; $A79, DataRegularSeason20242025!$D$3:$D$1315, AE$1)+SUMIFS(DataRegularSeason20242025!$AB$3:$AB$1315,DataRegularSeason20242025!$B$3:$B$1315, "&lt;=" &amp; $A79, DataRegularSeason20242025!$E$3:$E$1315, AE$1)</f>
        <v>19</v>
      </c>
      <c r="AF79" s="2">
        <f>SUMIFS(DataRegularSeason20242025!$AA$3:$AA$1315,DataRegularSeason20242025!$B$3:$B$1315, "&lt;=" &amp; $A79, DataRegularSeason20242025!$D$3:$D$1315, AF$1)+SUMIFS(DataRegularSeason20242025!$AB$3:$AB$1315,DataRegularSeason20242025!$B$3:$B$1315, "&lt;=" &amp; $A79, DataRegularSeason20242025!$E$3:$E$1315, AF$1)</f>
        <v>26</v>
      </c>
      <c r="AG79" s="2">
        <f>SUMIFS(DataRegularSeason20242025!$AA$3:$AA$1315,DataRegularSeason20242025!$B$3:$B$1315, "&lt;=" &amp; $A79, DataRegularSeason20242025!$D$3:$D$1315, AG$1)+SUMIFS(DataRegularSeason20242025!$AB$3:$AB$1315,DataRegularSeason20242025!$B$3:$B$1315, "&lt;=" &amp; $A79, DataRegularSeason20242025!$E$3:$E$1315, AG$1)</f>
        <v>18</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15</v>
      </c>
      <c r="D80" s="2">
        <f>SUMIFS(DataRegularSeason20242025!$AA$3:$AA$1315,DataRegularSeason20242025!$B$3:$B$1315, "&lt;=" &amp; $A80, DataRegularSeason20242025!$D$3:$D$1315, D$1)+SUMIFS(DataRegularSeason20242025!$AB$3:$AB$1315,DataRegularSeason20242025!$B$3:$B$1315, "&lt;=" &amp; $A80, DataRegularSeason20242025!$E$3:$E$1315, D$1)</f>
        <v>11</v>
      </c>
      <c r="E80" s="2">
        <f>SUMIFS(DataRegularSeason20242025!$AA$3:$AA$1315,DataRegularSeason20242025!$B$3:$B$1315, "&lt;=" &amp; $A80, DataRegularSeason20242025!$D$3:$D$1315, E$1)+SUMIFS(DataRegularSeason20242025!$AB$3:$AB$1315,DataRegularSeason20242025!$B$3:$B$1315, "&lt;=" &amp; $A80, DataRegularSeason20242025!$E$3:$E$1315, E$1)</f>
        <v>20</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16</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12</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13</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21</v>
      </c>
      <c r="N80" s="2">
        <f>SUMIFS(DataRegularSeason20242025!$AA$3:$AA$1315,DataRegularSeason20242025!$B$3:$B$1315, "&lt;=" &amp; $A80, DataRegularSeason20242025!$D$3:$D$1315, N$1)+SUMIFS(DataRegularSeason20242025!$AB$3:$AB$1315,DataRegularSeason20242025!$B$3:$B$1315, "&lt;=" &amp; $A80, DataRegularSeason20242025!$E$3:$E$1315, N$1)</f>
        <v>19</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10</v>
      </c>
      <c r="Q80" s="2">
        <f>SUMIFS(DataRegularSeason20242025!$AA$3:$AA$1315,DataRegularSeason20242025!$B$3:$B$1315, "&lt;=" &amp; $A80, DataRegularSeason20242025!$D$3:$D$1315, Q$1)+SUMIFS(DataRegularSeason20242025!$AB$3:$AB$1315,DataRegularSeason20242025!$B$3:$B$1315, "&lt;=" &amp; $A80, DataRegularSeason20242025!$E$3:$E$1315, Q$1)</f>
        <v>20</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14</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12</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10</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16</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15</v>
      </c>
      <c r="AE80" s="2">
        <f>SUMIFS(DataRegularSeason20242025!$AA$3:$AA$1315,DataRegularSeason20242025!$B$3:$B$1315, "&lt;=" &amp; $A80, DataRegularSeason20242025!$D$3:$D$1315, AE$1)+SUMIFS(DataRegularSeason20242025!$AB$3:$AB$1315,DataRegularSeason20242025!$B$3:$B$1315, "&lt;=" &amp; $A80, DataRegularSeason20242025!$E$3:$E$1315, AE$1)</f>
        <v>19</v>
      </c>
      <c r="AF80" s="2">
        <f>SUMIFS(DataRegularSeason20242025!$AA$3:$AA$1315,DataRegularSeason20242025!$B$3:$B$1315, "&lt;=" &amp; $A80, DataRegularSeason20242025!$D$3:$D$1315, AF$1)+SUMIFS(DataRegularSeason20242025!$AB$3:$AB$1315,DataRegularSeason20242025!$B$3:$B$1315, "&lt;=" &amp; $A80, DataRegularSeason20242025!$E$3:$E$1315, AF$1)</f>
        <v>26</v>
      </c>
      <c r="AG80" s="2">
        <f>SUMIFS(DataRegularSeason20242025!$AA$3:$AA$1315,DataRegularSeason20242025!$B$3:$B$1315, "&lt;=" &amp; $A80, DataRegularSeason20242025!$D$3:$D$1315, AG$1)+SUMIFS(DataRegularSeason20242025!$AB$3:$AB$1315,DataRegularSeason20242025!$B$3:$B$1315, "&lt;=" &amp; $A80, DataRegularSeason20242025!$E$3:$E$1315, AG$1)</f>
        <v>18</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15</v>
      </c>
      <c r="D81" s="2">
        <f>SUMIFS(DataRegularSeason20242025!$AA$3:$AA$1315,DataRegularSeason20242025!$B$3:$B$1315, "&lt;=" &amp; $A81, DataRegularSeason20242025!$D$3:$D$1315, D$1)+SUMIFS(DataRegularSeason20242025!$AB$3:$AB$1315,DataRegularSeason20242025!$B$3:$B$1315, "&lt;=" &amp; $A81, DataRegularSeason20242025!$E$3:$E$1315, D$1)</f>
        <v>11</v>
      </c>
      <c r="E81" s="2">
        <f>SUMIFS(DataRegularSeason20242025!$AA$3:$AA$1315,DataRegularSeason20242025!$B$3:$B$1315, "&lt;=" &amp; $A81, DataRegularSeason20242025!$D$3:$D$1315, E$1)+SUMIFS(DataRegularSeason20242025!$AB$3:$AB$1315,DataRegularSeason20242025!$B$3:$B$1315, "&lt;=" &amp; $A81, DataRegularSeason20242025!$E$3:$E$1315, E$1)</f>
        <v>20</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16</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12</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13</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21</v>
      </c>
      <c r="N81" s="2">
        <f>SUMIFS(DataRegularSeason20242025!$AA$3:$AA$1315,DataRegularSeason20242025!$B$3:$B$1315, "&lt;=" &amp; $A81, DataRegularSeason20242025!$D$3:$D$1315, N$1)+SUMIFS(DataRegularSeason20242025!$AB$3:$AB$1315,DataRegularSeason20242025!$B$3:$B$1315, "&lt;=" &amp; $A81, DataRegularSeason20242025!$E$3:$E$1315, N$1)</f>
        <v>19</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10</v>
      </c>
      <c r="Q81" s="2">
        <f>SUMIFS(DataRegularSeason20242025!$AA$3:$AA$1315,DataRegularSeason20242025!$B$3:$B$1315, "&lt;=" &amp; $A81, DataRegularSeason20242025!$D$3:$D$1315, Q$1)+SUMIFS(DataRegularSeason20242025!$AB$3:$AB$1315,DataRegularSeason20242025!$B$3:$B$1315, "&lt;=" &amp; $A81, DataRegularSeason20242025!$E$3:$E$1315, Q$1)</f>
        <v>20</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14</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12</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10</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16</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15</v>
      </c>
      <c r="AE81" s="2">
        <f>SUMIFS(DataRegularSeason20242025!$AA$3:$AA$1315,DataRegularSeason20242025!$B$3:$B$1315, "&lt;=" &amp; $A81, DataRegularSeason20242025!$D$3:$D$1315, AE$1)+SUMIFS(DataRegularSeason20242025!$AB$3:$AB$1315,DataRegularSeason20242025!$B$3:$B$1315, "&lt;=" &amp; $A81, DataRegularSeason20242025!$E$3:$E$1315, AE$1)</f>
        <v>19</v>
      </c>
      <c r="AF81" s="2">
        <f>SUMIFS(DataRegularSeason20242025!$AA$3:$AA$1315,DataRegularSeason20242025!$B$3:$B$1315, "&lt;=" &amp; $A81, DataRegularSeason20242025!$D$3:$D$1315, AF$1)+SUMIFS(DataRegularSeason20242025!$AB$3:$AB$1315,DataRegularSeason20242025!$B$3:$B$1315, "&lt;=" &amp; $A81, DataRegularSeason20242025!$E$3:$E$1315, AF$1)</f>
        <v>26</v>
      </c>
      <c r="AG81" s="2">
        <f>SUMIFS(DataRegularSeason20242025!$AA$3:$AA$1315,DataRegularSeason20242025!$B$3:$B$1315, "&lt;=" &amp; $A81, DataRegularSeason20242025!$D$3:$D$1315, AG$1)+SUMIFS(DataRegularSeason20242025!$AB$3:$AB$1315,DataRegularSeason20242025!$B$3:$B$1315, "&lt;=" &amp; $A81, DataRegularSeason20242025!$E$3:$E$1315, AG$1)</f>
        <v>18</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15</v>
      </c>
      <c r="D82" s="2">
        <f>SUMIFS(DataRegularSeason20242025!$AA$3:$AA$1315,DataRegularSeason20242025!$B$3:$B$1315, "&lt;=" &amp; $A82, DataRegularSeason20242025!$D$3:$D$1315, D$1)+SUMIFS(DataRegularSeason20242025!$AB$3:$AB$1315,DataRegularSeason20242025!$B$3:$B$1315, "&lt;=" &amp; $A82, DataRegularSeason20242025!$E$3:$E$1315, D$1)</f>
        <v>11</v>
      </c>
      <c r="E82" s="2">
        <f>SUMIFS(DataRegularSeason20242025!$AA$3:$AA$1315,DataRegularSeason20242025!$B$3:$B$1315, "&lt;=" &amp; $A82, DataRegularSeason20242025!$D$3:$D$1315, E$1)+SUMIFS(DataRegularSeason20242025!$AB$3:$AB$1315,DataRegularSeason20242025!$B$3:$B$1315, "&lt;=" &amp; $A82, DataRegularSeason20242025!$E$3:$E$1315, E$1)</f>
        <v>20</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16</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12</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13</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21</v>
      </c>
      <c r="N82" s="2">
        <f>SUMIFS(DataRegularSeason20242025!$AA$3:$AA$1315,DataRegularSeason20242025!$B$3:$B$1315, "&lt;=" &amp; $A82, DataRegularSeason20242025!$D$3:$D$1315, N$1)+SUMIFS(DataRegularSeason20242025!$AB$3:$AB$1315,DataRegularSeason20242025!$B$3:$B$1315, "&lt;=" &amp; $A82, DataRegularSeason20242025!$E$3:$E$1315, N$1)</f>
        <v>19</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10</v>
      </c>
      <c r="Q82" s="2">
        <f>SUMIFS(DataRegularSeason20242025!$AA$3:$AA$1315,DataRegularSeason20242025!$B$3:$B$1315, "&lt;=" &amp; $A82, DataRegularSeason20242025!$D$3:$D$1315, Q$1)+SUMIFS(DataRegularSeason20242025!$AB$3:$AB$1315,DataRegularSeason20242025!$B$3:$B$1315, "&lt;=" &amp; $A82, DataRegularSeason20242025!$E$3:$E$1315, Q$1)</f>
        <v>20</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14</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12</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10</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16</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15</v>
      </c>
      <c r="AE82" s="2">
        <f>SUMIFS(DataRegularSeason20242025!$AA$3:$AA$1315,DataRegularSeason20242025!$B$3:$B$1315, "&lt;=" &amp; $A82, DataRegularSeason20242025!$D$3:$D$1315, AE$1)+SUMIFS(DataRegularSeason20242025!$AB$3:$AB$1315,DataRegularSeason20242025!$B$3:$B$1315, "&lt;=" &amp; $A82, DataRegularSeason20242025!$E$3:$E$1315, AE$1)</f>
        <v>19</v>
      </c>
      <c r="AF82" s="2">
        <f>SUMIFS(DataRegularSeason20242025!$AA$3:$AA$1315,DataRegularSeason20242025!$B$3:$B$1315, "&lt;=" &amp; $A82, DataRegularSeason20242025!$D$3:$D$1315, AF$1)+SUMIFS(DataRegularSeason20242025!$AB$3:$AB$1315,DataRegularSeason20242025!$B$3:$B$1315, "&lt;=" &amp; $A82, DataRegularSeason20242025!$E$3:$E$1315, AF$1)</f>
        <v>26</v>
      </c>
      <c r="AG82" s="2">
        <f>SUMIFS(DataRegularSeason20242025!$AA$3:$AA$1315,DataRegularSeason20242025!$B$3:$B$1315, "&lt;=" &amp; $A82, DataRegularSeason20242025!$D$3:$D$1315, AG$1)+SUMIFS(DataRegularSeason20242025!$AB$3:$AB$1315,DataRegularSeason20242025!$B$3:$B$1315, "&lt;=" &amp; $A82, DataRegularSeason20242025!$E$3:$E$1315, AG$1)</f>
        <v>18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15</v>
      </c>
      <c r="D83" s="2">
        <f>SUMIFS(DataRegularSeason20242025!$AA$3:$AA$1315,DataRegularSeason20242025!$B$3:$B$1315, "&lt;=" &amp; $A83, DataRegularSeason20242025!$D$3:$D$1315, D$1)+SUMIFS(DataRegularSeason20242025!$AB$3:$AB$1315,DataRegularSeason20242025!$B$3:$B$1315, "&lt;=" &amp; $A83, DataRegularSeason20242025!$E$3:$E$1315, D$1)</f>
        <v>11</v>
      </c>
      <c r="E83" s="2">
        <f>SUMIFS(DataRegularSeason20242025!$AA$3:$AA$1315,DataRegularSeason20242025!$B$3:$B$1315, "&lt;=" &amp; $A83, DataRegularSeason20242025!$D$3:$D$1315, E$1)+SUMIFS(DataRegularSeason20242025!$AB$3:$AB$1315,DataRegularSeason20242025!$B$3:$B$1315, "&lt;=" &amp; $A83, DataRegularSeason20242025!$E$3:$E$1315, E$1)</f>
        <v>20</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16</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12</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13</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21</v>
      </c>
      <c r="N83" s="2">
        <f>SUMIFS(DataRegularSeason20242025!$AA$3:$AA$1315,DataRegularSeason20242025!$B$3:$B$1315, "&lt;=" &amp; $A83, DataRegularSeason20242025!$D$3:$D$1315, N$1)+SUMIFS(DataRegularSeason20242025!$AB$3:$AB$1315,DataRegularSeason20242025!$B$3:$B$1315, "&lt;=" &amp; $A83, DataRegularSeason20242025!$E$3:$E$1315, N$1)</f>
        <v>19</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10</v>
      </c>
      <c r="Q83" s="2">
        <f>SUMIFS(DataRegularSeason20242025!$AA$3:$AA$1315,DataRegularSeason20242025!$B$3:$B$1315, "&lt;=" &amp; $A83, DataRegularSeason20242025!$D$3:$D$1315, Q$1)+SUMIFS(DataRegularSeason20242025!$AB$3:$AB$1315,DataRegularSeason20242025!$B$3:$B$1315, "&lt;=" &amp; $A83, DataRegularSeason20242025!$E$3:$E$1315, Q$1)</f>
        <v>20</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14</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12</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10</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16</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15</v>
      </c>
      <c r="AE83" s="2">
        <f>SUMIFS(DataRegularSeason20242025!$AA$3:$AA$1315,DataRegularSeason20242025!$B$3:$B$1315, "&lt;=" &amp; $A83, DataRegularSeason20242025!$D$3:$D$1315, AE$1)+SUMIFS(DataRegularSeason20242025!$AB$3:$AB$1315,DataRegularSeason20242025!$B$3:$B$1315, "&lt;=" &amp; $A83, DataRegularSeason20242025!$E$3:$E$1315, AE$1)</f>
        <v>19</v>
      </c>
      <c r="AF83" s="2">
        <f>SUMIFS(DataRegularSeason20242025!$AA$3:$AA$1315,DataRegularSeason20242025!$B$3:$B$1315, "&lt;=" &amp; $A83, DataRegularSeason20242025!$D$3:$D$1315, AF$1)+SUMIFS(DataRegularSeason20242025!$AB$3:$AB$1315,DataRegularSeason20242025!$B$3:$B$1315, "&lt;=" &amp; $A83, DataRegularSeason20242025!$E$3:$E$1315, AF$1)</f>
        <v>26</v>
      </c>
      <c r="AG83" s="2">
        <f>SUMIFS(DataRegularSeason20242025!$AA$3:$AA$1315,DataRegularSeason20242025!$B$3:$B$1315, "&lt;=" &amp; $A83, DataRegularSeason20242025!$D$3:$D$1315, AG$1)+SUMIFS(DataRegularSeason20242025!$AB$3:$AB$1315,DataRegularSeason20242025!$B$3:$B$1315, "&lt;=" &amp; $A83, DataRegularSeason20242025!$E$3:$E$1315, AG$1)</f>
        <v>18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15</v>
      </c>
      <c r="D84" s="2">
        <f>SUMIFS(DataRegularSeason20242025!$AA$3:$AA$1315,DataRegularSeason20242025!$B$3:$B$1315, "&lt;=" &amp; $A84, DataRegularSeason20242025!$D$3:$D$1315, D$1)+SUMIFS(DataRegularSeason20242025!$AB$3:$AB$1315,DataRegularSeason20242025!$B$3:$B$1315, "&lt;=" &amp; $A84, DataRegularSeason20242025!$E$3:$E$1315, D$1)</f>
        <v>11</v>
      </c>
      <c r="E84" s="2">
        <f>SUMIFS(DataRegularSeason20242025!$AA$3:$AA$1315,DataRegularSeason20242025!$B$3:$B$1315, "&lt;=" &amp; $A84, DataRegularSeason20242025!$D$3:$D$1315, E$1)+SUMIFS(DataRegularSeason20242025!$AB$3:$AB$1315,DataRegularSeason20242025!$B$3:$B$1315, "&lt;=" &amp; $A84, DataRegularSeason20242025!$E$3:$E$1315, E$1)</f>
        <v>20</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16</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12</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13</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21</v>
      </c>
      <c r="N84" s="2">
        <f>SUMIFS(DataRegularSeason20242025!$AA$3:$AA$1315,DataRegularSeason20242025!$B$3:$B$1315, "&lt;=" &amp; $A84, DataRegularSeason20242025!$D$3:$D$1315, N$1)+SUMIFS(DataRegularSeason20242025!$AB$3:$AB$1315,DataRegularSeason20242025!$B$3:$B$1315, "&lt;=" &amp; $A84, DataRegularSeason20242025!$E$3:$E$1315, N$1)</f>
        <v>19</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10</v>
      </c>
      <c r="Q84" s="2">
        <f>SUMIFS(DataRegularSeason20242025!$AA$3:$AA$1315,DataRegularSeason20242025!$B$3:$B$1315, "&lt;=" &amp; $A84, DataRegularSeason20242025!$D$3:$D$1315, Q$1)+SUMIFS(DataRegularSeason20242025!$AB$3:$AB$1315,DataRegularSeason20242025!$B$3:$B$1315, "&lt;=" &amp; $A84, DataRegularSeason20242025!$E$3:$E$1315, Q$1)</f>
        <v>20</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14</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12</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10</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16</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15</v>
      </c>
      <c r="AE84" s="2">
        <f>SUMIFS(DataRegularSeason20242025!$AA$3:$AA$1315,DataRegularSeason20242025!$B$3:$B$1315, "&lt;=" &amp; $A84, DataRegularSeason20242025!$D$3:$D$1315, AE$1)+SUMIFS(DataRegularSeason20242025!$AB$3:$AB$1315,DataRegularSeason20242025!$B$3:$B$1315, "&lt;=" &amp; $A84, DataRegularSeason20242025!$E$3:$E$1315, AE$1)</f>
        <v>19</v>
      </c>
      <c r="AF84" s="2">
        <f>SUMIFS(DataRegularSeason20242025!$AA$3:$AA$1315,DataRegularSeason20242025!$B$3:$B$1315, "&lt;=" &amp; $A84, DataRegularSeason20242025!$D$3:$D$1315, AF$1)+SUMIFS(DataRegularSeason20242025!$AB$3:$AB$1315,DataRegularSeason20242025!$B$3:$B$1315, "&lt;=" &amp; $A84, DataRegularSeason20242025!$E$3:$E$1315, AF$1)</f>
        <v>26</v>
      </c>
      <c r="AG84" s="2">
        <f>SUMIFS(DataRegularSeason20242025!$AA$3:$AA$1315,DataRegularSeason20242025!$B$3:$B$1315, "&lt;=" &amp; $A84, DataRegularSeason20242025!$D$3:$D$1315, AG$1)+SUMIFS(DataRegularSeason20242025!$AB$3:$AB$1315,DataRegularSeason20242025!$B$3:$B$1315, "&lt;=" &amp; $A84, DataRegularSeason20242025!$E$3:$E$1315, AG$1)</f>
        <v>18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15</v>
      </c>
      <c r="D85" s="2">
        <f>SUMIFS(DataRegularSeason20242025!$AA$3:$AA$1315,DataRegularSeason20242025!$B$3:$B$1315, "&lt;=" &amp; $A85, DataRegularSeason20242025!$D$3:$D$1315, D$1)+SUMIFS(DataRegularSeason20242025!$AB$3:$AB$1315,DataRegularSeason20242025!$B$3:$B$1315, "&lt;=" &amp; $A85, DataRegularSeason20242025!$E$3:$E$1315, D$1)</f>
        <v>11</v>
      </c>
      <c r="E85" s="2">
        <f>SUMIFS(DataRegularSeason20242025!$AA$3:$AA$1315,DataRegularSeason20242025!$B$3:$B$1315, "&lt;=" &amp; $A85, DataRegularSeason20242025!$D$3:$D$1315, E$1)+SUMIFS(DataRegularSeason20242025!$AB$3:$AB$1315,DataRegularSeason20242025!$B$3:$B$1315, "&lt;=" &amp; $A85, DataRegularSeason20242025!$E$3:$E$1315, E$1)</f>
        <v>20</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16</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12</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13</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21</v>
      </c>
      <c r="N85" s="2">
        <f>SUMIFS(DataRegularSeason20242025!$AA$3:$AA$1315,DataRegularSeason20242025!$B$3:$B$1315, "&lt;=" &amp; $A85, DataRegularSeason20242025!$D$3:$D$1315, N$1)+SUMIFS(DataRegularSeason20242025!$AB$3:$AB$1315,DataRegularSeason20242025!$B$3:$B$1315, "&lt;=" &amp; $A85, DataRegularSeason20242025!$E$3:$E$1315, N$1)</f>
        <v>19</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10</v>
      </c>
      <c r="Q85" s="2">
        <f>SUMIFS(DataRegularSeason20242025!$AA$3:$AA$1315,DataRegularSeason20242025!$B$3:$B$1315, "&lt;=" &amp; $A85, DataRegularSeason20242025!$D$3:$D$1315, Q$1)+SUMIFS(DataRegularSeason20242025!$AB$3:$AB$1315,DataRegularSeason20242025!$B$3:$B$1315, "&lt;=" &amp; $A85, DataRegularSeason20242025!$E$3:$E$1315, Q$1)</f>
        <v>20</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14</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12</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10</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16</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15</v>
      </c>
      <c r="AE85" s="2">
        <f>SUMIFS(DataRegularSeason20242025!$AA$3:$AA$1315,DataRegularSeason20242025!$B$3:$B$1315, "&lt;=" &amp; $A85, DataRegularSeason20242025!$D$3:$D$1315, AE$1)+SUMIFS(DataRegularSeason20242025!$AB$3:$AB$1315,DataRegularSeason20242025!$B$3:$B$1315, "&lt;=" &amp; $A85, DataRegularSeason20242025!$E$3:$E$1315, AE$1)</f>
        <v>19</v>
      </c>
      <c r="AF85" s="2">
        <f>SUMIFS(DataRegularSeason20242025!$AA$3:$AA$1315,DataRegularSeason20242025!$B$3:$B$1315, "&lt;=" &amp; $A85, DataRegularSeason20242025!$D$3:$D$1315, AF$1)+SUMIFS(DataRegularSeason20242025!$AB$3:$AB$1315,DataRegularSeason20242025!$B$3:$B$1315, "&lt;=" &amp; $A85, DataRegularSeason20242025!$E$3:$E$1315, AF$1)</f>
        <v>26</v>
      </c>
      <c r="AG85" s="2">
        <f>SUMIFS(DataRegularSeason20242025!$AA$3:$AA$1315,DataRegularSeason20242025!$B$3:$B$1315, "&lt;=" &amp; $A85, DataRegularSeason20242025!$D$3:$D$1315, AG$1)+SUMIFS(DataRegularSeason20242025!$AB$3:$AB$1315,DataRegularSeason20242025!$B$3:$B$1315, "&lt;=" &amp; $A85, DataRegularSeason20242025!$E$3:$E$1315, AG$1)</f>
        <v>18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15</v>
      </c>
      <c r="D86" s="2">
        <f>SUMIFS(DataRegularSeason20242025!$AA$3:$AA$1315,DataRegularSeason20242025!$B$3:$B$1315, "&lt;=" &amp; $A86, DataRegularSeason20242025!$D$3:$D$1315, D$1)+SUMIFS(DataRegularSeason20242025!$AB$3:$AB$1315,DataRegularSeason20242025!$B$3:$B$1315, "&lt;=" &amp; $A86, DataRegularSeason20242025!$E$3:$E$1315, D$1)</f>
        <v>11</v>
      </c>
      <c r="E86" s="2">
        <f>SUMIFS(DataRegularSeason20242025!$AA$3:$AA$1315,DataRegularSeason20242025!$B$3:$B$1315, "&lt;=" &amp; $A86, DataRegularSeason20242025!$D$3:$D$1315, E$1)+SUMIFS(DataRegularSeason20242025!$AB$3:$AB$1315,DataRegularSeason20242025!$B$3:$B$1315, "&lt;=" &amp; $A86, DataRegularSeason20242025!$E$3:$E$1315, E$1)</f>
        <v>20</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16</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12</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13</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21</v>
      </c>
      <c r="N86" s="2">
        <f>SUMIFS(DataRegularSeason20242025!$AA$3:$AA$1315,DataRegularSeason20242025!$B$3:$B$1315, "&lt;=" &amp; $A86, DataRegularSeason20242025!$D$3:$D$1315, N$1)+SUMIFS(DataRegularSeason20242025!$AB$3:$AB$1315,DataRegularSeason20242025!$B$3:$B$1315, "&lt;=" &amp; $A86, DataRegularSeason20242025!$E$3:$E$1315, N$1)</f>
        <v>19</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10</v>
      </c>
      <c r="Q86" s="2">
        <f>SUMIFS(DataRegularSeason20242025!$AA$3:$AA$1315,DataRegularSeason20242025!$B$3:$B$1315, "&lt;=" &amp; $A86, DataRegularSeason20242025!$D$3:$D$1315, Q$1)+SUMIFS(DataRegularSeason20242025!$AB$3:$AB$1315,DataRegularSeason20242025!$B$3:$B$1315, "&lt;=" &amp; $A86, DataRegularSeason20242025!$E$3:$E$1315, Q$1)</f>
        <v>20</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14</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12</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10</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16</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15</v>
      </c>
      <c r="AE86" s="2">
        <f>SUMIFS(DataRegularSeason20242025!$AA$3:$AA$1315,DataRegularSeason20242025!$B$3:$B$1315, "&lt;=" &amp; $A86, DataRegularSeason20242025!$D$3:$D$1315, AE$1)+SUMIFS(DataRegularSeason20242025!$AB$3:$AB$1315,DataRegularSeason20242025!$B$3:$B$1315, "&lt;=" &amp; $A86, DataRegularSeason20242025!$E$3:$E$1315, AE$1)</f>
        <v>19</v>
      </c>
      <c r="AF86" s="2">
        <f>SUMIFS(DataRegularSeason20242025!$AA$3:$AA$1315,DataRegularSeason20242025!$B$3:$B$1315, "&lt;=" &amp; $A86, DataRegularSeason20242025!$D$3:$D$1315, AF$1)+SUMIFS(DataRegularSeason20242025!$AB$3:$AB$1315,DataRegularSeason20242025!$B$3:$B$1315, "&lt;=" &amp; $A86, DataRegularSeason20242025!$E$3:$E$1315, AF$1)</f>
        <v>26</v>
      </c>
      <c r="AG86" s="2">
        <f>SUMIFS(DataRegularSeason20242025!$AA$3:$AA$1315,DataRegularSeason20242025!$B$3:$B$1315, "&lt;=" &amp; $A86, DataRegularSeason20242025!$D$3:$D$1315, AG$1)+SUMIFS(DataRegularSeason20242025!$AB$3:$AB$1315,DataRegularSeason20242025!$B$3:$B$1315, "&lt;=" &amp; $A86, DataRegularSeason20242025!$E$3:$E$1315, AG$1)</f>
        <v>18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15</v>
      </c>
      <c r="D87" s="2">
        <f>SUMIFS(DataRegularSeason20242025!$AA$3:$AA$1315,DataRegularSeason20242025!$B$3:$B$1315, "&lt;=" &amp; $A87, DataRegularSeason20242025!$D$3:$D$1315, D$1)+SUMIFS(DataRegularSeason20242025!$AB$3:$AB$1315,DataRegularSeason20242025!$B$3:$B$1315, "&lt;=" &amp; $A87, DataRegularSeason20242025!$E$3:$E$1315, D$1)</f>
        <v>11</v>
      </c>
      <c r="E87" s="2">
        <f>SUMIFS(DataRegularSeason20242025!$AA$3:$AA$1315,DataRegularSeason20242025!$B$3:$B$1315, "&lt;=" &amp; $A87, DataRegularSeason20242025!$D$3:$D$1315, E$1)+SUMIFS(DataRegularSeason20242025!$AB$3:$AB$1315,DataRegularSeason20242025!$B$3:$B$1315, "&lt;=" &amp; $A87, DataRegularSeason20242025!$E$3:$E$1315, E$1)</f>
        <v>20</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16</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12</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13</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21</v>
      </c>
      <c r="N87" s="2">
        <f>SUMIFS(DataRegularSeason20242025!$AA$3:$AA$1315,DataRegularSeason20242025!$B$3:$B$1315, "&lt;=" &amp; $A87, DataRegularSeason20242025!$D$3:$D$1315, N$1)+SUMIFS(DataRegularSeason20242025!$AB$3:$AB$1315,DataRegularSeason20242025!$B$3:$B$1315, "&lt;=" &amp; $A87, DataRegularSeason20242025!$E$3:$E$1315, N$1)</f>
        <v>19</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10</v>
      </c>
      <c r="Q87" s="2">
        <f>SUMIFS(DataRegularSeason20242025!$AA$3:$AA$1315,DataRegularSeason20242025!$B$3:$B$1315, "&lt;=" &amp; $A87, DataRegularSeason20242025!$D$3:$D$1315, Q$1)+SUMIFS(DataRegularSeason20242025!$AB$3:$AB$1315,DataRegularSeason20242025!$B$3:$B$1315, "&lt;=" &amp; $A87, DataRegularSeason20242025!$E$3:$E$1315, Q$1)</f>
        <v>20</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14</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12</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10</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16</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15</v>
      </c>
      <c r="AE87" s="2">
        <f>SUMIFS(DataRegularSeason20242025!$AA$3:$AA$1315,DataRegularSeason20242025!$B$3:$B$1315, "&lt;=" &amp; $A87, DataRegularSeason20242025!$D$3:$D$1315, AE$1)+SUMIFS(DataRegularSeason20242025!$AB$3:$AB$1315,DataRegularSeason20242025!$B$3:$B$1315, "&lt;=" &amp; $A87, DataRegularSeason20242025!$E$3:$E$1315, AE$1)</f>
        <v>19</v>
      </c>
      <c r="AF87" s="2">
        <f>SUMIFS(DataRegularSeason20242025!$AA$3:$AA$1315,DataRegularSeason20242025!$B$3:$B$1315, "&lt;=" &amp; $A87, DataRegularSeason20242025!$D$3:$D$1315, AF$1)+SUMIFS(DataRegularSeason20242025!$AB$3:$AB$1315,DataRegularSeason20242025!$B$3:$B$1315, "&lt;=" &amp; $A87, DataRegularSeason20242025!$E$3:$E$1315, AF$1)</f>
        <v>26</v>
      </c>
      <c r="AG87" s="2">
        <f>SUMIFS(DataRegularSeason20242025!$AA$3:$AA$1315,DataRegularSeason20242025!$B$3:$B$1315, "&lt;=" &amp; $A87, DataRegularSeason20242025!$D$3:$D$1315, AG$1)+SUMIFS(DataRegularSeason20242025!$AB$3:$AB$1315,DataRegularSeason20242025!$B$3:$B$1315, "&lt;=" &amp; $A87, DataRegularSeason20242025!$E$3:$E$1315, AG$1)</f>
        <v>18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15</v>
      </c>
      <c r="D88" s="2">
        <f>SUMIFS(DataRegularSeason20242025!$AA$3:$AA$1315,DataRegularSeason20242025!$B$3:$B$1315, "&lt;=" &amp; $A88, DataRegularSeason20242025!$D$3:$D$1315, D$1)+SUMIFS(DataRegularSeason20242025!$AB$3:$AB$1315,DataRegularSeason20242025!$B$3:$B$1315, "&lt;=" &amp; $A88, DataRegularSeason20242025!$E$3:$E$1315, D$1)</f>
        <v>11</v>
      </c>
      <c r="E88" s="2">
        <f>SUMIFS(DataRegularSeason20242025!$AA$3:$AA$1315,DataRegularSeason20242025!$B$3:$B$1315, "&lt;=" &amp; $A88, DataRegularSeason20242025!$D$3:$D$1315, E$1)+SUMIFS(DataRegularSeason20242025!$AB$3:$AB$1315,DataRegularSeason20242025!$B$3:$B$1315, "&lt;=" &amp; $A88, DataRegularSeason20242025!$E$3:$E$1315, E$1)</f>
        <v>20</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16</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12</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13</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21</v>
      </c>
      <c r="N88" s="2">
        <f>SUMIFS(DataRegularSeason20242025!$AA$3:$AA$1315,DataRegularSeason20242025!$B$3:$B$1315, "&lt;=" &amp; $A88, DataRegularSeason20242025!$D$3:$D$1315, N$1)+SUMIFS(DataRegularSeason20242025!$AB$3:$AB$1315,DataRegularSeason20242025!$B$3:$B$1315, "&lt;=" &amp; $A88, DataRegularSeason20242025!$E$3:$E$1315, N$1)</f>
        <v>19</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10</v>
      </c>
      <c r="Q88" s="2">
        <f>SUMIFS(DataRegularSeason20242025!$AA$3:$AA$1315,DataRegularSeason20242025!$B$3:$B$1315, "&lt;=" &amp; $A88, DataRegularSeason20242025!$D$3:$D$1315, Q$1)+SUMIFS(DataRegularSeason20242025!$AB$3:$AB$1315,DataRegularSeason20242025!$B$3:$B$1315, "&lt;=" &amp; $A88, DataRegularSeason20242025!$E$3:$E$1315, Q$1)</f>
        <v>20</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14</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12</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10</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16</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15</v>
      </c>
      <c r="AE88" s="2">
        <f>SUMIFS(DataRegularSeason20242025!$AA$3:$AA$1315,DataRegularSeason20242025!$B$3:$B$1315, "&lt;=" &amp; $A88, DataRegularSeason20242025!$D$3:$D$1315, AE$1)+SUMIFS(DataRegularSeason20242025!$AB$3:$AB$1315,DataRegularSeason20242025!$B$3:$B$1315, "&lt;=" &amp; $A88, DataRegularSeason20242025!$E$3:$E$1315, AE$1)</f>
        <v>19</v>
      </c>
      <c r="AF88" s="2">
        <f>SUMIFS(DataRegularSeason20242025!$AA$3:$AA$1315,DataRegularSeason20242025!$B$3:$B$1315, "&lt;=" &amp; $A88, DataRegularSeason20242025!$D$3:$D$1315, AF$1)+SUMIFS(DataRegularSeason20242025!$AB$3:$AB$1315,DataRegularSeason20242025!$B$3:$B$1315, "&lt;=" &amp; $A88, DataRegularSeason20242025!$E$3:$E$1315, AF$1)</f>
        <v>26</v>
      </c>
      <c r="AG88" s="2">
        <f>SUMIFS(DataRegularSeason20242025!$AA$3:$AA$1315,DataRegularSeason20242025!$B$3:$B$1315, "&lt;=" &amp; $A88, DataRegularSeason20242025!$D$3:$D$1315, AG$1)+SUMIFS(DataRegularSeason20242025!$AB$3:$AB$1315,DataRegularSeason20242025!$B$3:$B$1315, "&lt;=" &amp; $A88, DataRegularSeason20242025!$E$3:$E$1315, AG$1)</f>
        <v>18</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15</v>
      </c>
      <c r="D89" s="2">
        <f>SUMIFS(DataRegularSeason20242025!$AA$3:$AA$1315,DataRegularSeason20242025!$B$3:$B$1315, "&lt;=" &amp; $A89, DataRegularSeason20242025!$D$3:$D$1315, D$1)+SUMIFS(DataRegularSeason20242025!$AB$3:$AB$1315,DataRegularSeason20242025!$B$3:$B$1315, "&lt;=" &amp; $A89, DataRegularSeason20242025!$E$3:$E$1315, D$1)</f>
        <v>11</v>
      </c>
      <c r="E89" s="2">
        <f>SUMIFS(DataRegularSeason20242025!$AA$3:$AA$1315,DataRegularSeason20242025!$B$3:$B$1315, "&lt;=" &amp; $A89, DataRegularSeason20242025!$D$3:$D$1315, E$1)+SUMIFS(DataRegularSeason20242025!$AB$3:$AB$1315,DataRegularSeason20242025!$B$3:$B$1315, "&lt;=" &amp; $A89, DataRegularSeason20242025!$E$3:$E$1315, E$1)</f>
        <v>20</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16</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12</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13</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21</v>
      </c>
      <c r="N89" s="2">
        <f>SUMIFS(DataRegularSeason20242025!$AA$3:$AA$1315,DataRegularSeason20242025!$B$3:$B$1315, "&lt;=" &amp; $A89, DataRegularSeason20242025!$D$3:$D$1315, N$1)+SUMIFS(DataRegularSeason20242025!$AB$3:$AB$1315,DataRegularSeason20242025!$B$3:$B$1315, "&lt;=" &amp; $A89, DataRegularSeason20242025!$E$3:$E$1315, N$1)</f>
        <v>19</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10</v>
      </c>
      <c r="Q89" s="2">
        <f>SUMIFS(DataRegularSeason20242025!$AA$3:$AA$1315,DataRegularSeason20242025!$B$3:$B$1315, "&lt;=" &amp; $A89, DataRegularSeason20242025!$D$3:$D$1315, Q$1)+SUMIFS(DataRegularSeason20242025!$AB$3:$AB$1315,DataRegularSeason20242025!$B$3:$B$1315, "&lt;=" &amp; $A89, DataRegularSeason20242025!$E$3:$E$1315, Q$1)</f>
        <v>20</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14</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12</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10</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16</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15</v>
      </c>
      <c r="AE89" s="2">
        <f>SUMIFS(DataRegularSeason20242025!$AA$3:$AA$1315,DataRegularSeason20242025!$B$3:$B$1315, "&lt;=" &amp; $A89, DataRegularSeason20242025!$D$3:$D$1315, AE$1)+SUMIFS(DataRegularSeason20242025!$AB$3:$AB$1315,DataRegularSeason20242025!$B$3:$B$1315, "&lt;=" &amp; $A89, DataRegularSeason20242025!$E$3:$E$1315, AE$1)</f>
        <v>19</v>
      </c>
      <c r="AF89" s="2">
        <f>SUMIFS(DataRegularSeason20242025!$AA$3:$AA$1315,DataRegularSeason20242025!$B$3:$B$1315, "&lt;=" &amp; $A89, DataRegularSeason20242025!$D$3:$D$1315, AF$1)+SUMIFS(DataRegularSeason20242025!$AB$3:$AB$1315,DataRegularSeason20242025!$B$3:$B$1315, "&lt;=" &amp; $A89, DataRegularSeason20242025!$E$3:$E$1315, AF$1)</f>
        <v>26</v>
      </c>
      <c r="AG89" s="2">
        <f>SUMIFS(DataRegularSeason20242025!$AA$3:$AA$1315,DataRegularSeason20242025!$B$3:$B$1315, "&lt;=" &amp; $A89, DataRegularSeason20242025!$D$3:$D$1315, AG$1)+SUMIFS(DataRegularSeason20242025!$AB$3:$AB$1315,DataRegularSeason20242025!$B$3:$B$1315, "&lt;=" &amp; $A89, DataRegularSeason20242025!$E$3:$E$1315, AG$1)</f>
        <v>18</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15</v>
      </c>
      <c r="D90" s="2">
        <f>SUMIFS(DataRegularSeason20242025!$AA$3:$AA$1315,DataRegularSeason20242025!$B$3:$B$1315, "&lt;=" &amp; $A90, DataRegularSeason20242025!$D$3:$D$1315, D$1)+SUMIFS(DataRegularSeason20242025!$AB$3:$AB$1315,DataRegularSeason20242025!$B$3:$B$1315, "&lt;=" &amp; $A90, DataRegularSeason20242025!$E$3:$E$1315, D$1)</f>
        <v>11</v>
      </c>
      <c r="E90" s="2">
        <f>SUMIFS(DataRegularSeason20242025!$AA$3:$AA$1315,DataRegularSeason20242025!$B$3:$B$1315, "&lt;=" &amp; $A90, DataRegularSeason20242025!$D$3:$D$1315, E$1)+SUMIFS(DataRegularSeason20242025!$AB$3:$AB$1315,DataRegularSeason20242025!$B$3:$B$1315, "&lt;=" &amp; $A90, DataRegularSeason20242025!$E$3:$E$1315, E$1)</f>
        <v>20</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16</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12</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13</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21</v>
      </c>
      <c r="N90" s="2">
        <f>SUMIFS(DataRegularSeason20242025!$AA$3:$AA$1315,DataRegularSeason20242025!$B$3:$B$1315, "&lt;=" &amp; $A90, DataRegularSeason20242025!$D$3:$D$1315, N$1)+SUMIFS(DataRegularSeason20242025!$AB$3:$AB$1315,DataRegularSeason20242025!$B$3:$B$1315, "&lt;=" &amp; $A90, DataRegularSeason20242025!$E$3:$E$1315, N$1)</f>
        <v>19</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10</v>
      </c>
      <c r="Q90" s="2">
        <f>SUMIFS(DataRegularSeason20242025!$AA$3:$AA$1315,DataRegularSeason20242025!$B$3:$B$1315, "&lt;=" &amp; $A90, DataRegularSeason20242025!$D$3:$D$1315, Q$1)+SUMIFS(DataRegularSeason20242025!$AB$3:$AB$1315,DataRegularSeason20242025!$B$3:$B$1315, "&lt;=" &amp; $A90, DataRegularSeason20242025!$E$3:$E$1315, Q$1)</f>
        <v>20</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14</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12</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10</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16</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15</v>
      </c>
      <c r="AE90" s="2">
        <f>SUMIFS(DataRegularSeason20242025!$AA$3:$AA$1315,DataRegularSeason20242025!$B$3:$B$1315, "&lt;=" &amp; $A90, DataRegularSeason20242025!$D$3:$D$1315, AE$1)+SUMIFS(DataRegularSeason20242025!$AB$3:$AB$1315,DataRegularSeason20242025!$B$3:$B$1315, "&lt;=" &amp; $A90, DataRegularSeason20242025!$E$3:$E$1315, AE$1)</f>
        <v>19</v>
      </c>
      <c r="AF90" s="2">
        <f>SUMIFS(DataRegularSeason20242025!$AA$3:$AA$1315,DataRegularSeason20242025!$B$3:$B$1315, "&lt;=" &amp; $A90, DataRegularSeason20242025!$D$3:$D$1315, AF$1)+SUMIFS(DataRegularSeason20242025!$AB$3:$AB$1315,DataRegularSeason20242025!$B$3:$B$1315, "&lt;=" &amp; $A90, DataRegularSeason20242025!$E$3:$E$1315, AF$1)</f>
        <v>26</v>
      </c>
      <c r="AG90" s="2">
        <f>SUMIFS(DataRegularSeason20242025!$AA$3:$AA$1315,DataRegularSeason20242025!$B$3:$B$1315, "&lt;=" &amp; $A90, DataRegularSeason20242025!$D$3:$D$1315, AG$1)+SUMIFS(DataRegularSeason20242025!$AB$3:$AB$1315,DataRegularSeason20242025!$B$3:$B$1315, "&lt;=" &amp; $A90, DataRegularSeason20242025!$E$3:$E$1315, AG$1)</f>
        <v>18</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15</v>
      </c>
      <c r="D91" s="2">
        <f>SUMIFS(DataRegularSeason20242025!$AA$3:$AA$1315,DataRegularSeason20242025!$B$3:$B$1315, "&lt;=" &amp; $A91, DataRegularSeason20242025!$D$3:$D$1315, D$1)+SUMIFS(DataRegularSeason20242025!$AB$3:$AB$1315,DataRegularSeason20242025!$B$3:$B$1315, "&lt;=" &amp; $A91, DataRegularSeason20242025!$E$3:$E$1315, D$1)</f>
        <v>11</v>
      </c>
      <c r="E91" s="2">
        <f>SUMIFS(DataRegularSeason20242025!$AA$3:$AA$1315,DataRegularSeason20242025!$B$3:$B$1315, "&lt;=" &amp; $A91, DataRegularSeason20242025!$D$3:$D$1315, E$1)+SUMIFS(DataRegularSeason20242025!$AB$3:$AB$1315,DataRegularSeason20242025!$B$3:$B$1315, "&lt;=" &amp; $A91, DataRegularSeason20242025!$E$3:$E$1315, E$1)</f>
        <v>20</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16</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12</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13</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21</v>
      </c>
      <c r="N91" s="2">
        <f>SUMIFS(DataRegularSeason20242025!$AA$3:$AA$1315,DataRegularSeason20242025!$B$3:$B$1315, "&lt;=" &amp; $A91, DataRegularSeason20242025!$D$3:$D$1315, N$1)+SUMIFS(DataRegularSeason20242025!$AB$3:$AB$1315,DataRegularSeason20242025!$B$3:$B$1315, "&lt;=" &amp; $A91, DataRegularSeason20242025!$E$3:$E$1315, N$1)</f>
        <v>19</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10</v>
      </c>
      <c r="Q91" s="2">
        <f>SUMIFS(DataRegularSeason20242025!$AA$3:$AA$1315,DataRegularSeason20242025!$B$3:$B$1315, "&lt;=" &amp; $A91, DataRegularSeason20242025!$D$3:$D$1315, Q$1)+SUMIFS(DataRegularSeason20242025!$AB$3:$AB$1315,DataRegularSeason20242025!$B$3:$B$1315, "&lt;=" &amp; $A91, DataRegularSeason20242025!$E$3:$E$1315, Q$1)</f>
        <v>20</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14</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12</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10</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16</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15</v>
      </c>
      <c r="AE91" s="2">
        <f>SUMIFS(DataRegularSeason20242025!$AA$3:$AA$1315,DataRegularSeason20242025!$B$3:$B$1315, "&lt;=" &amp; $A91, DataRegularSeason20242025!$D$3:$D$1315, AE$1)+SUMIFS(DataRegularSeason20242025!$AB$3:$AB$1315,DataRegularSeason20242025!$B$3:$B$1315, "&lt;=" &amp; $A91, DataRegularSeason20242025!$E$3:$E$1315, AE$1)</f>
        <v>19</v>
      </c>
      <c r="AF91" s="2">
        <f>SUMIFS(DataRegularSeason20242025!$AA$3:$AA$1315,DataRegularSeason20242025!$B$3:$B$1315, "&lt;=" &amp; $A91, DataRegularSeason20242025!$D$3:$D$1315, AF$1)+SUMIFS(DataRegularSeason20242025!$AB$3:$AB$1315,DataRegularSeason20242025!$B$3:$B$1315, "&lt;=" &amp; $A91, DataRegularSeason20242025!$E$3:$E$1315, AF$1)</f>
        <v>26</v>
      </c>
      <c r="AG91" s="2">
        <f>SUMIFS(DataRegularSeason20242025!$AA$3:$AA$1315,DataRegularSeason20242025!$B$3:$B$1315, "&lt;=" &amp; $A91, DataRegularSeason20242025!$D$3:$D$1315, AG$1)+SUMIFS(DataRegularSeason20242025!$AB$3:$AB$1315,DataRegularSeason20242025!$B$3:$B$1315, "&lt;=" &amp; $A91, DataRegularSeason20242025!$E$3:$E$1315, AG$1)</f>
        <v>18</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15</v>
      </c>
      <c r="D92" s="2">
        <f>SUMIFS(DataRegularSeason20242025!$AA$3:$AA$1315,DataRegularSeason20242025!$B$3:$B$1315, "&lt;=" &amp; $A92, DataRegularSeason20242025!$D$3:$D$1315, D$1)+SUMIFS(DataRegularSeason20242025!$AB$3:$AB$1315,DataRegularSeason20242025!$B$3:$B$1315, "&lt;=" &amp; $A92, DataRegularSeason20242025!$E$3:$E$1315, D$1)</f>
        <v>11</v>
      </c>
      <c r="E92" s="2">
        <f>SUMIFS(DataRegularSeason20242025!$AA$3:$AA$1315,DataRegularSeason20242025!$B$3:$B$1315, "&lt;=" &amp; $A92, DataRegularSeason20242025!$D$3:$D$1315, E$1)+SUMIFS(DataRegularSeason20242025!$AB$3:$AB$1315,DataRegularSeason20242025!$B$3:$B$1315, "&lt;=" &amp; $A92, DataRegularSeason20242025!$E$3:$E$1315, E$1)</f>
        <v>20</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16</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12</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13</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21</v>
      </c>
      <c r="N92" s="2">
        <f>SUMIFS(DataRegularSeason20242025!$AA$3:$AA$1315,DataRegularSeason20242025!$B$3:$B$1315, "&lt;=" &amp; $A92, DataRegularSeason20242025!$D$3:$D$1315, N$1)+SUMIFS(DataRegularSeason20242025!$AB$3:$AB$1315,DataRegularSeason20242025!$B$3:$B$1315, "&lt;=" &amp; $A92, DataRegularSeason20242025!$E$3:$E$1315, N$1)</f>
        <v>19</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10</v>
      </c>
      <c r="Q92" s="2">
        <f>SUMIFS(DataRegularSeason20242025!$AA$3:$AA$1315,DataRegularSeason20242025!$B$3:$B$1315, "&lt;=" &amp; $A92, DataRegularSeason20242025!$D$3:$D$1315, Q$1)+SUMIFS(DataRegularSeason20242025!$AB$3:$AB$1315,DataRegularSeason20242025!$B$3:$B$1315, "&lt;=" &amp; $A92, DataRegularSeason20242025!$E$3:$E$1315, Q$1)</f>
        <v>20</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14</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12</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10</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16</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15</v>
      </c>
      <c r="AE92" s="2">
        <f>SUMIFS(DataRegularSeason20242025!$AA$3:$AA$1315,DataRegularSeason20242025!$B$3:$B$1315, "&lt;=" &amp; $A92, DataRegularSeason20242025!$D$3:$D$1315, AE$1)+SUMIFS(DataRegularSeason20242025!$AB$3:$AB$1315,DataRegularSeason20242025!$B$3:$B$1315, "&lt;=" &amp; $A92, DataRegularSeason20242025!$E$3:$E$1315, AE$1)</f>
        <v>19</v>
      </c>
      <c r="AF92" s="2">
        <f>SUMIFS(DataRegularSeason20242025!$AA$3:$AA$1315,DataRegularSeason20242025!$B$3:$B$1315, "&lt;=" &amp; $A92, DataRegularSeason20242025!$D$3:$D$1315, AF$1)+SUMIFS(DataRegularSeason20242025!$AB$3:$AB$1315,DataRegularSeason20242025!$B$3:$B$1315, "&lt;=" &amp; $A92, DataRegularSeason20242025!$E$3:$E$1315, AF$1)</f>
        <v>26</v>
      </c>
      <c r="AG92" s="2">
        <f>SUMIFS(DataRegularSeason20242025!$AA$3:$AA$1315,DataRegularSeason20242025!$B$3:$B$1315, "&lt;=" &amp; $A92, DataRegularSeason20242025!$D$3:$D$1315, AG$1)+SUMIFS(DataRegularSeason20242025!$AB$3:$AB$1315,DataRegularSeason20242025!$B$3:$B$1315, "&lt;=" &amp; $A92, DataRegularSeason20242025!$E$3:$E$1315, AG$1)</f>
        <v>18</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15</v>
      </c>
      <c r="D93" s="2">
        <f>SUMIFS(DataRegularSeason20242025!$AA$3:$AA$1315,DataRegularSeason20242025!$B$3:$B$1315, "&lt;=" &amp; $A93, DataRegularSeason20242025!$D$3:$D$1315, D$1)+SUMIFS(DataRegularSeason20242025!$AB$3:$AB$1315,DataRegularSeason20242025!$B$3:$B$1315, "&lt;=" &amp; $A93, DataRegularSeason20242025!$E$3:$E$1315, D$1)</f>
        <v>11</v>
      </c>
      <c r="E93" s="2">
        <f>SUMIFS(DataRegularSeason20242025!$AA$3:$AA$1315,DataRegularSeason20242025!$B$3:$B$1315, "&lt;=" &amp; $A93, DataRegularSeason20242025!$D$3:$D$1315, E$1)+SUMIFS(DataRegularSeason20242025!$AB$3:$AB$1315,DataRegularSeason20242025!$B$3:$B$1315, "&lt;=" &amp; $A93, DataRegularSeason20242025!$E$3:$E$1315, E$1)</f>
        <v>20</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16</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12</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13</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21</v>
      </c>
      <c r="N93" s="2">
        <f>SUMIFS(DataRegularSeason20242025!$AA$3:$AA$1315,DataRegularSeason20242025!$B$3:$B$1315, "&lt;=" &amp; $A93, DataRegularSeason20242025!$D$3:$D$1315, N$1)+SUMIFS(DataRegularSeason20242025!$AB$3:$AB$1315,DataRegularSeason20242025!$B$3:$B$1315, "&lt;=" &amp; $A93, DataRegularSeason20242025!$E$3:$E$1315, N$1)</f>
        <v>19</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10</v>
      </c>
      <c r="Q93" s="2">
        <f>SUMIFS(DataRegularSeason20242025!$AA$3:$AA$1315,DataRegularSeason20242025!$B$3:$B$1315, "&lt;=" &amp; $A93, DataRegularSeason20242025!$D$3:$D$1315, Q$1)+SUMIFS(DataRegularSeason20242025!$AB$3:$AB$1315,DataRegularSeason20242025!$B$3:$B$1315, "&lt;=" &amp; $A93, DataRegularSeason20242025!$E$3:$E$1315, Q$1)</f>
        <v>20</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14</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12</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10</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16</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15</v>
      </c>
      <c r="AE93" s="2">
        <f>SUMIFS(DataRegularSeason20242025!$AA$3:$AA$1315,DataRegularSeason20242025!$B$3:$B$1315, "&lt;=" &amp; $A93, DataRegularSeason20242025!$D$3:$D$1315, AE$1)+SUMIFS(DataRegularSeason20242025!$AB$3:$AB$1315,DataRegularSeason20242025!$B$3:$B$1315, "&lt;=" &amp; $A93, DataRegularSeason20242025!$E$3:$E$1315, AE$1)</f>
        <v>19</v>
      </c>
      <c r="AF93" s="2">
        <f>SUMIFS(DataRegularSeason20242025!$AA$3:$AA$1315,DataRegularSeason20242025!$B$3:$B$1315, "&lt;=" &amp; $A93, DataRegularSeason20242025!$D$3:$D$1315, AF$1)+SUMIFS(DataRegularSeason20242025!$AB$3:$AB$1315,DataRegularSeason20242025!$B$3:$B$1315, "&lt;=" &amp; $A93, DataRegularSeason20242025!$E$3:$E$1315, AF$1)</f>
        <v>26</v>
      </c>
      <c r="AG93" s="2">
        <f>SUMIFS(DataRegularSeason20242025!$AA$3:$AA$1315,DataRegularSeason20242025!$B$3:$B$1315, "&lt;=" &amp; $A93, DataRegularSeason20242025!$D$3:$D$1315, AG$1)+SUMIFS(DataRegularSeason20242025!$AB$3:$AB$1315,DataRegularSeason20242025!$B$3:$B$1315, "&lt;=" &amp; $A93, DataRegularSeason20242025!$E$3:$E$1315, AG$1)</f>
        <v>18</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15</v>
      </c>
      <c r="D94" s="2">
        <f>SUMIFS(DataRegularSeason20242025!$AA$3:$AA$1315,DataRegularSeason20242025!$B$3:$B$1315, "&lt;=" &amp; $A94, DataRegularSeason20242025!$D$3:$D$1315, D$1)+SUMIFS(DataRegularSeason20242025!$AB$3:$AB$1315,DataRegularSeason20242025!$B$3:$B$1315, "&lt;=" &amp; $A94, DataRegularSeason20242025!$E$3:$E$1315, D$1)</f>
        <v>11</v>
      </c>
      <c r="E94" s="2">
        <f>SUMIFS(DataRegularSeason20242025!$AA$3:$AA$1315,DataRegularSeason20242025!$B$3:$B$1315, "&lt;=" &amp; $A94, DataRegularSeason20242025!$D$3:$D$1315, E$1)+SUMIFS(DataRegularSeason20242025!$AB$3:$AB$1315,DataRegularSeason20242025!$B$3:$B$1315, "&lt;=" &amp; $A94, DataRegularSeason20242025!$E$3:$E$1315, E$1)</f>
        <v>20</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16</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12</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13</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21</v>
      </c>
      <c r="N94" s="2">
        <f>SUMIFS(DataRegularSeason20242025!$AA$3:$AA$1315,DataRegularSeason20242025!$B$3:$B$1315, "&lt;=" &amp; $A94, DataRegularSeason20242025!$D$3:$D$1315, N$1)+SUMIFS(DataRegularSeason20242025!$AB$3:$AB$1315,DataRegularSeason20242025!$B$3:$B$1315, "&lt;=" &amp; $A94, DataRegularSeason20242025!$E$3:$E$1315, N$1)</f>
        <v>19</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10</v>
      </c>
      <c r="Q94" s="2">
        <f>SUMIFS(DataRegularSeason20242025!$AA$3:$AA$1315,DataRegularSeason20242025!$B$3:$B$1315, "&lt;=" &amp; $A94, DataRegularSeason20242025!$D$3:$D$1315, Q$1)+SUMIFS(DataRegularSeason20242025!$AB$3:$AB$1315,DataRegularSeason20242025!$B$3:$B$1315, "&lt;=" &amp; $A94, DataRegularSeason20242025!$E$3:$E$1315, Q$1)</f>
        <v>20</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14</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12</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10</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16</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15</v>
      </c>
      <c r="AE94" s="2">
        <f>SUMIFS(DataRegularSeason20242025!$AA$3:$AA$1315,DataRegularSeason20242025!$B$3:$B$1315, "&lt;=" &amp; $A94, DataRegularSeason20242025!$D$3:$D$1315, AE$1)+SUMIFS(DataRegularSeason20242025!$AB$3:$AB$1315,DataRegularSeason20242025!$B$3:$B$1315, "&lt;=" &amp; $A94, DataRegularSeason20242025!$E$3:$E$1315, AE$1)</f>
        <v>19</v>
      </c>
      <c r="AF94" s="2">
        <f>SUMIFS(DataRegularSeason20242025!$AA$3:$AA$1315,DataRegularSeason20242025!$B$3:$B$1315, "&lt;=" &amp; $A94, DataRegularSeason20242025!$D$3:$D$1315, AF$1)+SUMIFS(DataRegularSeason20242025!$AB$3:$AB$1315,DataRegularSeason20242025!$B$3:$B$1315, "&lt;=" &amp; $A94, DataRegularSeason20242025!$E$3:$E$1315, AF$1)</f>
        <v>26</v>
      </c>
      <c r="AG94" s="2">
        <f>SUMIFS(DataRegularSeason20242025!$AA$3:$AA$1315,DataRegularSeason20242025!$B$3:$B$1315, "&lt;=" &amp; $A94, DataRegularSeason20242025!$D$3:$D$1315, AG$1)+SUMIFS(DataRegularSeason20242025!$AB$3:$AB$1315,DataRegularSeason20242025!$B$3:$B$1315, "&lt;=" &amp; $A94, DataRegularSeason20242025!$E$3:$E$1315, AG$1)</f>
        <v>18</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15</v>
      </c>
      <c r="D95" s="2">
        <f>SUMIFS(DataRegularSeason20242025!$AA$3:$AA$1315,DataRegularSeason20242025!$B$3:$B$1315, "&lt;=" &amp; $A95, DataRegularSeason20242025!$D$3:$D$1315, D$1)+SUMIFS(DataRegularSeason20242025!$AB$3:$AB$1315,DataRegularSeason20242025!$B$3:$B$1315, "&lt;=" &amp; $A95, DataRegularSeason20242025!$E$3:$E$1315, D$1)</f>
        <v>11</v>
      </c>
      <c r="E95" s="2">
        <f>SUMIFS(DataRegularSeason20242025!$AA$3:$AA$1315,DataRegularSeason20242025!$B$3:$B$1315, "&lt;=" &amp; $A95, DataRegularSeason20242025!$D$3:$D$1315, E$1)+SUMIFS(DataRegularSeason20242025!$AB$3:$AB$1315,DataRegularSeason20242025!$B$3:$B$1315, "&lt;=" &amp; $A95, DataRegularSeason20242025!$E$3:$E$1315, E$1)</f>
        <v>20</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16</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12</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13</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21</v>
      </c>
      <c r="N95" s="2">
        <f>SUMIFS(DataRegularSeason20242025!$AA$3:$AA$1315,DataRegularSeason20242025!$B$3:$B$1315, "&lt;=" &amp; $A95, DataRegularSeason20242025!$D$3:$D$1315, N$1)+SUMIFS(DataRegularSeason20242025!$AB$3:$AB$1315,DataRegularSeason20242025!$B$3:$B$1315, "&lt;=" &amp; $A95, DataRegularSeason20242025!$E$3:$E$1315, N$1)</f>
        <v>19</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10</v>
      </c>
      <c r="Q95" s="2">
        <f>SUMIFS(DataRegularSeason20242025!$AA$3:$AA$1315,DataRegularSeason20242025!$B$3:$B$1315, "&lt;=" &amp; $A95, DataRegularSeason20242025!$D$3:$D$1315, Q$1)+SUMIFS(DataRegularSeason20242025!$AB$3:$AB$1315,DataRegularSeason20242025!$B$3:$B$1315, "&lt;=" &amp; $A95, DataRegularSeason20242025!$E$3:$E$1315, Q$1)</f>
        <v>20</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14</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12</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10</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16</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15</v>
      </c>
      <c r="AE95" s="2">
        <f>SUMIFS(DataRegularSeason20242025!$AA$3:$AA$1315,DataRegularSeason20242025!$B$3:$B$1315, "&lt;=" &amp; $A95, DataRegularSeason20242025!$D$3:$D$1315, AE$1)+SUMIFS(DataRegularSeason20242025!$AB$3:$AB$1315,DataRegularSeason20242025!$B$3:$B$1315, "&lt;=" &amp; $A95, DataRegularSeason20242025!$E$3:$E$1315, AE$1)</f>
        <v>19</v>
      </c>
      <c r="AF95" s="2">
        <f>SUMIFS(DataRegularSeason20242025!$AA$3:$AA$1315,DataRegularSeason20242025!$B$3:$B$1315, "&lt;=" &amp; $A95, DataRegularSeason20242025!$D$3:$D$1315, AF$1)+SUMIFS(DataRegularSeason20242025!$AB$3:$AB$1315,DataRegularSeason20242025!$B$3:$B$1315, "&lt;=" &amp; $A95, DataRegularSeason20242025!$E$3:$E$1315, AF$1)</f>
        <v>26</v>
      </c>
      <c r="AG95" s="2">
        <f>SUMIFS(DataRegularSeason20242025!$AA$3:$AA$1315,DataRegularSeason20242025!$B$3:$B$1315, "&lt;=" &amp; $A95, DataRegularSeason20242025!$D$3:$D$1315, AG$1)+SUMIFS(DataRegularSeason20242025!$AB$3:$AB$1315,DataRegularSeason20242025!$B$3:$B$1315, "&lt;=" &amp; $A95, DataRegularSeason20242025!$E$3:$E$1315, AG$1)</f>
        <v>18</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15</v>
      </c>
      <c r="D96" s="2">
        <f>SUMIFS(DataRegularSeason20242025!$AA$3:$AA$1315,DataRegularSeason20242025!$B$3:$B$1315, "&lt;=" &amp; $A96, DataRegularSeason20242025!$D$3:$D$1315, D$1)+SUMIFS(DataRegularSeason20242025!$AB$3:$AB$1315,DataRegularSeason20242025!$B$3:$B$1315, "&lt;=" &amp; $A96, DataRegularSeason20242025!$E$3:$E$1315, D$1)</f>
        <v>11</v>
      </c>
      <c r="E96" s="2">
        <f>SUMIFS(DataRegularSeason20242025!$AA$3:$AA$1315,DataRegularSeason20242025!$B$3:$B$1315, "&lt;=" &amp; $A96, DataRegularSeason20242025!$D$3:$D$1315, E$1)+SUMIFS(DataRegularSeason20242025!$AB$3:$AB$1315,DataRegularSeason20242025!$B$3:$B$1315, "&lt;=" &amp; $A96, DataRegularSeason20242025!$E$3:$E$1315, E$1)</f>
        <v>20</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16</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12</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13</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21</v>
      </c>
      <c r="N96" s="2">
        <f>SUMIFS(DataRegularSeason20242025!$AA$3:$AA$1315,DataRegularSeason20242025!$B$3:$B$1315, "&lt;=" &amp; $A96, DataRegularSeason20242025!$D$3:$D$1315, N$1)+SUMIFS(DataRegularSeason20242025!$AB$3:$AB$1315,DataRegularSeason20242025!$B$3:$B$1315, "&lt;=" &amp; $A96, DataRegularSeason20242025!$E$3:$E$1315, N$1)</f>
        <v>19</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10</v>
      </c>
      <c r="Q96" s="2">
        <f>SUMIFS(DataRegularSeason20242025!$AA$3:$AA$1315,DataRegularSeason20242025!$B$3:$B$1315, "&lt;=" &amp; $A96, DataRegularSeason20242025!$D$3:$D$1315, Q$1)+SUMIFS(DataRegularSeason20242025!$AB$3:$AB$1315,DataRegularSeason20242025!$B$3:$B$1315, "&lt;=" &amp; $A96, DataRegularSeason20242025!$E$3:$E$1315, Q$1)</f>
        <v>20</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14</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12</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10</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16</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15</v>
      </c>
      <c r="AE96" s="2">
        <f>SUMIFS(DataRegularSeason20242025!$AA$3:$AA$1315,DataRegularSeason20242025!$B$3:$B$1315, "&lt;=" &amp; $A96, DataRegularSeason20242025!$D$3:$D$1315, AE$1)+SUMIFS(DataRegularSeason20242025!$AB$3:$AB$1315,DataRegularSeason20242025!$B$3:$B$1315, "&lt;=" &amp; $A96, DataRegularSeason20242025!$E$3:$E$1315, AE$1)</f>
        <v>19</v>
      </c>
      <c r="AF96" s="2">
        <f>SUMIFS(DataRegularSeason20242025!$AA$3:$AA$1315,DataRegularSeason20242025!$B$3:$B$1315, "&lt;=" &amp; $A96, DataRegularSeason20242025!$D$3:$D$1315, AF$1)+SUMIFS(DataRegularSeason20242025!$AB$3:$AB$1315,DataRegularSeason20242025!$B$3:$B$1315, "&lt;=" &amp; $A96, DataRegularSeason20242025!$E$3:$E$1315, AF$1)</f>
        <v>26</v>
      </c>
      <c r="AG96" s="2">
        <f>SUMIFS(DataRegularSeason20242025!$AA$3:$AA$1315,DataRegularSeason20242025!$B$3:$B$1315, "&lt;=" &amp; $A96, DataRegularSeason20242025!$D$3:$D$1315, AG$1)+SUMIFS(DataRegularSeason20242025!$AB$3:$AB$1315,DataRegularSeason20242025!$B$3:$B$1315, "&lt;=" &amp; $A96, DataRegularSeason20242025!$E$3:$E$1315, AG$1)</f>
        <v>18</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15</v>
      </c>
      <c r="D97" s="2">
        <f>SUMIFS(DataRegularSeason20242025!$AA$3:$AA$1315,DataRegularSeason20242025!$B$3:$B$1315, "&lt;=" &amp; $A97, DataRegularSeason20242025!$D$3:$D$1315, D$1)+SUMIFS(DataRegularSeason20242025!$AB$3:$AB$1315,DataRegularSeason20242025!$B$3:$B$1315, "&lt;=" &amp; $A97, DataRegularSeason20242025!$E$3:$E$1315, D$1)</f>
        <v>11</v>
      </c>
      <c r="E97" s="2">
        <f>SUMIFS(DataRegularSeason20242025!$AA$3:$AA$1315,DataRegularSeason20242025!$B$3:$B$1315, "&lt;=" &amp; $A97, DataRegularSeason20242025!$D$3:$D$1315, E$1)+SUMIFS(DataRegularSeason20242025!$AB$3:$AB$1315,DataRegularSeason20242025!$B$3:$B$1315, "&lt;=" &amp; $A97, DataRegularSeason20242025!$E$3:$E$1315, E$1)</f>
        <v>20</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16</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12</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13</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21</v>
      </c>
      <c r="N97" s="2">
        <f>SUMIFS(DataRegularSeason20242025!$AA$3:$AA$1315,DataRegularSeason20242025!$B$3:$B$1315, "&lt;=" &amp; $A97, DataRegularSeason20242025!$D$3:$D$1315, N$1)+SUMIFS(DataRegularSeason20242025!$AB$3:$AB$1315,DataRegularSeason20242025!$B$3:$B$1315, "&lt;=" &amp; $A97, DataRegularSeason20242025!$E$3:$E$1315, N$1)</f>
        <v>19</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10</v>
      </c>
      <c r="Q97" s="2">
        <f>SUMIFS(DataRegularSeason20242025!$AA$3:$AA$1315,DataRegularSeason20242025!$B$3:$B$1315, "&lt;=" &amp; $A97, DataRegularSeason20242025!$D$3:$D$1315, Q$1)+SUMIFS(DataRegularSeason20242025!$AB$3:$AB$1315,DataRegularSeason20242025!$B$3:$B$1315, "&lt;=" &amp; $A97, DataRegularSeason20242025!$E$3:$E$1315, Q$1)</f>
        <v>20</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14</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12</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10</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16</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15</v>
      </c>
      <c r="AE97" s="2">
        <f>SUMIFS(DataRegularSeason20242025!$AA$3:$AA$1315,DataRegularSeason20242025!$B$3:$B$1315, "&lt;=" &amp; $A97, DataRegularSeason20242025!$D$3:$D$1315, AE$1)+SUMIFS(DataRegularSeason20242025!$AB$3:$AB$1315,DataRegularSeason20242025!$B$3:$B$1315, "&lt;=" &amp; $A97, DataRegularSeason20242025!$E$3:$E$1315, AE$1)</f>
        <v>19</v>
      </c>
      <c r="AF97" s="2">
        <f>SUMIFS(DataRegularSeason20242025!$AA$3:$AA$1315,DataRegularSeason20242025!$B$3:$B$1315, "&lt;=" &amp; $A97, DataRegularSeason20242025!$D$3:$D$1315, AF$1)+SUMIFS(DataRegularSeason20242025!$AB$3:$AB$1315,DataRegularSeason20242025!$B$3:$B$1315, "&lt;=" &amp; $A97, DataRegularSeason20242025!$E$3:$E$1315, AF$1)</f>
        <v>26</v>
      </c>
      <c r="AG97" s="2">
        <f>SUMIFS(DataRegularSeason20242025!$AA$3:$AA$1315,DataRegularSeason20242025!$B$3:$B$1315, "&lt;=" &amp; $A97, DataRegularSeason20242025!$D$3:$D$1315, AG$1)+SUMIFS(DataRegularSeason20242025!$AB$3:$AB$1315,DataRegularSeason20242025!$B$3:$B$1315, "&lt;=" &amp; $A97, DataRegularSeason20242025!$E$3:$E$1315, AG$1)</f>
        <v>18</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15</v>
      </c>
      <c r="D98" s="2">
        <f>SUMIFS(DataRegularSeason20242025!$AA$3:$AA$1315,DataRegularSeason20242025!$B$3:$B$1315, "&lt;=" &amp; $A98, DataRegularSeason20242025!$D$3:$D$1315, D$1)+SUMIFS(DataRegularSeason20242025!$AB$3:$AB$1315,DataRegularSeason20242025!$B$3:$B$1315, "&lt;=" &amp; $A98, DataRegularSeason20242025!$E$3:$E$1315, D$1)</f>
        <v>11</v>
      </c>
      <c r="E98" s="2">
        <f>SUMIFS(DataRegularSeason20242025!$AA$3:$AA$1315,DataRegularSeason20242025!$B$3:$B$1315, "&lt;=" &amp; $A98, DataRegularSeason20242025!$D$3:$D$1315, E$1)+SUMIFS(DataRegularSeason20242025!$AB$3:$AB$1315,DataRegularSeason20242025!$B$3:$B$1315, "&lt;=" &amp; $A98, DataRegularSeason20242025!$E$3:$E$1315, E$1)</f>
        <v>20</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16</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12</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13</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21</v>
      </c>
      <c r="N98" s="2">
        <f>SUMIFS(DataRegularSeason20242025!$AA$3:$AA$1315,DataRegularSeason20242025!$B$3:$B$1315, "&lt;=" &amp; $A98, DataRegularSeason20242025!$D$3:$D$1315, N$1)+SUMIFS(DataRegularSeason20242025!$AB$3:$AB$1315,DataRegularSeason20242025!$B$3:$B$1315, "&lt;=" &amp; $A98, DataRegularSeason20242025!$E$3:$E$1315, N$1)</f>
        <v>19</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10</v>
      </c>
      <c r="Q98" s="2">
        <f>SUMIFS(DataRegularSeason20242025!$AA$3:$AA$1315,DataRegularSeason20242025!$B$3:$B$1315, "&lt;=" &amp; $A98, DataRegularSeason20242025!$D$3:$D$1315, Q$1)+SUMIFS(DataRegularSeason20242025!$AB$3:$AB$1315,DataRegularSeason20242025!$B$3:$B$1315, "&lt;=" &amp; $A98, DataRegularSeason20242025!$E$3:$E$1315, Q$1)</f>
        <v>20</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14</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12</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10</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16</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15</v>
      </c>
      <c r="AE98" s="2">
        <f>SUMIFS(DataRegularSeason20242025!$AA$3:$AA$1315,DataRegularSeason20242025!$B$3:$B$1315, "&lt;=" &amp; $A98, DataRegularSeason20242025!$D$3:$D$1315, AE$1)+SUMIFS(DataRegularSeason20242025!$AB$3:$AB$1315,DataRegularSeason20242025!$B$3:$B$1315, "&lt;=" &amp; $A98, DataRegularSeason20242025!$E$3:$E$1315, AE$1)</f>
        <v>19</v>
      </c>
      <c r="AF98" s="2">
        <f>SUMIFS(DataRegularSeason20242025!$AA$3:$AA$1315,DataRegularSeason20242025!$B$3:$B$1315, "&lt;=" &amp; $A98, DataRegularSeason20242025!$D$3:$D$1315, AF$1)+SUMIFS(DataRegularSeason20242025!$AB$3:$AB$1315,DataRegularSeason20242025!$B$3:$B$1315, "&lt;=" &amp; $A98, DataRegularSeason20242025!$E$3:$E$1315, AF$1)</f>
        <v>26</v>
      </c>
      <c r="AG98" s="2">
        <f>SUMIFS(DataRegularSeason20242025!$AA$3:$AA$1315,DataRegularSeason20242025!$B$3:$B$1315, "&lt;=" &amp; $A98, DataRegularSeason20242025!$D$3:$D$1315, AG$1)+SUMIFS(DataRegularSeason20242025!$AB$3:$AB$1315,DataRegularSeason20242025!$B$3:$B$1315, "&lt;=" &amp; $A98, DataRegularSeason20242025!$E$3:$E$1315, AG$1)</f>
        <v>18</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15</v>
      </c>
      <c r="D99" s="2">
        <f>SUMIFS(DataRegularSeason20242025!$AA$3:$AA$1315,DataRegularSeason20242025!$B$3:$B$1315, "&lt;=" &amp; $A99, DataRegularSeason20242025!$D$3:$D$1315, D$1)+SUMIFS(DataRegularSeason20242025!$AB$3:$AB$1315,DataRegularSeason20242025!$B$3:$B$1315, "&lt;=" &amp; $A99, DataRegularSeason20242025!$E$3:$E$1315, D$1)</f>
        <v>11</v>
      </c>
      <c r="E99" s="2">
        <f>SUMIFS(DataRegularSeason20242025!$AA$3:$AA$1315,DataRegularSeason20242025!$B$3:$B$1315, "&lt;=" &amp; $A99, DataRegularSeason20242025!$D$3:$D$1315, E$1)+SUMIFS(DataRegularSeason20242025!$AB$3:$AB$1315,DataRegularSeason20242025!$B$3:$B$1315, "&lt;=" &amp; $A99, DataRegularSeason20242025!$E$3:$E$1315, E$1)</f>
        <v>20</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16</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12</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13</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21</v>
      </c>
      <c r="N99" s="2">
        <f>SUMIFS(DataRegularSeason20242025!$AA$3:$AA$1315,DataRegularSeason20242025!$B$3:$B$1315, "&lt;=" &amp; $A99, DataRegularSeason20242025!$D$3:$D$1315, N$1)+SUMIFS(DataRegularSeason20242025!$AB$3:$AB$1315,DataRegularSeason20242025!$B$3:$B$1315, "&lt;=" &amp; $A99, DataRegularSeason20242025!$E$3:$E$1315, N$1)</f>
        <v>19</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10</v>
      </c>
      <c r="Q99" s="2">
        <f>SUMIFS(DataRegularSeason20242025!$AA$3:$AA$1315,DataRegularSeason20242025!$B$3:$B$1315, "&lt;=" &amp; $A99, DataRegularSeason20242025!$D$3:$D$1315, Q$1)+SUMIFS(DataRegularSeason20242025!$AB$3:$AB$1315,DataRegularSeason20242025!$B$3:$B$1315, "&lt;=" &amp; $A99, DataRegularSeason20242025!$E$3:$E$1315, Q$1)</f>
        <v>20</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14</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12</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10</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16</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15</v>
      </c>
      <c r="AE99" s="2">
        <f>SUMIFS(DataRegularSeason20242025!$AA$3:$AA$1315,DataRegularSeason20242025!$B$3:$B$1315, "&lt;=" &amp; $A99, DataRegularSeason20242025!$D$3:$D$1315, AE$1)+SUMIFS(DataRegularSeason20242025!$AB$3:$AB$1315,DataRegularSeason20242025!$B$3:$B$1315, "&lt;=" &amp; $A99, DataRegularSeason20242025!$E$3:$E$1315, AE$1)</f>
        <v>19</v>
      </c>
      <c r="AF99" s="2">
        <f>SUMIFS(DataRegularSeason20242025!$AA$3:$AA$1315,DataRegularSeason20242025!$B$3:$B$1315, "&lt;=" &amp; $A99, DataRegularSeason20242025!$D$3:$D$1315, AF$1)+SUMIFS(DataRegularSeason20242025!$AB$3:$AB$1315,DataRegularSeason20242025!$B$3:$B$1315, "&lt;=" &amp; $A99, DataRegularSeason20242025!$E$3:$E$1315, AF$1)</f>
        <v>26</v>
      </c>
      <c r="AG99" s="2">
        <f>SUMIFS(DataRegularSeason20242025!$AA$3:$AA$1315,DataRegularSeason20242025!$B$3:$B$1315, "&lt;=" &amp; $A99, DataRegularSeason20242025!$D$3:$D$1315, AG$1)+SUMIFS(DataRegularSeason20242025!$AB$3:$AB$1315,DataRegularSeason20242025!$B$3:$B$1315, "&lt;=" &amp; $A99, DataRegularSeason20242025!$E$3:$E$1315, AG$1)</f>
        <v>18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15</v>
      </c>
      <c r="D100" s="2">
        <f>SUMIFS(DataRegularSeason20242025!$AA$3:$AA$1315,DataRegularSeason20242025!$B$3:$B$1315, "&lt;=" &amp; $A100, DataRegularSeason20242025!$D$3:$D$1315, D$1)+SUMIFS(DataRegularSeason20242025!$AB$3:$AB$1315,DataRegularSeason20242025!$B$3:$B$1315, "&lt;=" &amp; $A100, DataRegularSeason20242025!$E$3:$E$1315, D$1)</f>
        <v>11</v>
      </c>
      <c r="E100" s="2">
        <f>SUMIFS(DataRegularSeason20242025!$AA$3:$AA$1315,DataRegularSeason20242025!$B$3:$B$1315, "&lt;=" &amp; $A100, DataRegularSeason20242025!$D$3:$D$1315, E$1)+SUMIFS(DataRegularSeason20242025!$AB$3:$AB$1315,DataRegularSeason20242025!$B$3:$B$1315, "&lt;=" &amp; $A100, DataRegularSeason20242025!$E$3:$E$1315, E$1)</f>
        <v>20</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16</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12</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13</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21</v>
      </c>
      <c r="N100" s="2">
        <f>SUMIFS(DataRegularSeason20242025!$AA$3:$AA$1315,DataRegularSeason20242025!$B$3:$B$1315, "&lt;=" &amp; $A100, DataRegularSeason20242025!$D$3:$D$1315, N$1)+SUMIFS(DataRegularSeason20242025!$AB$3:$AB$1315,DataRegularSeason20242025!$B$3:$B$1315, "&lt;=" &amp; $A100, DataRegularSeason20242025!$E$3:$E$1315, N$1)</f>
        <v>19</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10</v>
      </c>
      <c r="Q100" s="2">
        <f>SUMIFS(DataRegularSeason20242025!$AA$3:$AA$1315,DataRegularSeason20242025!$B$3:$B$1315, "&lt;=" &amp; $A100, DataRegularSeason20242025!$D$3:$D$1315, Q$1)+SUMIFS(DataRegularSeason20242025!$AB$3:$AB$1315,DataRegularSeason20242025!$B$3:$B$1315, "&lt;=" &amp; $A100, DataRegularSeason20242025!$E$3:$E$1315, Q$1)</f>
        <v>20</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14</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12</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10</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16</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15</v>
      </c>
      <c r="AE100" s="2">
        <f>SUMIFS(DataRegularSeason20242025!$AA$3:$AA$1315,DataRegularSeason20242025!$B$3:$B$1315, "&lt;=" &amp; $A100, DataRegularSeason20242025!$D$3:$D$1315, AE$1)+SUMIFS(DataRegularSeason20242025!$AB$3:$AB$1315,DataRegularSeason20242025!$B$3:$B$1315, "&lt;=" &amp; $A100, DataRegularSeason20242025!$E$3:$E$1315, AE$1)</f>
        <v>19</v>
      </c>
      <c r="AF100" s="2">
        <f>SUMIFS(DataRegularSeason20242025!$AA$3:$AA$1315,DataRegularSeason20242025!$B$3:$B$1315, "&lt;=" &amp; $A100, DataRegularSeason20242025!$D$3:$D$1315, AF$1)+SUMIFS(DataRegularSeason20242025!$AB$3:$AB$1315,DataRegularSeason20242025!$B$3:$B$1315, "&lt;=" &amp; $A100, DataRegularSeason20242025!$E$3:$E$1315, AF$1)</f>
        <v>26</v>
      </c>
      <c r="AG100" s="2">
        <f>SUMIFS(DataRegularSeason20242025!$AA$3:$AA$1315,DataRegularSeason20242025!$B$3:$B$1315, "&lt;=" &amp; $A100, DataRegularSeason20242025!$D$3:$D$1315, AG$1)+SUMIFS(DataRegularSeason20242025!$AB$3:$AB$1315,DataRegularSeason20242025!$B$3:$B$1315, "&lt;=" &amp; $A100, DataRegularSeason20242025!$E$3:$E$1315, AG$1)</f>
        <v>18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15</v>
      </c>
      <c r="D101" s="2">
        <f>SUMIFS(DataRegularSeason20242025!$AA$3:$AA$1315,DataRegularSeason20242025!$B$3:$B$1315, "&lt;=" &amp; $A101, DataRegularSeason20242025!$D$3:$D$1315, D$1)+SUMIFS(DataRegularSeason20242025!$AB$3:$AB$1315,DataRegularSeason20242025!$B$3:$B$1315, "&lt;=" &amp; $A101, DataRegularSeason20242025!$E$3:$E$1315, D$1)</f>
        <v>11</v>
      </c>
      <c r="E101" s="2">
        <f>SUMIFS(DataRegularSeason20242025!$AA$3:$AA$1315,DataRegularSeason20242025!$B$3:$B$1315, "&lt;=" &amp; $A101, DataRegularSeason20242025!$D$3:$D$1315, E$1)+SUMIFS(DataRegularSeason20242025!$AB$3:$AB$1315,DataRegularSeason20242025!$B$3:$B$1315, "&lt;=" &amp; $A101, DataRegularSeason20242025!$E$3:$E$1315, E$1)</f>
        <v>20</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16</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12</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13</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21</v>
      </c>
      <c r="N101" s="2">
        <f>SUMIFS(DataRegularSeason20242025!$AA$3:$AA$1315,DataRegularSeason20242025!$B$3:$B$1315, "&lt;=" &amp; $A101, DataRegularSeason20242025!$D$3:$D$1315, N$1)+SUMIFS(DataRegularSeason20242025!$AB$3:$AB$1315,DataRegularSeason20242025!$B$3:$B$1315, "&lt;=" &amp; $A101, DataRegularSeason20242025!$E$3:$E$1315, N$1)</f>
        <v>19</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10</v>
      </c>
      <c r="Q101" s="2">
        <f>SUMIFS(DataRegularSeason20242025!$AA$3:$AA$1315,DataRegularSeason20242025!$B$3:$B$1315, "&lt;=" &amp; $A101, DataRegularSeason20242025!$D$3:$D$1315, Q$1)+SUMIFS(DataRegularSeason20242025!$AB$3:$AB$1315,DataRegularSeason20242025!$B$3:$B$1315, "&lt;=" &amp; $A101, DataRegularSeason20242025!$E$3:$E$1315, Q$1)</f>
        <v>20</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14</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12</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10</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16</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15</v>
      </c>
      <c r="AE101" s="2">
        <f>SUMIFS(DataRegularSeason20242025!$AA$3:$AA$1315,DataRegularSeason20242025!$B$3:$B$1315, "&lt;=" &amp; $A101, DataRegularSeason20242025!$D$3:$D$1315, AE$1)+SUMIFS(DataRegularSeason20242025!$AB$3:$AB$1315,DataRegularSeason20242025!$B$3:$B$1315, "&lt;=" &amp; $A101, DataRegularSeason20242025!$E$3:$E$1315, AE$1)</f>
        <v>19</v>
      </c>
      <c r="AF101" s="2">
        <f>SUMIFS(DataRegularSeason20242025!$AA$3:$AA$1315,DataRegularSeason20242025!$B$3:$B$1315, "&lt;=" &amp; $A101, DataRegularSeason20242025!$D$3:$D$1315, AF$1)+SUMIFS(DataRegularSeason20242025!$AB$3:$AB$1315,DataRegularSeason20242025!$B$3:$B$1315, "&lt;=" &amp; $A101, DataRegularSeason20242025!$E$3:$E$1315, AF$1)</f>
        <v>26</v>
      </c>
      <c r="AG101" s="2">
        <f>SUMIFS(DataRegularSeason20242025!$AA$3:$AA$1315,DataRegularSeason20242025!$B$3:$B$1315, "&lt;=" &amp; $A101, DataRegularSeason20242025!$D$3:$D$1315, AG$1)+SUMIFS(DataRegularSeason20242025!$AB$3:$AB$1315,DataRegularSeason20242025!$B$3:$B$1315, "&lt;=" &amp; $A101, DataRegularSeason20242025!$E$3:$E$1315, AG$1)</f>
        <v>18</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15</v>
      </c>
      <c r="D102" s="2">
        <f>SUMIFS(DataRegularSeason20242025!$AA$3:$AA$1315,DataRegularSeason20242025!$B$3:$B$1315, "&lt;=" &amp; $A102, DataRegularSeason20242025!$D$3:$D$1315, D$1)+SUMIFS(DataRegularSeason20242025!$AB$3:$AB$1315,DataRegularSeason20242025!$B$3:$B$1315, "&lt;=" &amp; $A102, DataRegularSeason20242025!$E$3:$E$1315, D$1)</f>
        <v>11</v>
      </c>
      <c r="E102" s="2">
        <f>SUMIFS(DataRegularSeason20242025!$AA$3:$AA$1315,DataRegularSeason20242025!$B$3:$B$1315, "&lt;=" &amp; $A102, DataRegularSeason20242025!$D$3:$D$1315, E$1)+SUMIFS(DataRegularSeason20242025!$AB$3:$AB$1315,DataRegularSeason20242025!$B$3:$B$1315, "&lt;=" &amp; $A102, DataRegularSeason20242025!$E$3:$E$1315, E$1)</f>
        <v>20</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16</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12</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13</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21</v>
      </c>
      <c r="N102" s="2">
        <f>SUMIFS(DataRegularSeason20242025!$AA$3:$AA$1315,DataRegularSeason20242025!$B$3:$B$1315, "&lt;=" &amp; $A102, DataRegularSeason20242025!$D$3:$D$1315, N$1)+SUMIFS(DataRegularSeason20242025!$AB$3:$AB$1315,DataRegularSeason20242025!$B$3:$B$1315, "&lt;=" &amp; $A102, DataRegularSeason20242025!$E$3:$E$1315, N$1)</f>
        <v>19</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10</v>
      </c>
      <c r="Q102" s="2">
        <f>SUMIFS(DataRegularSeason20242025!$AA$3:$AA$1315,DataRegularSeason20242025!$B$3:$B$1315, "&lt;=" &amp; $A102, DataRegularSeason20242025!$D$3:$D$1315, Q$1)+SUMIFS(DataRegularSeason20242025!$AB$3:$AB$1315,DataRegularSeason20242025!$B$3:$B$1315, "&lt;=" &amp; $A102, DataRegularSeason20242025!$E$3:$E$1315, Q$1)</f>
        <v>20</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14</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12</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10</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16</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15</v>
      </c>
      <c r="AE102" s="2">
        <f>SUMIFS(DataRegularSeason20242025!$AA$3:$AA$1315,DataRegularSeason20242025!$B$3:$B$1315, "&lt;=" &amp; $A102, DataRegularSeason20242025!$D$3:$D$1315, AE$1)+SUMIFS(DataRegularSeason20242025!$AB$3:$AB$1315,DataRegularSeason20242025!$B$3:$B$1315, "&lt;=" &amp; $A102, DataRegularSeason20242025!$E$3:$E$1315, AE$1)</f>
        <v>19</v>
      </c>
      <c r="AF102" s="2">
        <f>SUMIFS(DataRegularSeason20242025!$AA$3:$AA$1315,DataRegularSeason20242025!$B$3:$B$1315, "&lt;=" &amp; $A102, DataRegularSeason20242025!$D$3:$D$1315, AF$1)+SUMIFS(DataRegularSeason20242025!$AB$3:$AB$1315,DataRegularSeason20242025!$B$3:$B$1315, "&lt;=" &amp; $A102, DataRegularSeason20242025!$E$3:$E$1315, AF$1)</f>
        <v>26</v>
      </c>
      <c r="AG102" s="2">
        <f>SUMIFS(DataRegularSeason20242025!$AA$3:$AA$1315,DataRegularSeason20242025!$B$3:$B$1315, "&lt;=" &amp; $A102, DataRegularSeason20242025!$D$3:$D$1315, AG$1)+SUMIFS(DataRegularSeason20242025!$AB$3:$AB$1315,DataRegularSeason20242025!$B$3:$B$1315, "&lt;=" &amp; $A102, DataRegularSeason20242025!$E$3:$E$1315, AG$1)</f>
        <v>18</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15</v>
      </c>
      <c r="D103" s="2">
        <f>SUMIFS(DataRegularSeason20242025!$AA$3:$AA$1315,DataRegularSeason20242025!$B$3:$B$1315, "&lt;=" &amp; $A103, DataRegularSeason20242025!$D$3:$D$1315, D$1)+SUMIFS(DataRegularSeason20242025!$AB$3:$AB$1315,DataRegularSeason20242025!$B$3:$B$1315, "&lt;=" &amp; $A103, DataRegularSeason20242025!$E$3:$E$1315, D$1)</f>
        <v>11</v>
      </c>
      <c r="E103" s="2">
        <f>SUMIFS(DataRegularSeason20242025!$AA$3:$AA$1315,DataRegularSeason20242025!$B$3:$B$1315, "&lt;=" &amp; $A103, DataRegularSeason20242025!$D$3:$D$1315, E$1)+SUMIFS(DataRegularSeason20242025!$AB$3:$AB$1315,DataRegularSeason20242025!$B$3:$B$1315, "&lt;=" &amp; $A103, DataRegularSeason20242025!$E$3:$E$1315, E$1)</f>
        <v>20</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16</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12</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13</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21</v>
      </c>
      <c r="N103" s="2">
        <f>SUMIFS(DataRegularSeason20242025!$AA$3:$AA$1315,DataRegularSeason20242025!$B$3:$B$1315, "&lt;=" &amp; $A103, DataRegularSeason20242025!$D$3:$D$1315, N$1)+SUMIFS(DataRegularSeason20242025!$AB$3:$AB$1315,DataRegularSeason20242025!$B$3:$B$1315, "&lt;=" &amp; $A103, DataRegularSeason20242025!$E$3:$E$1315, N$1)</f>
        <v>19</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10</v>
      </c>
      <c r="Q103" s="2">
        <f>SUMIFS(DataRegularSeason20242025!$AA$3:$AA$1315,DataRegularSeason20242025!$B$3:$B$1315, "&lt;=" &amp; $A103, DataRegularSeason20242025!$D$3:$D$1315, Q$1)+SUMIFS(DataRegularSeason20242025!$AB$3:$AB$1315,DataRegularSeason20242025!$B$3:$B$1315, "&lt;=" &amp; $A103, DataRegularSeason20242025!$E$3:$E$1315, Q$1)</f>
        <v>20</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14</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12</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10</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16</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15</v>
      </c>
      <c r="AE103" s="2">
        <f>SUMIFS(DataRegularSeason20242025!$AA$3:$AA$1315,DataRegularSeason20242025!$B$3:$B$1315, "&lt;=" &amp; $A103, DataRegularSeason20242025!$D$3:$D$1315, AE$1)+SUMIFS(DataRegularSeason20242025!$AB$3:$AB$1315,DataRegularSeason20242025!$B$3:$B$1315, "&lt;=" &amp; $A103, DataRegularSeason20242025!$E$3:$E$1315, AE$1)</f>
        <v>19</v>
      </c>
      <c r="AF103" s="2">
        <f>SUMIFS(DataRegularSeason20242025!$AA$3:$AA$1315,DataRegularSeason20242025!$B$3:$B$1315, "&lt;=" &amp; $A103, DataRegularSeason20242025!$D$3:$D$1315, AF$1)+SUMIFS(DataRegularSeason20242025!$AB$3:$AB$1315,DataRegularSeason20242025!$B$3:$B$1315, "&lt;=" &amp; $A103, DataRegularSeason20242025!$E$3:$E$1315, AF$1)</f>
        <v>26</v>
      </c>
      <c r="AG103" s="2">
        <f>SUMIFS(DataRegularSeason20242025!$AA$3:$AA$1315,DataRegularSeason20242025!$B$3:$B$1315, "&lt;=" &amp; $A103, DataRegularSeason20242025!$D$3:$D$1315, AG$1)+SUMIFS(DataRegularSeason20242025!$AB$3:$AB$1315,DataRegularSeason20242025!$B$3:$B$1315, "&lt;=" &amp; $A103, DataRegularSeason20242025!$E$3:$E$1315, AG$1)</f>
        <v>18</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15</v>
      </c>
      <c r="D104" s="2">
        <f>SUMIFS(DataRegularSeason20242025!$AA$3:$AA$1315,DataRegularSeason20242025!$B$3:$B$1315, "&lt;=" &amp; $A104, DataRegularSeason20242025!$D$3:$D$1315, D$1)+SUMIFS(DataRegularSeason20242025!$AB$3:$AB$1315,DataRegularSeason20242025!$B$3:$B$1315, "&lt;=" &amp; $A104, DataRegularSeason20242025!$E$3:$E$1315, D$1)</f>
        <v>11</v>
      </c>
      <c r="E104" s="2">
        <f>SUMIFS(DataRegularSeason20242025!$AA$3:$AA$1315,DataRegularSeason20242025!$B$3:$B$1315, "&lt;=" &amp; $A104, DataRegularSeason20242025!$D$3:$D$1315, E$1)+SUMIFS(DataRegularSeason20242025!$AB$3:$AB$1315,DataRegularSeason20242025!$B$3:$B$1315, "&lt;=" &amp; $A104, DataRegularSeason20242025!$E$3:$E$1315, E$1)</f>
        <v>20</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16</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12</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13</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21</v>
      </c>
      <c r="N104" s="2">
        <f>SUMIFS(DataRegularSeason20242025!$AA$3:$AA$1315,DataRegularSeason20242025!$B$3:$B$1315, "&lt;=" &amp; $A104, DataRegularSeason20242025!$D$3:$D$1315, N$1)+SUMIFS(DataRegularSeason20242025!$AB$3:$AB$1315,DataRegularSeason20242025!$B$3:$B$1315, "&lt;=" &amp; $A104, DataRegularSeason20242025!$E$3:$E$1315, N$1)</f>
        <v>19</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10</v>
      </c>
      <c r="Q104" s="2">
        <f>SUMIFS(DataRegularSeason20242025!$AA$3:$AA$1315,DataRegularSeason20242025!$B$3:$B$1315, "&lt;=" &amp; $A104, DataRegularSeason20242025!$D$3:$D$1315, Q$1)+SUMIFS(DataRegularSeason20242025!$AB$3:$AB$1315,DataRegularSeason20242025!$B$3:$B$1315, "&lt;=" &amp; $A104, DataRegularSeason20242025!$E$3:$E$1315, Q$1)</f>
        <v>20</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14</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12</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10</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16</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15</v>
      </c>
      <c r="AE104" s="2">
        <f>SUMIFS(DataRegularSeason20242025!$AA$3:$AA$1315,DataRegularSeason20242025!$B$3:$B$1315, "&lt;=" &amp; $A104, DataRegularSeason20242025!$D$3:$D$1315, AE$1)+SUMIFS(DataRegularSeason20242025!$AB$3:$AB$1315,DataRegularSeason20242025!$B$3:$B$1315, "&lt;=" &amp; $A104, DataRegularSeason20242025!$E$3:$E$1315, AE$1)</f>
        <v>19</v>
      </c>
      <c r="AF104" s="2">
        <f>SUMIFS(DataRegularSeason20242025!$AA$3:$AA$1315,DataRegularSeason20242025!$B$3:$B$1315, "&lt;=" &amp; $A104, DataRegularSeason20242025!$D$3:$D$1315, AF$1)+SUMIFS(DataRegularSeason20242025!$AB$3:$AB$1315,DataRegularSeason20242025!$B$3:$B$1315, "&lt;=" &amp; $A104, DataRegularSeason20242025!$E$3:$E$1315, AF$1)</f>
        <v>26</v>
      </c>
      <c r="AG104" s="2">
        <f>SUMIFS(DataRegularSeason20242025!$AA$3:$AA$1315,DataRegularSeason20242025!$B$3:$B$1315, "&lt;=" &amp; $A104, DataRegularSeason20242025!$D$3:$D$1315, AG$1)+SUMIFS(DataRegularSeason20242025!$AB$3:$AB$1315,DataRegularSeason20242025!$B$3:$B$1315, "&lt;=" &amp; $A104, DataRegularSeason20242025!$E$3:$E$1315, AG$1)</f>
        <v>18</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15</v>
      </c>
      <c r="D105" s="2">
        <f>SUMIFS(DataRegularSeason20242025!$AA$3:$AA$1315,DataRegularSeason20242025!$B$3:$B$1315, "&lt;=" &amp; $A105, DataRegularSeason20242025!$D$3:$D$1315, D$1)+SUMIFS(DataRegularSeason20242025!$AB$3:$AB$1315,DataRegularSeason20242025!$B$3:$B$1315, "&lt;=" &amp; $A105, DataRegularSeason20242025!$E$3:$E$1315, D$1)</f>
        <v>11</v>
      </c>
      <c r="E105" s="2">
        <f>SUMIFS(DataRegularSeason20242025!$AA$3:$AA$1315,DataRegularSeason20242025!$B$3:$B$1315, "&lt;=" &amp; $A105, DataRegularSeason20242025!$D$3:$D$1315, E$1)+SUMIFS(DataRegularSeason20242025!$AB$3:$AB$1315,DataRegularSeason20242025!$B$3:$B$1315, "&lt;=" &amp; $A105, DataRegularSeason20242025!$E$3:$E$1315, E$1)</f>
        <v>20</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16</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12</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13</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21</v>
      </c>
      <c r="N105" s="2">
        <f>SUMIFS(DataRegularSeason20242025!$AA$3:$AA$1315,DataRegularSeason20242025!$B$3:$B$1315, "&lt;=" &amp; $A105, DataRegularSeason20242025!$D$3:$D$1315, N$1)+SUMIFS(DataRegularSeason20242025!$AB$3:$AB$1315,DataRegularSeason20242025!$B$3:$B$1315, "&lt;=" &amp; $A105, DataRegularSeason20242025!$E$3:$E$1315, N$1)</f>
        <v>19</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10</v>
      </c>
      <c r="Q105" s="2">
        <f>SUMIFS(DataRegularSeason20242025!$AA$3:$AA$1315,DataRegularSeason20242025!$B$3:$B$1315, "&lt;=" &amp; $A105, DataRegularSeason20242025!$D$3:$D$1315, Q$1)+SUMIFS(DataRegularSeason20242025!$AB$3:$AB$1315,DataRegularSeason20242025!$B$3:$B$1315, "&lt;=" &amp; $A105, DataRegularSeason20242025!$E$3:$E$1315, Q$1)</f>
        <v>20</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14</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12</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10</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16</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15</v>
      </c>
      <c r="AE105" s="2">
        <f>SUMIFS(DataRegularSeason20242025!$AA$3:$AA$1315,DataRegularSeason20242025!$B$3:$B$1315, "&lt;=" &amp; $A105, DataRegularSeason20242025!$D$3:$D$1315, AE$1)+SUMIFS(DataRegularSeason20242025!$AB$3:$AB$1315,DataRegularSeason20242025!$B$3:$B$1315, "&lt;=" &amp; $A105, DataRegularSeason20242025!$E$3:$E$1315, AE$1)</f>
        <v>19</v>
      </c>
      <c r="AF105" s="2">
        <f>SUMIFS(DataRegularSeason20242025!$AA$3:$AA$1315,DataRegularSeason20242025!$B$3:$B$1315, "&lt;=" &amp; $A105, DataRegularSeason20242025!$D$3:$D$1315, AF$1)+SUMIFS(DataRegularSeason20242025!$AB$3:$AB$1315,DataRegularSeason20242025!$B$3:$B$1315, "&lt;=" &amp; $A105, DataRegularSeason20242025!$E$3:$E$1315, AF$1)</f>
        <v>26</v>
      </c>
      <c r="AG105" s="2">
        <f>SUMIFS(DataRegularSeason20242025!$AA$3:$AA$1315,DataRegularSeason20242025!$B$3:$B$1315, "&lt;=" &amp; $A105, DataRegularSeason20242025!$D$3:$D$1315, AG$1)+SUMIFS(DataRegularSeason20242025!$AB$3:$AB$1315,DataRegularSeason20242025!$B$3:$B$1315, "&lt;=" &amp; $A105, DataRegularSeason20242025!$E$3:$E$1315, AG$1)</f>
        <v>18</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15</v>
      </c>
      <c r="D106" s="2">
        <f>SUMIFS(DataRegularSeason20242025!$AA$3:$AA$1315,DataRegularSeason20242025!$B$3:$B$1315, "&lt;=" &amp; $A106, DataRegularSeason20242025!$D$3:$D$1315, D$1)+SUMIFS(DataRegularSeason20242025!$AB$3:$AB$1315,DataRegularSeason20242025!$B$3:$B$1315, "&lt;=" &amp; $A106, DataRegularSeason20242025!$E$3:$E$1315, D$1)</f>
        <v>11</v>
      </c>
      <c r="E106" s="2">
        <f>SUMIFS(DataRegularSeason20242025!$AA$3:$AA$1315,DataRegularSeason20242025!$B$3:$B$1315, "&lt;=" &amp; $A106, DataRegularSeason20242025!$D$3:$D$1315, E$1)+SUMIFS(DataRegularSeason20242025!$AB$3:$AB$1315,DataRegularSeason20242025!$B$3:$B$1315, "&lt;=" &amp; $A106, DataRegularSeason20242025!$E$3:$E$1315, E$1)</f>
        <v>20</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16</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12</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13</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21</v>
      </c>
      <c r="N106" s="2">
        <f>SUMIFS(DataRegularSeason20242025!$AA$3:$AA$1315,DataRegularSeason20242025!$B$3:$B$1315, "&lt;=" &amp; $A106, DataRegularSeason20242025!$D$3:$D$1315, N$1)+SUMIFS(DataRegularSeason20242025!$AB$3:$AB$1315,DataRegularSeason20242025!$B$3:$B$1315, "&lt;=" &amp; $A106, DataRegularSeason20242025!$E$3:$E$1315, N$1)</f>
        <v>19</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10</v>
      </c>
      <c r="Q106" s="2">
        <f>SUMIFS(DataRegularSeason20242025!$AA$3:$AA$1315,DataRegularSeason20242025!$B$3:$B$1315, "&lt;=" &amp; $A106, DataRegularSeason20242025!$D$3:$D$1315, Q$1)+SUMIFS(DataRegularSeason20242025!$AB$3:$AB$1315,DataRegularSeason20242025!$B$3:$B$1315, "&lt;=" &amp; $A106, DataRegularSeason20242025!$E$3:$E$1315, Q$1)</f>
        <v>20</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14</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12</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10</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16</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15</v>
      </c>
      <c r="AE106" s="2">
        <f>SUMIFS(DataRegularSeason20242025!$AA$3:$AA$1315,DataRegularSeason20242025!$B$3:$B$1315, "&lt;=" &amp; $A106, DataRegularSeason20242025!$D$3:$D$1315, AE$1)+SUMIFS(DataRegularSeason20242025!$AB$3:$AB$1315,DataRegularSeason20242025!$B$3:$B$1315, "&lt;=" &amp; $A106, DataRegularSeason20242025!$E$3:$E$1315, AE$1)</f>
        <v>19</v>
      </c>
      <c r="AF106" s="2">
        <f>SUMIFS(DataRegularSeason20242025!$AA$3:$AA$1315,DataRegularSeason20242025!$B$3:$B$1315, "&lt;=" &amp; $A106, DataRegularSeason20242025!$D$3:$D$1315, AF$1)+SUMIFS(DataRegularSeason20242025!$AB$3:$AB$1315,DataRegularSeason20242025!$B$3:$B$1315, "&lt;=" &amp; $A106, DataRegularSeason20242025!$E$3:$E$1315, AF$1)</f>
        <v>26</v>
      </c>
      <c r="AG106" s="2">
        <f>SUMIFS(DataRegularSeason20242025!$AA$3:$AA$1315,DataRegularSeason20242025!$B$3:$B$1315, "&lt;=" &amp; $A106, DataRegularSeason20242025!$D$3:$D$1315, AG$1)+SUMIFS(DataRegularSeason20242025!$AB$3:$AB$1315,DataRegularSeason20242025!$B$3:$B$1315, "&lt;=" &amp; $A106, DataRegularSeason20242025!$E$3:$E$1315, AG$1)</f>
        <v>18</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15</v>
      </c>
      <c r="D107" s="2">
        <f>SUMIFS(DataRegularSeason20242025!$AA$3:$AA$1315,DataRegularSeason20242025!$B$3:$B$1315, "&lt;=" &amp; $A107, DataRegularSeason20242025!$D$3:$D$1315, D$1)+SUMIFS(DataRegularSeason20242025!$AB$3:$AB$1315,DataRegularSeason20242025!$B$3:$B$1315, "&lt;=" &amp; $A107, DataRegularSeason20242025!$E$3:$E$1315, D$1)</f>
        <v>11</v>
      </c>
      <c r="E107" s="2">
        <f>SUMIFS(DataRegularSeason20242025!$AA$3:$AA$1315,DataRegularSeason20242025!$B$3:$B$1315, "&lt;=" &amp; $A107, DataRegularSeason20242025!$D$3:$D$1315, E$1)+SUMIFS(DataRegularSeason20242025!$AB$3:$AB$1315,DataRegularSeason20242025!$B$3:$B$1315, "&lt;=" &amp; $A107, DataRegularSeason20242025!$E$3:$E$1315, E$1)</f>
        <v>20</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16</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12</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13</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21</v>
      </c>
      <c r="N107" s="2">
        <f>SUMIFS(DataRegularSeason20242025!$AA$3:$AA$1315,DataRegularSeason20242025!$B$3:$B$1315, "&lt;=" &amp; $A107, DataRegularSeason20242025!$D$3:$D$1315, N$1)+SUMIFS(DataRegularSeason20242025!$AB$3:$AB$1315,DataRegularSeason20242025!$B$3:$B$1315, "&lt;=" &amp; $A107, DataRegularSeason20242025!$E$3:$E$1315, N$1)</f>
        <v>19</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10</v>
      </c>
      <c r="Q107" s="2">
        <f>SUMIFS(DataRegularSeason20242025!$AA$3:$AA$1315,DataRegularSeason20242025!$B$3:$B$1315, "&lt;=" &amp; $A107, DataRegularSeason20242025!$D$3:$D$1315, Q$1)+SUMIFS(DataRegularSeason20242025!$AB$3:$AB$1315,DataRegularSeason20242025!$B$3:$B$1315, "&lt;=" &amp; $A107, DataRegularSeason20242025!$E$3:$E$1315, Q$1)</f>
        <v>20</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14</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12</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10</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16</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15</v>
      </c>
      <c r="AE107" s="2">
        <f>SUMIFS(DataRegularSeason20242025!$AA$3:$AA$1315,DataRegularSeason20242025!$B$3:$B$1315, "&lt;=" &amp; $A107, DataRegularSeason20242025!$D$3:$D$1315, AE$1)+SUMIFS(DataRegularSeason20242025!$AB$3:$AB$1315,DataRegularSeason20242025!$B$3:$B$1315, "&lt;=" &amp; $A107, DataRegularSeason20242025!$E$3:$E$1315, AE$1)</f>
        <v>19</v>
      </c>
      <c r="AF107" s="2">
        <f>SUMIFS(DataRegularSeason20242025!$AA$3:$AA$1315,DataRegularSeason20242025!$B$3:$B$1315, "&lt;=" &amp; $A107, DataRegularSeason20242025!$D$3:$D$1315, AF$1)+SUMIFS(DataRegularSeason20242025!$AB$3:$AB$1315,DataRegularSeason20242025!$B$3:$B$1315, "&lt;=" &amp; $A107, DataRegularSeason20242025!$E$3:$E$1315, AF$1)</f>
        <v>26</v>
      </c>
      <c r="AG107" s="2">
        <f>SUMIFS(DataRegularSeason20242025!$AA$3:$AA$1315,DataRegularSeason20242025!$B$3:$B$1315, "&lt;=" &amp; $A107, DataRegularSeason20242025!$D$3:$D$1315, AG$1)+SUMIFS(DataRegularSeason20242025!$AB$3:$AB$1315,DataRegularSeason20242025!$B$3:$B$1315, "&lt;=" &amp; $A107, DataRegularSeason20242025!$E$3:$E$1315, AG$1)</f>
        <v>18</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15</v>
      </c>
      <c r="D108" s="2">
        <f>SUMIFS(DataRegularSeason20242025!$AA$3:$AA$1315,DataRegularSeason20242025!$B$3:$B$1315, "&lt;=" &amp; $A108, DataRegularSeason20242025!$D$3:$D$1315, D$1)+SUMIFS(DataRegularSeason20242025!$AB$3:$AB$1315,DataRegularSeason20242025!$B$3:$B$1315, "&lt;=" &amp; $A108, DataRegularSeason20242025!$E$3:$E$1315, D$1)</f>
        <v>11</v>
      </c>
      <c r="E108" s="2">
        <f>SUMIFS(DataRegularSeason20242025!$AA$3:$AA$1315,DataRegularSeason20242025!$B$3:$B$1315, "&lt;=" &amp; $A108, DataRegularSeason20242025!$D$3:$D$1315, E$1)+SUMIFS(DataRegularSeason20242025!$AB$3:$AB$1315,DataRegularSeason20242025!$B$3:$B$1315, "&lt;=" &amp; $A108, DataRegularSeason20242025!$E$3:$E$1315, E$1)</f>
        <v>20</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16</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12</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13</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21</v>
      </c>
      <c r="N108" s="2">
        <f>SUMIFS(DataRegularSeason20242025!$AA$3:$AA$1315,DataRegularSeason20242025!$B$3:$B$1315, "&lt;=" &amp; $A108, DataRegularSeason20242025!$D$3:$D$1315, N$1)+SUMIFS(DataRegularSeason20242025!$AB$3:$AB$1315,DataRegularSeason20242025!$B$3:$B$1315, "&lt;=" &amp; $A108, DataRegularSeason20242025!$E$3:$E$1315, N$1)</f>
        <v>19</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10</v>
      </c>
      <c r="Q108" s="2">
        <f>SUMIFS(DataRegularSeason20242025!$AA$3:$AA$1315,DataRegularSeason20242025!$B$3:$B$1315, "&lt;=" &amp; $A108, DataRegularSeason20242025!$D$3:$D$1315, Q$1)+SUMIFS(DataRegularSeason20242025!$AB$3:$AB$1315,DataRegularSeason20242025!$B$3:$B$1315, "&lt;=" &amp; $A108, DataRegularSeason20242025!$E$3:$E$1315, Q$1)</f>
        <v>20</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14</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12</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10</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16</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15</v>
      </c>
      <c r="AE108" s="2">
        <f>SUMIFS(DataRegularSeason20242025!$AA$3:$AA$1315,DataRegularSeason20242025!$B$3:$B$1315, "&lt;=" &amp; $A108, DataRegularSeason20242025!$D$3:$D$1315, AE$1)+SUMIFS(DataRegularSeason20242025!$AB$3:$AB$1315,DataRegularSeason20242025!$B$3:$B$1315, "&lt;=" &amp; $A108, DataRegularSeason20242025!$E$3:$E$1315, AE$1)</f>
        <v>19</v>
      </c>
      <c r="AF108" s="2">
        <f>SUMIFS(DataRegularSeason20242025!$AA$3:$AA$1315,DataRegularSeason20242025!$B$3:$B$1315, "&lt;=" &amp; $A108, DataRegularSeason20242025!$D$3:$D$1315, AF$1)+SUMIFS(DataRegularSeason20242025!$AB$3:$AB$1315,DataRegularSeason20242025!$B$3:$B$1315, "&lt;=" &amp; $A108, DataRegularSeason20242025!$E$3:$E$1315, AF$1)</f>
        <v>26</v>
      </c>
      <c r="AG108" s="2">
        <f>SUMIFS(DataRegularSeason20242025!$AA$3:$AA$1315,DataRegularSeason20242025!$B$3:$B$1315, "&lt;=" &amp; $A108, DataRegularSeason20242025!$D$3:$D$1315, AG$1)+SUMIFS(DataRegularSeason20242025!$AB$3:$AB$1315,DataRegularSeason20242025!$B$3:$B$1315, "&lt;=" &amp; $A108, DataRegularSeason20242025!$E$3:$E$1315, AG$1)</f>
        <v>18</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15</v>
      </c>
      <c r="D109" s="2">
        <f>SUMIFS(DataRegularSeason20242025!$AA$3:$AA$1315,DataRegularSeason20242025!$B$3:$B$1315, "&lt;=" &amp; $A109, DataRegularSeason20242025!$D$3:$D$1315, D$1)+SUMIFS(DataRegularSeason20242025!$AB$3:$AB$1315,DataRegularSeason20242025!$B$3:$B$1315, "&lt;=" &amp; $A109, DataRegularSeason20242025!$E$3:$E$1315, D$1)</f>
        <v>11</v>
      </c>
      <c r="E109" s="2">
        <f>SUMIFS(DataRegularSeason20242025!$AA$3:$AA$1315,DataRegularSeason20242025!$B$3:$B$1315, "&lt;=" &amp; $A109, DataRegularSeason20242025!$D$3:$D$1315, E$1)+SUMIFS(DataRegularSeason20242025!$AB$3:$AB$1315,DataRegularSeason20242025!$B$3:$B$1315, "&lt;=" &amp; $A109, DataRegularSeason20242025!$E$3:$E$1315, E$1)</f>
        <v>20</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16</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12</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13</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21</v>
      </c>
      <c r="N109" s="2">
        <f>SUMIFS(DataRegularSeason20242025!$AA$3:$AA$1315,DataRegularSeason20242025!$B$3:$B$1315, "&lt;=" &amp; $A109, DataRegularSeason20242025!$D$3:$D$1315, N$1)+SUMIFS(DataRegularSeason20242025!$AB$3:$AB$1315,DataRegularSeason20242025!$B$3:$B$1315, "&lt;=" &amp; $A109, DataRegularSeason20242025!$E$3:$E$1315, N$1)</f>
        <v>19</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10</v>
      </c>
      <c r="Q109" s="2">
        <f>SUMIFS(DataRegularSeason20242025!$AA$3:$AA$1315,DataRegularSeason20242025!$B$3:$B$1315, "&lt;=" &amp; $A109, DataRegularSeason20242025!$D$3:$D$1315, Q$1)+SUMIFS(DataRegularSeason20242025!$AB$3:$AB$1315,DataRegularSeason20242025!$B$3:$B$1315, "&lt;=" &amp; $A109, DataRegularSeason20242025!$E$3:$E$1315, Q$1)</f>
        <v>20</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14</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12</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10</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16</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15</v>
      </c>
      <c r="AE109" s="2">
        <f>SUMIFS(DataRegularSeason20242025!$AA$3:$AA$1315,DataRegularSeason20242025!$B$3:$B$1315, "&lt;=" &amp; $A109, DataRegularSeason20242025!$D$3:$D$1315, AE$1)+SUMIFS(DataRegularSeason20242025!$AB$3:$AB$1315,DataRegularSeason20242025!$B$3:$B$1315, "&lt;=" &amp; $A109, DataRegularSeason20242025!$E$3:$E$1315, AE$1)</f>
        <v>19</v>
      </c>
      <c r="AF109" s="2">
        <f>SUMIFS(DataRegularSeason20242025!$AA$3:$AA$1315,DataRegularSeason20242025!$B$3:$B$1315, "&lt;=" &amp; $A109, DataRegularSeason20242025!$D$3:$D$1315, AF$1)+SUMIFS(DataRegularSeason20242025!$AB$3:$AB$1315,DataRegularSeason20242025!$B$3:$B$1315, "&lt;=" &amp; $A109, DataRegularSeason20242025!$E$3:$E$1315, AF$1)</f>
        <v>26</v>
      </c>
      <c r="AG109" s="2">
        <f>SUMIFS(DataRegularSeason20242025!$AA$3:$AA$1315,DataRegularSeason20242025!$B$3:$B$1315, "&lt;=" &amp; $A109, DataRegularSeason20242025!$D$3:$D$1315, AG$1)+SUMIFS(DataRegularSeason20242025!$AB$3:$AB$1315,DataRegularSeason20242025!$B$3:$B$1315, "&lt;=" &amp; $A109, DataRegularSeason20242025!$E$3:$E$1315, AG$1)</f>
        <v>18</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15</v>
      </c>
      <c r="D110" s="2">
        <f>SUMIFS(DataRegularSeason20242025!$AA$3:$AA$1315,DataRegularSeason20242025!$B$3:$B$1315, "&lt;=" &amp; $A110, DataRegularSeason20242025!$D$3:$D$1315, D$1)+SUMIFS(DataRegularSeason20242025!$AB$3:$AB$1315,DataRegularSeason20242025!$B$3:$B$1315, "&lt;=" &amp; $A110, DataRegularSeason20242025!$E$3:$E$1315, D$1)</f>
        <v>11</v>
      </c>
      <c r="E110" s="2">
        <f>SUMIFS(DataRegularSeason20242025!$AA$3:$AA$1315,DataRegularSeason20242025!$B$3:$B$1315, "&lt;=" &amp; $A110, DataRegularSeason20242025!$D$3:$D$1315, E$1)+SUMIFS(DataRegularSeason20242025!$AB$3:$AB$1315,DataRegularSeason20242025!$B$3:$B$1315, "&lt;=" &amp; $A110, DataRegularSeason20242025!$E$3:$E$1315, E$1)</f>
        <v>20</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16</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12</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13</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21</v>
      </c>
      <c r="N110" s="2">
        <f>SUMIFS(DataRegularSeason20242025!$AA$3:$AA$1315,DataRegularSeason20242025!$B$3:$B$1315, "&lt;=" &amp; $A110, DataRegularSeason20242025!$D$3:$D$1315, N$1)+SUMIFS(DataRegularSeason20242025!$AB$3:$AB$1315,DataRegularSeason20242025!$B$3:$B$1315, "&lt;=" &amp; $A110, DataRegularSeason20242025!$E$3:$E$1315, N$1)</f>
        <v>19</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10</v>
      </c>
      <c r="Q110" s="2">
        <f>SUMIFS(DataRegularSeason20242025!$AA$3:$AA$1315,DataRegularSeason20242025!$B$3:$B$1315, "&lt;=" &amp; $A110, DataRegularSeason20242025!$D$3:$D$1315, Q$1)+SUMIFS(DataRegularSeason20242025!$AB$3:$AB$1315,DataRegularSeason20242025!$B$3:$B$1315, "&lt;=" &amp; $A110, DataRegularSeason20242025!$E$3:$E$1315, Q$1)</f>
        <v>20</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14</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12</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10</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16</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15</v>
      </c>
      <c r="AE110" s="2">
        <f>SUMIFS(DataRegularSeason20242025!$AA$3:$AA$1315,DataRegularSeason20242025!$B$3:$B$1315, "&lt;=" &amp; $A110, DataRegularSeason20242025!$D$3:$D$1315, AE$1)+SUMIFS(DataRegularSeason20242025!$AB$3:$AB$1315,DataRegularSeason20242025!$B$3:$B$1315, "&lt;=" &amp; $A110, DataRegularSeason20242025!$E$3:$E$1315, AE$1)</f>
        <v>19</v>
      </c>
      <c r="AF110" s="2">
        <f>SUMIFS(DataRegularSeason20242025!$AA$3:$AA$1315,DataRegularSeason20242025!$B$3:$B$1315, "&lt;=" &amp; $A110, DataRegularSeason20242025!$D$3:$D$1315, AF$1)+SUMIFS(DataRegularSeason20242025!$AB$3:$AB$1315,DataRegularSeason20242025!$B$3:$B$1315, "&lt;=" &amp; $A110, DataRegularSeason20242025!$E$3:$E$1315, AF$1)</f>
        <v>26</v>
      </c>
      <c r="AG110" s="2">
        <f>SUMIFS(DataRegularSeason20242025!$AA$3:$AA$1315,DataRegularSeason20242025!$B$3:$B$1315, "&lt;=" &amp; $A110, DataRegularSeason20242025!$D$3:$D$1315, AG$1)+SUMIFS(DataRegularSeason20242025!$AB$3:$AB$1315,DataRegularSeason20242025!$B$3:$B$1315, "&lt;=" &amp; $A110, DataRegularSeason20242025!$E$3:$E$1315, AG$1)</f>
        <v>18</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15</v>
      </c>
      <c r="D111" s="2">
        <f>SUMIFS(DataRegularSeason20242025!$AA$3:$AA$1315,DataRegularSeason20242025!$B$3:$B$1315, "&lt;=" &amp; $A111, DataRegularSeason20242025!$D$3:$D$1315, D$1)+SUMIFS(DataRegularSeason20242025!$AB$3:$AB$1315,DataRegularSeason20242025!$B$3:$B$1315, "&lt;=" &amp; $A111, DataRegularSeason20242025!$E$3:$E$1315, D$1)</f>
        <v>11</v>
      </c>
      <c r="E111" s="2">
        <f>SUMIFS(DataRegularSeason20242025!$AA$3:$AA$1315,DataRegularSeason20242025!$B$3:$B$1315, "&lt;=" &amp; $A111, DataRegularSeason20242025!$D$3:$D$1315, E$1)+SUMIFS(DataRegularSeason20242025!$AB$3:$AB$1315,DataRegularSeason20242025!$B$3:$B$1315, "&lt;=" &amp; $A111, DataRegularSeason20242025!$E$3:$E$1315, E$1)</f>
        <v>20</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16</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12</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13</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21</v>
      </c>
      <c r="N111" s="2">
        <f>SUMIFS(DataRegularSeason20242025!$AA$3:$AA$1315,DataRegularSeason20242025!$B$3:$B$1315, "&lt;=" &amp; $A111, DataRegularSeason20242025!$D$3:$D$1315, N$1)+SUMIFS(DataRegularSeason20242025!$AB$3:$AB$1315,DataRegularSeason20242025!$B$3:$B$1315, "&lt;=" &amp; $A111, DataRegularSeason20242025!$E$3:$E$1315, N$1)</f>
        <v>19</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10</v>
      </c>
      <c r="Q111" s="2">
        <f>SUMIFS(DataRegularSeason20242025!$AA$3:$AA$1315,DataRegularSeason20242025!$B$3:$B$1315, "&lt;=" &amp; $A111, DataRegularSeason20242025!$D$3:$D$1315, Q$1)+SUMIFS(DataRegularSeason20242025!$AB$3:$AB$1315,DataRegularSeason20242025!$B$3:$B$1315, "&lt;=" &amp; $A111, DataRegularSeason20242025!$E$3:$E$1315, Q$1)</f>
        <v>20</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14</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12</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10</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16</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15</v>
      </c>
      <c r="AE111" s="2">
        <f>SUMIFS(DataRegularSeason20242025!$AA$3:$AA$1315,DataRegularSeason20242025!$B$3:$B$1315, "&lt;=" &amp; $A111, DataRegularSeason20242025!$D$3:$D$1315, AE$1)+SUMIFS(DataRegularSeason20242025!$AB$3:$AB$1315,DataRegularSeason20242025!$B$3:$B$1315, "&lt;=" &amp; $A111, DataRegularSeason20242025!$E$3:$E$1315, AE$1)</f>
        <v>19</v>
      </c>
      <c r="AF111" s="2">
        <f>SUMIFS(DataRegularSeason20242025!$AA$3:$AA$1315,DataRegularSeason20242025!$B$3:$B$1315, "&lt;=" &amp; $A111, DataRegularSeason20242025!$D$3:$D$1315, AF$1)+SUMIFS(DataRegularSeason20242025!$AB$3:$AB$1315,DataRegularSeason20242025!$B$3:$B$1315, "&lt;=" &amp; $A111, DataRegularSeason20242025!$E$3:$E$1315, AF$1)</f>
        <v>26</v>
      </c>
      <c r="AG111" s="2">
        <f>SUMIFS(DataRegularSeason20242025!$AA$3:$AA$1315,DataRegularSeason20242025!$B$3:$B$1315, "&lt;=" &amp; $A111, DataRegularSeason20242025!$D$3:$D$1315, AG$1)+SUMIFS(DataRegularSeason20242025!$AB$3:$AB$1315,DataRegularSeason20242025!$B$3:$B$1315, "&lt;=" &amp; $A111, DataRegularSeason20242025!$E$3:$E$1315, AG$1)</f>
        <v>18</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15</v>
      </c>
      <c r="D112" s="2">
        <f>SUMIFS(DataRegularSeason20242025!$AA$3:$AA$1315,DataRegularSeason20242025!$B$3:$B$1315, "&lt;=" &amp; $A112, DataRegularSeason20242025!$D$3:$D$1315, D$1)+SUMIFS(DataRegularSeason20242025!$AB$3:$AB$1315,DataRegularSeason20242025!$B$3:$B$1315, "&lt;=" &amp; $A112, DataRegularSeason20242025!$E$3:$E$1315, D$1)</f>
        <v>11</v>
      </c>
      <c r="E112" s="2">
        <f>SUMIFS(DataRegularSeason20242025!$AA$3:$AA$1315,DataRegularSeason20242025!$B$3:$B$1315, "&lt;=" &amp; $A112, DataRegularSeason20242025!$D$3:$D$1315, E$1)+SUMIFS(DataRegularSeason20242025!$AB$3:$AB$1315,DataRegularSeason20242025!$B$3:$B$1315, "&lt;=" &amp; $A112, DataRegularSeason20242025!$E$3:$E$1315, E$1)</f>
        <v>20</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16</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12</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13</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21</v>
      </c>
      <c r="N112" s="2">
        <f>SUMIFS(DataRegularSeason20242025!$AA$3:$AA$1315,DataRegularSeason20242025!$B$3:$B$1315, "&lt;=" &amp; $A112, DataRegularSeason20242025!$D$3:$D$1315, N$1)+SUMIFS(DataRegularSeason20242025!$AB$3:$AB$1315,DataRegularSeason20242025!$B$3:$B$1315, "&lt;=" &amp; $A112, DataRegularSeason20242025!$E$3:$E$1315, N$1)</f>
        <v>19</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10</v>
      </c>
      <c r="Q112" s="2">
        <f>SUMIFS(DataRegularSeason20242025!$AA$3:$AA$1315,DataRegularSeason20242025!$B$3:$B$1315, "&lt;=" &amp; $A112, DataRegularSeason20242025!$D$3:$D$1315, Q$1)+SUMIFS(DataRegularSeason20242025!$AB$3:$AB$1315,DataRegularSeason20242025!$B$3:$B$1315, "&lt;=" &amp; $A112, DataRegularSeason20242025!$E$3:$E$1315, Q$1)</f>
        <v>20</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14</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12</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10</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16</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15</v>
      </c>
      <c r="AE112" s="2">
        <f>SUMIFS(DataRegularSeason20242025!$AA$3:$AA$1315,DataRegularSeason20242025!$B$3:$B$1315, "&lt;=" &amp; $A112, DataRegularSeason20242025!$D$3:$D$1315, AE$1)+SUMIFS(DataRegularSeason20242025!$AB$3:$AB$1315,DataRegularSeason20242025!$B$3:$B$1315, "&lt;=" &amp; $A112, DataRegularSeason20242025!$E$3:$E$1315, AE$1)</f>
        <v>19</v>
      </c>
      <c r="AF112" s="2">
        <f>SUMIFS(DataRegularSeason20242025!$AA$3:$AA$1315,DataRegularSeason20242025!$B$3:$B$1315, "&lt;=" &amp; $A112, DataRegularSeason20242025!$D$3:$D$1315, AF$1)+SUMIFS(DataRegularSeason20242025!$AB$3:$AB$1315,DataRegularSeason20242025!$B$3:$B$1315, "&lt;=" &amp; $A112, DataRegularSeason20242025!$E$3:$E$1315, AF$1)</f>
        <v>26</v>
      </c>
      <c r="AG112" s="2">
        <f>SUMIFS(DataRegularSeason20242025!$AA$3:$AA$1315,DataRegularSeason20242025!$B$3:$B$1315, "&lt;=" &amp; $A112, DataRegularSeason20242025!$D$3:$D$1315, AG$1)+SUMIFS(DataRegularSeason20242025!$AB$3:$AB$1315,DataRegularSeason20242025!$B$3:$B$1315, "&lt;=" &amp; $A112, DataRegularSeason20242025!$E$3:$E$1315, AG$1)</f>
        <v>18</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15</v>
      </c>
      <c r="D113" s="2">
        <f>SUMIFS(DataRegularSeason20242025!$AA$3:$AA$1315,DataRegularSeason20242025!$B$3:$B$1315, "&lt;=" &amp; $A113, DataRegularSeason20242025!$D$3:$D$1315, D$1)+SUMIFS(DataRegularSeason20242025!$AB$3:$AB$1315,DataRegularSeason20242025!$B$3:$B$1315, "&lt;=" &amp; $A113, DataRegularSeason20242025!$E$3:$E$1315, D$1)</f>
        <v>11</v>
      </c>
      <c r="E113" s="2">
        <f>SUMIFS(DataRegularSeason20242025!$AA$3:$AA$1315,DataRegularSeason20242025!$B$3:$B$1315, "&lt;=" &amp; $A113, DataRegularSeason20242025!$D$3:$D$1315, E$1)+SUMIFS(DataRegularSeason20242025!$AB$3:$AB$1315,DataRegularSeason20242025!$B$3:$B$1315, "&lt;=" &amp; $A113, DataRegularSeason20242025!$E$3:$E$1315, E$1)</f>
        <v>20</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16</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12</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13</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21</v>
      </c>
      <c r="N113" s="2">
        <f>SUMIFS(DataRegularSeason20242025!$AA$3:$AA$1315,DataRegularSeason20242025!$B$3:$B$1315, "&lt;=" &amp; $A113, DataRegularSeason20242025!$D$3:$D$1315, N$1)+SUMIFS(DataRegularSeason20242025!$AB$3:$AB$1315,DataRegularSeason20242025!$B$3:$B$1315, "&lt;=" &amp; $A113, DataRegularSeason20242025!$E$3:$E$1315, N$1)</f>
        <v>19</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10</v>
      </c>
      <c r="Q113" s="2">
        <f>SUMIFS(DataRegularSeason20242025!$AA$3:$AA$1315,DataRegularSeason20242025!$B$3:$B$1315, "&lt;=" &amp; $A113, DataRegularSeason20242025!$D$3:$D$1315, Q$1)+SUMIFS(DataRegularSeason20242025!$AB$3:$AB$1315,DataRegularSeason20242025!$B$3:$B$1315, "&lt;=" &amp; $A113, DataRegularSeason20242025!$E$3:$E$1315, Q$1)</f>
        <v>20</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14</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12</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10</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16</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15</v>
      </c>
      <c r="AE113" s="2">
        <f>SUMIFS(DataRegularSeason20242025!$AA$3:$AA$1315,DataRegularSeason20242025!$B$3:$B$1315, "&lt;=" &amp; $A113, DataRegularSeason20242025!$D$3:$D$1315, AE$1)+SUMIFS(DataRegularSeason20242025!$AB$3:$AB$1315,DataRegularSeason20242025!$B$3:$B$1315, "&lt;=" &amp; $A113, DataRegularSeason20242025!$E$3:$E$1315, AE$1)</f>
        <v>19</v>
      </c>
      <c r="AF113" s="2">
        <f>SUMIFS(DataRegularSeason20242025!$AA$3:$AA$1315,DataRegularSeason20242025!$B$3:$B$1315, "&lt;=" &amp; $A113, DataRegularSeason20242025!$D$3:$D$1315, AF$1)+SUMIFS(DataRegularSeason20242025!$AB$3:$AB$1315,DataRegularSeason20242025!$B$3:$B$1315, "&lt;=" &amp; $A113, DataRegularSeason20242025!$E$3:$E$1315, AF$1)</f>
        <v>26</v>
      </c>
      <c r="AG113" s="2">
        <f>SUMIFS(DataRegularSeason20242025!$AA$3:$AA$1315,DataRegularSeason20242025!$B$3:$B$1315, "&lt;=" &amp; $A113, DataRegularSeason20242025!$D$3:$D$1315, AG$1)+SUMIFS(DataRegularSeason20242025!$AB$3:$AB$1315,DataRegularSeason20242025!$B$3:$B$1315, "&lt;=" &amp; $A113, DataRegularSeason20242025!$E$3:$E$1315, AG$1)</f>
        <v>18</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15</v>
      </c>
      <c r="D114" s="2">
        <f>SUMIFS(DataRegularSeason20242025!$AA$3:$AA$1315,DataRegularSeason20242025!$B$3:$B$1315, "&lt;=" &amp; $A114, DataRegularSeason20242025!$D$3:$D$1315, D$1)+SUMIFS(DataRegularSeason20242025!$AB$3:$AB$1315,DataRegularSeason20242025!$B$3:$B$1315, "&lt;=" &amp; $A114, DataRegularSeason20242025!$E$3:$E$1315, D$1)</f>
        <v>11</v>
      </c>
      <c r="E114" s="2">
        <f>SUMIFS(DataRegularSeason20242025!$AA$3:$AA$1315,DataRegularSeason20242025!$B$3:$B$1315, "&lt;=" &amp; $A114, DataRegularSeason20242025!$D$3:$D$1315, E$1)+SUMIFS(DataRegularSeason20242025!$AB$3:$AB$1315,DataRegularSeason20242025!$B$3:$B$1315, "&lt;=" &amp; $A114, DataRegularSeason20242025!$E$3:$E$1315, E$1)</f>
        <v>20</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16</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12</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13</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21</v>
      </c>
      <c r="N114" s="2">
        <f>SUMIFS(DataRegularSeason20242025!$AA$3:$AA$1315,DataRegularSeason20242025!$B$3:$B$1315, "&lt;=" &amp; $A114, DataRegularSeason20242025!$D$3:$D$1315, N$1)+SUMIFS(DataRegularSeason20242025!$AB$3:$AB$1315,DataRegularSeason20242025!$B$3:$B$1315, "&lt;=" &amp; $A114, DataRegularSeason20242025!$E$3:$E$1315, N$1)</f>
        <v>19</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10</v>
      </c>
      <c r="Q114" s="2">
        <f>SUMIFS(DataRegularSeason20242025!$AA$3:$AA$1315,DataRegularSeason20242025!$B$3:$B$1315, "&lt;=" &amp; $A114, DataRegularSeason20242025!$D$3:$D$1315, Q$1)+SUMIFS(DataRegularSeason20242025!$AB$3:$AB$1315,DataRegularSeason20242025!$B$3:$B$1315, "&lt;=" &amp; $A114, DataRegularSeason20242025!$E$3:$E$1315, Q$1)</f>
        <v>20</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14</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12</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10</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16</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15</v>
      </c>
      <c r="AE114" s="2">
        <f>SUMIFS(DataRegularSeason20242025!$AA$3:$AA$1315,DataRegularSeason20242025!$B$3:$B$1315, "&lt;=" &amp; $A114, DataRegularSeason20242025!$D$3:$D$1315, AE$1)+SUMIFS(DataRegularSeason20242025!$AB$3:$AB$1315,DataRegularSeason20242025!$B$3:$B$1315, "&lt;=" &amp; $A114, DataRegularSeason20242025!$E$3:$E$1315, AE$1)</f>
        <v>19</v>
      </c>
      <c r="AF114" s="2">
        <f>SUMIFS(DataRegularSeason20242025!$AA$3:$AA$1315,DataRegularSeason20242025!$B$3:$B$1315, "&lt;=" &amp; $A114, DataRegularSeason20242025!$D$3:$D$1315, AF$1)+SUMIFS(DataRegularSeason20242025!$AB$3:$AB$1315,DataRegularSeason20242025!$B$3:$B$1315, "&lt;=" &amp; $A114, DataRegularSeason20242025!$E$3:$E$1315, AF$1)</f>
        <v>26</v>
      </c>
      <c r="AG114" s="2">
        <f>SUMIFS(DataRegularSeason20242025!$AA$3:$AA$1315,DataRegularSeason20242025!$B$3:$B$1315, "&lt;=" &amp; $A114, DataRegularSeason20242025!$D$3:$D$1315, AG$1)+SUMIFS(DataRegularSeason20242025!$AB$3:$AB$1315,DataRegularSeason20242025!$B$3:$B$1315, "&lt;=" &amp; $A114, DataRegularSeason20242025!$E$3:$E$1315, AG$1)</f>
        <v>18</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15</v>
      </c>
      <c r="D115" s="2">
        <f>SUMIFS(DataRegularSeason20242025!$AA$3:$AA$1315,DataRegularSeason20242025!$B$3:$B$1315, "&lt;=" &amp; $A115, DataRegularSeason20242025!$D$3:$D$1315, D$1)+SUMIFS(DataRegularSeason20242025!$AB$3:$AB$1315,DataRegularSeason20242025!$B$3:$B$1315, "&lt;=" &amp; $A115, DataRegularSeason20242025!$E$3:$E$1315, D$1)</f>
        <v>11</v>
      </c>
      <c r="E115" s="2">
        <f>SUMIFS(DataRegularSeason20242025!$AA$3:$AA$1315,DataRegularSeason20242025!$B$3:$B$1315, "&lt;=" &amp; $A115, DataRegularSeason20242025!$D$3:$D$1315, E$1)+SUMIFS(DataRegularSeason20242025!$AB$3:$AB$1315,DataRegularSeason20242025!$B$3:$B$1315, "&lt;=" &amp; $A115, DataRegularSeason20242025!$E$3:$E$1315, E$1)</f>
        <v>20</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16</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12</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13</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21</v>
      </c>
      <c r="N115" s="2">
        <f>SUMIFS(DataRegularSeason20242025!$AA$3:$AA$1315,DataRegularSeason20242025!$B$3:$B$1315, "&lt;=" &amp; $A115, DataRegularSeason20242025!$D$3:$D$1315, N$1)+SUMIFS(DataRegularSeason20242025!$AB$3:$AB$1315,DataRegularSeason20242025!$B$3:$B$1315, "&lt;=" &amp; $A115, DataRegularSeason20242025!$E$3:$E$1315, N$1)</f>
        <v>19</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10</v>
      </c>
      <c r="Q115" s="2">
        <f>SUMIFS(DataRegularSeason20242025!$AA$3:$AA$1315,DataRegularSeason20242025!$B$3:$B$1315, "&lt;=" &amp; $A115, DataRegularSeason20242025!$D$3:$D$1315, Q$1)+SUMIFS(DataRegularSeason20242025!$AB$3:$AB$1315,DataRegularSeason20242025!$B$3:$B$1315, "&lt;=" &amp; $A115, DataRegularSeason20242025!$E$3:$E$1315, Q$1)</f>
        <v>20</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14</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12</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10</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16</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15</v>
      </c>
      <c r="AE115" s="2">
        <f>SUMIFS(DataRegularSeason20242025!$AA$3:$AA$1315,DataRegularSeason20242025!$B$3:$B$1315, "&lt;=" &amp; $A115, DataRegularSeason20242025!$D$3:$D$1315, AE$1)+SUMIFS(DataRegularSeason20242025!$AB$3:$AB$1315,DataRegularSeason20242025!$B$3:$B$1315, "&lt;=" &amp; $A115, DataRegularSeason20242025!$E$3:$E$1315, AE$1)</f>
        <v>19</v>
      </c>
      <c r="AF115" s="2">
        <f>SUMIFS(DataRegularSeason20242025!$AA$3:$AA$1315,DataRegularSeason20242025!$B$3:$B$1315, "&lt;=" &amp; $A115, DataRegularSeason20242025!$D$3:$D$1315, AF$1)+SUMIFS(DataRegularSeason20242025!$AB$3:$AB$1315,DataRegularSeason20242025!$B$3:$B$1315, "&lt;=" &amp; $A115, DataRegularSeason20242025!$E$3:$E$1315, AF$1)</f>
        <v>26</v>
      </c>
      <c r="AG115" s="2">
        <f>SUMIFS(DataRegularSeason20242025!$AA$3:$AA$1315,DataRegularSeason20242025!$B$3:$B$1315, "&lt;=" &amp; $A115, DataRegularSeason20242025!$D$3:$D$1315, AG$1)+SUMIFS(DataRegularSeason20242025!$AB$3:$AB$1315,DataRegularSeason20242025!$B$3:$B$1315, "&lt;=" &amp; $A115, DataRegularSeason20242025!$E$3:$E$1315, AG$1)</f>
        <v>18</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15</v>
      </c>
      <c r="D116" s="2">
        <f>SUMIFS(DataRegularSeason20242025!$AA$3:$AA$1315,DataRegularSeason20242025!$B$3:$B$1315, "&lt;=" &amp; $A116, DataRegularSeason20242025!$D$3:$D$1315, D$1)+SUMIFS(DataRegularSeason20242025!$AB$3:$AB$1315,DataRegularSeason20242025!$B$3:$B$1315, "&lt;=" &amp; $A116, DataRegularSeason20242025!$E$3:$E$1315, D$1)</f>
        <v>11</v>
      </c>
      <c r="E116" s="2">
        <f>SUMIFS(DataRegularSeason20242025!$AA$3:$AA$1315,DataRegularSeason20242025!$B$3:$B$1315, "&lt;=" &amp; $A116, DataRegularSeason20242025!$D$3:$D$1315, E$1)+SUMIFS(DataRegularSeason20242025!$AB$3:$AB$1315,DataRegularSeason20242025!$B$3:$B$1315, "&lt;=" &amp; $A116, DataRegularSeason20242025!$E$3:$E$1315, E$1)</f>
        <v>20</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16</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12</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13</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21</v>
      </c>
      <c r="N116" s="2">
        <f>SUMIFS(DataRegularSeason20242025!$AA$3:$AA$1315,DataRegularSeason20242025!$B$3:$B$1315, "&lt;=" &amp; $A116, DataRegularSeason20242025!$D$3:$D$1315, N$1)+SUMIFS(DataRegularSeason20242025!$AB$3:$AB$1315,DataRegularSeason20242025!$B$3:$B$1315, "&lt;=" &amp; $A116, DataRegularSeason20242025!$E$3:$E$1315, N$1)</f>
        <v>19</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10</v>
      </c>
      <c r="Q116" s="2">
        <f>SUMIFS(DataRegularSeason20242025!$AA$3:$AA$1315,DataRegularSeason20242025!$B$3:$B$1315, "&lt;=" &amp; $A116, DataRegularSeason20242025!$D$3:$D$1315, Q$1)+SUMIFS(DataRegularSeason20242025!$AB$3:$AB$1315,DataRegularSeason20242025!$B$3:$B$1315, "&lt;=" &amp; $A116, DataRegularSeason20242025!$E$3:$E$1315, Q$1)</f>
        <v>20</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14</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12</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10</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16</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15</v>
      </c>
      <c r="AE116" s="2">
        <f>SUMIFS(DataRegularSeason20242025!$AA$3:$AA$1315,DataRegularSeason20242025!$B$3:$B$1315, "&lt;=" &amp; $A116, DataRegularSeason20242025!$D$3:$D$1315, AE$1)+SUMIFS(DataRegularSeason20242025!$AB$3:$AB$1315,DataRegularSeason20242025!$B$3:$B$1315, "&lt;=" &amp; $A116, DataRegularSeason20242025!$E$3:$E$1315, AE$1)</f>
        <v>19</v>
      </c>
      <c r="AF116" s="2">
        <f>SUMIFS(DataRegularSeason20242025!$AA$3:$AA$1315,DataRegularSeason20242025!$B$3:$B$1315, "&lt;=" &amp; $A116, DataRegularSeason20242025!$D$3:$D$1315, AF$1)+SUMIFS(DataRegularSeason20242025!$AB$3:$AB$1315,DataRegularSeason20242025!$B$3:$B$1315, "&lt;=" &amp; $A116, DataRegularSeason20242025!$E$3:$E$1315, AF$1)</f>
        <v>26</v>
      </c>
      <c r="AG116" s="2">
        <f>SUMIFS(DataRegularSeason20242025!$AA$3:$AA$1315,DataRegularSeason20242025!$B$3:$B$1315, "&lt;=" &amp; $A116, DataRegularSeason20242025!$D$3:$D$1315, AG$1)+SUMIFS(DataRegularSeason20242025!$AB$3:$AB$1315,DataRegularSeason20242025!$B$3:$B$1315, "&lt;=" &amp; $A116, DataRegularSeason20242025!$E$3:$E$1315, AG$1)</f>
        <v>18</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15</v>
      </c>
      <c r="D117" s="2">
        <f>SUMIFS(DataRegularSeason20242025!$AA$3:$AA$1315,DataRegularSeason20242025!$B$3:$B$1315, "&lt;=" &amp; $A117, DataRegularSeason20242025!$D$3:$D$1315, D$1)+SUMIFS(DataRegularSeason20242025!$AB$3:$AB$1315,DataRegularSeason20242025!$B$3:$B$1315, "&lt;=" &amp; $A117, DataRegularSeason20242025!$E$3:$E$1315, D$1)</f>
        <v>11</v>
      </c>
      <c r="E117" s="2">
        <f>SUMIFS(DataRegularSeason20242025!$AA$3:$AA$1315,DataRegularSeason20242025!$B$3:$B$1315, "&lt;=" &amp; $A117, DataRegularSeason20242025!$D$3:$D$1315, E$1)+SUMIFS(DataRegularSeason20242025!$AB$3:$AB$1315,DataRegularSeason20242025!$B$3:$B$1315, "&lt;=" &amp; $A117, DataRegularSeason20242025!$E$3:$E$1315, E$1)</f>
        <v>20</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16</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12</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13</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21</v>
      </c>
      <c r="N117" s="2">
        <f>SUMIFS(DataRegularSeason20242025!$AA$3:$AA$1315,DataRegularSeason20242025!$B$3:$B$1315, "&lt;=" &amp; $A117, DataRegularSeason20242025!$D$3:$D$1315, N$1)+SUMIFS(DataRegularSeason20242025!$AB$3:$AB$1315,DataRegularSeason20242025!$B$3:$B$1315, "&lt;=" &amp; $A117, DataRegularSeason20242025!$E$3:$E$1315, N$1)</f>
        <v>19</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10</v>
      </c>
      <c r="Q117" s="2">
        <f>SUMIFS(DataRegularSeason20242025!$AA$3:$AA$1315,DataRegularSeason20242025!$B$3:$B$1315, "&lt;=" &amp; $A117, DataRegularSeason20242025!$D$3:$D$1315, Q$1)+SUMIFS(DataRegularSeason20242025!$AB$3:$AB$1315,DataRegularSeason20242025!$B$3:$B$1315, "&lt;=" &amp; $A117, DataRegularSeason20242025!$E$3:$E$1315, Q$1)</f>
        <v>20</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14</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12</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10</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16</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15</v>
      </c>
      <c r="AE117" s="2">
        <f>SUMIFS(DataRegularSeason20242025!$AA$3:$AA$1315,DataRegularSeason20242025!$B$3:$B$1315, "&lt;=" &amp; $A117, DataRegularSeason20242025!$D$3:$D$1315, AE$1)+SUMIFS(DataRegularSeason20242025!$AB$3:$AB$1315,DataRegularSeason20242025!$B$3:$B$1315, "&lt;=" &amp; $A117, DataRegularSeason20242025!$E$3:$E$1315, AE$1)</f>
        <v>19</v>
      </c>
      <c r="AF117" s="2">
        <f>SUMIFS(DataRegularSeason20242025!$AA$3:$AA$1315,DataRegularSeason20242025!$B$3:$B$1315, "&lt;=" &amp; $A117, DataRegularSeason20242025!$D$3:$D$1315, AF$1)+SUMIFS(DataRegularSeason20242025!$AB$3:$AB$1315,DataRegularSeason20242025!$B$3:$B$1315, "&lt;=" &amp; $A117, DataRegularSeason20242025!$E$3:$E$1315, AF$1)</f>
        <v>26</v>
      </c>
      <c r="AG117" s="2">
        <f>SUMIFS(DataRegularSeason20242025!$AA$3:$AA$1315,DataRegularSeason20242025!$B$3:$B$1315, "&lt;=" &amp; $A117, DataRegularSeason20242025!$D$3:$D$1315, AG$1)+SUMIFS(DataRegularSeason20242025!$AB$3:$AB$1315,DataRegularSeason20242025!$B$3:$B$1315, "&lt;=" &amp; $A117, DataRegularSeason20242025!$E$3:$E$1315, AG$1)</f>
        <v>18</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15</v>
      </c>
      <c r="D118" s="2">
        <f>SUMIFS(DataRegularSeason20242025!$AA$3:$AA$1315,DataRegularSeason20242025!$B$3:$B$1315, "&lt;=" &amp; $A118, DataRegularSeason20242025!$D$3:$D$1315, D$1)+SUMIFS(DataRegularSeason20242025!$AB$3:$AB$1315,DataRegularSeason20242025!$B$3:$B$1315, "&lt;=" &amp; $A118, DataRegularSeason20242025!$E$3:$E$1315, D$1)</f>
        <v>11</v>
      </c>
      <c r="E118" s="2">
        <f>SUMIFS(DataRegularSeason20242025!$AA$3:$AA$1315,DataRegularSeason20242025!$B$3:$B$1315, "&lt;=" &amp; $A118, DataRegularSeason20242025!$D$3:$D$1315, E$1)+SUMIFS(DataRegularSeason20242025!$AB$3:$AB$1315,DataRegularSeason20242025!$B$3:$B$1315, "&lt;=" &amp; $A118, DataRegularSeason20242025!$E$3:$E$1315, E$1)</f>
        <v>20</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16</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12</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13</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21</v>
      </c>
      <c r="N118" s="2">
        <f>SUMIFS(DataRegularSeason20242025!$AA$3:$AA$1315,DataRegularSeason20242025!$B$3:$B$1315, "&lt;=" &amp; $A118, DataRegularSeason20242025!$D$3:$D$1315, N$1)+SUMIFS(DataRegularSeason20242025!$AB$3:$AB$1315,DataRegularSeason20242025!$B$3:$B$1315, "&lt;=" &amp; $A118, DataRegularSeason20242025!$E$3:$E$1315, N$1)</f>
        <v>19</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10</v>
      </c>
      <c r="Q118" s="2">
        <f>SUMIFS(DataRegularSeason20242025!$AA$3:$AA$1315,DataRegularSeason20242025!$B$3:$B$1315, "&lt;=" &amp; $A118, DataRegularSeason20242025!$D$3:$D$1315, Q$1)+SUMIFS(DataRegularSeason20242025!$AB$3:$AB$1315,DataRegularSeason20242025!$B$3:$B$1315, "&lt;=" &amp; $A118, DataRegularSeason20242025!$E$3:$E$1315, Q$1)</f>
        <v>20</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14</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12</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10</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16</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15</v>
      </c>
      <c r="AE118" s="2">
        <f>SUMIFS(DataRegularSeason20242025!$AA$3:$AA$1315,DataRegularSeason20242025!$B$3:$B$1315, "&lt;=" &amp; $A118, DataRegularSeason20242025!$D$3:$D$1315, AE$1)+SUMIFS(DataRegularSeason20242025!$AB$3:$AB$1315,DataRegularSeason20242025!$B$3:$B$1315, "&lt;=" &amp; $A118, DataRegularSeason20242025!$E$3:$E$1315, AE$1)</f>
        <v>19</v>
      </c>
      <c r="AF118" s="2">
        <f>SUMIFS(DataRegularSeason20242025!$AA$3:$AA$1315,DataRegularSeason20242025!$B$3:$B$1315, "&lt;=" &amp; $A118, DataRegularSeason20242025!$D$3:$D$1315, AF$1)+SUMIFS(DataRegularSeason20242025!$AB$3:$AB$1315,DataRegularSeason20242025!$B$3:$B$1315, "&lt;=" &amp; $A118, DataRegularSeason20242025!$E$3:$E$1315, AF$1)</f>
        <v>26</v>
      </c>
      <c r="AG118" s="2">
        <f>SUMIFS(DataRegularSeason20242025!$AA$3:$AA$1315,DataRegularSeason20242025!$B$3:$B$1315, "&lt;=" &amp; $A118, DataRegularSeason20242025!$D$3:$D$1315, AG$1)+SUMIFS(DataRegularSeason20242025!$AB$3:$AB$1315,DataRegularSeason20242025!$B$3:$B$1315, "&lt;=" &amp; $A118, DataRegularSeason20242025!$E$3:$E$1315, AG$1)</f>
        <v>18</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15</v>
      </c>
      <c r="D119" s="2">
        <f>SUMIFS(DataRegularSeason20242025!$AA$3:$AA$1315,DataRegularSeason20242025!$B$3:$B$1315, "&lt;=" &amp; $A119, DataRegularSeason20242025!$D$3:$D$1315, D$1)+SUMIFS(DataRegularSeason20242025!$AB$3:$AB$1315,DataRegularSeason20242025!$B$3:$B$1315, "&lt;=" &amp; $A119, DataRegularSeason20242025!$E$3:$E$1315, D$1)</f>
        <v>11</v>
      </c>
      <c r="E119" s="2">
        <f>SUMIFS(DataRegularSeason20242025!$AA$3:$AA$1315,DataRegularSeason20242025!$B$3:$B$1315, "&lt;=" &amp; $A119, DataRegularSeason20242025!$D$3:$D$1315, E$1)+SUMIFS(DataRegularSeason20242025!$AB$3:$AB$1315,DataRegularSeason20242025!$B$3:$B$1315, "&lt;=" &amp; $A119, DataRegularSeason20242025!$E$3:$E$1315, E$1)</f>
        <v>20</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16</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12</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13</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21</v>
      </c>
      <c r="N119" s="2">
        <f>SUMIFS(DataRegularSeason20242025!$AA$3:$AA$1315,DataRegularSeason20242025!$B$3:$B$1315, "&lt;=" &amp; $A119, DataRegularSeason20242025!$D$3:$D$1315, N$1)+SUMIFS(DataRegularSeason20242025!$AB$3:$AB$1315,DataRegularSeason20242025!$B$3:$B$1315, "&lt;=" &amp; $A119, DataRegularSeason20242025!$E$3:$E$1315, N$1)</f>
        <v>19</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10</v>
      </c>
      <c r="Q119" s="2">
        <f>SUMIFS(DataRegularSeason20242025!$AA$3:$AA$1315,DataRegularSeason20242025!$B$3:$B$1315, "&lt;=" &amp; $A119, DataRegularSeason20242025!$D$3:$D$1315, Q$1)+SUMIFS(DataRegularSeason20242025!$AB$3:$AB$1315,DataRegularSeason20242025!$B$3:$B$1315, "&lt;=" &amp; $A119, DataRegularSeason20242025!$E$3:$E$1315, Q$1)</f>
        <v>20</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14</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12</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10</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16</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15</v>
      </c>
      <c r="AE119" s="2">
        <f>SUMIFS(DataRegularSeason20242025!$AA$3:$AA$1315,DataRegularSeason20242025!$B$3:$B$1315, "&lt;=" &amp; $A119, DataRegularSeason20242025!$D$3:$D$1315, AE$1)+SUMIFS(DataRegularSeason20242025!$AB$3:$AB$1315,DataRegularSeason20242025!$B$3:$B$1315, "&lt;=" &amp; $A119, DataRegularSeason20242025!$E$3:$E$1315, AE$1)</f>
        <v>19</v>
      </c>
      <c r="AF119" s="2">
        <f>SUMIFS(DataRegularSeason20242025!$AA$3:$AA$1315,DataRegularSeason20242025!$B$3:$B$1315, "&lt;=" &amp; $A119, DataRegularSeason20242025!$D$3:$D$1315, AF$1)+SUMIFS(DataRegularSeason20242025!$AB$3:$AB$1315,DataRegularSeason20242025!$B$3:$B$1315, "&lt;=" &amp; $A119, DataRegularSeason20242025!$E$3:$E$1315, AF$1)</f>
        <v>26</v>
      </c>
      <c r="AG119" s="2">
        <f>SUMIFS(DataRegularSeason20242025!$AA$3:$AA$1315,DataRegularSeason20242025!$B$3:$B$1315, "&lt;=" &amp; $A119, DataRegularSeason20242025!$D$3:$D$1315, AG$1)+SUMIFS(DataRegularSeason20242025!$AB$3:$AB$1315,DataRegularSeason20242025!$B$3:$B$1315, "&lt;=" &amp; $A119, DataRegularSeason20242025!$E$3:$E$1315, AG$1)</f>
        <v>18</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15</v>
      </c>
      <c r="D120" s="2">
        <f>SUMIFS(DataRegularSeason20242025!$AA$3:$AA$1315,DataRegularSeason20242025!$B$3:$B$1315, "&lt;=" &amp; $A120, DataRegularSeason20242025!$D$3:$D$1315, D$1)+SUMIFS(DataRegularSeason20242025!$AB$3:$AB$1315,DataRegularSeason20242025!$B$3:$B$1315, "&lt;=" &amp; $A120, DataRegularSeason20242025!$E$3:$E$1315, D$1)</f>
        <v>11</v>
      </c>
      <c r="E120" s="2">
        <f>SUMIFS(DataRegularSeason20242025!$AA$3:$AA$1315,DataRegularSeason20242025!$B$3:$B$1315, "&lt;=" &amp; $A120, DataRegularSeason20242025!$D$3:$D$1315, E$1)+SUMIFS(DataRegularSeason20242025!$AB$3:$AB$1315,DataRegularSeason20242025!$B$3:$B$1315, "&lt;=" &amp; $A120, DataRegularSeason20242025!$E$3:$E$1315, E$1)</f>
        <v>20</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16</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12</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13</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21</v>
      </c>
      <c r="N120" s="2">
        <f>SUMIFS(DataRegularSeason20242025!$AA$3:$AA$1315,DataRegularSeason20242025!$B$3:$B$1315, "&lt;=" &amp; $A120, DataRegularSeason20242025!$D$3:$D$1315, N$1)+SUMIFS(DataRegularSeason20242025!$AB$3:$AB$1315,DataRegularSeason20242025!$B$3:$B$1315, "&lt;=" &amp; $A120, DataRegularSeason20242025!$E$3:$E$1315, N$1)</f>
        <v>19</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10</v>
      </c>
      <c r="Q120" s="2">
        <f>SUMIFS(DataRegularSeason20242025!$AA$3:$AA$1315,DataRegularSeason20242025!$B$3:$B$1315, "&lt;=" &amp; $A120, DataRegularSeason20242025!$D$3:$D$1315, Q$1)+SUMIFS(DataRegularSeason20242025!$AB$3:$AB$1315,DataRegularSeason20242025!$B$3:$B$1315, "&lt;=" &amp; $A120, DataRegularSeason20242025!$E$3:$E$1315, Q$1)</f>
        <v>20</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14</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12</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10</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16</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15</v>
      </c>
      <c r="AE120" s="2">
        <f>SUMIFS(DataRegularSeason20242025!$AA$3:$AA$1315,DataRegularSeason20242025!$B$3:$B$1315, "&lt;=" &amp; $A120, DataRegularSeason20242025!$D$3:$D$1315, AE$1)+SUMIFS(DataRegularSeason20242025!$AB$3:$AB$1315,DataRegularSeason20242025!$B$3:$B$1315, "&lt;=" &amp; $A120, DataRegularSeason20242025!$E$3:$E$1315, AE$1)</f>
        <v>19</v>
      </c>
      <c r="AF120" s="2">
        <f>SUMIFS(DataRegularSeason20242025!$AA$3:$AA$1315,DataRegularSeason20242025!$B$3:$B$1315, "&lt;=" &amp; $A120, DataRegularSeason20242025!$D$3:$D$1315, AF$1)+SUMIFS(DataRegularSeason20242025!$AB$3:$AB$1315,DataRegularSeason20242025!$B$3:$B$1315, "&lt;=" &amp; $A120, DataRegularSeason20242025!$E$3:$E$1315, AF$1)</f>
        <v>26</v>
      </c>
      <c r="AG120" s="2">
        <f>SUMIFS(DataRegularSeason20242025!$AA$3:$AA$1315,DataRegularSeason20242025!$B$3:$B$1315, "&lt;=" &amp; $A120, DataRegularSeason20242025!$D$3:$D$1315, AG$1)+SUMIFS(DataRegularSeason20242025!$AB$3:$AB$1315,DataRegularSeason20242025!$B$3:$B$1315, "&lt;=" &amp; $A120, DataRegularSeason20242025!$E$3:$E$1315, AG$1)</f>
        <v>18</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15</v>
      </c>
      <c r="D121" s="2">
        <f>SUMIFS(DataRegularSeason20242025!$AA$3:$AA$1315,DataRegularSeason20242025!$B$3:$B$1315, "&lt;=" &amp; $A121, DataRegularSeason20242025!$D$3:$D$1315, D$1)+SUMIFS(DataRegularSeason20242025!$AB$3:$AB$1315,DataRegularSeason20242025!$B$3:$B$1315, "&lt;=" &amp; $A121, DataRegularSeason20242025!$E$3:$E$1315, D$1)</f>
        <v>11</v>
      </c>
      <c r="E121" s="2">
        <f>SUMIFS(DataRegularSeason20242025!$AA$3:$AA$1315,DataRegularSeason20242025!$B$3:$B$1315, "&lt;=" &amp; $A121, DataRegularSeason20242025!$D$3:$D$1315, E$1)+SUMIFS(DataRegularSeason20242025!$AB$3:$AB$1315,DataRegularSeason20242025!$B$3:$B$1315, "&lt;=" &amp; $A121, DataRegularSeason20242025!$E$3:$E$1315, E$1)</f>
        <v>20</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16</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12</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13</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21</v>
      </c>
      <c r="N121" s="2">
        <f>SUMIFS(DataRegularSeason20242025!$AA$3:$AA$1315,DataRegularSeason20242025!$B$3:$B$1315, "&lt;=" &amp; $A121, DataRegularSeason20242025!$D$3:$D$1315, N$1)+SUMIFS(DataRegularSeason20242025!$AB$3:$AB$1315,DataRegularSeason20242025!$B$3:$B$1315, "&lt;=" &amp; $A121, DataRegularSeason20242025!$E$3:$E$1315, N$1)</f>
        <v>19</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10</v>
      </c>
      <c r="Q121" s="2">
        <f>SUMIFS(DataRegularSeason20242025!$AA$3:$AA$1315,DataRegularSeason20242025!$B$3:$B$1315, "&lt;=" &amp; $A121, DataRegularSeason20242025!$D$3:$D$1315, Q$1)+SUMIFS(DataRegularSeason20242025!$AB$3:$AB$1315,DataRegularSeason20242025!$B$3:$B$1315, "&lt;=" &amp; $A121, DataRegularSeason20242025!$E$3:$E$1315, Q$1)</f>
        <v>20</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14</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12</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10</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16</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15</v>
      </c>
      <c r="AE121" s="2">
        <f>SUMIFS(DataRegularSeason20242025!$AA$3:$AA$1315,DataRegularSeason20242025!$B$3:$B$1315, "&lt;=" &amp; $A121, DataRegularSeason20242025!$D$3:$D$1315, AE$1)+SUMIFS(DataRegularSeason20242025!$AB$3:$AB$1315,DataRegularSeason20242025!$B$3:$B$1315, "&lt;=" &amp; $A121, DataRegularSeason20242025!$E$3:$E$1315, AE$1)</f>
        <v>19</v>
      </c>
      <c r="AF121" s="2">
        <f>SUMIFS(DataRegularSeason20242025!$AA$3:$AA$1315,DataRegularSeason20242025!$B$3:$B$1315, "&lt;=" &amp; $A121, DataRegularSeason20242025!$D$3:$D$1315, AF$1)+SUMIFS(DataRegularSeason20242025!$AB$3:$AB$1315,DataRegularSeason20242025!$B$3:$B$1315, "&lt;=" &amp; $A121, DataRegularSeason20242025!$E$3:$E$1315, AF$1)</f>
        <v>26</v>
      </c>
      <c r="AG121" s="2">
        <f>SUMIFS(DataRegularSeason20242025!$AA$3:$AA$1315,DataRegularSeason20242025!$B$3:$B$1315, "&lt;=" &amp; $A121, DataRegularSeason20242025!$D$3:$D$1315, AG$1)+SUMIFS(DataRegularSeason20242025!$AB$3:$AB$1315,DataRegularSeason20242025!$B$3:$B$1315, "&lt;=" &amp; $A121, DataRegularSeason20242025!$E$3:$E$1315, AG$1)</f>
        <v>18</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15</v>
      </c>
      <c r="D122" s="2">
        <f>SUMIFS(DataRegularSeason20242025!$AA$3:$AA$1315,DataRegularSeason20242025!$B$3:$B$1315, "&lt;=" &amp; $A122, DataRegularSeason20242025!$D$3:$D$1315, D$1)+SUMIFS(DataRegularSeason20242025!$AB$3:$AB$1315,DataRegularSeason20242025!$B$3:$B$1315, "&lt;=" &amp; $A122, DataRegularSeason20242025!$E$3:$E$1315, D$1)</f>
        <v>11</v>
      </c>
      <c r="E122" s="2">
        <f>SUMIFS(DataRegularSeason20242025!$AA$3:$AA$1315,DataRegularSeason20242025!$B$3:$B$1315, "&lt;=" &amp; $A122, DataRegularSeason20242025!$D$3:$D$1315, E$1)+SUMIFS(DataRegularSeason20242025!$AB$3:$AB$1315,DataRegularSeason20242025!$B$3:$B$1315, "&lt;=" &amp; $A122, DataRegularSeason20242025!$E$3:$E$1315, E$1)</f>
        <v>20</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16</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12</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13</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21</v>
      </c>
      <c r="N122" s="2">
        <f>SUMIFS(DataRegularSeason20242025!$AA$3:$AA$1315,DataRegularSeason20242025!$B$3:$B$1315, "&lt;=" &amp; $A122, DataRegularSeason20242025!$D$3:$D$1315, N$1)+SUMIFS(DataRegularSeason20242025!$AB$3:$AB$1315,DataRegularSeason20242025!$B$3:$B$1315, "&lt;=" &amp; $A122, DataRegularSeason20242025!$E$3:$E$1315, N$1)</f>
        <v>19</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10</v>
      </c>
      <c r="Q122" s="2">
        <f>SUMIFS(DataRegularSeason20242025!$AA$3:$AA$1315,DataRegularSeason20242025!$B$3:$B$1315, "&lt;=" &amp; $A122, DataRegularSeason20242025!$D$3:$D$1315, Q$1)+SUMIFS(DataRegularSeason20242025!$AB$3:$AB$1315,DataRegularSeason20242025!$B$3:$B$1315, "&lt;=" &amp; $A122, DataRegularSeason20242025!$E$3:$E$1315, Q$1)</f>
        <v>20</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14</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12</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10</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16</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15</v>
      </c>
      <c r="AE122" s="2">
        <f>SUMIFS(DataRegularSeason20242025!$AA$3:$AA$1315,DataRegularSeason20242025!$B$3:$B$1315, "&lt;=" &amp; $A122, DataRegularSeason20242025!$D$3:$D$1315, AE$1)+SUMIFS(DataRegularSeason20242025!$AB$3:$AB$1315,DataRegularSeason20242025!$B$3:$B$1315, "&lt;=" &amp; $A122, DataRegularSeason20242025!$E$3:$E$1315, AE$1)</f>
        <v>19</v>
      </c>
      <c r="AF122" s="2">
        <f>SUMIFS(DataRegularSeason20242025!$AA$3:$AA$1315,DataRegularSeason20242025!$B$3:$B$1315, "&lt;=" &amp; $A122, DataRegularSeason20242025!$D$3:$D$1315, AF$1)+SUMIFS(DataRegularSeason20242025!$AB$3:$AB$1315,DataRegularSeason20242025!$B$3:$B$1315, "&lt;=" &amp; $A122, DataRegularSeason20242025!$E$3:$E$1315, AF$1)</f>
        <v>26</v>
      </c>
      <c r="AG122" s="2">
        <f>SUMIFS(DataRegularSeason20242025!$AA$3:$AA$1315,DataRegularSeason20242025!$B$3:$B$1315, "&lt;=" &amp; $A122, DataRegularSeason20242025!$D$3:$D$1315, AG$1)+SUMIFS(DataRegularSeason20242025!$AB$3:$AB$1315,DataRegularSeason20242025!$B$3:$B$1315, "&lt;=" &amp; $A122, DataRegularSeason20242025!$E$3:$E$1315, AG$1)</f>
        <v>18</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15</v>
      </c>
      <c r="D123" s="2">
        <f>SUMIFS(DataRegularSeason20242025!$AA$3:$AA$1315,DataRegularSeason20242025!$B$3:$B$1315, "&lt;=" &amp; $A123, DataRegularSeason20242025!$D$3:$D$1315, D$1)+SUMIFS(DataRegularSeason20242025!$AB$3:$AB$1315,DataRegularSeason20242025!$B$3:$B$1315, "&lt;=" &amp; $A123, DataRegularSeason20242025!$E$3:$E$1315, D$1)</f>
        <v>11</v>
      </c>
      <c r="E123" s="2">
        <f>SUMIFS(DataRegularSeason20242025!$AA$3:$AA$1315,DataRegularSeason20242025!$B$3:$B$1315, "&lt;=" &amp; $A123, DataRegularSeason20242025!$D$3:$D$1315, E$1)+SUMIFS(DataRegularSeason20242025!$AB$3:$AB$1315,DataRegularSeason20242025!$B$3:$B$1315, "&lt;=" &amp; $A123, DataRegularSeason20242025!$E$3:$E$1315, E$1)</f>
        <v>20</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16</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12</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13</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21</v>
      </c>
      <c r="N123" s="2">
        <f>SUMIFS(DataRegularSeason20242025!$AA$3:$AA$1315,DataRegularSeason20242025!$B$3:$B$1315, "&lt;=" &amp; $A123, DataRegularSeason20242025!$D$3:$D$1315, N$1)+SUMIFS(DataRegularSeason20242025!$AB$3:$AB$1315,DataRegularSeason20242025!$B$3:$B$1315, "&lt;=" &amp; $A123, DataRegularSeason20242025!$E$3:$E$1315, N$1)</f>
        <v>19</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10</v>
      </c>
      <c r="Q123" s="2">
        <f>SUMIFS(DataRegularSeason20242025!$AA$3:$AA$1315,DataRegularSeason20242025!$B$3:$B$1315, "&lt;=" &amp; $A123, DataRegularSeason20242025!$D$3:$D$1315, Q$1)+SUMIFS(DataRegularSeason20242025!$AB$3:$AB$1315,DataRegularSeason20242025!$B$3:$B$1315, "&lt;=" &amp; $A123, DataRegularSeason20242025!$E$3:$E$1315, Q$1)</f>
        <v>20</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14</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12</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10</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16</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15</v>
      </c>
      <c r="AE123" s="2">
        <f>SUMIFS(DataRegularSeason20242025!$AA$3:$AA$1315,DataRegularSeason20242025!$B$3:$B$1315, "&lt;=" &amp; $A123, DataRegularSeason20242025!$D$3:$D$1315, AE$1)+SUMIFS(DataRegularSeason20242025!$AB$3:$AB$1315,DataRegularSeason20242025!$B$3:$B$1315, "&lt;=" &amp; $A123, DataRegularSeason20242025!$E$3:$E$1315, AE$1)</f>
        <v>19</v>
      </c>
      <c r="AF123" s="2">
        <f>SUMIFS(DataRegularSeason20242025!$AA$3:$AA$1315,DataRegularSeason20242025!$B$3:$B$1315, "&lt;=" &amp; $A123, DataRegularSeason20242025!$D$3:$D$1315, AF$1)+SUMIFS(DataRegularSeason20242025!$AB$3:$AB$1315,DataRegularSeason20242025!$B$3:$B$1315, "&lt;=" &amp; $A123, DataRegularSeason20242025!$E$3:$E$1315, AF$1)</f>
        <v>26</v>
      </c>
      <c r="AG123" s="2">
        <f>SUMIFS(DataRegularSeason20242025!$AA$3:$AA$1315,DataRegularSeason20242025!$B$3:$B$1315, "&lt;=" &amp; $A123, DataRegularSeason20242025!$D$3:$D$1315, AG$1)+SUMIFS(DataRegularSeason20242025!$AB$3:$AB$1315,DataRegularSeason20242025!$B$3:$B$1315, "&lt;=" &amp; $A123, DataRegularSeason20242025!$E$3:$E$1315, AG$1)</f>
        <v>18</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15</v>
      </c>
      <c r="D124" s="2">
        <f>SUMIFS(DataRegularSeason20242025!$AA$3:$AA$1315,DataRegularSeason20242025!$B$3:$B$1315, "&lt;=" &amp; $A124, DataRegularSeason20242025!$D$3:$D$1315, D$1)+SUMIFS(DataRegularSeason20242025!$AB$3:$AB$1315,DataRegularSeason20242025!$B$3:$B$1315, "&lt;=" &amp; $A124, DataRegularSeason20242025!$E$3:$E$1315, D$1)</f>
        <v>11</v>
      </c>
      <c r="E124" s="2">
        <f>SUMIFS(DataRegularSeason20242025!$AA$3:$AA$1315,DataRegularSeason20242025!$B$3:$B$1315, "&lt;=" &amp; $A124, DataRegularSeason20242025!$D$3:$D$1315, E$1)+SUMIFS(DataRegularSeason20242025!$AB$3:$AB$1315,DataRegularSeason20242025!$B$3:$B$1315, "&lt;=" &amp; $A124, DataRegularSeason20242025!$E$3:$E$1315, E$1)</f>
        <v>20</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16</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12</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13</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21</v>
      </c>
      <c r="N124" s="2">
        <f>SUMIFS(DataRegularSeason20242025!$AA$3:$AA$1315,DataRegularSeason20242025!$B$3:$B$1315, "&lt;=" &amp; $A124, DataRegularSeason20242025!$D$3:$D$1315, N$1)+SUMIFS(DataRegularSeason20242025!$AB$3:$AB$1315,DataRegularSeason20242025!$B$3:$B$1315, "&lt;=" &amp; $A124, DataRegularSeason20242025!$E$3:$E$1315, N$1)</f>
        <v>19</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10</v>
      </c>
      <c r="Q124" s="2">
        <f>SUMIFS(DataRegularSeason20242025!$AA$3:$AA$1315,DataRegularSeason20242025!$B$3:$B$1315, "&lt;=" &amp; $A124, DataRegularSeason20242025!$D$3:$D$1315, Q$1)+SUMIFS(DataRegularSeason20242025!$AB$3:$AB$1315,DataRegularSeason20242025!$B$3:$B$1315, "&lt;=" &amp; $A124, DataRegularSeason20242025!$E$3:$E$1315, Q$1)</f>
        <v>20</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14</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12</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10</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16</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15</v>
      </c>
      <c r="AE124" s="2">
        <f>SUMIFS(DataRegularSeason20242025!$AA$3:$AA$1315,DataRegularSeason20242025!$B$3:$B$1315, "&lt;=" &amp; $A124, DataRegularSeason20242025!$D$3:$D$1315, AE$1)+SUMIFS(DataRegularSeason20242025!$AB$3:$AB$1315,DataRegularSeason20242025!$B$3:$B$1315, "&lt;=" &amp; $A124, DataRegularSeason20242025!$E$3:$E$1315, AE$1)</f>
        <v>19</v>
      </c>
      <c r="AF124" s="2">
        <f>SUMIFS(DataRegularSeason20242025!$AA$3:$AA$1315,DataRegularSeason20242025!$B$3:$B$1315, "&lt;=" &amp; $A124, DataRegularSeason20242025!$D$3:$D$1315, AF$1)+SUMIFS(DataRegularSeason20242025!$AB$3:$AB$1315,DataRegularSeason20242025!$B$3:$B$1315, "&lt;=" &amp; $A124, DataRegularSeason20242025!$E$3:$E$1315, AF$1)</f>
        <v>26</v>
      </c>
      <c r="AG124" s="2">
        <f>SUMIFS(DataRegularSeason20242025!$AA$3:$AA$1315,DataRegularSeason20242025!$B$3:$B$1315, "&lt;=" &amp; $A124, DataRegularSeason20242025!$D$3:$D$1315, AG$1)+SUMIFS(DataRegularSeason20242025!$AB$3:$AB$1315,DataRegularSeason20242025!$B$3:$B$1315, "&lt;=" &amp; $A124, DataRegularSeason20242025!$E$3:$E$1315, AG$1)</f>
        <v>18</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15</v>
      </c>
      <c r="D125" s="2">
        <f>SUMIFS(DataRegularSeason20242025!$AA$3:$AA$1315,DataRegularSeason20242025!$B$3:$B$1315, "&lt;=" &amp; $A125, DataRegularSeason20242025!$D$3:$D$1315, D$1)+SUMIFS(DataRegularSeason20242025!$AB$3:$AB$1315,DataRegularSeason20242025!$B$3:$B$1315, "&lt;=" &amp; $A125, DataRegularSeason20242025!$E$3:$E$1315, D$1)</f>
        <v>11</v>
      </c>
      <c r="E125" s="2">
        <f>SUMIFS(DataRegularSeason20242025!$AA$3:$AA$1315,DataRegularSeason20242025!$B$3:$B$1315, "&lt;=" &amp; $A125, DataRegularSeason20242025!$D$3:$D$1315, E$1)+SUMIFS(DataRegularSeason20242025!$AB$3:$AB$1315,DataRegularSeason20242025!$B$3:$B$1315, "&lt;=" &amp; $A125, DataRegularSeason20242025!$E$3:$E$1315, E$1)</f>
        <v>20</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16</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12</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13</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21</v>
      </c>
      <c r="N125" s="2">
        <f>SUMIFS(DataRegularSeason20242025!$AA$3:$AA$1315,DataRegularSeason20242025!$B$3:$B$1315, "&lt;=" &amp; $A125, DataRegularSeason20242025!$D$3:$D$1315, N$1)+SUMIFS(DataRegularSeason20242025!$AB$3:$AB$1315,DataRegularSeason20242025!$B$3:$B$1315, "&lt;=" &amp; $A125, DataRegularSeason20242025!$E$3:$E$1315, N$1)</f>
        <v>19</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10</v>
      </c>
      <c r="Q125" s="2">
        <f>SUMIFS(DataRegularSeason20242025!$AA$3:$AA$1315,DataRegularSeason20242025!$B$3:$B$1315, "&lt;=" &amp; $A125, DataRegularSeason20242025!$D$3:$D$1315, Q$1)+SUMIFS(DataRegularSeason20242025!$AB$3:$AB$1315,DataRegularSeason20242025!$B$3:$B$1315, "&lt;=" &amp; $A125, DataRegularSeason20242025!$E$3:$E$1315, Q$1)</f>
        <v>20</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14</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12</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10</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16</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15</v>
      </c>
      <c r="AE125" s="2">
        <f>SUMIFS(DataRegularSeason20242025!$AA$3:$AA$1315,DataRegularSeason20242025!$B$3:$B$1315, "&lt;=" &amp; $A125, DataRegularSeason20242025!$D$3:$D$1315, AE$1)+SUMIFS(DataRegularSeason20242025!$AB$3:$AB$1315,DataRegularSeason20242025!$B$3:$B$1315, "&lt;=" &amp; $A125, DataRegularSeason20242025!$E$3:$E$1315, AE$1)</f>
        <v>19</v>
      </c>
      <c r="AF125" s="2">
        <f>SUMIFS(DataRegularSeason20242025!$AA$3:$AA$1315,DataRegularSeason20242025!$B$3:$B$1315, "&lt;=" &amp; $A125, DataRegularSeason20242025!$D$3:$D$1315, AF$1)+SUMIFS(DataRegularSeason20242025!$AB$3:$AB$1315,DataRegularSeason20242025!$B$3:$B$1315, "&lt;=" &amp; $A125, DataRegularSeason20242025!$E$3:$E$1315, AF$1)</f>
        <v>26</v>
      </c>
      <c r="AG125" s="2">
        <f>SUMIFS(DataRegularSeason20242025!$AA$3:$AA$1315,DataRegularSeason20242025!$B$3:$B$1315, "&lt;=" &amp; $A125, DataRegularSeason20242025!$D$3:$D$1315, AG$1)+SUMIFS(DataRegularSeason20242025!$AB$3:$AB$1315,DataRegularSeason20242025!$B$3:$B$1315, "&lt;=" &amp; $A125, DataRegularSeason20242025!$E$3:$E$1315, AG$1)</f>
        <v>18</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15</v>
      </c>
      <c r="D126" s="2">
        <f>SUMIFS(DataRegularSeason20242025!$AA$3:$AA$1315,DataRegularSeason20242025!$B$3:$B$1315, "&lt;=" &amp; $A126, DataRegularSeason20242025!$D$3:$D$1315, D$1)+SUMIFS(DataRegularSeason20242025!$AB$3:$AB$1315,DataRegularSeason20242025!$B$3:$B$1315, "&lt;=" &amp; $A126, DataRegularSeason20242025!$E$3:$E$1315, D$1)</f>
        <v>11</v>
      </c>
      <c r="E126" s="2">
        <f>SUMIFS(DataRegularSeason20242025!$AA$3:$AA$1315,DataRegularSeason20242025!$B$3:$B$1315, "&lt;=" &amp; $A126, DataRegularSeason20242025!$D$3:$D$1315, E$1)+SUMIFS(DataRegularSeason20242025!$AB$3:$AB$1315,DataRegularSeason20242025!$B$3:$B$1315, "&lt;=" &amp; $A126, DataRegularSeason20242025!$E$3:$E$1315, E$1)</f>
        <v>20</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16</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12</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13</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21</v>
      </c>
      <c r="N126" s="2">
        <f>SUMIFS(DataRegularSeason20242025!$AA$3:$AA$1315,DataRegularSeason20242025!$B$3:$B$1315, "&lt;=" &amp; $A126, DataRegularSeason20242025!$D$3:$D$1315, N$1)+SUMIFS(DataRegularSeason20242025!$AB$3:$AB$1315,DataRegularSeason20242025!$B$3:$B$1315, "&lt;=" &amp; $A126, DataRegularSeason20242025!$E$3:$E$1315, N$1)</f>
        <v>19</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10</v>
      </c>
      <c r="Q126" s="2">
        <f>SUMIFS(DataRegularSeason20242025!$AA$3:$AA$1315,DataRegularSeason20242025!$B$3:$B$1315, "&lt;=" &amp; $A126, DataRegularSeason20242025!$D$3:$D$1315, Q$1)+SUMIFS(DataRegularSeason20242025!$AB$3:$AB$1315,DataRegularSeason20242025!$B$3:$B$1315, "&lt;=" &amp; $A126, DataRegularSeason20242025!$E$3:$E$1315, Q$1)</f>
        <v>20</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14</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12</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10</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16</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15</v>
      </c>
      <c r="AE126" s="2">
        <f>SUMIFS(DataRegularSeason20242025!$AA$3:$AA$1315,DataRegularSeason20242025!$B$3:$B$1315, "&lt;=" &amp; $A126, DataRegularSeason20242025!$D$3:$D$1315, AE$1)+SUMIFS(DataRegularSeason20242025!$AB$3:$AB$1315,DataRegularSeason20242025!$B$3:$B$1315, "&lt;=" &amp; $A126, DataRegularSeason20242025!$E$3:$E$1315, AE$1)</f>
        <v>19</v>
      </c>
      <c r="AF126" s="2">
        <f>SUMIFS(DataRegularSeason20242025!$AA$3:$AA$1315,DataRegularSeason20242025!$B$3:$B$1315, "&lt;=" &amp; $A126, DataRegularSeason20242025!$D$3:$D$1315, AF$1)+SUMIFS(DataRegularSeason20242025!$AB$3:$AB$1315,DataRegularSeason20242025!$B$3:$B$1315, "&lt;=" &amp; $A126, DataRegularSeason20242025!$E$3:$E$1315, AF$1)</f>
        <v>26</v>
      </c>
      <c r="AG126" s="2">
        <f>SUMIFS(DataRegularSeason20242025!$AA$3:$AA$1315,DataRegularSeason20242025!$B$3:$B$1315, "&lt;=" &amp; $A126, DataRegularSeason20242025!$D$3:$D$1315, AG$1)+SUMIFS(DataRegularSeason20242025!$AB$3:$AB$1315,DataRegularSeason20242025!$B$3:$B$1315, "&lt;=" &amp; $A126, DataRegularSeason20242025!$E$3:$E$1315, AG$1)</f>
        <v>18</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15</v>
      </c>
      <c r="D127" s="2">
        <f>SUMIFS(DataRegularSeason20242025!$AA$3:$AA$1315,DataRegularSeason20242025!$B$3:$B$1315, "&lt;=" &amp; $A127, DataRegularSeason20242025!$D$3:$D$1315, D$1)+SUMIFS(DataRegularSeason20242025!$AB$3:$AB$1315,DataRegularSeason20242025!$B$3:$B$1315, "&lt;=" &amp; $A127, DataRegularSeason20242025!$E$3:$E$1315, D$1)</f>
        <v>11</v>
      </c>
      <c r="E127" s="2">
        <f>SUMIFS(DataRegularSeason20242025!$AA$3:$AA$1315,DataRegularSeason20242025!$B$3:$B$1315, "&lt;=" &amp; $A127, DataRegularSeason20242025!$D$3:$D$1315, E$1)+SUMIFS(DataRegularSeason20242025!$AB$3:$AB$1315,DataRegularSeason20242025!$B$3:$B$1315, "&lt;=" &amp; $A127, DataRegularSeason20242025!$E$3:$E$1315, E$1)</f>
        <v>20</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16</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12</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13</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21</v>
      </c>
      <c r="N127" s="2">
        <f>SUMIFS(DataRegularSeason20242025!$AA$3:$AA$1315,DataRegularSeason20242025!$B$3:$B$1315, "&lt;=" &amp; $A127, DataRegularSeason20242025!$D$3:$D$1315, N$1)+SUMIFS(DataRegularSeason20242025!$AB$3:$AB$1315,DataRegularSeason20242025!$B$3:$B$1315, "&lt;=" &amp; $A127, DataRegularSeason20242025!$E$3:$E$1315, N$1)</f>
        <v>19</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10</v>
      </c>
      <c r="Q127" s="2">
        <f>SUMIFS(DataRegularSeason20242025!$AA$3:$AA$1315,DataRegularSeason20242025!$B$3:$B$1315, "&lt;=" &amp; $A127, DataRegularSeason20242025!$D$3:$D$1315, Q$1)+SUMIFS(DataRegularSeason20242025!$AB$3:$AB$1315,DataRegularSeason20242025!$B$3:$B$1315, "&lt;=" &amp; $A127, DataRegularSeason20242025!$E$3:$E$1315, Q$1)</f>
        <v>20</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14</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12</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10</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16</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15</v>
      </c>
      <c r="AE127" s="2">
        <f>SUMIFS(DataRegularSeason20242025!$AA$3:$AA$1315,DataRegularSeason20242025!$B$3:$B$1315, "&lt;=" &amp; $A127, DataRegularSeason20242025!$D$3:$D$1315, AE$1)+SUMIFS(DataRegularSeason20242025!$AB$3:$AB$1315,DataRegularSeason20242025!$B$3:$B$1315, "&lt;=" &amp; $A127, DataRegularSeason20242025!$E$3:$E$1315, AE$1)</f>
        <v>19</v>
      </c>
      <c r="AF127" s="2">
        <f>SUMIFS(DataRegularSeason20242025!$AA$3:$AA$1315,DataRegularSeason20242025!$B$3:$B$1315, "&lt;=" &amp; $A127, DataRegularSeason20242025!$D$3:$D$1315, AF$1)+SUMIFS(DataRegularSeason20242025!$AB$3:$AB$1315,DataRegularSeason20242025!$B$3:$B$1315, "&lt;=" &amp; $A127, DataRegularSeason20242025!$E$3:$E$1315, AF$1)</f>
        <v>26</v>
      </c>
      <c r="AG127" s="2">
        <f>SUMIFS(DataRegularSeason20242025!$AA$3:$AA$1315,DataRegularSeason20242025!$B$3:$B$1315, "&lt;=" &amp; $A127, DataRegularSeason20242025!$D$3:$D$1315, AG$1)+SUMIFS(DataRegularSeason20242025!$AB$3:$AB$1315,DataRegularSeason20242025!$B$3:$B$1315, "&lt;=" &amp; $A127, DataRegularSeason20242025!$E$3:$E$1315, AG$1)</f>
        <v>18</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15</v>
      </c>
      <c r="D128" s="2">
        <f>SUMIFS(DataRegularSeason20242025!$AA$3:$AA$1315,DataRegularSeason20242025!$B$3:$B$1315, "&lt;=" &amp; $A128, DataRegularSeason20242025!$D$3:$D$1315, D$1)+SUMIFS(DataRegularSeason20242025!$AB$3:$AB$1315,DataRegularSeason20242025!$B$3:$B$1315, "&lt;=" &amp; $A128, DataRegularSeason20242025!$E$3:$E$1315, D$1)</f>
        <v>11</v>
      </c>
      <c r="E128" s="2">
        <f>SUMIFS(DataRegularSeason20242025!$AA$3:$AA$1315,DataRegularSeason20242025!$B$3:$B$1315, "&lt;=" &amp; $A128, DataRegularSeason20242025!$D$3:$D$1315, E$1)+SUMIFS(DataRegularSeason20242025!$AB$3:$AB$1315,DataRegularSeason20242025!$B$3:$B$1315, "&lt;=" &amp; $A128, DataRegularSeason20242025!$E$3:$E$1315, E$1)</f>
        <v>20</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16</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12</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13</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21</v>
      </c>
      <c r="N128" s="2">
        <f>SUMIFS(DataRegularSeason20242025!$AA$3:$AA$1315,DataRegularSeason20242025!$B$3:$B$1315, "&lt;=" &amp; $A128, DataRegularSeason20242025!$D$3:$D$1315, N$1)+SUMIFS(DataRegularSeason20242025!$AB$3:$AB$1315,DataRegularSeason20242025!$B$3:$B$1315, "&lt;=" &amp; $A128, DataRegularSeason20242025!$E$3:$E$1315, N$1)</f>
        <v>19</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10</v>
      </c>
      <c r="Q128" s="2">
        <f>SUMIFS(DataRegularSeason20242025!$AA$3:$AA$1315,DataRegularSeason20242025!$B$3:$B$1315, "&lt;=" &amp; $A128, DataRegularSeason20242025!$D$3:$D$1315, Q$1)+SUMIFS(DataRegularSeason20242025!$AB$3:$AB$1315,DataRegularSeason20242025!$B$3:$B$1315, "&lt;=" &amp; $A128, DataRegularSeason20242025!$E$3:$E$1315, Q$1)</f>
        <v>20</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14</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12</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10</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16</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15</v>
      </c>
      <c r="AE128" s="2">
        <f>SUMIFS(DataRegularSeason20242025!$AA$3:$AA$1315,DataRegularSeason20242025!$B$3:$B$1315, "&lt;=" &amp; $A128, DataRegularSeason20242025!$D$3:$D$1315, AE$1)+SUMIFS(DataRegularSeason20242025!$AB$3:$AB$1315,DataRegularSeason20242025!$B$3:$B$1315, "&lt;=" &amp; $A128, DataRegularSeason20242025!$E$3:$E$1315, AE$1)</f>
        <v>19</v>
      </c>
      <c r="AF128" s="2">
        <f>SUMIFS(DataRegularSeason20242025!$AA$3:$AA$1315,DataRegularSeason20242025!$B$3:$B$1315, "&lt;=" &amp; $A128, DataRegularSeason20242025!$D$3:$D$1315, AF$1)+SUMIFS(DataRegularSeason20242025!$AB$3:$AB$1315,DataRegularSeason20242025!$B$3:$B$1315, "&lt;=" &amp; $A128, DataRegularSeason20242025!$E$3:$E$1315, AF$1)</f>
        <v>26</v>
      </c>
      <c r="AG128" s="2">
        <f>SUMIFS(DataRegularSeason20242025!$AA$3:$AA$1315,DataRegularSeason20242025!$B$3:$B$1315, "&lt;=" &amp; $A128, DataRegularSeason20242025!$D$3:$D$1315, AG$1)+SUMIFS(DataRegularSeason20242025!$AB$3:$AB$1315,DataRegularSeason20242025!$B$3:$B$1315, "&lt;=" &amp; $A128, DataRegularSeason20242025!$E$3:$E$1315, AG$1)</f>
        <v>18</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15</v>
      </c>
      <c r="D129" s="2">
        <f>SUMIFS(DataRegularSeason20242025!$AA$3:$AA$1315,DataRegularSeason20242025!$B$3:$B$1315, "&lt;=" &amp; $A129, DataRegularSeason20242025!$D$3:$D$1315, D$1)+SUMIFS(DataRegularSeason20242025!$AB$3:$AB$1315,DataRegularSeason20242025!$B$3:$B$1315, "&lt;=" &amp; $A129, DataRegularSeason20242025!$E$3:$E$1315, D$1)</f>
        <v>11</v>
      </c>
      <c r="E129" s="2">
        <f>SUMIFS(DataRegularSeason20242025!$AA$3:$AA$1315,DataRegularSeason20242025!$B$3:$B$1315, "&lt;=" &amp; $A129, DataRegularSeason20242025!$D$3:$D$1315, E$1)+SUMIFS(DataRegularSeason20242025!$AB$3:$AB$1315,DataRegularSeason20242025!$B$3:$B$1315, "&lt;=" &amp; $A129, DataRegularSeason20242025!$E$3:$E$1315, E$1)</f>
        <v>20</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16</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12</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13</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21</v>
      </c>
      <c r="N129" s="2">
        <f>SUMIFS(DataRegularSeason20242025!$AA$3:$AA$1315,DataRegularSeason20242025!$B$3:$B$1315, "&lt;=" &amp; $A129, DataRegularSeason20242025!$D$3:$D$1315, N$1)+SUMIFS(DataRegularSeason20242025!$AB$3:$AB$1315,DataRegularSeason20242025!$B$3:$B$1315, "&lt;=" &amp; $A129, DataRegularSeason20242025!$E$3:$E$1315, N$1)</f>
        <v>19</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10</v>
      </c>
      <c r="Q129" s="2">
        <f>SUMIFS(DataRegularSeason20242025!$AA$3:$AA$1315,DataRegularSeason20242025!$B$3:$B$1315, "&lt;=" &amp; $A129, DataRegularSeason20242025!$D$3:$D$1315, Q$1)+SUMIFS(DataRegularSeason20242025!$AB$3:$AB$1315,DataRegularSeason20242025!$B$3:$B$1315, "&lt;=" &amp; $A129, DataRegularSeason20242025!$E$3:$E$1315, Q$1)</f>
        <v>20</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14</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12</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10</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16</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15</v>
      </c>
      <c r="AE129" s="2">
        <f>SUMIFS(DataRegularSeason20242025!$AA$3:$AA$1315,DataRegularSeason20242025!$B$3:$B$1315, "&lt;=" &amp; $A129, DataRegularSeason20242025!$D$3:$D$1315, AE$1)+SUMIFS(DataRegularSeason20242025!$AB$3:$AB$1315,DataRegularSeason20242025!$B$3:$B$1315, "&lt;=" &amp; $A129, DataRegularSeason20242025!$E$3:$E$1315, AE$1)</f>
        <v>19</v>
      </c>
      <c r="AF129" s="2">
        <f>SUMIFS(DataRegularSeason20242025!$AA$3:$AA$1315,DataRegularSeason20242025!$B$3:$B$1315, "&lt;=" &amp; $A129, DataRegularSeason20242025!$D$3:$D$1315, AF$1)+SUMIFS(DataRegularSeason20242025!$AB$3:$AB$1315,DataRegularSeason20242025!$B$3:$B$1315, "&lt;=" &amp; $A129, DataRegularSeason20242025!$E$3:$E$1315, AF$1)</f>
        <v>26</v>
      </c>
      <c r="AG129" s="2">
        <f>SUMIFS(DataRegularSeason20242025!$AA$3:$AA$1315,DataRegularSeason20242025!$B$3:$B$1315, "&lt;=" &amp; $A129, DataRegularSeason20242025!$D$3:$D$1315, AG$1)+SUMIFS(DataRegularSeason20242025!$AB$3:$AB$1315,DataRegularSeason20242025!$B$3:$B$1315, "&lt;=" &amp; $A129, DataRegularSeason20242025!$E$3:$E$1315, AG$1)</f>
        <v>18</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15</v>
      </c>
      <c r="D130" s="2">
        <f>SUMIFS(DataRegularSeason20242025!$AA$3:$AA$1315,DataRegularSeason20242025!$B$3:$B$1315, "&lt;=" &amp; $A130, DataRegularSeason20242025!$D$3:$D$1315, D$1)+SUMIFS(DataRegularSeason20242025!$AB$3:$AB$1315,DataRegularSeason20242025!$B$3:$B$1315, "&lt;=" &amp; $A130, DataRegularSeason20242025!$E$3:$E$1315, D$1)</f>
        <v>11</v>
      </c>
      <c r="E130" s="2">
        <f>SUMIFS(DataRegularSeason20242025!$AA$3:$AA$1315,DataRegularSeason20242025!$B$3:$B$1315, "&lt;=" &amp; $A130, DataRegularSeason20242025!$D$3:$D$1315, E$1)+SUMIFS(DataRegularSeason20242025!$AB$3:$AB$1315,DataRegularSeason20242025!$B$3:$B$1315, "&lt;=" &amp; $A130, DataRegularSeason20242025!$E$3:$E$1315, E$1)</f>
        <v>20</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16</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12</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13</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21</v>
      </c>
      <c r="N130" s="2">
        <f>SUMIFS(DataRegularSeason20242025!$AA$3:$AA$1315,DataRegularSeason20242025!$B$3:$B$1315, "&lt;=" &amp; $A130, DataRegularSeason20242025!$D$3:$D$1315, N$1)+SUMIFS(DataRegularSeason20242025!$AB$3:$AB$1315,DataRegularSeason20242025!$B$3:$B$1315, "&lt;=" &amp; $A130, DataRegularSeason20242025!$E$3:$E$1315, N$1)</f>
        <v>19</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10</v>
      </c>
      <c r="Q130" s="2">
        <f>SUMIFS(DataRegularSeason20242025!$AA$3:$AA$1315,DataRegularSeason20242025!$B$3:$B$1315, "&lt;=" &amp; $A130, DataRegularSeason20242025!$D$3:$D$1315, Q$1)+SUMIFS(DataRegularSeason20242025!$AB$3:$AB$1315,DataRegularSeason20242025!$B$3:$B$1315, "&lt;=" &amp; $A130, DataRegularSeason20242025!$E$3:$E$1315, Q$1)</f>
        <v>20</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14</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12</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10</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16</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15</v>
      </c>
      <c r="AE130" s="2">
        <f>SUMIFS(DataRegularSeason20242025!$AA$3:$AA$1315,DataRegularSeason20242025!$B$3:$B$1315, "&lt;=" &amp; $A130, DataRegularSeason20242025!$D$3:$D$1315, AE$1)+SUMIFS(DataRegularSeason20242025!$AB$3:$AB$1315,DataRegularSeason20242025!$B$3:$B$1315, "&lt;=" &amp; $A130, DataRegularSeason20242025!$E$3:$E$1315, AE$1)</f>
        <v>19</v>
      </c>
      <c r="AF130" s="2">
        <f>SUMIFS(DataRegularSeason20242025!$AA$3:$AA$1315,DataRegularSeason20242025!$B$3:$B$1315, "&lt;=" &amp; $A130, DataRegularSeason20242025!$D$3:$D$1315, AF$1)+SUMIFS(DataRegularSeason20242025!$AB$3:$AB$1315,DataRegularSeason20242025!$B$3:$B$1315, "&lt;=" &amp; $A130, DataRegularSeason20242025!$E$3:$E$1315, AF$1)</f>
        <v>26</v>
      </c>
      <c r="AG130" s="2">
        <f>SUMIFS(DataRegularSeason20242025!$AA$3:$AA$1315,DataRegularSeason20242025!$B$3:$B$1315, "&lt;=" &amp; $A130, DataRegularSeason20242025!$D$3:$D$1315, AG$1)+SUMIFS(DataRegularSeason20242025!$AB$3:$AB$1315,DataRegularSeason20242025!$B$3:$B$1315, "&lt;=" &amp; $A130, DataRegularSeason20242025!$E$3:$E$1315, AG$1)</f>
        <v>18</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15</v>
      </c>
      <c r="D131" s="2">
        <f>SUMIFS(DataRegularSeason20242025!$AA$3:$AA$1315,DataRegularSeason20242025!$B$3:$B$1315, "&lt;=" &amp; $A131, DataRegularSeason20242025!$D$3:$D$1315, D$1)+SUMIFS(DataRegularSeason20242025!$AB$3:$AB$1315,DataRegularSeason20242025!$B$3:$B$1315, "&lt;=" &amp; $A131, DataRegularSeason20242025!$E$3:$E$1315, D$1)</f>
        <v>11</v>
      </c>
      <c r="E131" s="2">
        <f>SUMIFS(DataRegularSeason20242025!$AA$3:$AA$1315,DataRegularSeason20242025!$B$3:$B$1315, "&lt;=" &amp; $A131, DataRegularSeason20242025!$D$3:$D$1315, E$1)+SUMIFS(DataRegularSeason20242025!$AB$3:$AB$1315,DataRegularSeason20242025!$B$3:$B$1315, "&lt;=" &amp; $A131, DataRegularSeason20242025!$E$3:$E$1315, E$1)</f>
        <v>20</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16</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12</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13</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21</v>
      </c>
      <c r="N131" s="2">
        <f>SUMIFS(DataRegularSeason20242025!$AA$3:$AA$1315,DataRegularSeason20242025!$B$3:$B$1315, "&lt;=" &amp; $A131, DataRegularSeason20242025!$D$3:$D$1315, N$1)+SUMIFS(DataRegularSeason20242025!$AB$3:$AB$1315,DataRegularSeason20242025!$B$3:$B$1315, "&lt;=" &amp; $A131, DataRegularSeason20242025!$E$3:$E$1315, N$1)</f>
        <v>19</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10</v>
      </c>
      <c r="Q131" s="2">
        <f>SUMIFS(DataRegularSeason20242025!$AA$3:$AA$1315,DataRegularSeason20242025!$B$3:$B$1315, "&lt;=" &amp; $A131, DataRegularSeason20242025!$D$3:$D$1315, Q$1)+SUMIFS(DataRegularSeason20242025!$AB$3:$AB$1315,DataRegularSeason20242025!$B$3:$B$1315, "&lt;=" &amp; $A131, DataRegularSeason20242025!$E$3:$E$1315, Q$1)</f>
        <v>20</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14</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12</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10</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16</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15</v>
      </c>
      <c r="AE131" s="2">
        <f>SUMIFS(DataRegularSeason20242025!$AA$3:$AA$1315,DataRegularSeason20242025!$B$3:$B$1315, "&lt;=" &amp; $A131, DataRegularSeason20242025!$D$3:$D$1315, AE$1)+SUMIFS(DataRegularSeason20242025!$AB$3:$AB$1315,DataRegularSeason20242025!$B$3:$B$1315, "&lt;=" &amp; $A131, DataRegularSeason20242025!$E$3:$E$1315, AE$1)</f>
        <v>19</v>
      </c>
      <c r="AF131" s="2">
        <f>SUMIFS(DataRegularSeason20242025!$AA$3:$AA$1315,DataRegularSeason20242025!$B$3:$B$1315, "&lt;=" &amp; $A131, DataRegularSeason20242025!$D$3:$D$1315, AF$1)+SUMIFS(DataRegularSeason20242025!$AB$3:$AB$1315,DataRegularSeason20242025!$B$3:$B$1315, "&lt;=" &amp; $A131, DataRegularSeason20242025!$E$3:$E$1315, AF$1)</f>
        <v>26</v>
      </c>
      <c r="AG131" s="2">
        <f>SUMIFS(DataRegularSeason20242025!$AA$3:$AA$1315,DataRegularSeason20242025!$B$3:$B$1315, "&lt;=" &amp; $A131, DataRegularSeason20242025!$D$3:$D$1315, AG$1)+SUMIFS(DataRegularSeason20242025!$AB$3:$AB$1315,DataRegularSeason20242025!$B$3:$B$1315, "&lt;=" &amp; $A131, DataRegularSeason20242025!$E$3:$E$1315, AG$1)</f>
        <v>18</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15</v>
      </c>
      <c r="D132" s="2">
        <f>SUMIFS(DataRegularSeason20242025!$AA$3:$AA$1315,DataRegularSeason20242025!$B$3:$B$1315, "&lt;=" &amp; $A132, DataRegularSeason20242025!$D$3:$D$1315, D$1)+SUMIFS(DataRegularSeason20242025!$AB$3:$AB$1315,DataRegularSeason20242025!$B$3:$B$1315, "&lt;=" &amp; $A132, DataRegularSeason20242025!$E$3:$E$1315, D$1)</f>
        <v>11</v>
      </c>
      <c r="E132" s="2">
        <f>SUMIFS(DataRegularSeason20242025!$AA$3:$AA$1315,DataRegularSeason20242025!$B$3:$B$1315, "&lt;=" &amp; $A132, DataRegularSeason20242025!$D$3:$D$1315, E$1)+SUMIFS(DataRegularSeason20242025!$AB$3:$AB$1315,DataRegularSeason20242025!$B$3:$B$1315, "&lt;=" &amp; $A132, DataRegularSeason20242025!$E$3:$E$1315, E$1)</f>
        <v>20</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16</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12</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13</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21</v>
      </c>
      <c r="N132" s="2">
        <f>SUMIFS(DataRegularSeason20242025!$AA$3:$AA$1315,DataRegularSeason20242025!$B$3:$B$1315, "&lt;=" &amp; $A132, DataRegularSeason20242025!$D$3:$D$1315, N$1)+SUMIFS(DataRegularSeason20242025!$AB$3:$AB$1315,DataRegularSeason20242025!$B$3:$B$1315, "&lt;=" &amp; $A132, DataRegularSeason20242025!$E$3:$E$1315, N$1)</f>
        <v>19</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10</v>
      </c>
      <c r="Q132" s="2">
        <f>SUMIFS(DataRegularSeason20242025!$AA$3:$AA$1315,DataRegularSeason20242025!$B$3:$B$1315, "&lt;=" &amp; $A132, DataRegularSeason20242025!$D$3:$D$1315, Q$1)+SUMIFS(DataRegularSeason20242025!$AB$3:$AB$1315,DataRegularSeason20242025!$B$3:$B$1315, "&lt;=" &amp; $A132, DataRegularSeason20242025!$E$3:$E$1315, Q$1)</f>
        <v>20</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14</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12</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10</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16</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15</v>
      </c>
      <c r="AE132" s="2">
        <f>SUMIFS(DataRegularSeason20242025!$AA$3:$AA$1315,DataRegularSeason20242025!$B$3:$B$1315, "&lt;=" &amp; $A132, DataRegularSeason20242025!$D$3:$D$1315, AE$1)+SUMIFS(DataRegularSeason20242025!$AB$3:$AB$1315,DataRegularSeason20242025!$B$3:$B$1315, "&lt;=" &amp; $A132, DataRegularSeason20242025!$E$3:$E$1315, AE$1)</f>
        <v>19</v>
      </c>
      <c r="AF132" s="2">
        <f>SUMIFS(DataRegularSeason20242025!$AA$3:$AA$1315,DataRegularSeason20242025!$B$3:$B$1315, "&lt;=" &amp; $A132, DataRegularSeason20242025!$D$3:$D$1315, AF$1)+SUMIFS(DataRegularSeason20242025!$AB$3:$AB$1315,DataRegularSeason20242025!$B$3:$B$1315, "&lt;=" &amp; $A132, DataRegularSeason20242025!$E$3:$E$1315, AF$1)</f>
        <v>26</v>
      </c>
      <c r="AG132" s="2">
        <f>SUMIFS(DataRegularSeason20242025!$AA$3:$AA$1315,DataRegularSeason20242025!$B$3:$B$1315, "&lt;=" &amp; $A132, DataRegularSeason20242025!$D$3:$D$1315, AG$1)+SUMIFS(DataRegularSeason20242025!$AB$3:$AB$1315,DataRegularSeason20242025!$B$3:$B$1315, "&lt;=" &amp; $A132, DataRegularSeason20242025!$E$3:$E$1315, AG$1)</f>
        <v>18</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15</v>
      </c>
      <c r="D133" s="2">
        <f>SUMIFS(DataRegularSeason20242025!$AA$3:$AA$1315,DataRegularSeason20242025!$B$3:$B$1315, "&lt;=" &amp; $A133, DataRegularSeason20242025!$D$3:$D$1315, D$1)+SUMIFS(DataRegularSeason20242025!$AB$3:$AB$1315,DataRegularSeason20242025!$B$3:$B$1315, "&lt;=" &amp; $A133, DataRegularSeason20242025!$E$3:$E$1315, D$1)</f>
        <v>11</v>
      </c>
      <c r="E133" s="2">
        <f>SUMIFS(DataRegularSeason20242025!$AA$3:$AA$1315,DataRegularSeason20242025!$B$3:$B$1315, "&lt;=" &amp; $A133, DataRegularSeason20242025!$D$3:$D$1315, E$1)+SUMIFS(DataRegularSeason20242025!$AB$3:$AB$1315,DataRegularSeason20242025!$B$3:$B$1315, "&lt;=" &amp; $A133, DataRegularSeason20242025!$E$3:$E$1315, E$1)</f>
        <v>20</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16</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12</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13</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21</v>
      </c>
      <c r="N133" s="2">
        <f>SUMIFS(DataRegularSeason20242025!$AA$3:$AA$1315,DataRegularSeason20242025!$B$3:$B$1315, "&lt;=" &amp; $A133, DataRegularSeason20242025!$D$3:$D$1315, N$1)+SUMIFS(DataRegularSeason20242025!$AB$3:$AB$1315,DataRegularSeason20242025!$B$3:$B$1315, "&lt;=" &amp; $A133, DataRegularSeason20242025!$E$3:$E$1315, N$1)</f>
        <v>19</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10</v>
      </c>
      <c r="Q133" s="2">
        <f>SUMIFS(DataRegularSeason20242025!$AA$3:$AA$1315,DataRegularSeason20242025!$B$3:$B$1315, "&lt;=" &amp; $A133, DataRegularSeason20242025!$D$3:$D$1315, Q$1)+SUMIFS(DataRegularSeason20242025!$AB$3:$AB$1315,DataRegularSeason20242025!$B$3:$B$1315, "&lt;=" &amp; $A133, DataRegularSeason20242025!$E$3:$E$1315, Q$1)</f>
        <v>20</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14</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12</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10</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16</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15</v>
      </c>
      <c r="AE133" s="2">
        <f>SUMIFS(DataRegularSeason20242025!$AA$3:$AA$1315,DataRegularSeason20242025!$B$3:$B$1315, "&lt;=" &amp; $A133, DataRegularSeason20242025!$D$3:$D$1315, AE$1)+SUMIFS(DataRegularSeason20242025!$AB$3:$AB$1315,DataRegularSeason20242025!$B$3:$B$1315, "&lt;=" &amp; $A133, DataRegularSeason20242025!$E$3:$E$1315, AE$1)</f>
        <v>19</v>
      </c>
      <c r="AF133" s="2">
        <f>SUMIFS(DataRegularSeason20242025!$AA$3:$AA$1315,DataRegularSeason20242025!$B$3:$B$1315, "&lt;=" &amp; $A133, DataRegularSeason20242025!$D$3:$D$1315, AF$1)+SUMIFS(DataRegularSeason20242025!$AB$3:$AB$1315,DataRegularSeason20242025!$B$3:$B$1315, "&lt;=" &amp; $A133, DataRegularSeason20242025!$E$3:$E$1315, AF$1)</f>
        <v>26</v>
      </c>
      <c r="AG133" s="2">
        <f>SUMIFS(DataRegularSeason20242025!$AA$3:$AA$1315,DataRegularSeason20242025!$B$3:$B$1315, "&lt;=" &amp; $A133, DataRegularSeason20242025!$D$3:$D$1315, AG$1)+SUMIFS(DataRegularSeason20242025!$AB$3:$AB$1315,DataRegularSeason20242025!$B$3:$B$1315, "&lt;=" &amp; $A133, DataRegularSeason20242025!$E$3:$E$1315, AG$1)</f>
        <v>18</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15</v>
      </c>
      <c r="D134" s="2">
        <f>SUMIFS(DataRegularSeason20242025!$AA$3:$AA$1315,DataRegularSeason20242025!$B$3:$B$1315, "&lt;=" &amp; $A134, DataRegularSeason20242025!$D$3:$D$1315, D$1)+SUMIFS(DataRegularSeason20242025!$AB$3:$AB$1315,DataRegularSeason20242025!$B$3:$B$1315, "&lt;=" &amp; $A134, DataRegularSeason20242025!$E$3:$E$1315, D$1)</f>
        <v>11</v>
      </c>
      <c r="E134" s="2">
        <f>SUMIFS(DataRegularSeason20242025!$AA$3:$AA$1315,DataRegularSeason20242025!$B$3:$B$1315, "&lt;=" &amp; $A134, DataRegularSeason20242025!$D$3:$D$1315, E$1)+SUMIFS(DataRegularSeason20242025!$AB$3:$AB$1315,DataRegularSeason20242025!$B$3:$B$1315, "&lt;=" &amp; $A134, DataRegularSeason20242025!$E$3:$E$1315, E$1)</f>
        <v>20</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16</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12</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13</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21</v>
      </c>
      <c r="N134" s="2">
        <f>SUMIFS(DataRegularSeason20242025!$AA$3:$AA$1315,DataRegularSeason20242025!$B$3:$B$1315, "&lt;=" &amp; $A134, DataRegularSeason20242025!$D$3:$D$1315, N$1)+SUMIFS(DataRegularSeason20242025!$AB$3:$AB$1315,DataRegularSeason20242025!$B$3:$B$1315, "&lt;=" &amp; $A134, DataRegularSeason20242025!$E$3:$E$1315, N$1)</f>
        <v>19</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10</v>
      </c>
      <c r="Q134" s="2">
        <f>SUMIFS(DataRegularSeason20242025!$AA$3:$AA$1315,DataRegularSeason20242025!$B$3:$B$1315, "&lt;=" &amp; $A134, DataRegularSeason20242025!$D$3:$D$1315, Q$1)+SUMIFS(DataRegularSeason20242025!$AB$3:$AB$1315,DataRegularSeason20242025!$B$3:$B$1315, "&lt;=" &amp; $A134, DataRegularSeason20242025!$E$3:$E$1315, Q$1)</f>
        <v>20</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14</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12</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10</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16</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15</v>
      </c>
      <c r="AE134" s="2">
        <f>SUMIFS(DataRegularSeason20242025!$AA$3:$AA$1315,DataRegularSeason20242025!$B$3:$B$1315, "&lt;=" &amp; $A134, DataRegularSeason20242025!$D$3:$D$1315, AE$1)+SUMIFS(DataRegularSeason20242025!$AB$3:$AB$1315,DataRegularSeason20242025!$B$3:$B$1315, "&lt;=" &amp; $A134, DataRegularSeason20242025!$E$3:$E$1315, AE$1)</f>
        <v>19</v>
      </c>
      <c r="AF134" s="2">
        <f>SUMIFS(DataRegularSeason20242025!$AA$3:$AA$1315,DataRegularSeason20242025!$B$3:$B$1315, "&lt;=" &amp; $A134, DataRegularSeason20242025!$D$3:$D$1315, AF$1)+SUMIFS(DataRegularSeason20242025!$AB$3:$AB$1315,DataRegularSeason20242025!$B$3:$B$1315, "&lt;=" &amp; $A134, DataRegularSeason20242025!$E$3:$E$1315, AF$1)</f>
        <v>26</v>
      </c>
      <c r="AG134" s="2">
        <f>SUMIFS(DataRegularSeason20242025!$AA$3:$AA$1315,DataRegularSeason20242025!$B$3:$B$1315, "&lt;=" &amp; $A134, DataRegularSeason20242025!$D$3:$D$1315, AG$1)+SUMIFS(DataRegularSeason20242025!$AB$3:$AB$1315,DataRegularSeason20242025!$B$3:$B$1315, "&lt;=" &amp; $A134, DataRegularSeason20242025!$E$3:$E$1315, AG$1)</f>
        <v>18</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15</v>
      </c>
      <c r="D135" s="2">
        <f>SUMIFS(DataRegularSeason20242025!$AA$3:$AA$1315,DataRegularSeason20242025!$B$3:$B$1315, "&lt;=" &amp; $A135, DataRegularSeason20242025!$D$3:$D$1315, D$1)+SUMIFS(DataRegularSeason20242025!$AB$3:$AB$1315,DataRegularSeason20242025!$B$3:$B$1315, "&lt;=" &amp; $A135, DataRegularSeason20242025!$E$3:$E$1315, D$1)</f>
        <v>11</v>
      </c>
      <c r="E135" s="2">
        <f>SUMIFS(DataRegularSeason20242025!$AA$3:$AA$1315,DataRegularSeason20242025!$B$3:$B$1315, "&lt;=" &amp; $A135, DataRegularSeason20242025!$D$3:$D$1315, E$1)+SUMIFS(DataRegularSeason20242025!$AB$3:$AB$1315,DataRegularSeason20242025!$B$3:$B$1315, "&lt;=" &amp; $A135, DataRegularSeason20242025!$E$3:$E$1315, E$1)</f>
        <v>20</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16</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12</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13</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21</v>
      </c>
      <c r="N135" s="2">
        <f>SUMIFS(DataRegularSeason20242025!$AA$3:$AA$1315,DataRegularSeason20242025!$B$3:$B$1315, "&lt;=" &amp; $A135, DataRegularSeason20242025!$D$3:$D$1315, N$1)+SUMIFS(DataRegularSeason20242025!$AB$3:$AB$1315,DataRegularSeason20242025!$B$3:$B$1315, "&lt;=" &amp; $A135, DataRegularSeason20242025!$E$3:$E$1315, N$1)</f>
        <v>19</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10</v>
      </c>
      <c r="Q135" s="2">
        <f>SUMIFS(DataRegularSeason20242025!$AA$3:$AA$1315,DataRegularSeason20242025!$B$3:$B$1315, "&lt;=" &amp; $A135, DataRegularSeason20242025!$D$3:$D$1315, Q$1)+SUMIFS(DataRegularSeason20242025!$AB$3:$AB$1315,DataRegularSeason20242025!$B$3:$B$1315, "&lt;=" &amp; $A135, DataRegularSeason20242025!$E$3:$E$1315, Q$1)</f>
        <v>20</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14</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12</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10</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16</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15</v>
      </c>
      <c r="AE135" s="2">
        <f>SUMIFS(DataRegularSeason20242025!$AA$3:$AA$1315,DataRegularSeason20242025!$B$3:$B$1315, "&lt;=" &amp; $A135, DataRegularSeason20242025!$D$3:$D$1315, AE$1)+SUMIFS(DataRegularSeason20242025!$AB$3:$AB$1315,DataRegularSeason20242025!$B$3:$B$1315, "&lt;=" &amp; $A135, DataRegularSeason20242025!$E$3:$E$1315, AE$1)</f>
        <v>19</v>
      </c>
      <c r="AF135" s="2">
        <f>SUMIFS(DataRegularSeason20242025!$AA$3:$AA$1315,DataRegularSeason20242025!$B$3:$B$1315, "&lt;=" &amp; $A135, DataRegularSeason20242025!$D$3:$D$1315, AF$1)+SUMIFS(DataRegularSeason20242025!$AB$3:$AB$1315,DataRegularSeason20242025!$B$3:$B$1315, "&lt;=" &amp; $A135, DataRegularSeason20242025!$E$3:$E$1315, AF$1)</f>
        <v>26</v>
      </c>
      <c r="AG135" s="2">
        <f>SUMIFS(DataRegularSeason20242025!$AA$3:$AA$1315,DataRegularSeason20242025!$B$3:$B$1315, "&lt;=" &amp; $A135, DataRegularSeason20242025!$D$3:$D$1315, AG$1)+SUMIFS(DataRegularSeason20242025!$AB$3:$AB$1315,DataRegularSeason20242025!$B$3:$B$1315, "&lt;=" &amp; $A135, DataRegularSeason20242025!$E$3:$E$1315, AG$1)</f>
        <v>18</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15</v>
      </c>
      <c r="D136" s="2">
        <f>SUMIFS(DataRegularSeason20242025!$AA$3:$AA$1315,DataRegularSeason20242025!$B$3:$B$1315, "&lt;=" &amp; $A136, DataRegularSeason20242025!$D$3:$D$1315, D$1)+SUMIFS(DataRegularSeason20242025!$AB$3:$AB$1315,DataRegularSeason20242025!$B$3:$B$1315, "&lt;=" &amp; $A136, DataRegularSeason20242025!$E$3:$E$1315, D$1)</f>
        <v>11</v>
      </c>
      <c r="E136" s="2">
        <f>SUMIFS(DataRegularSeason20242025!$AA$3:$AA$1315,DataRegularSeason20242025!$B$3:$B$1315, "&lt;=" &amp; $A136, DataRegularSeason20242025!$D$3:$D$1315, E$1)+SUMIFS(DataRegularSeason20242025!$AB$3:$AB$1315,DataRegularSeason20242025!$B$3:$B$1315, "&lt;=" &amp; $A136, DataRegularSeason20242025!$E$3:$E$1315, E$1)</f>
        <v>20</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16</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12</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13</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21</v>
      </c>
      <c r="N136" s="2">
        <f>SUMIFS(DataRegularSeason20242025!$AA$3:$AA$1315,DataRegularSeason20242025!$B$3:$B$1315, "&lt;=" &amp; $A136, DataRegularSeason20242025!$D$3:$D$1315, N$1)+SUMIFS(DataRegularSeason20242025!$AB$3:$AB$1315,DataRegularSeason20242025!$B$3:$B$1315, "&lt;=" &amp; $A136, DataRegularSeason20242025!$E$3:$E$1315, N$1)</f>
        <v>19</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10</v>
      </c>
      <c r="Q136" s="2">
        <f>SUMIFS(DataRegularSeason20242025!$AA$3:$AA$1315,DataRegularSeason20242025!$B$3:$B$1315, "&lt;=" &amp; $A136, DataRegularSeason20242025!$D$3:$D$1315, Q$1)+SUMIFS(DataRegularSeason20242025!$AB$3:$AB$1315,DataRegularSeason20242025!$B$3:$B$1315, "&lt;=" &amp; $A136, DataRegularSeason20242025!$E$3:$E$1315, Q$1)</f>
        <v>20</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14</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12</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10</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16</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15</v>
      </c>
      <c r="AE136" s="2">
        <f>SUMIFS(DataRegularSeason20242025!$AA$3:$AA$1315,DataRegularSeason20242025!$B$3:$B$1315, "&lt;=" &amp; $A136, DataRegularSeason20242025!$D$3:$D$1315, AE$1)+SUMIFS(DataRegularSeason20242025!$AB$3:$AB$1315,DataRegularSeason20242025!$B$3:$B$1315, "&lt;=" &amp; $A136, DataRegularSeason20242025!$E$3:$E$1315, AE$1)</f>
        <v>19</v>
      </c>
      <c r="AF136" s="2">
        <f>SUMIFS(DataRegularSeason20242025!$AA$3:$AA$1315,DataRegularSeason20242025!$B$3:$B$1315, "&lt;=" &amp; $A136, DataRegularSeason20242025!$D$3:$D$1315, AF$1)+SUMIFS(DataRegularSeason20242025!$AB$3:$AB$1315,DataRegularSeason20242025!$B$3:$B$1315, "&lt;=" &amp; $A136, DataRegularSeason20242025!$E$3:$E$1315, AF$1)</f>
        <v>26</v>
      </c>
      <c r="AG136" s="2">
        <f>SUMIFS(DataRegularSeason20242025!$AA$3:$AA$1315,DataRegularSeason20242025!$B$3:$B$1315, "&lt;=" &amp; $A136, DataRegularSeason20242025!$D$3:$D$1315, AG$1)+SUMIFS(DataRegularSeason20242025!$AB$3:$AB$1315,DataRegularSeason20242025!$B$3:$B$1315, "&lt;=" &amp; $A136, DataRegularSeason20242025!$E$3:$E$1315, AG$1)</f>
        <v>18</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15</v>
      </c>
      <c r="D137" s="2">
        <f>SUMIFS(DataRegularSeason20242025!$AA$3:$AA$1315,DataRegularSeason20242025!$B$3:$B$1315, "&lt;=" &amp; $A137, DataRegularSeason20242025!$D$3:$D$1315, D$1)+SUMIFS(DataRegularSeason20242025!$AB$3:$AB$1315,DataRegularSeason20242025!$B$3:$B$1315, "&lt;=" &amp; $A137, DataRegularSeason20242025!$E$3:$E$1315, D$1)</f>
        <v>11</v>
      </c>
      <c r="E137" s="2">
        <f>SUMIFS(DataRegularSeason20242025!$AA$3:$AA$1315,DataRegularSeason20242025!$B$3:$B$1315, "&lt;=" &amp; $A137, DataRegularSeason20242025!$D$3:$D$1315, E$1)+SUMIFS(DataRegularSeason20242025!$AB$3:$AB$1315,DataRegularSeason20242025!$B$3:$B$1315, "&lt;=" &amp; $A137, DataRegularSeason20242025!$E$3:$E$1315, E$1)</f>
        <v>20</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16</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12</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13</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21</v>
      </c>
      <c r="N137" s="2">
        <f>SUMIFS(DataRegularSeason20242025!$AA$3:$AA$1315,DataRegularSeason20242025!$B$3:$B$1315, "&lt;=" &amp; $A137, DataRegularSeason20242025!$D$3:$D$1315, N$1)+SUMIFS(DataRegularSeason20242025!$AB$3:$AB$1315,DataRegularSeason20242025!$B$3:$B$1315, "&lt;=" &amp; $A137, DataRegularSeason20242025!$E$3:$E$1315, N$1)</f>
        <v>19</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10</v>
      </c>
      <c r="Q137" s="2">
        <f>SUMIFS(DataRegularSeason20242025!$AA$3:$AA$1315,DataRegularSeason20242025!$B$3:$B$1315, "&lt;=" &amp; $A137, DataRegularSeason20242025!$D$3:$D$1315, Q$1)+SUMIFS(DataRegularSeason20242025!$AB$3:$AB$1315,DataRegularSeason20242025!$B$3:$B$1315, "&lt;=" &amp; $A137, DataRegularSeason20242025!$E$3:$E$1315, Q$1)</f>
        <v>20</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14</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12</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10</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16</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15</v>
      </c>
      <c r="AE137" s="2">
        <f>SUMIFS(DataRegularSeason20242025!$AA$3:$AA$1315,DataRegularSeason20242025!$B$3:$B$1315, "&lt;=" &amp; $A137, DataRegularSeason20242025!$D$3:$D$1315, AE$1)+SUMIFS(DataRegularSeason20242025!$AB$3:$AB$1315,DataRegularSeason20242025!$B$3:$B$1315, "&lt;=" &amp; $A137, DataRegularSeason20242025!$E$3:$E$1315, AE$1)</f>
        <v>19</v>
      </c>
      <c r="AF137" s="2">
        <f>SUMIFS(DataRegularSeason20242025!$AA$3:$AA$1315,DataRegularSeason20242025!$B$3:$B$1315, "&lt;=" &amp; $A137, DataRegularSeason20242025!$D$3:$D$1315, AF$1)+SUMIFS(DataRegularSeason20242025!$AB$3:$AB$1315,DataRegularSeason20242025!$B$3:$B$1315, "&lt;=" &amp; $A137, DataRegularSeason20242025!$E$3:$E$1315, AF$1)</f>
        <v>26</v>
      </c>
      <c r="AG137" s="2">
        <f>SUMIFS(DataRegularSeason20242025!$AA$3:$AA$1315,DataRegularSeason20242025!$B$3:$B$1315, "&lt;=" &amp; $A137, DataRegularSeason20242025!$D$3:$D$1315, AG$1)+SUMIFS(DataRegularSeason20242025!$AB$3:$AB$1315,DataRegularSeason20242025!$B$3:$B$1315, "&lt;=" &amp; $A137, DataRegularSeason20242025!$E$3:$E$1315, AG$1)</f>
        <v>18</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15</v>
      </c>
      <c r="D138" s="2">
        <f>SUMIFS(DataRegularSeason20242025!$AA$3:$AA$1315,DataRegularSeason20242025!$B$3:$B$1315, "&lt;=" &amp; $A138, DataRegularSeason20242025!$D$3:$D$1315, D$1)+SUMIFS(DataRegularSeason20242025!$AB$3:$AB$1315,DataRegularSeason20242025!$B$3:$B$1315, "&lt;=" &amp; $A138, DataRegularSeason20242025!$E$3:$E$1315, D$1)</f>
        <v>11</v>
      </c>
      <c r="E138" s="2">
        <f>SUMIFS(DataRegularSeason20242025!$AA$3:$AA$1315,DataRegularSeason20242025!$B$3:$B$1315, "&lt;=" &amp; $A138, DataRegularSeason20242025!$D$3:$D$1315, E$1)+SUMIFS(DataRegularSeason20242025!$AB$3:$AB$1315,DataRegularSeason20242025!$B$3:$B$1315, "&lt;=" &amp; $A138, DataRegularSeason20242025!$E$3:$E$1315, E$1)</f>
        <v>20</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16</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12</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13</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21</v>
      </c>
      <c r="N138" s="2">
        <f>SUMIFS(DataRegularSeason20242025!$AA$3:$AA$1315,DataRegularSeason20242025!$B$3:$B$1315, "&lt;=" &amp; $A138, DataRegularSeason20242025!$D$3:$D$1315, N$1)+SUMIFS(DataRegularSeason20242025!$AB$3:$AB$1315,DataRegularSeason20242025!$B$3:$B$1315, "&lt;=" &amp; $A138, DataRegularSeason20242025!$E$3:$E$1315, N$1)</f>
        <v>19</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10</v>
      </c>
      <c r="Q138" s="2">
        <f>SUMIFS(DataRegularSeason20242025!$AA$3:$AA$1315,DataRegularSeason20242025!$B$3:$B$1315, "&lt;=" &amp; $A138, DataRegularSeason20242025!$D$3:$D$1315, Q$1)+SUMIFS(DataRegularSeason20242025!$AB$3:$AB$1315,DataRegularSeason20242025!$B$3:$B$1315, "&lt;=" &amp; $A138, DataRegularSeason20242025!$E$3:$E$1315, Q$1)</f>
        <v>20</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14</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12</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10</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16</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15</v>
      </c>
      <c r="AE138" s="2">
        <f>SUMIFS(DataRegularSeason20242025!$AA$3:$AA$1315,DataRegularSeason20242025!$B$3:$B$1315, "&lt;=" &amp; $A138, DataRegularSeason20242025!$D$3:$D$1315, AE$1)+SUMIFS(DataRegularSeason20242025!$AB$3:$AB$1315,DataRegularSeason20242025!$B$3:$B$1315, "&lt;=" &amp; $A138, DataRegularSeason20242025!$E$3:$E$1315, AE$1)</f>
        <v>19</v>
      </c>
      <c r="AF138" s="2">
        <f>SUMIFS(DataRegularSeason20242025!$AA$3:$AA$1315,DataRegularSeason20242025!$B$3:$B$1315, "&lt;=" &amp; $A138, DataRegularSeason20242025!$D$3:$D$1315, AF$1)+SUMIFS(DataRegularSeason20242025!$AB$3:$AB$1315,DataRegularSeason20242025!$B$3:$B$1315, "&lt;=" &amp; $A138, DataRegularSeason20242025!$E$3:$E$1315, AF$1)</f>
        <v>26</v>
      </c>
      <c r="AG138" s="2">
        <f>SUMIFS(DataRegularSeason20242025!$AA$3:$AA$1315,DataRegularSeason20242025!$B$3:$B$1315, "&lt;=" &amp; $A138, DataRegularSeason20242025!$D$3:$D$1315, AG$1)+SUMIFS(DataRegularSeason20242025!$AB$3:$AB$1315,DataRegularSeason20242025!$B$3:$B$1315, "&lt;=" &amp; $A138, DataRegularSeason20242025!$E$3:$E$1315, AG$1)</f>
        <v>18</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15</v>
      </c>
      <c r="D139" s="2">
        <f>SUMIFS(DataRegularSeason20242025!$AA$3:$AA$1315,DataRegularSeason20242025!$B$3:$B$1315, "&lt;=" &amp; $A139, DataRegularSeason20242025!$D$3:$D$1315, D$1)+SUMIFS(DataRegularSeason20242025!$AB$3:$AB$1315,DataRegularSeason20242025!$B$3:$B$1315, "&lt;=" &amp; $A139, DataRegularSeason20242025!$E$3:$E$1315, D$1)</f>
        <v>11</v>
      </c>
      <c r="E139" s="2">
        <f>SUMIFS(DataRegularSeason20242025!$AA$3:$AA$1315,DataRegularSeason20242025!$B$3:$B$1315, "&lt;=" &amp; $A139, DataRegularSeason20242025!$D$3:$D$1315, E$1)+SUMIFS(DataRegularSeason20242025!$AB$3:$AB$1315,DataRegularSeason20242025!$B$3:$B$1315, "&lt;=" &amp; $A139, DataRegularSeason20242025!$E$3:$E$1315, E$1)</f>
        <v>20</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16</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12</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13</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21</v>
      </c>
      <c r="N139" s="2">
        <f>SUMIFS(DataRegularSeason20242025!$AA$3:$AA$1315,DataRegularSeason20242025!$B$3:$B$1315, "&lt;=" &amp; $A139, DataRegularSeason20242025!$D$3:$D$1315, N$1)+SUMIFS(DataRegularSeason20242025!$AB$3:$AB$1315,DataRegularSeason20242025!$B$3:$B$1315, "&lt;=" &amp; $A139, DataRegularSeason20242025!$E$3:$E$1315, N$1)</f>
        <v>19</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10</v>
      </c>
      <c r="Q139" s="2">
        <f>SUMIFS(DataRegularSeason20242025!$AA$3:$AA$1315,DataRegularSeason20242025!$B$3:$B$1315, "&lt;=" &amp; $A139, DataRegularSeason20242025!$D$3:$D$1315, Q$1)+SUMIFS(DataRegularSeason20242025!$AB$3:$AB$1315,DataRegularSeason20242025!$B$3:$B$1315, "&lt;=" &amp; $A139, DataRegularSeason20242025!$E$3:$E$1315, Q$1)</f>
        <v>20</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14</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12</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10</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16</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15</v>
      </c>
      <c r="AE139" s="2">
        <f>SUMIFS(DataRegularSeason20242025!$AA$3:$AA$1315,DataRegularSeason20242025!$B$3:$B$1315, "&lt;=" &amp; $A139, DataRegularSeason20242025!$D$3:$D$1315, AE$1)+SUMIFS(DataRegularSeason20242025!$AB$3:$AB$1315,DataRegularSeason20242025!$B$3:$B$1315, "&lt;=" &amp; $A139, DataRegularSeason20242025!$E$3:$E$1315, AE$1)</f>
        <v>19</v>
      </c>
      <c r="AF139" s="2">
        <f>SUMIFS(DataRegularSeason20242025!$AA$3:$AA$1315,DataRegularSeason20242025!$B$3:$B$1315, "&lt;=" &amp; $A139, DataRegularSeason20242025!$D$3:$D$1315, AF$1)+SUMIFS(DataRegularSeason20242025!$AB$3:$AB$1315,DataRegularSeason20242025!$B$3:$B$1315, "&lt;=" &amp; $A139, DataRegularSeason20242025!$E$3:$E$1315, AF$1)</f>
        <v>26</v>
      </c>
      <c r="AG139" s="2">
        <f>SUMIFS(DataRegularSeason20242025!$AA$3:$AA$1315,DataRegularSeason20242025!$B$3:$B$1315, "&lt;=" &amp; $A139, DataRegularSeason20242025!$D$3:$D$1315, AG$1)+SUMIFS(DataRegularSeason20242025!$AB$3:$AB$1315,DataRegularSeason20242025!$B$3:$B$1315, "&lt;=" &amp; $A139, DataRegularSeason20242025!$E$3:$E$1315, AG$1)</f>
        <v>18</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15</v>
      </c>
      <c r="D140" s="2">
        <f>SUMIFS(DataRegularSeason20242025!$AA$3:$AA$1315,DataRegularSeason20242025!$B$3:$B$1315, "&lt;=" &amp; $A140, DataRegularSeason20242025!$D$3:$D$1315, D$1)+SUMIFS(DataRegularSeason20242025!$AB$3:$AB$1315,DataRegularSeason20242025!$B$3:$B$1315, "&lt;=" &amp; $A140, DataRegularSeason20242025!$E$3:$E$1315, D$1)</f>
        <v>11</v>
      </c>
      <c r="E140" s="2">
        <f>SUMIFS(DataRegularSeason20242025!$AA$3:$AA$1315,DataRegularSeason20242025!$B$3:$B$1315, "&lt;=" &amp; $A140, DataRegularSeason20242025!$D$3:$D$1315, E$1)+SUMIFS(DataRegularSeason20242025!$AB$3:$AB$1315,DataRegularSeason20242025!$B$3:$B$1315, "&lt;=" &amp; $A140, DataRegularSeason20242025!$E$3:$E$1315, E$1)</f>
        <v>20</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16</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12</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13</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21</v>
      </c>
      <c r="N140" s="2">
        <f>SUMIFS(DataRegularSeason20242025!$AA$3:$AA$1315,DataRegularSeason20242025!$B$3:$B$1315, "&lt;=" &amp; $A140, DataRegularSeason20242025!$D$3:$D$1315, N$1)+SUMIFS(DataRegularSeason20242025!$AB$3:$AB$1315,DataRegularSeason20242025!$B$3:$B$1315, "&lt;=" &amp; $A140, DataRegularSeason20242025!$E$3:$E$1315, N$1)</f>
        <v>19</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10</v>
      </c>
      <c r="Q140" s="2">
        <f>SUMIFS(DataRegularSeason20242025!$AA$3:$AA$1315,DataRegularSeason20242025!$B$3:$B$1315, "&lt;=" &amp; $A140, DataRegularSeason20242025!$D$3:$D$1315, Q$1)+SUMIFS(DataRegularSeason20242025!$AB$3:$AB$1315,DataRegularSeason20242025!$B$3:$B$1315, "&lt;=" &amp; $A140, DataRegularSeason20242025!$E$3:$E$1315, Q$1)</f>
        <v>20</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14</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12</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10</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16</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15</v>
      </c>
      <c r="AE140" s="2">
        <f>SUMIFS(DataRegularSeason20242025!$AA$3:$AA$1315,DataRegularSeason20242025!$B$3:$B$1315, "&lt;=" &amp; $A140, DataRegularSeason20242025!$D$3:$D$1315, AE$1)+SUMIFS(DataRegularSeason20242025!$AB$3:$AB$1315,DataRegularSeason20242025!$B$3:$B$1315, "&lt;=" &amp; $A140, DataRegularSeason20242025!$E$3:$E$1315, AE$1)</f>
        <v>19</v>
      </c>
      <c r="AF140" s="2">
        <f>SUMIFS(DataRegularSeason20242025!$AA$3:$AA$1315,DataRegularSeason20242025!$B$3:$B$1315, "&lt;=" &amp; $A140, DataRegularSeason20242025!$D$3:$D$1315, AF$1)+SUMIFS(DataRegularSeason20242025!$AB$3:$AB$1315,DataRegularSeason20242025!$B$3:$B$1315, "&lt;=" &amp; $A140, DataRegularSeason20242025!$E$3:$E$1315, AF$1)</f>
        <v>26</v>
      </c>
      <c r="AG140" s="2">
        <f>SUMIFS(DataRegularSeason20242025!$AA$3:$AA$1315,DataRegularSeason20242025!$B$3:$B$1315, "&lt;=" &amp; $A140, DataRegularSeason20242025!$D$3:$D$1315, AG$1)+SUMIFS(DataRegularSeason20242025!$AB$3:$AB$1315,DataRegularSeason20242025!$B$3:$B$1315, "&lt;=" &amp; $A140, DataRegularSeason20242025!$E$3:$E$1315, AG$1)</f>
        <v>18</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15</v>
      </c>
      <c r="D141" s="2">
        <f>SUMIFS(DataRegularSeason20242025!$AA$3:$AA$1315,DataRegularSeason20242025!$B$3:$B$1315, "&lt;=" &amp; $A141, DataRegularSeason20242025!$D$3:$D$1315, D$1)+SUMIFS(DataRegularSeason20242025!$AB$3:$AB$1315,DataRegularSeason20242025!$B$3:$B$1315, "&lt;=" &amp; $A141, DataRegularSeason20242025!$E$3:$E$1315, D$1)</f>
        <v>11</v>
      </c>
      <c r="E141" s="2">
        <f>SUMIFS(DataRegularSeason20242025!$AA$3:$AA$1315,DataRegularSeason20242025!$B$3:$B$1315, "&lt;=" &amp; $A141, DataRegularSeason20242025!$D$3:$D$1315, E$1)+SUMIFS(DataRegularSeason20242025!$AB$3:$AB$1315,DataRegularSeason20242025!$B$3:$B$1315, "&lt;=" &amp; $A141, DataRegularSeason20242025!$E$3:$E$1315, E$1)</f>
        <v>20</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16</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12</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13</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21</v>
      </c>
      <c r="N141" s="2">
        <f>SUMIFS(DataRegularSeason20242025!$AA$3:$AA$1315,DataRegularSeason20242025!$B$3:$B$1315, "&lt;=" &amp; $A141, DataRegularSeason20242025!$D$3:$D$1315, N$1)+SUMIFS(DataRegularSeason20242025!$AB$3:$AB$1315,DataRegularSeason20242025!$B$3:$B$1315, "&lt;=" &amp; $A141, DataRegularSeason20242025!$E$3:$E$1315, N$1)</f>
        <v>19</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10</v>
      </c>
      <c r="Q141" s="2">
        <f>SUMIFS(DataRegularSeason20242025!$AA$3:$AA$1315,DataRegularSeason20242025!$B$3:$B$1315, "&lt;=" &amp; $A141, DataRegularSeason20242025!$D$3:$D$1315, Q$1)+SUMIFS(DataRegularSeason20242025!$AB$3:$AB$1315,DataRegularSeason20242025!$B$3:$B$1315, "&lt;=" &amp; $A141, DataRegularSeason20242025!$E$3:$E$1315, Q$1)</f>
        <v>20</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14</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12</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10</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16</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15</v>
      </c>
      <c r="AE141" s="2">
        <f>SUMIFS(DataRegularSeason20242025!$AA$3:$AA$1315,DataRegularSeason20242025!$B$3:$B$1315, "&lt;=" &amp; $A141, DataRegularSeason20242025!$D$3:$D$1315, AE$1)+SUMIFS(DataRegularSeason20242025!$AB$3:$AB$1315,DataRegularSeason20242025!$B$3:$B$1315, "&lt;=" &amp; $A141, DataRegularSeason20242025!$E$3:$E$1315, AE$1)</f>
        <v>19</v>
      </c>
      <c r="AF141" s="2">
        <f>SUMIFS(DataRegularSeason20242025!$AA$3:$AA$1315,DataRegularSeason20242025!$B$3:$B$1315, "&lt;=" &amp; $A141, DataRegularSeason20242025!$D$3:$D$1315, AF$1)+SUMIFS(DataRegularSeason20242025!$AB$3:$AB$1315,DataRegularSeason20242025!$B$3:$B$1315, "&lt;=" &amp; $A141, DataRegularSeason20242025!$E$3:$E$1315, AF$1)</f>
        <v>26</v>
      </c>
      <c r="AG141" s="2">
        <f>SUMIFS(DataRegularSeason20242025!$AA$3:$AA$1315,DataRegularSeason20242025!$B$3:$B$1315, "&lt;=" &amp; $A141, DataRegularSeason20242025!$D$3:$D$1315, AG$1)+SUMIFS(DataRegularSeason20242025!$AB$3:$AB$1315,DataRegularSeason20242025!$B$3:$B$1315, "&lt;=" &amp; $A141, DataRegularSeason20242025!$E$3:$E$1315, AG$1)</f>
        <v>18</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15</v>
      </c>
      <c r="D142" s="2">
        <f>SUMIFS(DataRegularSeason20242025!$AA$3:$AA$1315,DataRegularSeason20242025!$B$3:$B$1315, "&lt;=" &amp; $A142, DataRegularSeason20242025!$D$3:$D$1315, D$1)+SUMIFS(DataRegularSeason20242025!$AB$3:$AB$1315,DataRegularSeason20242025!$B$3:$B$1315, "&lt;=" &amp; $A142, DataRegularSeason20242025!$E$3:$E$1315, D$1)</f>
        <v>11</v>
      </c>
      <c r="E142" s="2">
        <f>SUMIFS(DataRegularSeason20242025!$AA$3:$AA$1315,DataRegularSeason20242025!$B$3:$B$1315, "&lt;=" &amp; $A142, DataRegularSeason20242025!$D$3:$D$1315, E$1)+SUMIFS(DataRegularSeason20242025!$AB$3:$AB$1315,DataRegularSeason20242025!$B$3:$B$1315, "&lt;=" &amp; $A142, DataRegularSeason20242025!$E$3:$E$1315, E$1)</f>
        <v>20</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16</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12</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13</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21</v>
      </c>
      <c r="N142" s="2">
        <f>SUMIFS(DataRegularSeason20242025!$AA$3:$AA$1315,DataRegularSeason20242025!$B$3:$B$1315, "&lt;=" &amp; $A142, DataRegularSeason20242025!$D$3:$D$1315, N$1)+SUMIFS(DataRegularSeason20242025!$AB$3:$AB$1315,DataRegularSeason20242025!$B$3:$B$1315, "&lt;=" &amp; $A142, DataRegularSeason20242025!$E$3:$E$1315, N$1)</f>
        <v>19</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10</v>
      </c>
      <c r="Q142" s="2">
        <f>SUMIFS(DataRegularSeason20242025!$AA$3:$AA$1315,DataRegularSeason20242025!$B$3:$B$1315, "&lt;=" &amp; $A142, DataRegularSeason20242025!$D$3:$D$1315, Q$1)+SUMIFS(DataRegularSeason20242025!$AB$3:$AB$1315,DataRegularSeason20242025!$B$3:$B$1315, "&lt;=" &amp; $A142, DataRegularSeason20242025!$E$3:$E$1315, Q$1)</f>
        <v>20</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14</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12</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10</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16</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15</v>
      </c>
      <c r="AE142" s="2">
        <f>SUMIFS(DataRegularSeason20242025!$AA$3:$AA$1315,DataRegularSeason20242025!$B$3:$B$1315, "&lt;=" &amp; $A142, DataRegularSeason20242025!$D$3:$D$1315, AE$1)+SUMIFS(DataRegularSeason20242025!$AB$3:$AB$1315,DataRegularSeason20242025!$B$3:$B$1315, "&lt;=" &amp; $A142, DataRegularSeason20242025!$E$3:$E$1315, AE$1)</f>
        <v>19</v>
      </c>
      <c r="AF142" s="2">
        <f>SUMIFS(DataRegularSeason20242025!$AA$3:$AA$1315,DataRegularSeason20242025!$B$3:$B$1315, "&lt;=" &amp; $A142, DataRegularSeason20242025!$D$3:$D$1315, AF$1)+SUMIFS(DataRegularSeason20242025!$AB$3:$AB$1315,DataRegularSeason20242025!$B$3:$B$1315, "&lt;=" &amp; $A142, DataRegularSeason20242025!$E$3:$E$1315, AF$1)</f>
        <v>26</v>
      </c>
      <c r="AG142" s="2">
        <f>SUMIFS(DataRegularSeason20242025!$AA$3:$AA$1315,DataRegularSeason20242025!$B$3:$B$1315, "&lt;=" &amp; $A142, DataRegularSeason20242025!$D$3:$D$1315, AG$1)+SUMIFS(DataRegularSeason20242025!$AB$3:$AB$1315,DataRegularSeason20242025!$B$3:$B$1315, "&lt;=" &amp; $A142, DataRegularSeason20242025!$E$3:$E$1315, AG$1)</f>
        <v>18</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15</v>
      </c>
      <c r="D143" s="2">
        <f>SUMIFS(DataRegularSeason20242025!$AA$3:$AA$1315,DataRegularSeason20242025!$B$3:$B$1315, "&lt;=" &amp; $A143, DataRegularSeason20242025!$D$3:$D$1315, D$1)+SUMIFS(DataRegularSeason20242025!$AB$3:$AB$1315,DataRegularSeason20242025!$B$3:$B$1315, "&lt;=" &amp; $A143, DataRegularSeason20242025!$E$3:$E$1315, D$1)</f>
        <v>11</v>
      </c>
      <c r="E143" s="2">
        <f>SUMIFS(DataRegularSeason20242025!$AA$3:$AA$1315,DataRegularSeason20242025!$B$3:$B$1315, "&lt;=" &amp; $A143, DataRegularSeason20242025!$D$3:$D$1315, E$1)+SUMIFS(DataRegularSeason20242025!$AB$3:$AB$1315,DataRegularSeason20242025!$B$3:$B$1315, "&lt;=" &amp; $A143, DataRegularSeason20242025!$E$3:$E$1315, E$1)</f>
        <v>20</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16</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12</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13</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21</v>
      </c>
      <c r="N143" s="2">
        <f>SUMIFS(DataRegularSeason20242025!$AA$3:$AA$1315,DataRegularSeason20242025!$B$3:$B$1315, "&lt;=" &amp; $A143, DataRegularSeason20242025!$D$3:$D$1315, N$1)+SUMIFS(DataRegularSeason20242025!$AB$3:$AB$1315,DataRegularSeason20242025!$B$3:$B$1315, "&lt;=" &amp; $A143, DataRegularSeason20242025!$E$3:$E$1315, N$1)</f>
        <v>19</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10</v>
      </c>
      <c r="Q143" s="2">
        <f>SUMIFS(DataRegularSeason20242025!$AA$3:$AA$1315,DataRegularSeason20242025!$B$3:$B$1315, "&lt;=" &amp; $A143, DataRegularSeason20242025!$D$3:$D$1315, Q$1)+SUMIFS(DataRegularSeason20242025!$AB$3:$AB$1315,DataRegularSeason20242025!$B$3:$B$1315, "&lt;=" &amp; $A143, DataRegularSeason20242025!$E$3:$E$1315, Q$1)</f>
        <v>20</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14</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12</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10</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16</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15</v>
      </c>
      <c r="AE143" s="2">
        <f>SUMIFS(DataRegularSeason20242025!$AA$3:$AA$1315,DataRegularSeason20242025!$B$3:$B$1315, "&lt;=" &amp; $A143, DataRegularSeason20242025!$D$3:$D$1315, AE$1)+SUMIFS(DataRegularSeason20242025!$AB$3:$AB$1315,DataRegularSeason20242025!$B$3:$B$1315, "&lt;=" &amp; $A143, DataRegularSeason20242025!$E$3:$E$1315, AE$1)</f>
        <v>19</v>
      </c>
      <c r="AF143" s="2">
        <f>SUMIFS(DataRegularSeason20242025!$AA$3:$AA$1315,DataRegularSeason20242025!$B$3:$B$1315, "&lt;=" &amp; $A143, DataRegularSeason20242025!$D$3:$D$1315, AF$1)+SUMIFS(DataRegularSeason20242025!$AB$3:$AB$1315,DataRegularSeason20242025!$B$3:$B$1315, "&lt;=" &amp; $A143, DataRegularSeason20242025!$E$3:$E$1315, AF$1)</f>
        <v>26</v>
      </c>
      <c r="AG143" s="2">
        <f>SUMIFS(DataRegularSeason20242025!$AA$3:$AA$1315,DataRegularSeason20242025!$B$3:$B$1315, "&lt;=" &amp; $A143, DataRegularSeason20242025!$D$3:$D$1315, AG$1)+SUMIFS(DataRegularSeason20242025!$AB$3:$AB$1315,DataRegularSeason20242025!$B$3:$B$1315, "&lt;=" &amp; $A143, DataRegularSeason20242025!$E$3:$E$1315, AG$1)</f>
        <v>18</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15</v>
      </c>
      <c r="D144" s="2">
        <f>SUMIFS(DataRegularSeason20242025!$AA$3:$AA$1315,DataRegularSeason20242025!$B$3:$B$1315, "&lt;=" &amp; $A144, DataRegularSeason20242025!$D$3:$D$1315, D$1)+SUMIFS(DataRegularSeason20242025!$AB$3:$AB$1315,DataRegularSeason20242025!$B$3:$B$1315, "&lt;=" &amp; $A144, DataRegularSeason20242025!$E$3:$E$1315, D$1)</f>
        <v>11</v>
      </c>
      <c r="E144" s="2">
        <f>SUMIFS(DataRegularSeason20242025!$AA$3:$AA$1315,DataRegularSeason20242025!$B$3:$B$1315, "&lt;=" &amp; $A144, DataRegularSeason20242025!$D$3:$D$1315, E$1)+SUMIFS(DataRegularSeason20242025!$AB$3:$AB$1315,DataRegularSeason20242025!$B$3:$B$1315, "&lt;=" &amp; $A144, DataRegularSeason20242025!$E$3:$E$1315, E$1)</f>
        <v>20</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16</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12</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13</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21</v>
      </c>
      <c r="N144" s="2">
        <f>SUMIFS(DataRegularSeason20242025!$AA$3:$AA$1315,DataRegularSeason20242025!$B$3:$B$1315, "&lt;=" &amp; $A144, DataRegularSeason20242025!$D$3:$D$1315, N$1)+SUMIFS(DataRegularSeason20242025!$AB$3:$AB$1315,DataRegularSeason20242025!$B$3:$B$1315, "&lt;=" &amp; $A144, DataRegularSeason20242025!$E$3:$E$1315, N$1)</f>
        <v>19</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10</v>
      </c>
      <c r="Q144" s="2">
        <f>SUMIFS(DataRegularSeason20242025!$AA$3:$AA$1315,DataRegularSeason20242025!$B$3:$B$1315, "&lt;=" &amp; $A144, DataRegularSeason20242025!$D$3:$D$1315, Q$1)+SUMIFS(DataRegularSeason20242025!$AB$3:$AB$1315,DataRegularSeason20242025!$B$3:$B$1315, "&lt;=" &amp; $A144, DataRegularSeason20242025!$E$3:$E$1315, Q$1)</f>
        <v>20</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14</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12</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10</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16</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15</v>
      </c>
      <c r="AE144" s="2">
        <f>SUMIFS(DataRegularSeason20242025!$AA$3:$AA$1315,DataRegularSeason20242025!$B$3:$B$1315, "&lt;=" &amp; $A144, DataRegularSeason20242025!$D$3:$D$1315, AE$1)+SUMIFS(DataRegularSeason20242025!$AB$3:$AB$1315,DataRegularSeason20242025!$B$3:$B$1315, "&lt;=" &amp; $A144, DataRegularSeason20242025!$E$3:$E$1315, AE$1)</f>
        <v>19</v>
      </c>
      <c r="AF144" s="2">
        <f>SUMIFS(DataRegularSeason20242025!$AA$3:$AA$1315,DataRegularSeason20242025!$B$3:$B$1315, "&lt;=" &amp; $A144, DataRegularSeason20242025!$D$3:$D$1315, AF$1)+SUMIFS(DataRegularSeason20242025!$AB$3:$AB$1315,DataRegularSeason20242025!$B$3:$B$1315, "&lt;=" &amp; $A144, DataRegularSeason20242025!$E$3:$E$1315, AF$1)</f>
        <v>26</v>
      </c>
      <c r="AG144" s="2">
        <f>SUMIFS(DataRegularSeason20242025!$AA$3:$AA$1315,DataRegularSeason20242025!$B$3:$B$1315, "&lt;=" &amp; $A144, DataRegularSeason20242025!$D$3:$D$1315, AG$1)+SUMIFS(DataRegularSeason20242025!$AB$3:$AB$1315,DataRegularSeason20242025!$B$3:$B$1315, "&lt;=" &amp; $A144, DataRegularSeason20242025!$E$3:$E$1315, AG$1)</f>
        <v>18</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15</v>
      </c>
      <c r="D145" s="2">
        <f>SUMIFS(DataRegularSeason20242025!$AA$3:$AA$1315,DataRegularSeason20242025!$B$3:$B$1315, "&lt;=" &amp; $A145, DataRegularSeason20242025!$D$3:$D$1315, D$1)+SUMIFS(DataRegularSeason20242025!$AB$3:$AB$1315,DataRegularSeason20242025!$B$3:$B$1315, "&lt;=" &amp; $A145, DataRegularSeason20242025!$E$3:$E$1315, D$1)</f>
        <v>11</v>
      </c>
      <c r="E145" s="2">
        <f>SUMIFS(DataRegularSeason20242025!$AA$3:$AA$1315,DataRegularSeason20242025!$B$3:$B$1315, "&lt;=" &amp; $A145, DataRegularSeason20242025!$D$3:$D$1315, E$1)+SUMIFS(DataRegularSeason20242025!$AB$3:$AB$1315,DataRegularSeason20242025!$B$3:$B$1315, "&lt;=" &amp; $A145, DataRegularSeason20242025!$E$3:$E$1315, E$1)</f>
        <v>20</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16</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12</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13</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21</v>
      </c>
      <c r="N145" s="2">
        <f>SUMIFS(DataRegularSeason20242025!$AA$3:$AA$1315,DataRegularSeason20242025!$B$3:$B$1315, "&lt;=" &amp; $A145, DataRegularSeason20242025!$D$3:$D$1315, N$1)+SUMIFS(DataRegularSeason20242025!$AB$3:$AB$1315,DataRegularSeason20242025!$B$3:$B$1315, "&lt;=" &amp; $A145, DataRegularSeason20242025!$E$3:$E$1315, N$1)</f>
        <v>19</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10</v>
      </c>
      <c r="Q145" s="2">
        <f>SUMIFS(DataRegularSeason20242025!$AA$3:$AA$1315,DataRegularSeason20242025!$B$3:$B$1315, "&lt;=" &amp; $A145, DataRegularSeason20242025!$D$3:$D$1315, Q$1)+SUMIFS(DataRegularSeason20242025!$AB$3:$AB$1315,DataRegularSeason20242025!$B$3:$B$1315, "&lt;=" &amp; $A145, DataRegularSeason20242025!$E$3:$E$1315, Q$1)</f>
        <v>20</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14</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12</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10</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16</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15</v>
      </c>
      <c r="AE145" s="2">
        <f>SUMIFS(DataRegularSeason20242025!$AA$3:$AA$1315,DataRegularSeason20242025!$B$3:$B$1315, "&lt;=" &amp; $A145, DataRegularSeason20242025!$D$3:$D$1315, AE$1)+SUMIFS(DataRegularSeason20242025!$AB$3:$AB$1315,DataRegularSeason20242025!$B$3:$B$1315, "&lt;=" &amp; $A145, DataRegularSeason20242025!$E$3:$E$1315, AE$1)</f>
        <v>19</v>
      </c>
      <c r="AF145" s="2">
        <f>SUMIFS(DataRegularSeason20242025!$AA$3:$AA$1315,DataRegularSeason20242025!$B$3:$B$1315, "&lt;=" &amp; $A145, DataRegularSeason20242025!$D$3:$D$1315, AF$1)+SUMIFS(DataRegularSeason20242025!$AB$3:$AB$1315,DataRegularSeason20242025!$B$3:$B$1315, "&lt;=" &amp; $A145, DataRegularSeason20242025!$E$3:$E$1315, AF$1)</f>
        <v>26</v>
      </c>
      <c r="AG145" s="2">
        <f>SUMIFS(DataRegularSeason20242025!$AA$3:$AA$1315,DataRegularSeason20242025!$B$3:$B$1315, "&lt;=" &amp; $A145, DataRegularSeason20242025!$D$3:$D$1315, AG$1)+SUMIFS(DataRegularSeason20242025!$AB$3:$AB$1315,DataRegularSeason20242025!$B$3:$B$1315, "&lt;=" &amp; $A145, DataRegularSeason20242025!$E$3:$E$1315, AG$1)</f>
        <v>18</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15</v>
      </c>
      <c r="D146" s="2">
        <f>SUMIFS(DataRegularSeason20242025!$AA$3:$AA$1315,DataRegularSeason20242025!$B$3:$B$1315, "&lt;=" &amp; $A146, DataRegularSeason20242025!$D$3:$D$1315, D$1)+SUMIFS(DataRegularSeason20242025!$AB$3:$AB$1315,DataRegularSeason20242025!$B$3:$B$1315, "&lt;=" &amp; $A146, DataRegularSeason20242025!$E$3:$E$1315, D$1)</f>
        <v>11</v>
      </c>
      <c r="E146" s="2">
        <f>SUMIFS(DataRegularSeason20242025!$AA$3:$AA$1315,DataRegularSeason20242025!$B$3:$B$1315, "&lt;=" &amp; $A146, DataRegularSeason20242025!$D$3:$D$1315, E$1)+SUMIFS(DataRegularSeason20242025!$AB$3:$AB$1315,DataRegularSeason20242025!$B$3:$B$1315, "&lt;=" &amp; $A146, DataRegularSeason20242025!$E$3:$E$1315, E$1)</f>
        <v>20</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16</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12</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13</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21</v>
      </c>
      <c r="N146" s="2">
        <f>SUMIFS(DataRegularSeason20242025!$AA$3:$AA$1315,DataRegularSeason20242025!$B$3:$B$1315, "&lt;=" &amp; $A146, DataRegularSeason20242025!$D$3:$D$1315, N$1)+SUMIFS(DataRegularSeason20242025!$AB$3:$AB$1315,DataRegularSeason20242025!$B$3:$B$1315, "&lt;=" &amp; $A146, DataRegularSeason20242025!$E$3:$E$1315, N$1)</f>
        <v>19</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10</v>
      </c>
      <c r="Q146" s="2">
        <f>SUMIFS(DataRegularSeason20242025!$AA$3:$AA$1315,DataRegularSeason20242025!$B$3:$B$1315, "&lt;=" &amp; $A146, DataRegularSeason20242025!$D$3:$D$1315, Q$1)+SUMIFS(DataRegularSeason20242025!$AB$3:$AB$1315,DataRegularSeason20242025!$B$3:$B$1315, "&lt;=" &amp; $A146, DataRegularSeason20242025!$E$3:$E$1315, Q$1)</f>
        <v>20</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14</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12</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10</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16</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15</v>
      </c>
      <c r="AE146" s="2">
        <f>SUMIFS(DataRegularSeason20242025!$AA$3:$AA$1315,DataRegularSeason20242025!$B$3:$B$1315, "&lt;=" &amp; $A146, DataRegularSeason20242025!$D$3:$D$1315, AE$1)+SUMIFS(DataRegularSeason20242025!$AB$3:$AB$1315,DataRegularSeason20242025!$B$3:$B$1315, "&lt;=" &amp; $A146, DataRegularSeason20242025!$E$3:$E$1315, AE$1)</f>
        <v>19</v>
      </c>
      <c r="AF146" s="2">
        <f>SUMIFS(DataRegularSeason20242025!$AA$3:$AA$1315,DataRegularSeason20242025!$B$3:$B$1315, "&lt;=" &amp; $A146, DataRegularSeason20242025!$D$3:$D$1315, AF$1)+SUMIFS(DataRegularSeason20242025!$AB$3:$AB$1315,DataRegularSeason20242025!$B$3:$B$1315, "&lt;=" &amp; $A146, DataRegularSeason20242025!$E$3:$E$1315, AF$1)</f>
        <v>26</v>
      </c>
      <c r="AG146" s="2">
        <f>SUMIFS(DataRegularSeason20242025!$AA$3:$AA$1315,DataRegularSeason20242025!$B$3:$B$1315, "&lt;=" &amp; $A146, DataRegularSeason20242025!$D$3:$D$1315, AG$1)+SUMIFS(DataRegularSeason20242025!$AB$3:$AB$1315,DataRegularSeason20242025!$B$3:$B$1315, "&lt;=" &amp; $A146, DataRegularSeason20242025!$E$3:$E$1315, AG$1)</f>
        <v>18</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15</v>
      </c>
      <c r="D147" s="2">
        <f>SUMIFS(DataRegularSeason20242025!$AA$3:$AA$1315,DataRegularSeason20242025!$B$3:$B$1315, "&lt;=" &amp; $A147, DataRegularSeason20242025!$D$3:$D$1315, D$1)+SUMIFS(DataRegularSeason20242025!$AB$3:$AB$1315,DataRegularSeason20242025!$B$3:$B$1315, "&lt;=" &amp; $A147, DataRegularSeason20242025!$E$3:$E$1315, D$1)</f>
        <v>11</v>
      </c>
      <c r="E147" s="2">
        <f>SUMIFS(DataRegularSeason20242025!$AA$3:$AA$1315,DataRegularSeason20242025!$B$3:$B$1315, "&lt;=" &amp; $A147, DataRegularSeason20242025!$D$3:$D$1315, E$1)+SUMIFS(DataRegularSeason20242025!$AB$3:$AB$1315,DataRegularSeason20242025!$B$3:$B$1315, "&lt;=" &amp; $A147, DataRegularSeason20242025!$E$3:$E$1315, E$1)</f>
        <v>20</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16</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12</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13</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21</v>
      </c>
      <c r="N147" s="2">
        <f>SUMIFS(DataRegularSeason20242025!$AA$3:$AA$1315,DataRegularSeason20242025!$B$3:$B$1315, "&lt;=" &amp; $A147, DataRegularSeason20242025!$D$3:$D$1315, N$1)+SUMIFS(DataRegularSeason20242025!$AB$3:$AB$1315,DataRegularSeason20242025!$B$3:$B$1315, "&lt;=" &amp; $A147, DataRegularSeason20242025!$E$3:$E$1315, N$1)</f>
        <v>19</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10</v>
      </c>
      <c r="Q147" s="2">
        <f>SUMIFS(DataRegularSeason20242025!$AA$3:$AA$1315,DataRegularSeason20242025!$B$3:$B$1315, "&lt;=" &amp; $A147, DataRegularSeason20242025!$D$3:$D$1315, Q$1)+SUMIFS(DataRegularSeason20242025!$AB$3:$AB$1315,DataRegularSeason20242025!$B$3:$B$1315, "&lt;=" &amp; $A147, DataRegularSeason20242025!$E$3:$E$1315, Q$1)</f>
        <v>20</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14</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12</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10</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16</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15</v>
      </c>
      <c r="AE147" s="2">
        <f>SUMIFS(DataRegularSeason20242025!$AA$3:$AA$1315,DataRegularSeason20242025!$B$3:$B$1315, "&lt;=" &amp; $A147, DataRegularSeason20242025!$D$3:$D$1315, AE$1)+SUMIFS(DataRegularSeason20242025!$AB$3:$AB$1315,DataRegularSeason20242025!$B$3:$B$1315, "&lt;=" &amp; $A147, DataRegularSeason20242025!$E$3:$E$1315, AE$1)</f>
        <v>19</v>
      </c>
      <c r="AF147" s="2">
        <f>SUMIFS(DataRegularSeason20242025!$AA$3:$AA$1315,DataRegularSeason20242025!$B$3:$B$1315, "&lt;=" &amp; $A147, DataRegularSeason20242025!$D$3:$D$1315, AF$1)+SUMIFS(DataRegularSeason20242025!$AB$3:$AB$1315,DataRegularSeason20242025!$B$3:$B$1315, "&lt;=" &amp; $A147, DataRegularSeason20242025!$E$3:$E$1315, AF$1)</f>
        <v>26</v>
      </c>
      <c r="AG147" s="2">
        <f>SUMIFS(DataRegularSeason20242025!$AA$3:$AA$1315,DataRegularSeason20242025!$B$3:$B$1315, "&lt;=" &amp; $A147, DataRegularSeason20242025!$D$3:$D$1315, AG$1)+SUMIFS(DataRegularSeason20242025!$AB$3:$AB$1315,DataRegularSeason20242025!$B$3:$B$1315, "&lt;=" &amp; $A147, DataRegularSeason20242025!$E$3:$E$1315, AG$1)</f>
        <v>18</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15</v>
      </c>
      <c r="D148" s="2">
        <f>SUMIFS(DataRegularSeason20242025!$AA$3:$AA$1315,DataRegularSeason20242025!$B$3:$B$1315, "&lt;=" &amp; $A148, DataRegularSeason20242025!$D$3:$D$1315, D$1)+SUMIFS(DataRegularSeason20242025!$AB$3:$AB$1315,DataRegularSeason20242025!$B$3:$B$1315, "&lt;=" &amp; $A148, DataRegularSeason20242025!$E$3:$E$1315, D$1)</f>
        <v>11</v>
      </c>
      <c r="E148" s="2">
        <f>SUMIFS(DataRegularSeason20242025!$AA$3:$AA$1315,DataRegularSeason20242025!$B$3:$B$1315, "&lt;=" &amp; $A148, DataRegularSeason20242025!$D$3:$D$1315, E$1)+SUMIFS(DataRegularSeason20242025!$AB$3:$AB$1315,DataRegularSeason20242025!$B$3:$B$1315, "&lt;=" &amp; $A148, DataRegularSeason20242025!$E$3:$E$1315, E$1)</f>
        <v>20</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16</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12</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13</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21</v>
      </c>
      <c r="N148" s="2">
        <f>SUMIFS(DataRegularSeason20242025!$AA$3:$AA$1315,DataRegularSeason20242025!$B$3:$B$1315, "&lt;=" &amp; $A148, DataRegularSeason20242025!$D$3:$D$1315, N$1)+SUMIFS(DataRegularSeason20242025!$AB$3:$AB$1315,DataRegularSeason20242025!$B$3:$B$1315, "&lt;=" &amp; $A148, DataRegularSeason20242025!$E$3:$E$1315, N$1)</f>
        <v>19</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10</v>
      </c>
      <c r="Q148" s="2">
        <f>SUMIFS(DataRegularSeason20242025!$AA$3:$AA$1315,DataRegularSeason20242025!$B$3:$B$1315, "&lt;=" &amp; $A148, DataRegularSeason20242025!$D$3:$D$1315, Q$1)+SUMIFS(DataRegularSeason20242025!$AB$3:$AB$1315,DataRegularSeason20242025!$B$3:$B$1315, "&lt;=" &amp; $A148, DataRegularSeason20242025!$E$3:$E$1315, Q$1)</f>
        <v>20</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14</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12</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10</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16</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15</v>
      </c>
      <c r="AE148" s="2">
        <f>SUMIFS(DataRegularSeason20242025!$AA$3:$AA$1315,DataRegularSeason20242025!$B$3:$B$1315, "&lt;=" &amp; $A148, DataRegularSeason20242025!$D$3:$D$1315, AE$1)+SUMIFS(DataRegularSeason20242025!$AB$3:$AB$1315,DataRegularSeason20242025!$B$3:$B$1315, "&lt;=" &amp; $A148, DataRegularSeason20242025!$E$3:$E$1315, AE$1)</f>
        <v>19</v>
      </c>
      <c r="AF148" s="2">
        <f>SUMIFS(DataRegularSeason20242025!$AA$3:$AA$1315,DataRegularSeason20242025!$B$3:$B$1315, "&lt;=" &amp; $A148, DataRegularSeason20242025!$D$3:$D$1315, AF$1)+SUMIFS(DataRegularSeason20242025!$AB$3:$AB$1315,DataRegularSeason20242025!$B$3:$B$1315, "&lt;=" &amp; $A148, DataRegularSeason20242025!$E$3:$E$1315, AF$1)</f>
        <v>26</v>
      </c>
      <c r="AG148" s="2">
        <f>SUMIFS(DataRegularSeason20242025!$AA$3:$AA$1315,DataRegularSeason20242025!$B$3:$B$1315, "&lt;=" &amp; $A148, DataRegularSeason20242025!$D$3:$D$1315, AG$1)+SUMIFS(DataRegularSeason20242025!$AB$3:$AB$1315,DataRegularSeason20242025!$B$3:$B$1315, "&lt;=" &amp; $A148, DataRegularSeason20242025!$E$3:$E$1315, AG$1)</f>
        <v>18</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15</v>
      </c>
      <c r="D149" s="2">
        <f>SUMIFS(DataRegularSeason20242025!$AA$3:$AA$1315,DataRegularSeason20242025!$B$3:$B$1315, "&lt;=" &amp; $A149, DataRegularSeason20242025!$D$3:$D$1315, D$1)+SUMIFS(DataRegularSeason20242025!$AB$3:$AB$1315,DataRegularSeason20242025!$B$3:$B$1315, "&lt;=" &amp; $A149, DataRegularSeason20242025!$E$3:$E$1315, D$1)</f>
        <v>11</v>
      </c>
      <c r="E149" s="2">
        <f>SUMIFS(DataRegularSeason20242025!$AA$3:$AA$1315,DataRegularSeason20242025!$B$3:$B$1315, "&lt;=" &amp; $A149, DataRegularSeason20242025!$D$3:$D$1315, E$1)+SUMIFS(DataRegularSeason20242025!$AB$3:$AB$1315,DataRegularSeason20242025!$B$3:$B$1315, "&lt;=" &amp; $A149, DataRegularSeason20242025!$E$3:$E$1315, E$1)</f>
        <v>20</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16</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12</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13</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21</v>
      </c>
      <c r="N149" s="2">
        <f>SUMIFS(DataRegularSeason20242025!$AA$3:$AA$1315,DataRegularSeason20242025!$B$3:$B$1315, "&lt;=" &amp; $A149, DataRegularSeason20242025!$D$3:$D$1315, N$1)+SUMIFS(DataRegularSeason20242025!$AB$3:$AB$1315,DataRegularSeason20242025!$B$3:$B$1315, "&lt;=" &amp; $A149, DataRegularSeason20242025!$E$3:$E$1315, N$1)</f>
        <v>19</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10</v>
      </c>
      <c r="Q149" s="2">
        <f>SUMIFS(DataRegularSeason20242025!$AA$3:$AA$1315,DataRegularSeason20242025!$B$3:$B$1315, "&lt;=" &amp; $A149, DataRegularSeason20242025!$D$3:$D$1315, Q$1)+SUMIFS(DataRegularSeason20242025!$AB$3:$AB$1315,DataRegularSeason20242025!$B$3:$B$1315, "&lt;=" &amp; $A149, DataRegularSeason20242025!$E$3:$E$1315, Q$1)</f>
        <v>20</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14</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12</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10</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16</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15</v>
      </c>
      <c r="AE149" s="2">
        <f>SUMIFS(DataRegularSeason20242025!$AA$3:$AA$1315,DataRegularSeason20242025!$B$3:$B$1315, "&lt;=" &amp; $A149, DataRegularSeason20242025!$D$3:$D$1315, AE$1)+SUMIFS(DataRegularSeason20242025!$AB$3:$AB$1315,DataRegularSeason20242025!$B$3:$B$1315, "&lt;=" &amp; $A149, DataRegularSeason20242025!$E$3:$E$1315, AE$1)</f>
        <v>19</v>
      </c>
      <c r="AF149" s="2">
        <f>SUMIFS(DataRegularSeason20242025!$AA$3:$AA$1315,DataRegularSeason20242025!$B$3:$B$1315, "&lt;=" &amp; $A149, DataRegularSeason20242025!$D$3:$D$1315, AF$1)+SUMIFS(DataRegularSeason20242025!$AB$3:$AB$1315,DataRegularSeason20242025!$B$3:$B$1315, "&lt;=" &amp; $A149, DataRegularSeason20242025!$E$3:$E$1315, AF$1)</f>
        <v>26</v>
      </c>
      <c r="AG149" s="2">
        <f>SUMIFS(DataRegularSeason20242025!$AA$3:$AA$1315,DataRegularSeason20242025!$B$3:$B$1315, "&lt;=" &amp; $A149, DataRegularSeason20242025!$D$3:$D$1315, AG$1)+SUMIFS(DataRegularSeason20242025!$AB$3:$AB$1315,DataRegularSeason20242025!$B$3:$B$1315, "&lt;=" &amp; $A149, DataRegularSeason20242025!$E$3:$E$1315, AG$1)</f>
        <v>18</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15</v>
      </c>
      <c r="D150" s="2">
        <f>SUMIFS(DataRegularSeason20242025!$AA$3:$AA$1315,DataRegularSeason20242025!$B$3:$B$1315, "&lt;=" &amp; $A150, DataRegularSeason20242025!$D$3:$D$1315, D$1)+SUMIFS(DataRegularSeason20242025!$AB$3:$AB$1315,DataRegularSeason20242025!$B$3:$B$1315, "&lt;=" &amp; $A150, DataRegularSeason20242025!$E$3:$E$1315, D$1)</f>
        <v>11</v>
      </c>
      <c r="E150" s="2">
        <f>SUMIFS(DataRegularSeason20242025!$AA$3:$AA$1315,DataRegularSeason20242025!$B$3:$B$1315, "&lt;=" &amp; $A150, DataRegularSeason20242025!$D$3:$D$1315, E$1)+SUMIFS(DataRegularSeason20242025!$AB$3:$AB$1315,DataRegularSeason20242025!$B$3:$B$1315, "&lt;=" &amp; $A150, DataRegularSeason20242025!$E$3:$E$1315, E$1)</f>
        <v>20</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16</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12</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13</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21</v>
      </c>
      <c r="N150" s="2">
        <f>SUMIFS(DataRegularSeason20242025!$AA$3:$AA$1315,DataRegularSeason20242025!$B$3:$B$1315, "&lt;=" &amp; $A150, DataRegularSeason20242025!$D$3:$D$1315, N$1)+SUMIFS(DataRegularSeason20242025!$AB$3:$AB$1315,DataRegularSeason20242025!$B$3:$B$1315, "&lt;=" &amp; $A150, DataRegularSeason20242025!$E$3:$E$1315, N$1)</f>
        <v>19</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10</v>
      </c>
      <c r="Q150" s="2">
        <f>SUMIFS(DataRegularSeason20242025!$AA$3:$AA$1315,DataRegularSeason20242025!$B$3:$B$1315, "&lt;=" &amp; $A150, DataRegularSeason20242025!$D$3:$D$1315, Q$1)+SUMIFS(DataRegularSeason20242025!$AB$3:$AB$1315,DataRegularSeason20242025!$B$3:$B$1315, "&lt;=" &amp; $A150, DataRegularSeason20242025!$E$3:$E$1315, Q$1)</f>
        <v>20</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14</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12</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10</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16</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15</v>
      </c>
      <c r="AE150" s="2">
        <f>SUMIFS(DataRegularSeason20242025!$AA$3:$AA$1315,DataRegularSeason20242025!$B$3:$B$1315, "&lt;=" &amp; $A150, DataRegularSeason20242025!$D$3:$D$1315, AE$1)+SUMIFS(DataRegularSeason20242025!$AB$3:$AB$1315,DataRegularSeason20242025!$B$3:$B$1315, "&lt;=" &amp; $A150, DataRegularSeason20242025!$E$3:$E$1315, AE$1)</f>
        <v>19</v>
      </c>
      <c r="AF150" s="2">
        <f>SUMIFS(DataRegularSeason20242025!$AA$3:$AA$1315,DataRegularSeason20242025!$B$3:$B$1315, "&lt;=" &amp; $A150, DataRegularSeason20242025!$D$3:$D$1315, AF$1)+SUMIFS(DataRegularSeason20242025!$AB$3:$AB$1315,DataRegularSeason20242025!$B$3:$B$1315, "&lt;=" &amp; $A150, DataRegularSeason20242025!$E$3:$E$1315, AF$1)</f>
        <v>26</v>
      </c>
      <c r="AG150" s="2">
        <f>SUMIFS(DataRegularSeason20242025!$AA$3:$AA$1315,DataRegularSeason20242025!$B$3:$B$1315, "&lt;=" &amp; $A150, DataRegularSeason20242025!$D$3:$D$1315, AG$1)+SUMIFS(DataRegularSeason20242025!$AB$3:$AB$1315,DataRegularSeason20242025!$B$3:$B$1315, "&lt;=" &amp; $A150, DataRegularSeason20242025!$E$3:$E$1315, AG$1)</f>
        <v>18</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15</v>
      </c>
      <c r="D151" s="2">
        <f>SUMIFS(DataRegularSeason20242025!$AA$3:$AA$1315,DataRegularSeason20242025!$B$3:$B$1315, "&lt;=" &amp; $A151, DataRegularSeason20242025!$D$3:$D$1315, D$1)+SUMIFS(DataRegularSeason20242025!$AB$3:$AB$1315,DataRegularSeason20242025!$B$3:$B$1315, "&lt;=" &amp; $A151, DataRegularSeason20242025!$E$3:$E$1315, D$1)</f>
        <v>11</v>
      </c>
      <c r="E151" s="2">
        <f>SUMIFS(DataRegularSeason20242025!$AA$3:$AA$1315,DataRegularSeason20242025!$B$3:$B$1315, "&lt;=" &amp; $A151, DataRegularSeason20242025!$D$3:$D$1315, E$1)+SUMIFS(DataRegularSeason20242025!$AB$3:$AB$1315,DataRegularSeason20242025!$B$3:$B$1315, "&lt;=" &amp; $A151, DataRegularSeason20242025!$E$3:$E$1315, E$1)</f>
        <v>20</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16</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12</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13</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21</v>
      </c>
      <c r="N151" s="2">
        <f>SUMIFS(DataRegularSeason20242025!$AA$3:$AA$1315,DataRegularSeason20242025!$B$3:$B$1315, "&lt;=" &amp; $A151, DataRegularSeason20242025!$D$3:$D$1315, N$1)+SUMIFS(DataRegularSeason20242025!$AB$3:$AB$1315,DataRegularSeason20242025!$B$3:$B$1315, "&lt;=" &amp; $A151, DataRegularSeason20242025!$E$3:$E$1315, N$1)</f>
        <v>19</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10</v>
      </c>
      <c r="Q151" s="2">
        <f>SUMIFS(DataRegularSeason20242025!$AA$3:$AA$1315,DataRegularSeason20242025!$B$3:$B$1315, "&lt;=" &amp; $A151, DataRegularSeason20242025!$D$3:$D$1315, Q$1)+SUMIFS(DataRegularSeason20242025!$AB$3:$AB$1315,DataRegularSeason20242025!$B$3:$B$1315, "&lt;=" &amp; $A151, DataRegularSeason20242025!$E$3:$E$1315, Q$1)</f>
        <v>20</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14</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12</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10</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16</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15</v>
      </c>
      <c r="AE151" s="2">
        <f>SUMIFS(DataRegularSeason20242025!$AA$3:$AA$1315,DataRegularSeason20242025!$B$3:$B$1315, "&lt;=" &amp; $A151, DataRegularSeason20242025!$D$3:$D$1315, AE$1)+SUMIFS(DataRegularSeason20242025!$AB$3:$AB$1315,DataRegularSeason20242025!$B$3:$B$1315, "&lt;=" &amp; $A151, DataRegularSeason20242025!$E$3:$E$1315, AE$1)</f>
        <v>19</v>
      </c>
      <c r="AF151" s="2">
        <f>SUMIFS(DataRegularSeason20242025!$AA$3:$AA$1315,DataRegularSeason20242025!$B$3:$B$1315, "&lt;=" &amp; $A151, DataRegularSeason20242025!$D$3:$D$1315, AF$1)+SUMIFS(DataRegularSeason20242025!$AB$3:$AB$1315,DataRegularSeason20242025!$B$3:$B$1315, "&lt;=" &amp; $A151, DataRegularSeason20242025!$E$3:$E$1315, AF$1)</f>
        <v>26</v>
      </c>
      <c r="AG151" s="2">
        <f>SUMIFS(DataRegularSeason20242025!$AA$3:$AA$1315,DataRegularSeason20242025!$B$3:$B$1315, "&lt;=" &amp; $A151, DataRegularSeason20242025!$D$3:$D$1315, AG$1)+SUMIFS(DataRegularSeason20242025!$AB$3:$AB$1315,DataRegularSeason20242025!$B$3:$B$1315, "&lt;=" &amp; $A151, DataRegularSeason20242025!$E$3:$E$1315, AG$1)</f>
        <v>18</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15</v>
      </c>
      <c r="D152" s="2">
        <f>SUMIFS(DataRegularSeason20242025!$AA$3:$AA$1315,DataRegularSeason20242025!$B$3:$B$1315, "&lt;=" &amp; $A152, DataRegularSeason20242025!$D$3:$D$1315, D$1)+SUMIFS(DataRegularSeason20242025!$AB$3:$AB$1315,DataRegularSeason20242025!$B$3:$B$1315, "&lt;=" &amp; $A152, DataRegularSeason20242025!$E$3:$E$1315, D$1)</f>
        <v>11</v>
      </c>
      <c r="E152" s="2">
        <f>SUMIFS(DataRegularSeason20242025!$AA$3:$AA$1315,DataRegularSeason20242025!$B$3:$B$1315, "&lt;=" &amp; $A152, DataRegularSeason20242025!$D$3:$D$1315, E$1)+SUMIFS(DataRegularSeason20242025!$AB$3:$AB$1315,DataRegularSeason20242025!$B$3:$B$1315, "&lt;=" &amp; $A152, DataRegularSeason20242025!$E$3:$E$1315, E$1)</f>
        <v>20</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16</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12</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13</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21</v>
      </c>
      <c r="N152" s="2">
        <f>SUMIFS(DataRegularSeason20242025!$AA$3:$AA$1315,DataRegularSeason20242025!$B$3:$B$1315, "&lt;=" &amp; $A152, DataRegularSeason20242025!$D$3:$D$1315, N$1)+SUMIFS(DataRegularSeason20242025!$AB$3:$AB$1315,DataRegularSeason20242025!$B$3:$B$1315, "&lt;=" &amp; $A152, DataRegularSeason20242025!$E$3:$E$1315, N$1)</f>
        <v>19</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10</v>
      </c>
      <c r="Q152" s="2">
        <f>SUMIFS(DataRegularSeason20242025!$AA$3:$AA$1315,DataRegularSeason20242025!$B$3:$B$1315, "&lt;=" &amp; $A152, DataRegularSeason20242025!$D$3:$D$1315, Q$1)+SUMIFS(DataRegularSeason20242025!$AB$3:$AB$1315,DataRegularSeason20242025!$B$3:$B$1315, "&lt;=" &amp; $A152, DataRegularSeason20242025!$E$3:$E$1315, Q$1)</f>
        <v>20</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14</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12</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10</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16</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15</v>
      </c>
      <c r="AE152" s="2">
        <f>SUMIFS(DataRegularSeason20242025!$AA$3:$AA$1315,DataRegularSeason20242025!$B$3:$B$1315, "&lt;=" &amp; $A152, DataRegularSeason20242025!$D$3:$D$1315, AE$1)+SUMIFS(DataRegularSeason20242025!$AB$3:$AB$1315,DataRegularSeason20242025!$B$3:$B$1315, "&lt;=" &amp; $A152, DataRegularSeason20242025!$E$3:$E$1315, AE$1)</f>
        <v>19</v>
      </c>
      <c r="AF152" s="2">
        <f>SUMIFS(DataRegularSeason20242025!$AA$3:$AA$1315,DataRegularSeason20242025!$B$3:$B$1315, "&lt;=" &amp; $A152, DataRegularSeason20242025!$D$3:$D$1315, AF$1)+SUMIFS(DataRegularSeason20242025!$AB$3:$AB$1315,DataRegularSeason20242025!$B$3:$B$1315, "&lt;=" &amp; $A152, DataRegularSeason20242025!$E$3:$E$1315, AF$1)</f>
        <v>26</v>
      </c>
      <c r="AG152" s="2">
        <f>SUMIFS(DataRegularSeason20242025!$AA$3:$AA$1315,DataRegularSeason20242025!$B$3:$B$1315, "&lt;=" &amp; $A152, DataRegularSeason20242025!$D$3:$D$1315, AG$1)+SUMIFS(DataRegularSeason20242025!$AB$3:$AB$1315,DataRegularSeason20242025!$B$3:$B$1315, "&lt;=" &amp; $A152, DataRegularSeason20242025!$E$3:$E$1315, AG$1)</f>
        <v>18</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15</v>
      </c>
      <c r="D153" s="2">
        <f>SUMIFS(DataRegularSeason20242025!$AA$3:$AA$1315,DataRegularSeason20242025!$B$3:$B$1315, "&lt;=" &amp; $A153, DataRegularSeason20242025!$D$3:$D$1315, D$1)+SUMIFS(DataRegularSeason20242025!$AB$3:$AB$1315,DataRegularSeason20242025!$B$3:$B$1315, "&lt;=" &amp; $A153, DataRegularSeason20242025!$E$3:$E$1315, D$1)</f>
        <v>11</v>
      </c>
      <c r="E153" s="2">
        <f>SUMIFS(DataRegularSeason20242025!$AA$3:$AA$1315,DataRegularSeason20242025!$B$3:$B$1315, "&lt;=" &amp; $A153, DataRegularSeason20242025!$D$3:$D$1315, E$1)+SUMIFS(DataRegularSeason20242025!$AB$3:$AB$1315,DataRegularSeason20242025!$B$3:$B$1315, "&lt;=" &amp; $A153, DataRegularSeason20242025!$E$3:$E$1315, E$1)</f>
        <v>20</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16</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12</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13</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21</v>
      </c>
      <c r="N153" s="2">
        <f>SUMIFS(DataRegularSeason20242025!$AA$3:$AA$1315,DataRegularSeason20242025!$B$3:$B$1315, "&lt;=" &amp; $A153, DataRegularSeason20242025!$D$3:$D$1315, N$1)+SUMIFS(DataRegularSeason20242025!$AB$3:$AB$1315,DataRegularSeason20242025!$B$3:$B$1315, "&lt;=" &amp; $A153, DataRegularSeason20242025!$E$3:$E$1315, N$1)</f>
        <v>19</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10</v>
      </c>
      <c r="Q153" s="2">
        <f>SUMIFS(DataRegularSeason20242025!$AA$3:$AA$1315,DataRegularSeason20242025!$B$3:$B$1315, "&lt;=" &amp; $A153, DataRegularSeason20242025!$D$3:$D$1315, Q$1)+SUMIFS(DataRegularSeason20242025!$AB$3:$AB$1315,DataRegularSeason20242025!$B$3:$B$1315, "&lt;=" &amp; $A153, DataRegularSeason20242025!$E$3:$E$1315, Q$1)</f>
        <v>20</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14</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12</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10</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16</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15</v>
      </c>
      <c r="AE153" s="2">
        <f>SUMIFS(DataRegularSeason20242025!$AA$3:$AA$1315,DataRegularSeason20242025!$B$3:$B$1315, "&lt;=" &amp; $A153, DataRegularSeason20242025!$D$3:$D$1315, AE$1)+SUMIFS(DataRegularSeason20242025!$AB$3:$AB$1315,DataRegularSeason20242025!$B$3:$B$1315, "&lt;=" &amp; $A153, DataRegularSeason20242025!$E$3:$E$1315, AE$1)</f>
        <v>19</v>
      </c>
      <c r="AF153" s="2">
        <f>SUMIFS(DataRegularSeason20242025!$AA$3:$AA$1315,DataRegularSeason20242025!$B$3:$B$1315, "&lt;=" &amp; $A153, DataRegularSeason20242025!$D$3:$D$1315, AF$1)+SUMIFS(DataRegularSeason20242025!$AB$3:$AB$1315,DataRegularSeason20242025!$B$3:$B$1315, "&lt;=" &amp; $A153, DataRegularSeason20242025!$E$3:$E$1315, AF$1)</f>
        <v>26</v>
      </c>
      <c r="AG153" s="2">
        <f>SUMIFS(DataRegularSeason20242025!$AA$3:$AA$1315,DataRegularSeason20242025!$B$3:$B$1315, "&lt;=" &amp; $A153, DataRegularSeason20242025!$D$3:$D$1315, AG$1)+SUMIFS(DataRegularSeason20242025!$AB$3:$AB$1315,DataRegularSeason20242025!$B$3:$B$1315, "&lt;=" &amp; $A153, DataRegularSeason20242025!$E$3:$E$1315, AG$1)</f>
        <v>18</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15</v>
      </c>
      <c r="D154" s="2">
        <f>SUMIFS(DataRegularSeason20242025!$AA$3:$AA$1315,DataRegularSeason20242025!$B$3:$B$1315, "&lt;=" &amp; $A154, DataRegularSeason20242025!$D$3:$D$1315, D$1)+SUMIFS(DataRegularSeason20242025!$AB$3:$AB$1315,DataRegularSeason20242025!$B$3:$B$1315, "&lt;=" &amp; $A154, DataRegularSeason20242025!$E$3:$E$1315, D$1)</f>
        <v>11</v>
      </c>
      <c r="E154" s="2">
        <f>SUMIFS(DataRegularSeason20242025!$AA$3:$AA$1315,DataRegularSeason20242025!$B$3:$B$1315, "&lt;=" &amp; $A154, DataRegularSeason20242025!$D$3:$D$1315, E$1)+SUMIFS(DataRegularSeason20242025!$AB$3:$AB$1315,DataRegularSeason20242025!$B$3:$B$1315, "&lt;=" &amp; $A154, DataRegularSeason20242025!$E$3:$E$1315, E$1)</f>
        <v>20</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16</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12</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13</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21</v>
      </c>
      <c r="N154" s="2">
        <f>SUMIFS(DataRegularSeason20242025!$AA$3:$AA$1315,DataRegularSeason20242025!$B$3:$B$1315, "&lt;=" &amp; $A154, DataRegularSeason20242025!$D$3:$D$1315, N$1)+SUMIFS(DataRegularSeason20242025!$AB$3:$AB$1315,DataRegularSeason20242025!$B$3:$B$1315, "&lt;=" &amp; $A154, DataRegularSeason20242025!$E$3:$E$1315, N$1)</f>
        <v>19</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10</v>
      </c>
      <c r="Q154" s="2">
        <f>SUMIFS(DataRegularSeason20242025!$AA$3:$AA$1315,DataRegularSeason20242025!$B$3:$B$1315, "&lt;=" &amp; $A154, DataRegularSeason20242025!$D$3:$D$1315, Q$1)+SUMIFS(DataRegularSeason20242025!$AB$3:$AB$1315,DataRegularSeason20242025!$B$3:$B$1315, "&lt;=" &amp; $A154, DataRegularSeason20242025!$E$3:$E$1315, Q$1)</f>
        <v>20</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14</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12</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10</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16</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15</v>
      </c>
      <c r="AE154" s="2">
        <f>SUMIFS(DataRegularSeason20242025!$AA$3:$AA$1315,DataRegularSeason20242025!$B$3:$B$1315, "&lt;=" &amp; $A154, DataRegularSeason20242025!$D$3:$D$1315, AE$1)+SUMIFS(DataRegularSeason20242025!$AB$3:$AB$1315,DataRegularSeason20242025!$B$3:$B$1315, "&lt;=" &amp; $A154, DataRegularSeason20242025!$E$3:$E$1315, AE$1)</f>
        <v>19</v>
      </c>
      <c r="AF154" s="2">
        <f>SUMIFS(DataRegularSeason20242025!$AA$3:$AA$1315,DataRegularSeason20242025!$B$3:$B$1315, "&lt;=" &amp; $A154, DataRegularSeason20242025!$D$3:$D$1315, AF$1)+SUMIFS(DataRegularSeason20242025!$AB$3:$AB$1315,DataRegularSeason20242025!$B$3:$B$1315, "&lt;=" &amp; $A154, DataRegularSeason20242025!$E$3:$E$1315, AF$1)</f>
        <v>26</v>
      </c>
      <c r="AG154" s="2">
        <f>SUMIFS(DataRegularSeason20242025!$AA$3:$AA$1315,DataRegularSeason20242025!$B$3:$B$1315, "&lt;=" &amp; $A154, DataRegularSeason20242025!$D$3:$D$1315, AG$1)+SUMIFS(DataRegularSeason20242025!$AB$3:$AB$1315,DataRegularSeason20242025!$B$3:$B$1315, "&lt;=" &amp; $A154, DataRegularSeason20242025!$E$3:$E$1315, AG$1)</f>
        <v>18</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15</v>
      </c>
      <c r="D155" s="2">
        <f>SUMIFS(DataRegularSeason20242025!$AA$3:$AA$1315,DataRegularSeason20242025!$B$3:$B$1315, "&lt;=" &amp; $A155, DataRegularSeason20242025!$D$3:$D$1315, D$1)+SUMIFS(DataRegularSeason20242025!$AB$3:$AB$1315,DataRegularSeason20242025!$B$3:$B$1315, "&lt;=" &amp; $A155, DataRegularSeason20242025!$E$3:$E$1315, D$1)</f>
        <v>11</v>
      </c>
      <c r="E155" s="2">
        <f>SUMIFS(DataRegularSeason20242025!$AA$3:$AA$1315,DataRegularSeason20242025!$B$3:$B$1315, "&lt;=" &amp; $A155, DataRegularSeason20242025!$D$3:$D$1315, E$1)+SUMIFS(DataRegularSeason20242025!$AB$3:$AB$1315,DataRegularSeason20242025!$B$3:$B$1315, "&lt;=" &amp; $A155, DataRegularSeason20242025!$E$3:$E$1315, E$1)</f>
        <v>20</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16</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12</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13</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21</v>
      </c>
      <c r="N155" s="2">
        <f>SUMIFS(DataRegularSeason20242025!$AA$3:$AA$1315,DataRegularSeason20242025!$B$3:$B$1315, "&lt;=" &amp; $A155, DataRegularSeason20242025!$D$3:$D$1315, N$1)+SUMIFS(DataRegularSeason20242025!$AB$3:$AB$1315,DataRegularSeason20242025!$B$3:$B$1315, "&lt;=" &amp; $A155, DataRegularSeason20242025!$E$3:$E$1315, N$1)</f>
        <v>19</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10</v>
      </c>
      <c r="Q155" s="2">
        <f>SUMIFS(DataRegularSeason20242025!$AA$3:$AA$1315,DataRegularSeason20242025!$B$3:$B$1315, "&lt;=" &amp; $A155, DataRegularSeason20242025!$D$3:$D$1315, Q$1)+SUMIFS(DataRegularSeason20242025!$AB$3:$AB$1315,DataRegularSeason20242025!$B$3:$B$1315, "&lt;=" &amp; $A155, DataRegularSeason20242025!$E$3:$E$1315, Q$1)</f>
        <v>20</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14</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12</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10</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16</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15</v>
      </c>
      <c r="AE155" s="2">
        <f>SUMIFS(DataRegularSeason20242025!$AA$3:$AA$1315,DataRegularSeason20242025!$B$3:$B$1315, "&lt;=" &amp; $A155, DataRegularSeason20242025!$D$3:$D$1315, AE$1)+SUMIFS(DataRegularSeason20242025!$AB$3:$AB$1315,DataRegularSeason20242025!$B$3:$B$1315, "&lt;=" &amp; $A155, DataRegularSeason20242025!$E$3:$E$1315, AE$1)</f>
        <v>19</v>
      </c>
      <c r="AF155" s="2">
        <f>SUMIFS(DataRegularSeason20242025!$AA$3:$AA$1315,DataRegularSeason20242025!$B$3:$B$1315, "&lt;=" &amp; $A155, DataRegularSeason20242025!$D$3:$D$1315, AF$1)+SUMIFS(DataRegularSeason20242025!$AB$3:$AB$1315,DataRegularSeason20242025!$B$3:$B$1315, "&lt;=" &amp; $A155, DataRegularSeason20242025!$E$3:$E$1315, AF$1)</f>
        <v>26</v>
      </c>
      <c r="AG155" s="2">
        <f>SUMIFS(DataRegularSeason20242025!$AA$3:$AA$1315,DataRegularSeason20242025!$B$3:$B$1315, "&lt;=" &amp; $A155, DataRegularSeason20242025!$D$3:$D$1315, AG$1)+SUMIFS(DataRegularSeason20242025!$AB$3:$AB$1315,DataRegularSeason20242025!$B$3:$B$1315, "&lt;=" &amp; $A155, DataRegularSeason20242025!$E$3:$E$1315, AG$1)</f>
        <v>18</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15</v>
      </c>
      <c r="D156" s="2">
        <f>SUMIFS(DataRegularSeason20242025!$AA$3:$AA$1315,DataRegularSeason20242025!$B$3:$B$1315, "&lt;=" &amp; $A156, DataRegularSeason20242025!$D$3:$D$1315, D$1)+SUMIFS(DataRegularSeason20242025!$AB$3:$AB$1315,DataRegularSeason20242025!$B$3:$B$1315, "&lt;=" &amp; $A156, DataRegularSeason20242025!$E$3:$E$1315, D$1)</f>
        <v>11</v>
      </c>
      <c r="E156" s="2">
        <f>SUMIFS(DataRegularSeason20242025!$AA$3:$AA$1315,DataRegularSeason20242025!$B$3:$B$1315, "&lt;=" &amp; $A156, DataRegularSeason20242025!$D$3:$D$1315, E$1)+SUMIFS(DataRegularSeason20242025!$AB$3:$AB$1315,DataRegularSeason20242025!$B$3:$B$1315, "&lt;=" &amp; $A156, DataRegularSeason20242025!$E$3:$E$1315, E$1)</f>
        <v>20</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16</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12</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13</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21</v>
      </c>
      <c r="N156" s="2">
        <f>SUMIFS(DataRegularSeason20242025!$AA$3:$AA$1315,DataRegularSeason20242025!$B$3:$B$1315, "&lt;=" &amp; $A156, DataRegularSeason20242025!$D$3:$D$1315, N$1)+SUMIFS(DataRegularSeason20242025!$AB$3:$AB$1315,DataRegularSeason20242025!$B$3:$B$1315, "&lt;=" &amp; $A156, DataRegularSeason20242025!$E$3:$E$1315, N$1)</f>
        <v>19</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10</v>
      </c>
      <c r="Q156" s="2">
        <f>SUMIFS(DataRegularSeason20242025!$AA$3:$AA$1315,DataRegularSeason20242025!$B$3:$B$1315, "&lt;=" &amp; $A156, DataRegularSeason20242025!$D$3:$D$1315, Q$1)+SUMIFS(DataRegularSeason20242025!$AB$3:$AB$1315,DataRegularSeason20242025!$B$3:$B$1315, "&lt;=" &amp; $A156, DataRegularSeason20242025!$E$3:$E$1315, Q$1)</f>
        <v>20</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14</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12</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10</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16</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15</v>
      </c>
      <c r="AE156" s="2">
        <f>SUMIFS(DataRegularSeason20242025!$AA$3:$AA$1315,DataRegularSeason20242025!$B$3:$B$1315, "&lt;=" &amp; $A156, DataRegularSeason20242025!$D$3:$D$1315, AE$1)+SUMIFS(DataRegularSeason20242025!$AB$3:$AB$1315,DataRegularSeason20242025!$B$3:$B$1315, "&lt;=" &amp; $A156, DataRegularSeason20242025!$E$3:$E$1315, AE$1)</f>
        <v>19</v>
      </c>
      <c r="AF156" s="2">
        <f>SUMIFS(DataRegularSeason20242025!$AA$3:$AA$1315,DataRegularSeason20242025!$B$3:$B$1315, "&lt;=" &amp; $A156, DataRegularSeason20242025!$D$3:$D$1315, AF$1)+SUMIFS(DataRegularSeason20242025!$AB$3:$AB$1315,DataRegularSeason20242025!$B$3:$B$1315, "&lt;=" &amp; $A156, DataRegularSeason20242025!$E$3:$E$1315, AF$1)</f>
        <v>26</v>
      </c>
      <c r="AG156" s="2">
        <f>SUMIFS(DataRegularSeason20242025!$AA$3:$AA$1315,DataRegularSeason20242025!$B$3:$B$1315, "&lt;=" &amp; $A156, DataRegularSeason20242025!$D$3:$D$1315, AG$1)+SUMIFS(DataRegularSeason20242025!$AB$3:$AB$1315,DataRegularSeason20242025!$B$3:$B$1315, "&lt;=" &amp; $A156, DataRegularSeason20242025!$E$3:$E$1315, AG$1)</f>
        <v>18</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15</v>
      </c>
      <c r="D157" s="2">
        <f>SUMIFS(DataRegularSeason20242025!$AA$3:$AA$1315,DataRegularSeason20242025!$B$3:$B$1315, "&lt;=" &amp; $A157, DataRegularSeason20242025!$D$3:$D$1315, D$1)+SUMIFS(DataRegularSeason20242025!$AB$3:$AB$1315,DataRegularSeason20242025!$B$3:$B$1315, "&lt;=" &amp; $A157, DataRegularSeason20242025!$E$3:$E$1315, D$1)</f>
        <v>11</v>
      </c>
      <c r="E157" s="2">
        <f>SUMIFS(DataRegularSeason20242025!$AA$3:$AA$1315,DataRegularSeason20242025!$B$3:$B$1315, "&lt;=" &amp; $A157, DataRegularSeason20242025!$D$3:$D$1315, E$1)+SUMIFS(DataRegularSeason20242025!$AB$3:$AB$1315,DataRegularSeason20242025!$B$3:$B$1315, "&lt;=" &amp; $A157, DataRegularSeason20242025!$E$3:$E$1315, E$1)</f>
        <v>20</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16</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12</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13</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21</v>
      </c>
      <c r="N157" s="2">
        <f>SUMIFS(DataRegularSeason20242025!$AA$3:$AA$1315,DataRegularSeason20242025!$B$3:$B$1315, "&lt;=" &amp; $A157, DataRegularSeason20242025!$D$3:$D$1315, N$1)+SUMIFS(DataRegularSeason20242025!$AB$3:$AB$1315,DataRegularSeason20242025!$B$3:$B$1315, "&lt;=" &amp; $A157, DataRegularSeason20242025!$E$3:$E$1315, N$1)</f>
        <v>19</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10</v>
      </c>
      <c r="Q157" s="2">
        <f>SUMIFS(DataRegularSeason20242025!$AA$3:$AA$1315,DataRegularSeason20242025!$B$3:$B$1315, "&lt;=" &amp; $A157, DataRegularSeason20242025!$D$3:$D$1315, Q$1)+SUMIFS(DataRegularSeason20242025!$AB$3:$AB$1315,DataRegularSeason20242025!$B$3:$B$1315, "&lt;=" &amp; $A157, DataRegularSeason20242025!$E$3:$E$1315, Q$1)</f>
        <v>20</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14</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12</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10</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16</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15</v>
      </c>
      <c r="AE157" s="2">
        <f>SUMIFS(DataRegularSeason20242025!$AA$3:$AA$1315,DataRegularSeason20242025!$B$3:$B$1315, "&lt;=" &amp; $A157, DataRegularSeason20242025!$D$3:$D$1315, AE$1)+SUMIFS(DataRegularSeason20242025!$AB$3:$AB$1315,DataRegularSeason20242025!$B$3:$B$1315, "&lt;=" &amp; $A157, DataRegularSeason20242025!$E$3:$E$1315, AE$1)</f>
        <v>19</v>
      </c>
      <c r="AF157" s="2">
        <f>SUMIFS(DataRegularSeason20242025!$AA$3:$AA$1315,DataRegularSeason20242025!$B$3:$B$1315, "&lt;=" &amp; $A157, DataRegularSeason20242025!$D$3:$D$1315, AF$1)+SUMIFS(DataRegularSeason20242025!$AB$3:$AB$1315,DataRegularSeason20242025!$B$3:$B$1315, "&lt;=" &amp; $A157, DataRegularSeason20242025!$E$3:$E$1315, AF$1)</f>
        <v>26</v>
      </c>
      <c r="AG157" s="2">
        <f>SUMIFS(DataRegularSeason20242025!$AA$3:$AA$1315,DataRegularSeason20242025!$B$3:$B$1315, "&lt;=" &amp; $A157, DataRegularSeason20242025!$D$3:$D$1315, AG$1)+SUMIFS(DataRegularSeason20242025!$AB$3:$AB$1315,DataRegularSeason20242025!$B$3:$B$1315, "&lt;=" &amp; $A157, DataRegularSeason20242025!$E$3:$E$1315, AG$1)</f>
        <v>18</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15</v>
      </c>
      <c r="D158" s="2">
        <f>SUMIFS(DataRegularSeason20242025!$AA$3:$AA$1315,DataRegularSeason20242025!$B$3:$B$1315, "&lt;=" &amp; $A158, DataRegularSeason20242025!$D$3:$D$1315, D$1)+SUMIFS(DataRegularSeason20242025!$AB$3:$AB$1315,DataRegularSeason20242025!$B$3:$B$1315, "&lt;=" &amp; $A158, DataRegularSeason20242025!$E$3:$E$1315, D$1)</f>
        <v>11</v>
      </c>
      <c r="E158" s="2">
        <f>SUMIFS(DataRegularSeason20242025!$AA$3:$AA$1315,DataRegularSeason20242025!$B$3:$B$1315, "&lt;=" &amp; $A158, DataRegularSeason20242025!$D$3:$D$1315, E$1)+SUMIFS(DataRegularSeason20242025!$AB$3:$AB$1315,DataRegularSeason20242025!$B$3:$B$1315, "&lt;=" &amp; $A158, DataRegularSeason20242025!$E$3:$E$1315, E$1)</f>
        <v>20</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16</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12</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13</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21</v>
      </c>
      <c r="N158" s="2">
        <f>SUMIFS(DataRegularSeason20242025!$AA$3:$AA$1315,DataRegularSeason20242025!$B$3:$B$1315, "&lt;=" &amp; $A158, DataRegularSeason20242025!$D$3:$D$1315, N$1)+SUMIFS(DataRegularSeason20242025!$AB$3:$AB$1315,DataRegularSeason20242025!$B$3:$B$1315, "&lt;=" &amp; $A158, DataRegularSeason20242025!$E$3:$E$1315, N$1)</f>
        <v>19</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10</v>
      </c>
      <c r="Q158" s="2">
        <f>SUMIFS(DataRegularSeason20242025!$AA$3:$AA$1315,DataRegularSeason20242025!$B$3:$B$1315, "&lt;=" &amp; $A158, DataRegularSeason20242025!$D$3:$D$1315, Q$1)+SUMIFS(DataRegularSeason20242025!$AB$3:$AB$1315,DataRegularSeason20242025!$B$3:$B$1315, "&lt;=" &amp; $A158, DataRegularSeason20242025!$E$3:$E$1315, Q$1)</f>
        <v>20</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14</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12</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10</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16</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15</v>
      </c>
      <c r="AE158" s="2">
        <f>SUMIFS(DataRegularSeason20242025!$AA$3:$AA$1315,DataRegularSeason20242025!$B$3:$B$1315, "&lt;=" &amp; $A158, DataRegularSeason20242025!$D$3:$D$1315, AE$1)+SUMIFS(DataRegularSeason20242025!$AB$3:$AB$1315,DataRegularSeason20242025!$B$3:$B$1315, "&lt;=" &amp; $A158, DataRegularSeason20242025!$E$3:$E$1315, AE$1)</f>
        <v>19</v>
      </c>
      <c r="AF158" s="2">
        <f>SUMIFS(DataRegularSeason20242025!$AA$3:$AA$1315,DataRegularSeason20242025!$B$3:$B$1315, "&lt;=" &amp; $A158, DataRegularSeason20242025!$D$3:$D$1315, AF$1)+SUMIFS(DataRegularSeason20242025!$AB$3:$AB$1315,DataRegularSeason20242025!$B$3:$B$1315, "&lt;=" &amp; $A158, DataRegularSeason20242025!$E$3:$E$1315, AF$1)</f>
        <v>26</v>
      </c>
      <c r="AG158" s="2">
        <f>SUMIFS(DataRegularSeason20242025!$AA$3:$AA$1315,DataRegularSeason20242025!$B$3:$B$1315, "&lt;=" &amp; $A158, DataRegularSeason20242025!$D$3:$D$1315, AG$1)+SUMIFS(DataRegularSeason20242025!$AB$3:$AB$1315,DataRegularSeason20242025!$B$3:$B$1315, "&lt;=" &amp; $A158, DataRegularSeason20242025!$E$3:$E$1315, AG$1)</f>
        <v>18</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15</v>
      </c>
      <c r="D159" s="2">
        <f>SUMIFS(DataRegularSeason20242025!$AA$3:$AA$1315,DataRegularSeason20242025!$B$3:$B$1315, "&lt;=" &amp; $A159, DataRegularSeason20242025!$D$3:$D$1315, D$1)+SUMIFS(DataRegularSeason20242025!$AB$3:$AB$1315,DataRegularSeason20242025!$B$3:$B$1315, "&lt;=" &amp; $A159, DataRegularSeason20242025!$E$3:$E$1315, D$1)</f>
        <v>11</v>
      </c>
      <c r="E159" s="2">
        <f>SUMIFS(DataRegularSeason20242025!$AA$3:$AA$1315,DataRegularSeason20242025!$B$3:$B$1315, "&lt;=" &amp; $A159, DataRegularSeason20242025!$D$3:$D$1315, E$1)+SUMIFS(DataRegularSeason20242025!$AB$3:$AB$1315,DataRegularSeason20242025!$B$3:$B$1315, "&lt;=" &amp; $A159, DataRegularSeason20242025!$E$3:$E$1315, E$1)</f>
        <v>20</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16</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12</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13</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21</v>
      </c>
      <c r="N159" s="2">
        <f>SUMIFS(DataRegularSeason20242025!$AA$3:$AA$1315,DataRegularSeason20242025!$B$3:$B$1315, "&lt;=" &amp; $A159, DataRegularSeason20242025!$D$3:$D$1315, N$1)+SUMIFS(DataRegularSeason20242025!$AB$3:$AB$1315,DataRegularSeason20242025!$B$3:$B$1315, "&lt;=" &amp; $A159, DataRegularSeason20242025!$E$3:$E$1315, N$1)</f>
        <v>19</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10</v>
      </c>
      <c r="Q159" s="2">
        <f>SUMIFS(DataRegularSeason20242025!$AA$3:$AA$1315,DataRegularSeason20242025!$B$3:$B$1315, "&lt;=" &amp; $A159, DataRegularSeason20242025!$D$3:$D$1315, Q$1)+SUMIFS(DataRegularSeason20242025!$AB$3:$AB$1315,DataRegularSeason20242025!$B$3:$B$1315, "&lt;=" &amp; $A159, DataRegularSeason20242025!$E$3:$E$1315, Q$1)</f>
        <v>20</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14</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12</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10</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16</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15</v>
      </c>
      <c r="AE159" s="2">
        <f>SUMIFS(DataRegularSeason20242025!$AA$3:$AA$1315,DataRegularSeason20242025!$B$3:$B$1315, "&lt;=" &amp; $A159, DataRegularSeason20242025!$D$3:$D$1315, AE$1)+SUMIFS(DataRegularSeason20242025!$AB$3:$AB$1315,DataRegularSeason20242025!$B$3:$B$1315, "&lt;=" &amp; $A159, DataRegularSeason20242025!$E$3:$E$1315, AE$1)</f>
        <v>19</v>
      </c>
      <c r="AF159" s="2">
        <f>SUMIFS(DataRegularSeason20242025!$AA$3:$AA$1315,DataRegularSeason20242025!$B$3:$B$1315, "&lt;=" &amp; $A159, DataRegularSeason20242025!$D$3:$D$1315, AF$1)+SUMIFS(DataRegularSeason20242025!$AB$3:$AB$1315,DataRegularSeason20242025!$B$3:$B$1315, "&lt;=" &amp; $A159, DataRegularSeason20242025!$E$3:$E$1315, AF$1)</f>
        <v>26</v>
      </c>
      <c r="AG159" s="2">
        <f>SUMIFS(DataRegularSeason20242025!$AA$3:$AA$1315,DataRegularSeason20242025!$B$3:$B$1315, "&lt;=" &amp; $A159, DataRegularSeason20242025!$D$3:$D$1315, AG$1)+SUMIFS(DataRegularSeason20242025!$AB$3:$AB$1315,DataRegularSeason20242025!$B$3:$B$1315, "&lt;=" &amp; $A159, DataRegularSeason20242025!$E$3:$E$1315, AG$1)</f>
        <v>18</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15</v>
      </c>
      <c r="D160" s="2">
        <f>SUMIFS(DataRegularSeason20242025!$AA$3:$AA$1315,DataRegularSeason20242025!$B$3:$B$1315, "&lt;=" &amp; $A160, DataRegularSeason20242025!$D$3:$D$1315, D$1)+SUMIFS(DataRegularSeason20242025!$AB$3:$AB$1315,DataRegularSeason20242025!$B$3:$B$1315, "&lt;=" &amp; $A160, DataRegularSeason20242025!$E$3:$E$1315, D$1)</f>
        <v>11</v>
      </c>
      <c r="E160" s="2">
        <f>SUMIFS(DataRegularSeason20242025!$AA$3:$AA$1315,DataRegularSeason20242025!$B$3:$B$1315, "&lt;=" &amp; $A160, DataRegularSeason20242025!$D$3:$D$1315, E$1)+SUMIFS(DataRegularSeason20242025!$AB$3:$AB$1315,DataRegularSeason20242025!$B$3:$B$1315, "&lt;=" &amp; $A160, DataRegularSeason20242025!$E$3:$E$1315, E$1)</f>
        <v>20</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16</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12</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13</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21</v>
      </c>
      <c r="N160" s="2">
        <f>SUMIFS(DataRegularSeason20242025!$AA$3:$AA$1315,DataRegularSeason20242025!$B$3:$B$1315, "&lt;=" &amp; $A160, DataRegularSeason20242025!$D$3:$D$1315, N$1)+SUMIFS(DataRegularSeason20242025!$AB$3:$AB$1315,DataRegularSeason20242025!$B$3:$B$1315, "&lt;=" &amp; $A160, DataRegularSeason20242025!$E$3:$E$1315, N$1)</f>
        <v>19</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10</v>
      </c>
      <c r="Q160" s="2">
        <f>SUMIFS(DataRegularSeason20242025!$AA$3:$AA$1315,DataRegularSeason20242025!$B$3:$B$1315, "&lt;=" &amp; $A160, DataRegularSeason20242025!$D$3:$D$1315, Q$1)+SUMIFS(DataRegularSeason20242025!$AB$3:$AB$1315,DataRegularSeason20242025!$B$3:$B$1315, "&lt;=" &amp; $A160, DataRegularSeason20242025!$E$3:$E$1315, Q$1)</f>
        <v>20</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14</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12</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10</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16</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15</v>
      </c>
      <c r="AE160" s="2">
        <f>SUMIFS(DataRegularSeason20242025!$AA$3:$AA$1315,DataRegularSeason20242025!$B$3:$B$1315, "&lt;=" &amp; $A160, DataRegularSeason20242025!$D$3:$D$1315, AE$1)+SUMIFS(DataRegularSeason20242025!$AB$3:$AB$1315,DataRegularSeason20242025!$B$3:$B$1315, "&lt;=" &amp; $A160, DataRegularSeason20242025!$E$3:$E$1315, AE$1)</f>
        <v>19</v>
      </c>
      <c r="AF160" s="2">
        <f>SUMIFS(DataRegularSeason20242025!$AA$3:$AA$1315,DataRegularSeason20242025!$B$3:$B$1315, "&lt;=" &amp; $A160, DataRegularSeason20242025!$D$3:$D$1315, AF$1)+SUMIFS(DataRegularSeason20242025!$AB$3:$AB$1315,DataRegularSeason20242025!$B$3:$B$1315, "&lt;=" &amp; $A160, DataRegularSeason20242025!$E$3:$E$1315, AF$1)</f>
        <v>26</v>
      </c>
      <c r="AG160" s="2">
        <f>SUMIFS(DataRegularSeason20242025!$AA$3:$AA$1315,DataRegularSeason20242025!$B$3:$B$1315, "&lt;=" &amp; $A160, DataRegularSeason20242025!$D$3:$D$1315, AG$1)+SUMIFS(DataRegularSeason20242025!$AB$3:$AB$1315,DataRegularSeason20242025!$B$3:$B$1315, "&lt;=" &amp; $A160, DataRegularSeason20242025!$E$3:$E$1315, AG$1)</f>
        <v>18</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15</v>
      </c>
      <c r="D161" s="2">
        <f>SUMIFS(DataRegularSeason20242025!$AA$3:$AA$1315,DataRegularSeason20242025!$B$3:$B$1315, "&lt;=" &amp; $A161, DataRegularSeason20242025!$D$3:$D$1315, D$1)+SUMIFS(DataRegularSeason20242025!$AB$3:$AB$1315,DataRegularSeason20242025!$B$3:$B$1315, "&lt;=" &amp; $A161, DataRegularSeason20242025!$E$3:$E$1315, D$1)</f>
        <v>11</v>
      </c>
      <c r="E161" s="2">
        <f>SUMIFS(DataRegularSeason20242025!$AA$3:$AA$1315,DataRegularSeason20242025!$B$3:$B$1315, "&lt;=" &amp; $A161, DataRegularSeason20242025!$D$3:$D$1315, E$1)+SUMIFS(DataRegularSeason20242025!$AB$3:$AB$1315,DataRegularSeason20242025!$B$3:$B$1315, "&lt;=" &amp; $A161, DataRegularSeason20242025!$E$3:$E$1315, E$1)</f>
        <v>20</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16</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12</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13</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21</v>
      </c>
      <c r="N161" s="2">
        <f>SUMIFS(DataRegularSeason20242025!$AA$3:$AA$1315,DataRegularSeason20242025!$B$3:$B$1315, "&lt;=" &amp; $A161, DataRegularSeason20242025!$D$3:$D$1315, N$1)+SUMIFS(DataRegularSeason20242025!$AB$3:$AB$1315,DataRegularSeason20242025!$B$3:$B$1315, "&lt;=" &amp; $A161, DataRegularSeason20242025!$E$3:$E$1315, N$1)</f>
        <v>19</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10</v>
      </c>
      <c r="Q161" s="2">
        <f>SUMIFS(DataRegularSeason20242025!$AA$3:$AA$1315,DataRegularSeason20242025!$B$3:$B$1315, "&lt;=" &amp; $A161, DataRegularSeason20242025!$D$3:$D$1315, Q$1)+SUMIFS(DataRegularSeason20242025!$AB$3:$AB$1315,DataRegularSeason20242025!$B$3:$B$1315, "&lt;=" &amp; $A161, DataRegularSeason20242025!$E$3:$E$1315, Q$1)</f>
        <v>20</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14</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12</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10</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16</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15</v>
      </c>
      <c r="AE161" s="2">
        <f>SUMIFS(DataRegularSeason20242025!$AA$3:$AA$1315,DataRegularSeason20242025!$B$3:$B$1315, "&lt;=" &amp; $A161, DataRegularSeason20242025!$D$3:$D$1315, AE$1)+SUMIFS(DataRegularSeason20242025!$AB$3:$AB$1315,DataRegularSeason20242025!$B$3:$B$1315, "&lt;=" &amp; $A161, DataRegularSeason20242025!$E$3:$E$1315, AE$1)</f>
        <v>19</v>
      </c>
      <c r="AF161" s="2">
        <f>SUMIFS(DataRegularSeason20242025!$AA$3:$AA$1315,DataRegularSeason20242025!$B$3:$B$1315, "&lt;=" &amp; $A161, DataRegularSeason20242025!$D$3:$D$1315, AF$1)+SUMIFS(DataRegularSeason20242025!$AB$3:$AB$1315,DataRegularSeason20242025!$B$3:$B$1315, "&lt;=" &amp; $A161, DataRegularSeason20242025!$E$3:$E$1315, AF$1)</f>
        <v>26</v>
      </c>
      <c r="AG161" s="2">
        <f>SUMIFS(DataRegularSeason20242025!$AA$3:$AA$1315,DataRegularSeason20242025!$B$3:$B$1315, "&lt;=" &amp; $A161, DataRegularSeason20242025!$D$3:$D$1315, AG$1)+SUMIFS(DataRegularSeason20242025!$AB$3:$AB$1315,DataRegularSeason20242025!$B$3:$B$1315, "&lt;=" &amp; $A161, DataRegularSeason20242025!$E$3:$E$1315, AG$1)</f>
        <v>18</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15</v>
      </c>
      <c r="D162" s="2">
        <f>SUMIFS(DataRegularSeason20242025!$AA$3:$AA$1315,DataRegularSeason20242025!$B$3:$B$1315, "&lt;=" &amp; $A162, DataRegularSeason20242025!$D$3:$D$1315, D$1)+SUMIFS(DataRegularSeason20242025!$AB$3:$AB$1315,DataRegularSeason20242025!$B$3:$B$1315, "&lt;=" &amp; $A162, DataRegularSeason20242025!$E$3:$E$1315, D$1)</f>
        <v>11</v>
      </c>
      <c r="E162" s="2">
        <f>SUMIFS(DataRegularSeason20242025!$AA$3:$AA$1315,DataRegularSeason20242025!$B$3:$B$1315, "&lt;=" &amp; $A162, DataRegularSeason20242025!$D$3:$D$1315, E$1)+SUMIFS(DataRegularSeason20242025!$AB$3:$AB$1315,DataRegularSeason20242025!$B$3:$B$1315, "&lt;=" &amp; $A162, DataRegularSeason20242025!$E$3:$E$1315, E$1)</f>
        <v>20</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16</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12</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13</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21</v>
      </c>
      <c r="N162" s="2">
        <f>SUMIFS(DataRegularSeason20242025!$AA$3:$AA$1315,DataRegularSeason20242025!$B$3:$B$1315, "&lt;=" &amp; $A162, DataRegularSeason20242025!$D$3:$D$1315, N$1)+SUMIFS(DataRegularSeason20242025!$AB$3:$AB$1315,DataRegularSeason20242025!$B$3:$B$1315, "&lt;=" &amp; $A162, DataRegularSeason20242025!$E$3:$E$1315, N$1)</f>
        <v>19</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10</v>
      </c>
      <c r="Q162" s="2">
        <f>SUMIFS(DataRegularSeason20242025!$AA$3:$AA$1315,DataRegularSeason20242025!$B$3:$B$1315, "&lt;=" &amp; $A162, DataRegularSeason20242025!$D$3:$D$1315, Q$1)+SUMIFS(DataRegularSeason20242025!$AB$3:$AB$1315,DataRegularSeason20242025!$B$3:$B$1315, "&lt;=" &amp; $A162, DataRegularSeason20242025!$E$3:$E$1315, Q$1)</f>
        <v>20</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14</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12</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10</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16</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15</v>
      </c>
      <c r="AE162" s="2">
        <f>SUMIFS(DataRegularSeason20242025!$AA$3:$AA$1315,DataRegularSeason20242025!$B$3:$B$1315, "&lt;=" &amp; $A162, DataRegularSeason20242025!$D$3:$D$1315, AE$1)+SUMIFS(DataRegularSeason20242025!$AB$3:$AB$1315,DataRegularSeason20242025!$B$3:$B$1315, "&lt;=" &amp; $A162, DataRegularSeason20242025!$E$3:$E$1315, AE$1)</f>
        <v>19</v>
      </c>
      <c r="AF162" s="2">
        <f>SUMIFS(DataRegularSeason20242025!$AA$3:$AA$1315,DataRegularSeason20242025!$B$3:$B$1315, "&lt;=" &amp; $A162, DataRegularSeason20242025!$D$3:$D$1315, AF$1)+SUMIFS(DataRegularSeason20242025!$AB$3:$AB$1315,DataRegularSeason20242025!$B$3:$B$1315, "&lt;=" &amp; $A162, DataRegularSeason20242025!$E$3:$E$1315, AF$1)</f>
        <v>26</v>
      </c>
      <c r="AG162" s="2">
        <f>SUMIFS(DataRegularSeason20242025!$AA$3:$AA$1315,DataRegularSeason20242025!$B$3:$B$1315, "&lt;=" &amp; $A162, DataRegularSeason20242025!$D$3:$D$1315, AG$1)+SUMIFS(DataRegularSeason20242025!$AB$3:$AB$1315,DataRegularSeason20242025!$B$3:$B$1315, "&lt;=" &amp; $A162, DataRegularSeason20242025!$E$3:$E$1315, AG$1)</f>
        <v>18</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15</v>
      </c>
      <c r="D163" s="2">
        <f>SUMIFS(DataRegularSeason20242025!$AA$3:$AA$1315,DataRegularSeason20242025!$B$3:$B$1315, "&lt;=" &amp; $A163, DataRegularSeason20242025!$D$3:$D$1315, D$1)+SUMIFS(DataRegularSeason20242025!$AB$3:$AB$1315,DataRegularSeason20242025!$B$3:$B$1315, "&lt;=" &amp; $A163, DataRegularSeason20242025!$E$3:$E$1315, D$1)</f>
        <v>11</v>
      </c>
      <c r="E163" s="2">
        <f>SUMIFS(DataRegularSeason20242025!$AA$3:$AA$1315,DataRegularSeason20242025!$B$3:$B$1315, "&lt;=" &amp; $A163, DataRegularSeason20242025!$D$3:$D$1315, E$1)+SUMIFS(DataRegularSeason20242025!$AB$3:$AB$1315,DataRegularSeason20242025!$B$3:$B$1315, "&lt;=" &amp; $A163, DataRegularSeason20242025!$E$3:$E$1315, E$1)</f>
        <v>20</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16</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12</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13</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21</v>
      </c>
      <c r="N163" s="2">
        <f>SUMIFS(DataRegularSeason20242025!$AA$3:$AA$1315,DataRegularSeason20242025!$B$3:$B$1315, "&lt;=" &amp; $A163, DataRegularSeason20242025!$D$3:$D$1315, N$1)+SUMIFS(DataRegularSeason20242025!$AB$3:$AB$1315,DataRegularSeason20242025!$B$3:$B$1315, "&lt;=" &amp; $A163, DataRegularSeason20242025!$E$3:$E$1315, N$1)</f>
        <v>19</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10</v>
      </c>
      <c r="Q163" s="2">
        <f>SUMIFS(DataRegularSeason20242025!$AA$3:$AA$1315,DataRegularSeason20242025!$B$3:$B$1315, "&lt;=" &amp; $A163, DataRegularSeason20242025!$D$3:$D$1315, Q$1)+SUMIFS(DataRegularSeason20242025!$AB$3:$AB$1315,DataRegularSeason20242025!$B$3:$B$1315, "&lt;=" &amp; $A163, DataRegularSeason20242025!$E$3:$E$1315, Q$1)</f>
        <v>20</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14</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12</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10</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16</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15</v>
      </c>
      <c r="AE163" s="2">
        <f>SUMIFS(DataRegularSeason20242025!$AA$3:$AA$1315,DataRegularSeason20242025!$B$3:$B$1315, "&lt;=" &amp; $A163, DataRegularSeason20242025!$D$3:$D$1315, AE$1)+SUMIFS(DataRegularSeason20242025!$AB$3:$AB$1315,DataRegularSeason20242025!$B$3:$B$1315, "&lt;=" &amp; $A163, DataRegularSeason20242025!$E$3:$E$1315, AE$1)</f>
        <v>19</v>
      </c>
      <c r="AF163" s="2">
        <f>SUMIFS(DataRegularSeason20242025!$AA$3:$AA$1315,DataRegularSeason20242025!$B$3:$B$1315, "&lt;=" &amp; $A163, DataRegularSeason20242025!$D$3:$D$1315, AF$1)+SUMIFS(DataRegularSeason20242025!$AB$3:$AB$1315,DataRegularSeason20242025!$B$3:$B$1315, "&lt;=" &amp; $A163, DataRegularSeason20242025!$E$3:$E$1315, AF$1)</f>
        <v>26</v>
      </c>
      <c r="AG163" s="2">
        <f>SUMIFS(DataRegularSeason20242025!$AA$3:$AA$1315,DataRegularSeason20242025!$B$3:$B$1315, "&lt;=" &amp; $A163, DataRegularSeason20242025!$D$3:$D$1315, AG$1)+SUMIFS(DataRegularSeason20242025!$AB$3:$AB$1315,DataRegularSeason20242025!$B$3:$B$1315, "&lt;=" &amp; $A163, DataRegularSeason20242025!$E$3:$E$1315, AG$1)</f>
        <v>18</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15</v>
      </c>
      <c r="D164" s="2">
        <f>SUMIFS(DataRegularSeason20242025!$AA$3:$AA$1315,DataRegularSeason20242025!$B$3:$B$1315, "&lt;=" &amp; $A164, DataRegularSeason20242025!$D$3:$D$1315, D$1)+SUMIFS(DataRegularSeason20242025!$AB$3:$AB$1315,DataRegularSeason20242025!$B$3:$B$1315, "&lt;=" &amp; $A164, DataRegularSeason20242025!$E$3:$E$1315, D$1)</f>
        <v>11</v>
      </c>
      <c r="E164" s="2">
        <f>SUMIFS(DataRegularSeason20242025!$AA$3:$AA$1315,DataRegularSeason20242025!$B$3:$B$1315, "&lt;=" &amp; $A164, DataRegularSeason20242025!$D$3:$D$1315, E$1)+SUMIFS(DataRegularSeason20242025!$AB$3:$AB$1315,DataRegularSeason20242025!$B$3:$B$1315, "&lt;=" &amp; $A164, DataRegularSeason20242025!$E$3:$E$1315, E$1)</f>
        <v>20</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16</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12</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13</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21</v>
      </c>
      <c r="N164" s="2">
        <f>SUMIFS(DataRegularSeason20242025!$AA$3:$AA$1315,DataRegularSeason20242025!$B$3:$B$1315, "&lt;=" &amp; $A164, DataRegularSeason20242025!$D$3:$D$1315, N$1)+SUMIFS(DataRegularSeason20242025!$AB$3:$AB$1315,DataRegularSeason20242025!$B$3:$B$1315, "&lt;=" &amp; $A164, DataRegularSeason20242025!$E$3:$E$1315, N$1)</f>
        <v>19</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10</v>
      </c>
      <c r="Q164" s="2">
        <f>SUMIFS(DataRegularSeason20242025!$AA$3:$AA$1315,DataRegularSeason20242025!$B$3:$B$1315, "&lt;=" &amp; $A164, DataRegularSeason20242025!$D$3:$D$1315, Q$1)+SUMIFS(DataRegularSeason20242025!$AB$3:$AB$1315,DataRegularSeason20242025!$B$3:$B$1315, "&lt;=" &amp; $A164, DataRegularSeason20242025!$E$3:$E$1315, Q$1)</f>
        <v>20</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14</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12</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10</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16</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15</v>
      </c>
      <c r="AE164" s="2">
        <f>SUMIFS(DataRegularSeason20242025!$AA$3:$AA$1315,DataRegularSeason20242025!$B$3:$B$1315, "&lt;=" &amp; $A164, DataRegularSeason20242025!$D$3:$D$1315, AE$1)+SUMIFS(DataRegularSeason20242025!$AB$3:$AB$1315,DataRegularSeason20242025!$B$3:$B$1315, "&lt;=" &amp; $A164, DataRegularSeason20242025!$E$3:$E$1315, AE$1)</f>
        <v>19</v>
      </c>
      <c r="AF164" s="2">
        <f>SUMIFS(DataRegularSeason20242025!$AA$3:$AA$1315,DataRegularSeason20242025!$B$3:$B$1315, "&lt;=" &amp; $A164, DataRegularSeason20242025!$D$3:$D$1315, AF$1)+SUMIFS(DataRegularSeason20242025!$AB$3:$AB$1315,DataRegularSeason20242025!$B$3:$B$1315, "&lt;=" &amp; $A164, DataRegularSeason20242025!$E$3:$E$1315, AF$1)</f>
        <v>26</v>
      </c>
      <c r="AG164" s="2">
        <f>SUMIFS(DataRegularSeason20242025!$AA$3:$AA$1315,DataRegularSeason20242025!$B$3:$B$1315, "&lt;=" &amp; $A164, DataRegularSeason20242025!$D$3:$D$1315, AG$1)+SUMIFS(DataRegularSeason20242025!$AB$3:$AB$1315,DataRegularSeason20242025!$B$3:$B$1315, "&lt;=" &amp; $A164, DataRegularSeason20242025!$E$3:$E$1315, AG$1)</f>
        <v>18</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15</v>
      </c>
      <c r="D165" s="2">
        <f>SUMIFS(DataRegularSeason20242025!$AA$3:$AA$1315,DataRegularSeason20242025!$B$3:$B$1315, "&lt;=" &amp; $A165, DataRegularSeason20242025!$D$3:$D$1315, D$1)+SUMIFS(DataRegularSeason20242025!$AB$3:$AB$1315,DataRegularSeason20242025!$B$3:$B$1315, "&lt;=" &amp; $A165, DataRegularSeason20242025!$E$3:$E$1315, D$1)</f>
        <v>11</v>
      </c>
      <c r="E165" s="2">
        <f>SUMIFS(DataRegularSeason20242025!$AA$3:$AA$1315,DataRegularSeason20242025!$B$3:$B$1315, "&lt;=" &amp; $A165, DataRegularSeason20242025!$D$3:$D$1315, E$1)+SUMIFS(DataRegularSeason20242025!$AB$3:$AB$1315,DataRegularSeason20242025!$B$3:$B$1315, "&lt;=" &amp; $A165, DataRegularSeason20242025!$E$3:$E$1315, E$1)</f>
        <v>20</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16</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12</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13</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21</v>
      </c>
      <c r="N165" s="2">
        <f>SUMIFS(DataRegularSeason20242025!$AA$3:$AA$1315,DataRegularSeason20242025!$B$3:$B$1315, "&lt;=" &amp; $A165, DataRegularSeason20242025!$D$3:$D$1315, N$1)+SUMIFS(DataRegularSeason20242025!$AB$3:$AB$1315,DataRegularSeason20242025!$B$3:$B$1315, "&lt;=" &amp; $A165, DataRegularSeason20242025!$E$3:$E$1315, N$1)</f>
        <v>19</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10</v>
      </c>
      <c r="Q165" s="2">
        <f>SUMIFS(DataRegularSeason20242025!$AA$3:$AA$1315,DataRegularSeason20242025!$B$3:$B$1315, "&lt;=" &amp; $A165, DataRegularSeason20242025!$D$3:$D$1315, Q$1)+SUMIFS(DataRegularSeason20242025!$AB$3:$AB$1315,DataRegularSeason20242025!$B$3:$B$1315, "&lt;=" &amp; $A165, DataRegularSeason20242025!$E$3:$E$1315, Q$1)</f>
        <v>20</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14</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12</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10</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16</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15</v>
      </c>
      <c r="AE165" s="2">
        <f>SUMIFS(DataRegularSeason20242025!$AA$3:$AA$1315,DataRegularSeason20242025!$B$3:$B$1315, "&lt;=" &amp; $A165, DataRegularSeason20242025!$D$3:$D$1315, AE$1)+SUMIFS(DataRegularSeason20242025!$AB$3:$AB$1315,DataRegularSeason20242025!$B$3:$B$1315, "&lt;=" &amp; $A165, DataRegularSeason20242025!$E$3:$E$1315, AE$1)</f>
        <v>19</v>
      </c>
      <c r="AF165" s="2">
        <f>SUMIFS(DataRegularSeason20242025!$AA$3:$AA$1315,DataRegularSeason20242025!$B$3:$B$1315, "&lt;=" &amp; $A165, DataRegularSeason20242025!$D$3:$D$1315, AF$1)+SUMIFS(DataRegularSeason20242025!$AB$3:$AB$1315,DataRegularSeason20242025!$B$3:$B$1315, "&lt;=" &amp; $A165, DataRegularSeason20242025!$E$3:$E$1315, AF$1)</f>
        <v>26</v>
      </c>
      <c r="AG165" s="2">
        <f>SUMIFS(DataRegularSeason20242025!$AA$3:$AA$1315,DataRegularSeason20242025!$B$3:$B$1315, "&lt;=" &amp; $A165, DataRegularSeason20242025!$D$3:$D$1315, AG$1)+SUMIFS(DataRegularSeason20242025!$AB$3:$AB$1315,DataRegularSeason20242025!$B$3:$B$1315, "&lt;=" &amp; $A165, DataRegularSeason20242025!$E$3:$E$1315, AG$1)</f>
        <v>18</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15</v>
      </c>
      <c r="D166" s="2">
        <f>SUMIFS(DataRegularSeason20242025!$AA$3:$AA$1315,DataRegularSeason20242025!$B$3:$B$1315, "&lt;=" &amp; $A166, DataRegularSeason20242025!$D$3:$D$1315, D$1)+SUMIFS(DataRegularSeason20242025!$AB$3:$AB$1315,DataRegularSeason20242025!$B$3:$B$1315, "&lt;=" &amp; $A166, DataRegularSeason20242025!$E$3:$E$1315, D$1)</f>
        <v>11</v>
      </c>
      <c r="E166" s="2">
        <f>SUMIFS(DataRegularSeason20242025!$AA$3:$AA$1315,DataRegularSeason20242025!$B$3:$B$1315, "&lt;=" &amp; $A166, DataRegularSeason20242025!$D$3:$D$1315, E$1)+SUMIFS(DataRegularSeason20242025!$AB$3:$AB$1315,DataRegularSeason20242025!$B$3:$B$1315, "&lt;=" &amp; $A166, DataRegularSeason20242025!$E$3:$E$1315, E$1)</f>
        <v>20</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16</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12</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13</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21</v>
      </c>
      <c r="N166" s="2">
        <f>SUMIFS(DataRegularSeason20242025!$AA$3:$AA$1315,DataRegularSeason20242025!$B$3:$B$1315, "&lt;=" &amp; $A166, DataRegularSeason20242025!$D$3:$D$1315, N$1)+SUMIFS(DataRegularSeason20242025!$AB$3:$AB$1315,DataRegularSeason20242025!$B$3:$B$1315, "&lt;=" &amp; $A166, DataRegularSeason20242025!$E$3:$E$1315, N$1)</f>
        <v>19</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10</v>
      </c>
      <c r="Q166" s="2">
        <f>SUMIFS(DataRegularSeason20242025!$AA$3:$AA$1315,DataRegularSeason20242025!$B$3:$B$1315, "&lt;=" &amp; $A166, DataRegularSeason20242025!$D$3:$D$1315, Q$1)+SUMIFS(DataRegularSeason20242025!$AB$3:$AB$1315,DataRegularSeason20242025!$B$3:$B$1315, "&lt;=" &amp; $A166, DataRegularSeason20242025!$E$3:$E$1315, Q$1)</f>
        <v>20</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14</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12</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10</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16</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15</v>
      </c>
      <c r="AE166" s="2">
        <f>SUMIFS(DataRegularSeason20242025!$AA$3:$AA$1315,DataRegularSeason20242025!$B$3:$B$1315, "&lt;=" &amp; $A166, DataRegularSeason20242025!$D$3:$D$1315, AE$1)+SUMIFS(DataRegularSeason20242025!$AB$3:$AB$1315,DataRegularSeason20242025!$B$3:$B$1315, "&lt;=" &amp; $A166, DataRegularSeason20242025!$E$3:$E$1315, AE$1)</f>
        <v>19</v>
      </c>
      <c r="AF166" s="2">
        <f>SUMIFS(DataRegularSeason20242025!$AA$3:$AA$1315,DataRegularSeason20242025!$B$3:$B$1315, "&lt;=" &amp; $A166, DataRegularSeason20242025!$D$3:$D$1315, AF$1)+SUMIFS(DataRegularSeason20242025!$AB$3:$AB$1315,DataRegularSeason20242025!$B$3:$B$1315, "&lt;=" &amp; $A166, DataRegularSeason20242025!$E$3:$E$1315, AF$1)</f>
        <v>26</v>
      </c>
      <c r="AG166" s="2">
        <f>SUMIFS(DataRegularSeason20242025!$AA$3:$AA$1315,DataRegularSeason20242025!$B$3:$B$1315, "&lt;=" &amp; $A166, DataRegularSeason20242025!$D$3:$D$1315, AG$1)+SUMIFS(DataRegularSeason20242025!$AB$3:$AB$1315,DataRegularSeason20242025!$B$3:$B$1315, "&lt;=" &amp; $A166, DataRegularSeason20242025!$E$3:$E$1315, AG$1)</f>
        <v>18</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15</v>
      </c>
      <c r="D167" s="2">
        <f>SUMIFS(DataRegularSeason20242025!$AA$3:$AA$1315,DataRegularSeason20242025!$B$3:$B$1315, "&lt;=" &amp; $A167, DataRegularSeason20242025!$D$3:$D$1315, D$1)+SUMIFS(DataRegularSeason20242025!$AB$3:$AB$1315,DataRegularSeason20242025!$B$3:$B$1315, "&lt;=" &amp; $A167, DataRegularSeason20242025!$E$3:$E$1315, D$1)</f>
        <v>11</v>
      </c>
      <c r="E167" s="2">
        <f>SUMIFS(DataRegularSeason20242025!$AA$3:$AA$1315,DataRegularSeason20242025!$B$3:$B$1315, "&lt;=" &amp; $A167, DataRegularSeason20242025!$D$3:$D$1315, E$1)+SUMIFS(DataRegularSeason20242025!$AB$3:$AB$1315,DataRegularSeason20242025!$B$3:$B$1315, "&lt;=" &amp; $A167, DataRegularSeason20242025!$E$3:$E$1315, E$1)</f>
        <v>20</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16</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12</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13</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21</v>
      </c>
      <c r="N167" s="2">
        <f>SUMIFS(DataRegularSeason20242025!$AA$3:$AA$1315,DataRegularSeason20242025!$B$3:$B$1315, "&lt;=" &amp; $A167, DataRegularSeason20242025!$D$3:$D$1315, N$1)+SUMIFS(DataRegularSeason20242025!$AB$3:$AB$1315,DataRegularSeason20242025!$B$3:$B$1315, "&lt;=" &amp; $A167, DataRegularSeason20242025!$E$3:$E$1315, N$1)</f>
        <v>19</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10</v>
      </c>
      <c r="Q167" s="2">
        <f>SUMIFS(DataRegularSeason20242025!$AA$3:$AA$1315,DataRegularSeason20242025!$B$3:$B$1315, "&lt;=" &amp; $A167, DataRegularSeason20242025!$D$3:$D$1315, Q$1)+SUMIFS(DataRegularSeason20242025!$AB$3:$AB$1315,DataRegularSeason20242025!$B$3:$B$1315, "&lt;=" &amp; $A167, DataRegularSeason20242025!$E$3:$E$1315, Q$1)</f>
        <v>20</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14</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12</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10</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16</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15</v>
      </c>
      <c r="AE167" s="2">
        <f>SUMIFS(DataRegularSeason20242025!$AA$3:$AA$1315,DataRegularSeason20242025!$B$3:$B$1315, "&lt;=" &amp; $A167, DataRegularSeason20242025!$D$3:$D$1315, AE$1)+SUMIFS(DataRegularSeason20242025!$AB$3:$AB$1315,DataRegularSeason20242025!$B$3:$B$1315, "&lt;=" &amp; $A167, DataRegularSeason20242025!$E$3:$E$1315, AE$1)</f>
        <v>19</v>
      </c>
      <c r="AF167" s="2">
        <f>SUMIFS(DataRegularSeason20242025!$AA$3:$AA$1315,DataRegularSeason20242025!$B$3:$B$1315, "&lt;=" &amp; $A167, DataRegularSeason20242025!$D$3:$D$1315, AF$1)+SUMIFS(DataRegularSeason20242025!$AB$3:$AB$1315,DataRegularSeason20242025!$B$3:$B$1315, "&lt;=" &amp; $A167, DataRegularSeason20242025!$E$3:$E$1315, AF$1)</f>
        <v>26</v>
      </c>
      <c r="AG167" s="2">
        <f>SUMIFS(DataRegularSeason20242025!$AA$3:$AA$1315,DataRegularSeason20242025!$B$3:$B$1315, "&lt;=" &amp; $A167, DataRegularSeason20242025!$D$3:$D$1315, AG$1)+SUMIFS(DataRegularSeason20242025!$AB$3:$AB$1315,DataRegularSeason20242025!$B$3:$B$1315, "&lt;=" &amp; $A167, DataRegularSeason20242025!$E$3:$E$1315, AG$1)</f>
        <v>18</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15</v>
      </c>
      <c r="D168" s="2">
        <f>SUMIFS(DataRegularSeason20242025!$AA$3:$AA$1315,DataRegularSeason20242025!$B$3:$B$1315, "&lt;=" &amp; $A168, DataRegularSeason20242025!$D$3:$D$1315, D$1)+SUMIFS(DataRegularSeason20242025!$AB$3:$AB$1315,DataRegularSeason20242025!$B$3:$B$1315, "&lt;=" &amp; $A168, DataRegularSeason20242025!$E$3:$E$1315, D$1)</f>
        <v>11</v>
      </c>
      <c r="E168" s="2">
        <f>SUMIFS(DataRegularSeason20242025!$AA$3:$AA$1315,DataRegularSeason20242025!$B$3:$B$1315, "&lt;=" &amp; $A168, DataRegularSeason20242025!$D$3:$D$1315, E$1)+SUMIFS(DataRegularSeason20242025!$AB$3:$AB$1315,DataRegularSeason20242025!$B$3:$B$1315, "&lt;=" &amp; $A168, DataRegularSeason20242025!$E$3:$E$1315, E$1)</f>
        <v>20</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16</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12</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13</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21</v>
      </c>
      <c r="N168" s="2">
        <f>SUMIFS(DataRegularSeason20242025!$AA$3:$AA$1315,DataRegularSeason20242025!$B$3:$B$1315, "&lt;=" &amp; $A168, DataRegularSeason20242025!$D$3:$D$1315, N$1)+SUMIFS(DataRegularSeason20242025!$AB$3:$AB$1315,DataRegularSeason20242025!$B$3:$B$1315, "&lt;=" &amp; $A168, DataRegularSeason20242025!$E$3:$E$1315, N$1)</f>
        <v>19</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10</v>
      </c>
      <c r="Q168" s="2">
        <f>SUMIFS(DataRegularSeason20242025!$AA$3:$AA$1315,DataRegularSeason20242025!$B$3:$B$1315, "&lt;=" &amp; $A168, DataRegularSeason20242025!$D$3:$D$1315, Q$1)+SUMIFS(DataRegularSeason20242025!$AB$3:$AB$1315,DataRegularSeason20242025!$B$3:$B$1315, "&lt;=" &amp; $A168, DataRegularSeason20242025!$E$3:$E$1315, Q$1)</f>
        <v>20</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14</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12</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10</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16</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15</v>
      </c>
      <c r="AE168" s="2">
        <f>SUMIFS(DataRegularSeason20242025!$AA$3:$AA$1315,DataRegularSeason20242025!$B$3:$B$1315, "&lt;=" &amp; $A168, DataRegularSeason20242025!$D$3:$D$1315, AE$1)+SUMIFS(DataRegularSeason20242025!$AB$3:$AB$1315,DataRegularSeason20242025!$B$3:$B$1315, "&lt;=" &amp; $A168, DataRegularSeason20242025!$E$3:$E$1315, AE$1)</f>
        <v>19</v>
      </c>
      <c r="AF168" s="2">
        <f>SUMIFS(DataRegularSeason20242025!$AA$3:$AA$1315,DataRegularSeason20242025!$B$3:$B$1315, "&lt;=" &amp; $A168, DataRegularSeason20242025!$D$3:$D$1315, AF$1)+SUMIFS(DataRegularSeason20242025!$AB$3:$AB$1315,DataRegularSeason20242025!$B$3:$B$1315, "&lt;=" &amp; $A168, DataRegularSeason20242025!$E$3:$E$1315, AF$1)</f>
        <v>26</v>
      </c>
      <c r="AG168" s="2">
        <f>SUMIFS(DataRegularSeason20242025!$AA$3:$AA$1315,DataRegularSeason20242025!$B$3:$B$1315, "&lt;=" &amp; $A168, DataRegularSeason20242025!$D$3:$D$1315, AG$1)+SUMIFS(DataRegularSeason20242025!$AB$3:$AB$1315,DataRegularSeason20242025!$B$3:$B$1315, "&lt;=" &amp; $A168, DataRegularSeason20242025!$E$3:$E$1315, AG$1)</f>
        <v>18</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15</v>
      </c>
      <c r="D169" s="2">
        <f>SUMIFS(DataRegularSeason20242025!$AA$3:$AA$1315,DataRegularSeason20242025!$B$3:$B$1315, "&lt;=" &amp; $A169, DataRegularSeason20242025!$D$3:$D$1315, D$1)+SUMIFS(DataRegularSeason20242025!$AB$3:$AB$1315,DataRegularSeason20242025!$B$3:$B$1315, "&lt;=" &amp; $A169, DataRegularSeason20242025!$E$3:$E$1315, D$1)</f>
        <v>11</v>
      </c>
      <c r="E169" s="2">
        <f>SUMIFS(DataRegularSeason20242025!$AA$3:$AA$1315,DataRegularSeason20242025!$B$3:$B$1315, "&lt;=" &amp; $A169, DataRegularSeason20242025!$D$3:$D$1315, E$1)+SUMIFS(DataRegularSeason20242025!$AB$3:$AB$1315,DataRegularSeason20242025!$B$3:$B$1315, "&lt;=" &amp; $A169, DataRegularSeason20242025!$E$3:$E$1315, E$1)</f>
        <v>20</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16</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12</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13</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21</v>
      </c>
      <c r="N169" s="2">
        <f>SUMIFS(DataRegularSeason20242025!$AA$3:$AA$1315,DataRegularSeason20242025!$B$3:$B$1315, "&lt;=" &amp; $A169, DataRegularSeason20242025!$D$3:$D$1315, N$1)+SUMIFS(DataRegularSeason20242025!$AB$3:$AB$1315,DataRegularSeason20242025!$B$3:$B$1315, "&lt;=" &amp; $A169, DataRegularSeason20242025!$E$3:$E$1315, N$1)</f>
        <v>19</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10</v>
      </c>
      <c r="Q169" s="2">
        <f>SUMIFS(DataRegularSeason20242025!$AA$3:$AA$1315,DataRegularSeason20242025!$B$3:$B$1315, "&lt;=" &amp; $A169, DataRegularSeason20242025!$D$3:$D$1315, Q$1)+SUMIFS(DataRegularSeason20242025!$AB$3:$AB$1315,DataRegularSeason20242025!$B$3:$B$1315, "&lt;=" &amp; $A169, DataRegularSeason20242025!$E$3:$E$1315, Q$1)</f>
        <v>20</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14</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12</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10</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16</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15</v>
      </c>
      <c r="AE169" s="2">
        <f>SUMIFS(DataRegularSeason20242025!$AA$3:$AA$1315,DataRegularSeason20242025!$B$3:$B$1315, "&lt;=" &amp; $A169, DataRegularSeason20242025!$D$3:$D$1315, AE$1)+SUMIFS(DataRegularSeason20242025!$AB$3:$AB$1315,DataRegularSeason20242025!$B$3:$B$1315, "&lt;=" &amp; $A169, DataRegularSeason20242025!$E$3:$E$1315, AE$1)</f>
        <v>19</v>
      </c>
      <c r="AF169" s="2">
        <f>SUMIFS(DataRegularSeason20242025!$AA$3:$AA$1315,DataRegularSeason20242025!$B$3:$B$1315, "&lt;=" &amp; $A169, DataRegularSeason20242025!$D$3:$D$1315, AF$1)+SUMIFS(DataRegularSeason20242025!$AB$3:$AB$1315,DataRegularSeason20242025!$B$3:$B$1315, "&lt;=" &amp; $A169, DataRegularSeason20242025!$E$3:$E$1315, AF$1)</f>
        <v>26</v>
      </c>
      <c r="AG169" s="2">
        <f>SUMIFS(DataRegularSeason20242025!$AA$3:$AA$1315,DataRegularSeason20242025!$B$3:$B$1315, "&lt;=" &amp; $A169, DataRegularSeason20242025!$D$3:$D$1315, AG$1)+SUMIFS(DataRegularSeason20242025!$AB$3:$AB$1315,DataRegularSeason20242025!$B$3:$B$1315, "&lt;=" &amp; $A169, DataRegularSeason20242025!$E$3:$E$1315, AG$1)</f>
        <v>18</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15</v>
      </c>
      <c r="D170" s="2">
        <f>SUMIFS(DataRegularSeason20242025!$AA$3:$AA$1315,DataRegularSeason20242025!$B$3:$B$1315, "&lt;=" &amp; $A170, DataRegularSeason20242025!$D$3:$D$1315, D$1)+SUMIFS(DataRegularSeason20242025!$AB$3:$AB$1315,DataRegularSeason20242025!$B$3:$B$1315, "&lt;=" &amp; $A170, DataRegularSeason20242025!$E$3:$E$1315, D$1)</f>
        <v>11</v>
      </c>
      <c r="E170" s="2">
        <f>SUMIFS(DataRegularSeason20242025!$AA$3:$AA$1315,DataRegularSeason20242025!$B$3:$B$1315, "&lt;=" &amp; $A170, DataRegularSeason20242025!$D$3:$D$1315, E$1)+SUMIFS(DataRegularSeason20242025!$AB$3:$AB$1315,DataRegularSeason20242025!$B$3:$B$1315, "&lt;=" &amp; $A170, DataRegularSeason20242025!$E$3:$E$1315, E$1)</f>
        <v>20</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16</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12</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13</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21</v>
      </c>
      <c r="N170" s="2">
        <f>SUMIFS(DataRegularSeason20242025!$AA$3:$AA$1315,DataRegularSeason20242025!$B$3:$B$1315, "&lt;=" &amp; $A170, DataRegularSeason20242025!$D$3:$D$1315, N$1)+SUMIFS(DataRegularSeason20242025!$AB$3:$AB$1315,DataRegularSeason20242025!$B$3:$B$1315, "&lt;=" &amp; $A170, DataRegularSeason20242025!$E$3:$E$1315, N$1)</f>
        <v>19</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10</v>
      </c>
      <c r="Q170" s="2">
        <f>SUMIFS(DataRegularSeason20242025!$AA$3:$AA$1315,DataRegularSeason20242025!$B$3:$B$1315, "&lt;=" &amp; $A170, DataRegularSeason20242025!$D$3:$D$1315, Q$1)+SUMIFS(DataRegularSeason20242025!$AB$3:$AB$1315,DataRegularSeason20242025!$B$3:$B$1315, "&lt;=" &amp; $A170, DataRegularSeason20242025!$E$3:$E$1315, Q$1)</f>
        <v>20</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14</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12</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10</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16</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15</v>
      </c>
      <c r="AE170" s="2">
        <f>SUMIFS(DataRegularSeason20242025!$AA$3:$AA$1315,DataRegularSeason20242025!$B$3:$B$1315, "&lt;=" &amp; $A170, DataRegularSeason20242025!$D$3:$D$1315, AE$1)+SUMIFS(DataRegularSeason20242025!$AB$3:$AB$1315,DataRegularSeason20242025!$B$3:$B$1315, "&lt;=" &amp; $A170, DataRegularSeason20242025!$E$3:$E$1315, AE$1)</f>
        <v>19</v>
      </c>
      <c r="AF170" s="2">
        <f>SUMIFS(DataRegularSeason20242025!$AA$3:$AA$1315,DataRegularSeason20242025!$B$3:$B$1315, "&lt;=" &amp; $A170, DataRegularSeason20242025!$D$3:$D$1315, AF$1)+SUMIFS(DataRegularSeason20242025!$AB$3:$AB$1315,DataRegularSeason20242025!$B$3:$B$1315, "&lt;=" &amp; $A170, DataRegularSeason20242025!$E$3:$E$1315, AF$1)</f>
        <v>26</v>
      </c>
      <c r="AG170" s="2">
        <f>SUMIFS(DataRegularSeason20242025!$AA$3:$AA$1315,DataRegularSeason20242025!$B$3:$B$1315, "&lt;=" &amp; $A170, DataRegularSeason20242025!$D$3:$D$1315, AG$1)+SUMIFS(DataRegularSeason20242025!$AB$3:$AB$1315,DataRegularSeason20242025!$B$3:$B$1315, "&lt;=" &amp; $A170, DataRegularSeason20242025!$E$3:$E$1315, AG$1)</f>
        <v>18</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15</v>
      </c>
      <c r="D171" s="2">
        <f>SUMIFS(DataRegularSeason20242025!$AA$3:$AA$1315,DataRegularSeason20242025!$B$3:$B$1315, "&lt;=" &amp; $A171, DataRegularSeason20242025!$D$3:$D$1315, D$1)+SUMIFS(DataRegularSeason20242025!$AB$3:$AB$1315,DataRegularSeason20242025!$B$3:$B$1315, "&lt;=" &amp; $A171, DataRegularSeason20242025!$E$3:$E$1315, D$1)</f>
        <v>11</v>
      </c>
      <c r="E171" s="2">
        <f>SUMIFS(DataRegularSeason20242025!$AA$3:$AA$1315,DataRegularSeason20242025!$B$3:$B$1315, "&lt;=" &amp; $A171, DataRegularSeason20242025!$D$3:$D$1315, E$1)+SUMIFS(DataRegularSeason20242025!$AB$3:$AB$1315,DataRegularSeason20242025!$B$3:$B$1315, "&lt;=" &amp; $A171, DataRegularSeason20242025!$E$3:$E$1315, E$1)</f>
        <v>20</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16</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12</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13</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21</v>
      </c>
      <c r="N171" s="2">
        <f>SUMIFS(DataRegularSeason20242025!$AA$3:$AA$1315,DataRegularSeason20242025!$B$3:$B$1315, "&lt;=" &amp; $A171, DataRegularSeason20242025!$D$3:$D$1315, N$1)+SUMIFS(DataRegularSeason20242025!$AB$3:$AB$1315,DataRegularSeason20242025!$B$3:$B$1315, "&lt;=" &amp; $A171, DataRegularSeason20242025!$E$3:$E$1315, N$1)</f>
        <v>19</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10</v>
      </c>
      <c r="Q171" s="2">
        <f>SUMIFS(DataRegularSeason20242025!$AA$3:$AA$1315,DataRegularSeason20242025!$B$3:$B$1315, "&lt;=" &amp; $A171, DataRegularSeason20242025!$D$3:$D$1315, Q$1)+SUMIFS(DataRegularSeason20242025!$AB$3:$AB$1315,DataRegularSeason20242025!$B$3:$B$1315, "&lt;=" &amp; $A171, DataRegularSeason20242025!$E$3:$E$1315, Q$1)</f>
        <v>20</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14</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12</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10</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16</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15</v>
      </c>
      <c r="AE171" s="2">
        <f>SUMIFS(DataRegularSeason20242025!$AA$3:$AA$1315,DataRegularSeason20242025!$B$3:$B$1315, "&lt;=" &amp; $A171, DataRegularSeason20242025!$D$3:$D$1315, AE$1)+SUMIFS(DataRegularSeason20242025!$AB$3:$AB$1315,DataRegularSeason20242025!$B$3:$B$1315, "&lt;=" &amp; $A171, DataRegularSeason20242025!$E$3:$E$1315, AE$1)</f>
        <v>19</v>
      </c>
      <c r="AF171" s="2">
        <f>SUMIFS(DataRegularSeason20242025!$AA$3:$AA$1315,DataRegularSeason20242025!$B$3:$B$1315, "&lt;=" &amp; $A171, DataRegularSeason20242025!$D$3:$D$1315, AF$1)+SUMIFS(DataRegularSeason20242025!$AB$3:$AB$1315,DataRegularSeason20242025!$B$3:$B$1315, "&lt;=" &amp; $A171, DataRegularSeason20242025!$E$3:$E$1315, AF$1)</f>
        <v>26</v>
      </c>
      <c r="AG171" s="2">
        <f>SUMIFS(DataRegularSeason20242025!$AA$3:$AA$1315,DataRegularSeason20242025!$B$3:$B$1315, "&lt;=" &amp; $A171, DataRegularSeason20242025!$D$3:$D$1315, AG$1)+SUMIFS(DataRegularSeason20242025!$AB$3:$AB$1315,DataRegularSeason20242025!$B$3:$B$1315, "&lt;=" &amp; $A171, DataRegularSeason20242025!$E$3:$E$1315, AG$1)</f>
        <v>18</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15</v>
      </c>
      <c r="D172" s="2">
        <f>SUMIFS(DataRegularSeason20242025!$AA$3:$AA$1315,DataRegularSeason20242025!$B$3:$B$1315, "&lt;=" &amp; $A172, DataRegularSeason20242025!$D$3:$D$1315, D$1)+SUMIFS(DataRegularSeason20242025!$AB$3:$AB$1315,DataRegularSeason20242025!$B$3:$B$1315, "&lt;=" &amp; $A172, DataRegularSeason20242025!$E$3:$E$1315, D$1)</f>
        <v>11</v>
      </c>
      <c r="E172" s="2">
        <f>SUMIFS(DataRegularSeason20242025!$AA$3:$AA$1315,DataRegularSeason20242025!$B$3:$B$1315, "&lt;=" &amp; $A172, DataRegularSeason20242025!$D$3:$D$1315, E$1)+SUMIFS(DataRegularSeason20242025!$AB$3:$AB$1315,DataRegularSeason20242025!$B$3:$B$1315, "&lt;=" &amp; $A172, DataRegularSeason20242025!$E$3:$E$1315, E$1)</f>
        <v>20</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16</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12</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13</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21</v>
      </c>
      <c r="N172" s="2">
        <f>SUMIFS(DataRegularSeason20242025!$AA$3:$AA$1315,DataRegularSeason20242025!$B$3:$B$1315, "&lt;=" &amp; $A172, DataRegularSeason20242025!$D$3:$D$1315, N$1)+SUMIFS(DataRegularSeason20242025!$AB$3:$AB$1315,DataRegularSeason20242025!$B$3:$B$1315, "&lt;=" &amp; $A172, DataRegularSeason20242025!$E$3:$E$1315, N$1)</f>
        <v>19</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10</v>
      </c>
      <c r="Q172" s="2">
        <f>SUMIFS(DataRegularSeason20242025!$AA$3:$AA$1315,DataRegularSeason20242025!$B$3:$B$1315, "&lt;=" &amp; $A172, DataRegularSeason20242025!$D$3:$D$1315, Q$1)+SUMIFS(DataRegularSeason20242025!$AB$3:$AB$1315,DataRegularSeason20242025!$B$3:$B$1315, "&lt;=" &amp; $A172, DataRegularSeason20242025!$E$3:$E$1315, Q$1)</f>
        <v>20</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14</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12</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10</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16</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15</v>
      </c>
      <c r="AE172" s="2">
        <f>SUMIFS(DataRegularSeason20242025!$AA$3:$AA$1315,DataRegularSeason20242025!$B$3:$B$1315, "&lt;=" &amp; $A172, DataRegularSeason20242025!$D$3:$D$1315, AE$1)+SUMIFS(DataRegularSeason20242025!$AB$3:$AB$1315,DataRegularSeason20242025!$B$3:$B$1315, "&lt;=" &amp; $A172, DataRegularSeason20242025!$E$3:$E$1315, AE$1)</f>
        <v>19</v>
      </c>
      <c r="AF172" s="2">
        <f>SUMIFS(DataRegularSeason20242025!$AA$3:$AA$1315,DataRegularSeason20242025!$B$3:$B$1315, "&lt;=" &amp; $A172, DataRegularSeason20242025!$D$3:$D$1315, AF$1)+SUMIFS(DataRegularSeason20242025!$AB$3:$AB$1315,DataRegularSeason20242025!$B$3:$B$1315, "&lt;=" &amp; $A172, DataRegularSeason20242025!$E$3:$E$1315, AF$1)</f>
        <v>26</v>
      </c>
      <c r="AG172" s="2">
        <f>SUMIFS(DataRegularSeason20242025!$AA$3:$AA$1315,DataRegularSeason20242025!$B$3:$B$1315, "&lt;=" &amp; $A172, DataRegularSeason20242025!$D$3:$D$1315, AG$1)+SUMIFS(DataRegularSeason20242025!$AB$3:$AB$1315,DataRegularSeason20242025!$B$3:$B$1315, "&lt;=" &amp; $A172, DataRegularSeason20242025!$E$3:$E$1315, AG$1)</f>
        <v>18</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15</v>
      </c>
      <c r="D173" s="2">
        <f>SUMIFS(DataRegularSeason20242025!$AA$3:$AA$1315,DataRegularSeason20242025!$B$3:$B$1315, "&lt;=" &amp; $A173, DataRegularSeason20242025!$D$3:$D$1315, D$1)+SUMIFS(DataRegularSeason20242025!$AB$3:$AB$1315,DataRegularSeason20242025!$B$3:$B$1315, "&lt;=" &amp; $A173, DataRegularSeason20242025!$E$3:$E$1315, D$1)</f>
        <v>11</v>
      </c>
      <c r="E173" s="2">
        <f>SUMIFS(DataRegularSeason20242025!$AA$3:$AA$1315,DataRegularSeason20242025!$B$3:$B$1315, "&lt;=" &amp; $A173, DataRegularSeason20242025!$D$3:$D$1315, E$1)+SUMIFS(DataRegularSeason20242025!$AB$3:$AB$1315,DataRegularSeason20242025!$B$3:$B$1315, "&lt;=" &amp; $A173, DataRegularSeason20242025!$E$3:$E$1315, E$1)</f>
        <v>20</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16</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12</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13</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21</v>
      </c>
      <c r="N173" s="2">
        <f>SUMIFS(DataRegularSeason20242025!$AA$3:$AA$1315,DataRegularSeason20242025!$B$3:$B$1315, "&lt;=" &amp; $A173, DataRegularSeason20242025!$D$3:$D$1315, N$1)+SUMIFS(DataRegularSeason20242025!$AB$3:$AB$1315,DataRegularSeason20242025!$B$3:$B$1315, "&lt;=" &amp; $A173, DataRegularSeason20242025!$E$3:$E$1315, N$1)</f>
        <v>19</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10</v>
      </c>
      <c r="Q173" s="2">
        <f>SUMIFS(DataRegularSeason20242025!$AA$3:$AA$1315,DataRegularSeason20242025!$B$3:$B$1315, "&lt;=" &amp; $A173, DataRegularSeason20242025!$D$3:$D$1315, Q$1)+SUMIFS(DataRegularSeason20242025!$AB$3:$AB$1315,DataRegularSeason20242025!$B$3:$B$1315, "&lt;=" &amp; $A173, DataRegularSeason20242025!$E$3:$E$1315, Q$1)</f>
        <v>20</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14</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12</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10</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16</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15</v>
      </c>
      <c r="AE173" s="2">
        <f>SUMIFS(DataRegularSeason20242025!$AA$3:$AA$1315,DataRegularSeason20242025!$B$3:$B$1315, "&lt;=" &amp; $A173, DataRegularSeason20242025!$D$3:$D$1315, AE$1)+SUMIFS(DataRegularSeason20242025!$AB$3:$AB$1315,DataRegularSeason20242025!$B$3:$B$1315, "&lt;=" &amp; $A173, DataRegularSeason20242025!$E$3:$E$1315, AE$1)</f>
        <v>19</v>
      </c>
      <c r="AF173" s="2">
        <f>SUMIFS(DataRegularSeason20242025!$AA$3:$AA$1315,DataRegularSeason20242025!$B$3:$B$1315, "&lt;=" &amp; $A173, DataRegularSeason20242025!$D$3:$D$1315, AF$1)+SUMIFS(DataRegularSeason20242025!$AB$3:$AB$1315,DataRegularSeason20242025!$B$3:$B$1315, "&lt;=" &amp; $A173, DataRegularSeason20242025!$E$3:$E$1315, AF$1)</f>
        <v>26</v>
      </c>
      <c r="AG173" s="2">
        <f>SUMIFS(DataRegularSeason20242025!$AA$3:$AA$1315,DataRegularSeason20242025!$B$3:$B$1315, "&lt;=" &amp; $A173, DataRegularSeason20242025!$D$3:$D$1315, AG$1)+SUMIFS(DataRegularSeason20242025!$AB$3:$AB$1315,DataRegularSeason20242025!$B$3:$B$1315, "&lt;=" &amp; $A173, DataRegularSeason20242025!$E$3:$E$1315, AG$1)</f>
        <v>18</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15</v>
      </c>
      <c r="D174" s="2">
        <f>SUMIFS(DataRegularSeason20242025!$AA$3:$AA$1315,DataRegularSeason20242025!$B$3:$B$1315, "&lt;=" &amp; $A174, DataRegularSeason20242025!$D$3:$D$1315, D$1)+SUMIFS(DataRegularSeason20242025!$AB$3:$AB$1315,DataRegularSeason20242025!$B$3:$B$1315, "&lt;=" &amp; $A174, DataRegularSeason20242025!$E$3:$E$1315, D$1)</f>
        <v>11</v>
      </c>
      <c r="E174" s="2">
        <f>SUMIFS(DataRegularSeason20242025!$AA$3:$AA$1315,DataRegularSeason20242025!$B$3:$B$1315, "&lt;=" &amp; $A174, DataRegularSeason20242025!$D$3:$D$1315, E$1)+SUMIFS(DataRegularSeason20242025!$AB$3:$AB$1315,DataRegularSeason20242025!$B$3:$B$1315, "&lt;=" &amp; $A174, DataRegularSeason20242025!$E$3:$E$1315, E$1)</f>
        <v>20</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16</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12</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13</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21</v>
      </c>
      <c r="N174" s="2">
        <f>SUMIFS(DataRegularSeason20242025!$AA$3:$AA$1315,DataRegularSeason20242025!$B$3:$B$1315, "&lt;=" &amp; $A174, DataRegularSeason20242025!$D$3:$D$1315, N$1)+SUMIFS(DataRegularSeason20242025!$AB$3:$AB$1315,DataRegularSeason20242025!$B$3:$B$1315, "&lt;=" &amp; $A174, DataRegularSeason20242025!$E$3:$E$1315, N$1)</f>
        <v>19</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10</v>
      </c>
      <c r="Q174" s="2">
        <f>SUMIFS(DataRegularSeason20242025!$AA$3:$AA$1315,DataRegularSeason20242025!$B$3:$B$1315, "&lt;=" &amp; $A174, DataRegularSeason20242025!$D$3:$D$1315, Q$1)+SUMIFS(DataRegularSeason20242025!$AB$3:$AB$1315,DataRegularSeason20242025!$B$3:$B$1315, "&lt;=" &amp; $A174, DataRegularSeason20242025!$E$3:$E$1315, Q$1)</f>
        <v>20</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14</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12</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10</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16</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15</v>
      </c>
      <c r="AE174" s="2">
        <f>SUMIFS(DataRegularSeason20242025!$AA$3:$AA$1315,DataRegularSeason20242025!$B$3:$B$1315, "&lt;=" &amp; $A174, DataRegularSeason20242025!$D$3:$D$1315, AE$1)+SUMIFS(DataRegularSeason20242025!$AB$3:$AB$1315,DataRegularSeason20242025!$B$3:$B$1315, "&lt;=" &amp; $A174, DataRegularSeason20242025!$E$3:$E$1315, AE$1)</f>
        <v>19</v>
      </c>
      <c r="AF174" s="2">
        <f>SUMIFS(DataRegularSeason20242025!$AA$3:$AA$1315,DataRegularSeason20242025!$B$3:$B$1315, "&lt;=" &amp; $A174, DataRegularSeason20242025!$D$3:$D$1315, AF$1)+SUMIFS(DataRegularSeason20242025!$AB$3:$AB$1315,DataRegularSeason20242025!$B$3:$B$1315, "&lt;=" &amp; $A174, DataRegularSeason20242025!$E$3:$E$1315, AF$1)</f>
        <v>26</v>
      </c>
      <c r="AG174" s="2">
        <f>SUMIFS(DataRegularSeason20242025!$AA$3:$AA$1315,DataRegularSeason20242025!$B$3:$B$1315, "&lt;=" &amp; $A174, DataRegularSeason20242025!$D$3:$D$1315, AG$1)+SUMIFS(DataRegularSeason20242025!$AB$3:$AB$1315,DataRegularSeason20242025!$B$3:$B$1315, "&lt;=" &amp; $A174, DataRegularSeason20242025!$E$3:$E$1315, AG$1)</f>
        <v>18</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15</v>
      </c>
      <c r="D175" s="2">
        <f>SUMIFS(DataRegularSeason20242025!$AA$3:$AA$1315,DataRegularSeason20242025!$B$3:$B$1315, "&lt;=" &amp; $A175, DataRegularSeason20242025!$D$3:$D$1315, D$1)+SUMIFS(DataRegularSeason20242025!$AB$3:$AB$1315,DataRegularSeason20242025!$B$3:$B$1315, "&lt;=" &amp; $A175, DataRegularSeason20242025!$E$3:$E$1315, D$1)</f>
        <v>11</v>
      </c>
      <c r="E175" s="2">
        <f>SUMIFS(DataRegularSeason20242025!$AA$3:$AA$1315,DataRegularSeason20242025!$B$3:$B$1315, "&lt;=" &amp; $A175, DataRegularSeason20242025!$D$3:$D$1315, E$1)+SUMIFS(DataRegularSeason20242025!$AB$3:$AB$1315,DataRegularSeason20242025!$B$3:$B$1315, "&lt;=" &amp; $A175, DataRegularSeason20242025!$E$3:$E$1315, E$1)</f>
        <v>20</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16</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12</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13</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21</v>
      </c>
      <c r="N175" s="2">
        <f>SUMIFS(DataRegularSeason20242025!$AA$3:$AA$1315,DataRegularSeason20242025!$B$3:$B$1315, "&lt;=" &amp; $A175, DataRegularSeason20242025!$D$3:$D$1315, N$1)+SUMIFS(DataRegularSeason20242025!$AB$3:$AB$1315,DataRegularSeason20242025!$B$3:$B$1315, "&lt;=" &amp; $A175, DataRegularSeason20242025!$E$3:$E$1315, N$1)</f>
        <v>19</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10</v>
      </c>
      <c r="Q175" s="2">
        <f>SUMIFS(DataRegularSeason20242025!$AA$3:$AA$1315,DataRegularSeason20242025!$B$3:$B$1315, "&lt;=" &amp; $A175, DataRegularSeason20242025!$D$3:$D$1315, Q$1)+SUMIFS(DataRegularSeason20242025!$AB$3:$AB$1315,DataRegularSeason20242025!$B$3:$B$1315, "&lt;=" &amp; $A175, DataRegularSeason20242025!$E$3:$E$1315, Q$1)</f>
        <v>20</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14</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12</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10</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16</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15</v>
      </c>
      <c r="AE175" s="2">
        <f>SUMIFS(DataRegularSeason20242025!$AA$3:$AA$1315,DataRegularSeason20242025!$B$3:$B$1315, "&lt;=" &amp; $A175, DataRegularSeason20242025!$D$3:$D$1315, AE$1)+SUMIFS(DataRegularSeason20242025!$AB$3:$AB$1315,DataRegularSeason20242025!$B$3:$B$1315, "&lt;=" &amp; $A175, DataRegularSeason20242025!$E$3:$E$1315, AE$1)</f>
        <v>19</v>
      </c>
      <c r="AF175" s="2">
        <f>SUMIFS(DataRegularSeason20242025!$AA$3:$AA$1315,DataRegularSeason20242025!$B$3:$B$1315, "&lt;=" &amp; $A175, DataRegularSeason20242025!$D$3:$D$1315, AF$1)+SUMIFS(DataRegularSeason20242025!$AB$3:$AB$1315,DataRegularSeason20242025!$B$3:$B$1315, "&lt;=" &amp; $A175, DataRegularSeason20242025!$E$3:$E$1315, AF$1)</f>
        <v>26</v>
      </c>
      <c r="AG175" s="2">
        <f>SUMIFS(DataRegularSeason20242025!$AA$3:$AA$1315,DataRegularSeason20242025!$B$3:$B$1315, "&lt;=" &amp; $A175, DataRegularSeason20242025!$D$3:$D$1315, AG$1)+SUMIFS(DataRegularSeason20242025!$AB$3:$AB$1315,DataRegularSeason20242025!$B$3:$B$1315, "&lt;=" &amp; $A175, DataRegularSeason20242025!$E$3:$E$1315, AG$1)</f>
        <v>18</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15</v>
      </c>
      <c r="D176" s="2">
        <f>SUMIFS(DataRegularSeason20242025!$AA$3:$AA$1315,DataRegularSeason20242025!$B$3:$B$1315, "&lt;=" &amp; $A176, DataRegularSeason20242025!$D$3:$D$1315, D$1)+SUMIFS(DataRegularSeason20242025!$AB$3:$AB$1315,DataRegularSeason20242025!$B$3:$B$1315, "&lt;=" &amp; $A176, DataRegularSeason20242025!$E$3:$E$1315, D$1)</f>
        <v>11</v>
      </c>
      <c r="E176" s="2">
        <f>SUMIFS(DataRegularSeason20242025!$AA$3:$AA$1315,DataRegularSeason20242025!$B$3:$B$1315, "&lt;=" &amp; $A176, DataRegularSeason20242025!$D$3:$D$1315, E$1)+SUMIFS(DataRegularSeason20242025!$AB$3:$AB$1315,DataRegularSeason20242025!$B$3:$B$1315, "&lt;=" &amp; $A176, DataRegularSeason20242025!$E$3:$E$1315, E$1)</f>
        <v>20</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16</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12</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13</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21</v>
      </c>
      <c r="N176" s="2">
        <f>SUMIFS(DataRegularSeason20242025!$AA$3:$AA$1315,DataRegularSeason20242025!$B$3:$B$1315, "&lt;=" &amp; $A176, DataRegularSeason20242025!$D$3:$D$1315, N$1)+SUMIFS(DataRegularSeason20242025!$AB$3:$AB$1315,DataRegularSeason20242025!$B$3:$B$1315, "&lt;=" &amp; $A176, DataRegularSeason20242025!$E$3:$E$1315, N$1)</f>
        <v>19</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10</v>
      </c>
      <c r="Q176" s="2">
        <f>SUMIFS(DataRegularSeason20242025!$AA$3:$AA$1315,DataRegularSeason20242025!$B$3:$B$1315, "&lt;=" &amp; $A176, DataRegularSeason20242025!$D$3:$D$1315, Q$1)+SUMIFS(DataRegularSeason20242025!$AB$3:$AB$1315,DataRegularSeason20242025!$B$3:$B$1315, "&lt;=" &amp; $A176, DataRegularSeason20242025!$E$3:$E$1315, Q$1)</f>
        <v>20</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14</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12</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10</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16</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15</v>
      </c>
      <c r="AE176" s="2">
        <f>SUMIFS(DataRegularSeason20242025!$AA$3:$AA$1315,DataRegularSeason20242025!$B$3:$B$1315, "&lt;=" &amp; $A176, DataRegularSeason20242025!$D$3:$D$1315, AE$1)+SUMIFS(DataRegularSeason20242025!$AB$3:$AB$1315,DataRegularSeason20242025!$B$3:$B$1315, "&lt;=" &amp; $A176, DataRegularSeason20242025!$E$3:$E$1315, AE$1)</f>
        <v>19</v>
      </c>
      <c r="AF176" s="2">
        <f>SUMIFS(DataRegularSeason20242025!$AA$3:$AA$1315,DataRegularSeason20242025!$B$3:$B$1315, "&lt;=" &amp; $A176, DataRegularSeason20242025!$D$3:$D$1315, AF$1)+SUMIFS(DataRegularSeason20242025!$AB$3:$AB$1315,DataRegularSeason20242025!$B$3:$B$1315, "&lt;=" &amp; $A176, DataRegularSeason20242025!$E$3:$E$1315, AF$1)</f>
        <v>26</v>
      </c>
      <c r="AG176" s="2">
        <f>SUMIFS(DataRegularSeason20242025!$AA$3:$AA$1315,DataRegularSeason20242025!$B$3:$B$1315, "&lt;=" &amp; $A176, DataRegularSeason20242025!$D$3:$D$1315, AG$1)+SUMIFS(DataRegularSeason20242025!$AB$3:$AB$1315,DataRegularSeason20242025!$B$3:$B$1315, "&lt;=" &amp; $A176, DataRegularSeason20242025!$E$3:$E$1315, AG$1)</f>
        <v>18</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15</v>
      </c>
      <c r="D177" s="2">
        <f>SUMIFS(DataRegularSeason20242025!$AA$3:$AA$1315,DataRegularSeason20242025!$B$3:$B$1315, "&lt;=" &amp; $A177, DataRegularSeason20242025!$D$3:$D$1315, D$1)+SUMIFS(DataRegularSeason20242025!$AB$3:$AB$1315,DataRegularSeason20242025!$B$3:$B$1315, "&lt;=" &amp; $A177, DataRegularSeason20242025!$E$3:$E$1315, D$1)</f>
        <v>11</v>
      </c>
      <c r="E177" s="2">
        <f>SUMIFS(DataRegularSeason20242025!$AA$3:$AA$1315,DataRegularSeason20242025!$B$3:$B$1315, "&lt;=" &amp; $A177, DataRegularSeason20242025!$D$3:$D$1315, E$1)+SUMIFS(DataRegularSeason20242025!$AB$3:$AB$1315,DataRegularSeason20242025!$B$3:$B$1315, "&lt;=" &amp; $A177, DataRegularSeason20242025!$E$3:$E$1315, E$1)</f>
        <v>20</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16</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12</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13</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21</v>
      </c>
      <c r="N177" s="2">
        <f>SUMIFS(DataRegularSeason20242025!$AA$3:$AA$1315,DataRegularSeason20242025!$B$3:$B$1315, "&lt;=" &amp; $A177, DataRegularSeason20242025!$D$3:$D$1315, N$1)+SUMIFS(DataRegularSeason20242025!$AB$3:$AB$1315,DataRegularSeason20242025!$B$3:$B$1315, "&lt;=" &amp; $A177, DataRegularSeason20242025!$E$3:$E$1315, N$1)</f>
        <v>19</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10</v>
      </c>
      <c r="Q177" s="2">
        <f>SUMIFS(DataRegularSeason20242025!$AA$3:$AA$1315,DataRegularSeason20242025!$B$3:$B$1315, "&lt;=" &amp; $A177, DataRegularSeason20242025!$D$3:$D$1315, Q$1)+SUMIFS(DataRegularSeason20242025!$AB$3:$AB$1315,DataRegularSeason20242025!$B$3:$B$1315, "&lt;=" &amp; $A177, DataRegularSeason20242025!$E$3:$E$1315, Q$1)</f>
        <v>20</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14</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12</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10</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16</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15</v>
      </c>
      <c r="AE177" s="2">
        <f>SUMIFS(DataRegularSeason20242025!$AA$3:$AA$1315,DataRegularSeason20242025!$B$3:$B$1315, "&lt;=" &amp; $A177, DataRegularSeason20242025!$D$3:$D$1315, AE$1)+SUMIFS(DataRegularSeason20242025!$AB$3:$AB$1315,DataRegularSeason20242025!$B$3:$B$1315, "&lt;=" &amp; $A177, DataRegularSeason20242025!$E$3:$E$1315, AE$1)</f>
        <v>19</v>
      </c>
      <c r="AF177" s="2">
        <f>SUMIFS(DataRegularSeason20242025!$AA$3:$AA$1315,DataRegularSeason20242025!$B$3:$B$1315, "&lt;=" &amp; $A177, DataRegularSeason20242025!$D$3:$D$1315, AF$1)+SUMIFS(DataRegularSeason20242025!$AB$3:$AB$1315,DataRegularSeason20242025!$B$3:$B$1315, "&lt;=" &amp; $A177, DataRegularSeason20242025!$E$3:$E$1315, AF$1)</f>
        <v>26</v>
      </c>
      <c r="AG177" s="2">
        <f>SUMIFS(DataRegularSeason20242025!$AA$3:$AA$1315,DataRegularSeason20242025!$B$3:$B$1315, "&lt;=" &amp; $A177, DataRegularSeason20242025!$D$3:$D$1315, AG$1)+SUMIFS(DataRegularSeason20242025!$AB$3:$AB$1315,DataRegularSeason20242025!$B$3:$B$1315, "&lt;=" &amp; $A177, DataRegularSeason20242025!$E$3:$E$1315, AG$1)</f>
        <v>18</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15</v>
      </c>
      <c r="D178" s="2">
        <f>SUMIFS(DataRegularSeason20242025!$AA$3:$AA$1315,DataRegularSeason20242025!$B$3:$B$1315, "&lt;=" &amp; $A178, DataRegularSeason20242025!$D$3:$D$1315, D$1)+SUMIFS(DataRegularSeason20242025!$AB$3:$AB$1315,DataRegularSeason20242025!$B$3:$B$1315, "&lt;=" &amp; $A178, DataRegularSeason20242025!$E$3:$E$1315, D$1)</f>
        <v>11</v>
      </c>
      <c r="E178" s="2">
        <f>SUMIFS(DataRegularSeason20242025!$AA$3:$AA$1315,DataRegularSeason20242025!$B$3:$B$1315, "&lt;=" &amp; $A178, DataRegularSeason20242025!$D$3:$D$1315, E$1)+SUMIFS(DataRegularSeason20242025!$AB$3:$AB$1315,DataRegularSeason20242025!$B$3:$B$1315, "&lt;=" &amp; $A178, DataRegularSeason20242025!$E$3:$E$1315, E$1)</f>
        <v>20</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16</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12</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13</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21</v>
      </c>
      <c r="N178" s="2">
        <f>SUMIFS(DataRegularSeason20242025!$AA$3:$AA$1315,DataRegularSeason20242025!$B$3:$B$1315, "&lt;=" &amp; $A178, DataRegularSeason20242025!$D$3:$D$1315, N$1)+SUMIFS(DataRegularSeason20242025!$AB$3:$AB$1315,DataRegularSeason20242025!$B$3:$B$1315, "&lt;=" &amp; $A178, DataRegularSeason20242025!$E$3:$E$1315, N$1)</f>
        <v>19</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10</v>
      </c>
      <c r="Q178" s="2">
        <f>SUMIFS(DataRegularSeason20242025!$AA$3:$AA$1315,DataRegularSeason20242025!$B$3:$B$1315, "&lt;=" &amp; $A178, DataRegularSeason20242025!$D$3:$D$1315, Q$1)+SUMIFS(DataRegularSeason20242025!$AB$3:$AB$1315,DataRegularSeason20242025!$B$3:$B$1315, "&lt;=" &amp; $A178, DataRegularSeason20242025!$E$3:$E$1315, Q$1)</f>
        <v>20</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14</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12</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10</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16</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15</v>
      </c>
      <c r="AE178" s="2">
        <f>SUMIFS(DataRegularSeason20242025!$AA$3:$AA$1315,DataRegularSeason20242025!$B$3:$B$1315, "&lt;=" &amp; $A178, DataRegularSeason20242025!$D$3:$D$1315, AE$1)+SUMIFS(DataRegularSeason20242025!$AB$3:$AB$1315,DataRegularSeason20242025!$B$3:$B$1315, "&lt;=" &amp; $A178, DataRegularSeason20242025!$E$3:$E$1315, AE$1)</f>
        <v>19</v>
      </c>
      <c r="AF178" s="2">
        <f>SUMIFS(DataRegularSeason20242025!$AA$3:$AA$1315,DataRegularSeason20242025!$B$3:$B$1315, "&lt;=" &amp; $A178, DataRegularSeason20242025!$D$3:$D$1315, AF$1)+SUMIFS(DataRegularSeason20242025!$AB$3:$AB$1315,DataRegularSeason20242025!$B$3:$B$1315, "&lt;=" &amp; $A178, DataRegularSeason20242025!$E$3:$E$1315, AF$1)</f>
        <v>26</v>
      </c>
      <c r="AG178" s="2">
        <f>SUMIFS(DataRegularSeason20242025!$AA$3:$AA$1315,DataRegularSeason20242025!$B$3:$B$1315, "&lt;=" &amp; $A178, DataRegularSeason20242025!$D$3:$D$1315, AG$1)+SUMIFS(DataRegularSeason20242025!$AB$3:$AB$1315,DataRegularSeason20242025!$B$3:$B$1315, "&lt;=" &amp; $A178, DataRegularSeason20242025!$E$3:$E$1315, AG$1)</f>
        <v>18</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15</v>
      </c>
      <c r="D179" s="2">
        <f>SUMIFS(DataRegularSeason20242025!$AA$3:$AA$1315,DataRegularSeason20242025!$B$3:$B$1315, "&lt;=" &amp; $A179, DataRegularSeason20242025!$D$3:$D$1315, D$1)+SUMIFS(DataRegularSeason20242025!$AB$3:$AB$1315,DataRegularSeason20242025!$B$3:$B$1315, "&lt;=" &amp; $A179, DataRegularSeason20242025!$E$3:$E$1315, D$1)</f>
        <v>11</v>
      </c>
      <c r="E179" s="2">
        <f>SUMIFS(DataRegularSeason20242025!$AA$3:$AA$1315,DataRegularSeason20242025!$B$3:$B$1315, "&lt;=" &amp; $A179, DataRegularSeason20242025!$D$3:$D$1315, E$1)+SUMIFS(DataRegularSeason20242025!$AB$3:$AB$1315,DataRegularSeason20242025!$B$3:$B$1315, "&lt;=" &amp; $A179, DataRegularSeason20242025!$E$3:$E$1315, E$1)</f>
        <v>20</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16</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12</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13</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21</v>
      </c>
      <c r="N179" s="2">
        <f>SUMIFS(DataRegularSeason20242025!$AA$3:$AA$1315,DataRegularSeason20242025!$B$3:$B$1315, "&lt;=" &amp; $A179, DataRegularSeason20242025!$D$3:$D$1315, N$1)+SUMIFS(DataRegularSeason20242025!$AB$3:$AB$1315,DataRegularSeason20242025!$B$3:$B$1315, "&lt;=" &amp; $A179, DataRegularSeason20242025!$E$3:$E$1315, N$1)</f>
        <v>19</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10</v>
      </c>
      <c r="Q179" s="2">
        <f>SUMIFS(DataRegularSeason20242025!$AA$3:$AA$1315,DataRegularSeason20242025!$B$3:$B$1315, "&lt;=" &amp; $A179, DataRegularSeason20242025!$D$3:$D$1315, Q$1)+SUMIFS(DataRegularSeason20242025!$AB$3:$AB$1315,DataRegularSeason20242025!$B$3:$B$1315, "&lt;=" &amp; $A179, DataRegularSeason20242025!$E$3:$E$1315, Q$1)</f>
        <v>20</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14</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12</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10</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16</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15</v>
      </c>
      <c r="AE179" s="2">
        <f>SUMIFS(DataRegularSeason20242025!$AA$3:$AA$1315,DataRegularSeason20242025!$B$3:$B$1315, "&lt;=" &amp; $A179, DataRegularSeason20242025!$D$3:$D$1315, AE$1)+SUMIFS(DataRegularSeason20242025!$AB$3:$AB$1315,DataRegularSeason20242025!$B$3:$B$1315, "&lt;=" &amp; $A179, DataRegularSeason20242025!$E$3:$E$1315, AE$1)</f>
        <v>19</v>
      </c>
      <c r="AF179" s="2">
        <f>SUMIFS(DataRegularSeason20242025!$AA$3:$AA$1315,DataRegularSeason20242025!$B$3:$B$1315, "&lt;=" &amp; $A179, DataRegularSeason20242025!$D$3:$D$1315, AF$1)+SUMIFS(DataRegularSeason20242025!$AB$3:$AB$1315,DataRegularSeason20242025!$B$3:$B$1315, "&lt;=" &amp; $A179, DataRegularSeason20242025!$E$3:$E$1315, AF$1)</f>
        <v>26</v>
      </c>
      <c r="AG179" s="2">
        <f>SUMIFS(DataRegularSeason20242025!$AA$3:$AA$1315,DataRegularSeason20242025!$B$3:$B$1315, "&lt;=" &amp; $A179, DataRegularSeason20242025!$D$3:$D$1315, AG$1)+SUMIFS(DataRegularSeason20242025!$AB$3:$AB$1315,DataRegularSeason20242025!$B$3:$B$1315, "&lt;=" &amp; $A179, DataRegularSeason20242025!$E$3:$E$1315, AG$1)</f>
        <v>18</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15</v>
      </c>
      <c r="D180" s="2">
        <f>SUMIFS(DataRegularSeason20242025!$AA$3:$AA$1315,DataRegularSeason20242025!$B$3:$B$1315, "&lt;=" &amp; $A180, DataRegularSeason20242025!$D$3:$D$1315, D$1)+SUMIFS(DataRegularSeason20242025!$AB$3:$AB$1315,DataRegularSeason20242025!$B$3:$B$1315, "&lt;=" &amp; $A180, DataRegularSeason20242025!$E$3:$E$1315, D$1)</f>
        <v>11</v>
      </c>
      <c r="E180" s="2">
        <f>SUMIFS(DataRegularSeason20242025!$AA$3:$AA$1315,DataRegularSeason20242025!$B$3:$B$1315, "&lt;=" &amp; $A180, DataRegularSeason20242025!$D$3:$D$1315, E$1)+SUMIFS(DataRegularSeason20242025!$AB$3:$AB$1315,DataRegularSeason20242025!$B$3:$B$1315, "&lt;=" &amp; $A180, DataRegularSeason20242025!$E$3:$E$1315, E$1)</f>
        <v>20</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16</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12</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13</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21</v>
      </c>
      <c r="N180" s="2">
        <f>SUMIFS(DataRegularSeason20242025!$AA$3:$AA$1315,DataRegularSeason20242025!$B$3:$B$1315, "&lt;=" &amp; $A180, DataRegularSeason20242025!$D$3:$D$1315, N$1)+SUMIFS(DataRegularSeason20242025!$AB$3:$AB$1315,DataRegularSeason20242025!$B$3:$B$1315, "&lt;=" &amp; $A180, DataRegularSeason20242025!$E$3:$E$1315, N$1)</f>
        <v>19</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10</v>
      </c>
      <c r="Q180" s="2">
        <f>SUMIFS(DataRegularSeason20242025!$AA$3:$AA$1315,DataRegularSeason20242025!$B$3:$B$1315, "&lt;=" &amp; $A180, DataRegularSeason20242025!$D$3:$D$1315, Q$1)+SUMIFS(DataRegularSeason20242025!$AB$3:$AB$1315,DataRegularSeason20242025!$B$3:$B$1315, "&lt;=" &amp; $A180, DataRegularSeason20242025!$E$3:$E$1315, Q$1)</f>
        <v>20</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14</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12</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10</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16</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15</v>
      </c>
      <c r="AE180" s="2">
        <f>SUMIFS(DataRegularSeason20242025!$AA$3:$AA$1315,DataRegularSeason20242025!$B$3:$B$1315, "&lt;=" &amp; $A180, DataRegularSeason20242025!$D$3:$D$1315, AE$1)+SUMIFS(DataRegularSeason20242025!$AB$3:$AB$1315,DataRegularSeason20242025!$B$3:$B$1315, "&lt;=" &amp; $A180, DataRegularSeason20242025!$E$3:$E$1315, AE$1)</f>
        <v>19</v>
      </c>
      <c r="AF180" s="2">
        <f>SUMIFS(DataRegularSeason20242025!$AA$3:$AA$1315,DataRegularSeason20242025!$B$3:$B$1315, "&lt;=" &amp; $A180, DataRegularSeason20242025!$D$3:$D$1315, AF$1)+SUMIFS(DataRegularSeason20242025!$AB$3:$AB$1315,DataRegularSeason20242025!$B$3:$B$1315, "&lt;=" &amp; $A180, DataRegularSeason20242025!$E$3:$E$1315, AF$1)</f>
        <v>26</v>
      </c>
      <c r="AG180" s="2">
        <f>SUMIFS(DataRegularSeason20242025!$AA$3:$AA$1315,DataRegularSeason20242025!$B$3:$B$1315, "&lt;=" &amp; $A180, DataRegularSeason20242025!$D$3:$D$1315, AG$1)+SUMIFS(DataRegularSeason20242025!$AB$3:$AB$1315,DataRegularSeason20242025!$B$3:$B$1315, "&lt;=" &amp; $A180, DataRegularSeason20242025!$E$3:$E$1315, AG$1)</f>
        <v>18</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15</v>
      </c>
      <c r="D181" s="2">
        <f>SUMIFS(DataRegularSeason20242025!$AA$3:$AA$1315,DataRegularSeason20242025!$B$3:$B$1315, "&lt;=" &amp; $A181, DataRegularSeason20242025!$D$3:$D$1315, D$1)+SUMIFS(DataRegularSeason20242025!$AB$3:$AB$1315,DataRegularSeason20242025!$B$3:$B$1315, "&lt;=" &amp; $A181, DataRegularSeason20242025!$E$3:$E$1315, D$1)</f>
        <v>11</v>
      </c>
      <c r="E181" s="2">
        <f>SUMIFS(DataRegularSeason20242025!$AA$3:$AA$1315,DataRegularSeason20242025!$B$3:$B$1315, "&lt;=" &amp; $A181, DataRegularSeason20242025!$D$3:$D$1315, E$1)+SUMIFS(DataRegularSeason20242025!$AB$3:$AB$1315,DataRegularSeason20242025!$B$3:$B$1315, "&lt;=" &amp; $A181, DataRegularSeason20242025!$E$3:$E$1315, E$1)</f>
        <v>20</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16</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12</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13</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21</v>
      </c>
      <c r="N181" s="2">
        <f>SUMIFS(DataRegularSeason20242025!$AA$3:$AA$1315,DataRegularSeason20242025!$B$3:$B$1315, "&lt;=" &amp; $A181, DataRegularSeason20242025!$D$3:$D$1315, N$1)+SUMIFS(DataRegularSeason20242025!$AB$3:$AB$1315,DataRegularSeason20242025!$B$3:$B$1315, "&lt;=" &amp; $A181, DataRegularSeason20242025!$E$3:$E$1315, N$1)</f>
        <v>19</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10</v>
      </c>
      <c r="Q181" s="2">
        <f>SUMIFS(DataRegularSeason20242025!$AA$3:$AA$1315,DataRegularSeason20242025!$B$3:$B$1315, "&lt;=" &amp; $A181, DataRegularSeason20242025!$D$3:$D$1315, Q$1)+SUMIFS(DataRegularSeason20242025!$AB$3:$AB$1315,DataRegularSeason20242025!$B$3:$B$1315, "&lt;=" &amp; $A181, DataRegularSeason20242025!$E$3:$E$1315, Q$1)</f>
        <v>20</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14</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12</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10</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16</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15</v>
      </c>
      <c r="AE181" s="2">
        <f>SUMIFS(DataRegularSeason20242025!$AA$3:$AA$1315,DataRegularSeason20242025!$B$3:$B$1315, "&lt;=" &amp; $A181, DataRegularSeason20242025!$D$3:$D$1315, AE$1)+SUMIFS(DataRegularSeason20242025!$AB$3:$AB$1315,DataRegularSeason20242025!$B$3:$B$1315, "&lt;=" &amp; $A181, DataRegularSeason20242025!$E$3:$E$1315, AE$1)</f>
        <v>19</v>
      </c>
      <c r="AF181" s="2">
        <f>SUMIFS(DataRegularSeason20242025!$AA$3:$AA$1315,DataRegularSeason20242025!$B$3:$B$1315, "&lt;=" &amp; $A181, DataRegularSeason20242025!$D$3:$D$1315, AF$1)+SUMIFS(DataRegularSeason20242025!$AB$3:$AB$1315,DataRegularSeason20242025!$B$3:$B$1315, "&lt;=" &amp; $A181, DataRegularSeason20242025!$E$3:$E$1315, AF$1)</f>
        <v>26</v>
      </c>
      <c r="AG181" s="2">
        <f>SUMIFS(DataRegularSeason20242025!$AA$3:$AA$1315,DataRegularSeason20242025!$B$3:$B$1315, "&lt;=" &amp; $A181, DataRegularSeason20242025!$D$3:$D$1315, AG$1)+SUMIFS(DataRegularSeason20242025!$AB$3:$AB$1315,DataRegularSeason20242025!$B$3:$B$1315, "&lt;=" &amp; $A181, DataRegularSeason20242025!$E$3:$E$1315, AG$1)</f>
        <v>18</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15</v>
      </c>
      <c r="D182" s="2">
        <f>SUMIFS(DataRegularSeason20242025!$AA$3:$AA$1315,DataRegularSeason20242025!$B$3:$B$1315, "&lt;=" &amp; $A182, DataRegularSeason20242025!$D$3:$D$1315, D$1)+SUMIFS(DataRegularSeason20242025!$AB$3:$AB$1315,DataRegularSeason20242025!$B$3:$B$1315, "&lt;=" &amp; $A182, DataRegularSeason20242025!$E$3:$E$1315, D$1)</f>
        <v>11</v>
      </c>
      <c r="E182" s="2">
        <f>SUMIFS(DataRegularSeason20242025!$AA$3:$AA$1315,DataRegularSeason20242025!$B$3:$B$1315, "&lt;=" &amp; $A182, DataRegularSeason20242025!$D$3:$D$1315, E$1)+SUMIFS(DataRegularSeason20242025!$AB$3:$AB$1315,DataRegularSeason20242025!$B$3:$B$1315, "&lt;=" &amp; $A182, DataRegularSeason20242025!$E$3:$E$1315, E$1)</f>
        <v>20</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16</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12</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13</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21</v>
      </c>
      <c r="N182" s="2">
        <f>SUMIFS(DataRegularSeason20242025!$AA$3:$AA$1315,DataRegularSeason20242025!$B$3:$B$1315, "&lt;=" &amp; $A182, DataRegularSeason20242025!$D$3:$D$1315, N$1)+SUMIFS(DataRegularSeason20242025!$AB$3:$AB$1315,DataRegularSeason20242025!$B$3:$B$1315, "&lt;=" &amp; $A182, DataRegularSeason20242025!$E$3:$E$1315, N$1)</f>
        <v>19</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10</v>
      </c>
      <c r="Q182" s="2">
        <f>SUMIFS(DataRegularSeason20242025!$AA$3:$AA$1315,DataRegularSeason20242025!$B$3:$B$1315, "&lt;=" &amp; $A182, DataRegularSeason20242025!$D$3:$D$1315, Q$1)+SUMIFS(DataRegularSeason20242025!$AB$3:$AB$1315,DataRegularSeason20242025!$B$3:$B$1315, "&lt;=" &amp; $A182, DataRegularSeason20242025!$E$3:$E$1315, Q$1)</f>
        <v>20</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14</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12</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10</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16</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15</v>
      </c>
      <c r="AE182" s="2">
        <f>SUMIFS(DataRegularSeason20242025!$AA$3:$AA$1315,DataRegularSeason20242025!$B$3:$B$1315, "&lt;=" &amp; $A182, DataRegularSeason20242025!$D$3:$D$1315, AE$1)+SUMIFS(DataRegularSeason20242025!$AB$3:$AB$1315,DataRegularSeason20242025!$B$3:$B$1315, "&lt;=" &amp; $A182, DataRegularSeason20242025!$E$3:$E$1315, AE$1)</f>
        <v>19</v>
      </c>
      <c r="AF182" s="2">
        <f>SUMIFS(DataRegularSeason20242025!$AA$3:$AA$1315,DataRegularSeason20242025!$B$3:$B$1315, "&lt;=" &amp; $A182, DataRegularSeason20242025!$D$3:$D$1315, AF$1)+SUMIFS(DataRegularSeason20242025!$AB$3:$AB$1315,DataRegularSeason20242025!$B$3:$B$1315, "&lt;=" &amp; $A182, DataRegularSeason20242025!$E$3:$E$1315, AF$1)</f>
        <v>26</v>
      </c>
      <c r="AG182" s="2">
        <f>SUMIFS(DataRegularSeason20242025!$AA$3:$AA$1315,DataRegularSeason20242025!$B$3:$B$1315, "&lt;=" &amp; $A182, DataRegularSeason20242025!$D$3:$D$1315, AG$1)+SUMIFS(DataRegularSeason20242025!$AB$3:$AB$1315,DataRegularSeason20242025!$B$3:$B$1315, "&lt;=" &amp; $A182, DataRegularSeason20242025!$E$3:$E$1315, AG$1)</f>
        <v>18</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15</v>
      </c>
      <c r="D183" s="2">
        <f>SUMIFS(DataRegularSeason20242025!$AA$3:$AA$1315,DataRegularSeason20242025!$B$3:$B$1315, "&lt;=" &amp; $A183, DataRegularSeason20242025!$D$3:$D$1315, D$1)+SUMIFS(DataRegularSeason20242025!$AB$3:$AB$1315,DataRegularSeason20242025!$B$3:$B$1315, "&lt;=" &amp; $A183, DataRegularSeason20242025!$E$3:$E$1315, D$1)</f>
        <v>11</v>
      </c>
      <c r="E183" s="2">
        <f>SUMIFS(DataRegularSeason20242025!$AA$3:$AA$1315,DataRegularSeason20242025!$B$3:$B$1315, "&lt;=" &amp; $A183, DataRegularSeason20242025!$D$3:$D$1315, E$1)+SUMIFS(DataRegularSeason20242025!$AB$3:$AB$1315,DataRegularSeason20242025!$B$3:$B$1315, "&lt;=" &amp; $A183, DataRegularSeason20242025!$E$3:$E$1315, E$1)</f>
        <v>20</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16</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12</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13</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21</v>
      </c>
      <c r="N183" s="2">
        <f>SUMIFS(DataRegularSeason20242025!$AA$3:$AA$1315,DataRegularSeason20242025!$B$3:$B$1315, "&lt;=" &amp; $A183, DataRegularSeason20242025!$D$3:$D$1315, N$1)+SUMIFS(DataRegularSeason20242025!$AB$3:$AB$1315,DataRegularSeason20242025!$B$3:$B$1315, "&lt;=" &amp; $A183, DataRegularSeason20242025!$E$3:$E$1315, N$1)</f>
        <v>19</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10</v>
      </c>
      <c r="Q183" s="2">
        <f>SUMIFS(DataRegularSeason20242025!$AA$3:$AA$1315,DataRegularSeason20242025!$B$3:$B$1315, "&lt;=" &amp; $A183, DataRegularSeason20242025!$D$3:$D$1315, Q$1)+SUMIFS(DataRegularSeason20242025!$AB$3:$AB$1315,DataRegularSeason20242025!$B$3:$B$1315, "&lt;=" &amp; $A183, DataRegularSeason20242025!$E$3:$E$1315, Q$1)</f>
        <v>20</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14</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12</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10</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16</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15</v>
      </c>
      <c r="AE183" s="2">
        <f>SUMIFS(DataRegularSeason20242025!$AA$3:$AA$1315,DataRegularSeason20242025!$B$3:$B$1315, "&lt;=" &amp; $A183, DataRegularSeason20242025!$D$3:$D$1315, AE$1)+SUMIFS(DataRegularSeason20242025!$AB$3:$AB$1315,DataRegularSeason20242025!$B$3:$B$1315, "&lt;=" &amp; $A183, DataRegularSeason20242025!$E$3:$E$1315, AE$1)</f>
        <v>19</v>
      </c>
      <c r="AF183" s="2">
        <f>SUMIFS(DataRegularSeason20242025!$AA$3:$AA$1315,DataRegularSeason20242025!$B$3:$B$1315, "&lt;=" &amp; $A183, DataRegularSeason20242025!$D$3:$D$1315, AF$1)+SUMIFS(DataRegularSeason20242025!$AB$3:$AB$1315,DataRegularSeason20242025!$B$3:$B$1315, "&lt;=" &amp; $A183, DataRegularSeason20242025!$E$3:$E$1315, AF$1)</f>
        <v>26</v>
      </c>
      <c r="AG183" s="2">
        <f>SUMIFS(DataRegularSeason20242025!$AA$3:$AA$1315,DataRegularSeason20242025!$B$3:$B$1315, "&lt;=" &amp; $A183, DataRegularSeason20242025!$D$3:$D$1315, AG$1)+SUMIFS(DataRegularSeason20242025!$AB$3:$AB$1315,DataRegularSeason20242025!$B$3:$B$1315, "&lt;=" &amp; $A183, DataRegularSeason20242025!$E$3:$E$1315, AG$1)</f>
        <v>18</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15</v>
      </c>
      <c r="D184" s="2">
        <f>SUMIFS(DataRegularSeason20242025!$AA$3:$AA$1315,DataRegularSeason20242025!$B$3:$B$1315, "&lt;=" &amp; $A184, DataRegularSeason20242025!$D$3:$D$1315, D$1)+SUMIFS(DataRegularSeason20242025!$AB$3:$AB$1315,DataRegularSeason20242025!$B$3:$B$1315, "&lt;=" &amp; $A184, DataRegularSeason20242025!$E$3:$E$1315, D$1)</f>
        <v>11</v>
      </c>
      <c r="E184" s="2">
        <f>SUMIFS(DataRegularSeason20242025!$AA$3:$AA$1315,DataRegularSeason20242025!$B$3:$B$1315, "&lt;=" &amp; $A184, DataRegularSeason20242025!$D$3:$D$1315, E$1)+SUMIFS(DataRegularSeason20242025!$AB$3:$AB$1315,DataRegularSeason20242025!$B$3:$B$1315, "&lt;=" &amp; $A184, DataRegularSeason20242025!$E$3:$E$1315, E$1)</f>
        <v>20</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16</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12</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13</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21</v>
      </c>
      <c r="N184" s="2">
        <f>SUMIFS(DataRegularSeason20242025!$AA$3:$AA$1315,DataRegularSeason20242025!$B$3:$B$1315, "&lt;=" &amp; $A184, DataRegularSeason20242025!$D$3:$D$1315, N$1)+SUMIFS(DataRegularSeason20242025!$AB$3:$AB$1315,DataRegularSeason20242025!$B$3:$B$1315, "&lt;=" &amp; $A184, DataRegularSeason20242025!$E$3:$E$1315, N$1)</f>
        <v>19</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10</v>
      </c>
      <c r="Q184" s="2">
        <f>SUMIFS(DataRegularSeason20242025!$AA$3:$AA$1315,DataRegularSeason20242025!$B$3:$B$1315, "&lt;=" &amp; $A184, DataRegularSeason20242025!$D$3:$D$1315, Q$1)+SUMIFS(DataRegularSeason20242025!$AB$3:$AB$1315,DataRegularSeason20242025!$B$3:$B$1315, "&lt;=" &amp; $A184, DataRegularSeason20242025!$E$3:$E$1315, Q$1)</f>
        <v>20</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14</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12</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10</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16</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15</v>
      </c>
      <c r="AE184" s="2">
        <f>SUMIFS(DataRegularSeason20242025!$AA$3:$AA$1315,DataRegularSeason20242025!$B$3:$B$1315, "&lt;=" &amp; $A184, DataRegularSeason20242025!$D$3:$D$1315, AE$1)+SUMIFS(DataRegularSeason20242025!$AB$3:$AB$1315,DataRegularSeason20242025!$B$3:$B$1315, "&lt;=" &amp; $A184, DataRegularSeason20242025!$E$3:$E$1315, AE$1)</f>
        <v>19</v>
      </c>
      <c r="AF184" s="2">
        <f>SUMIFS(DataRegularSeason20242025!$AA$3:$AA$1315,DataRegularSeason20242025!$B$3:$B$1315, "&lt;=" &amp; $A184, DataRegularSeason20242025!$D$3:$D$1315, AF$1)+SUMIFS(DataRegularSeason20242025!$AB$3:$AB$1315,DataRegularSeason20242025!$B$3:$B$1315, "&lt;=" &amp; $A184, DataRegularSeason20242025!$E$3:$E$1315, AF$1)</f>
        <v>26</v>
      </c>
      <c r="AG184" s="2">
        <f>SUMIFS(DataRegularSeason20242025!$AA$3:$AA$1315,DataRegularSeason20242025!$B$3:$B$1315, "&lt;=" &amp; $A184, DataRegularSeason20242025!$D$3:$D$1315, AG$1)+SUMIFS(DataRegularSeason20242025!$AB$3:$AB$1315,DataRegularSeason20242025!$B$3:$B$1315, "&lt;=" &amp; $A184, DataRegularSeason20242025!$E$3:$E$1315, AG$1)</f>
        <v>18</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15</v>
      </c>
      <c r="D185" s="2">
        <f>SUMIFS(DataRegularSeason20242025!$AA$3:$AA$1315,DataRegularSeason20242025!$B$3:$B$1315, "&lt;=" &amp; $A185, DataRegularSeason20242025!$D$3:$D$1315, D$1)+SUMIFS(DataRegularSeason20242025!$AB$3:$AB$1315,DataRegularSeason20242025!$B$3:$B$1315, "&lt;=" &amp; $A185, DataRegularSeason20242025!$E$3:$E$1315, D$1)</f>
        <v>11</v>
      </c>
      <c r="E185" s="2">
        <f>SUMIFS(DataRegularSeason20242025!$AA$3:$AA$1315,DataRegularSeason20242025!$B$3:$B$1315, "&lt;=" &amp; $A185, DataRegularSeason20242025!$D$3:$D$1315, E$1)+SUMIFS(DataRegularSeason20242025!$AB$3:$AB$1315,DataRegularSeason20242025!$B$3:$B$1315, "&lt;=" &amp; $A185, DataRegularSeason20242025!$E$3:$E$1315, E$1)</f>
        <v>20</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16</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12</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13</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21</v>
      </c>
      <c r="N185" s="2">
        <f>SUMIFS(DataRegularSeason20242025!$AA$3:$AA$1315,DataRegularSeason20242025!$B$3:$B$1315, "&lt;=" &amp; $A185, DataRegularSeason20242025!$D$3:$D$1315, N$1)+SUMIFS(DataRegularSeason20242025!$AB$3:$AB$1315,DataRegularSeason20242025!$B$3:$B$1315, "&lt;=" &amp; $A185, DataRegularSeason20242025!$E$3:$E$1315, N$1)</f>
        <v>19</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10</v>
      </c>
      <c r="Q185" s="2">
        <f>SUMIFS(DataRegularSeason20242025!$AA$3:$AA$1315,DataRegularSeason20242025!$B$3:$B$1315, "&lt;=" &amp; $A185, DataRegularSeason20242025!$D$3:$D$1315, Q$1)+SUMIFS(DataRegularSeason20242025!$AB$3:$AB$1315,DataRegularSeason20242025!$B$3:$B$1315, "&lt;=" &amp; $A185, DataRegularSeason20242025!$E$3:$E$1315, Q$1)</f>
        <v>20</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14</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12</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10</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16</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15</v>
      </c>
      <c r="AE185" s="2">
        <f>SUMIFS(DataRegularSeason20242025!$AA$3:$AA$1315,DataRegularSeason20242025!$B$3:$B$1315, "&lt;=" &amp; $A185, DataRegularSeason20242025!$D$3:$D$1315, AE$1)+SUMIFS(DataRegularSeason20242025!$AB$3:$AB$1315,DataRegularSeason20242025!$B$3:$B$1315, "&lt;=" &amp; $A185, DataRegularSeason20242025!$E$3:$E$1315, AE$1)</f>
        <v>19</v>
      </c>
      <c r="AF185" s="2">
        <f>SUMIFS(DataRegularSeason20242025!$AA$3:$AA$1315,DataRegularSeason20242025!$B$3:$B$1315, "&lt;=" &amp; $A185, DataRegularSeason20242025!$D$3:$D$1315, AF$1)+SUMIFS(DataRegularSeason20242025!$AB$3:$AB$1315,DataRegularSeason20242025!$B$3:$B$1315, "&lt;=" &amp; $A185, DataRegularSeason20242025!$E$3:$E$1315, AF$1)</f>
        <v>26</v>
      </c>
      <c r="AG185" s="2">
        <f>SUMIFS(DataRegularSeason20242025!$AA$3:$AA$1315,DataRegularSeason20242025!$B$3:$B$1315, "&lt;=" &amp; $A185, DataRegularSeason20242025!$D$3:$D$1315, AG$1)+SUMIFS(DataRegularSeason20242025!$AB$3:$AB$1315,DataRegularSeason20242025!$B$3:$B$1315, "&lt;=" &amp; $A185, DataRegularSeason20242025!$E$3:$E$1315, AG$1)</f>
        <v>18</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15</v>
      </c>
      <c r="D186" s="2">
        <f>SUMIFS(DataRegularSeason20242025!$AA$3:$AA$1315,DataRegularSeason20242025!$B$3:$B$1315, "&lt;=" &amp; $A186, DataRegularSeason20242025!$D$3:$D$1315, D$1)+SUMIFS(DataRegularSeason20242025!$AB$3:$AB$1315,DataRegularSeason20242025!$B$3:$B$1315, "&lt;=" &amp; $A186, DataRegularSeason20242025!$E$3:$E$1315, D$1)</f>
        <v>11</v>
      </c>
      <c r="E186" s="2">
        <f>SUMIFS(DataRegularSeason20242025!$AA$3:$AA$1315,DataRegularSeason20242025!$B$3:$B$1315, "&lt;=" &amp; $A186, DataRegularSeason20242025!$D$3:$D$1315, E$1)+SUMIFS(DataRegularSeason20242025!$AB$3:$AB$1315,DataRegularSeason20242025!$B$3:$B$1315, "&lt;=" &amp; $A186, DataRegularSeason20242025!$E$3:$E$1315, E$1)</f>
        <v>20</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16</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12</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13</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21</v>
      </c>
      <c r="N186" s="2">
        <f>SUMIFS(DataRegularSeason20242025!$AA$3:$AA$1315,DataRegularSeason20242025!$B$3:$B$1315, "&lt;=" &amp; $A186, DataRegularSeason20242025!$D$3:$D$1315, N$1)+SUMIFS(DataRegularSeason20242025!$AB$3:$AB$1315,DataRegularSeason20242025!$B$3:$B$1315, "&lt;=" &amp; $A186, DataRegularSeason20242025!$E$3:$E$1315, N$1)</f>
        <v>19</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10</v>
      </c>
      <c r="Q186" s="2">
        <f>SUMIFS(DataRegularSeason20242025!$AA$3:$AA$1315,DataRegularSeason20242025!$B$3:$B$1315, "&lt;=" &amp; $A186, DataRegularSeason20242025!$D$3:$D$1315, Q$1)+SUMIFS(DataRegularSeason20242025!$AB$3:$AB$1315,DataRegularSeason20242025!$B$3:$B$1315, "&lt;=" &amp; $A186, DataRegularSeason20242025!$E$3:$E$1315, Q$1)</f>
        <v>20</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14</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12</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10</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16</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15</v>
      </c>
      <c r="AE186" s="2">
        <f>SUMIFS(DataRegularSeason20242025!$AA$3:$AA$1315,DataRegularSeason20242025!$B$3:$B$1315, "&lt;=" &amp; $A186, DataRegularSeason20242025!$D$3:$D$1315, AE$1)+SUMIFS(DataRegularSeason20242025!$AB$3:$AB$1315,DataRegularSeason20242025!$B$3:$B$1315, "&lt;=" &amp; $A186, DataRegularSeason20242025!$E$3:$E$1315, AE$1)</f>
        <v>19</v>
      </c>
      <c r="AF186" s="2">
        <f>SUMIFS(DataRegularSeason20242025!$AA$3:$AA$1315,DataRegularSeason20242025!$B$3:$B$1315, "&lt;=" &amp; $A186, DataRegularSeason20242025!$D$3:$D$1315, AF$1)+SUMIFS(DataRegularSeason20242025!$AB$3:$AB$1315,DataRegularSeason20242025!$B$3:$B$1315, "&lt;=" &amp; $A186, DataRegularSeason20242025!$E$3:$E$1315, AF$1)</f>
        <v>26</v>
      </c>
      <c r="AG186" s="2">
        <f>SUMIFS(DataRegularSeason20242025!$AA$3:$AA$1315,DataRegularSeason20242025!$B$3:$B$1315, "&lt;=" &amp; $A186, DataRegularSeason20242025!$D$3:$D$1315, AG$1)+SUMIFS(DataRegularSeason20242025!$AB$3:$AB$1315,DataRegularSeason20242025!$B$3:$B$1315, "&lt;=" &amp; $A186, DataRegularSeason20242025!$E$3:$E$1315, AG$1)</f>
        <v>18</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15</v>
      </c>
      <c r="D187" s="2">
        <f>SUMIFS(DataRegularSeason20242025!$AA$3:$AA$1315,DataRegularSeason20242025!$B$3:$B$1315, "&lt;=" &amp; $A187, DataRegularSeason20242025!$D$3:$D$1315, D$1)+SUMIFS(DataRegularSeason20242025!$AB$3:$AB$1315,DataRegularSeason20242025!$B$3:$B$1315, "&lt;=" &amp; $A187, DataRegularSeason20242025!$E$3:$E$1315, D$1)</f>
        <v>11</v>
      </c>
      <c r="E187" s="2">
        <f>SUMIFS(DataRegularSeason20242025!$AA$3:$AA$1315,DataRegularSeason20242025!$B$3:$B$1315, "&lt;=" &amp; $A187, DataRegularSeason20242025!$D$3:$D$1315, E$1)+SUMIFS(DataRegularSeason20242025!$AB$3:$AB$1315,DataRegularSeason20242025!$B$3:$B$1315, "&lt;=" &amp; $A187, DataRegularSeason20242025!$E$3:$E$1315, E$1)</f>
        <v>20</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16</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12</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13</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21</v>
      </c>
      <c r="N187" s="2">
        <f>SUMIFS(DataRegularSeason20242025!$AA$3:$AA$1315,DataRegularSeason20242025!$B$3:$B$1315, "&lt;=" &amp; $A187, DataRegularSeason20242025!$D$3:$D$1315, N$1)+SUMIFS(DataRegularSeason20242025!$AB$3:$AB$1315,DataRegularSeason20242025!$B$3:$B$1315, "&lt;=" &amp; $A187, DataRegularSeason20242025!$E$3:$E$1315, N$1)</f>
        <v>19</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10</v>
      </c>
      <c r="Q187" s="2">
        <f>SUMIFS(DataRegularSeason20242025!$AA$3:$AA$1315,DataRegularSeason20242025!$B$3:$B$1315, "&lt;=" &amp; $A187, DataRegularSeason20242025!$D$3:$D$1315, Q$1)+SUMIFS(DataRegularSeason20242025!$AB$3:$AB$1315,DataRegularSeason20242025!$B$3:$B$1315, "&lt;=" &amp; $A187, DataRegularSeason20242025!$E$3:$E$1315, Q$1)</f>
        <v>20</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14</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12</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10</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16</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15</v>
      </c>
      <c r="AE187" s="2">
        <f>SUMIFS(DataRegularSeason20242025!$AA$3:$AA$1315,DataRegularSeason20242025!$B$3:$B$1315, "&lt;=" &amp; $A187, DataRegularSeason20242025!$D$3:$D$1315, AE$1)+SUMIFS(DataRegularSeason20242025!$AB$3:$AB$1315,DataRegularSeason20242025!$B$3:$B$1315, "&lt;=" &amp; $A187, DataRegularSeason20242025!$E$3:$E$1315, AE$1)</f>
        <v>19</v>
      </c>
      <c r="AF187" s="2">
        <f>SUMIFS(DataRegularSeason20242025!$AA$3:$AA$1315,DataRegularSeason20242025!$B$3:$B$1315, "&lt;=" &amp; $A187, DataRegularSeason20242025!$D$3:$D$1315, AF$1)+SUMIFS(DataRegularSeason20242025!$AB$3:$AB$1315,DataRegularSeason20242025!$B$3:$B$1315, "&lt;=" &amp; $A187, DataRegularSeason20242025!$E$3:$E$1315, AF$1)</f>
        <v>26</v>
      </c>
      <c r="AG187" s="2">
        <f>SUMIFS(DataRegularSeason20242025!$AA$3:$AA$1315,DataRegularSeason20242025!$B$3:$B$1315, "&lt;=" &amp; $A187, DataRegularSeason20242025!$D$3:$D$1315, AG$1)+SUMIFS(DataRegularSeason20242025!$AB$3:$AB$1315,DataRegularSeason20242025!$B$3:$B$1315, "&lt;=" &amp; $A187, DataRegularSeason20242025!$E$3:$E$1315, AG$1)</f>
        <v>18</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15</v>
      </c>
      <c r="D188" s="2">
        <f>SUMIFS(DataRegularSeason20242025!$AA$3:$AA$1315,DataRegularSeason20242025!$B$3:$B$1315, "&lt;=" &amp; $A188, DataRegularSeason20242025!$D$3:$D$1315, D$1)+SUMIFS(DataRegularSeason20242025!$AB$3:$AB$1315,DataRegularSeason20242025!$B$3:$B$1315, "&lt;=" &amp; $A188, DataRegularSeason20242025!$E$3:$E$1315, D$1)</f>
        <v>11</v>
      </c>
      <c r="E188" s="2">
        <f>SUMIFS(DataRegularSeason20242025!$AA$3:$AA$1315,DataRegularSeason20242025!$B$3:$B$1315, "&lt;=" &amp; $A188, DataRegularSeason20242025!$D$3:$D$1315, E$1)+SUMIFS(DataRegularSeason20242025!$AB$3:$AB$1315,DataRegularSeason20242025!$B$3:$B$1315, "&lt;=" &amp; $A188, DataRegularSeason20242025!$E$3:$E$1315, E$1)</f>
        <v>20</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16</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12</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13</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21</v>
      </c>
      <c r="N188" s="2">
        <f>SUMIFS(DataRegularSeason20242025!$AA$3:$AA$1315,DataRegularSeason20242025!$B$3:$B$1315, "&lt;=" &amp; $A188, DataRegularSeason20242025!$D$3:$D$1315, N$1)+SUMIFS(DataRegularSeason20242025!$AB$3:$AB$1315,DataRegularSeason20242025!$B$3:$B$1315, "&lt;=" &amp; $A188, DataRegularSeason20242025!$E$3:$E$1315, N$1)</f>
        <v>19</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10</v>
      </c>
      <c r="Q188" s="2">
        <f>SUMIFS(DataRegularSeason20242025!$AA$3:$AA$1315,DataRegularSeason20242025!$B$3:$B$1315, "&lt;=" &amp; $A188, DataRegularSeason20242025!$D$3:$D$1315, Q$1)+SUMIFS(DataRegularSeason20242025!$AB$3:$AB$1315,DataRegularSeason20242025!$B$3:$B$1315, "&lt;=" &amp; $A188, DataRegularSeason20242025!$E$3:$E$1315, Q$1)</f>
        <v>20</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14</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12</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10</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16</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15</v>
      </c>
      <c r="AE188" s="2">
        <f>SUMIFS(DataRegularSeason20242025!$AA$3:$AA$1315,DataRegularSeason20242025!$B$3:$B$1315, "&lt;=" &amp; $A188, DataRegularSeason20242025!$D$3:$D$1315, AE$1)+SUMIFS(DataRegularSeason20242025!$AB$3:$AB$1315,DataRegularSeason20242025!$B$3:$B$1315, "&lt;=" &amp; $A188, DataRegularSeason20242025!$E$3:$E$1315, AE$1)</f>
        <v>19</v>
      </c>
      <c r="AF188" s="2">
        <f>SUMIFS(DataRegularSeason20242025!$AA$3:$AA$1315,DataRegularSeason20242025!$B$3:$B$1315, "&lt;=" &amp; $A188, DataRegularSeason20242025!$D$3:$D$1315, AF$1)+SUMIFS(DataRegularSeason20242025!$AB$3:$AB$1315,DataRegularSeason20242025!$B$3:$B$1315, "&lt;=" &amp; $A188, DataRegularSeason20242025!$E$3:$E$1315, AF$1)</f>
        <v>26</v>
      </c>
      <c r="AG188" s="2">
        <f>SUMIFS(DataRegularSeason20242025!$AA$3:$AA$1315,DataRegularSeason20242025!$B$3:$B$1315, "&lt;=" &amp; $A188, DataRegularSeason20242025!$D$3:$D$1315, AG$1)+SUMIFS(DataRegularSeason20242025!$AB$3:$AB$1315,DataRegularSeason20242025!$B$3:$B$1315, "&lt;=" &amp; $A188, DataRegularSeason20242025!$E$3:$E$1315, AG$1)</f>
        <v>18</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15</v>
      </c>
      <c r="D189" s="2">
        <f>SUMIFS(DataRegularSeason20242025!$AA$3:$AA$1315,DataRegularSeason20242025!$B$3:$B$1315, "&lt;=" &amp; $A189, DataRegularSeason20242025!$D$3:$D$1315, D$1)+SUMIFS(DataRegularSeason20242025!$AB$3:$AB$1315,DataRegularSeason20242025!$B$3:$B$1315, "&lt;=" &amp; $A189, DataRegularSeason20242025!$E$3:$E$1315, D$1)</f>
        <v>11</v>
      </c>
      <c r="E189" s="2">
        <f>SUMIFS(DataRegularSeason20242025!$AA$3:$AA$1315,DataRegularSeason20242025!$B$3:$B$1315, "&lt;=" &amp; $A189, DataRegularSeason20242025!$D$3:$D$1315, E$1)+SUMIFS(DataRegularSeason20242025!$AB$3:$AB$1315,DataRegularSeason20242025!$B$3:$B$1315, "&lt;=" &amp; $A189, DataRegularSeason20242025!$E$3:$E$1315, E$1)</f>
        <v>20</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16</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12</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13</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21</v>
      </c>
      <c r="N189" s="2">
        <f>SUMIFS(DataRegularSeason20242025!$AA$3:$AA$1315,DataRegularSeason20242025!$B$3:$B$1315, "&lt;=" &amp; $A189, DataRegularSeason20242025!$D$3:$D$1315, N$1)+SUMIFS(DataRegularSeason20242025!$AB$3:$AB$1315,DataRegularSeason20242025!$B$3:$B$1315, "&lt;=" &amp; $A189, DataRegularSeason20242025!$E$3:$E$1315, N$1)</f>
        <v>19</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10</v>
      </c>
      <c r="Q189" s="2">
        <f>SUMIFS(DataRegularSeason20242025!$AA$3:$AA$1315,DataRegularSeason20242025!$B$3:$B$1315, "&lt;=" &amp; $A189, DataRegularSeason20242025!$D$3:$D$1315, Q$1)+SUMIFS(DataRegularSeason20242025!$AB$3:$AB$1315,DataRegularSeason20242025!$B$3:$B$1315, "&lt;=" &amp; $A189, DataRegularSeason20242025!$E$3:$E$1315, Q$1)</f>
        <v>20</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14</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12</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10</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16</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15</v>
      </c>
      <c r="AE189" s="2">
        <f>SUMIFS(DataRegularSeason20242025!$AA$3:$AA$1315,DataRegularSeason20242025!$B$3:$B$1315, "&lt;=" &amp; $A189, DataRegularSeason20242025!$D$3:$D$1315, AE$1)+SUMIFS(DataRegularSeason20242025!$AB$3:$AB$1315,DataRegularSeason20242025!$B$3:$B$1315, "&lt;=" &amp; $A189, DataRegularSeason20242025!$E$3:$E$1315, AE$1)</f>
        <v>19</v>
      </c>
      <c r="AF189" s="2">
        <f>SUMIFS(DataRegularSeason20242025!$AA$3:$AA$1315,DataRegularSeason20242025!$B$3:$B$1315, "&lt;=" &amp; $A189, DataRegularSeason20242025!$D$3:$D$1315, AF$1)+SUMIFS(DataRegularSeason20242025!$AB$3:$AB$1315,DataRegularSeason20242025!$B$3:$B$1315, "&lt;=" &amp; $A189, DataRegularSeason20242025!$E$3:$E$1315, AF$1)</f>
        <v>26</v>
      </c>
      <c r="AG189" s="2">
        <f>SUMIFS(DataRegularSeason20242025!$AA$3:$AA$1315,DataRegularSeason20242025!$B$3:$B$1315, "&lt;=" &amp; $A189, DataRegularSeason20242025!$D$3:$D$1315, AG$1)+SUMIFS(DataRegularSeason20242025!$AB$3:$AB$1315,DataRegularSeason20242025!$B$3:$B$1315, "&lt;=" &amp; $A189, DataRegularSeason20242025!$E$3:$E$1315, AG$1)</f>
        <v>18</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15</v>
      </c>
      <c r="D190" s="2">
        <f>SUMIFS(DataRegularSeason20242025!$AA$3:$AA$1315,DataRegularSeason20242025!$B$3:$B$1315, "&lt;=" &amp; $A190, DataRegularSeason20242025!$D$3:$D$1315, D$1)+SUMIFS(DataRegularSeason20242025!$AB$3:$AB$1315,DataRegularSeason20242025!$B$3:$B$1315, "&lt;=" &amp; $A190, DataRegularSeason20242025!$E$3:$E$1315, D$1)</f>
        <v>11</v>
      </c>
      <c r="E190" s="2">
        <f>SUMIFS(DataRegularSeason20242025!$AA$3:$AA$1315,DataRegularSeason20242025!$B$3:$B$1315, "&lt;=" &amp; $A190, DataRegularSeason20242025!$D$3:$D$1315, E$1)+SUMIFS(DataRegularSeason20242025!$AB$3:$AB$1315,DataRegularSeason20242025!$B$3:$B$1315, "&lt;=" &amp; $A190, DataRegularSeason20242025!$E$3:$E$1315, E$1)</f>
        <v>20</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16</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12</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13</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21</v>
      </c>
      <c r="N190" s="2">
        <f>SUMIFS(DataRegularSeason20242025!$AA$3:$AA$1315,DataRegularSeason20242025!$B$3:$B$1315, "&lt;=" &amp; $A190, DataRegularSeason20242025!$D$3:$D$1315, N$1)+SUMIFS(DataRegularSeason20242025!$AB$3:$AB$1315,DataRegularSeason20242025!$B$3:$B$1315, "&lt;=" &amp; $A190, DataRegularSeason20242025!$E$3:$E$1315, N$1)</f>
        <v>19</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10</v>
      </c>
      <c r="Q190" s="2">
        <f>SUMIFS(DataRegularSeason20242025!$AA$3:$AA$1315,DataRegularSeason20242025!$B$3:$B$1315, "&lt;=" &amp; $A190, DataRegularSeason20242025!$D$3:$D$1315, Q$1)+SUMIFS(DataRegularSeason20242025!$AB$3:$AB$1315,DataRegularSeason20242025!$B$3:$B$1315, "&lt;=" &amp; $A190, DataRegularSeason20242025!$E$3:$E$1315, Q$1)</f>
        <v>20</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14</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12</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10</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16</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15</v>
      </c>
      <c r="AE190" s="2">
        <f>SUMIFS(DataRegularSeason20242025!$AA$3:$AA$1315,DataRegularSeason20242025!$B$3:$B$1315, "&lt;=" &amp; $A190, DataRegularSeason20242025!$D$3:$D$1315, AE$1)+SUMIFS(DataRegularSeason20242025!$AB$3:$AB$1315,DataRegularSeason20242025!$B$3:$B$1315, "&lt;=" &amp; $A190, DataRegularSeason20242025!$E$3:$E$1315, AE$1)</f>
        <v>19</v>
      </c>
      <c r="AF190" s="2">
        <f>SUMIFS(DataRegularSeason20242025!$AA$3:$AA$1315,DataRegularSeason20242025!$B$3:$B$1315, "&lt;=" &amp; $A190, DataRegularSeason20242025!$D$3:$D$1315, AF$1)+SUMIFS(DataRegularSeason20242025!$AB$3:$AB$1315,DataRegularSeason20242025!$B$3:$B$1315, "&lt;=" &amp; $A190, DataRegularSeason20242025!$E$3:$E$1315, AF$1)</f>
        <v>26</v>
      </c>
      <c r="AG190" s="2">
        <f>SUMIFS(DataRegularSeason20242025!$AA$3:$AA$1315,DataRegularSeason20242025!$B$3:$B$1315, "&lt;=" &amp; $A190, DataRegularSeason20242025!$D$3:$D$1315, AG$1)+SUMIFS(DataRegularSeason20242025!$AB$3:$AB$1315,DataRegularSeason20242025!$B$3:$B$1315, "&lt;=" &amp; $A190, DataRegularSeason20242025!$E$3:$E$1315, AG$1)</f>
        <v>18</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15</v>
      </c>
      <c r="D191" s="2">
        <f>SUMIFS(DataRegularSeason20242025!$AA$3:$AA$1315,DataRegularSeason20242025!$B$3:$B$1315, "&lt;=" &amp; $A191, DataRegularSeason20242025!$D$3:$D$1315, D$1)+SUMIFS(DataRegularSeason20242025!$AB$3:$AB$1315,DataRegularSeason20242025!$B$3:$B$1315, "&lt;=" &amp; $A191, DataRegularSeason20242025!$E$3:$E$1315, D$1)</f>
        <v>11</v>
      </c>
      <c r="E191" s="2">
        <f>SUMIFS(DataRegularSeason20242025!$AA$3:$AA$1315,DataRegularSeason20242025!$B$3:$B$1315, "&lt;=" &amp; $A191, DataRegularSeason20242025!$D$3:$D$1315, E$1)+SUMIFS(DataRegularSeason20242025!$AB$3:$AB$1315,DataRegularSeason20242025!$B$3:$B$1315, "&lt;=" &amp; $A191, DataRegularSeason20242025!$E$3:$E$1315, E$1)</f>
        <v>20</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16</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12</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13</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21</v>
      </c>
      <c r="N191" s="2">
        <f>SUMIFS(DataRegularSeason20242025!$AA$3:$AA$1315,DataRegularSeason20242025!$B$3:$B$1315, "&lt;=" &amp; $A191, DataRegularSeason20242025!$D$3:$D$1315, N$1)+SUMIFS(DataRegularSeason20242025!$AB$3:$AB$1315,DataRegularSeason20242025!$B$3:$B$1315, "&lt;=" &amp; $A191, DataRegularSeason20242025!$E$3:$E$1315, N$1)</f>
        <v>19</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10</v>
      </c>
      <c r="Q191" s="2">
        <f>SUMIFS(DataRegularSeason20242025!$AA$3:$AA$1315,DataRegularSeason20242025!$B$3:$B$1315, "&lt;=" &amp; $A191, DataRegularSeason20242025!$D$3:$D$1315, Q$1)+SUMIFS(DataRegularSeason20242025!$AB$3:$AB$1315,DataRegularSeason20242025!$B$3:$B$1315, "&lt;=" &amp; $A191, DataRegularSeason20242025!$E$3:$E$1315, Q$1)</f>
        <v>20</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14</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12</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10</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16</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15</v>
      </c>
      <c r="AE191" s="2">
        <f>SUMIFS(DataRegularSeason20242025!$AA$3:$AA$1315,DataRegularSeason20242025!$B$3:$B$1315, "&lt;=" &amp; $A191, DataRegularSeason20242025!$D$3:$D$1315, AE$1)+SUMIFS(DataRegularSeason20242025!$AB$3:$AB$1315,DataRegularSeason20242025!$B$3:$B$1315, "&lt;=" &amp; $A191, DataRegularSeason20242025!$E$3:$E$1315, AE$1)</f>
        <v>19</v>
      </c>
      <c r="AF191" s="2">
        <f>SUMIFS(DataRegularSeason20242025!$AA$3:$AA$1315,DataRegularSeason20242025!$B$3:$B$1315, "&lt;=" &amp; $A191, DataRegularSeason20242025!$D$3:$D$1315, AF$1)+SUMIFS(DataRegularSeason20242025!$AB$3:$AB$1315,DataRegularSeason20242025!$B$3:$B$1315, "&lt;=" &amp; $A191, DataRegularSeason20242025!$E$3:$E$1315, AF$1)</f>
        <v>26</v>
      </c>
      <c r="AG191" s="2">
        <f>SUMIFS(DataRegularSeason20242025!$AA$3:$AA$1315,DataRegularSeason20242025!$B$3:$B$1315, "&lt;=" &amp; $A191, DataRegularSeason20242025!$D$3:$D$1315, AG$1)+SUMIFS(DataRegularSeason20242025!$AB$3:$AB$1315,DataRegularSeason20242025!$B$3:$B$1315, "&lt;=" &amp; $A191, DataRegularSeason20242025!$E$3:$E$1315, AG$1)</f>
        <v>18</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15</v>
      </c>
      <c r="D192" s="2">
        <f>SUMIFS(DataRegularSeason20242025!$AA$3:$AA$1315,DataRegularSeason20242025!$B$3:$B$1315, "&lt;=" &amp; $A192, DataRegularSeason20242025!$D$3:$D$1315, D$1)+SUMIFS(DataRegularSeason20242025!$AB$3:$AB$1315,DataRegularSeason20242025!$B$3:$B$1315, "&lt;=" &amp; $A192, DataRegularSeason20242025!$E$3:$E$1315, D$1)</f>
        <v>11</v>
      </c>
      <c r="E192" s="2">
        <f>SUMIFS(DataRegularSeason20242025!$AA$3:$AA$1315,DataRegularSeason20242025!$B$3:$B$1315, "&lt;=" &amp; $A192, DataRegularSeason20242025!$D$3:$D$1315, E$1)+SUMIFS(DataRegularSeason20242025!$AB$3:$AB$1315,DataRegularSeason20242025!$B$3:$B$1315, "&lt;=" &amp; $A192, DataRegularSeason20242025!$E$3:$E$1315, E$1)</f>
        <v>20</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16</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12</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13</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21</v>
      </c>
      <c r="N192" s="2">
        <f>SUMIFS(DataRegularSeason20242025!$AA$3:$AA$1315,DataRegularSeason20242025!$B$3:$B$1315, "&lt;=" &amp; $A192, DataRegularSeason20242025!$D$3:$D$1315, N$1)+SUMIFS(DataRegularSeason20242025!$AB$3:$AB$1315,DataRegularSeason20242025!$B$3:$B$1315, "&lt;=" &amp; $A192, DataRegularSeason20242025!$E$3:$E$1315, N$1)</f>
        <v>19</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10</v>
      </c>
      <c r="Q192" s="2">
        <f>SUMIFS(DataRegularSeason20242025!$AA$3:$AA$1315,DataRegularSeason20242025!$B$3:$B$1315, "&lt;=" &amp; $A192, DataRegularSeason20242025!$D$3:$D$1315, Q$1)+SUMIFS(DataRegularSeason20242025!$AB$3:$AB$1315,DataRegularSeason20242025!$B$3:$B$1315, "&lt;=" &amp; $A192, DataRegularSeason20242025!$E$3:$E$1315, Q$1)</f>
        <v>20</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14</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12</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10</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16</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15</v>
      </c>
      <c r="AE192" s="2">
        <f>SUMIFS(DataRegularSeason20242025!$AA$3:$AA$1315,DataRegularSeason20242025!$B$3:$B$1315, "&lt;=" &amp; $A192, DataRegularSeason20242025!$D$3:$D$1315, AE$1)+SUMIFS(DataRegularSeason20242025!$AB$3:$AB$1315,DataRegularSeason20242025!$B$3:$B$1315, "&lt;=" &amp; $A192, DataRegularSeason20242025!$E$3:$E$1315, AE$1)</f>
        <v>19</v>
      </c>
      <c r="AF192" s="2">
        <f>SUMIFS(DataRegularSeason20242025!$AA$3:$AA$1315,DataRegularSeason20242025!$B$3:$B$1315, "&lt;=" &amp; $A192, DataRegularSeason20242025!$D$3:$D$1315, AF$1)+SUMIFS(DataRegularSeason20242025!$AB$3:$AB$1315,DataRegularSeason20242025!$B$3:$B$1315, "&lt;=" &amp; $A192, DataRegularSeason20242025!$E$3:$E$1315, AF$1)</f>
        <v>26</v>
      </c>
      <c r="AG192" s="2">
        <f>SUMIFS(DataRegularSeason20242025!$AA$3:$AA$1315,DataRegularSeason20242025!$B$3:$B$1315, "&lt;=" &amp; $A192, DataRegularSeason20242025!$D$3:$D$1315, AG$1)+SUMIFS(DataRegularSeason20242025!$AB$3:$AB$1315,DataRegularSeason20242025!$B$3:$B$1315, "&lt;=" &amp; $A192, DataRegularSeason20242025!$E$3:$E$1315, AG$1)</f>
        <v>18</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15</v>
      </c>
      <c r="D193" s="2">
        <f>SUMIFS(DataRegularSeason20242025!$AA$3:$AA$1315,DataRegularSeason20242025!$B$3:$B$1315, "&lt;=" &amp; $A193, DataRegularSeason20242025!$D$3:$D$1315, D$1)+SUMIFS(DataRegularSeason20242025!$AB$3:$AB$1315,DataRegularSeason20242025!$B$3:$B$1315, "&lt;=" &amp; $A193, DataRegularSeason20242025!$E$3:$E$1315, D$1)</f>
        <v>11</v>
      </c>
      <c r="E193" s="2">
        <f>SUMIFS(DataRegularSeason20242025!$AA$3:$AA$1315,DataRegularSeason20242025!$B$3:$B$1315, "&lt;=" &amp; $A193, DataRegularSeason20242025!$D$3:$D$1315, E$1)+SUMIFS(DataRegularSeason20242025!$AB$3:$AB$1315,DataRegularSeason20242025!$B$3:$B$1315, "&lt;=" &amp; $A193, DataRegularSeason20242025!$E$3:$E$1315, E$1)</f>
        <v>20</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16</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12</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13</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21</v>
      </c>
      <c r="N193" s="2">
        <f>SUMIFS(DataRegularSeason20242025!$AA$3:$AA$1315,DataRegularSeason20242025!$B$3:$B$1315, "&lt;=" &amp; $A193, DataRegularSeason20242025!$D$3:$D$1315, N$1)+SUMIFS(DataRegularSeason20242025!$AB$3:$AB$1315,DataRegularSeason20242025!$B$3:$B$1315, "&lt;=" &amp; $A193, DataRegularSeason20242025!$E$3:$E$1315, N$1)</f>
        <v>19</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10</v>
      </c>
      <c r="Q193" s="2">
        <f>SUMIFS(DataRegularSeason20242025!$AA$3:$AA$1315,DataRegularSeason20242025!$B$3:$B$1315, "&lt;=" &amp; $A193, DataRegularSeason20242025!$D$3:$D$1315, Q$1)+SUMIFS(DataRegularSeason20242025!$AB$3:$AB$1315,DataRegularSeason20242025!$B$3:$B$1315, "&lt;=" &amp; $A193, DataRegularSeason20242025!$E$3:$E$1315, Q$1)</f>
        <v>20</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14</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12</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10</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16</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15</v>
      </c>
      <c r="AE193" s="2">
        <f>SUMIFS(DataRegularSeason20242025!$AA$3:$AA$1315,DataRegularSeason20242025!$B$3:$B$1315, "&lt;=" &amp; $A193, DataRegularSeason20242025!$D$3:$D$1315, AE$1)+SUMIFS(DataRegularSeason20242025!$AB$3:$AB$1315,DataRegularSeason20242025!$B$3:$B$1315, "&lt;=" &amp; $A193, DataRegularSeason20242025!$E$3:$E$1315, AE$1)</f>
        <v>19</v>
      </c>
      <c r="AF193" s="2">
        <f>SUMIFS(DataRegularSeason20242025!$AA$3:$AA$1315,DataRegularSeason20242025!$B$3:$B$1315, "&lt;=" &amp; $A193, DataRegularSeason20242025!$D$3:$D$1315, AF$1)+SUMIFS(DataRegularSeason20242025!$AB$3:$AB$1315,DataRegularSeason20242025!$B$3:$B$1315, "&lt;=" &amp; $A193, DataRegularSeason20242025!$E$3:$E$1315, AF$1)</f>
        <v>26</v>
      </c>
      <c r="AG193" s="2">
        <f>SUMIFS(DataRegularSeason20242025!$AA$3:$AA$1315,DataRegularSeason20242025!$B$3:$B$1315, "&lt;=" &amp; $A193, DataRegularSeason20242025!$D$3:$D$1315, AG$1)+SUMIFS(DataRegularSeason20242025!$AB$3:$AB$1315,DataRegularSeason20242025!$B$3:$B$1315, "&lt;=" &amp; $A193, DataRegularSeason20242025!$E$3:$E$1315, AG$1)</f>
        <v>18</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15</v>
      </c>
      <c r="D194" s="2">
        <f>SUMIFS(DataRegularSeason20242025!$AA$3:$AA$1315,DataRegularSeason20242025!$B$3:$B$1315, "&lt;=" &amp; $A194, DataRegularSeason20242025!$D$3:$D$1315, D$1)+SUMIFS(DataRegularSeason20242025!$AB$3:$AB$1315,DataRegularSeason20242025!$B$3:$B$1315, "&lt;=" &amp; $A194, DataRegularSeason20242025!$E$3:$E$1315, D$1)</f>
        <v>11</v>
      </c>
      <c r="E194" s="2">
        <f>SUMIFS(DataRegularSeason20242025!$AA$3:$AA$1315,DataRegularSeason20242025!$B$3:$B$1315, "&lt;=" &amp; $A194, DataRegularSeason20242025!$D$3:$D$1315, E$1)+SUMIFS(DataRegularSeason20242025!$AB$3:$AB$1315,DataRegularSeason20242025!$B$3:$B$1315, "&lt;=" &amp; $A194, DataRegularSeason20242025!$E$3:$E$1315, E$1)</f>
        <v>20</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16</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12</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13</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21</v>
      </c>
      <c r="N194" s="2">
        <f>SUMIFS(DataRegularSeason20242025!$AA$3:$AA$1315,DataRegularSeason20242025!$B$3:$B$1315, "&lt;=" &amp; $A194, DataRegularSeason20242025!$D$3:$D$1315, N$1)+SUMIFS(DataRegularSeason20242025!$AB$3:$AB$1315,DataRegularSeason20242025!$B$3:$B$1315, "&lt;=" &amp; $A194, DataRegularSeason20242025!$E$3:$E$1315, N$1)</f>
        <v>19</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10</v>
      </c>
      <c r="Q194" s="2">
        <f>SUMIFS(DataRegularSeason20242025!$AA$3:$AA$1315,DataRegularSeason20242025!$B$3:$B$1315, "&lt;=" &amp; $A194, DataRegularSeason20242025!$D$3:$D$1315, Q$1)+SUMIFS(DataRegularSeason20242025!$AB$3:$AB$1315,DataRegularSeason20242025!$B$3:$B$1315, "&lt;=" &amp; $A194, DataRegularSeason20242025!$E$3:$E$1315, Q$1)</f>
        <v>20</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14</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12</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10</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16</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15</v>
      </c>
      <c r="AE194" s="2">
        <f>SUMIFS(DataRegularSeason20242025!$AA$3:$AA$1315,DataRegularSeason20242025!$B$3:$B$1315, "&lt;=" &amp; $A194, DataRegularSeason20242025!$D$3:$D$1315, AE$1)+SUMIFS(DataRegularSeason20242025!$AB$3:$AB$1315,DataRegularSeason20242025!$B$3:$B$1315, "&lt;=" &amp; $A194, DataRegularSeason20242025!$E$3:$E$1315, AE$1)</f>
        <v>19</v>
      </c>
      <c r="AF194" s="2">
        <f>SUMIFS(DataRegularSeason20242025!$AA$3:$AA$1315,DataRegularSeason20242025!$B$3:$B$1315, "&lt;=" &amp; $A194, DataRegularSeason20242025!$D$3:$D$1315, AF$1)+SUMIFS(DataRegularSeason20242025!$AB$3:$AB$1315,DataRegularSeason20242025!$B$3:$B$1315, "&lt;=" &amp; $A194, DataRegularSeason20242025!$E$3:$E$1315, AF$1)</f>
        <v>26</v>
      </c>
      <c r="AG194" s="2">
        <f>SUMIFS(DataRegularSeason20242025!$AA$3:$AA$1315,DataRegularSeason20242025!$B$3:$B$1315, "&lt;=" &amp; $A194, DataRegularSeason20242025!$D$3:$D$1315, AG$1)+SUMIFS(DataRegularSeason20242025!$AB$3:$AB$1315,DataRegularSeason20242025!$B$3:$B$1315, "&lt;=" &amp; $A194, DataRegularSeason20242025!$E$3:$E$1315, AG$1)</f>
        <v>18</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15</v>
      </c>
      <c r="D195" s="2">
        <f>SUMIFS(DataRegularSeason20242025!$AA$3:$AA$1315,DataRegularSeason20242025!$B$3:$B$1315, "&lt;=" &amp; $A195, DataRegularSeason20242025!$D$3:$D$1315, D$1)+SUMIFS(DataRegularSeason20242025!$AB$3:$AB$1315,DataRegularSeason20242025!$B$3:$B$1315, "&lt;=" &amp; $A195, DataRegularSeason20242025!$E$3:$E$1315, D$1)</f>
        <v>11</v>
      </c>
      <c r="E195" s="2">
        <f>SUMIFS(DataRegularSeason20242025!$AA$3:$AA$1315,DataRegularSeason20242025!$B$3:$B$1315, "&lt;=" &amp; $A195, DataRegularSeason20242025!$D$3:$D$1315, E$1)+SUMIFS(DataRegularSeason20242025!$AB$3:$AB$1315,DataRegularSeason20242025!$B$3:$B$1315, "&lt;=" &amp; $A195, DataRegularSeason20242025!$E$3:$E$1315, E$1)</f>
        <v>20</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16</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12</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13</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21</v>
      </c>
      <c r="N195" s="2">
        <f>SUMIFS(DataRegularSeason20242025!$AA$3:$AA$1315,DataRegularSeason20242025!$B$3:$B$1315, "&lt;=" &amp; $A195, DataRegularSeason20242025!$D$3:$D$1315, N$1)+SUMIFS(DataRegularSeason20242025!$AB$3:$AB$1315,DataRegularSeason20242025!$B$3:$B$1315, "&lt;=" &amp; $A195, DataRegularSeason20242025!$E$3:$E$1315, N$1)</f>
        <v>19</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10</v>
      </c>
      <c r="Q195" s="2">
        <f>SUMIFS(DataRegularSeason20242025!$AA$3:$AA$1315,DataRegularSeason20242025!$B$3:$B$1315, "&lt;=" &amp; $A195, DataRegularSeason20242025!$D$3:$D$1315, Q$1)+SUMIFS(DataRegularSeason20242025!$AB$3:$AB$1315,DataRegularSeason20242025!$B$3:$B$1315, "&lt;=" &amp; $A195, DataRegularSeason20242025!$E$3:$E$1315, Q$1)</f>
        <v>20</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14</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12</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10</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16</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15</v>
      </c>
      <c r="AE195" s="2">
        <f>SUMIFS(DataRegularSeason20242025!$AA$3:$AA$1315,DataRegularSeason20242025!$B$3:$B$1315, "&lt;=" &amp; $A195, DataRegularSeason20242025!$D$3:$D$1315, AE$1)+SUMIFS(DataRegularSeason20242025!$AB$3:$AB$1315,DataRegularSeason20242025!$B$3:$B$1315, "&lt;=" &amp; $A195, DataRegularSeason20242025!$E$3:$E$1315, AE$1)</f>
        <v>19</v>
      </c>
      <c r="AF195" s="2">
        <f>SUMIFS(DataRegularSeason20242025!$AA$3:$AA$1315,DataRegularSeason20242025!$B$3:$B$1315, "&lt;=" &amp; $A195, DataRegularSeason20242025!$D$3:$D$1315, AF$1)+SUMIFS(DataRegularSeason20242025!$AB$3:$AB$1315,DataRegularSeason20242025!$B$3:$B$1315, "&lt;=" &amp; $A195, DataRegularSeason20242025!$E$3:$E$1315, AF$1)</f>
        <v>26</v>
      </c>
      <c r="AG195" s="2">
        <f>SUMIFS(DataRegularSeason20242025!$AA$3:$AA$1315,DataRegularSeason20242025!$B$3:$B$1315, "&lt;=" &amp; $A195, DataRegularSeason20242025!$D$3:$D$1315, AG$1)+SUMIFS(DataRegularSeason20242025!$AB$3:$AB$1315,DataRegularSeason20242025!$B$3:$B$1315, "&lt;=" &amp; $A195, DataRegularSeason20242025!$E$3:$E$1315, AG$1)</f>
        <v>18</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15</v>
      </c>
      <c r="D196" s="2">
        <f>SUMIFS(DataRegularSeason20242025!$AA$3:$AA$1315,DataRegularSeason20242025!$B$3:$B$1315, "&lt;=" &amp; $A196, DataRegularSeason20242025!$D$3:$D$1315, D$1)+SUMIFS(DataRegularSeason20242025!$AB$3:$AB$1315,DataRegularSeason20242025!$B$3:$B$1315, "&lt;=" &amp; $A196, DataRegularSeason20242025!$E$3:$E$1315, D$1)</f>
        <v>11</v>
      </c>
      <c r="E196" s="2">
        <f>SUMIFS(DataRegularSeason20242025!$AA$3:$AA$1315,DataRegularSeason20242025!$B$3:$B$1315, "&lt;=" &amp; $A196, DataRegularSeason20242025!$D$3:$D$1315, E$1)+SUMIFS(DataRegularSeason20242025!$AB$3:$AB$1315,DataRegularSeason20242025!$B$3:$B$1315, "&lt;=" &amp; $A196, DataRegularSeason20242025!$E$3:$E$1315, E$1)</f>
        <v>20</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16</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12</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13</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21</v>
      </c>
      <c r="N196" s="2">
        <f>SUMIFS(DataRegularSeason20242025!$AA$3:$AA$1315,DataRegularSeason20242025!$B$3:$B$1315, "&lt;=" &amp; $A196, DataRegularSeason20242025!$D$3:$D$1315, N$1)+SUMIFS(DataRegularSeason20242025!$AB$3:$AB$1315,DataRegularSeason20242025!$B$3:$B$1315, "&lt;=" &amp; $A196, DataRegularSeason20242025!$E$3:$E$1315, N$1)</f>
        <v>19</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10</v>
      </c>
      <c r="Q196" s="2">
        <f>SUMIFS(DataRegularSeason20242025!$AA$3:$AA$1315,DataRegularSeason20242025!$B$3:$B$1315, "&lt;=" &amp; $A196, DataRegularSeason20242025!$D$3:$D$1315, Q$1)+SUMIFS(DataRegularSeason20242025!$AB$3:$AB$1315,DataRegularSeason20242025!$B$3:$B$1315, "&lt;=" &amp; $A196, DataRegularSeason20242025!$E$3:$E$1315, Q$1)</f>
        <v>20</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14</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12</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10</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16</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15</v>
      </c>
      <c r="AE196" s="2">
        <f>SUMIFS(DataRegularSeason20242025!$AA$3:$AA$1315,DataRegularSeason20242025!$B$3:$B$1315, "&lt;=" &amp; $A196, DataRegularSeason20242025!$D$3:$D$1315, AE$1)+SUMIFS(DataRegularSeason20242025!$AB$3:$AB$1315,DataRegularSeason20242025!$B$3:$B$1315, "&lt;=" &amp; $A196, DataRegularSeason20242025!$E$3:$E$1315, AE$1)</f>
        <v>19</v>
      </c>
      <c r="AF196" s="2">
        <f>SUMIFS(DataRegularSeason20242025!$AA$3:$AA$1315,DataRegularSeason20242025!$B$3:$B$1315, "&lt;=" &amp; $A196, DataRegularSeason20242025!$D$3:$D$1315, AF$1)+SUMIFS(DataRegularSeason20242025!$AB$3:$AB$1315,DataRegularSeason20242025!$B$3:$B$1315, "&lt;=" &amp; $A196, DataRegularSeason20242025!$E$3:$E$1315, AF$1)</f>
        <v>26</v>
      </c>
      <c r="AG196" s="2">
        <f>SUMIFS(DataRegularSeason20242025!$AA$3:$AA$1315,DataRegularSeason20242025!$B$3:$B$1315, "&lt;=" &amp; $A196, DataRegularSeason20242025!$D$3:$D$1315, AG$1)+SUMIFS(DataRegularSeason20242025!$AB$3:$AB$1315,DataRegularSeason20242025!$B$3:$B$1315, "&lt;=" &amp; $A196, DataRegularSeason20242025!$E$3:$E$1315, AG$1)</f>
        <v>18</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15</v>
      </c>
      <c r="D197" s="2">
        <f>SUMIFS(DataRegularSeason20242025!$AA$3:$AA$1315,DataRegularSeason20242025!$B$3:$B$1315, "&lt;=" &amp; $A197, DataRegularSeason20242025!$D$3:$D$1315, D$1)+SUMIFS(DataRegularSeason20242025!$AB$3:$AB$1315,DataRegularSeason20242025!$B$3:$B$1315, "&lt;=" &amp; $A197, DataRegularSeason20242025!$E$3:$E$1315, D$1)</f>
        <v>11</v>
      </c>
      <c r="E197" s="2">
        <f>SUMIFS(DataRegularSeason20242025!$AA$3:$AA$1315,DataRegularSeason20242025!$B$3:$B$1315, "&lt;=" &amp; $A197, DataRegularSeason20242025!$D$3:$D$1315, E$1)+SUMIFS(DataRegularSeason20242025!$AB$3:$AB$1315,DataRegularSeason20242025!$B$3:$B$1315, "&lt;=" &amp; $A197, DataRegularSeason20242025!$E$3:$E$1315, E$1)</f>
        <v>20</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16</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12</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13</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21</v>
      </c>
      <c r="N197" s="2">
        <f>SUMIFS(DataRegularSeason20242025!$AA$3:$AA$1315,DataRegularSeason20242025!$B$3:$B$1315, "&lt;=" &amp; $A197, DataRegularSeason20242025!$D$3:$D$1315, N$1)+SUMIFS(DataRegularSeason20242025!$AB$3:$AB$1315,DataRegularSeason20242025!$B$3:$B$1315, "&lt;=" &amp; $A197, DataRegularSeason20242025!$E$3:$E$1315, N$1)</f>
        <v>19</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10</v>
      </c>
      <c r="Q197" s="2">
        <f>SUMIFS(DataRegularSeason20242025!$AA$3:$AA$1315,DataRegularSeason20242025!$B$3:$B$1315, "&lt;=" &amp; $A197, DataRegularSeason20242025!$D$3:$D$1315, Q$1)+SUMIFS(DataRegularSeason20242025!$AB$3:$AB$1315,DataRegularSeason20242025!$B$3:$B$1315, "&lt;=" &amp; $A197, DataRegularSeason20242025!$E$3:$E$1315, Q$1)</f>
        <v>20</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14</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12</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10</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16</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15</v>
      </c>
      <c r="AE197" s="2">
        <f>SUMIFS(DataRegularSeason20242025!$AA$3:$AA$1315,DataRegularSeason20242025!$B$3:$B$1315, "&lt;=" &amp; $A197, DataRegularSeason20242025!$D$3:$D$1315, AE$1)+SUMIFS(DataRegularSeason20242025!$AB$3:$AB$1315,DataRegularSeason20242025!$B$3:$B$1315, "&lt;=" &amp; $A197, DataRegularSeason20242025!$E$3:$E$1315, AE$1)</f>
        <v>19</v>
      </c>
      <c r="AF197" s="2">
        <f>SUMIFS(DataRegularSeason20242025!$AA$3:$AA$1315,DataRegularSeason20242025!$B$3:$B$1315, "&lt;=" &amp; $A197, DataRegularSeason20242025!$D$3:$D$1315, AF$1)+SUMIFS(DataRegularSeason20242025!$AB$3:$AB$1315,DataRegularSeason20242025!$B$3:$B$1315, "&lt;=" &amp; $A197, DataRegularSeason20242025!$E$3:$E$1315, AF$1)</f>
        <v>26</v>
      </c>
      <c r="AG197" s="2">
        <f>SUMIFS(DataRegularSeason20242025!$AA$3:$AA$1315,DataRegularSeason20242025!$B$3:$B$1315, "&lt;=" &amp; $A197, DataRegularSeason20242025!$D$3:$D$1315, AG$1)+SUMIFS(DataRegularSeason20242025!$AB$3:$AB$1315,DataRegularSeason20242025!$B$3:$B$1315, "&lt;=" &amp; $A197, DataRegularSeason20242025!$E$3:$E$1315, AG$1)</f>
        <v>18</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15</v>
      </c>
      <c r="D198" s="2">
        <f>SUMIFS(DataRegularSeason20242025!$AA$3:$AA$1315,DataRegularSeason20242025!$B$3:$B$1315, "&lt;=" &amp; $A198, DataRegularSeason20242025!$D$3:$D$1315, D$1)+SUMIFS(DataRegularSeason20242025!$AB$3:$AB$1315,DataRegularSeason20242025!$B$3:$B$1315, "&lt;=" &amp; $A198, DataRegularSeason20242025!$E$3:$E$1315, D$1)</f>
        <v>11</v>
      </c>
      <c r="E198" s="2">
        <f>SUMIFS(DataRegularSeason20242025!$AA$3:$AA$1315,DataRegularSeason20242025!$B$3:$B$1315, "&lt;=" &amp; $A198, DataRegularSeason20242025!$D$3:$D$1315, E$1)+SUMIFS(DataRegularSeason20242025!$AB$3:$AB$1315,DataRegularSeason20242025!$B$3:$B$1315, "&lt;=" &amp; $A198, DataRegularSeason20242025!$E$3:$E$1315, E$1)</f>
        <v>20</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16</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12</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13</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21</v>
      </c>
      <c r="N198" s="2">
        <f>SUMIFS(DataRegularSeason20242025!$AA$3:$AA$1315,DataRegularSeason20242025!$B$3:$B$1315, "&lt;=" &amp; $A198, DataRegularSeason20242025!$D$3:$D$1315, N$1)+SUMIFS(DataRegularSeason20242025!$AB$3:$AB$1315,DataRegularSeason20242025!$B$3:$B$1315, "&lt;=" &amp; $A198, DataRegularSeason20242025!$E$3:$E$1315, N$1)</f>
        <v>19</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10</v>
      </c>
      <c r="Q198" s="2">
        <f>SUMIFS(DataRegularSeason20242025!$AA$3:$AA$1315,DataRegularSeason20242025!$B$3:$B$1315, "&lt;=" &amp; $A198, DataRegularSeason20242025!$D$3:$D$1315, Q$1)+SUMIFS(DataRegularSeason20242025!$AB$3:$AB$1315,DataRegularSeason20242025!$B$3:$B$1315, "&lt;=" &amp; $A198, DataRegularSeason20242025!$E$3:$E$1315, Q$1)</f>
        <v>20</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14</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12</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10</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16</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15</v>
      </c>
      <c r="AE198" s="2">
        <f>SUMIFS(DataRegularSeason20242025!$AA$3:$AA$1315,DataRegularSeason20242025!$B$3:$B$1315, "&lt;=" &amp; $A198, DataRegularSeason20242025!$D$3:$D$1315, AE$1)+SUMIFS(DataRegularSeason20242025!$AB$3:$AB$1315,DataRegularSeason20242025!$B$3:$B$1315, "&lt;=" &amp; $A198, DataRegularSeason20242025!$E$3:$E$1315, AE$1)</f>
        <v>19</v>
      </c>
      <c r="AF198" s="2">
        <f>SUMIFS(DataRegularSeason20242025!$AA$3:$AA$1315,DataRegularSeason20242025!$B$3:$B$1315, "&lt;=" &amp; $A198, DataRegularSeason20242025!$D$3:$D$1315, AF$1)+SUMIFS(DataRegularSeason20242025!$AB$3:$AB$1315,DataRegularSeason20242025!$B$3:$B$1315, "&lt;=" &amp; $A198, DataRegularSeason20242025!$E$3:$E$1315, AF$1)</f>
        <v>26</v>
      </c>
      <c r="AG198" s="2">
        <f>SUMIFS(DataRegularSeason20242025!$AA$3:$AA$1315,DataRegularSeason20242025!$B$3:$B$1315, "&lt;=" &amp; $A198, DataRegularSeason20242025!$D$3:$D$1315, AG$1)+SUMIFS(DataRegularSeason20242025!$AB$3:$AB$1315,DataRegularSeason20242025!$B$3:$B$1315, "&lt;=" &amp; $A198, DataRegularSeason20242025!$E$3:$E$1315, AG$1)</f>
        <v>18</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15</v>
      </c>
      <c r="D199" s="2">
        <f>SUMIFS(DataRegularSeason20242025!$AA$3:$AA$1315,DataRegularSeason20242025!$B$3:$B$1315, "&lt;=" &amp; $A199, DataRegularSeason20242025!$D$3:$D$1315, D$1)+SUMIFS(DataRegularSeason20242025!$AB$3:$AB$1315,DataRegularSeason20242025!$B$3:$B$1315, "&lt;=" &amp; $A199, DataRegularSeason20242025!$E$3:$E$1315, D$1)</f>
        <v>11</v>
      </c>
      <c r="E199" s="2">
        <f>SUMIFS(DataRegularSeason20242025!$AA$3:$AA$1315,DataRegularSeason20242025!$B$3:$B$1315, "&lt;=" &amp; $A199, DataRegularSeason20242025!$D$3:$D$1315, E$1)+SUMIFS(DataRegularSeason20242025!$AB$3:$AB$1315,DataRegularSeason20242025!$B$3:$B$1315, "&lt;=" &amp; $A199, DataRegularSeason20242025!$E$3:$E$1315, E$1)</f>
        <v>20</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16</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12</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13</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21</v>
      </c>
      <c r="N199" s="2">
        <f>SUMIFS(DataRegularSeason20242025!$AA$3:$AA$1315,DataRegularSeason20242025!$B$3:$B$1315, "&lt;=" &amp; $A199, DataRegularSeason20242025!$D$3:$D$1315, N$1)+SUMIFS(DataRegularSeason20242025!$AB$3:$AB$1315,DataRegularSeason20242025!$B$3:$B$1315, "&lt;=" &amp; $A199, DataRegularSeason20242025!$E$3:$E$1315, N$1)</f>
        <v>19</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10</v>
      </c>
      <c r="Q199" s="2">
        <f>SUMIFS(DataRegularSeason20242025!$AA$3:$AA$1315,DataRegularSeason20242025!$B$3:$B$1315, "&lt;=" &amp; $A199, DataRegularSeason20242025!$D$3:$D$1315, Q$1)+SUMIFS(DataRegularSeason20242025!$AB$3:$AB$1315,DataRegularSeason20242025!$B$3:$B$1315, "&lt;=" &amp; $A199, DataRegularSeason20242025!$E$3:$E$1315, Q$1)</f>
        <v>20</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14</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12</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10</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16</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15</v>
      </c>
      <c r="AE199" s="2">
        <f>SUMIFS(DataRegularSeason20242025!$AA$3:$AA$1315,DataRegularSeason20242025!$B$3:$B$1315, "&lt;=" &amp; $A199, DataRegularSeason20242025!$D$3:$D$1315, AE$1)+SUMIFS(DataRegularSeason20242025!$AB$3:$AB$1315,DataRegularSeason20242025!$B$3:$B$1315, "&lt;=" &amp; $A199, DataRegularSeason20242025!$E$3:$E$1315, AE$1)</f>
        <v>19</v>
      </c>
      <c r="AF199" s="2">
        <f>SUMIFS(DataRegularSeason20242025!$AA$3:$AA$1315,DataRegularSeason20242025!$B$3:$B$1315, "&lt;=" &amp; $A199, DataRegularSeason20242025!$D$3:$D$1315, AF$1)+SUMIFS(DataRegularSeason20242025!$AB$3:$AB$1315,DataRegularSeason20242025!$B$3:$B$1315, "&lt;=" &amp; $A199, DataRegularSeason20242025!$E$3:$E$1315, AF$1)</f>
        <v>26</v>
      </c>
      <c r="AG199" s="2">
        <f>SUMIFS(DataRegularSeason20242025!$AA$3:$AA$1315,DataRegularSeason20242025!$B$3:$B$1315, "&lt;=" &amp; $A199, DataRegularSeason20242025!$D$3:$D$1315, AG$1)+SUMIFS(DataRegularSeason20242025!$AB$3:$AB$1315,DataRegularSeason20242025!$B$3:$B$1315, "&lt;=" &amp; $A199, DataRegularSeason20242025!$E$3:$E$1315, AG$1)</f>
        <v>18</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15</v>
      </c>
      <c r="D200" s="2">
        <f>SUMIFS(DataRegularSeason20242025!$AA$3:$AA$1315,DataRegularSeason20242025!$B$3:$B$1315, "&lt;=" &amp; $A200, DataRegularSeason20242025!$D$3:$D$1315, D$1)+SUMIFS(DataRegularSeason20242025!$AB$3:$AB$1315,DataRegularSeason20242025!$B$3:$B$1315, "&lt;=" &amp; $A200, DataRegularSeason20242025!$E$3:$E$1315, D$1)</f>
        <v>11</v>
      </c>
      <c r="E200" s="2">
        <f>SUMIFS(DataRegularSeason20242025!$AA$3:$AA$1315,DataRegularSeason20242025!$B$3:$B$1315, "&lt;=" &amp; $A200, DataRegularSeason20242025!$D$3:$D$1315, E$1)+SUMIFS(DataRegularSeason20242025!$AB$3:$AB$1315,DataRegularSeason20242025!$B$3:$B$1315, "&lt;=" &amp; $A200, DataRegularSeason20242025!$E$3:$E$1315, E$1)</f>
        <v>20</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16</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12</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13</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21</v>
      </c>
      <c r="N200" s="2">
        <f>SUMIFS(DataRegularSeason20242025!$AA$3:$AA$1315,DataRegularSeason20242025!$B$3:$B$1315, "&lt;=" &amp; $A200, DataRegularSeason20242025!$D$3:$D$1315, N$1)+SUMIFS(DataRegularSeason20242025!$AB$3:$AB$1315,DataRegularSeason20242025!$B$3:$B$1315, "&lt;=" &amp; $A200, DataRegularSeason20242025!$E$3:$E$1315, N$1)</f>
        <v>19</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10</v>
      </c>
      <c r="Q200" s="2">
        <f>SUMIFS(DataRegularSeason20242025!$AA$3:$AA$1315,DataRegularSeason20242025!$B$3:$B$1315, "&lt;=" &amp; $A200, DataRegularSeason20242025!$D$3:$D$1315, Q$1)+SUMIFS(DataRegularSeason20242025!$AB$3:$AB$1315,DataRegularSeason20242025!$B$3:$B$1315, "&lt;=" &amp; $A200, DataRegularSeason20242025!$E$3:$E$1315, Q$1)</f>
        <v>20</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14</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12</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10</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16</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15</v>
      </c>
      <c r="AE200" s="2">
        <f>SUMIFS(DataRegularSeason20242025!$AA$3:$AA$1315,DataRegularSeason20242025!$B$3:$B$1315, "&lt;=" &amp; $A200, DataRegularSeason20242025!$D$3:$D$1315, AE$1)+SUMIFS(DataRegularSeason20242025!$AB$3:$AB$1315,DataRegularSeason20242025!$B$3:$B$1315, "&lt;=" &amp; $A200, DataRegularSeason20242025!$E$3:$E$1315, AE$1)</f>
        <v>19</v>
      </c>
      <c r="AF200" s="2">
        <f>SUMIFS(DataRegularSeason20242025!$AA$3:$AA$1315,DataRegularSeason20242025!$B$3:$B$1315, "&lt;=" &amp; $A200, DataRegularSeason20242025!$D$3:$D$1315, AF$1)+SUMIFS(DataRegularSeason20242025!$AB$3:$AB$1315,DataRegularSeason20242025!$B$3:$B$1315, "&lt;=" &amp; $A200, DataRegularSeason20242025!$E$3:$E$1315, AF$1)</f>
        <v>26</v>
      </c>
      <c r="AG200" s="2">
        <f>SUMIFS(DataRegularSeason20242025!$AA$3:$AA$1315,DataRegularSeason20242025!$B$3:$B$1315, "&lt;=" &amp; $A200, DataRegularSeason20242025!$D$3:$D$1315, AG$1)+SUMIFS(DataRegularSeason20242025!$AB$3:$AB$1315,DataRegularSeason20242025!$B$3:$B$1315, "&lt;=" &amp; $A200, DataRegularSeason20242025!$E$3:$E$1315, AG$1)</f>
        <v>18</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15</v>
      </c>
      <c r="D201" s="2">
        <f>SUMIFS(DataRegularSeason20242025!$AA$3:$AA$1315,DataRegularSeason20242025!$B$3:$B$1315, "&lt;=" &amp; $A201, DataRegularSeason20242025!$D$3:$D$1315, D$1)+SUMIFS(DataRegularSeason20242025!$AB$3:$AB$1315,DataRegularSeason20242025!$B$3:$B$1315, "&lt;=" &amp; $A201, DataRegularSeason20242025!$E$3:$E$1315, D$1)</f>
        <v>11</v>
      </c>
      <c r="E201" s="2">
        <f>SUMIFS(DataRegularSeason20242025!$AA$3:$AA$1315,DataRegularSeason20242025!$B$3:$B$1315, "&lt;=" &amp; $A201, DataRegularSeason20242025!$D$3:$D$1315, E$1)+SUMIFS(DataRegularSeason20242025!$AB$3:$AB$1315,DataRegularSeason20242025!$B$3:$B$1315, "&lt;=" &amp; $A201, DataRegularSeason20242025!$E$3:$E$1315, E$1)</f>
        <v>20</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16</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12</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13</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21</v>
      </c>
      <c r="N201" s="2">
        <f>SUMIFS(DataRegularSeason20242025!$AA$3:$AA$1315,DataRegularSeason20242025!$B$3:$B$1315, "&lt;=" &amp; $A201, DataRegularSeason20242025!$D$3:$D$1315, N$1)+SUMIFS(DataRegularSeason20242025!$AB$3:$AB$1315,DataRegularSeason20242025!$B$3:$B$1315, "&lt;=" &amp; $A201, DataRegularSeason20242025!$E$3:$E$1315, N$1)</f>
        <v>19</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10</v>
      </c>
      <c r="Q201" s="2">
        <f>SUMIFS(DataRegularSeason20242025!$AA$3:$AA$1315,DataRegularSeason20242025!$B$3:$B$1315, "&lt;=" &amp; $A201, DataRegularSeason20242025!$D$3:$D$1315, Q$1)+SUMIFS(DataRegularSeason20242025!$AB$3:$AB$1315,DataRegularSeason20242025!$B$3:$B$1315, "&lt;=" &amp; $A201, DataRegularSeason20242025!$E$3:$E$1315, Q$1)</f>
        <v>20</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14</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12</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10</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16</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15</v>
      </c>
      <c r="AE201" s="2">
        <f>SUMIFS(DataRegularSeason20242025!$AA$3:$AA$1315,DataRegularSeason20242025!$B$3:$B$1315, "&lt;=" &amp; $A201, DataRegularSeason20242025!$D$3:$D$1315, AE$1)+SUMIFS(DataRegularSeason20242025!$AB$3:$AB$1315,DataRegularSeason20242025!$B$3:$B$1315, "&lt;=" &amp; $A201, DataRegularSeason20242025!$E$3:$E$1315, AE$1)</f>
        <v>19</v>
      </c>
      <c r="AF201" s="2">
        <f>SUMIFS(DataRegularSeason20242025!$AA$3:$AA$1315,DataRegularSeason20242025!$B$3:$B$1315, "&lt;=" &amp; $A201, DataRegularSeason20242025!$D$3:$D$1315, AF$1)+SUMIFS(DataRegularSeason20242025!$AB$3:$AB$1315,DataRegularSeason20242025!$B$3:$B$1315, "&lt;=" &amp; $A201, DataRegularSeason20242025!$E$3:$E$1315, AF$1)</f>
        <v>26</v>
      </c>
      <c r="AG201" s="2">
        <f>SUMIFS(DataRegularSeason20242025!$AA$3:$AA$1315,DataRegularSeason20242025!$B$3:$B$1315, "&lt;=" &amp; $A201, DataRegularSeason20242025!$D$3:$D$1315, AG$1)+SUMIFS(DataRegularSeason20242025!$AB$3:$AB$1315,DataRegularSeason20242025!$B$3:$B$1315, "&lt;=" &amp; $A201, DataRegularSeason20242025!$E$3:$E$1315, AG$1)</f>
        <v>18</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tabSelected="1" workbookViewId="0">
      <pane xSplit="1" topLeftCell="B1" activePane="topRight" state="frozen"/>
      <selection pane="topRight" activeCell="AM1" sqref="AM1:AM1048576"/>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21</v>
      </c>
      <c r="AP2">
        <f>SUMIFS(DataRegularSeason20242025!$AA$3:$AA$1315,DataRegularSeason20242025!$B$3:$B$1315, "&lt;=" &amp; AP$1, DataRegularSeason20242025!$D$3:$D$1315, $A2)+SUMIFS(DataRegularSeason20242025!$AB$3:$AB$1315,DataRegularSeason20242025!$B$3:$B$1315, "&lt;=" &amp; AP$1, DataRegularSeason20242025!$E$3:$E$1315, $A2)</f>
        <v>21</v>
      </c>
      <c r="AQ2">
        <f>SUMIFS(DataRegularSeason20242025!$AA$3:$AA$1315,DataRegularSeason20242025!$B$3:$B$1315, "&lt;=" &amp; AQ$1, DataRegularSeason20242025!$D$3:$D$1315, $A2)+SUMIFS(DataRegularSeason20242025!$AB$3:$AB$1315,DataRegularSeason20242025!$B$3:$B$1315, "&lt;=" &amp; AQ$1, DataRegularSeason20242025!$E$3:$E$1315, $A2)</f>
        <v>21</v>
      </c>
      <c r="AR2">
        <f>SUMIFS(DataRegularSeason20242025!$AA$3:$AA$1315,DataRegularSeason20242025!$B$3:$B$1315, "&lt;=" &amp; AR$1, DataRegularSeason20242025!$D$3:$D$1315, $A2)+SUMIFS(DataRegularSeason20242025!$AB$3:$AB$1315,DataRegularSeason20242025!$B$3:$B$1315, "&lt;=" &amp; AR$1, DataRegularSeason20242025!$E$3:$E$1315, $A2)</f>
        <v>21</v>
      </c>
      <c r="AS2">
        <f>SUMIFS(DataRegularSeason20242025!$AA$3:$AA$1315,DataRegularSeason20242025!$B$3:$B$1315, "&lt;=" &amp; AS$1, DataRegularSeason20242025!$D$3:$D$1315, $A2)+SUMIFS(DataRegularSeason20242025!$AB$3:$AB$1315,DataRegularSeason20242025!$B$3:$B$1315, "&lt;=" &amp; AS$1, DataRegularSeason20242025!$E$3:$E$1315, $A2)</f>
        <v>21</v>
      </c>
      <c r="AT2">
        <f>SUMIFS(DataRegularSeason20242025!$AA$3:$AA$1315,DataRegularSeason20242025!$B$3:$B$1315, "&lt;=" &amp; AT$1, DataRegularSeason20242025!$D$3:$D$1315, $A2)+SUMIFS(DataRegularSeason20242025!$AB$3:$AB$1315,DataRegularSeason20242025!$B$3:$B$1315, "&lt;=" &amp; AT$1, DataRegularSeason20242025!$E$3:$E$1315, $A2)</f>
        <v>21</v>
      </c>
      <c r="AU2">
        <f>SUMIFS(DataRegularSeason20242025!$AA$3:$AA$1315,DataRegularSeason20242025!$B$3:$B$1315, "&lt;=" &amp; AU$1, DataRegularSeason20242025!$D$3:$D$1315, $A2)+SUMIFS(DataRegularSeason20242025!$AB$3:$AB$1315,DataRegularSeason20242025!$B$3:$B$1315, "&lt;=" &amp; AU$1, DataRegularSeason20242025!$E$3:$E$1315, $A2)</f>
        <v>21</v>
      </c>
      <c r="AV2">
        <f>SUMIFS(DataRegularSeason20242025!$AA$3:$AA$1315,DataRegularSeason20242025!$B$3:$B$1315, "&lt;=" &amp; AV$1, DataRegularSeason20242025!$D$3:$D$1315, $A2)+SUMIFS(DataRegularSeason20242025!$AB$3:$AB$1315,DataRegularSeason20242025!$B$3:$B$1315, "&lt;=" &amp; AV$1, DataRegularSeason20242025!$E$3:$E$1315, $A2)</f>
        <v>21</v>
      </c>
      <c r="AW2">
        <f>SUMIFS(DataRegularSeason20242025!$AA$3:$AA$1315,DataRegularSeason20242025!$B$3:$B$1315, "&lt;=" &amp; AW$1, DataRegularSeason20242025!$D$3:$D$1315, $A2)+SUMIFS(DataRegularSeason20242025!$AB$3:$AB$1315,DataRegularSeason20242025!$B$3:$B$1315, "&lt;=" &amp; AW$1, DataRegularSeason20242025!$E$3:$E$1315, $A2)</f>
        <v>21</v>
      </c>
      <c r="AX2">
        <f>SUMIFS(DataRegularSeason20242025!$AA$3:$AA$1315,DataRegularSeason20242025!$B$3:$B$1315, "&lt;=" &amp; AX$1, DataRegularSeason20242025!$D$3:$D$1315, $A2)+SUMIFS(DataRegularSeason20242025!$AB$3:$AB$1315,DataRegularSeason20242025!$B$3:$B$1315, "&lt;=" &amp; AX$1, DataRegularSeason20242025!$E$3:$E$1315, $A2)</f>
        <v>21</v>
      </c>
      <c r="AY2">
        <f>SUMIFS(DataRegularSeason20242025!$AA$3:$AA$1315,DataRegularSeason20242025!$B$3:$B$1315, "&lt;=" &amp; AY$1, DataRegularSeason20242025!$D$3:$D$1315, $A2)+SUMIFS(DataRegularSeason20242025!$AB$3:$AB$1315,DataRegularSeason20242025!$B$3:$B$1315, "&lt;=" &amp; AY$1, DataRegularSeason20242025!$E$3:$E$1315, $A2)</f>
        <v>21</v>
      </c>
      <c r="AZ2">
        <f>SUMIFS(DataRegularSeason20242025!$AA$3:$AA$1315,DataRegularSeason20242025!$B$3:$B$1315, "&lt;=" &amp; AZ$1, DataRegularSeason20242025!$D$3:$D$1315, $A2)+SUMIFS(DataRegularSeason20242025!$AB$3:$AB$1315,DataRegularSeason20242025!$B$3:$B$1315, "&lt;=" &amp; AZ$1, DataRegularSeason20242025!$E$3:$E$1315, $A2)</f>
        <v>21</v>
      </c>
      <c r="BA2">
        <f>SUMIFS(DataRegularSeason20242025!$AA$3:$AA$1315,DataRegularSeason20242025!$B$3:$B$1315, "&lt;=" &amp; BA$1, DataRegularSeason20242025!$D$3:$D$1315, $A2)+SUMIFS(DataRegularSeason20242025!$AB$3:$AB$1315,DataRegularSeason20242025!$B$3:$B$1315, "&lt;=" &amp; BA$1, DataRegularSeason20242025!$E$3:$E$1315, $A2)</f>
        <v>21</v>
      </c>
      <c r="BB2">
        <f>SUMIFS(DataRegularSeason20242025!$AA$3:$AA$1315,DataRegularSeason20242025!$B$3:$B$1315, "&lt;=" &amp; BB$1, DataRegularSeason20242025!$D$3:$D$1315, $A2)+SUMIFS(DataRegularSeason20242025!$AB$3:$AB$1315,DataRegularSeason20242025!$B$3:$B$1315, "&lt;=" &amp; BB$1, DataRegularSeason20242025!$E$3:$E$1315, $A2)</f>
        <v>21</v>
      </c>
      <c r="BC2">
        <f>SUMIFS(DataRegularSeason20242025!$AA$3:$AA$1315,DataRegularSeason20242025!$B$3:$B$1315, "&lt;=" &amp; BC$1, DataRegularSeason20242025!$D$3:$D$1315, $A2)+SUMIFS(DataRegularSeason20242025!$AB$3:$AB$1315,DataRegularSeason20242025!$B$3:$B$1315, "&lt;=" &amp; BC$1, DataRegularSeason20242025!$E$3:$E$1315, $A2)</f>
        <v>21</v>
      </c>
      <c r="BD2">
        <f>SUMIFS(DataRegularSeason20242025!$AA$3:$AA$1315,DataRegularSeason20242025!$B$3:$B$1315, "&lt;=" &amp; BD$1, DataRegularSeason20242025!$D$3:$D$1315, $A2)+SUMIFS(DataRegularSeason20242025!$AB$3:$AB$1315,DataRegularSeason20242025!$B$3:$B$1315, "&lt;=" &amp; BD$1, DataRegularSeason20242025!$E$3:$E$1315, $A2)</f>
        <v>21</v>
      </c>
      <c r="BE2">
        <f>SUMIFS(DataRegularSeason20242025!$AA$3:$AA$1315,DataRegularSeason20242025!$B$3:$B$1315, "&lt;=" &amp; BE$1, DataRegularSeason20242025!$D$3:$D$1315, $A2)+SUMIFS(DataRegularSeason20242025!$AB$3:$AB$1315,DataRegularSeason20242025!$B$3:$B$1315, "&lt;=" &amp; BE$1, DataRegularSeason20242025!$E$3:$E$1315, $A2)</f>
        <v>21</v>
      </c>
      <c r="BF2">
        <f>SUMIFS(DataRegularSeason20242025!$AA$3:$AA$1315,DataRegularSeason20242025!$B$3:$B$1315, "&lt;=" &amp; BF$1, DataRegularSeason20242025!$D$3:$D$1315, $A2)+SUMIFS(DataRegularSeason20242025!$AB$3:$AB$1315,DataRegularSeason20242025!$B$3:$B$1315, "&lt;=" &amp; BF$1, DataRegularSeason20242025!$E$3:$E$1315, $A2)</f>
        <v>21</v>
      </c>
      <c r="BG2">
        <f>SUMIFS(DataRegularSeason20242025!$AA$3:$AA$1315,DataRegularSeason20242025!$B$3:$B$1315, "&lt;=" &amp; BG$1, DataRegularSeason20242025!$D$3:$D$1315, $A2)+SUMIFS(DataRegularSeason20242025!$AB$3:$AB$1315,DataRegularSeason20242025!$B$3:$B$1315, "&lt;=" &amp; BG$1, DataRegularSeason20242025!$E$3:$E$1315, $A2)</f>
        <v>21</v>
      </c>
      <c r="BH2">
        <f>SUMIFS(DataRegularSeason20242025!$AA$3:$AA$1315,DataRegularSeason20242025!$B$3:$B$1315, "&lt;=" &amp; BH$1, DataRegularSeason20242025!$D$3:$D$1315, $A2)+SUMIFS(DataRegularSeason20242025!$AB$3:$AB$1315,DataRegularSeason20242025!$B$3:$B$1315, "&lt;=" &amp; BH$1, DataRegularSeason20242025!$E$3:$E$1315, $A2)</f>
        <v>21</v>
      </c>
      <c r="BI2">
        <f>SUMIFS(DataRegularSeason20242025!$AA$3:$AA$1315,DataRegularSeason20242025!$B$3:$B$1315, "&lt;=" &amp; BI$1, DataRegularSeason20242025!$D$3:$D$1315, $A2)+SUMIFS(DataRegularSeason20242025!$AB$3:$AB$1315,DataRegularSeason20242025!$B$3:$B$1315, "&lt;=" &amp; BI$1, DataRegularSeason20242025!$E$3:$E$1315, $A2)</f>
        <v>21</v>
      </c>
      <c r="BJ2">
        <f>SUMIFS(DataRegularSeason20242025!$AA$3:$AA$1315,DataRegularSeason20242025!$B$3:$B$1315, "&lt;=" &amp; BJ$1, DataRegularSeason20242025!$D$3:$D$1315, $A2)+SUMIFS(DataRegularSeason20242025!$AB$3:$AB$1315,DataRegularSeason20242025!$B$3:$B$1315, "&lt;=" &amp; BJ$1, DataRegularSeason20242025!$E$3:$E$1315, $A2)</f>
        <v>21</v>
      </c>
      <c r="BK2">
        <f>SUMIFS(DataRegularSeason20242025!$AA$3:$AA$1315,DataRegularSeason20242025!$B$3:$B$1315, "&lt;=" &amp; BK$1, DataRegularSeason20242025!$D$3:$D$1315, $A2)+SUMIFS(DataRegularSeason20242025!$AB$3:$AB$1315,DataRegularSeason20242025!$B$3:$B$1315, "&lt;=" &amp; BK$1, DataRegularSeason20242025!$E$3:$E$1315, $A2)</f>
        <v>21</v>
      </c>
      <c r="BL2">
        <f>SUMIFS(DataRegularSeason20242025!$AA$3:$AA$1315,DataRegularSeason20242025!$B$3:$B$1315, "&lt;=" &amp; BL$1, DataRegularSeason20242025!$D$3:$D$1315, $A2)+SUMIFS(DataRegularSeason20242025!$AB$3:$AB$1315,DataRegularSeason20242025!$B$3:$B$1315, "&lt;=" &amp; BL$1, DataRegularSeason20242025!$E$3:$E$1315, $A2)</f>
        <v>21</v>
      </c>
      <c r="BM2">
        <f>SUMIFS(DataRegularSeason20242025!$AA$3:$AA$1315,DataRegularSeason20242025!$B$3:$B$1315, "&lt;=" &amp; BM$1, DataRegularSeason20242025!$D$3:$D$1315, $A2)+SUMIFS(DataRegularSeason20242025!$AB$3:$AB$1315,DataRegularSeason20242025!$B$3:$B$1315, "&lt;=" &amp; BM$1, DataRegularSeason20242025!$E$3:$E$1315, $A2)</f>
        <v>21</v>
      </c>
      <c r="BN2">
        <f>SUMIFS(DataRegularSeason20242025!$AA$3:$AA$1315,DataRegularSeason20242025!$B$3:$B$1315, "&lt;=" &amp; BN$1, DataRegularSeason20242025!$D$3:$D$1315, $A2)+SUMIFS(DataRegularSeason20242025!$AB$3:$AB$1315,DataRegularSeason20242025!$B$3:$B$1315, "&lt;=" &amp; BN$1, DataRegularSeason20242025!$E$3:$E$1315, $A2)</f>
        <v>21</v>
      </c>
      <c r="BO2">
        <f>SUMIFS(DataRegularSeason20242025!$AA$3:$AA$1315,DataRegularSeason20242025!$B$3:$B$1315, "&lt;=" &amp; BO$1, DataRegularSeason20242025!$D$3:$D$1315, $A2)+SUMIFS(DataRegularSeason20242025!$AB$3:$AB$1315,DataRegularSeason20242025!$B$3:$B$1315, "&lt;=" &amp; BO$1, DataRegularSeason20242025!$E$3:$E$1315, $A2)</f>
        <v>21</v>
      </c>
      <c r="BP2">
        <f>SUMIFS(DataRegularSeason20242025!$AA$3:$AA$1315,DataRegularSeason20242025!$B$3:$B$1315, "&lt;=" &amp; BP$1, DataRegularSeason20242025!$D$3:$D$1315, $A2)+SUMIFS(DataRegularSeason20242025!$AB$3:$AB$1315,DataRegularSeason20242025!$B$3:$B$1315, "&lt;=" &amp; BP$1, DataRegularSeason20242025!$E$3:$E$1315, $A2)</f>
        <v>21</v>
      </c>
      <c r="BQ2">
        <f>SUMIFS(DataRegularSeason20242025!$AA$3:$AA$1315,DataRegularSeason20242025!$B$3:$B$1315, "&lt;=" &amp; BQ$1, DataRegularSeason20242025!$D$3:$D$1315, $A2)+SUMIFS(DataRegularSeason20242025!$AB$3:$AB$1315,DataRegularSeason20242025!$B$3:$B$1315, "&lt;=" &amp; BQ$1, DataRegularSeason20242025!$E$3:$E$1315, $A2)</f>
        <v>21</v>
      </c>
      <c r="BR2">
        <f>SUMIFS(DataRegularSeason20242025!$AA$3:$AA$1315,DataRegularSeason20242025!$B$3:$B$1315, "&lt;=" &amp; BR$1, DataRegularSeason20242025!$D$3:$D$1315, $A2)+SUMIFS(DataRegularSeason20242025!$AB$3:$AB$1315,DataRegularSeason20242025!$B$3:$B$1315, "&lt;=" &amp; BR$1, DataRegularSeason20242025!$E$3:$E$1315, $A2)</f>
        <v>21</v>
      </c>
      <c r="BS2">
        <f>SUMIFS(DataRegularSeason20242025!$AA$3:$AA$1315,DataRegularSeason20242025!$B$3:$B$1315, "&lt;=" &amp; BS$1, DataRegularSeason20242025!$D$3:$D$1315, $A2)+SUMIFS(DataRegularSeason20242025!$AB$3:$AB$1315,DataRegularSeason20242025!$B$3:$B$1315, "&lt;=" &amp; BS$1, DataRegularSeason20242025!$E$3:$E$1315, $A2)</f>
        <v>21</v>
      </c>
      <c r="BT2">
        <f>SUMIFS(DataRegularSeason20242025!$AA$3:$AA$1315,DataRegularSeason20242025!$B$3:$B$1315, "&lt;=" &amp; BT$1, DataRegularSeason20242025!$D$3:$D$1315, $A2)+SUMIFS(DataRegularSeason20242025!$AB$3:$AB$1315,DataRegularSeason20242025!$B$3:$B$1315, "&lt;=" &amp; BT$1, DataRegularSeason20242025!$E$3:$E$1315, $A2)</f>
        <v>21</v>
      </c>
      <c r="BU2">
        <f>SUMIFS(DataRegularSeason20242025!$AA$3:$AA$1315,DataRegularSeason20242025!$B$3:$B$1315, "&lt;=" &amp; BU$1, DataRegularSeason20242025!$D$3:$D$1315, $A2)+SUMIFS(DataRegularSeason20242025!$AB$3:$AB$1315,DataRegularSeason20242025!$B$3:$B$1315, "&lt;=" &amp; BU$1, DataRegularSeason20242025!$E$3:$E$1315, $A2)</f>
        <v>21</v>
      </c>
      <c r="BV2">
        <f>SUMIFS(DataRegularSeason20242025!$AA$3:$AA$1315,DataRegularSeason20242025!$B$3:$B$1315, "&lt;=" &amp; BV$1, DataRegularSeason20242025!$D$3:$D$1315, $A2)+SUMIFS(DataRegularSeason20242025!$AB$3:$AB$1315,DataRegularSeason20242025!$B$3:$B$1315, "&lt;=" &amp; BV$1, DataRegularSeason20242025!$E$3:$E$1315, $A2)</f>
        <v>21</v>
      </c>
      <c r="BW2">
        <f>SUMIFS(DataRegularSeason20242025!$AA$3:$AA$1315,DataRegularSeason20242025!$B$3:$B$1315, "&lt;=" &amp; BW$1, DataRegularSeason20242025!$D$3:$D$1315, $A2)+SUMIFS(DataRegularSeason20242025!$AB$3:$AB$1315,DataRegularSeason20242025!$B$3:$B$1315, "&lt;=" &amp; BW$1, DataRegularSeason20242025!$E$3:$E$1315, $A2)</f>
        <v>21</v>
      </c>
      <c r="BX2">
        <f>SUMIFS(DataRegularSeason20242025!$AA$3:$AA$1315,DataRegularSeason20242025!$B$3:$B$1315, "&lt;=" &amp; BX$1, DataRegularSeason20242025!$D$3:$D$1315, $A2)+SUMIFS(DataRegularSeason20242025!$AB$3:$AB$1315,DataRegularSeason20242025!$B$3:$B$1315, "&lt;=" &amp; BX$1, DataRegularSeason20242025!$E$3:$E$1315, $A2)</f>
        <v>21</v>
      </c>
      <c r="BY2">
        <f>SUMIFS(DataRegularSeason20242025!$AA$3:$AA$1315,DataRegularSeason20242025!$B$3:$B$1315, "&lt;=" &amp; BY$1, DataRegularSeason20242025!$D$3:$D$1315, $A2)+SUMIFS(DataRegularSeason20242025!$AB$3:$AB$1315,DataRegularSeason20242025!$B$3:$B$1315, "&lt;=" &amp; BY$1, DataRegularSeason20242025!$E$3:$E$1315, $A2)</f>
        <v>21</v>
      </c>
      <c r="BZ2">
        <f>SUMIFS(DataRegularSeason20242025!$AA$3:$AA$1315,DataRegularSeason20242025!$B$3:$B$1315, "&lt;=" &amp; BZ$1, DataRegularSeason20242025!$D$3:$D$1315, $A2)+SUMIFS(DataRegularSeason20242025!$AB$3:$AB$1315,DataRegularSeason20242025!$B$3:$B$1315, "&lt;=" &amp; BZ$1, DataRegularSeason20242025!$E$3:$E$1315, $A2)</f>
        <v>21</v>
      </c>
      <c r="CA2">
        <f>SUMIFS(DataRegularSeason20242025!$AA$3:$AA$1315,DataRegularSeason20242025!$B$3:$B$1315, "&lt;=" &amp; CA$1, DataRegularSeason20242025!$D$3:$D$1315, $A2)+SUMIFS(DataRegularSeason20242025!$AB$3:$AB$1315,DataRegularSeason20242025!$B$3:$B$1315, "&lt;=" &amp; CA$1, DataRegularSeason20242025!$E$3:$E$1315, $A2)</f>
        <v>21</v>
      </c>
      <c r="CB2">
        <f>SUMIFS(DataRegularSeason20242025!$AA$3:$AA$1315,DataRegularSeason20242025!$B$3:$B$1315, "&lt;=" &amp; CB$1, DataRegularSeason20242025!$D$3:$D$1315, $A2)+SUMIFS(DataRegularSeason20242025!$AB$3:$AB$1315,DataRegularSeason20242025!$B$3:$B$1315, "&lt;=" &amp; CB$1, DataRegularSeason20242025!$E$3:$E$1315, $A2)</f>
        <v>21</v>
      </c>
      <c r="CC2">
        <f>SUMIFS(DataRegularSeason20242025!$AA$3:$AA$1315,DataRegularSeason20242025!$B$3:$B$1315, "&lt;=" &amp; CC$1, DataRegularSeason20242025!$D$3:$D$1315, $A2)+SUMIFS(DataRegularSeason20242025!$AB$3:$AB$1315,DataRegularSeason20242025!$B$3:$B$1315, "&lt;=" &amp; CC$1, DataRegularSeason20242025!$E$3:$E$1315, $A2)</f>
        <v>21</v>
      </c>
      <c r="CD2">
        <f>SUMIFS(DataRegularSeason20242025!$AA$3:$AA$1315,DataRegularSeason20242025!$B$3:$B$1315, "&lt;=" &amp; CD$1, DataRegularSeason20242025!$D$3:$D$1315, $A2)+SUMIFS(DataRegularSeason20242025!$AB$3:$AB$1315,DataRegularSeason20242025!$B$3:$B$1315, "&lt;=" &amp; CD$1, DataRegularSeason20242025!$E$3:$E$1315, $A2)</f>
        <v>21</v>
      </c>
      <c r="CE2">
        <f>SUMIFS(DataRegularSeason20242025!$AA$3:$AA$1315,DataRegularSeason20242025!$B$3:$B$1315, "&lt;=" &amp; CE$1, DataRegularSeason20242025!$D$3:$D$1315, $A2)+SUMIFS(DataRegularSeason20242025!$AB$3:$AB$1315,DataRegularSeason20242025!$B$3:$B$1315, "&lt;=" &amp; CE$1, DataRegularSeason20242025!$E$3:$E$1315, $A2)</f>
        <v>21</v>
      </c>
      <c r="CF2">
        <f>SUMIFS(DataRegularSeason20242025!$AA$3:$AA$1315,DataRegularSeason20242025!$B$3:$B$1315, "&lt;=" &amp; CF$1, DataRegularSeason20242025!$D$3:$D$1315, $A2)+SUMIFS(DataRegularSeason20242025!$AB$3:$AB$1315,DataRegularSeason20242025!$B$3:$B$1315, "&lt;=" &amp; CF$1, DataRegularSeason20242025!$E$3:$E$1315, $A2)</f>
        <v>21</v>
      </c>
      <c r="CG2">
        <f>SUMIFS(DataRegularSeason20242025!$AA$3:$AA$1315,DataRegularSeason20242025!$B$3:$B$1315, "&lt;=" &amp; CG$1, DataRegularSeason20242025!$D$3:$D$1315, $A2)+SUMIFS(DataRegularSeason20242025!$AB$3:$AB$1315,DataRegularSeason20242025!$B$3:$B$1315, "&lt;=" &amp; CG$1, DataRegularSeason20242025!$E$3:$E$1315, $A2)</f>
        <v>21</v>
      </c>
      <c r="CH2">
        <f>SUMIFS(DataRegularSeason20242025!$AA$3:$AA$1315,DataRegularSeason20242025!$B$3:$B$1315, "&lt;=" &amp; CH$1, DataRegularSeason20242025!$D$3:$D$1315, $A2)+SUMIFS(DataRegularSeason20242025!$AB$3:$AB$1315,DataRegularSeason20242025!$B$3:$B$1315, "&lt;=" &amp; CH$1, DataRegularSeason20242025!$E$3:$E$1315, $A2)</f>
        <v>21</v>
      </c>
      <c r="CI2">
        <f>SUMIFS(DataRegularSeason20242025!$AA$3:$AA$1315,DataRegularSeason20242025!$B$3:$B$1315, "&lt;=" &amp; CI$1, DataRegularSeason20242025!$D$3:$D$1315, $A2)+SUMIFS(DataRegularSeason20242025!$AB$3:$AB$1315,DataRegularSeason20242025!$B$3:$B$1315, "&lt;=" &amp; CI$1, DataRegularSeason20242025!$E$3:$E$1315, $A2)</f>
        <v>21</v>
      </c>
      <c r="CJ2">
        <f>SUMIFS(DataRegularSeason20242025!$AA$3:$AA$1315,DataRegularSeason20242025!$B$3:$B$1315, "&lt;=" &amp; CJ$1, DataRegularSeason20242025!$D$3:$D$1315, $A2)+SUMIFS(DataRegularSeason20242025!$AB$3:$AB$1315,DataRegularSeason20242025!$B$3:$B$1315, "&lt;=" &amp; CJ$1, DataRegularSeason20242025!$E$3:$E$1315, $A2)</f>
        <v>21</v>
      </c>
      <c r="CK2">
        <f>SUMIFS(DataRegularSeason20242025!$AA$3:$AA$1315,DataRegularSeason20242025!$B$3:$B$1315, "&lt;=" &amp; CK$1, DataRegularSeason20242025!$D$3:$D$1315, $A2)+SUMIFS(DataRegularSeason20242025!$AB$3:$AB$1315,DataRegularSeason20242025!$B$3:$B$1315, "&lt;=" &amp; CK$1, DataRegularSeason20242025!$E$3:$E$1315, $A2)</f>
        <v>21</v>
      </c>
      <c r="CL2">
        <f>SUMIFS(DataRegularSeason20242025!$AA$3:$AA$1315,DataRegularSeason20242025!$B$3:$B$1315, "&lt;=" &amp; CL$1, DataRegularSeason20242025!$D$3:$D$1315, $A2)+SUMIFS(DataRegularSeason20242025!$AB$3:$AB$1315,DataRegularSeason20242025!$B$3:$B$1315, "&lt;=" &amp; CL$1, DataRegularSeason20242025!$E$3:$E$1315, $A2)</f>
        <v>21</v>
      </c>
      <c r="CM2">
        <f>SUMIFS(DataRegularSeason20242025!$AA$3:$AA$1315,DataRegularSeason20242025!$B$3:$B$1315, "&lt;=" &amp; CM$1, DataRegularSeason20242025!$D$3:$D$1315, $A2)+SUMIFS(DataRegularSeason20242025!$AB$3:$AB$1315,DataRegularSeason20242025!$B$3:$B$1315, "&lt;=" &amp; CM$1, DataRegularSeason20242025!$E$3:$E$1315, $A2)</f>
        <v>21</v>
      </c>
      <c r="CN2">
        <f>SUMIFS(DataRegularSeason20242025!$AA$3:$AA$1315,DataRegularSeason20242025!$B$3:$B$1315, "&lt;=" &amp; CN$1, DataRegularSeason20242025!$D$3:$D$1315, $A2)+SUMIFS(DataRegularSeason20242025!$AB$3:$AB$1315,DataRegularSeason20242025!$B$3:$B$1315, "&lt;=" &amp; CN$1, DataRegularSeason20242025!$E$3:$E$1315, $A2)</f>
        <v>21</v>
      </c>
      <c r="CO2">
        <f>SUMIFS(DataRegularSeason20242025!$AA$3:$AA$1315,DataRegularSeason20242025!$B$3:$B$1315, "&lt;=" &amp; CO$1, DataRegularSeason20242025!$D$3:$D$1315, $A2)+SUMIFS(DataRegularSeason20242025!$AB$3:$AB$1315,DataRegularSeason20242025!$B$3:$B$1315, "&lt;=" &amp; CO$1, DataRegularSeason20242025!$E$3:$E$1315, $A2)</f>
        <v>21</v>
      </c>
      <c r="CP2">
        <f>SUMIFS(DataRegularSeason20242025!$AA$3:$AA$1315,DataRegularSeason20242025!$B$3:$B$1315, "&lt;=" &amp; CP$1, DataRegularSeason20242025!$D$3:$D$1315, $A2)+SUMIFS(DataRegularSeason20242025!$AB$3:$AB$1315,DataRegularSeason20242025!$B$3:$B$1315, "&lt;=" &amp; CP$1, DataRegularSeason20242025!$E$3:$E$1315, $A2)</f>
        <v>21</v>
      </c>
      <c r="CQ2">
        <f>SUMIFS(DataRegularSeason20242025!$AA$3:$AA$1315,DataRegularSeason20242025!$B$3:$B$1315, "&lt;=" &amp; CQ$1, DataRegularSeason20242025!$D$3:$D$1315, $A2)+SUMIFS(DataRegularSeason20242025!$AB$3:$AB$1315,DataRegularSeason20242025!$B$3:$B$1315, "&lt;=" &amp; CQ$1, DataRegularSeason20242025!$E$3:$E$1315, $A2)</f>
        <v>21</v>
      </c>
      <c r="CR2">
        <f>SUMIFS(DataRegularSeason20242025!$AA$3:$AA$1315,DataRegularSeason20242025!$B$3:$B$1315, "&lt;=" &amp; CR$1, DataRegularSeason20242025!$D$3:$D$1315, $A2)+SUMIFS(DataRegularSeason20242025!$AB$3:$AB$1315,DataRegularSeason20242025!$B$3:$B$1315, "&lt;=" &amp; CR$1, DataRegularSeason20242025!$E$3:$E$1315, $A2)</f>
        <v>21</v>
      </c>
      <c r="CS2">
        <f>SUMIFS(DataRegularSeason20242025!$AA$3:$AA$1315,DataRegularSeason20242025!$B$3:$B$1315, "&lt;=" &amp; CS$1, DataRegularSeason20242025!$D$3:$D$1315, $A2)+SUMIFS(DataRegularSeason20242025!$AB$3:$AB$1315,DataRegularSeason20242025!$B$3:$B$1315, "&lt;=" &amp; CS$1, DataRegularSeason20242025!$E$3:$E$1315, $A2)</f>
        <v>21</v>
      </c>
      <c r="CT2">
        <f>SUMIFS(DataRegularSeason20242025!$AA$3:$AA$1315,DataRegularSeason20242025!$B$3:$B$1315, "&lt;=" &amp; CT$1, DataRegularSeason20242025!$D$3:$D$1315, $A2)+SUMIFS(DataRegularSeason20242025!$AB$3:$AB$1315,DataRegularSeason20242025!$B$3:$B$1315, "&lt;=" &amp; CT$1, DataRegularSeason20242025!$E$3:$E$1315, $A2)</f>
        <v>21</v>
      </c>
      <c r="CU2">
        <f>SUMIFS(DataRegularSeason20242025!$AA$3:$AA$1315,DataRegularSeason20242025!$B$3:$B$1315, "&lt;=" &amp; CU$1, DataRegularSeason20242025!$D$3:$D$1315, $A2)+SUMIFS(DataRegularSeason20242025!$AB$3:$AB$1315,DataRegularSeason20242025!$B$3:$B$1315, "&lt;=" &amp; CU$1, DataRegularSeason20242025!$E$3:$E$1315, $A2)</f>
        <v>21</v>
      </c>
      <c r="CV2">
        <f>SUMIFS(DataRegularSeason20242025!$AA$3:$AA$1315,DataRegularSeason20242025!$B$3:$B$1315, "&lt;=" &amp; CV$1, DataRegularSeason20242025!$D$3:$D$1315, $A2)+SUMIFS(DataRegularSeason20242025!$AB$3:$AB$1315,DataRegularSeason20242025!$B$3:$B$1315, "&lt;=" &amp; CV$1, DataRegularSeason20242025!$E$3:$E$1315, $A2)</f>
        <v>21</v>
      </c>
      <c r="CW2">
        <f>SUMIFS(DataRegularSeason20242025!$AA$3:$AA$1315,DataRegularSeason20242025!$B$3:$B$1315, "&lt;=" &amp; CW$1, DataRegularSeason20242025!$D$3:$D$1315, $A2)+SUMIFS(DataRegularSeason20242025!$AB$3:$AB$1315,DataRegularSeason20242025!$B$3:$B$1315, "&lt;=" &amp; CW$1, DataRegularSeason20242025!$E$3:$E$1315, $A2)</f>
        <v>21</v>
      </c>
      <c r="CX2">
        <f>SUMIFS(DataRegularSeason20242025!$AA$3:$AA$1315,DataRegularSeason20242025!$B$3:$B$1315, "&lt;=" &amp; CX$1, DataRegularSeason20242025!$D$3:$D$1315, $A2)+SUMIFS(DataRegularSeason20242025!$AB$3:$AB$1315,DataRegularSeason20242025!$B$3:$B$1315, "&lt;=" &amp; CX$1, DataRegularSeason20242025!$E$3:$E$1315, $A2)</f>
        <v>21</v>
      </c>
      <c r="CY2">
        <f>SUMIFS(DataRegularSeason20242025!$AA$3:$AA$1315,DataRegularSeason20242025!$B$3:$B$1315, "&lt;=" &amp; CY$1, DataRegularSeason20242025!$D$3:$D$1315, $A2)+SUMIFS(DataRegularSeason20242025!$AB$3:$AB$1315,DataRegularSeason20242025!$B$3:$B$1315, "&lt;=" &amp; CY$1, DataRegularSeason20242025!$E$3:$E$1315, $A2)</f>
        <v>21</v>
      </c>
      <c r="CZ2">
        <f>SUMIFS(DataRegularSeason20242025!$AA$3:$AA$1315,DataRegularSeason20242025!$B$3:$B$1315, "&lt;=" &amp; CZ$1, DataRegularSeason20242025!$D$3:$D$1315, $A2)+SUMIFS(DataRegularSeason20242025!$AB$3:$AB$1315,DataRegularSeason20242025!$B$3:$B$1315, "&lt;=" &amp; CZ$1, DataRegularSeason20242025!$E$3:$E$1315, $A2)</f>
        <v>21</v>
      </c>
      <c r="DA2">
        <f>SUMIFS(DataRegularSeason20242025!$AA$3:$AA$1315,DataRegularSeason20242025!$B$3:$B$1315, "&lt;=" &amp; DA$1, DataRegularSeason20242025!$D$3:$D$1315, $A2)+SUMIFS(DataRegularSeason20242025!$AB$3:$AB$1315,DataRegularSeason20242025!$B$3:$B$1315, "&lt;=" &amp; DA$1, DataRegularSeason20242025!$E$3:$E$1315, $A2)</f>
        <v>21</v>
      </c>
      <c r="DB2">
        <f>SUMIFS(DataRegularSeason20242025!$AA$3:$AA$1315,DataRegularSeason20242025!$B$3:$B$1315, "&lt;=" &amp; DB$1, DataRegularSeason20242025!$D$3:$D$1315, $A2)+SUMIFS(DataRegularSeason20242025!$AB$3:$AB$1315,DataRegularSeason20242025!$B$3:$B$1315, "&lt;=" &amp; DB$1, DataRegularSeason20242025!$E$3:$E$1315, $A2)</f>
        <v>21</v>
      </c>
      <c r="DC2">
        <f>SUMIFS(DataRegularSeason20242025!$AA$3:$AA$1315,DataRegularSeason20242025!$B$3:$B$1315, "&lt;=" &amp; DC$1, DataRegularSeason20242025!$D$3:$D$1315, $A2)+SUMIFS(DataRegularSeason20242025!$AB$3:$AB$1315,DataRegularSeason20242025!$B$3:$B$1315, "&lt;=" &amp; DC$1, DataRegularSeason20242025!$E$3:$E$1315, $A2)</f>
        <v>21</v>
      </c>
      <c r="DD2">
        <f>SUMIFS(DataRegularSeason20242025!$AA$3:$AA$1315,DataRegularSeason20242025!$B$3:$B$1315, "&lt;=" &amp; DD$1, DataRegularSeason20242025!$D$3:$D$1315, $A2)+SUMIFS(DataRegularSeason20242025!$AB$3:$AB$1315,DataRegularSeason20242025!$B$3:$B$1315, "&lt;=" &amp; DD$1, DataRegularSeason20242025!$E$3:$E$1315, $A2)</f>
        <v>21</v>
      </c>
      <c r="DE2">
        <f>SUMIFS(DataRegularSeason20242025!$AA$3:$AA$1315,DataRegularSeason20242025!$B$3:$B$1315, "&lt;=" &amp; DE$1, DataRegularSeason20242025!$D$3:$D$1315, $A2)+SUMIFS(DataRegularSeason20242025!$AB$3:$AB$1315,DataRegularSeason20242025!$B$3:$B$1315, "&lt;=" &amp; DE$1, DataRegularSeason20242025!$E$3:$E$1315, $A2)</f>
        <v>21</v>
      </c>
      <c r="DF2">
        <f>SUMIFS(DataRegularSeason20242025!$AA$3:$AA$1315,DataRegularSeason20242025!$B$3:$B$1315, "&lt;=" &amp; DF$1, DataRegularSeason20242025!$D$3:$D$1315, $A2)+SUMIFS(DataRegularSeason20242025!$AB$3:$AB$1315,DataRegularSeason20242025!$B$3:$B$1315, "&lt;=" &amp; DF$1, DataRegularSeason20242025!$E$3:$E$1315, $A2)</f>
        <v>21</v>
      </c>
      <c r="DG2">
        <f>SUMIFS(DataRegularSeason20242025!$AA$3:$AA$1315,DataRegularSeason20242025!$B$3:$B$1315, "&lt;=" &amp; DG$1, DataRegularSeason20242025!$D$3:$D$1315, $A2)+SUMIFS(DataRegularSeason20242025!$AB$3:$AB$1315,DataRegularSeason20242025!$B$3:$B$1315, "&lt;=" &amp; DG$1, DataRegularSeason20242025!$E$3:$E$1315, $A2)</f>
        <v>21</v>
      </c>
      <c r="DH2">
        <f>SUMIFS(DataRegularSeason20242025!$AA$3:$AA$1315,DataRegularSeason20242025!$B$3:$B$1315, "&lt;=" &amp; DH$1, DataRegularSeason20242025!$D$3:$D$1315, $A2)+SUMIFS(DataRegularSeason20242025!$AB$3:$AB$1315,DataRegularSeason20242025!$B$3:$B$1315, "&lt;=" &amp; DH$1, DataRegularSeason20242025!$E$3:$E$1315, $A2)</f>
        <v>21</v>
      </c>
      <c r="DI2">
        <f>SUMIFS(DataRegularSeason20242025!$AA$3:$AA$1315,DataRegularSeason20242025!$B$3:$B$1315, "&lt;=" &amp; DI$1, DataRegularSeason20242025!$D$3:$D$1315, $A2)+SUMIFS(DataRegularSeason20242025!$AB$3:$AB$1315,DataRegularSeason20242025!$B$3:$B$1315, "&lt;=" &amp; DI$1, DataRegularSeason20242025!$E$3:$E$1315, $A2)</f>
        <v>21</v>
      </c>
      <c r="DJ2">
        <f>SUMIFS(DataRegularSeason20242025!$AA$3:$AA$1315,DataRegularSeason20242025!$B$3:$B$1315, "&lt;=" &amp; DJ$1, DataRegularSeason20242025!$D$3:$D$1315, $A2)+SUMIFS(DataRegularSeason20242025!$AB$3:$AB$1315,DataRegularSeason20242025!$B$3:$B$1315, "&lt;=" &amp; DJ$1, DataRegularSeason20242025!$E$3:$E$1315, $A2)</f>
        <v>21</v>
      </c>
      <c r="DK2">
        <f>SUMIFS(DataRegularSeason20242025!$AA$3:$AA$1315,DataRegularSeason20242025!$B$3:$B$1315, "&lt;=" &amp; DK$1, DataRegularSeason20242025!$D$3:$D$1315, $A2)+SUMIFS(DataRegularSeason20242025!$AB$3:$AB$1315,DataRegularSeason20242025!$B$3:$B$1315, "&lt;=" &amp; DK$1, DataRegularSeason20242025!$E$3:$E$1315, $A2)</f>
        <v>21</v>
      </c>
      <c r="DL2">
        <f>SUMIFS(DataRegularSeason20242025!$AA$3:$AA$1315,DataRegularSeason20242025!$B$3:$B$1315, "&lt;=" &amp; DL$1, DataRegularSeason20242025!$D$3:$D$1315, $A2)+SUMIFS(DataRegularSeason20242025!$AB$3:$AB$1315,DataRegularSeason20242025!$B$3:$B$1315, "&lt;=" &amp; DL$1, DataRegularSeason20242025!$E$3:$E$1315, $A2)</f>
        <v>21</v>
      </c>
      <c r="DM2">
        <f>SUMIFS(DataRegularSeason20242025!$AA$3:$AA$1315,DataRegularSeason20242025!$B$3:$B$1315, "&lt;=" &amp; DM$1, DataRegularSeason20242025!$D$3:$D$1315, $A2)+SUMIFS(DataRegularSeason20242025!$AB$3:$AB$1315,DataRegularSeason20242025!$B$3:$B$1315, "&lt;=" &amp; DM$1, DataRegularSeason20242025!$E$3:$E$1315, $A2)</f>
        <v>21</v>
      </c>
      <c r="DN2">
        <f>SUMIFS(DataRegularSeason20242025!$AA$3:$AA$1315,DataRegularSeason20242025!$B$3:$B$1315, "&lt;=" &amp; DN$1, DataRegularSeason20242025!$D$3:$D$1315, $A2)+SUMIFS(DataRegularSeason20242025!$AB$3:$AB$1315,DataRegularSeason20242025!$B$3:$B$1315, "&lt;=" &amp; DN$1, DataRegularSeason20242025!$E$3:$E$1315, $A2)</f>
        <v>21</v>
      </c>
      <c r="DO2">
        <f>SUMIFS(DataRegularSeason20242025!$AA$3:$AA$1315,DataRegularSeason20242025!$B$3:$B$1315, "&lt;=" &amp; DO$1, DataRegularSeason20242025!$D$3:$D$1315, $A2)+SUMIFS(DataRegularSeason20242025!$AB$3:$AB$1315,DataRegularSeason20242025!$B$3:$B$1315, "&lt;=" &amp; DO$1, DataRegularSeason20242025!$E$3:$E$1315, $A2)</f>
        <v>21</v>
      </c>
      <c r="DP2">
        <f>SUMIFS(DataRegularSeason20242025!$AA$3:$AA$1315,DataRegularSeason20242025!$B$3:$B$1315, "&lt;=" &amp; DP$1, DataRegularSeason20242025!$D$3:$D$1315, $A2)+SUMIFS(DataRegularSeason20242025!$AB$3:$AB$1315,DataRegularSeason20242025!$B$3:$B$1315, "&lt;=" &amp; DP$1, DataRegularSeason20242025!$E$3:$E$1315, $A2)</f>
        <v>21</v>
      </c>
      <c r="DQ2">
        <f>SUMIFS(DataRegularSeason20242025!$AA$3:$AA$1315,DataRegularSeason20242025!$B$3:$B$1315, "&lt;=" &amp; DQ$1, DataRegularSeason20242025!$D$3:$D$1315, $A2)+SUMIFS(DataRegularSeason20242025!$AB$3:$AB$1315,DataRegularSeason20242025!$B$3:$B$1315, "&lt;=" &amp; DQ$1, DataRegularSeason20242025!$E$3:$E$1315, $A2)</f>
        <v>21</v>
      </c>
      <c r="DR2">
        <f>SUMIFS(DataRegularSeason20242025!$AA$3:$AA$1315,DataRegularSeason20242025!$B$3:$B$1315, "&lt;=" &amp; DR$1, DataRegularSeason20242025!$D$3:$D$1315, $A2)+SUMIFS(DataRegularSeason20242025!$AB$3:$AB$1315,DataRegularSeason20242025!$B$3:$B$1315, "&lt;=" &amp; DR$1, DataRegularSeason20242025!$E$3:$E$1315, $A2)</f>
        <v>21</v>
      </c>
      <c r="DS2">
        <f>SUMIFS(DataRegularSeason20242025!$AA$3:$AA$1315,DataRegularSeason20242025!$B$3:$B$1315, "&lt;=" &amp; DS$1, DataRegularSeason20242025!$D$3:$D$1315, $A2)+SUMIFS(DataRegularSeason20242025!$AB$3:$AB$1315,DataRegularSeason20242025!$B$3:$B$1315, "&lt;=" &amp; DS$1, DataRegularSeason20242025!$E$3:$E$1315, $A2)</f>
        <v>21</v>
      </c>
      <c r="DT2">
        <f>SUMIFS(DataRegularSeason20242025!$AA$3:$AA$1315,DataRegularSeason20242025!$B$3:$B$1315, "&lt;=" &amp; DT$1, DataRegularSeason20242025!$D$3:$D$1315, $A2)+SUMIFS(DataRegularSeason20242025!$AB$3:$AB$1315,DataRegularSeason20242025!$B$3:$B$1315, "&lt;=" &amp; DT$1, DataRegularSeason20242025!$E$3:$E$1315, $A2)</f>
        <v>21</v>
      </c>
      <c r="DU2">
        <f>SUMIFS(DataRegularSeason20242025!$AA$3:$AA$1315,DataRegularSeason20242025!$B$3:$B$1315, "&lt;=" &amp; DU$1, DataRegularSeason20242025!$D$3:$D$1315, $A2)+SUMIFS(DataRegularSeason20242025!$AB$3:$AB$1315,DataRegularSeason20242025!$B$3:$B$1315, "&lt;=" &amp; DU$1, DataRegularSeason20242025!$E$3:$E$1315, $A2)</f>
        <v>21</v>
      </c>
      <c r="DV2">
        <f>SUMIFS(DataRegularSeason20242025!$AA$3:$AA$1315,DataRegularSeason20242025!$B$3:$B$1315, "&lt;=" &amp; DV$1, DataRegularSeason20242025!$D$3:$D$1315, $A2)+SUMIFS(DataRegularSeason20242025!$AB$3:$AB$1315,DataRegularSeason20242025!$B$3:$B$1315, "&lt;=" &amp; DV$1, DataRegularSeason20242025!$E$3:$E$1315, $A2)</f>
        <v>21</v>
      </c>
      <c r="DW2">
        <f>SUMIFS(DataRegularSeason20242025!$AA$3:$AA$1315,DataRegularSeason20242025!$B$3:$B$1315, "&lt;=" &amp; DW$1, DataRegularSeason20242025!$D$3:$D$1315, $A2)+SUMIFS(DataRegularSeason20242025!$AB$3:$AB$1315,DataRegularSeason20242025!$B$3:$B$1315, "&lt;=" &amp; DW$1, DataRegularSeason20242025!$E$3:$E$1315, $A2)</f>
        <v>21</v>
      </c>
      <c r="DX2">
        <f>SUMIFS(DataRegularSeason20242025!$AA$3:$AA$1315,DataRegularSeason20242025!$B$3:$B$1315, "&lt;=" &amp; DX$1, DataRegularSeason20242025!$D$3:$D$1315, $A2)+SUMIFS(DataRegularSeason20242025!$AB$3:$AB$1315,DataRegularSeason20242025!$B$3:$B$1315, "&lt;=" &amp; DX$1, DataRegularSeason20242025!$E$3:$E$1315, $A2)</f>
        <v>21</v>
      </c>
      <c r="DY2">
        <f>SUMIFS(DataRegularSeason20242025!$AA$3:$AA$1315,DataRegularSeason20242025!$B$3:$B$1315, "&lt;=" &amp; DY$1, DataRegularSeason20242025!$D$3:$D$1315, $A2)+SUMIFS(DataRegularSeason20242025!$AB$3:$AB$1315,DataRegularSeason20242025!$B$3:$B$1315, "&lt;=" &amp; DY$1, DataRegularSeason20242025!$E$3:$E$1315, $A2)</f>
        <v>21</v>
      </c>
      <c r="DZ2">
        <f>SUMIFS(DataRegularSeason20242025!$AA$3:$AA$1315,DataRegularSeason20242025!$B$3:$B$1315, "&lt;=" &amp; DZ$1, DataRegularSeason20242025!$D$3:$D$1315, $A2)+SUMIFS(DataRegularSeason20242025!$AB$3:$AB$1315,DataRegularSeason20242025!$B$3:$B$1315, "&lt;=" &amp; DZ$1, DataRegularSeason20242025!$E$3:$E$1315, $A2)</f>
        <v>21</v>
      </c>
      <c r="EA2">
        <f>SUMIFS(DataRegularSeason20242025!$AA$3:$AA$1315,DataRegularSeason20242025!$B$3:$B$1315, "&lt;=" &amp; EA$1, DataRegularSeason20242025!$D$3:$D$1315, $A2)+SUMIFS(DataRegularSeason20242025!$AB$3:$AB$1315,DataRegularSeason20242025!$B$3:$B$1315, "&lt;=" &amp; EA$1, DataRegularSeason20242025!$E$3:$E$1315, $A2)</f>
        <v>21</v>
      </c>
      <c r="EB2">
        <f>SUMIFS(DataRegularSeason20242025!$AA$3:$AA$1315,DataRegularSeason20242025!$B$3:$B$1315, "&lt;=" &amp; EB$1, DataRegularSeason20242025!$D$3:$D$1315, $A2)+SUMIFS(DataRegularSeason20242025!$AB$3:$AB$1315,DataRegularSeason20242025!$B$3:$B$1315, "&lt;=" &amp; EB$1, DataRegularSeason20242025!$E$3:$E$1315, $A2)</f>
        <v>21</v>
      </c>
      <c r="EC2">
        <f>SUMIFS(DataRegularSeason20242025!$AA$3:$AA$1315,DataRegularSeason20242025!$B$3:$B$1315, "&lt;=" &amp; EC$1, DataRegularSeason20242025!$D$3:$D$1315, $A2)+SUMIFS(DataRegularSeason20242025!$AB$3:$AB$1315,DataRegularSeason20242025!$B$3:$B$1315, "&lt;=" &amp; EC$1, DataRegularSeason20242025!$E$3:$E$1315, $A2)</f>
        <v>21</v>
      </c>
      <c r="ED2">
        <f>SUMIFS(DataRegularSeason20242025!$AA$3:$AA$1315,DataRegularSeason20242025!$B$3:$B$1315, "&lt;=" &amp; ED$1, DataRegularSeason20242025!$D$3:$D$1315, $A2)+SUMIFS(DataRegularSeason20242025!$AB$3:$AB$1315,DataRegularSeason20242025!$B$3:$B$1315, "&lt;=" &amp; ED$1, DataRegularSeason20242025!$E$3:$E$1315, $A2)</f>
        <v>21</v>
      </c>
      <c r="EE2">
        <f>SUMIFS(DataRegularSeason20242025!$AA$3:$AA$1315,DataRegularSeason20242025!$B$3:$B$1315, "&lt;=" &amp; EE$1, DataRegularSeason20242025!$D$3:$D$1315, $A2)+SUMIFS(DataRegularSeason20242025!$AB$3:$AB$1315,DataRegularSeason20242025!$B$3:$B$1315, "&lt;=" &amp; EE$1, DataRegularSeason20242025!$E$3:$E$1315, $A2)</f>
        <v>21</v>
      </c>
      <c r="EF2">
        <f>SUMIFS(DataRegularSeason20242025!$AA$3:$AA$1315,DataRegularSeason20242025!$B$3:$B$1315, "&lt;=" &amp; EF$1, DataRegularSeason20242025!$D$3:$D$1315, $A2)+SUMIFS(DataRegularSeason20242025!$AB$3:$AB$1315,DataRegularSeason20242025!$B$3:$B$1315, "&lt;=" &amp; EF$1, DataRegularSeason20242025!$E$3:$E$1315, $A2)</f>
        <v>21</v>
      </c>
      <c r="EG2">
        <f>SUMIFS(DataRegularSeason20242025!$AA$3:$AA$1315,DataRegularSeason20242025!$B$3:$B$1315, "&lt;=" &amp; EG$1, DataRegularSeason20242025!$D$3:$D$1315, $A2)+SUMIFS(DataRegularSeason20242025!$AB$3:$AB$1315,DataRegularSeason20242025!$B$3:$B$1315, "&lt;=" &amp; EG$1, DataRegularSeason20242025!$E$3:$E$1315, $A2)</f>
        <v>21</v>
      </c>
      <c r="EH2">
        <f>SUMIFS(DataRegularSeason20242025!$AA$3:$AA$1315,DataRegularSeason20242025!$B$3:$B$1315, "&lt;=" &amp; EH$1, DataRegularSeason20242025!$D$3:$D$1315, $A2)+SUMIFS(DataRegularSeason20242025!$AB$3:$AB$1315,DataRegularSeason20242025!$B$3:$B$1315, "&lt;=" &amp; EH$1, DataRegularSeason20242025!$E$3:$E$1315, $A2)</f>
        <v>21</v>
      </c>
      <c r="EI2">
        <f>SUMIFS(DataRegularSeason20242025!$AA$3:$AA$1315,DataRegularSeason20242025!$B$3:$B$1315, "&lt;=" &amp; EI$1, DataRegularSeason20242025!$D$3:$D$1315, $A2)+SUMIFS(DataRegularSeason20242025!$AB$3:$AB$1315,DataRegularSeason20242025!$B$3:$B$1315, "&lt;=" &amp; EI$1, DataRegularSeason20242025!$E$3:$E$1315, $A2)</f>
        <v>21</v>
      </c>
      <c r="EJ2">
        <f>SUMIFS(DataRegularSeason20242025!$AA$3:$AA$1315,DataRegularSeason20242025!$B$3:$B$1315, "&lt;=" &amp; EJ$1, DataRegularSeason20242025!$D$3:$D$1315, $A2)+SUMIFS(DataRegularSeason20242025!$AB$3:$AB$1315,DataRegularSeason20242025!$B$3:$B$1315, "&lt;=" &amp; EJ$1, DataRegularSeason20242025!$E$3:$E$1315, $A2)</f>
        <v>21</v>
      </c>
      <c r="EK2">
        <f>SUMIFS(DataRegularSeason20242025!$AA$3:$AA$1315,DataRegularSeason20242025!$B$3:$B$1315, "&lt;=" &amp; EK$1, DataRegularSeason20242025!$D$3:$D$1315, $A2)+SUMIFS(DataRegularSeason20242025!$AB$3:$AB$1315,DataRegularSeason20242025!$B$3:$B$1315, "&lt;=" &amp; EK$1, DataRegularSeason20242025!$E$3:$E$1315, $A2)</f>
        <v>21</v>
      </c>
      <c r="EL2">
        <f>SUMIFS(DataRegularSeason20242025!$AA$3:$AA$1315,DataRegularSeason20242025!$B$3:$B$1315, "&lt;=" &amp; EL$1, DataRegularSeason20242025!$D$3:$D$1315, $A2)+SUMIFS(DataRegularSeason20242025!$AB$3:$AB$1315,DataRegularSeason20242025!$B$3:$B$1315, "&lt;=" &amp; EL$1, DataRegularSeason20242025!$E$3:$E$1315, $A2)</f>
        <v>21</v>
      </c>
      <c r="EM2">
        <f>SUMIFS(DataRegularSeason20242025!$AA$3:$AA$1315,DataRegularSeason20242025!$B$3:$B$1315, "&lt;=" &amp; EM$1, DataRegularSeason20242025!$D$3:$D$1315, $A2)+SUMIFS(DataRegularSeason20242025!$AB$3:$AB$1315,DataRegularSeason20242025!$B$3:$B$1315, "&lt;=" &amp; EM$1, DataRegularSeason20242025!$E$3:$E$1315, $A2)</f>
        <v>21</v>
      </c>
      <c r="EN2">
        <f>SUMIFS(DataRegularSeason20242025!$AA$3:$AA$1315,DataRegularSeason20242025!$B$3:$B$1315, "&lt;=" &amp; EN$1, DataRegularSeason20242025!$D$3:$D$1315, $A2)+SUMIFS(DataRegularSeason20242025!$AB$3:$AB$1315,DataRegularSeason20242025!$B$3:$B$1315, "&lt;=" &amp; EN$1, DataRegularSeason20242025!$E$3:$E$1315, $A2)</f>
        <v>21</v>
      </c>
      <c r="EO2">
        <f>SUMIFS(DataRegularSeason20242025!$AA$3:$AA$1315,DataRegularSeason20242025!$B$3:$B$1315, "&lt;=" &amp; EO$1, DataRegularSeason20242025!$D$3:$D$1315, $A2)+SUMIFS(DataRegularSeason20242025!$AB$3:$AB$1315,DataRegularSeason20242025!$B$3:$B$1315, "&lt;=" &amp; EO$1, DataRegularSeason20242025!$E$3:$E$1315, $A2)</f>
        <v>21</v>
      </c>
      <c r="EP2">
        <f>SUMIFS(DataRegularSeason20242025!$AA$3:$AA$1315,DataRegularSeason20242025!$B$3:$B$1315, "&lt;=" &amp; EP$1, DataRegularSeason20242025!$D$3:$D$1315, $A2)+SUMIFS(DataRegularSeason20242025!$AB$3:$AB$1315,DataRegularSeason20242025!$B$3:$B$1315, "&lt;=" &amp; EP$1, DataRegularSeason20242025!$E$3:$E$1315, $A2)</f>
        <v>21</v>
      </c>
      <c r="EQ2">
        <f>SUMIFS(DataRegularSeason20242025!$AA$3:$AA$1315,DataRegularSeason20242025!$B$3:$B$1315, "&lt;=" &amp; EQ$1, DataRegularSeason20242025!$D$3:$D$1315, $A2)+SUMIFS(DataRegularSeason20242025!$AB$3:$AB$1315,DataRegularSeason20242025!$B$3:$B$1315, "&lt;=" &amp; EQ$1, DataRegularSeason20242025!$E$3:$E$1315, $A2)</f>
        <v>21</v>
      </c>
      <c r="ER2">
        <f>SUMIFS(DataRegularSeason20242025!$AA$3:$AA$1315,DataRegularSeason20242025!$B$3:$B$1315, "&lt;=" &amp; ER$1, DataRegularSeason20242025!$D$3:$D$1315, $A2)+SUMIFS(DataRegularSeason20242025!$AB$3:$AB$1315,DataRegularSeason20242025!$B$3:$B$1315, "&lt;=" &amp; ER$1, DataRegularSeason20242025!$E$3:$E$1315, $A2)</f>
        <v>21</v>
      </c>
      <c r="ES2">
        <f>SUMIFS(DataRegularSeason20242025!$AA$3:$AA$1315,DataRegularSeason20242025!$B$3:$B$1315, "&lt;=" &amp; ES$1, DataRegularSeason20242025!$D$3:$D$1315, $A2)+SUMIFS(DataRegularSeason20242025!$AB$3:$AB$1315,DataRegularSeason20242025!$B$3:$B$1315, "&lt;=" &amp; ES$1, DataRegularSeason20242025!$E$3:$E$1315, $A2)</f>
        <v>21</v>
      </c>
      <c r="ET2">
        <f>SUMIFS(DataRegularSeason20242025!$AA$3:$AA$1315,DataRegularSeason20242025!$B$3:$B$1315, "&lt;=" &amp; ET$1, DataRegularSeason20242025!$D$3:$D$1315, $A2)+SUMIFS(DataRegularSeason20242025!$AB$3:$AB$1315,DataRegularSeason20242025!$B$3:$B$1315, "&lt;=" &amp; ET$1, DataRegularSeason20242025!$E$3:$E$1315, $A2)</f>
        <v>21</v>
      </c>
      <c r="EU2">
        <f>SUMIFS(DataRegularSeason20242025!$AA$3:$AA$1315,DataRegularSeason20242025!$B$3:$B$1315, "&lt;=" &amp; EU$1, DataRegularSeason20242025!$D$3:$D$1315, $A2)+SUMIFS(DataRegularSeason20242025!$AB$3:$AB$1315,DataRegularSeason20242025!$B$3:$B$1315, "&lt;=" &amp; EU$1, DataRegularSeason20242025!$E$3:$E$1315, $A2)</f>
        <v>21</v>
      </c>
      <c r="EV2">
        <f>SUMIFS(DataRegularSeason20242025!$AA$3:$AA$1315,DataRegularSeason20242025!$B$3:$B$1315, "&lt;=" &amp; EV$1, DataRegularSeason20242025!$D$3:$D$1315, $A2)+SUMIFS(DataRegularSeason20242025!$AB$3:$AB$1315,DataRegularSeason20242025!$B$3:$B$1315, "&lt;=" &amp; EV$1, DataRegularSeason20242025!$E$3:$E$1315, $A2)</f>
        <v>21</v>
      </c>
      <c r="EW2">
        <f>SUMIFS(DataRegularSeason20242025!$AA$3:$AA$1315,DataRegularSeason20242025!$B$3:$B$1315, "&lt;=" &amp; EW$1, DataRegularSeason20242025!$D$3:$D$1315, $A2)+SUMIFS(DataRegularSeason20242025!$AB$3:$AB$1315,DataRegularSeason20242025!$B$3:$B$1315, "&lt;=" &amp; EW$1, DataRegularSeason20242025!$E$3:$E$1315, $A2)</f>
        <v>21</v>
      </c>
      <c r="EX2">
        <f>SUMIFS(DataRegularSeason20242025!$AA$3:$AA$1315,DataRegularSeason20242025!$B$3:$B$1315, "&lt;=" &amp; EX$1, DataRegularSeason20242025!$D$3:$D$1315, $A2)+SUMIFS(DataRegularSeason20242025!$AB$3:$AB$1315,DataRegularSeason20242025!$B$3:$B$1315, "&lt;=" &amp; EX$1, DataRegularSeason20242025!$E$3:$E$1315, $A2)</f>
        <v>21</v>
      </c>
      <c r="EY2">
        <f>SUMIFS(DataRegularSeason20242025!$AA$3:$AA$1315,DataRegularSeason20242025!$B$3:$B$1315, "&lt;=" &amp; EY$1, DataRegularSeason20242025!$D$3:$D$1315, $A2)+SUMIFS(DataRegularSeason20242025!$AB$3:$AB$1315,DataRegularSeason20242025!$B$3:$B$1315, "&lt;=" &amp; EY$1, DataRegularSeason20242025!$E$3:$E$1315, $A2)</f>
        <v>21</v>
      </c>
      <c r="EZ2">
        <f>SUMIFS(DataRegularSeason20242025!$AA$3:$AA$1315,DataRegularSeason20242025!$B$3:$B$1315, "&lt;=" &amp; EZ$1, DataRegularSeason20242025!$D$3:$D$1315, $A2)+SUMIFS(DataRegularSeason20242025!$AB$3:$AB$1315,DataRegularSeason20242025!$B$3:$B$1315, "&lt;=" &amp; EZ$1, DataRegularSeason20242025!$E$3:$E$1315, $A2)</f>
        <v>21</v>
      </c>
      <c r="FA2">
        <f>SUMIFS(DataRegularSeason20242025!$AA$3:$AA$1315,DataRegularSeason20242025!$B$3:$B$1315, "&lt;=" &amp; FA$1, DataRegularSeason20242025!$D$3:$D$1315, $A2)+SUMIFS(DataRegularSeason20242025!$AB$3:$AB$1315,DataRegularSeason20242025!$B$3:$B$1315, "&lt;=" &amp; FA$1, DataRegularSeason20242025!$E$3:$E$1315, $A2)</f>
        <v>21</v>
      </c>
      <c r="FB2">
        <f>SUMIFS(DataRegularSeason20242025!$AA$3:$AA$1315,DataRegularSeason20242025!$B$3:$B$1315, "&lt;=" &amp; FB$1, DataRegularSeason20242025!$D$3:$D$1315, $A2)+SUMIFS(DataRegularSeason20242025!$AB$3:$AB$1315,DataRegularSeason20242025!$B$3:$B$1315, "&lt;=" &amp; FB$1, DataRegularSeason20242025!$E$3:$E$1315, $A2)</f>
        <v>21</v>
      </c>
      <c r="FC2">
        <f>SUMIFS(DataRegularSeason20242025!$AA$3:$AA$1315,DataRegularSeason20242025!$B$3:$B$1315, "&lt;=" &amp; FC$1, DataRegularSeason20242025!$D$3:$D$1315, $A2)+SUMIFS(DataRegularSeason20242025!$AB$3:$AB$1315,DataRegularSeason20242025!$B$3:$B$1315, "&lt;=" &amp; FC$1, DataRegularSeason20242025!$E$3:$E$1315, $A2)</f>
        <v>21</v>
      </c>
      <c r="FD2">
        <f>SUMIFS(DataRegularSeason20242025!$AA$3:$AA$1315,DataRegularSeason20242025!$B$3:$B$1315, "&lt;=" &amp; FD$1, DataRegularSeason20242025!$D$3:$D$1315, $A2)+SUMIFS(DataRegularSeason20242025!$AB$3:$AB$1315,DataRegularSeason20242025!$B$3:$B$1315, "&lt;=" &amp; FD$1, DataRegularSeason20242025!$E$3:$E$1315, $A2)</f>
        <v>21</v>
      </c>
      <c r="FE2">
        <f>SUMIFS(DataRegularSeason20242025!$AA$3:$AA$1315,DataRegularSeason20242025!$B$3:$B$1315, "&lt;=" &amp; FE$1, DataRegularSeason20242025!$D$3:$D$1315, $A2)+SUMIFS(DataRegularSeason20242025!$AB$3:$AB$1315,DataRegularSeason20242025!$B$3:$B$1315, "&lt;=" &amp; FE$1, DataRegularSeason20242025!$E$3:$E$1315, $A2)</f>
        <v>21</v>
      </c>
      <c r="FF2">
        <f>SUMIFS(DataRegularSeason20242025!$AA$3:$AA$1315,DataRegularSeason20242025!$B$3:$B$1315, "&lt;=" &amp; FF$1, DataRegularSeason20242025!$D$3:$D$1315, $A2)+SUMIFS(DataRegularSeason20242025!$AB$3:$AB$1315,DataRegularSeason20242025!$B$3:$B$1315, "&lt;=" &amp; FF$1, DataRegularSeason20242025!$E$3:$E$1315, $A2)</f>
        <v>21</v>
      </c>
      <c r="FG2">
        <f>SUMIFS(DataRegularSeason20242025!$AA$3:$AA$1315,DataRegularSeason20242025!$B$3:$B$1315, "&lt;=" &amp; FG$1, DataRegularSeason20242025!$D$3:$D$1315, $A2)+SUMIFS(DataRegularSeason20242025!$AB$3:$AB$1315,DataRegularSeason20242025!$B$3:$B$1315, "&lt;=" &amp; FG$1, DataRegularSeason20242025!$E$3:$E$1315, $A2)</f>
        <v>21</v>
      </c>
      <c r="FH2">
        <f>SUMIFS(DataRegularSeason20242025!$AA$3:$AA$1315,DataRegularSeason20242025!$B$3:$B$1315, "&lt;=" &amp; FH$1, DataRegularSeason20242025!$D$3:$D$1315, $A2)+SUMIFS(DataRegularSeason20242025!$AB$3:$AB$1315,DataRegularSeason20242025!$B$3:$B$1315, "&lt;=" &amp; FH$1, DataRegularSeason20242025!$E$3:$E$1315, $A2)</f>
        <v>21</v>
      </c>
      <c r="FI2">
        <f>SUMIFS(DataRegularSeason20242025!$AA$3:$AA$1315,DataRegularSeason20242025!$B$3:$B$1315, "&lt;=" &amp; FI$1, DataRegularSeason20242025!$D$3:$D$1315, $A2)+SUMIFS(DataRegularSeason20242025!$AB$3:$AB$1315,DataRegularSeason20242025!$B$3:$B$1315, "&lt;=" &amp; FI$1, DataRegularSeason20242025!$E$3:$E$1315, $A2)</f>
        <v>21</v>
      </c>
      <c r="FJ2">
        <f>SUMIFS(DataRegularSeason20242025!$AA$3:$AA$1315,DataRegularSeason20242025!$B$3:$B$1315, "&lt;=" &amp; FJ$1, DataRegularSeason20242025!$D$3:$D$1315, $A2)+SUMIFS(DataRegularSeason20242025!$AB$3:$AB$1315,DataRegularSeason20242025!$B$3:$B$1315, "&lt;=" &amp; FJ$1, DataRegularSeason20242025!$E$3:$E$1315, $A2)</f>
        <v>21</v>
      </c>
      <c r="FK2">
        <f>SUMIFS(DataRegularSeason20242025!$AA$3:$AA$1315,DataRegularSeason20242025!$B$3:$B$1315, "&lt;=" &amp; FK$1, DataRegularSeason20242025!$D$3:$D$1315, $A2)+SUMIFS(DataRegularSeason20242025!$AB$3:$AB$1315,DataRegularSeason20242025!$B$3:$B$1315, "&lt;=" &amp; FK$1, DataRegularSeason20242025!$E$3:$E$1315, $A2)</f>
        <v>21</v>
      </c>
      <c r="FL2">
        <f>SUMIFS(DataRegularSeason20242025!$AA$3:$AA$1315,DataRegularSeason20242025!$B$3:$B$1315, "&lt;=" &amp; FL$1, DataRegularSeason20242025!$D$3:$D$1315, $A2)+SUMIFS(DataRegularSeason20242025!$AB$3:$AB$1315,DataRegularSeason20242025!$B$3:$B$1315, "&lt;=" &amp; FL$1, DataRegularSeason20242025!$E$3:$E$1315, $A2)</f>
        <v>21</v>
      </c>
      <c r="FM2">
        <f>SUMIFS(DataRegularSeason20242025!$AA$3:$AA$1315,DataRegularSeason20242025!$B$3:$B$1315, "&lt;=" &amp; FM$1, DataRegularSeason20242025!$D$3:$D$1315, $A2)+SUMIFS(DataRegularSeason20242025!$AB$3:$AB$1315,DataRegularSeason20242025!$B$3:$B$1315, "&lt;=" &amp; FM$1, DataRegularSeason20242025!$E$3:$E$1315, $A2)</f>
        <v>21</v>
      </c>
      <c r="FN2">
        <f>SUMIFS(DataRegularSeason20242025!$AA$3:$AA$1315,DataRegularSeason20242025!$B$3:$B$1315, "&lt;=" &amp; FN$1, DataRegularSeason20242025!$D$3:$D$1315, $A2)+SUMIFS(DataRegularSeason20242025!$AB$3:$AB$1315,DataRegularSeason20242025!$B$3:$B$1315, "&lt;=" &amp; FN$1, DataRegularSeason20242025!$E$3:$E$1315, $A2)</f>
        <v>21</v>
      </c>
      <c r="FO2">
        <f>SUMIFS(DataRegularSeason20242025!$AA$3:$AA$1315,DataRegularSeason20242025!$B$3:$B$1315, "&lt;=" &amp; FO$1, DataRegularSeason20242025!$D$3:$D$1315, $A2)+SUMIFS(DataRegularSeason20242025!$AB$3:$AB$1315,DataRegularSeason20242025!$B$3:$B$1315, "&lt;=" &amp; FO$1, DataRegularSeason20242025!$E$3:$E$1315, $A2)</f>
        <v>21</v>
      </c>
      <c r="FP2">
        <f>SUMIFS(DataRegularSeason20242025!$AA$3:$AA$1315,DataRegularSeason20242025!$B$3:$B$1315, "&lt;=" &amp; FP$1, DataRegularSeason20242025!$D$3:$D$1315, $A2)+SUMIFS(DataRegularSeason20242025!$AB$3:$AB$1315,DataRegularSeason20242025!$B$3:$B$1315, "&lt;=" &amp; FP$1, DataRegularSeason20242025!$E$3:$E$1315, $A2)</f>
        <v>21</v>
      </c>
      <c r="FQ2">
        <f>SUMIFS(DataRegularSeason20242025!$AA$3:$AA$1315,DataRegularSeason20242025!$B$3:$B$1315, "&lt;=" &amp; FQ$1, DataRegularSeason20242025!$D$3:$D$1315, $A2)+SUMIFS(DataRegularSeason20242025!$AB$3:$AB$1315,DataRegularSeason20242025!$B$3:$B$1315, "&lt;=" &amp; FQ$1, DataRegularSeason20242025!$E$3:$E$1315, $A2)</f>
        <v>21</v>
      </c>
      <c r="FR2">
        <f>SUMIFS(DataRegularSeason20242025!$AA$3:$AA$1315,DataRegularSeason20242025!$B$3:$B$1315, "&lt;=" &amp; FR$1, DataRegularSeason20242025!$D$3:$D$1315, $A2)+SUMIFS(DataRegularSeason20242025!$AB$3:$AB$1315,DataRegularSeason20242025!$B$3:$B$1315, "&lt;=" &amp; FR$1, DataRegularSeason20242025!$E$3:$E$1315, $A2)</f>
        <v>21</v>
      </c>
      <c r="FS2">
        <f>SUMIFS(DataRegularSeason20242025!$AA$3:$AA$1315,DataRegularSeason20242025!$B$3:$B$1315, "&lt;=" &amp; FS$1, DataRegularSeason20242025!$D$3:$D$1315, $A2)+SUMIFS(DataRegularSeason20242025!$AB$3:$AB$1315,DataRegularSeason20242025!$B$3:$B$1315, "&lt;=" &amp; FS$1, DataRegularSeason20242025!$E$3:$E$1315, $A2)</f>
        <v>21</v>
      </c>
      <c r="FT2">
        <f>SUMIFS(DataRegularSeason20242025!$AA$3:$AA$1315,DataRegularSeason20242025!$B$3:$B$1315, "&lt;=" &amp; FT$1, DataRegularSeason20242025!$D$3:$D$1315, $A2)+SUMIFS(DataRegularSeason20242025!$AB$3:$AB$1315,DataRegularSeason20242025!$B$3:$B$1315, "&lt;=" &amp; FT$1, DataRegularSeason20242025!$E$3:$E$1315, $A2)</f>
        <v>21</v>
      </c>
      <c r="FU2">
        <f>SUMIFS(DataRegularSeason20242025!$AA$3:$AA$1315,DataRegularSeason20242025!$B$3:$B$1315, "&lt;=" &amp; FU$1, DataRegularSeason20242025!$D$3:$D$1315, $A2)+SUMIFS(DataRegularSeason20242025!$AB$3:$AB$1315,DataRegularSeason20242025!$B$3:$B$1315, "&lt;=" &amp; FU$1, DataRegularSeason20242025!$E$3:$E$1315, $A2)</f>
        <v>21</v>
      </c>
      <c r="FV2">
        <f>SUMIFS(DataRegularSeason20242025!$AA$3:$AA$1315,DataRegularSeason20242025!$B$3:$B$1315, "&lt;=" &amp; FV$1, DataRegularSeason20242025!$D$3:$D$1315, $A2)+SUMIFS(DataRegularSeason20242025!$AB$3:$AB$1315,DataRegularSeason20242025!$B$3:$B$1315, "&lt;=" &amp; FV$1, DataRegularSeason20242025!$E$3:$E$1315, $A2)</f>
        <v>21</v>
      </c>
      <c r="FW2">
        <f>SUMIFS(DataRegularSeason20242025!$AA$3:$AA$1315,DataRegularSeason20242025!$B$3:$B$1315, "&lt;=" &amp; FW$1, DataRegularSeason20242025!$D$3:$D$1315, $A2)+SUMIFS(DataRegularSeason20242025!$AB$3:$AB$1315,DataRegularSeason20242025!$B$3:$B$1315, "&lt;=" &amp; FW$1, DataRegularSeason20242025!$E$3:$E$1315, $A2)</f>
        <v>21</v>
      </c>
      <c r="FX2">
        <f>SUMIFS(DataRegularSeason20242025!$AA$3:$AA$1315,DataRegularSeason20242025!$B$3:$B$1315, "&lt;=" &amp; FX$1, DataRegularSeason20242025!$D$3:$D$1315, $A2)+SUMIFS(DataRegularSeason20242025!$AB$3:$AB$1315,DataRegularSeason20242025!$B$3:$B$1315, "&lt;=" &amp; FX$1, DataRegularSeason20242025!$E$3:$E$1315, $A2)</f>
        <v>21</v>
      </c>
      <c r="FY2">
        <f>SUMIFS(DataRegularSeason20242025!$AA$3:$AA$1315,DataRegularSeason20242025!$B$3:$B$1315, "&lt;=" &amp; FY$1, DataRegularSeason20242025!$D$3:$D$1315, $A2)+SUMIFS(DataRegularSeason20242025!$AB$3:$AB$1315,DataRegularSeason20242025!$B$3:$B$1315, "&lt;=" &amp; FY$1, DataRegularSeason20242025!$E$3:$E$1315, $A2)</f>
        <v>21</v>
      </c>
      <c r="FZ2">
        <f>SUMIFS(DataRegularSeason20242025!$AA$3:$AA$1315,DataRegularSeason20242025!$B$3:$B$1315, "&lt;=" &amp; FZ$1, DataRegularSeason20242025!$D$3:$D$1315, $A2)+SUMIFS(DataRegularSeason20242025!$AB$3:$AB$1315,DataRegularSeason20242025!$B$3:$B$1315, "&lt;=" &amp; FZ$1, DataRegularSeason20242025!$E$3:$E$1315, $A2)</f>
        <v>21</v>
      </c>
      <c r="GA2">
        <f>SUMIFS(DataRegularSeason20242025!$AA$3:$AA$1315,DataRegularSeason20242025!$B$3:$B$1315, "&lt;=" &amp; GA$1, DataRegularSeason20242025!$D$3:$D$1315, $A2)+SUMIFS(DataRegularSeason20242025!$AB$3:$AB$1315,DataRegularSeason20242025!$B$3:$B$1315, "&lt;=" &amp; GA$1, DataRegularSeason20242025!$E$3:$E$1315, $A2)</f>
        <v>21</v>
      </c>
      <c r="GB2">
        <f>SUMIFS(DataRegularSeason20242025!$AA$3:$AA$1315,DataRegularSeason20242025!$B$3:$B$1315, "&lt;=" &amp; GB$1, DataRegularSeason20242025!$D$3:$D$1315, $A2)+SUMIFS(DataRegularSeason20242025!$AB$3:$AB$1315,DataRegularSeason20242025!$B$3:$B$1315, "&lt;=" &amp; GB$1, DataRegularSeason20242025!$E$3:$E$1315, $A2)</f>
        <v>21</v>
      </c>
      <c r="GC2">
        <f>SUMIFS(DataRegularSeason20242025!$AA$3:$AA$1315,DataRegularSeason20242025!$B$3:$B$1315, "&lt;=" &amp; GC$1, DataRegularSeason20242025!$D$3:$D$1315, $A2)+SUMIFS(DataRegularSeason20242025!$AB$3:$AB$1315,DataRegularSeason20242025!$B$3:$B$1315, "&lt;=" &amp; GC$1, DataRegularSeason20242025!$E$3:$E$1315, $A2)</f>
        <v>21</v>
      </c>
      <c r="GD2">
        <f>SUMIFS(DataRegularSeason20242025!$AA$3:$AA$1315,DataRegularSeason20242025!$B$3:$B$1315, "&lt;=" &amp; GD$1, DataRegularSeason20242025!$D$3:$D$1315, $A2)+SUMIFS(DataRegularSeason20242025!$AB$3:$AB$1315,DataRegularSeason20242025!$B$3:$B$1315, "&lt;=" &amp; GD$1, DataRegularSeason20242025!$E$3:$E$1315, $A2)</f>
        <v>21</v>
      </c>
      <c r="GE2">
        <f>SUMIFS(DataRegularSeason20242025!$AA$3:$AA$1315,DataRegularSeason20242025!$B$3:$B$1315, "&lt;=" &amp; GE$1, DataRegularSeason20242025!$D$3:$D$1315, $A2)+SUMIFS(DataRegularSeason20242025!$AB$3:$AB$1315,DataRegularSeason20242025!$B$3:$B$1315, "&lt;=" &amp; GE$1, DataRegularSeason20242025!$E$3:$E$1315, $A2)</f>
        <v>21</v>
      </c>
      <c r="GF2">
        <f>SUMIFS(DataRegularSeason20242025!$AA$3:$AA$1315,DataRegularSeason20242025!$B$3:$B$1315, "&lt;=" &amp; GF$1, DataRegularSeason20242025!$D$3:$D$1315, $A2)+SUMIFS(DataRegularSeason20242025!$AB$3:$AB$1315,DataRegularSeason20242025!$B$3:$B$1315, "&lt;=" &amp; GF$1, DataRegularSeason20242025!$E$3:$E$1315, $A2)</f>
        <v>21</v>
      </c>
      <c r="GG2">
        <f>SUMIFS(DataRegularSeason20242025!$AA$3:$AA$1315,DataRegularSeason20242025!$B$3:$B$1315, "&lt;=" &amp; GG$1, DataRegularSeason20242025!$D$3:$D$1315, $A2)+SUMIFS(DataRegularSeason20242025!$AB$3:$AB$1315,DataRegularSeason20242025!$B$3:$B$1315, "&lt;=" &amp; GG$1, DataRegularSeason20242025!$E$3:$E$1315, $A2)</f>
        <v>21</v>
      </c>
      <c r="GH2">
        <f>SUMIFS(DataRegularSeason20242025!$AA$3:$AA$1315,DataRegularSeason20242025!$B$3:$B$1315, "&lt;=" &amp; GH$1, DataRegularSeason20242025!$D$3:$D$1315, $A2)+SUMIFS(DataRegularSeason20242025!$AB$3:$AB$1315,DataRegularSeason20242025!$B$3:$B$1315, "&lt;=" &amp; GH$1, DataRegularSeason20242025!$E$3:$E$1315, $A2)</f>
        <v>21</v>
      </c>
      <c r="GI2">
        <f>SUMIFS(DataRegularSeason20242025!$AA$3:$AA$1315,DataRegularSeason20242025!$B$3:$B$1315, "&lt;=" &amp; GI$1, DataRegularSeason20242025!$D$3:$D$1315, $A2)+SUMIFS(DataRegularSeason20242025!$AB$3:$AB$1315,DataRegularSeason20242025!$B$3:$B$1315, "&lt;=" &amp; GI$1, DataRegularSeason20242025!$E$3:$E$1315, $A2)</f>
        <v>21</v>
      </c>
      <c r="GJ2">
        <f>SUMIFS(DataRegularSeason20242025!$AA$3:$AA$1315,DataRegularSeason20242025!$B$3:$B$1315, "&lt;=" &amp; GJ$1, DataRegularSeason20242025!$D$3:$D$1315, $A2)+SUMIFS(DataRegularSeason20242025!$AB$3:$AB$1315,DataRegularSeason20242025!$B$3:$B$1315, "&lt;=" &amp; GJ$1, DataRegularSeason20242025!$E$3:$E$1315, $A2)</f>
        <v>21</v>
      </c>
      <c r="GK2">
        <f>SUMIFS(DataRegularSeason20242025!$AA$3:$AA$1315,DataRegularSeason20242025!$B$3:$B$1315, "&lt;=" &amp; GK$1, DataRegularSeason20242025!$D$3:$D$1315, $A2)+SUMIFS(DataRegularSeason20242025!$AB$3:$AB$1315,DataRegularSeason20242025!$B$3:$B$1315, "&lt;=" &amp; GK$1, DataRegularSeason20242025!$E$3:$E$1315, $A2)</f>
        <v>21</v>
      </c>
      <c r="GL2">
        <f>SUMIFS(DataRegularSeason20242025!$AA$3:$AA$1315,DataRegularSeason20242025!$B$3:$B$1315, "&lt;=" &amp; GL$1, DataRegularSeason20242025!$D$3:$D$1315, $A2)+SUMIFS(DataRegularSeason20242025!$AB$3:$AB$1315,DataRegularSeason20242025!$B$3:$B$1315, "&lt;=" &amp; GL$1, DataRegularSeason20242025!$E$3:$E$1315, $A2)</f>
        <v>21</v>
      </c>
      <c r="GM2">
        <f>SUMIFS(DataRegularSeason20242025!$AA$3:$AA$1315,DataRegularSeason20242025!$B$3:$B$1315, "&lt;=" &amp; GM$1, DataRegularSeason20242025!$D$3:$D$1315, $A2)+SUMIFS(DataRegularSeason20242025!$AB$3:$AB$1315,DataRegularSeason20242025!$B$3:$B$1315, "&lt;=" &amp; GM$1, DataRegularSeason20242025!$E$3:$E$1315, $A2)</f>
        <v>21</v>
      </c>
      <c r="GN2">
        <f>SUMIFS(DataRegularSeason20242025!$AA$3:$AA$1315,DataRegularSeason20242025!$B$3:$B$1315, "&lt;=" &amp; GN$1, DataRegularSeason20242025!$D$3:$D$1315, $A2)+SUMIFS(DataRegularSeason20242025!$AB$3:$AB$1315,DataRegularSeason20242025!$B$3:$B$1315, "&lt;=" &amp; GN$1, DataRegularSeason20242025!$E$3:$E$1315, $A2)</f>
        <v>21</v>
      </c>
      <c r="GO2">
        <f>SUMIFS(DataRegularSeason20242025!$AA$3:$AA$1315,DataRegularSeason20242025!$B$3:$B$1315, "&lt;=" &amp; GO$1, DataRegularSeason20242025!$D$3:$D$1315, $A2)+SUMIFS(DataRegularSeason20242025!$AB$3:$AB$1315,DataRegularSeason20242025!$B$3:$B$1315, "&lt;=" &amp; GO$1, DataRegularSeason20242025!$E$3:$E$1315, $A2)</f>
        <v>21</v>
      </c>
      <c r="GP2">
        <f>SUMIFS(DataRegularSeason20242025!$AA$3:$AA$1315,DataRegularSeason20242025!$B$3:$B$1315, "&lt;=" &amp; GP$1, DataRegularSeason20242025!$D$3:$D$1315, $A2)+SUMIFS(DataRegularSeason20242025!$AB$3:$AB$1315,DataRegularSeason20242025!$B$3:$B$1315, "&lt;=" &amp; GP$1, DataRegularSeason20242025!$E$3:$E$1315, $A2)</f>
        <v>21</v>
      </c>
      <c r="GQ2">
        <f>SUMIFS(DataRegularSeason20242025!$AA$3:$AA$1315,DataRegularSeason20242025!$B$3:$B$1315, "&lt;=" &amp; GQ$1, DataRegularSeason20242025!$D$3:$D$1315, $A2)+SUMIFS(DataRegularSeason20242025!$AB$3:$AB$1315,DataRegularSeason20242025!$B$3:$B$1315, "&lt;=" &amp; GQ$1, DataRegularSeason20242025!$E$3:$E$1315, $A2)</f>
        <v>21</v>
      </c>
      <c r="GR2">
        <f>SUMIFS(DataRegularSeason20242025!$AA$3:$AA$1315,DataRegularSeason20242025!$B$3:$B$1315, "&lt;=" &amp; GR$1, DataRegularSeason20242025!$D$3:$D$1315, $A2)+SUMIFS(DataRegularSeason20242025!$AB$3:$AB$1315,DataRegularSeason20242025!$B$3:$B$1315, "&lt;=" &amp; GR$1, DataRegularSeason20242025!$E$3:$E$1315, $A2)</f>
        <v>21</v>
      </c>
      <c r="GS2">
        <f>SUMIFS(DataRegularSeason20242025!$AA$3:$AA$1315,DataRegularSeason20242025!$B$3:$B$1315, "&lt;=" &amp; GS$1, DataRegularSeason20242025!$D$3:$D$1315, $A2)+SUMIFS(DataRegularSeason20242025!$AB$3:$AB$1315,DataRegularSeason20242025!$B$3:$B$1315, "&lt;=" &amp; GS$1, DataRegularSeason20242025!$E$3:$E$1315, $A2)</f>
        <v>21</v>
      </c>
      <c r="GT2">
        <f>SUMIFS(DataRegularSeason20242025!$AA$3:$AA$1315,DataRegularSeason20242025!$B$3:$B$1315, "&lt;=" &amp; GT$1, DataRegularSeason20242025!$D$3:$D$1315, $A2)+SUMIFS(DataRegularSeason20242025!$AB$3:$AB$1315,DataRegularSeason20242025!$B$3:$B$1315, "&lt;=" &amp; GT$1, DataRegularSeason20242025!$E$3:$E$1315, $A2)</f>
        <v>21</v>
      </c>
      <c r="GU2">
        <f>SUMIFS(DataRegularSeason20242025!$AA$3:$AA$1315,DataRegularSeason20242025!$B$3:$B$1315, "&lt;=" &amp; GU$1, DataRegularSeason20242025!$D$3:$D$1315, $A2)+SUMIFS(DataRegularSeason20242025!$AB$3:$AB$1315,DataRegularSeason20242025!$B$3:$B$1315, "&lt;=" &amp; GU$1, DataRegularSeason20242025!$E$3:$E$1315, $A2)</f>
        <v>21</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16</v>
      </c>
      <c r="AO3">
        <f>SUMIFS(DataRegularSeason20242025!$AA$3:$AA$1315,DataRegularSeason20242025!$B$3:$B$1315, "&lt;=" &amp; AO$1, DataRegularSeason20242025!$D$3:$D$1315, $A3)+SUMIFS(DataRegularSeason20242025!$AB$3:$AB$1315,DataRegularSeason20242025!$B$3:$B$1315, "&lt;=" &amp; AO$1, DataRegularSeason20242025!$E$3:$E$1315, $A3)</f>
        <v>16</v>
      </c>
      <c r="AP3">
        <f>SUMIFS(DataRegularSeason20242025!$AA$3:$AA$1315,DataRegularSeason20242025!$B$3:$B$1315, "&lt;=" &amp; AP$1, DataRegularSeason20242025!$D$3:$D$1315, $A3)+SUMIFS(DataRegularSeason20242025!$AB$3:$AB$1315,DataRegularSeason20242025!$B$3:$B$1315, "&lt;=" &amp; AP$1, DataRegularSeason20242025!$E$3:$E$1315, $A3)</f>
        <v>16</v>
      </c>
      <c r="AQ3">
        <f>SUMIFS(DataRegularSeason20242025!$AA$3:$AA$1315,DataRegularSeason20242025!$B$3:$B$1315, "&lt;=" &amp; AQ$1, DataRegularSeason20242025!$D$3:$D$1315, $A3)+SUMIFS(DataRegularSeason20242025!$AB$3:$AB$1315,DataRegularSeason20242025!$B$3:$B$1315, "&lt;=" &amp; AQ$1, DataRegularSeason20242025!$E$3:$E$1315, $A3)</f>
        <v>16</v>
      </c>
      <c r="AR3">
        <f>SUMIFS(DataRegularSeason20242025!$AA$3:$AA$1315,DataRegularSeason20242025!$B$3:$B$1315, "&lt;=" &amp; AR$1, DataRegularSeason20242025!$D$3:$D$1315, $A3)+SUMIFS(DataRegularSeason20242025!$AB$3:$AB$1315,DataRegularSeason20242025!$B$3:$B$1315, "&lt;=" &amp; AR$1, DataRegularSeason20242025!$E$3:$E$1315, $A3)</f>
        <v>16</v>
      </c>
      <c r="AS3">
        <f>SUMIFS(DataRegularSeason20242025!$AA$3:$AA$1315,DataRegularSeason20242025!$B$3:$B$1315, "&lt;=" &amp; AS$1, DataRegularSeason20242025!$D$3:$D$1315, $A3)+SUMIFS(DataRegularSeason20242025!$AB$3:$AB$1315,DataRegularSeason20242025!$B$3:$B$1315, "&lt;=" &amp; AS$1, DataRegularSeason20242025!$E$3:$E$1315, $A3)</f>
        <v>16</v>
      </c>
      <c r="AT3">
        <f>SUMIFS(DataRegularSeason20242025!$AA$3:$AA$1315,DataRegularSeason20242025!$B$3:$B$1315, "&lt;=" &amp; AT$1, DataRegularSeason20242025!$D$3:$D$1315, $A3)+SUMIFS(DataRegularSeason20242025!$AB$3:$AB$1315,DataRegularSeason20242025!$B$3:$B$1315, "&lt;=" &amp; AT$1, DataRegularSeason20242025!$E$3:$E$1315, $A3)</f>
        <v>16</v>
      </c>
      <c r="AU3">
        <f>SUMIFS(DataRegularSeason20242025!$AA$3:$AA$1315,DataRegularSeason20242025!$B$3:$B$1315, "&lt;=" &amp; AU$1, DataRegularSeason20242025!$D$3:$D$1315, $A3)+SUMIFS(DataRegularSeason20242025!$AB$3:$AB$1315,DataRegularSeason20242025!$B$3:$B$1315, "&lt;=" &amp; AU$1, DataRegularSeason20242025!$E$3:$E$1315, $A3)</f>
        <v>16</v>
      </c>
      <c r="AV3">
        <f>SUMIFS(DataRegularSeason20242025!$AA$3:$AA$1315,DataRegularSeason20242025!$B$3:$B$1315, "&lt;=" &amp; AV$1, DataRegularSeason20242025!$D$3:$D$1315, $A3)+SUMIFS(DataRegularSeason20242025!$AB$3:$AB$1315,DataRegularSeason20242025!$B$3:$B$1315, "&lt;=" &amp; AV$1, DataRegularSeason20242025!$E$3:$E$1315, $A3)</f>
        <v>16</v>
      </c>
      <c r="AW3">
        <f>SUMIFS(DataRegularSeason20242025!$AA$3:$AA$1315,DataRegularSeason20242025!$B$3:$B$1315, "&lt;=" &amp; AW$1, DataRegularSeason20242025!$D$3:$D$1315, $A3)+SUMIFS(DataRegularSeason20242025!$AB$3:$AB$1315,DataRegularSeason20242025!$B$3:$B$1315, "&lt;=" &amp; AW$1, DataRegularSeason20242025!$E$3:$E$1315, $A3)</f>
        <v>16</v>
      </c>
      <c r="AX3">
        <f>SUMIFS(DataRegularSeason20242025!$AA$3:$AA$1315,DataRegularSeason20242025!$B$3:$B$1315, "&lt;=" &amp; AX$1, DataRegularSeason20242025!$D$3:$D$1315, $A3)+SUMIFS(DataRegularSeason20242025!$AB$3:$AB$1315,DataRegularSeason20242025!$B$3:$B$1315, "&lt;=" &amp; AX$1, DataRegularSeason20242025!$E$3:$E$1315, $A3)</f>
        <v>16</v>
      </c>
      <c r="AY3">
        <f>SUMIFS(DataRegularSeason20242025!$AA$3:$AA$1315,DataRegularSeason20242025!$B$3:$B$1315, "&lt;=" &amp; AY$1, DataRegularSeason20242025!$D$3:$D$1315, $A3)+SUMIFS(DataRegularSeason20242025!$AB$3:$AB$1315,DataRegularSeason20242025!$B$3:$B$1315, "&lt;=" &amp; AY$1, DataRegularSeason20242025!$E$3:$E$1315, $A3)</f>
        <v>16</v>
      </c>
      <c r="AZ3">
        <f>SUMIFS(DataRegularSeason20242025!$AA$3:$AA$1315,DataRegularSeason20242025!$B$3:$B$1315, "&lt;=" &amp; AZ$1, DataRegularSeason20242025!$D$3:$D$1315, $A3)+SUMIFS(DataRegularSeason20242025!$AB$3:$AB$1315,DataRegularSeason20242025!$B$3:$B$1315, "&lt;=" &amp; AZ$1, DataRegularSeason20242025!$E$3:$E$1315, $A3)</f>
        <v>16</v>
      </c>
      <c r="BA3">
        <f>SUMIFS(DataRegularSeason20242025!$AA$3:$AA$1315,DataRegularSeason20242025!$B$3:$B$1315, "&lt;=" &amp; BA$1, DataRegularSeason20242025!$D$3:$D$1315, $A3)+SUMIFS(DataRegularSeason20242025!$AB$3:$AB$1315,DataRegularSeason20242025!$B$3:$B$1315, "&lt;=" &amp; BA$1, DataRegularSeason20242025!$E$3:$E$1315, $A3)</f>
        <v>16</v>
      </c>
      <c r="BB3">
        <f>SUMIFS(DataRegularSeason20242025!$AA$3:$AA$1315,DataRegularSeason20242025!$B$3:$B$1315, "&lt;=" &amp; BB$1, DataRegularSeason20242025!$D$3:$D$1315, $A3)+SUMIFS(DataRegularSeason20242025!$AB$3:$AB$1315,DataRegularSeason20242025!$B$3:$B$1315, "&lt;=" &amp; BB$1, DataRegularSeason20242025!$E$3:$E$1315, $A3)</f>
        <v>16</v>
      </c>
      <c r="BC3">
        <f>SUMIFS(DataRegularSeason20242025!$AA$3:$AA$1315,DataRegularSeason20242025!$B$3:$B$1315, "&lt;=" &amp; BC$1, DataRegularSeason20242025!$D$3:$D$1315, $A3)+SUMIFS(DataRegularSeason20242025!$AB$3:$AB$1315,DataRegularSeason20242025!$B$3:$B$1315, "&lt;=" &amp; BC$1, DataRegularSeason20242025!$E$3:$E$1315, $A3)</f>
        <v>16</v>
      </c>
      <c r="BD3">
        <f>SUMIFS(DataRegularSeason20242025!$AA$3:$AA$1315,DataRegularSeason20242025!$B$3:$B$1315, "&lt;=" &amp; BD$1, DataRegularSeason20242025!$D$3:$D$1315, $A3)+SUMIFS(DataRegularSeason20242025!$AB$3:$AB$1315,DataRegularSeason20242025!$B$3:$B$1315, "&lt;=" &amp; BD$1, DataRegularSeason20242025!$E$3:$E$1315, $A3)</f>
        <v>16</v>
      </c>
      <c r="BE3">
        <f>SUMIFS(DataRegularSeason20242025!$AA$3:$AA$1315,DataRegularSeason20242025!$B$3:$B$1315, "&lt;=" &amp; BE$1, DataRegularSeason20242025!$D$3:$D$1315, $A3)+SUMIFS(DataRegularSeason20242025!$AB$3:$AB$1315,DataRegularSeason20242025!$B$3:$B$1315, "&lt;=" &amp; BE$1, DataRegularSeason20242025!$E$3:$E$1315, $A3)</f>
        <v>16</v>
      </c>
      <c r="BF3">
        <f>SUMIFS(DataRegularSeason20242025!$AA$3:$AA$1315,DataRegularSeason20242025!$B$3:$B$1315, "&lt;=" &amp; BF$1, DataRegularSeason20242025!$D$3:$D$1315, $A3)+SUMIFS(DataRegularSeason20242025!$AB$3:$AB$1315,DataRegularSeason20242025!$B$3:$B$1315, "&lt;=" &amp; BF$1, DataRegularSeason20242025!$E$3:$E$1315, $A3)</f>
        <v>16</v>
      </c>
      <c r="BG3">
        <f>SUMIFS(DataRegularSeason20242025!$AA$3:$AA$1315,DataRegularSeason20242025!$B$3:$B$1315, "&lt;=" &amp; BG$1, DataRegularSeason20242025!$D$3:$D$1315, $A3)+SUMIFS(DataRegularSeason20242025!$AB$3:$AB$1315,DataRegularSeason20242025!$B$3:$B$1315, "&lt;=" &amp; BG$1, DataRegularSeason20242025!$E$3:$E$1315, $A3)</f>
        <v>16</v>
      </c>
      <c r="BH3">
        <f>SUMIFS(DataRegularSeason20242025!$AA$3:$AA$1315,DataRegularSeason20242025!$B$3:$B$1315, "&lt;=" &amp; BH$1, DataRegularSeason20242025!$D$3:$D$1315, $A3)+SUMIFS(DataRegularSeason20242025!$AB$3:$AB$1315,DataRegularSeason20242025!$B$3:$B$1315, "&lt;=" &amp; BH$1, DataRegularSeason20242025!$E$3:$E$1315, $A3)</f>
        <v>16</v>
      </c>
      <c r="BI3">
        <f>SUMIFS(DataRegularSeason20242025!$AA$3:$AA$1315,DataRegularSeason20242025!$B$3:$B$1315, "&lt;=" &amp; BI$1, DataRegularSeason20242025!$D$3:$D$1315, $A3)+SUMIFS(DataRegularSeason20242025!$AB$3:$AB$1315,DataRegularSeason20242025!$B$3:$B$1315, "&lt;=" &amp; BI$1, DataRegularSeason20242025!$E$3:$E$1315, $A3)</f>
        <v>16</v>
      </c>
      <c r="BJ3">
        <f>SUMIFS(DataRegularSeason20242025!$AA$3:$AA$1315,DataRegularSeason20242025!$B$3:$B$1315, "&lt;=" &amp; BJ$1, DataRegularSeason20242025!$D$3:$D$1315, $A3)+SUMIFS(DataRegularSeason20242025!$AB$3:$AB$1315,DataRegularSeason20242025!$B$3:$B$1315, "&lt;=" &amp; BJ$1, DataRegularSeason20242025!$E$3:$E$1315, $A3)</f>
        <v>16</v>
      </c>
      <c r="BK3">
        <f>SUMIFS(DataRegularSeason20242025!$AA$3:$AA$1315,DataRegularSeason20242025!$B$3:$B$1315, "&lt;=" &amp; BK$1, DataRegularSeason20242025!$D$3:$D$1315, $A3)+SUMIFS(DataRegularSeason20242025!$AB$3:$AB$1315,DataRegularSeason20242025!$B$3:$B$1315, "&lt;=" &amp; BK$1, DataRegularSeason20242025!$E$3:$E$1315, $A3)</f>
        <v>16</v>
      </c>
      <c r="BL3">
        <f>SUMIFS(DataRegularSeason20242025!$AA$3:$AA$1315,DataRegularSeason20242025!$B$3:$B$1315, "&lt;=" &amp; BL$1, DataRegularSeason20242025!$D$3:$D$1315, $A3)+SUMIFS(DataRegularSeason20242025!$AB$3:$AB$1315,DataRegularSeason20242025!$B$3:$B$1315, "&lt;=" &amp; BL$1, DataRegularSeason20242025!$E$3:$E$1315, $A3)</f>
        <v>16</v>
      </c>
      <c r="BM3">
        <f>SUMIFS(DataRegularSeason20242025!$AA$3:$AA$1315,DataRegularSeason20242025!$B$3:$B$1315, "&lt;=" &amp; BM$1, DataRegularSeason20242025!$D$3:$D$1315, $A3)+SUMIFS(DataRegularSeason20242025!$AB$3:$AB$1315,DataRegularSeason20242025!$B$3:$B$1315, "&lt;=" &amp; BM$1, DataRegularSeason20242025!$E$3:$E$1315, $A3)</f>
        <v>16</v>
      </c>
      <c r="BN3">
        <f>SUMIFS(DataRegularSeason20242025!$AA$3:$AA$1315,DataRegularSeason20242025!$B$3:$B$1315, "&lt;=" &amp; BN$1, DataRegularSeason20242025!$D$3:$D$1315, $A3)+SUMIFS(DataRegularSeason20242025!$AB$3:$AB$1315,DataRegularSeason20242025!$B$3:$B$1315, "&lt;=" &amp; BN$1, DataRegularSeason20242025!$E$3:$E$1315, $A3)</f>
        <v>16</v>
      </c>
      <c r="BO3">
        <f>SUMIFS(DataRegularSeason20242025!$AA$3:$AA$1315,DataRegularSeason20242025!$B$3:$B$1315, "&lt;=" &amp; BO$1, DataRegularSeason20242025!$D$3:$D$1315, $A3)+SUMIFS(DataRegularSeason20242025!$AB$3:$AB$1315,DataRegularSeason20242025!$B$3:$B$1315, "&lt;=" &amp; BO$1, DataRegularSeason20242025!$E$3:$E$1315, $A3)</f>
        <v>16</v>
      </c>
      <c r="BP3">
        <f>SUMIFS(DataRegularSeason20242025!$AA$3:$AA$1315,DataRegularSeason20242025!$B$3:$B$1315, "&lt;=" &amp; BP$1, DataRegularSeason20242025!$D$3:$D$1315, $A3)+SUMIFS(DataRegularSeason20242025!$AB$3:$AB$1315,DataRegularSeason20242025!$B$3:$B$1315, "&lt;=" &amp; BP$1, DataRegularSeason20242025!$E$3:$E$1315, $A3)</f>
        <v>16</v>
      </c>
      <c r="BQ3">
        <f>SUMIFS(DataRegularSeason20242025!$AA$3:$AA$1315,DataRegularSeason20242025!$B$3:$B$1315, "&lt;=" &amp; BQ$1, DataRegularSeason20242025!$D$3:$D$1315, $A3)+SUMIFS(DataRegularSeason20242025!$AB$3:$AB$1315,DataRegularSeason20242025!$B$3:$B$1315, "&lt;=" &amp; BQ$1, DataRegularSeason20242025!$E$3:$E$1315, $A3)</f>
        <v>16</v>
      </c>
      <c r="BR3">
        <f>SUMIFS(DataRegularSeason20242025!$AA$3:$AA$1315,DataRegularSeason20242025!$B$3:$B$1315, "&lt;=" &amp; BR$1, DataRegularSeason20242025!$D$3:$D$1315, $A3)+SUMIFS(DataRegularSeason20242025!$AB$3:$AB$1315,DataRegularSeason20242025!$B$3:$B$1315, "&lt;=" &amp; BR$1, DataRegularSeason20242025!$E$3:$E$1315, $A3)</f>
        <v>16</v>
      </c>
      <c r="BS3">
        <f>SUMIFS(DataRegularSeason20242025!$AA$3:$AA$1315,DataRegularSeason20242025!$B$3:$B$1315, "&lt;=" &amp; BS$1, DataRegularSeason20242025!$D$3:$D$1315, $A3)+SUMIFS(DataRegularSeason20242025!$AB$3:$AB$1315,DataRegularSeason20242025!$B$3:$B$1315, "&lt;=" &amp; BS$1, DataRegularSeason20242025!$E$3:$E$1315, $A3)</f>
        <v>16</v>
      </c>
      <c r="BT3">
        <f>SUMIFS(DataRegularSeason20242025!$AA$3:$AA$1315,DataRegularSeason20242025!$B$3:$B$1315, "&lt;=" &amp; BT$1, DataRegularSeason20242025!$D$3:$D$1315, $A3)+SUMIFS(DataRegularSeason20242025!$AB$3:$AB$1315,DataRegularSeason20242025!$B$3:$B$1315, "&lt;=" &amp; BT$1, DataRegularSeason20242025!$E$3:$E$1315, $A3)</f>
        <v>16</v>
      </c>
      <c r="BU3">
        <f>SUMIFS(DataRegularSeason20242025!$AA$3:$AA$1315,DataRegularSeason20242025!$B$3:$B$1315, "&lt;=" &amp; BU$1, DataRegularSeason20242025!$D$3:$D$1315, $A3)+SUMIFS(DataRegularSeason20242025!$AB$3:$AB$1315,DataRegularSeason20242025!$B$3:$B$1315, "&lt;=" &amp; BU$1, DataRegularSeason20242025!$E$3:$E$1315, $A3)</f>
        <v>16</v>
      </c>
      <c r="BV3">
        <f>SUMIFS(DataRegularSeason20242025!$AA$3:$AA$1315,DataRegularSeason20242025!$B$3:$B$1315, "&lt;=" &amp; BV$1, DataRegularSeason20242025!$D$3:$D$1315, $A3)+SUMIFS(DataRegularSeason20242025!$AB$3:$AB$1315,DataRegularSeason20242025!$B$3:$B$1315, "&lt;=" &amp; BV$1, DataRegularSeason20242025!$E$3:$E$1315, $A3)</f>
        <v>16</v>
      </c>
      <c r="BW3">
        <f>SUMIFS(DataRegularSeason20242025!$AA$3:$AA$1315,DataRegularSeason20242025!$B$3:$B$1315, "&lt;=" &amp; BW$1, DataRegularSeason20242025!$D$3:$D$1315, $A3)+SUMIFS(DataRegularSeason20242025!$AB$3:$AB$1315,DataRegularSeason20242025!$B$3:$B$1315, "&lt;=" &amp; BW$1, DataRegularSeason20242025!$E$3:$E$1315, $A3)</f>
        <v>16</v>
      </c>
      <c r="BX3">
        <f>SUMIFS(DataRegularSeason20242025!$AA$3:$AA$1315,DataRegularSeason20242025!$B$3:$B$1315, "&lt;=" &amp; BX$1, DataRegularSeason20242025!$D$3:$D$1315, $A3)+SUMIFS(DataRegularSeason20242025!$AB$3:$AB$1315,DataRegularSeason20242025!$B$3:$B$1315, "&lt;=" &amp; BX$1, DataRegularSeason20242025!$E$3:$E$1315, $A3)</f>
        <v>16</v>
      </c>
      <c r="BY3">
        <f>SUMIFS(DataRegularSeason20242025!$AA$3:$AA$1315,DataRegularSeason20242025!$B$3:$B$1315, "&lt;=" &amp; BY$1, DataRegularSeason20242025!$D$3:$D$1315, $A3)+SUMIFS(DataRegularSeason20242025!$AB$3:$AB$1315,DataRegularSeason20242025!$B$3:$B$1315, "&lt;=" &amp; BY$1, DataRegularSeason20242025!$E$3:$E$1315, $A3)</f>
        <v>16</v>
      </c>
      <c r="BZ3">
        <f>SUMIFS(DataRegularSeason20242025!$AA$3:$AA$1315,DataRegularSeason20242025!$B$3:$B$1315, "&lt;=" &amp; BZ$1, DataRegularSeason20242025!$D$3:$D$1315, $A3)+SUMIFS(DataRegularSeason20242025!$AB$3:$AB$1315,DataRegularSeason20242025!$B$3:$B$1315, "&lt;=" &amp; BZ$1, DataRegularSeason20242025!$E$3:$E$1315, $A3)</f>
        <v>16</v>
      </c>
      <c r="CA3">
        <f>SUMIFS(DataRegularSeason20242025!$AA$3:$AA$1315,DataRegularSeason20242025!$B$3:$B$1315, "&lt;=" &amp; CA$1, DataRegularSeason20242025!$D$3:$D$1315, $A3)+SUMIFS(DataRegularSeason20242025!$AB$3:$AB$1315,DataRegularSeason20242025!$B$3:$B$1315, "&lt;=" &amp; CA$1, DataRegularSeason20242025!$E$3:$E$1315, $A3)</f>
        <v>16</v>
      </c>
      <c r="CB3">
        <f>SUMIFS(DataRegularSeason20242025!$AA$3:$AA$1315,DataRegularSeason20242025!$B$3:$B$1315, "&lt;=" &amp; CB$1, DataRegularSeason20242025!$D$3:$D$1315, $A3)+SUMIFS(DataRegularSeason20242025!$AB$3:$AB$1315,DataRegularSeason20242025!$B$3:$B$1315, "&lt;=" &amp; CB$1, DataRegularSeason20242025!$E$3:$E$1315, $A3)</f>
        <v>16</v>
      </c>
      <c r="CC3">
        <f>SUMIFS(DataRegularSeason20242025!$AA$3:$AA$1315,DataRegularSeason20242025!$B$3:$B$1315, "&lt;=" &amp; CC$1, DataRegularSeason20242025!$D$3:$D$1315, $A3)+SUMIFS(DataRegularSeason20242025!$AB$3:$AB$1315,DataRegularSeason20242025!$B$3:$B$1315, "&lt;=" &amp; CC$1, DataRegularSeason20242025!$E$3:$E$1315, $A3)</f>
        <v>16</v>
      </c>
      <c r="CD3">
        <f>SUMIFS(DataRegularSeason20242025!$AA$3:$AA$1315,DataRegularSeason20242025!$B$3:$B$1315, "&lt;=" &amp; CD$1, DataRegularSeason20242025!$D$3:$D$1315, $A3)+SUMIFS(DataRegularSeason20242025!$AB$3:$AB$1315,DataRegularSeason20242025!$B$3:$B$1315, "&lt;=" &amp; CD$1, DataRegularSeason20242025!$E$3:$E$1315, $A3)</f>
        <v>16</v>
      </c>
      <c r="CE3">
        <f>SUMIFS(DataRegularSeason20242025!$AA$3:$AA$1315,DataRegularSeason20242025!$B$3:$B$1315, "&lt;=" &amp; CE$1, DataRegularSeason20242025!$D$3:$D$1315, $A3)+SUMIFS(DataRegularSeason20242025!$AB$3:$AB$1315,DataRegularSeason20242025!$B$3:$B$1315, "&lt;=" &amp; CE$1, DataRegularSeason20242025!$E$3:$E$1315, $A3)</f>
        <v>16</v>
      </c>
      <c r="CF3">
        <f>SUMIFS(DataRegularSeason20242025!$AA$3:$AA$1315,DataRegularSeason20242025!$B$3:$B$1315, "&lt;=" &amp; CF$1, DataRegularSeason20242025!$D$3:$D$1315, $A3)+SUMIFS(DataRegularSeason20242025!$AB$3:$AB$1315,DataRegularSeason20242025!$B$3:$B$1315, "&lt;=" &amp; CF$1, DataRegularSeason20242025!$E$3:$E$1315, $A3)</f>
        <v>16</v>
      </c>
      <c r="CG3">
        <f>SUMIFS(DataRegularSeason20242025!$AA$3:$AA$1315,DataRegularSeason20242025!$B$3:$B$1315, "&lt;=" &amp; CG$1, DataRegularSeason20242025!$D$3:$D$1315, $A3)+SUMIFS(DataRegularSeason20242025!$AB$3:$AB$1315,DataRegularSeason20242025!$B$3:$B$1315, "&lt;=" &amp; CG$1, DataRegularSeason20242025!$E$3:$E$1315, $A3)</f>
        <v>16</v>
      </c>
      <c r="CH3">
        <f>SUMIFS(DataRegularSeason20242025!$AA$3:$AA$1315,DataRegularSeason20242025!$B$3:$B$1315, "&lt;=" &amp; CH$1, DataRegularSeason20242025!$D$3:$D$1315, $A3)+SUMIFS(DataRegularSeason20242025!$AB$3:$AB$1315,DataRegularSeason20242025!$B$3:$B$1315, "&lt;=" &amp; CH$1, DataRegularSeason20242025!$E$3:$E$1315, $A3)</f>
        <v>16</v>
      </c>
      <c r="CI3">
        <f>SUMIFS(DataRegularSeason20242025!$AA$3:$AA$1315,DataRegularSeason20242025!$B$3:$B$1315, "&lt;=" &amp; CI$1, DataRegularSeason20242025!$D$3:$D$1315, $A3)+SUMIFS(DataRegularSeason20242025!$AB$3:$AB$1315,DataRegularSeason20242025!$B$3:$B$1315, "&lt;=" &amp; CI$1, DataRegularSeason20242025!$E$3:$E$1315, $A3)</f>
        <v>16</v>
      </c>
      <c r="CJ3">
        <f>SUMIFS(DataRegularSeason20242025!$AA$3:$AA$1315,DataRegularSeason20242025!$B$3:$B$1315, "&lt;=" &amp; CJ$1, DataRegularSeason20242025!$D$3:$D$1315, $A3)+SUMIFS(DataRegularSeason20242025!$AB$3:$AB$1315,DataRegularSeason20242025!$B$3:$B$1315, "&lt;=" &amp; CJ$1, DataRegularSeason20242025!$E$3:$E$1315, $A3)</f>
        <v>16</v>
      </c>
      <c r="CK3">
        <f>SUMIFS(DataRegularSeason20242025!$AA$3:$AA$1315,DataRegularSeason20242025!$B$3:$B$1315, "&lt;=" &amp; CK$1, DataRegularSeason20242025!$D$3:$D$1315, $A3)+SUMIFS(DataRegularSeason20242025!$AB$3:$AB$1315,DataRegularSeason20242025!$B$3:$B$1315, "&lt;=" &amp; CK$1, DataRegularSeason20242025!$E$3:$E$1315, $A3)</f>
        <v>16</v>
      </c>
      <c r="CL3">
        <f>SUMIFS(DataRegularSeason20242025!$AA$3:$AA$1315,DataRegularSeason20242025!$B$3:$B$1315, "&lt;=" &amp; CL$1, DataRegularSeason20242025!$D$3:$D$1315, $A3)+SUMIFS(DataRegularSeason20242025!$AB$3:$AB$1315,DataRegularSeason20242025!$B$3:$B$1315, "&lt;=" &amp; CL$1, DataRegularSeason20242025!$E$3:$E$1315, $A3)</f>
        <v>16</v>
      </c>
      <c r="CM3">
        <f>SUMIFS(DataRegularSeason20242025!$AA$3:$AA$1315,DataRegularSeason20242025!$B$3:$B$1315, "&lt;=" &amp; CM$1, DataRegularSeason20242025!$D$3:$D$1315, $A3)+SUMIFS(DataRegularSeason20242025!$AB$3:$AB$1315,DataRegularSeason20242025!$B$3:$B$1315, "&lt;=" &amp; CM$1, DataRegularSeason20242025!$E$3:$E$1315, $A3)</f>
        <v>16</v>
      </c>
      <c r="CN3">
        <f>SUMIFS(DataRegularSeason20242025!$AA$3:$AA$1315,DataRegularSeason20242025!$B$3:$B$1315, "&lt;=" &amp; CN$1, DataRegularSeason20242025!$D$3:$D$1315, $A3)+SUMIFS(DataRegularSeason20242025!$AB$3:$AB$1315,DataRegularSeason20242025!$B$3:$B$1315, "&lt;=" &amp; CN$1, DataRegularSeason20242025!$E$3:$E$1315, $A3)</f>
        <v>16</v>
      </c>
      <c r="CO3">
        <f>SUMIFS(DataRegularSeason20242025!$AA$3:$AA$1315,DataRegularSeason20242025!$B$3:$B$1315, "&lt;=" &amp; CO$1, DataRegularSeason20242025!$D$3:$D$1315, $A3)+SUMIFS(DataRegularSeason20242025!$AB$3:$AB$1315,DataRegularSeason20242025!$B$3:$B$1315, "&lt;=" &amp; CO$1, DataRegularSeason20242025!$E$3:$E$1315, $A3)</f>
        <v>16</v>
      </c>
      <c r="CP3">
        <f>SUMIFS(DataRegularSeason20242025!$AA$3:$AA$1315,DataRegularSeason20242025!$B$3:$B$1315, "&lt;=" &amp; CP$1, DataRegularSeason20242025!$D$3:$D$1315, $A3)+SUMIFS(DataRegularSeason20242025!$AB$3:$AB$1315,DataRegularSeason20242025!$B$3:$B$1315, "&lt;=" &amp; CP$1, DataRegularSeason20242025!$E$3:$E$1315, $A3)</f>
        <v>16</v>
      </c>
      <c r="CQ3">
        <f>SUMIFS(DataRegularSeason20242025!$AA$3:$AA$1315,DataRegularSeason20242025!$B$3:$B$1315, "&lt;=" &amp; CQ$1, DataRegularSeason20242025!$D$3:$D$1315, $A3)+SUMIFS(DataRegularSeason20242025!$AB$3:$AB$1315,DataRegularSeason20242025!$B$3:$B$1315, "&lt;=" &amp; CQ$1, DataRegularSeason20242025!$E$3:$E$1315, $A3)</f>
        <v>16</v>
      </c>
      <c r="CR3">
        <f>SUMIFS(DataRegularSeason20242025!$AA$3:$AA$1315,DataRegularSeason20242025!$B$3:$B$1315, "&lt;=" &amp; CR$1, DataRegularSeason20242025!$D$3:$D$1315, $A3)+SUMIFS(DataRegularSeason20242025!$AB$3:$AB$1315,DataRegularSeason20242025!$B$3:$B$1315, "&lt;=" &amp; CR$1, DataRegularSeason20242025!$E$3:$E$1315, $A3)</f>
        <v>16</v>
      </c>
      <c r="CS3">
        <f>SUMIFS(DataRegularSeason20242025!$AA$3:$AA$1315,DataRegularSeason20242025!$B$3:$B$1315, "&lt;=" &amp; CS$1, DataRegularSeason20242025!$D$3:$D$1315, $A3)+SUMIFS(DataRegularSeason20242025!$AB$3:$AB$1315,DataRegularSeason20242025!$B$3:$B$1315, "&lt;=" &amp; CS$1, DataRegularSeason20242025!$E$3:$E$1315, $A3)</f>
        <v>16</v>
      </c>
      <c r="CT3">
        <f>SUMIFS(DataRegularSeason20242025!$AA$3:$AA$1315,DataRegularSeason20242025!$B$3:$B$1315, "&lt;=" &amp; CT$1, DataRegularSeason20242025!$D$3:$D$1315, $A3)+SUMIFS(DataRegularSeason20242025!$AB$3:$AB$1315,DataRegularSeason20242025!$B$3:$B$1315, "&lt;=" &amp; CT$1, DataRegularSeason20242025!$E$3:$E$1315, $A3)</f>
        <v>16</v>
      </c>
      <c r="CU3">
        <f>SUMIFS(DataRegularSeason20242025!$AA$3:$AA$1315,DataRegularSeason20242025!$B$3:$B$1315, "&lt;=" &amp; CU$1, DataRegularSeason20242025!$D$3:$D$1315, $A3)+SUMIFS(DataRegularSeason20242025!$AB$3:$AB$1315,DataRegularSeason20242025!$B$3:$B$1315, "&lt;=" &amp; CU$1, DataRegularSeason20242025!$E$3:$E$1315, $A3)</f>
        <v>16</v>
      </c>
      <c r="CV3">
        <f>SUMIFS(DataRegularSeason20242025!$AA$3:$AA$1315,DataRegularSeason20242025!$B$3:$B$1315, "&lt;=" &amp; CV$1, DataRegularSeason20242025!$D$3:$D$1315, $A3)+SUMIFS(DataRegularSeason20242025!$AB$3:$AB$1315,DataRegularSeason20242025!$B$3:$B$1315, "&lt;=" &amp; CV$1, DataRegularSeason20242025!$E$3:$E$1315, $A3)</f>
        <v>16</v>
      </c>
      <c r="CW3">
        <f>SUMIFS(DataRegularSeason20242025!$AA$3:$AA$1315,DataRegularSeason20242025!$B$3:$B$1315, "&lt;=" &amp; CW$1, DataRegularSeason20242025!$D$3:$D$1315, $A3)+SUMIFS(DataRegularSeason20242025!$AB$3:$AB$1315,DataRegularSeason20242025!$B$3:$B$1315, "&lt;=" &amp; CW$1, DataRegularSeason20242025!$E$3:$E$1315, $A3)</f>
        <v>16</v>
      </c>
      <c r="CX3">
        <f>SUMIFS(DataRegularSeason20242025!$AA$3:$AA$1315,DataRegularSeason20242025!$B$3:$B$1315, "&lt;=" &amp; CX$1, DataRegularSeason20242025!$D$3:$D$1315, $A3)+SUMIFS(DataRegularSeason20242025!$AB$3:$AB$1315,DataRegularSeason20242025!$B$3:$B$1315, "&lt;=" &amp; CX$1, DataRegularSeason20242025!$E$3:$E$1315, $A3)</f>
        <v>16</v>
      </c>
      <c r="CY3">
        <f>SUMIFS(DataRegularSeason20242025!$AA$3:$AA$1315,DataRegularSeason20242025!$B$3:$B$1315, "&lt;=" &amp; CY$1, DataRegularSeason20242025!$D$3:$D$1315, $A3)+SUMIFS(DataRegularSeason20242025!$AB$3:$AB$1315,DataRegularSeason20242025!$B$3:$B$1315, "&lt;=" &amp; CY$1, DataRegularSeason20242025!$E$3:$E$1315, $A3)</f>
        <v>16</v>
      </c>
      <c r="CZ3">
        <f>SUMIFS(DataRegularSeason20242025!$AA$3:$AA$1315,DataRegularSeason20242025!$B$3:$B$1315, "&lt;=" &amp; CZ$1, DataRegularSeason20242025!$D$3:$D$1315, $A3)+SUMIFS(DataRegularSeason20242025!$AB$3:$AB$1315,DataRegularSeason20242025!$B$3:$B$1315, "&lt;=" &amp; CZ$1, DataRegularSeason20242025!$E$3:$E$1315, $A3)</f>
        <v>16</v>
      </c>
      <c r="DA3">
        <f>SUMIFS(DataRegularSeason20242025!$AA$3:$AA$1315,DataRegularSeason20242025!$B$3:$B$1315, "&lt;=" &amp; DA$1, DataRegularSeason20242025!$D$3:$D$1315, $A3)+SUMIFS(DataRegularSeason20242025!$AB$3:$AB$1315,DataRegularSeason20242025!$B$3:$B$1315, "&lt;=" &amp; DA$1, DataRegularSeason20242025!$E$3:$E$1315, $A3)</f>
        <v>16</v>
      </c>
      <c r="DB3">
        <f>SUMIFS(DataRegularSeason20242025!$AA$3:$AA$1315,DataRegularSeason20242025!$B$3:$B$1315, "&lt;=" &amp; DB$1, DataRegularSeason20242025!$D$3:$D$1315, $A3)+SUMIFS(DataRegularSeason20242025!$AB$3:$AB$1315,DataRegularSeason20242025!$B$3:$B$1315, "&lt;=" &amp; DB$1, DataRegularSeason20242025!$E$3:$E$1315, $A3)</f>
        <v>16</v>
      </c>
      <c r="DC3">
        <f>SUMIFS(DataRegularSeason20242025!$AA$3:$AA$1315,DataRegularSeason20242025!$B$3:$B$1315, "&lt;=" &amp; DC$1, DataRegularSeason20242025!$D$3:$D$1315, $A3)+SUMIFS(DataRegularSeason20242025!$AB$3:$AB$1315,DataRegularSeason20242025!$B$3:$B$1315, "&lt;=" &amp; DC$1, DataRegularSeason20242025!$E$3:$E$1315, $A3)</f>
        <v>16</v>
      </c>
      <c r="DD3">
        <f>SUMIFS(DataRegularSeason20242025!$AA$3:$AA$1315,DataRegularSeason20242025!$B$3:$B$1315, "&lt;=" &amp; DD$1, DataRegularSeason20242025!$D$3:$D$1315, $A3)+SUMIFS(DataRegularSeason20242025!$AB$3:$AB$1315,DataRegularSeason20242025!$B$3:$B$1315, "&lt;=" &amp; DD$1, DataRegularSeason20242025!$E$3:$E$1315, $A3)</f>
        <v>16</v>
      </c>
      <c r="DE3">
        <f>SUMIFS(DataRegularSeason20242025!$AA$3:$AA$1315,DataRegularSeason20242025!$B$3:$B$1315, "&lt;=" &amp; DE$1, DataRegularSeason20242025!$D$3:$D$1315, $A3)+SUMIFS(DataRegularSeason20242025!$AB$3:$AB$1315,DataRegularSeason20242025!$B$3:$B$1315, "&lt;=" &amp; DE$1, DataRegularSeason20242025!$E$3:$E$1315, $A3)</f>
        <v>16</v>
      </c>
      <c r="DF3">
        <f>SUMIFS(DataRegularSeason20242025!$AA$3:$AA$1315,DataRegularSeason20242025!$B$3:$B$1315, "&lt;=" &amp; DF$1, DataRegularSeason20242025!$D$3:$D$1315, $A3)+SUMIFS(DataRegularSeason20242025!$AB$3:$AB$1315,DataRegularSeason20242025!$B$3:$B$1315, "&lt;=" &amp; DF$1, DataRegularSeason20242025!$E$3:$E$1315, $A3)</f>
        <v>16</v>
      </c>
      <c r="DG3">
        <f>SUMIFS(DataRegularSeason20242025!$AA$3:$AA$1315,DataRegularSeason20242025!$B$3:$B$1315, "&lt;=" &amp; DG$1, DataRegularSeason20242025!$D$3:$D$1315, $A3)+SUMIFS(DataRegularSeason20242025!$AB$3:$AB$1315,DataRegularSeason20242025!$B$3:$B$1315, "&lt;=" &amp; DG$1, DataRegularSeason20242025!$E$3:$E$1315, $A3)</f>
        <v>16</v>
      </c>
      <c r="DH3">
        <f>SUMIFS(DataRegularSeason20242025!$AA$3:$AA$1315,DataRegularSeason20242025!$B$3:$B$1315, "&lt;=" &amp; DH$1, DataRegularSeason20242025!$D$3:$D$1315, $A3)+SUMIFS(DataRegularSeason20242025!$AB$3:$AB$1315,DataRegularSeason20242025!$B$3:$B$1315, "&lt;=" &amp; DH$1, DataRegularSeason20242025!$E$3:$E$1315, $A3)</f>
        <v>16</v>
      </c>
      <c r="DI3">
        <f>SUMIFS(DataRegularSeason20242025!$AA$3:$AA$1315,DataRegularSeason20242025!$B$3:$B$1315, "&lt;=" &amp; DI$1, DataRegularSeason20242025!$D$3:$D$1315, $A3)+SUMIFS(DataRegularSeason20242025!$AB$3:$AB$1315,DataRegularSeason20242025!$B$3:$B$1315, "&lt;=" &amp; DI$1, DataRegularSeason20242025!$E$3:$E$1315, $A3)</f>
        <v>16</v>
      </c>
      <c r="DJ3">
        <f>SUMIFS(DataRegularSeason20242025!$AA$3:$AA$1315,DataRegularSeason20242025!$B$3:$B$1315, "&lt;=" &amp; DJ$1, DataRegularSeason20242025!$D$3:$D$1315, $A3)+SUMIFS(DataRegularSeason20242025!$AB$3:$AB$1315,DataRegularSeason20242025!$B$3:$B$1315, "&lt;=" &amp; DJ$1, DataRegularSeason20242025!$E$3:$E$1315, $A3)</f>
        <v>16</v>
      </c>
      <c r="DK3">
        <f>SUMIFS(DataRegularSeason20242025!$AA$3:$AA$1315,DataRegularSeason20242025!$B$3:$B$1315, "&lt;=" &amp; DK$1, DataRegularSeason20242025!$D$3:$D$1315, $A3)+SUMIFS(DataRegularSeason20242025!$AB$3:$AB$1315,DataRegularSeason20242025!$B$3:$B$1315, "&lt;=" &amp; DK$1, DataRegularSeason20242025!$E$3:$E$1315, $A3)</f>
        <v>16</v>
      </c>
      <c r="DL3">
        <f>SUMIFS(DataRegularSeason20242025!$AA$3:$AA$1315,DataRegularSeason20242025!$B$3:$B$1315, "&lt;=" &amp; DL$1, DataRegularSeason20242025!$D$3:$D$1315, $A3)+SUMIFS(DataRegularSeason20242025!$AB$3:$AB$1315,DataRegularSeason20242025!$B$3:$B$1315, "&lt;=" &amp; DL$1, DataRegularSeason20242025!$E$3:$E$1315, $A3)</f>
        <v>16</v>
      </c>
      <c r="DM3">
        <f>SUMIFS(DataRegularSeason20242025!$AA$3:$AA$1315,DataRegularSeason20242025!$B$3:$B$1315, "&lt;=" &amp; DM$1, DataRegularSeason20242025!$D$3:$D$1315, $A3)+SUMIFS(DataRegularSeason20242025!$AB$3:$AB$1315,DataRegularSeason20242025!$B$3:$B$1315, "&lt;=" &amp; DM$1, DataRegularSeason20242025!$E$3:$E$1315, $A3)</f>
        <v>16</v>
      </c>
      <c r="DN3">
        <f>SUMIFS(DataRegularSeason20242025!$AA$3:$AA$1315,DataRegularSeason20242025!$B$3:$B$1315, "&lt;=" &amp; DN$1, DataRegularSeason20242025!$D$3:$D$1315, $A3)+SUMIFS(DataRegularSeason20242025!$AB$3:$AB$1315,DataRegularSeason20242025!$B$3:$B$1315, "&lt;=" &amp; DN$1, DataRegularSeason20242025!$E$3:$E$1315, $A3)</f>
        <v>16</v>
      </c>
      <c r="DO3">
        <f>SUMIFS(DataRegularSeason20242025!$AA$3:$AA$1315,DataRegularSeason20242025!$B$3:$B$1315, "&lt;=" &amp; DO$1, DataRegularSeason20242025!$D$3:$D$1315, $A3)+SUMIFS(DataRegularSeason20242025!$AB$3:$AB$1315,DataRegularSeason20242025!$B$3:$B$1315, "&lt;=" &amp; DO$1, DataRegularSeason20242025!$E$3:$E$1315, $A3)</f>
        <v>16</v>
      </c>
      <c r="DP3">
        <f>SUMIFS(DataRegularSeason20242025!$AA$3:$AA$1315,DataRegularSeason20242025!$B$3:$B$1315, "&lt;=" &amp; DP$1, DataRegularSeason20242025!$D$3:$D$1315, $A3)+SUMIFS(DataRegularSeason20242025!$AB$3:$AB$1315,DataRegularSeason20242025!$B$3:$B$1315, "&lt;=" &amp; DP$1, DataRegularSeason20242025!$E$3:$E$1315, $A3)</f>
        <v>16</v>
      </c>
      <c r="DQ3">
        <f>SUMIFS(DataRegularSeason20242025!$AA$3:$AA$1315,DataRegularSeason20242025!$B$3:$B$1315, "&lt;=" &amp; DQ$1, DataRegularSeason20242025!$D$3:$D$1315, $A3)+SUMIFS(DataRegularSeason20242025!$AB$3:$AB$1315,DataRegularSeason20242025!$B$3:$B$1315, "&lt;=" &amp; DQ$1, DataRegularSeason20242025!$E$3:$E$1315, $A3)</f>
        <v>16</v>
      </c>
      <c r="DR3">
        <f>SUMIFS(DataRegularSeason20242025!$AA$3:$AA$1315,DataRegularSeason20242025!$B$3:$B$1315, "&lt;=" &amp; DR$1, DataRegularSeason20242025!$D$3:$D$1315, $A3)+SUMIFS(DataRegularSeason20242025!$AB$3:$AB$1315,DataRegularSeason20242025!$B$3:$B$1315, "&lt;=" &amp; DR$1, DataRegularSeason20242025!$E$3:$E$1315, $A3)</f>
        <v>16</v>
      </c>
      <c r="DS3">
        <f>SUMIFS(DataRegularSeason20242025!$AA$3:$AA$1315,DataRegularSeason20242025!$B$3:$B$1315, "&lt;=" &amp; DS$1, DataRegularSeason20242025!$D$3:$D$1315, $A3)+SUMIFS(DataRegularSeason20242025!$AB$3:$AB$1315,DataRegularSeason20242025!$B$3:$B$1315, "&lt;=" &amp; DS$1, DataRegularSeason20242025!$E$3:$E$1315, $A3)</f>
        <v>16</v>
      </c>
      <c r="DT3">
        <f>SUMIFS(DataRegularSeason20242025!$AA$3:$AA$1315,DataRegularSeason20242025!$B$3:$B$1315, "&lt;=" &amp; DT$1, DataRegularSeason20242025!$D$3:$D$1315, $A3)+SUMIFS(DataRegularSeason20242025!$AB$3:$AB$1315,DataRegularSeason20242025!$B$3:$B$1315, "&lt;=" &amp; DT$1, DataRegularSeason20242025!$E$3:$E$1315, $A3)</f>
        <v>16</v>
      </c>
      <c r="DU3">
        <f>SUMIFS(DataRegularSeason20242025!$AA$3:$AA$1315,DataRegularSeason20242025!$B$3:$B$1315, "&lt;=" &amp; DU$1, DataRegularSeason20242025!$D$3:$D$1315, $A3)+SUMIFS(DataRegularSeason20242025!$AB$3:$AB$1315,DataRegularSeason20242025!$B$3:$B$1315, "&lt;=" &amp; DU$1, DataRegularSeason20242025!$E$3:$E$1315, $A3)</f>
        <v>16</v>
      </c>
      <c r="DV3">
        <f>SUMIFS(DataRegularSeason20242025!$AA$3:$AA$1315,DataRegularSeason20242025!$B$3:$B$1315, "&lt;=" &amp; DV$1, DataRegularSeason20242025!$D$3:$D$1315, $A3)+SUMIFS(DataRegularSeason20242025!$AB$3:$AB$1315,DataRegularSeason20242025!$B$3:$B$1315, "&lt;=" &amp; DV$1, DataRegularSeason20242025!$E$3:$E$1315, $A3)</f>
        <v>16</v>
      </c>
      <c r="DW3">
        <f>SUMIFS(DataRegularSeason20242025!$AA$3:$AA$1315,DataRegularSeason20242025!$B$3:$B$1315, "&lt;=" &amp; DW$1, DataRegularSeason20242025!$D$3:$D$1315, $A3)+SUMIFS(DataRegularSeason20242025!$AB$3:$AB$1315,DataRegularSeason20242025!$B$3:$B$1315, "&lt;=" &amp; DW$1, DataRegularSeason20242025!$E$3:$E$1315, $A3)</f>
        <v>16</v>
      </c>
      <c r="DX3">
        <f>SUMIFS(DataRegularSeason20242025!$AA$3:$AA$1315,DataRegularSeason20242025!$B$3:$B$1315, "&lt;=" &amp; DX$1, DataRegularSeason20242025!$D$3:$D$1315, $A3)+SUMIFS(DataRegularSeason20242025!$AB$3:$AB$1315,DataRegularSeason20242025!$B$3:$B$1315, "&lt;=" &amp; DX$1, DataRegularSeason20242025!$E$3:$E$1315, $A3)</f>
        <v>16</v>
      </c>
      <c r="DY3">
        <f>SUMIFS(DataRegularSeason20242025!$AA$3:$AA$1315,DataRegularSeason20242025!$B$3:$B$1315, "&lt;=" &amp; DY$1, DataRegularSeason20242025!$D$3:$D$1315, $A3)+SUMIFS(DataRegularSeason20242025!$AB$3:$AB$1315,DataRegularSeason20242025!$B$3:$B$1315, "&lt;=" &amp; DY$1, DataRegularSeason20242025!$E$3:$E$1315, $A3)</f>
        <v>16</v>
      </c>
      <c r="DZ3">
        <f>SUMIFS(DataRegularSeason20242025!$AA$3:$AA$1315,DataRegularSeason20242025!$B$3:$B$1315, "&lt;=" &amp; DZ$1, DataRegularSeason20242025!$D$3:$D$1315, $A3)+SUMIFS(DataRegularSeason20242025!$AB$3:$AB$1315,DataRegularSeason20242025!$B$3:$B$1315, "&lt;=" &amp; DZ$1, DataRegularSeason20242025!$E$3:$E$1315, $A3)</f>
        <v>16</v>
      </c>
      <c r="EA3">
        <f>SUMIFS(DataRegularSeason20242025!$AA$3:$AA$1315,DataRegularSeason20242025!$B$3:$B$1315, "&lt;=" &amp; EA$1, DataRegularSeason20242025!$D$3:$D$1315, $A3)+SUMIFS(DataRegularSeason20242025!$AB$3:$AB$1315,DataRegularSeason20242025!$B$3:$B$1315, "&lt;=" &amp; EA$1, DataRegularSeason20242025!$E$3:$E$1315, $A3)</f>
        <v>16</v>
      </c>
      <c r="EB3">
        <f>SUMIFS(DataRegularSeason20242025!$AA$3:$AA$1315,DataRegularSeason20242025!$B$3:$B$1315, "&lt;=" &amp; EB$1, DataRegularSeason20242025!$D$3:$D$1315, $A3)+SUMIFS(DataRegularSeason20242025!$AB$3:$AB$1315,DataRegularSeason20242025!$B$3:$B$1315, "&lt;=" &amp; EB$1, DataRegularSeason20242025!$E$3:$E$1315, $A3)</f>
        <v>16</v>
      </c>
      <c r="EC3">
        <f>SUMIFS(DataRegularSeason20242025!$AA$3:$AA$1315,DataRegularSeason20242025!$B$3:$B$1315, "&lt;=" &amp; EC$1, DataRegularSeason20242025!$D$3:$D$1315, $A3)+SUMIFS(DataRegularSeason20242025!$AB$3:$AB$1315,DataRegularSeason20242025!$B$3:$B$1315, "&lt;=" &amp; EC$1, DataRegularSeason20242025!$E$3:$E$1315, $A3)</f>
        <v>16</v>
      </c>
      <c r="ED3">
        <f>SUMIFS(DataRegularSeason20242025!$AA$3:$AA$1315,DataRegularSeason20242025!$B$3:$B$1315, "&lt;=" &amp; ED$1, DataRegularSeason20242025!$D$3:$D$1315, $A3)+SUMIFS(DataRegularSeason20242025!$AB$3:$AB$1315,DataRegularSeason20242025!$B$3:$B$1315, "&lt;=" &amp; ED$1, DataRegularSeason20242025!$E$3:$E$1315, $A3)</f>
        <v>16</v>
      </c>
      <c r="EE3">
        <f>SUMIFS(DataRegularSeason20242025!$AA$3:$AA$1315,DataRegularSeason20242025!$B$3:$B$1315, "&lt;=" &amp; EE$1, DataRegularSeason20242025!$D$3:$D$1315, $A3)+SUMIFS(DataRegularSeason20242025!$AB$3:$AB$1315,DataRegularSeason20242025!$B$3:$B$1315, "&lt;=" &amp; EE$1, DataRegularSeason20242025!$E$3:$E$1315, $A3)</f>
        <v>16</v>
      </c>
      <c r="EF3">
        <f>SUMIFS(DataRegularSeason20242025!$AA$3:$AA$1315,DataRegularSeason20242025!$B$3:$B$1315, "&lt;=" &amp; EF$1, DataRegularSeason20242025!$D$3:$D$1315, $A3)+SUMIFS(DataRegularSeason20242025!$AB$3:$AB$1315,DataRegularSeason20242025!$B$3:$B$1315, "&lt;=" &amp; EF$1, DataRegularSeason20242025!$E$3:$E$1315, $A3)</f>
        <v>16</v>
      </c>
      <c r="EG3">
        <f>SUMIFS(DataRegularSeason20242025!$AA$3:$AA$1315,DataRegularSeason20242025!$B$3:$B$1315, "&lt;=" &amp; EG$1, DataRegularSeason20242025!$D$3:$D$1315, $A3)+SUMIFS(DataRegularSeason20242025!$AB$3:$AB$1315,DataRegularSeason20242025!$B$3:$B$1315, "&lt;=" &amp; EG$1, DataRegularSeason20242025!$E$3:$E$1315, $A3)</f>
        <v>16</v>
      </c>
      <c r="EH3">
        <f>SUMIFS(DataRegularSeason20242025!$AA$3:$AA$1315,DataRegularSeason20242025!$B$3:$B$1315, "&lt;=" &amp; EH$1, DataRegularSeason20242025!$D$3:$D$1315, $A3)+SUMIFS(DataRegularSeason20242025!$AB$3:$AB$1315,DataRegularSeason20242025!$B$3:$B$1315, "&lt;=" &amp; EH$1, DataRegularSeason20242025!$E$3:$E$1315, $A3)</f>
        <v>16</v>
      </c>
      <c r="EI3">
        <f>SUMIFS(DataRegularSeason20242025!$AA$3:$AA$1315,DataRegularSeason20242025!$B$3:$B$1315, "&lt;=" &amp; EI$1, DataRegularSeason20242025!$D$3:$D$1315, $A3)+SUMIFS(DataRegularSeason20242025!$AB$3:$AB$1315,DataRegularSeason20242025!$B$3:$B$1315, "&lt;=" &amp; EI$1, DataRegularSeason20242025!$E$3:$E$1315, $A3)</f>
        <v>16</v>
      </c>
      <c r="EJ3">
        <f>SUMIFS(DataRegularSeason20242025!$AA$3:$AA$1315,DataRegularSeason20242025!$B$3:$B$1315, "&lt;=" &amp; EJ$1, DataRegularSeason20242025!$D$3:$D$1315, $A3)+SUMIFS(DataRegularSeason20242025!$AB$3:$AB$1315,DataRegularSeason20242025!$B$3:$B$1315, "&lt;=" &amp; EJ$1, DataRegularSeason20242025!$E$3:$E$1315, $A3)</f>
        <v>16</v>
      </c>
      <c r="EK3">
        <f>SUMIFS(DataRegularSeason20242025!$AA$3:$AA$1315,DataRegularSeason20242025!$B$3:$B$1315, "&lt;=" &amp; EK$1, DataRegularSeason20242025!$D$3:$D$1315, $A3)+SUMIFS(DataRegularSeason20242025!$AB$3:$AB$1315,DataRegularSeason20242025!$B$3:$B$1315, "&lt;=" &amp; EK$1, DataRegularSeason20242025!$E$3:$E$1315, $A3)</f>
        <v>16</v>
      </c>
      <c r="EL3">
        <f>SUMIFS(DataRegularSeason20242025!$AA$3:$AA$1315,DataRegularSeason20242025!$B$3:$B$1315, "&lt;=" &amp; EL$1, DataRegularSeason20242025!$D$3:$D$1315, $A3)+SUMIFS(DataRegularSeason20242025!$AB$3:$AB$1315,DataRegularSeason20242025!$B$3:$B$1315, "&lt;=" &amp; EL$1, DataRegularSeason20242025!$E$3:$E$1315, $A3)</f>
        <v>16</v>
      </c>
      <c r="EM3">
        <f>SUMIFS(DataRegularSeason20242025!$AA$3:$AA$1315,DataRegularSeason20242025!$B$3:$B$1315, "&lt;=" &amp; EM$1, DataRegularSeason20242025!$D$3:$D$1315, $A3)+SUMIFS(DataRegularSeason20242025!$AB$3:$AB$1315,DataRegularSeason20242025!$B$3:$B$1315, "&lt;=" &amp; EM$1, DataRegularSeason20242025!$E$3:$E$1315, $A3)</f>
        <v>16</v>
      </c>
      <c r="EN3">
        <f>SUMIFS(DataRegularSeason20242025!$AA$3:$AA$1315,DataRegularSeason20242025!$B$3:$B$1315, "&lt;=" &amp; EN$1, DataRegularSeason20242025!$D$3:$D$1315, $A3)+SUMIFS(DataRegularSeason20242025!$AB$3:$AB$1315,DataRegularSeason20242025!$B$3:$B$1315, "&lt;=" &amp; EN$1, DataRegularSeason20242025!$E$3:$E$1315, $A3)</f>
        <v>16</v>
      </c>
      <c r="EO3">
        <f>SUMIFS(DataRegularSeason20242025!$AA$3:$AA$1315,DataRegularSeason20242025!$B$3:$B$1315, "&lt;=" &amp; EO$1, DataRegularSeason20242025!$D$3:$D$1315, $A3)+SUMIFS(DataRegularSeason20242025!$AB$3:$AB$1315,DataRegularSeason20242025!$B$3:$B$1315, "&lt;=" &amp; EO$1, DataRegularSeason20242025!$E$3:$E$1315, $A3)</f>
        <v>16</v>
      </c>
      <c r="EP3">
        <f>SUMIFS(DataRegularSeason20242025!$AA$3:$AA$1315,DataRegularSeason20242025!$B$3:$B$1315, "&lt;=" &amp; EP$1, DataRegularSeason20242025!$D$3:$D$1315, $A3)+SUMIFS(DataRegularSeason20242025!$AB$3:$AB$1315,DataRegularSeason20242025!$B$3:$B$1315, "&lt;=" &amp; EP$1, DataRegularSeason20242025!$E$3:$E$1315, $A3)</f>
        <v>16</v>
      </c>
      <c r="EQ3">
        <f>SUMIFS(DataRegularSeason20242025!$AA$3:$AA$1315,DataRegularSeason20242025!$B$3:$B$1315, "&lt;=" &amp; EQ$1, DataRegularSeason20242025!$D$3:$D$1315, $A3)+SUMIFS(DataRegularSeason20242025!$AB$3:$AB$1315,DataRegularSeason20242025!$B$3:$B$1315, "&lt;=" &amp; EQ$1, DataRegularSeason20242025!$E$3:$E$1315, $A3)</f>
        <v>16</v>
      </c>
      <c r="ER3">
        <f>SUMIFS(DataRegularSeason20242025!$AA$3:$AA$1315,DataRegularSeason20242025!$B$3:$B$1315, "&lt;=" &amp; ER$1, DataRegularSeason20242025!$D$3:$D$1315, $A3)+SUMIFS(DataRegularSeason20242025!$AB$3:$AB$1315,DataRegularSeason20242025!$B$3:$B$1315, "&lt;=" &amp; ER$1, DataRegularSeason20242025!$E$3:$E$1315, $A3)</f>
        <v>16</v>
      </c>
      <c r="ES3">
        <f>SUMIFS(DataRegularSeason20242025!$AA$3:$AA$1315,DataRegularSeason20242025!$B$3:$B$1315, "&lt;=" &amp; ES$1, DataRegularSeason20242025!$D$3:$D$1315, $A3)+SUMIFS(DataRegularSeason20242025!$AB$3:$AB$1315,DataRegularSeason20242025!$B$3:$B$1315, "&lt;=" &amp; ES$1, DataRegularSeason20242025!$E$3:$E$1315, $A3)</f>
        <v>16</v>
      </c>
      <c r="ET3">
        <f>SUMIFS(DataRegularSeason20242025!$AA$3:$AA$1315,DataRegularSeason20242025!$B$3:$B$1315, "&lt;=" &amp; ET$1, DataRegularSeason20242025!$D$3:$D$1315, $A3)+SUMIFS(DataRegularSeason20242025!$AB$3:$AB$1315,DataRegularSeason20242025!$B$3:$B$1315, "&lt;=" &amp; ET$1, DataRegularSeason20242025!$E$3:$E$1315, $A3)</f>
        <v>16</v>
      </c>
      <c r="EU3">
        <f>SUMIFS(DataRegularSeason20242025!$AA$3:$AA$1315,DataRegularSeason20242025!$B$3:$B$1315, "&lt;=" &amp; EU$1, DataRegularSeason20242025!$D$3:$D$1315, $A3)+SUMIFS(DataRegularSeason20242025!$AB$3:$AB$1315,DataRegularSeason20242025!$B$3:$B$1315, "&lt;=" &amp; EU$1, DataRegularSeason20242025!$E$3:$E$1315, $A3)</f>
        <v>16</v>
      </c>
      <c r="EV3">
        <f>SUMIFS(DataRegularSeason20242025!$AA$3:$AA$1315,DataRegularSeason20242025!$B$3:$B$1315, "&lt;=" &amp; EV$1, DataRegularSeason20242025!$D$3:$D$1315, $A3)+SUMIFS(DataRegularSeason20242025!$AB$3:$AB$1315,DataRegularSeason20242025!$B$3:$B$1315, "&lt;=" &amp; EV$1, DataRegularSeason20242025!$E$3:$E$1315, $A3)</f>
        <v>16</v>
      </c>
      <c r="EW3">
        <f>SUMIFS(DataRegularSeason20242025!$AA$3:$AA$1315,DataRegularSeason20242025!$B$3:$B$1315, "&lt;=" &amp; EW$1, DataRegularSeason20242025!$D$3:$D$1315, $A3)+SUMIFS(DataRegularSeason20242025!$AB$3:$AB$1315,DataRegularSeason20242025!$B$3:$B$1315, "&lt;=" &amp; EW$1, DataRegularSeason20242025!$E$3:$E$1315, $A3)</f>
        <v>16</v>
      </c>
      <c r="EX3">
        <f>SUMIFS(DataRegularSeason20242025!$AA$3:$AA$1315,DataRegularSeason20242025!$B$3:$B$1315, "&lt;=" &amp; EX$1, DataRegularSeason20242025!$D$3:$D$1315, $A3)+SUMIFS(DataRegularSeason20242025!$AB$3:$AB$1315,DataRegularSeason20242025!$B$3:$B$1315, "&lt;=" &amp; EX$1, DataRegularSeason20242025!$E$3:$E$1315, $A3)</f>
        <v>16</v>
      </c>
      <c r="EY3">
        <f>SUMIFS(DataRegularSeason20242025!$AA$3:$AA$1315,DataRegularSeason20242025!$B$3:$B$1315, "&lt;=" &amp; EY$1, DataRegularSeason20242025!$D$3:$D$1315, $A3)+SUMIFS(DataRegularSeason20242025!$AB$3:$AB$1315,DataRegularSeason20242025!$B$3:$B$1315, "&lt;=" &amp; EY$1, DataRegularSeason20242025!$E$3:$E$1315, $A3)</f>
        <v>16</v>
      </c>
      <c r="EZ3">
        <f>SUMIFS(DataRegularSeason20242025!$AA$3:$AA$1315,DataRegularSeason20242025!$B$3:$B$1315, "&lt;=" &amp; EZ$1, DataRegularSeason20242025!$D$3:$D$1315, $A3)+SUMIFS(DataRegularSeason20242025!$AB$3:$AB$1315,DataRegularSeason20242025!$B$3:$B$1315, "&lt;=" &amp; EZ$1, DataRegularSeason20242025!$E$3:$E$1315, $A3)</f>
        <v>16</v>
      </c>
      <c r="FA3">
        <f>SUMIFS(DataRegularSeason20242025!$AA$3:$AA$1315,DataRegularSeason20242025!$B$3:$B$1315, "&lt;=" &amp; FA$1, DataRegularSeason20242025!$D$3:$D$1315, $A3)+SUMIFS(DataRegularSeason20242025!$AB$3:$AB$1315,DataRegularSeason20242025!$B$3:$B$1315, "&lt;=" &amp; FA$1, DataRegularSeason20242025!$E$3:$E$1315, $A3)</f>
        <v>16</v>
      </c>
      <c r="FB3">
        <f>SUMIFS(DataRegularSeason20242025!$AA$3:$AA$1315,DataRegularSeason20242025!$B$3:$B$1315, "&lt;=" &amp; FB$1, DataRegularSeason20242025!$D$3:$D$1315, $A3)+SUMIFS(DataRegularSeason20242025!$AB$3:$AB$1315,DataRegularSeason20242025!$B$3:$B$1315, "&lt;=" &amp; FB$1, DataRegularSeason20242025!$E$3:$E$1315, $A3)</f>
        <v>16</v>
      </c>
      <c r="FC3">
        <f>SUMIFS(DataRegularSeason20242025!$AA$3:$AA$1315,DataRegularSeason20242025!$B$3:$B$1315, "&lt;=" &amp; FC$1, DataRegularSeason20242025!$D$3:$D$1315, $A3)+SUMIFS(DataRegularSeason20242025!$AB$3:$AB$1315,DataRegularSeason20242025!$B$3:$B$1315, "&lt;=" &amp; FC$1, DataRegularSeason20242025!$E$3:$E$1315, $A3)</f>
        <v>16</v>
      </c>
      <c r="FD3">
        <f>SUMIFS(DataRegularSeason20242025!$AA$3:$AA$1315,DataRegularSeason20242025!$B$3:$B$1315, "&lt;=" &amp; FD$1, DataRegularSeason20242025!$D$3:$D$1315, $A3)+SUMIFS(DataRegularSeason20242025!$AB$3:$AB$1315,DataRegularSeason20242025!$B$3:$B$1315, "&lt;=" &amp; FD$1, DataRegularSeason20242025!$E$3:$E$1315, $A3)</f>
        <v>16</v>
      </c>
      <c r="FE3">
        <f>SUMIFS(DataRegularSeason20242025!$AA$3:$AA$1315,DataRegularSeason20242025!$B$3:$B$1315, "&lt;=" &amp; FE$1, DataRegularSeason20242025!$D$3:$D$1315, $A3)+SUMIFS(DataRegularSeason20242025!$AB$3:$AB$1315,DataRegularSeason20242025!$B$3:$B$1315, "&lt;=" &amp; FE$1, DataRegularSeason20242025!$E$3:$E$1315, $A3)</f>
        <v>16</v>
      </c>
      <c r="FF3">
        <f>SUMIFS(DataRegularSeason20242025!$AA$3:$AA$1315,DataRegularSeason20242025!$B$3:$B$1315, "&lt;=" &amp; FF$1, DataRegularSeason20242025!$D$3:$D$1315, $A3)+SUMIFS(DataRegularSeason20242025!$AB$3:$AB$1315,DataRegularSeason20242025!$B$3:$B$1315, "&lt;=" &amp; FF$1, DataRegularSeason20242025!$E$3:$E$1315, $A3)</f>
        <v>16</v>
      </c>
      <c r="FG3">
        <f>SUMIFS(DataRegularSeason20242025!$AA$3:$AA$1315,DataRegularSeason20242025!$B$3:$B$1315, "&lt;=" &amp; FG$1, DataRegularSeason20242025!$D$3:$D$1315, $A3)+SUMIFS(DataRegularSeason20242025!$AB$3:$AB$1315,DataRegularSeason20242025!$B$3:$B$1315, "&lt;=" &amp; FG$1, DataRegularSeason20242025!$E$3:$E$1315, $A3)</f>
        <v>16</v>
      </c>
      <c r="FH3">
        <f>SUMIFS(DataRegularSeason20242025!$AA$3:$AA$1315,DataRegularSeason20242025!$B$3:$B$1315, "&lt;=" &amp; FH$1, DataRegularSeason20242025!$D$3:$D$1315, $A3)+SUMIFS(DataRegularSeason20242025!$AB$3:$AB$1315,DataRegularSeason20242025!$B$3:$B$1315, "&lt;=" &amp; FH$1, DataRegularSeason20242025!$E$3:$E$1315, $A3)</f>
        <v>16</v>
      </c>
      <c r="FI3">
        <f>SUMIFS(DataRegularSeason20242025!$AA$3:$AA$1315,DataRegularSeason20242025!$B$3:$B$1315, "&lt;=" &amp; FI$1, DataRegularSeason20242025!$D$3:$D$1315, $A3)+SUMIFS(DataRegularSeason20242025!$AB$3:$AB$1315,DataRegularSeason20242025!$B$3:$B$1315, "&lt;=" &amp; FI$1, DataRegularSeason20242025!$E$3:$E$1315, $A3)</f>
        <v>16</v>
      </c>
      <c r="FJ3">
        <f>SUMIFS(DataRegularSeason20242025!$AA$3:$AA$1315,DataRegularSeason20242025!$B$3:$B$1315, "&lt;=" &amp; FJ$1, DataRegularSeason20242025!$D$3:$D$1315, $A3)+SUMIFS(DataRegularSeason20242025!$AB$3:$AB$1315,DataRegularSeason20242025!$B$3:$B$1315, "&lt;=" &amp; FJ$1, DataRegularSeason20242025!$E$3:$E$1315, $A3)</f>
        <v>16</v>
      </c>
      <c r="FK3">
        <f>SUMIFS(DataRegularSeason20242025!$AA$3:$AA$1315,DataRegularSeason20242025!$B$3:$B$1315, "&lt;=" &amp; FK$1, DataRegularSeason20242025!$D$3:$D$1315, $A3)+SUMIFS(DataRegularSeason20242025!$AB$3:$AB$1315,DataRegularSeason20242025!$B$3:$B$1315, "&lt;=" &amp; FK$1, DataRegularSeason20242025!$E$3:$E$1315, $A3)</f>
        <v>16</v>
      </c>
      <c r="FL3">
        <f>SUMIFS(DataRegularSeason20242025!$AA$3:$AA$1315,DataRegularSeason20242025!$B$3:$B$1315, "&lt;=" &amp; FL$1, DataRegularSeason20242025!$D$3:$D$1315, $A3)+SUMIFS(DataRegularSeason20242025!$AB$3:$AB$1315,DataRegularSeason20242025!$B$3:$B$1315, "&lt;=" &amp; FL$1, DataRegularSeason20242025!$E$3:$E$1315, $A3)</f>
        <v>16</v>
      </c>
      <c r="FM3">
        <f>SUMIFS(DataRegularSeason20242025!$AA$3:$AA$1315,DataRegularSeason20242025!$B$3:$B$1315, "&lt;=" &amp; FM$1, DataRegularSeason20242025!$D$3:$D$1315, $A3)+SUMIFS(DataRegularSeason20242025!$AB$3:$AB$1315,DataRegularSeason20242025!$B$3:$B$1315, "&lt;=" &amp; FM$1, DataRegularSeason20242025!$E$3:$E$1315, $A3)</f>
        <v>16</v>
      </c>
      <c r="FN3">
        <f>SUMIFS(DataRegularSeason20242025!$AA$3:$AA$1315,DataRegularSeason20242025!$B$3:$B$1315, "&lt;=" &amp; FN$1, DataRegularSeason20242025!$D$3:$D$1315, $A3)+SUMIFS(DataRegularSeason20242025!$AB$3:$AB$1315,DataRegularSeason20242025!$B$3:$B$1315, "&lt;=" &amp; FN$1, DataRegularSeason20242025!$E$3:$E$1315, $A3)</f>
        <v>16</v>
      </c>
      <c r="FO3">
        <f>SUMIFS(DataRegularSeason20242025!$AA$3:$AA$1315,DataRegularSeason20242025!$B$3:$B$1315, "&lt;=" &amp; FO$1, DataRegularSeason20242025!$D$3:$D$1315, $A3)+SUMIFS(DataRegularSeason20242025!$AB$3:$AB$1315,DataRegularSeason20242025!$B$3:$B$1315, "&lt;=" &amp; FO$1, DataRegularSeason20242025!$E$3:$E$1315, $A3)</f>
        <v>16</v>
      </c>
      <c r="FP3">
        <f>SUMIFS(DataRegularSeason20242025!$AA$3:$AA$1315,DataRegularSeason20242025!$B$3:$B$1315, "&lt;=" &amp; FP$1, DataRegularSeason20242025!$D$3:$D$1315, $A3)+SUMIFS(DataRegularSeason20242025!$AB$3:$AB$1315,DataRegularSeason20242025!$B$3:$B$1315, "&lt;=" &amp; FP$1, DataRegularSeason20242025!$E$3:$E$1315, $A3)</f>
        <v>16</v>
      </c>
      <c r="FQ3">
        <f>SUMIFS(DataRegularSeason20242025!$AA$3:$AA$1315,DataRegularSeason20242025!$B$3:$B$1315, "&lt;=" &amp; FQ$1, DataRegularSeason20242025!$D$3:$D$1315, $A3)+SUMIFS(DataRegularSeason20242025!$AB$3:$AB$1315,DataRegularSeason20242025!$B$3:$B$1315, "&lt;=" &amp; FQ$1, DataRegularSeason20242025!$E$3:$E$1315, $A3)</f>
        <v>16</v>
      </c>
      <c r="FR3">
        <f>SUMIFS(DataRegularSeason20242025!$AA$3:$AA$1315,DataRegularSeason20242025!$B$3:$B$1315, "&lt;=" &amp; FR$1, DataRegularSeason20242025!$D$3:$D$1315, $A3)+SUMIFS(DataRegularSeason20242025!$AB$3:$AB$1315,DataRegularSeason20242025!$B$3:$B$1315, "&lt;=" &amp; FR$1, DataRegularSeason20242025!$E$3:$E$1315, $A3)</f>
        <v>16</v>
      </c>
      <c r="FS3">
        <f>SUMIFS(DataRegularSeason20242025!$AA$3:$AA$1315,DataRegularSeason20242025!$B$3:$B$1315, "&lt;=" &amp; FS$1, DataRegularSeason20242025!$D$3:$D$1315, $A3)+SUMIFS(DataRegularSeason20242025!$AB$3:$AB$1315,DataRegularSeason20242025!$B$3:$B$1315, "&lt;=" &amp; FS$1, DataRegularSeason20242025!$E$3:$E$1315, $A3)</f>
        <v>16</v>
      </c>
      <c r="FT3">
        <f>SUMIFS(DataRegularSeason20242025!$AA$3:$AA$1315,DataRegularSeason20242025!$B$3:$B$1315, "&lt;=" &amp; FT$1, DataRegularSeason20242025!$D$3:$D$1315, $A3)+SUMIFS(DataRegularSeason20242025!$AB$3:$AB$1315,DataRegularSeason20242025!$B$3:$B$1315, "&lt;=" &amp; FT$1, DataRegularSeason20242025!$E$3:$E$1315, $A3)</f>
        <v>16</v>
      </c>
      <c r="FU3">
        <f>SUMIFS(DataRegularSeason20242025!$AA$3:$AA$1315,DataRegularSeason20242025!$B$3:$B$1315, "&lt;=" &amp; FU$1, DataRegularSeason20242025!$D$3:$D$1315, $A3)+SUMIFS(DataRegularSeason20242025!$AB$3:$AB$1315,DataRegularSeason20242025!$B$3:$B$1315, "&lt;=" &amp; FU$1, DataRegularSeason20242025!$E$3:$E$1315, $A3)</f>
        <v>16</v>
      </c>
      <c r="FV3">
        <f>SUMIFS(DataRegularSeason20242025!$AA$3:$AA$1315,DataRegularSeason20242025!$B$3:$B$1315, "&lt;=" &amp; FV$1, DataRegularSeason20242025!$D$3:$D$1315, $A3)+SUMIFS(DataRegularSeason20242025!$AB$3:$AB$1315,DataRegularSeason20242025!$B$3:$B$1315, "&lt;=" &amp; FV$1, DataRegularSeason20242025!$E$3:$E$1315, $A3)</f>
        <v>16</v>
      </c>
      <c r="FW3">
        <f>SUMIFS(DataRegularSeason20242025!$AA$3:$AA$1315,DataRegularSeason20242025!$B$3:$B$1315, "&lt;=" &amp; FW$1, DataRegularSeason20242025!$D$3:$D$1315, $A3)+SUMIFS(DataRegularSeason20242025!$AB$3:$AB$1315,DataRegularSeason20242025!$B$3:$B$1315, "&lt;=" &amp; FW$1, DataRegularSeason20242025!$E$3:$E$1315, $A3)</f>
        <v>16</v>
      </c>
      <c r="FX3">
        <f>SUMIFS(DataRegularSeason20242025!$AA$3:$AA$1315,DataRegularSeason20242025!$B$3:$B$1315, "&lt;=" &amp; FX$1, DataRegularSeason20242025!$D$3:$D$1315, $A3)+SUMIFS(DataRegularSeason20242025!$AB$3:$AB$1315,DataRegularSeason20242025!$B$3:$B$1315, "&lt;=" &amp; FX$1, DataRegularSeason20242025!$E$3:$E$1315, $A3)</f>
        <v>16</v>
      </c>
      <c r="FY3">
        <f>SUMIFS(DataRegularSeason20242025!$AA$3:$AA$1315,DataRegularSeason20242025!$B$3:$B$1315, "&lt;=" &amp; FY$1, DataRegularSeason20242025!$D$3:$D$1315, $A3)+SUMIFS(DataRegularSeason20242025!$AB$3:$AB$1315,DataRegularSeason20242025!$B$3:$B$1315, "&lt;=" &amp; FY$1, DataRegularSeason20242025!$E$3:$E$1315, $A3)</f>
        <v>16</v>
      </c>
      <c r="FZ3">
        <f>SUMIFS(DataRegularSeason20242025!$AA$3:$AA$1315,DataRegularSeason20242025!$B$3:$B$1315, "&lt;=" &amp; FZ$1, DataRegularSeason20242025!$D$3:$D$1315, $A3)+SUMIFS(DataRegularSeason20242025!$AB$3:$AB$1315,DataRegularSeason20242025!$B$3:$B$1315, "&lt;=" &amp; FZ$1, DataRegularSeason20242025!$E$3:$E$1315, $A3)</f>
        <v>16</v>
      </c>
      <c r="GA3">
        <f>SUMIFS(DataRegularSeason20242025!$AA$3:$AA$1315,DataRegularSeason20242025!$B$3:$B$1315, "&lt;=" &amp; GA$1, DataRegularSeason20242025!$D$3:$D$1315, $A3)+SUMIFS(DataRegularSeason20242025!$AB$3:$AB$1315,DataRegularSeason20242025!$B$3:$B$1315, "&lt;=" &amp; GA$1, DataRegularSeason20242025!$E$3:$E$1315, $A3)</f>
        <v>16</v>
      </c>
      <c r="GB3">
        <f>SUMIFS(DataRegularSeason20242025!$AA$3:$AA$1315,DataRegularSeason20242025!$B$3:$B$1315, "&lt;=" &amp; GB$1, DataRegularSeason20242025!$D$3:$D$1315, $A3)+SUMIFS(DataRegularSeason20242025!$AB$3:$AB$1315,DataRegularSeason20242025!$B$3:$B$1315, "&lt;=" &amp; GB$1, DataRegularSeason20242025!$E$3:$E$1315, $A3)</f>
        <v>16</v>
      </c>
      <c r="GC3">
        <f>SUMIFS(DataRegularSeason20242025!$AA$3:$AA$1315,DataRegularSeason20242025!$B$3:$B$1315, "&lt;=" &amp; GC$1, DataRegularSeason20242025!$D$3:$D$1315, $A3)+SUMIFS(DataRegularSeason20242025!$AB$3:$AB$1315,DataRegularSeason20242025!$B$3:$B$1315, "&lt;=" &amp; GC$1, DataRegularSeason20242025!$E$3:$E$1315, $A3)</f>
        <v>16</v>
      </c>
      <c r="GD3">
        <f>SUMIFS(DataRegularSeason20242025!$AA$3:$AA$1315,DataRegularSeason20242025!$B$3:$B$1315, "&lt;=" &amp; GD$1, DataRegularSeason20242025!$D$3:$D$1315, $A3)+SUMIFS(DataRegularSeason20242025!$AB$3:$AB$1315,DataRegularSeason20242025!$B$3:$B$1315, "&lt;=" &amp; GD$1, DataRegularSeason20242025!$E$3:$E$1315, $A3)</f>
        <v>16</v>
      </c>
      <c r="GE3">
        <f>SUMIFS(DataRegularSeason20242025!$AA$3:$AA$1315,DataRegularSeason20242025!$B$3:$B$1315, "&lt;=" &amp; GE$1, DataRegularSeason20242025!$D$3:$D$1315, $A3)+SUMIFS(DataRegularSeason20242025!$AB$3:$AB$1315,DataRegularSeason20242025!$B$3:$B$1315, "&lt;=" &amp; GE$1, DataRegularSeason20242025!$E$3:$E$1315, $A3)</f>
        <v>16</v>
      </c>
      <c r="GF3">
        <f>SUMIFS(DataRegularSeason20242025!$AA$3:$AA$1315,DataRegularSeason20242025!$B$3:$B$1315, "&lt;=" &amp; GF$1, DataRegularSeason20242025!$D$3:$D$1315, $A3)+SUMIFS(DataRegularSeason20242025!$AB$3:$AB$1315,DataRegularSeason20242025!$B$3:$B$1315, "&lt;=" &amp; GF$1, DataRegularSeason20242025!$E$3:$E$1315, $A3)</f>
        <v>16</v>
      </c>
      <c r="GG3">
        <f>SUMIFS(DataRegularSeason20242025!$AA$3:$AA$1315,DataRegularSeason20242025!$B$3:$B$1315, "&lt;=" &amp; GG$1, DataRegularSeason20242025!$D$3:$D$1315, $A3)+SUMIFS(DataRegularSeason20242025!$AB$3:$AB$1315,DataRegularSeason20242025!$B$3:$B$1315, "&lt;=" &amp; GG$1, DataRegularSeason20242025!$E$3:$E$1315, $A3)</f>
        <v>16</v>
      </c>
      <c r="GH3">
        <f>SUMIFS(DataRegularSeason20242025!$AA$3:$AA$1315,DataRegularSeason20242025!$B$3:$B$1315, "&lt;=" &amp; GH$1, DataRegularSeason20242025!$D$3:$D$1315, $A3)+SUMIFS(DataRegularSeason20242025!$AB$3:$AB$1315,DataRegularSeason20242025!$B$3:$B$1315, "&lt;=" &amp; GH$1, DataRegularSeason20242025!$E$3:$E$1315, $A3)</f>
        <v>16</v>
      </c>
      <c r="GI3">
        <f>SUMIFS(DataRegularSeason20242025!$AA$3:$AA$1315,DataRegularSeason20242025!$B$3:$B$1315, "&lt;=" &amp; GI$1, DataRegularSeason20242025!$D$3:$D$1315, $A3)+SUMIFS(DataRegularSeason20242025!$AB$3:$AB$1315,DataRegularSeason20242025!$B$3:$B$1315, "&lt;=" &amp; GI$1, DataRegularSeason20242025!$E$3:$E$1315, $A3)</f>
        <v>16</v>
      </c>
      <c r="GJ3">
        <f>SUMIFS(DataRegularSeason20242025!$AA$3:$AA$1315,DataRegularSeason20242025!$B$3:$B$1315, "&lt;=" &amp; GJ$1, DataRegularSeason20242025!$D$3:$D$1315, $A3)+SUMIFS(DataRegularSeason20242025!$AB$3:$AB$1315,DataRegularSeason20242025!$B$3:$B$1315, "&lt;=" &amp; GJ$1, DataRegularSeason20242025!$E$3:$E$1315, $A3)</f>
        <v>16</v>
      </c>
      <c r="GK3">
        <f>SUMIFS(DataRegularSeason20242025!$AA$3:$AA$1315,DataRegularSeason20242025!$B$3:$B$1315, "&lt;=" &amp; GK$1, DataRegularSeason20242025!$D$3:$D$1315, $A3)+SUMIFS(DataRegularSeason20242025!$AB$3:$AB$1315,DataRegularSeason20242025!$B$3:$B$1315, "&lt;=" &amp; GK$1, DataRegularSeason20242025!$E$3:$E$1315, $A3)</f>
        <v>16</v>
      </c>
      <c r="GL3">
        <f>SUMIFS(DataRegularSeason20242025!$AA$3:$AA$1315,DataRegularSeason20242025!$B$3:$B$1315, "&lt;=" &amp; GL$1, DataRegularSeason20242025!$D$3:$D$1315, $A3)+SUMIFS(DataRegularSeason20242025!$AB$3:$AB$1315,DataRegularSeason20242025!$B$3:$B$1315, "&lt;=" &amp; GL$1, DataRegularSeason20242025!$E$3:$E$1315, $A3)</f>
        <v>16</v>
      </c>
      <c r="GM3">
        <f>SUMIFS(DataRegularSeason20242025!$AA$3:$AA$1315,DataRegularSeason20242025!$B$3:$B$1315, "&lt;=" &amp; GM$1, DataRegularSeason20242025!$D$3:$D$1315, $A3)+SUMIFS(DataRegularSeason20242025!$AB$3:$AB$1315,DataRegularSeason20242025!$B$3:$B$1315, "&lt;=" &amp; GM$1, DataRegularSeason20242025!$E$3:$E$1315, $A3)</f>
        <v>16</v>
      </c>
      <c r="GN3">
        <f>SUMIFS(DataRegularSeason20242025!$AA$3:$AA$1315,DataRegularSeason20242025!$B$3:$B$1315, "&lt;=" &amp; GN$1, DataRegularSeason20242025!$D$3:$D$1315, $A3)+SUMIFS(DataRegularSeason20242025!$AB$3:$AB$1315,DataRegularSeason20242025!$B$3:$B$1315, "&lt;=" &amp; GN$1, DataRegularSeason20242025!$E$3:$E$1315, $A3)</f>
        <v>16</v>
      </c>
      <c r="GO3">
        <f>SUMIFS(DataRegularSeason20242025!$AA$3:$AA$1315,DataRegularSeason20242025!$B$3:$B$1315, "&lt;=" &amp; GO$1, DataRegularSeason20242025!$D$3:$D$1315, $A3)+SUMIFS(DataRegularSeason20242025!$AB$3:$AB$1315,DataRegularSeason20242025!$B$3:$B$1315, "&lt;=" &amp; GO$1, DataRegularSeason20242025!$E$3:$E$1315, $A3)</f>
        <v>16</v>
      </c>
      <c r="GP3">
        <f>SUMIFS(DataRegularSeason20242025!$AA$3:$AA$1315,DataRegularSeason20242025!$B$3:$B$1315, "&lt;=" &amp; GP$1, DataRegularSeason20242025!$D$3:$D$1315, $A3)+SUMIFS(DataRegularSeason20242025!$AB$3:$AB$1315,DataRegularSeason20242025!$B$3:$B$1315, "&lt;=" &amp; GP$1, DataRegularSeason20242025!$E$3:$E$1315, $A3)</f>
        <v>16</v>
      </c>
      <c r="GQ3">
        <f>SUMIFS(DataRegularSeason20242025!$AA$3:$AA$1315,DataRegularSeason20242025!$B$3:$B$1315, "&lt;=" &amp; GQ$1, DataRegularSeason20242025!$D$3:$D$1315, $A3)+SUMIFS(DataRegularSeason20242025!$AB$3:$AB$1315,DataRegularSeason20242025!$B$3:$B$1315, "&lt;=" &amp; GQ$1, DataRegularSeason20242025!$E$3:$E$1315, $A3)</f>
        <v>16</v>
      </c>
      <c r="GR3">
        <f>SUMIFS(DataRegularSeason20242025!$AA$3:$AA$1315,DataRegularSeason20242025!$B$3:$B$1315, "&lt;=" &amp; GR$1, DataRegularSeason20242025!$D$3:$D$1315, $A3)+SUMIFS(DataRegularSeason20242025!$AB$3:$AB$1315,DataRegularSeason20242025!$B$3:$B$1315, "&lt;=" &amp; GR$1, DataRegularSeason20242025!$E$3:$E$1315, $A3)</f>
        <v>16</v>
      </c>
      <c r="GS3">
        <f>SUMIFS(DataRegularSeason20242025!$AA$3:$AA$1315,DataRegularSeason20242025!$B$3:$B$1315, "&lt;=" &amp; GS$1, DataRegularSeason20242025!$D$3:$D$1315, $A3)+SUMIFS(DataRegularSeason20242025!$AB$3:$AB$1315,DataRegularSeason20242025!$B$3:$B$1315, "&lt;=" &amp; GS$1, DataRegularSeason20242025!$E$3:$E$1315, $A3)</f>
        <v>16</v>
      </c>
      <c r="GT3">
        <f>SUMIFS(DataRegularSeason20242025!$AA$3:$AA$1315,DataRegularSeason20242025!$B$3:$B$1315, "&lt;=" &amp; GT$1, DataRegularSeason20242025!$D$3:$D$1315, $A3)+SUMIFS(DataRegularSeason20242025!$AB$3:$AB$1315,DataRegularSeason20242025!$B$3:$B$1315, "&lt;=" &amp; GT$1, DataRegularSeason20242025!$E$3:$E$1315, $A3)</f>
        <v>16</v>
      </c>
      <c r="GU3">
        <f>SUMIFS(DataRegularSeason20242025!$AA$3:$AA$1315,DataRegularSeason20242025!$B$3:$B$1315, "&lt;=" &amp; GU$1, DataRegularSeason20242025!$D$3:$D$1315, $A3)+SUMIFS(DataRegularSeason20242025!$AB$3:$AB$1315,DataRegularSeason20242025!$B$3:$B$1315, "&lt;=" &amp; GU$1, DataRegularSeason20242025!$E$3:$E$1315, $A3)</f>
        <v>16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15</v>
      </c>
      <c r="AU4">
        <f>SUMIFS(DataRegularSeason20242025!$AA$3:$AA$1315,DataRegularSeason20242025!$B$3:$B$1315, "&lt;=" &amp; AU$1, DataRegularSeason20242025!$D$3:$D$1315, $A4)+SUMIFS(DataRegularSeason20242025!$AB$3:$AB$1315,DataRegularSeason20242025!$B$3:$B$1315, "&lt;=" &amp; AU$1, DataRegularSeason20242025!$E$3:$E$1315, $A4)</f>
        <v>15</v>
      </c>
      <c r="AV4">
        <f>SUMIFS(DataRegularSeason20242025!$AA$3:$AA$1315,DataRegularSeason20242025!$B$3:$B$1315, "&lt;=" &amp; AV$1, DataRegularSeason20242025!$D$3:$D$1315, $A4)+SUMIFS(DataRegularSeason20242025!$AB$3:$AB$1315,DataRegularSeason20242025!$B$3:$B$1315, "&lt;=" &amp; AV$1, DataRegularSeason20242025!$E$3:$E$1315, $A4)</f>
        <v>15</v>
      </c>
      <c r="AW4">
        <f>SUMIFS(DataRegularSeason20242025!$AA$3:$AA$1315,DataRegularSeason20242025!$B$3:$B$1315, "&lt;=" &amp; AW$1, DataRegularSeason20242025!$D$3:$D$1315, $A4)+SUMIFS(DataRegularSeason20242025!$AB$3:$AB$1315,DataRegularSeason20242025!$B$3:$B$1315, "&lt;=" &amp; AW$1, DataRegularSeason20242025!$E$3:$E$1315, $A4)</f>
        <v>15</v>
      </c>
      <c r="AX4">
        <f>SUMIFS(DataRegularSeason20242025!$AA$3:$AA$1315,DataRegularSeason20242025!$B$3:$B$1315, "&lt;=" &amp; AX$1, DataRegularSeason20242025!$D$3:$D$1315, $A4)+SUMIFS(DataRegularSeason20242025!$AB$3:$AB$1315,DataRegularSeason20242025!$B$3:$B$1315, "&lt;=" &amp; AX$1, DataRegularSeason20242025!$E$3:$E$1315, $A4)</f>
        <v>15</v>
      </c>
      <c r="AY4">
        <f>SUMIFS(DataRegularSeason20242025!$AA$3:$AA$1315,DataRegularSeason20242025!$B$3:$B$1315, "&lt;=" &amp; AY$1, DataRegularSeason20242025!$D$3:$D$1315, $A4)+SUMIFS(DataRegularSeason20242025!$AB$3:$AB$1315,DataRegularSeason20242025!$B$3:$B$1315, "&lt;=" &amp; AY$1, DataRegularSeason20242025!$E$3:$E$1315, $A4)</f>
        <v>15</v>
      </c>
      <c r="AZ4">
        <f>SUMIFS(DataRegularSeason20242025!$AA$3:$AA$1315,DataRegularSeason20242025!$B$3:$B$1315, "&lt;=" &amp; AZ$1, DataRegularSeason20242025!$D$3:$D$1315, $A4)+SUMIFS(DataRegularSeason20242025!$AB$3:$AB$1315,DataRegularSeason20242025!$B$3:$B$1315, "&lt;=" &amp; AZ$1, DataRegularSeason20242025!$E$3:$E$1315, $A4)</f>
        <v>15</v>
      </c>
      <c r="BA4">
        <f>SUMIFS(DataRegularSeason20242025!$AA$3:$AA$1315,DataRegularSeason20242025!$B$3:$B$1315, "&lt;=" &amp; BA$1, DataRegularSeason20242025!$D$3:$D$1315, $A4)+SUMIFS(DataRegularSeason20242025!$AB$3:$AB$1315,DataRegularSeason20242025!$B$3:$B$1315, "&lt;=" &amp; BA$1, DataRegularSeason20242025!$E$3:$E$1315, $A4)</f>
        <v>15</v>
      </c>
      <c r="BB4">
        <f>SUMIFS(DataRegularSeason20242025!$AA$3:$AA$1315,DataRegularSeason20242025!$B$3:$B$1315, "&lt;=" &amp; BB$1, DataRegularSeason20242025!$D$3:$D$1315, $A4)+SUMIFS(DataRegularSeason20242025!$AB$3:$AB$1315,DataRegularSeason20242025!$B$3:$B$1315, "&lt;=" &amp; BB$1, DataRegularSeason20242025!$E$3:$E$1315, $A4)</f>
        <v>15</v>
      </c>
      <c r="BC4">
        <f>SUMIFS(DataRegularSeason20242025!$AA$3:$AA$1315,DataRegularSeason20242025!$B$3:$B$1315, "&lt;=" &amp; BC$1, DataRegularSeason20242025!$D$3:$D$1315, $A4)+SUMIFS(DataRegularSeason20242025!$AB$3:$AB$1315,DataRegularSeason20242025!$B$3:$B$1315, "&lt;=" &amp; BC$1, DataRegularSeason20242025!$E$3:$E$1315, $A4)</f>
        <v>15</v>
      </c>
      <c r="BD4">
        <f>SUMIFS(DataRegularSeason20242025!$AA$3:$AA$1315,DataRegularSeason20242025!$B$3:$B$1315, "&lt;=" &amp; BD$1, DataRegularSeason20242025!$D$3:$D$1315, $A4)+SUMIFS(DataRegularSeason20242025!$AB$3:$AB$1315,DataRegularSeason20242025!$B$3:$B$1315, "&lt;=" &amp; BD$1, DataRegularSeason20242025!$E$3:$E$1315, $A4)</f>
        <v>15</v>
      </c>
      <c r="BE4">
        <f>SUMIFS(DataRegularSeason20242025!$AA$3:$AA$1315,DataRegularSeason20242025!$B$3:$B$1315, "&lt;=" &amp; BE$1, DataRegularSeason20242025!$D$3:$D$1315, $A4)+SUMIFS(DataRegularSeason20242025!$AB$3:$AB$1315,DataRegularSeason20242025!$B$3:$B$1315, "&lt;=" &amp; BE$1, DataRegularSeason20242025!$E$3:$E$1315, $A4)</f>
        <v>15</v>
      </c>
      <c r="BF4">
        <f>SUMIFS(DataRegularSeason20242025!$AA$3:$AA$1315,DataRegularSeason20242025!$B$3:$B$1315, "&lt;=" &amp; BF$1, DataRegularSeason20242025!$D$3:$D$1315, $A4)+SUMIFS(DataRegularSeason20242025!$AB$3:$AB$1315,DataRegularSeason20242025!$B$3:$B$1315, "&lt;=" &amp; BF$1, DataRegularSeason20242025!$E$3:$E$1315, $A4)</f>
        <v>15</v>
      </c>
      <c r="BG4">
        <f>SUMIFS(DataRegularSeason20242025!$AA$3:$AA$1315,DataRegularSeason20242025!$B$3:$B$1315, "&lt;=" &amp; BG$1, DataRegularSeason20242025!$D$3:$D$1315, $A4)+SUMIFS(DataRegularSeason20242025!$AB$3:$AB$1315,DataRegularSeason20242025!$B$3:$B$1315, "&lt;=" &amp; BG$1, DataRegularSeason20242025!$E$3:$E$1315, $A4)</f>
        <v>15</v>
      </c>
      <c r="BH4">
        <f>SUMIFS(DataRegularSeason20242025!$AA$3:$AA$1315,DataRegularSeason20242025!$B$3:$B$1315, "&lt;=" &amp; BH$1, DataRegularSeason20242025!$D$3:$D$1315, $A4)+SUMIFS(DataRegularSeason20242025!$AB$3:$AB$1315,DataRegularSeason20242025!$B$3:$B$1315, "&lt;=" &amp; BH$1, DataRegularSeason20242025!$E$3:$E$1315, $A4)</f>
        <v>15</v>
      </c>
      <c r="BI4">
        <f>SUMIFS(DataRegularSeason20242025!$AA$3:$AA$1315,DataRegularSeason20242025!$B$3:$B$1315, "&lt;=" &amp; BI$1, DataRegularSeason20242025!$D$3:$D$1315, $A4)+SUMIFS(DataRegularSeason20242025!$AB$3:$AB$1315,DataRegularSeason20242025!$B$3:$B$1315, "&lt;=" &amp; BI$1, DataRegularSeason20242025!$E$3:$E$1315, $A4)</f>
        <v>15</v>
      </c>
      <c r="BJ4">
        <f>SUMIFS(DataRegularSeason20242025!$AA$3:$AA$1315,DataRegularSeason20242025!$B$3:$B$1315, "&lt;=" &amp; BJ$1, DataRegularSeason20242025!$D$3:$D$1315, $A4)+SUMIFS(DataRegularSeason20242025!$AB$3:$AB$1315,DataRegularSeason20242025!$B$3:$B$1315, "&lt;=" &amp; BJ$1, DataRegularSeason20242025!$E$3:$E$1315, $A4)</f>
        <v>15</v>
      </c>
      <c r="BK4">
        <f>SUMIFS(DataRegularSeason20242025!$AA$3:$AA$1315,DataRegularSeason20242025!$B$3:$B$1315, "&lt;=" &amp; BK$1, DataRegularSeason20242025!$D$3:$D$1315, $A4)+SUMIFS(DataRegularSeason20242025!$AB$3:$AB$1315,DataRegularSeason20242025!$B$3:$B$1315, "&lt;=" &amp; BK$1, DataRegularSeason20242025!$E$3:$E$1315, $A4)</f>
        <v>15</v>
      </c>
      <c r="BL4">
        <f>SUMIFS(DataRegularSeason20242025!$AA$3:$AA$1315,DataRegularSeason20242025!$B$3:$B$1315, "&lt;=" &amp; BL$1, DataRegularSeason20242025!$D$3:$D$1315, $A4)+SUMIFS(DataRegularSeason20242025!$AB$3:$AB$1315,DataRegularSeason20242025!$B$3:$B$1315, "&lt;=" &amp; BL$1, DataRegularSeason20242025!$E$3:$E$1315, $A4)</f>
        <v>15</v>
      </c>
      <c r="BM4">
        <f>SUMIFS(DataRegularSeason20242025!$AA$3:$AA$1315,DataRegularSeason20242025!$B$3:$B$1315, "&lt;=" &amp; BM$1, DataRegularSeason20242025!$D$3:$D$1315, $A4)+SUMIFS(DataRegularSeason20242025!$AB$3:$AB$1315,DataRegularSeason20242025!$B$3:$B$1315, "&lt;=" &amp; BM$1, DataRegularSeason20242025!$E$3:$E$1315, $A4)</f>
        <v>15</v>
      </c>
      <c r="BN4">
        <f>SUMIFS(DataRegularSeason20242025!$AA$3:$AA$1315,DataRegularSeason20242025!$B$3:$B$1315, "&lt;=" &amp; BN$1, DataRegularSeason20242025!$D$3:$D$1315, $A4)+SUMIFS(DataRegularSeason20242025!$AB$3:$AB$1315,DataRegularSeason20242025!$B$3:$B$1315, "&lt;=" &amp; BN$1, DataRegularSeason20242025!$E$3:$E$1315, $A4)</f>
        <v>15</v>
      </c>
      <c r="BO4">
        <f>SUMIFS(DataRegularSeason20242025!$AA$3:$AA$1315,DataRegularSeason20242025!$B$3:$B$1315, "&lt;=" &amp; BO$1, DataRegularSeason20242025!$D$3:$D$1315, $A4)+SUMIFS(DataRegularSeason20242025!$AB$3:$AB$1315,DataRegularSeason20242025!$B$3:$B$1315, "&lt;=" &amp; BO$1, DataRegularSeason20242025!$E$3:$E$1315, $A4)</f>
        <v>15</v>
      </c>
      <c r="BP4">
        <f>SUMIFS(DataRegularSeason20242025!$AA$3:$AA$1315,DataRegularSeason20242025!$B$3:$B$1315, "&lt;=" &amp; BP$1, DataRegularSeason20242025!$D$3:$D$1315, $A4)+SUMIFS(DataRegularSeason20242025!$AB$3:$AB$1315,DataRegularSeason20242025!$B$3:$B$1315, "&lt;=" &amp; BP$1, DataRegularSeason20242025!$E$3:$E$1315, $A4)</f>
        <v>15</v>
      </c>
      <c r="BQ4">
        <f>SUMIFS(DataRegularSeason20242025!$AA$3:$AA$1315,DataRegularSeason20242025!$B$3:$B$1315, "&lt;=" &amp; BQ$1, DataRegularSeason20242025!$D$3:$D$1315, $A4)+SUMIFS(DataRegularSeason20242025!$AB$3:$AB$1315,DataRegularSeason20242025!$B$3:$B$1315, "&lt;=" &amp; BQ$1, DataRegularSeason20242025!$E$3:$E$1315, $A4)</f>
        <v>15</v>
      </c>
      <c r="BR4">
        <f>SUMIFS(DataRegularSeason20242025!$AA$3:$AA$1315,DataRegularSeason20242025!$B$3:$B$1315, "&lt;=" &amp; BR$1, DataRegularSeason20242025!$D$3:$D$1315, $A4)+SUMIFS(DataRegularSeason20242025!$AB$3:$AB$1315,DataRegularSeason20242025!$B$3:$B$1315, "&lt;=" &amp; BR$1, DataRegularSeason20242025!$E$3:$E$1315, $A4)</f>
        <v>15</v>
      </c>
      <c r="BS4">
        <f>SUMIFS(DataRegularSeason20242025!$AA$3:$AA$1315,DataRegularSeason20242025!$B$3:$B$1315, "&lt;=" &amp; BS$1, DataRegularSeason20242025!$D$3:$D$1315, $A4)+SUMIFS(DataRegularSeason20242025!$AB$3:$AB$1315,DataRegularSeason20242025!$B$3:$B$1315, "&lt;=" &amp; BS$1, DataRegularSeason20242025!$E$3:$E$1315, $A4)</f>
        <v>15</v>
      </c>
      <c r="BT4">
        <f>SUMIFS(DataRegularSeason20242025!$AA$3:$AA$1315,DataRegularSeason20242025!$B$3:$B$1315, "&lt;=" &amp; BT$1, DataRegularSeason20242025!$D$3:$D$1315, $A4)+SUMIFS(DataRegularSeason20242025!$AB$3:$AB$1315,DataRegularSeason20242025!$B$3:$B$1315, "&lt;=" &amp; BT$1, DataRegularSeason20242025!$E$3:$E$1315, $A4)</f>
        <v>15</v>
      </c>
      <c r="BU4">
        <f>SUMIFS(DataRegularSeason20242025!$AA$3:$AA$1315,DataRegularSeason20242025!$B$3:$B$1315, "&lt;=" &amp; BU$1, DataRegularSeason20242025!$D$3:$D$1315, $A4)+SUMIFS(DataRegularSeason20242025!$AB$3:$AB$1315,DataRegularSeason20242025!$B$3:$B$1315, "&lt;=" &amp; BU$1, DataRegularSeason20242025!$E$3:$E$1315, $A4)</f>
        <v>15</v>
      </c>
      <c r="BV4">
        <f>SUMIFS(DataRegularSeason20242025!$AA$3:$AA$1315,DataRegularSeason20242025!$B$3:$B$1315, "&lt;=" &amp; BV$1, DataRegularSeason20242025!$D$3:$D$1315, $A4)+SUMIFS(DataRegularSeason20242025!$AB$3:$AB$1315,DataRegularSeason20242025!$B$3:$B$1315, "&lt;=" &amp; BV$1, DataRegularSeason20242025!$E$3:$E$1315, $A4)</f>
        <v>15</v>
      </c>
      <c r="BW4">
        <f>SUMIFS(DataRegularSeason20242025!$AA$3:$AA$1315,DataRegularSeason20242025!$B$3:$B$1315, "&lt;=" &amp; BW$1, DataRegularSeason20242025!$D$3:$D$1315, $A4)+SUMIFS(DataRegularSeason20242025!$AB$3:$AB$1315,DataRegularSeason20242025!$B$3:$B$1315, "&lt;=" &amp; BW$1, DataRegularSeason20242025!$E$3:$E$1315, $A4)</f>
        <v>15</v>
      </c>
      <c r="BX4">
        <f>SUMIFS(DataRegularSeason20242025!$AA$3:$AA$1315,DataRegularSeason20242025!$B$3:$B$1315, "&lt;=" &amp; BX$1, DataRegularSeason20242025!$D$3:$D$1315, $A4)+SUMIFS(DataRegularSeason20242025!$AB$3:$AB$1315,DataRegularSeason20242025!$B$3:$B$1315, "&lt;=" &amp; BX$1, DataRegularSeason20242025!$E$3:$E$1315, $A4)</f>
        <v>15</v>
      </c>
      <c r="BY4">
        <f>SUMIFS(DataRegularSeason20242025!$AA$3:$AA$1315,DataRegularSeason20242025!$B$3:$B$1315, "&lt;=" &amp; BY$1, DataRegularSeason20242025!$D$3:$D$1315, $A4)+SUMIFS(DataRegularSeason20242025!$AB$3:$AB$1315,DataRegularSeason20242025!$B$3:$B$1315, "&lt;=" &amp; BY$1, DataRegularSeason20242025!$E$3:$E$1315, $A4)</f>
        <v>15</v>
      </c>
      <c r="BZ4">
        <f>SUMIFS(DataRegularSeason20242025!$AA$3:$AA$1315,DataRegularSeason20242025!$B$3:$B$1315, "&lt;=" &amp; BZ$1, DataRegularSeason20242025!$D$3:$D$1315, $A4)+SUMIFS(DataRegularSeason20242025!$AB$3:$AB$1315,DataRegularSeason20242025!$B$3:$B$1315, "&lt;=" &amp; BZ$1, DataRegularSeason20242025!$E$3:$E$1315, $A4)</f>
        <v>15</v>
      </c>
      <c r="CA4">
        <f>SUMIFS(DataRegularSeason20242025!$AA$3:$AA$1315,DataRegularSeason20242025!$B$3:$B$1315, "&lt;=" &amp; CA$1, DataRegularSeason20242025!$D$3:$D$1315, $A4)+SUMIFS(DataRegularSeason20242025!$AB$3:$AB$1315,DataRegularSeason20242025!$B$3:$B$1315, "&lt;=" &amp; CA$1, DataRegularSeason20242025!$E$3:$E$1315, $A4)</f>
        <v>15</v>
      </c>
      <c r="CB4">
        <f>SUMIFS(DataRegularSeason20242025!$AA$3:$AA$1315,DataRegularSeason20242025!$B$3:$B$1315, "&lt;=" &amp; CB$1, DataRegularSeason20242025!$D$3:$D$1315, $A4)+SUMIFS(DataRegularSeason20242025!$AB$3:$AB$1315,DataRegularSeason20242025!$B$3:$B$1315, "&lt;=" &amp; CB$1, DataRegularSeason20242025!$E$3:$E$1315, $A4)</f>
        <v>15</v>
      </c>
      <c r="CC4">
        <f>SUMIFS(DataRegularSeason20242025!$AA$3:$AA$1315,DataRegularSeason20242025!$B$3:$B$1315, "&lt;=" &amp; CC$1, DataRegularSeason20242025!$D$3:$D$1315, $A4)+SUMIFS(DataRegularSeason20242025!$AB$3:$AB$1315,DataRegularSeason20242025!$B$3:$B$1315, "&lt;=" &amp; CC$1, DataRegularSeason20242025!$E$3:$E$1315, $A4)</f>
        <v>15</v>
      </c>
      <c r="CD4">
        <f>SUMIFS(DataRegularSeason20242025!$AA$3:$AA$1315,DataRegularSeason20242025!$B$3:$B$1315, "&lt;=" &amp; CD$1, DataRegularSeason20242025!$D$3:$D$1315, $A4)+SUMIFS(DataRegularSeason20242025!$AB$3:$AB$1315,DataRegularSeason20242025!$B$3:$B$1315, "&lt;=" &amp; CD$1, DataRegularSeason20242025!$E$3:$E$1315, $A4)</f>
        <v>15</v>
      </c>
      <c r="CE4">
        <f>SUMIFS(DataRegularSeason20242025!$AA$3:$AA$1315,DataRegularSeason20242025!$B$3:$B$1315, "&lt;=" &amp; CE$1, DataRegularSeason20242025!$D$3:$D$1315, $A4)+SUMIFS(DataRegularSeason20242025!$AB$3:$AB$1315,DataRegularSeason20242025!$B$3:$B$1315, "&lt;=" &amp; CE$1, DataRegularSeason20242025!$E$3:$E$1315, $A4)</f>
        <v>15</v>
      </c>
      <c r="CF4">
        <f>SUMIFS(DataRegularSeason20242025!$AA$3:$AA$1315,DataRegularSeason20242025!$B$3:$B$1315, "&lt;=" &amp; CF$1, DataRegularSeason20242025!$D$3:$D$1315, $A4)+SUMIFS(DataRegularSeason20242025!$AB$3:$AB$1315,DataRegularSeason20242025!$B$3:$B$1315, "&lt;=" &amp; CF$1, DataRegularSeason20242025!$E$3:$E$1315, $A4)</f>
        <v>15</v>
      </c>
      <c r="CG4">
        <f>SUMIFS(DataRegularSeason20242025!$AA$3:$AA$1315,DataRegularSeason20242025!$B$3:$B$1315, "&lt;=" &amp; CG$1, DataRegularSeason20242025!$D$3:$D$1315, $A4)+SUMIFS(DataRegularSeason20242025!$AB$3:$AB$1315,DataRegularSeason20242025!$B$3:$B$1315, "&lt;=" &amp; CG$1, DataRegularSeason20242025!$E$3:$E$1315, $A4)</f>
        <v>15</v>
      </c>
      <c r="CH4">
        <f>SUMIFS(DataRegularSeason20242025!$AA$3:$AA$1315,DataRegularSeason20242025!$B$3:$B$1315, "&lt;=" &amp; CH$1, DataRegularSeason20242025!$D$3:$D$1315, $A4)+SUMIFS(DataRegularSeason20242025!$AB$3:$AB$1315,DataRegularSeason20242025!$B$3:$B$1315, "&lt;=" &amp; CH$1, DataRegularSeason20242025!$E$3:$E$1315, $A4)</f>
        <v>15</v>
      </c>
      <c r="CI4">
        <f>SUMIFS(DataRegularSeason20242025!$AA$3:$AA$1315,DataRegularSeason20242025!$B$3:$B$1315, "&lt;=" &amp; CI$1, DataRegularSeason20242025!$D$3:$D$1315, $A4)+SUMIFS(DataRegularSeason20242025!$AB$3:$AB$1315,DataRegularSeason20242025!$B$3:$B$1315, "&lt;=" &amp; CI$1, DataRegularSeason20242025!$E$3:$E$1315, $A4)</f>
        <v>15</v>
      </c>
      <c r="CJ4">
        <f>SUMIFS(DataRegularSeason20242025!$AA$3:$AA$1315,DataRegularSeason20242025!$B$3:$B$1315, "&lt;=" &amp; CJ$1, DataRegularSeason20242025!$D$3:$D$1315, $A4)+SUMIFS(DataRegularSeason20242025!$AB$3:$AB$1315,DataRegularSeason20242025!$B$3:$B$1315, "&lt;=" &amp; CJ$1, DataRegularSeason20242025!$E$3:$E$1315, $A4)</f>
        <v>15</v>
      </c>
      <c r="CK4">
        <f>SUMIFS(DataRegularSeason20242025!$AA$3:$AA$1315,DataRegularSeason20242025!$B$3:$B$1315, "&lt;=" &amp; CK$1, DataRegularSeason20242025!$D$3:$D$1315, $A4)+SUMIFS(DataRegularSeason20242025!$AB$3:$AB$1315,DataRegularSeason20242025!$B$3:$B$1315, "&lt;=" &amp; CK$1, DataRegularSeason20242025!$E$3:$E$1315, $A4)</f>
        <v>15</v>
      </c>
      <c r="CL4">
        <f>SUMIFS(DataRegularSeason20242025!$AA$3:$AA$1315,DataRegularSeason20242025!$B$3:$B$1315, "&lt;=" &amp; CL$1, DataRegularSeason20242025!$D$3:$D$1315, $A4)+SUMIFS(DataRegularSeason20242025!$AB$3:$AB$1315,DataRegularSeason20242025!$B$3:$B$1315, "&lt;=" &amp; CL$1, DataRegularSeason20242025!$E$3:$E$1315, $A4)</f>
        <v>15</v>
      </c>
      <c r="CM4">
        <f>SUMIFS(DataRegularSeason20242025!$AA$3:$AA$1315,DataRegularSeason20242025!$B$3:$B$1315, "&lt;=" &amp; CM$1, DataRegularSeason20242025!$D$3:$D$1315, $A4)+SUMIFS(DataRegularSeason20242025!$AB$3:$AB$1315,DataRegularSeason20242025!$B$3:$B$1315, "&lt;=" &amp; CM$1, DataRegularSeason20242025!$E$3:$E$1315, $A4)</f>
        <v>15</v>
      </c>
      <c r="CN4">
        <f>SUMIFS(DataRegularSeason20242025!$AA$3:$AA$1315,DataRegularSeason20242025!$B$3:$B$1315, "&lt;=" &amp; CN$1, DataRegularSeason20242025!$D$3:$D$1315, $A4)+SUMIFS(DataRegularSeason20242025!$AB$3:$AB$1315,DataRegularSeason20242025!$B$3:$B$1315, "&lt;=" &amp; CN$1, DataRegularSeason20242025!$E$3:$E$1315, $A4)</f>
        <v>15</v>
      </c>
      <c r="CO4">
        <f>SUMIFS(DataRegularSeason20242025!$AA$3:$AA$1315,DataRegularSeason20242025!$B$3:$B$1315, "&lt;=" &amp; CO$1, DataRegularSeason20242025!$D$3:$D$1315, $A4)+SUMIFS(DataRegularSeason20242025!$AB$3:$AB$1315,DataRegularSeason20242025!$B$3:$B$1315, "&lt;=" &amp; CO$1, DataRegularSeason20242025!$E$3:$E$1315, $A4)</f>
        <v>15</v>
      </c>
      <c r="CP4">
        <f>SUMIFS(DataRegularSeason20242025!$AA$3:$AA$1315,DataRegularSeason20242025!$B$3:$B$1315, "&lt;=" &amp; CP$1, DataRegularSeason20242025!$D$3:$D$1315, $A4)+SUMIFS(DataRegularSeason20242025!$AB$3:$AB$1315,DataRegularSeason20242025!$B$3:$B$1315, "&lt;=" &amp; CP$1, DataRegularSeason20242025!$E$3:$E$1315, $A4)</f>
        <v>15</v>
      </c>
      <c r="CQ4">
        <f>SUMIFS(DataRegularSeason20242025!$AA$3:$AA$1315,DataRegularSeason20242025!$B$3:$B$1315, "&lt;=" &amp; CQ$1, DataRegularSeason20242025!$D$3:$D$1315, $A4)+SUMIFS(DataRegularSeason20242025!$AB$3:$AB$1315,DataRegularSeason20242025!$B$3:$B$1315, "&lt;=" &amp; CQ$1, DataRegularSeason20242025!$E$3:$E$1315, $A4)</f>
        <v>15</v>
      </c>
      <c r="CR4">
        <f>SUMIFS(DataRegularSeason20242025!$AA$3:$AA$1315,DataRegularSeason20242025!$B$3:$B$1315, "&lt;=" &amp; CR$1, DataRegularSeason20242025!$D$3:$D$1315, $A4)+SUMIFS(DataRegularSeason20242025!$AB$3:$AB$1315,DataRegularSeason20242025!$B$3:$B$1315, "&lt;=" &amp; CR$1, DataRegularSeason20242025!$E$3:$E$1315, $A4)</f>
        <v>15</v>
      </c>
      <c r="CS4">
        <f>SUMIFS(DataRegularSeason20242025!$AA$3:$AA$1315,DataRegularSeason20242025!$B$3:$B$1315, "&lt;=" &amp; CS$1, DataRegularSeason20242025!$D$3:$D$1315, $A4)+SUMIFS(DataRegularSeason20242025!$AB$3:$AB$1315,DataRegularSeason20242025!$B$3:$B$1315, "&lt;=" &amp; CS$1, DataRegularSeason20242025!$E$3:$E$1315, $A4)</f>
        <v>15</v>
      </c>
      <c r="CT4">
        <f>SUMIFS(DataRegularSeason20242025!$AA$3:$AA$1315,DataRegularSeason20242025!$B$3:$B$1315, "&lt;=" &amp; CT$1, DataRegularSeason20242025!$D$3:$D$1315, $A4)+SUMIFS(DataRegularSeason20242025!$AB$3:$AB$1315,DataRegularSeason20242025!$B$3:$B$1315, "&lt;=" &amp; CT$1, DataRegularSeason20242025!$E$3:$E$1315, $A4)</f>
        <v>15</v>
      </c>
      <c r="CU4">
        <f>SUMIFS(DataRegularSeason20242025!$AA$3:$AA$1315,DataRegularSeason20242025!$B$3:$B$1315, "&lt;=" &amp; CU$1, DataRegularSeason20242025!$D$3:$D$1315, $A4)+SUMIFS(DataRegularSeason20242025!$AB$3:$AB$1315,DataRegularSeason20242025!$B$3:$B$1315, "&lt;=" &amp; CU$1, DataRegularSeason20242025!$E$3:$E$1315, $A4)</f>
        <v>15</v>
      </c>
      <c r="CV4">
        <f>SUMIFS(DataRegularSeason20242025!$AA$3:$AA$1315,DataRegularSeason20242025!$B$3:$B$1315, "&lt;=" &amp; CV$1, DataRegularSeason20242025!$D$3:$D$1315, $A4)+SUMIFS(DataRegularSeason20242025!$AB$3:$AB$1315,DataRegularSeason20242025!$B$3:$B$1315, "&lt;=" &amp; CV$1, DataRegularSeason20242025!$E$3:$E$1315, $A4)</f>
        <v>15</v>
      </c>
      <c r="CW4">
        <f>SUMIFS(DataRegularSeason20242025!$AA$3:$AA$1315,DataRegularSeason20242025!$B$3:$B$1315, "&lt;=" &amp; CW$1, DataRegularSeason20242025!$D$3:$D$1315, $A4)+SUMIFS(DataRegularSeason20242025!$AB$3:$AB$1315,DataRegularSeason20242025!$B$3:$B$1315, "&lt;=" &amp; CW$1, DataRegularSeason20242025!$E$3:$E$1315, $A4)</f>
        <v>15</v>
      </c>
      <c r="CX4">
        <f>SUMIFS(DataRegularSeason20242025!$AA$3:$AA$1315,DataRegularSeason20242025!$B$3:$B$1315, "&lt;=" &amp; CX$1, DataRegularSeason20242025!$D$3:$D$1315, $A4)+SUMIFS(DataRegularSeason20242025!$AB$3:$AB$1315,DataRegularSeason20242025!$B$3:$B$1315, "&lt;=" &amp; CX$1, DataRegularSeason20242025!$E$3:$E$1315, $A4)</f>
        <v>15</v>
      </c>
      <c r="CY4">
        <f>SUMIFS(DataRegularSeason20242025!$AA$3:$AA$1315,DataRegularSeason20242025!$B$3:$B$1315, "&lt;=" &amp; CY$1, DataRegularSeason20242025!$D$3:$D$1315, $A4)+SUMIFS(DataRegularSeason20242025!$AB$3:$AB$1315,DataRegularSeason20242025!$B$3:$B$1315, "&lt;=" &amp; CY$1, DataRegularSeason20242025!$E$3:$E$1315, $A4)</f>
        <v>15</v>
      </c>
      <c r="CZ4">
        <f>SUMIFS(DataRegularSeason20242025!$AA$3:$AA$1315,DataRegularSeason20242025!$B$3:$B$1315, "&lt;=" &amp; CZ$1, DataRegularSeason20242025!$D$3:$D$1315, $A4)+SUMIFS(DataRegularSeason20242025!$AB$3:$AB$1315,DataRegularSeason20242025!$B$3:$B$1315, "&lt;=" &amp; CZ$1, DataRegularSeason20242025!$E$3:$E$1315, $A4)</f>
        <v>15</v>
      </c>
      <c r="DA4">
        <f>SUMIFS(DataRegularSeason20242025!$AA$3:$AA$1315,DataRegularSeason20242025!$B$3:$B$1315, "&lt;=" &amp; DA$1, DataRegularSeason20242025!$D$3:$D$1315, $A4)+SUMIFS(DataRegularSeason20242025!$AB$3:$AB$1315,DataRegularSeason20242025!$B$3:$B$1315, "&lt;=" &amp; DA$1, DataRegularSeason20242025!$E$3:$E$1315, $A4)</f>
        <v>15</v>
      </c>
      <c r="DB4">
        <f>SUMIFS(DataRegularSeason20242025!$AA$3:$AA$1315,DataRegularSeason20242025!$B$3:$B$1315, "&lt;=" &amp; DB$1, DataRegularSeason20242025!$D$3:$D$1315, $A4)+SUMIFS(DataRegularSeason20242025!$AB$3:$AB$1315,DataRegularSeason20242025!$B$3:$B$1315, "&lt;=" &amp; DB$1, DataRegularSeason20242025!$E$3:$E$1315, $A4)</f>
        <v>15</v>
      </c>
      <c r="DC4">
        <f>SUMIFS(DataRegularSeason20242025!$AA$3:$AA$1315,DataRegularSeason20242025!$B$3:$B$1315, "&lt;=" &amp; DC$1, DataRegularSeason20242025!$D$3:$D$1315, $A4)+SUMIFS(DataRegularSeason20242025!$AB$3:$AB$1315,DataRegularSeason20242025!$B$3:$B$1315, "&lt;=" &amp; DC$1, DataRegularSeason20242025!$E$3:$E$1315, $A4)</f>
        <v>15</v>
      </c>
      <c r="DD4">
        <f>SUMIFS(DataRegularSeason20242025!$AA$3:$AA$1315,DataRegularSeason20242025!$B$3:$B$1315, "&lt;=" &amp; DD$1, DataRegularSeason20242025!$D$3:$D$1315, $A4)+SUMIFS(DataRegularSeason20242025!$AB$3:$AB$1315,DataRegularSeason20242025!$B$3:$B$1315, "&lt;=" &amp; DD$1, DataRegularSeason20242025!$E$3:$E$1315, $A4)</f>
        <v>15</v>
      </c>
      <c r="DE4">
        <f>SUMIFS(DataRegularSeason20242025!$AA$3:$AA$1315,DataRegularSeason20242025!$B$3:$B$1315, "&lt;=" &amp; DE$1, DataRegularSeason20242025!$D$3:$D$1315, $A4)+SUMIFS(DataRegularSeason20242025!$AB$3:$AB$1315,DataRegularSeason20242025!$B$3:$B$1315, "&lt;=" &amp; DE$1, DataRegularSeason20242025!$E$3:$E$1315, $A4)</f>
        <v>15</v>
      </c>
      <c r="DF4">
        <f>SUMIFS(DataRegularSeason20242025!$AA$3:$AA$1315,DataRegularSeason20242025!$B$3:$B$1315, "&lt;=" &amp; DF$1, DataRegularSeason20242025!$D$3:$D$1315, $A4)+SUMIFS(DataRegularSeason20242025!$AB$3:$AB$1315,DataRegularSeason20242025!$B$3:$B$1315, "&lt;=" &amp; DF$1, DataRegularSeason20242025!$E$3:$E$1315, $A4)</f>
        <v>15</v>
      </c>
      <c r="DG4">
        <f>SUMIFS(DataRegularSeason20242025!$AA$3:$AA$1315,DataRegularSeason20242025!$B$3:$B$1315, "&lt;=" &amp; DG$1, DataRegularSeason20242025!$D$3:$D$1315, $A4)+SUMIFS(DataRegularSeason20242025!$AB$3:$AB$1315,DataRegularSeason20242025!$B$3:$B$1315, "&lt;=" &amp; DG$1, DataRegularSeason20242025!$E$3:$E$1315, $A4)</f>
        <v>15</v>
      </c>
      <c r="DH4">
        <f>SUMIFS(DataRegularSeason20242025!$AA$3:$AA$1315,DataRegularSeason20242025!$B$3:$B$1315, "&lt;=" &amp; DH$1, DataRegularSeason20242025!$D$3:$D$1315, $A4)+SUMIFS(DataRegularSeason20242025!$AB$3:$AB$1315,DataRegularSeason20242025!$B$3:$B$1315, "&lt;=" &amp; DH$1, DataRegularSeason20242025!$E$3:$E$1315, $A4)</f>
        <v>15</v>
      </c>
      <c r="DI4">
        <f>SUMIFS(DataRegularSeason20242025!$AA$3:$AA$1315,DataRegularSeason20242025!$B$3:$B$1315, "&lt;=" &amp; DI$1, DataRegularSeason20242025!$D$3:$D$1315, $A4)+SUMIFS(DataRegularSeason20242025!$AB$3:$AB$1315,DataRegularSeason20242025!$B$3:$B$1315, "&lt;=" &amp; DI$1, DataRegularSeason20242025!$E$3:$E$1315, $A4)</f>
        <v>15</v>
      </c>
      <c r="DJ4">
        <f>SUMIFS(DataRegularSeason20242025!$AA$3:$AA$1315,DataRegularSeason20242025!$B$3:$B$1315, "&lt;=" &amp; DJ$1, DataRegularSeason20242025!$D$3:$D$1315, $A4)+SUMIFS(DataRegularSeason20242025!$AB$3:$AB$1315,DataRegularSeason20242025!$B$3:$B$1315, "&lt;=" &amp; DJ$1, DataRegularSeason20242025!$E$3:$E$1315, $A4)</f>
        <v>15</v>
      </c>
      <c r="DK4">
        <f>SUMIFS(DataRegularSeason20242025!$AA$3:$AA$1315,DataRegularSeason20242025!$B$3:$B$1315, "&lt;=" &amp; DK$1, DataRegularSeason20242025!$D$3:$D$1315, $A4)+SUMIFS(DataRegularSeason20242025!$AB$3:$AB$1315,DataRegularSeason20242025!$B$3:$B$1315, "&lt;=" &amp; DK$1, DataRegularSeason20242025!$E$3:$E$1315, $A4)</f>
        <v>15</v>
      </c>
      <c r="DL4">
        <f>SUMIFS(DataRegularSeason20242025!$AA$3:$AA$1315,DataRegularSeason20242025!$B$3:$B$1315, "&lt;=" &amp; DL$1, DataRegularSeason20242025!$D$3:$D$1315, $A4)+SUMIFS(DataRegularSeason20242025!$AB$3:$AB$1315,DataRegularSeason20242025!$B$3:$B$1315, "&lt;=" &amp; DL$1, DataRegularSeason20242025!$E$3:$E$1315, $A4)</f>
        <v>15</v>
      </c>
      <c r="DM4">
        <f>SUMIFS(DataRegularSeason20242025!$AA$3:$AA$1315,DataRegularSeason20242025!$B$3:$B$1315, "&lt;=" &amp; DM$1, DataRegularSeason20242025!$D$3:$D$1315, $A4)+SUMIFS(DataRegularSeason20242025!$AB$3:$AB$1315,DataRegularSeason20242025!$B$3:$B$1315, "&lt;=" &amp; DM$1, DataRegularSeason20242025!$E$3:$E$1315, $A4)</f>
        <v>15</v>
      </c>
      <c r="DN4">
        <f>SUMIFS(DataRegularSeason20242025!$AA$3:$AA$1315,DataRegularSeason20242025!$B$3:$B$1315, "&lt;=" &amp; DN$1, DataRegularSeason20242025!$D$3:$D$1315, $A4)+SUMIFS(DataRegularSeason20242025!$AB$3:$AB$1315,DataRegularSeason20242025!$B$3:$B$1315, "&lt;=" &amp; DN$1, DataRegularSeason20242025!$E$3:$E$1315, $A4)</f>
        <v>15</v>
      </c>
      <c r="DO4">
        <f>SUMIFS(DataRegularSeason20242025!$AA$3:$AA$1315,DataRegularSeason20242025!$B$3:$B$1315, "&lt;=" &amp; DO$1, DataRegularSeason20242025!$D$3:$D$1315, $A4)+SUMIFS(DataRegularSeason20242025!$AB$3:$AB$1315,DataRegularSeason20242025!$B$3:$B$1315, "&lt;=" &amp; DO$1, DataRegularSeason20242025!$E$3:$E$1315, $A4)</f>
        <v>15</v>
      </c>
      <c r="DP4">
        <f>SUMIFS(DataRegularSeason20242025!$AA$3:$AA$1315,DataRegularSeason20242025!$B$3:$B$1315, "&lt;=" &amp; DP$1, DataRegularSeason20242025!$D$3:$D$1315, $A4)+SUMIFS(DataRegularSeason20242025!$AB$3:$AB$1315,DataRegularSeason20242025!$B$3:$B$1315, "&lt;=" &amp; DP$1, DataRegularSeason20242025!$E$3:$E$1315, $A4)</f>
        <v>15</v>
      </c>
      <c r="DQ4">
        <f>SUMIFS(DataRegularSeason20242025!$AA$3:$AA$1315,DataRegularSeason20242025!$B$3:$B$1315, "&lt;=" &amp; DQ$1, DataRegularSeason20242025!$D$3:$D$1315, $A4)+SUMIFS(DataRegularSeason20242025!$AB$3:$AB$1315,DataRegularSeason20242025!$B$3:$B$1315, "&lt;=" &amp; DQ$1, DataRegularSeason20242025!$E$3:$E$1315, $A4)</f>
        <v>15</v>
      </c>
      <c r="DR4">
        <f>SUMIFS(DataRegularSeason20242025!$AA$3:$AA$1315,DataRegularSeason20242025!$B$3:$B$1315, "&lt;=" &amp; DR$1, DataRegularSeason20242025!$D$3:$D$1315, $A4)+SUMIFS(DataRegularSeason20242025!$AB$3:$AB$1315,DataRegularSeason20242025!$B$3:$B$1315, "&lt;=" &amp; DR$1, DataRegularSeason20242025!$E$3:$E$1315, $A4)</f>
        <v>15</v>
      </c>
      <c r="DS4">
        <f>SUMIFS(DataRegularSeason20242025!$AA$3:$AA$1315,DataRegularSeason20242025!$B$3:$B$1315, "&lt;=" &amp; DS$1, DataRegularSeason20242025!$D$3:$D$1315, $A4)+SUMIFS(DataRegularSeason20242025!$AB$3:$AB$1315,DataRegularSeason20242025!$B$3:$B$1315, "&lt;=" &amp; DS$1, DataRegularSeason20242025!$E$3:$E$1315, $A4)</f>
        <v>15</v>
      </c>
      <c r="DT4">
        <f>SUMIFS(DataRegularSeason20242025!$AA$3:$AA$1315,DataRegularSeason20242025!$B$3:$B$1315, "&lt;=" &amp; DT$1, DataRegularSeason20242025!$D$3:$D$1315, $A4)+SUMIFS(DataRegularSeason20242025!$AB$3:$AB$1315,DataRegularSeason20242025!$B$3:$B$1315, "&lt;=" &amp; DT$1, DataRegularSeason20242025!$E$3:$E$1315, $A4)</f>
        <v>15</v>
      </c>
      <c r="DU4">
        <f>SUMIFS(DataRegularSeason20242025!$AA$3:$AA$1315,DataRegularSeason20242025!$B$3:$B$1315, "&lt;=" &amp; DU$1, DataRegularSeason20242025!$D$3:$D$1315, $A4)+SUMIFS(DataRegularSeason20242025!$AB$3:$AB$1315,DataRegularSeason20242025!$B$3:$B$1315, "&lt;=" &amp; DU$1, DataRegularSeason20242025!$E$3:$E$1315, $A4)</f>
        <v>15</v>
      </c>
      <c r="DV4">
        <f>SUMIFS(DataRegularSeason20242025!$AA$3:$AA$1315,DataRegularSeason20242025!$B$3:$B$1315, "&lt;=" &amp; DV$1, DataRegularSeason20242025!$D$3:$D$1315, $A4)+SUMIFS(DataRegularSeason20242025!$AB$3:$AB$1315,DataRegularSeason20242025!$B$3:$B$1315, "&lt;=" &amp; DV$1, DataRegularSeason20242025!$E$3:$E$1315, $A4)</f>
        <v>15</v>
      </c>
      <c r="DW4">
        <f>SUMIFS(DataRegularSeason20242025!$AA$3:$AA$1315,DataRegularSeason20242025!$B$3:$B$1315, "&lt;=" &amp; DW$1, DataRegularSeason20242025!$D$3:$D$1315, $A4)+SUMIFS(DataRegularSeason20242025!$AB$3:$AB$1315,DataRegularSeason20242025!$B$3:$B$1315, "&lt;=" &amp; DW$1, DataRegularSeason20242025!$E$3:$E$1315, $A4)</f>
        <v>15</v>
      </c>
      <c r="DX4">
        <f>SUMIFS(DataRegularSeason20242025!$AA$3:$AA$1315,DataRegularSeason20242025!$B$3:$B$1315, "&lt;=" &amp; DX$1, DataRegularSeason20242025!$D$3:$D$1315, $A4)+SUMIFS(DataRegularSeason20242025!$AB$3:$AB$1315,DataRegularSeason20242025!$B$3:$B$1315, "&lt;=" &amp; DX$1, DataRegularSeason20242025!$E$3:$E$1315, $A4)</f>
        <v>15</v>
      </c>
      <c r="DY4">
        <f>SUMIFS(DataRegularSeason20242025!$AA$3:$AA$1315,DataRegularSeason20242025!$B$3:$B$1315, "&lt;=" &amp; DY$1, DataRegularSeason20242025!$D$3:$D$1315, $A4)+SUMIFS(DataRegularSeason20242025!$AB$3:$AB$1315,DataRegularSeason20242025!$B$3:$B$1315, "&lt;=" &amp; DY$1, DataRegularSeason20242025!$E$3:$E$1315, $A4)</f>
        <v>15</v>
      </c>
      <c r="DZ4">
        <f>SUMIFS(DataRegularSeason20242025!$AA$3:$AA$1315,DataRegularSeason20242025!$B$3:$B$1315, "&lt;=" &amp; DZ$1, DataRegularSeason20242025!$D$3:$D$1315, $A4)+SUMIFS(DataRegularSeason20242025!$AB$3:$AB$1315,DataRegularSeason20242025!$B$3:$B$1315, "&lt;=" &amp; DZ$1, DataRegularSeason20242025!$E$3:$E$1315, $A4)</f>
        <v>15</v>
      </c>
      <c r="EA4">
        <f>SUMIFS(DataRegularSeason20242025!$AA$3:$AA$1315,DataRegularSeason20242025!$B$3:$B$1315, "&lt;=" &amp; EA$1, DataRegularSeason20242025!$D$3:$D$1315, $A4)+SUMIFS(DataRegularSeason20242025!$AB$3:$AB$1315,DataRegularSeason20242025!$B$3:$B$1315, "&lt;=" &amp; EA$1, DataRegularSeason20242025!$E$3:$E$1315, $A4)</f>
        <v>15</v>
      </c>
      <c r="EB4">
        <f>SUMIFS(DataRegularSeason20242025!$AA$3:$AA$1315,DataRegularSeason20242025!$B$3:$B$1315, "&lt;=" &amp; EB$1, DataRegularSeason20242025!$D$3:$D$1315, $A4)+SUMIFS(DataRegularSeason20242025!$AB$3:$AB$1315,DataRegularSeason20242025!$B$3:$B$1315, "&lt;=" &amp; EB$1, DataRegularSeason20242025!$E$3:$E$1315, $A4)</f>
        <v>15</v>
      </c>
      <c r="EC4">
        <f>SUMIFS(DataRegularSeason20242025!$AA$3:$AA$1315,DataRegularSeason20242025!$B$3:$B$1315, "&lt;=" &amp; EC$1, DataRegularSeason20242025!$D$3:$D$1315, $A4)+SUMIFS(DataRegularSeason20242025!$AB$3:$AB$1315,DataRegularSeason20242025!$B$3:$B$1315, "&lt;=" &amp; EC$1, DataRegularSeason20242025!$E$3:$E$1315, $A4)</f>
        <v>15</v>
      </c>
      <c r="ED4">
        <f>SUMIFS(DataRegularSeason20242025!$AA$3:$AA$1315,DataRegularSeason20242025!$B$3:$B$1315, "&lt;=" &amp; ED$1, DataRegularSeason20242025!$D$3:$D$1315, $A4)+SUMIFS(DataRegularSeason20242025!$AB$3:$AB$1315,DataRegularSeason20242025!$B$3:$B$1315, "&lt;=" &amp; ED$1, DataRegularSeason20242025!$E$3:$E$1315, $A4)</f>
        <v>15</v>
      </c>
      <c r="EE4">
        <f>SUMIFS(DataRegularSeason20242025!$AA$3:$AA$1315,DataRegularSeason20242025!$B$3:$B$1315, "&lt;=" &amp; EE$1, DataRegularSeason20242025!$D$3:$D$1315, $A4)+SUMIFS(DataRegularSeason20242025!$AB$3:$AB$1315,DataRegularSeason20242025!$B$3:$B$1315, "&lt;=" &amp; EE$1, DataRegularSeason20242025!$E$3:$E$1315, $A4)</f>
        <v>15</v>
      </c>
      <c r="EF4">
        <f>SUMIFS(DataRegularSeason20242025!$AA$3:$AA$1315,DataRegularSeason20242025!$B$3:$B$1315, "&lt;=" &amp; EF$1, DataRegularSeason20242025!$D$3:$D$1315, $A4)+SUMIFS(DataRegularSeason20242025!$AB$3:$AB$1315,DataRegularSeason20242025!$B$3:$B$1315, "&lt;=" &amp; EF$1, DataRegularSeason20242025!$E$3:$E$1315, $A4)</f>
        <v>15</v>
      </c>
      <c r="EG4">
        <f>SUMIFS(DataRegularSeason20242025!$AA$3:$AA$1315,DataRegularSeason20242025!$B$3:$B$1315, "&lt;=" &amp; EG$1, DataRegularSeason20242025!$D$3:$D$1315, $A4)+SUMIFS(DataRegularSeason20242025!$AB$3:$AB$1315,DataRegularSeason20242025!$B$3:$B$1315, "&lt;=" &amp; EG$1, DataRegularSeason20242025!$E$3:$E$1315, $A4)</f>
        <v>15</v>
      </c>
      <c r="EH4">
        <f>SUMIFS(DataRegularSeason20242025!$AA$3:$AA$1315,DataRegularSeason20242025!$B$3:$B$1315, "&lt;=" &amp; EH$1, DataRegularSeason20242025!$D$3:$D$1315, $A4)+SUMIFS(DataRegularSeason20242025!$AB$3:$AB$1315,DataRegularSeason20242025!$B$3:$B$1315, "&lt;=" &amp; EH$1, DataRegularSeason20242025!$E$3:$E$1315, $A4)</f>
        <v>15</v>
      </c>
      <c r="EI4">
        <f>SUMIFS(DataRegularSeason20242025!$AA$3:$AA$1315,DataRegularSeason20242025!$B$3:$B$1315, "&lt;=" &amp; EI$1, DataRegularSeason20242025!$D$3:$D$1315, $A4)+SUMIFS(DataRegularSeason20242025!$AB$3:$AB$1315,DataRegularSeason20242025!$B$3:$B$1315, "&lt;=" &amp; EI$1, DataRegularSeason20242025!$E$3:$E$1315, $A4)</f>
        <v>15</v>
      </c>
      <c r="EJ4">
        <f>SUMIFS(DataRegularSeason20242025!$AA$3:$AA$1315,DataRegularSeason20242025!$B$3:$B$1315, "&lt;=" &amp; EJ$1, DataRegularSeason20242025!$D$3:$D$1315, $A4)+SUMIFS(DataRegularSeason20242025!$AB$3:$AB$1315,DataRegularSeason20242025!$B$3:$B$1315, "&lt;=" &amp; EJ$1, DataRegularSeason20242025!$E$3:$E$1315, $A4)</f>
        <v>15</v>
      </c>
      <c r="EK4">
        <f>SUMIFS(DataRegularSeason20242025!$AA$3:$AA$1315,DataRegularSeason20242025!$B$3:$B$1315, "&lt;=" &amp; EK$1, DataRegularSeason20242025!$D$3:$D$1315, $A4)+SUMIFS(DataRegularSeason20242025!$AB$3:$AB$1315,DataRegularSeason20242025!$B$3:$B$1315, "&lt;=" &amp; EK$1, DataRegularSeason20242025!$E$3:$E$1315, $A4)</f>
        <v>15</v>
      </c>
      <c r="EL4">
        <f>SUMIFS(DataRegularSeason20242025!$AA$3:$AA$1315,DataRegularSeason20242025!$B$3:$B$1315, "&lt;=" &amp; EL$1, DataRegularSeason20242025!$D$3:$D$1315, $A4)+SUMIFS(DataRegularSeason20242025!$AB$3:$AB$1315,DataRegularSeason20242025!$B$3:$B$1315, "&lt;=" &amp; EL$1, DataRegularSeason20242025!$E$3:$E$1315, $A4)</f>
        <v>15</v>
      </c>
      <c r="EM4">
        <f>SUMIFS(DataRegularSeason20242025!$AA$3:$AA$1315,DataRegularSeason20242025!$B$3:$B$1315, "&lt;=" &amp; EM$1, DataRegularSeason20242025!$D$3:$D$1315, $A4)+SUMIFS(DataRegularSeason20242025!$AB$3:$AB$1315,DataRegularSeason20242025!$B$3:$B$1315, "&lt;=" &amp; EM$1, DataRegularSeason20242025!$E$3:$E$1315, $A4)</f>
        <v>15</v>
      </c>
      <c r="EN4">
        <f>SUMIFS(DataRegularSeason20242025!$AA$3:$AA$1315,DataRegularSeason20242025!$B$3:$B$1315, "&lt;=" &amp; EN$1, DataRegularSeason20242025!$D$3:$D$1315, $A4)+SUMIFS(DataRegularSeason20242025!$AB$3:$AB$1315,DataRegularSeason20242025!$B$3:$B$1315, "&lt;=" &amp; EN$1, DataRegularSeason20242025!$E$3:$E$1315, $A4)</f>
        <v>15</v>
      </c>
      <c r="EO4">
        <f>SUMIFS(DataRegularSeason20242025!$AA$3:$AA$1315,DataRegularSeason20242025!$B$3:$B$1315, "&lt;=" &amp; EO$1, DataRegularSeason20242025!$D$3:$D$1315, $A4)+SUMIFS(DataRegularSeason20242025!$AB$3:$AB$1315,DataRegularSeason20242025!$B$3:$B$1315, "&lt;=" &amp; EO$1, DataRegularSeason20242025!$E$3:$E$1315, $A4)</f>
        <v>15</v>
      </c>
      <c r="EP4">
        <f>SUMIFS(DataRegularSeason20242025!$AA$3:$AA$1315,DataRegularSeason20242025!$B$3:$B$1315, "&lt;=" &amp; EP$1, DataRegularSeason20242025!$D$3:$D$1315, $A4)+SUMIFS(DataRegularSeason20242025!$AB$3:$AB$1315,DataRegularSeason20242025!$B$3:$B$1315, "&lt;=" &amp; EP$1, DataRegularSeason20242025!$E$3:$E$1315, $A4)</f>
        <v>15</v>
      </c>
      <c r="EQ4">
        <f>SUMIFS(DataRegularSeason20242025!$AA$3:$AA$1315,DataRegularSeason20242025!$B$3:$B$1315, "&lt;=" &amp; EQ$1, DataRegularSeason20242025!$D$3:$D$1315, $A4)+SUMIFS(DataRegularSeason20242025!$AB$3:$AB$1315,DataRegularSeason20242025!$B$3:$B$1315, "&lt;=" &amp; EQ$1, DataRegularSeason20242025!$E$3:$E$1315, $A4)</f>
        <v>15</v>
      </c>
      <c r="ER4">
        <f>SUMIFS(DataRegularSeason20242025!$AA$3:$AA$1315,DataRegularSeason20242025!$B$3:$B$1315, "&lt;=" &amp; ER$1, DataRegularSeason20242025!$D$3:$D$1315, $A4)+SUMIFS(DataRegularSeason20242025!$AB$3:$AB$1315,DataRegularSeason20242025!$B$3:$B$1315, "&lt;=" &amp; ER$1, DataRegularSeason20242025!$E$3:$E$1315, $A4)</f>
        <v>15</v>
      </c>
      <c r="ES4">
        <f>SUMIFS(DataRegularSeason20242025!$AA$3:$AA$1315,DataRegularSeason20242025!$B$3:$B$1315, "&lt;=" &amp; ES$1, DataRegularSeason20242025!$D$3:$D$1315, $A4)+SUMIFS(DataRegularSeason20242025!$AB$3:$AB$1315,DataRegularSeason20242025!$B$3:$B$1315, "&lt;=" &amp; ES$1, DataRegularSeason20242025!$E$3:$E$1315, $A4)</f>
        <v>15</v>
      </c>
      <c r="ET4">
        <f>SUMIFS(DataRegularSeason20242025!$AA$3:$AA$1315,DataRegularSeason20242025!$B$3:$B$1315, "&lt;=" &amp; ET$1, DataRegularSeason20242025!$D$3:$D$1315, $A4)+SUMIFS(DataRegularSeason20242025!$AB$3:$AB$1315,DataRegularSeason20242025!$B$3:$B$1315, "&lt;=" &amp; ET$1, DataRegularSeason20242025!$E$3:$E$1315, $A4)</f>
        <v>15</v>
      </c>
      <c r="EU4">
        <f>SUMIFS(DataRegularSeason20242025!$AA$3:$AA$1315,DataRegularSeason20242025!$B$3:$B$1315, "&lt;=" &amp; EU$1, DataRegularSeason20242025!$D$3:$D$1315, $A4)+SUMIFS(DataRegularSeason20242025!$AB$3:$AB$1315,DataRegularSeason20242025!$B$3:$B$1315, "&lt;=" &amp; EU$1, DataRegularSeason20242025!$E$3:$E$1315, $A4)</f>
        <v>15</v>
      </c>
      <c r="EV4">
        <f>SUMIFS(DataRegularSeason20242025!$AA$3:$AA$1315,DataRegularSeason20242025!$B$3:$B$1315, "&lt;=" &amp; EV$1, DataRegularSeason20242025!$D$3:$D$1315, $A4)+SUMIFS(DataRegularSeason20242025!$AB$3:$AB$1315,DataRegularSeason20242025!$B$3:$B$1315, "&lt;=" &amp; EV$1, DataRegularSeason20242025!$E$3:$E$1315, $A4)</f>
        <v>15</v>
      </c>
      <c r="EW4">
        <f>SUMIFS(DataRegularSeason20242025!$AA$3:$AA$1315,DataRegularSeason20242025!$B$3:$B$1315, "&lt;=" &amp; EW$1, DataRegularSeason20242025!$D$3:$D$1315, $A4)+SUMIFS(DataRegularSeason20242025!$AB$3:$AB$1315,DataRegularSeason20242025!$B$3:$B$1315, "&lt;=" &amp; EW$1, DataRegularSeason20242025!$E$3:$E$1315, $A4)</f>
        <v>15</v>
      </c>
      <c r="EX4">
        <f>SUMIFS(DataRegularSeason20242025!$AA$3:$AA$1315,DataRegularSeason20242025!$B$3:$B$1315, "&lt;=" &amp; EX$1, DataRegularSeason20242025!$D$3:$D$1315, $A4)+SUMIFS(DataRegularSeason20242025!$AB$3:$AB$1315,DataRegularSeason20242025!$B$3:$B$1315, "&lt;=" &amp; EX$1, DataRegularSeason20242025!$E$3:$E$1315, $A4)</f>
        <v>15</v>
      </c>
      <c r="EY4">
        <f>SUMIFS(DataRegularSeason20242025!$AA$3:$AA$1315,DataRegularSeason20242025!$B$3:$B$1315, "&lt;=" &amp; EY$1, DataRegularSeason20242025!$D$3:$D$1315, $A4)+SUMIFS(DataRegularSeason20242025!$AB$3:$AB$1315,DataRegularSeason20242025!$B$3:$B$1315, "&lt;=" &amp; EY$1, DataRegularSeason20242025!$E$3:$E$1315, $A4)</f>
        <v>15</v>
      </c>
      <c r="EZ4">
        <f>SUMIFS(DataRegularSeason20242025!$AA$3:$AA$1315,DataRegularSeason20242025!$B$3:$B$1315, "&lt;=" &amp; EZ$1, DataRegularSeason20242025!$D$3:$D$1315, $A4)+SUMIFS(DataRegularSeason20242025!$AB$3:$AB$1315,DataRegularSeason20242025!$B$3:$B$1315, "&lt;=" &amp; EZ$1, DataRegularSeason20242025!$E$3:$E$1315, $A4)</f>
        <v>15</v>
      </c>
      <c r="FA4">
        <f>SUMIFS(DataRegularSeason20242025!$AA$3:$AA$1315,DataRegularSeason20242025!$B$3:$B$1315, "&lt;=" &amp; FA$1, DataRegularSeason20242025!$D$3:$D$1315, $A4)+SUMIFS(DataRegularSeason20242025!$AB$3:$AB$1315,DataRegularSeason20242025!$B$3:$B$1315, "&lt;=" &amp; FA$1, DataRegularSeason20242025!$E$3:$E$1315, $A4)</f>
        <v>15</v>
      </c>
      <c r="FB4">
        <f>SUMIFS(DataRegularSeason20242025!$AA$3:$AA$1315,DataRegularSeason20242025!$B$3:$B$1315, "&lt;=" &amp; FB$1, DataRegularSeason20242025!$D$3:$D$1315, $A4)+SUMIFS(DataRegularSeason20242025!$AB$3:$AB$1315,DataRegularSeason20242025!$B$3:$B$1315, "&lt;=" &amp; FB$1, DataRegularSeason20242025!$E$3:$E$1315, $A4)</f>
        <v>15</v>
      </c>
      <c r="FC4">
        <f>SUMIFS(DataRegularSeason20242025!$AA$3:$AA$1315,DataRegularSeason20242025!$B$3:$B$1315, "&lt;=" &amp; FC$1, DataRegularSeason20242025!$D$3:$D$1315, $A4)+SUMIFS(DataRegularSeason20242025!$AB$3:$AB$1315,DataRegularSeason20242025!$B$3:$B$1315, "&lt;=" &amp; FC$1, DataRegularSeason20242025!$E$3:$E$1315, $A4)</f>
        <v>15</v>
      </c>
      <c r="FD4">
        <f>SUMIFS(DataRegularSeason20242025!$AA$3:$AA$1315,DataRegularSeason20242025!$B$3:$B$1315, "&lt;=" &amp; FD$1, DataRegularSeason20242025!$D$3:$D$1315, $A4)+SUMIFS(DataRegularSeason20242025!$AB$3:$AB$1315,DataRegularSeason20242025!$B$3:$B$1315, "&lt;=" &amp; FD$1, DataRegularSeason20242025!$E$3:$E$1315, $A4)</f>
        <v>15</v>
      </c>
      <c r="FE4">
        <f>SUMIFS(DataRegularSeason20242025!$AA$3:$AA$1315,DataRegularSeason20242025!$B$3:$B$1315, "&lt;=" &amp; FE$1, DataRegularSeason20242025!$D$3:$D$1315, $A4)+SUMIFS(DataRegularSeason20242025!$AB$3:$AB$1315,DataRegularSeason20242025!$B$3:$B$1315, "&lt;=" &amp; FE$1, DataRegularSeason20242025!$E$3:$E$1315, $A4)</f>
        <v>15</v>
      </c>
      <c r="FF4">
        <f>SUMIFS(DataRegularSeason20242025!$AA$3:$AA$1315,DataRegularSeason20242025!$B$3:$B$1315, "&lt;=" &amp; FF$1, DataRegularSeason20242025!$D$3:$D$1315, $A4)+SUMIFS(DataRegularSeason20242025!$AB$3:$AB$1315,DataRegularSeason20242025!$B$3:$B$1315, "&lt;=" &amp; FF$1, DataRegularSeason20242025!$E$3:$E$1315, $A4)</f>
        <v>15</v>
      </c>
      <c r="FG4">
        <f>SUMIFS(DataRegularSeason20242025!$AA$3:$AA$1315,DataRegularSeason20242025!$B$3:$B$1315, "&lt;=" &amp; FG$1, DataRegularSeason20242025!$D$3:$D$1315, $A4)+SUMIFS(DataRegularSeason20242025!$AB$3:$AB$1315,DataRegularSeason20242025!$B$3:$B$1315, "&lt;=" &amp; FG$1, DataRegularSeason20242025!$E$3:$E$1315, $A4)</f>
        <v>15</v>
      </c>
      <c r="FH4">
        <f>SUMIFS(DataRegularSeason20242025!$AA$3:$AA$1315,DataRegularSeason20242025!$B$3:$B$1315, "&lt;=" &amp; FH$1, DataRegularSeason20242025!$D$3:$D$1315, $A4)+SUMIFS(DataRegularSeason20242025!$AB$3:$AB$1315,DataRegularSeason20242025!$B$3:$B$1315, "&lt;=" &amp; FH$1, DataRegularSeason20242025!$E$3:$E$1315, $A4)</f>
        <v>15</v>
      </c>
      <c r="FI4">
        <f>SUMIFS(DataRegularSeason20242025!$AA$3:$AA$1315,DataRegularSeason20242025!$B$3:$B$1315, "&lt;=" &amp; FI$1, DataRegularSeason20242025!$D$3:$D$1315, $A4)+SUMIFS(DataRegularSeason20242025!$AB$3:$AB$1315,DataRegularSeason20242025!$B$3:$B$1315, "&lt;=" &amp; FI$1, DataRegularSeason20242025!$E$3:$E$1315, $A4)</f>
        <v>15</v>
      </c>
      <c r="FJ4">
        <f>SUMIFS(DataRegularSeason20242025!$AA$3:$AA$1315,DataRegularSeason20242025!$B$3:$B$1315, "&lt;=" &amp; FJ$1, DataRegularSeason20242025!$D$3:$D$1315, $A4)+SUMIFS(DataRegularSeason20242025!$AB$3:$AB$1315,DataRegularSeason20242025!$B$3:$B$1315, "&lt;=" &amp; FJ$1, DataRegularSeason20242025!$E$3:$E$1315, $A4)</f>
        <v>15</v>
      </c>
      <c r="FK4">
        <f>SUMIFS(DataRegularSeason20242025!$AA$3:$AA$1315,DataRegularSeason20242025!$B$3:$B$1315, "&lt;=" &amp; FK$1, DataRegularSeason20242025!$D$3:$D$1315, $A4)+SUMIFS(DataRegularSeason20242025!$AB$3:$AB$1315,DataRegularSeason20242025!$B$3:$B$1315, "&lt;=" &amp; FK$1, DataRegularSeason20242025!$E$3:$E$1315, $A4)</f>
        <v>15</v>
      </c>
      <c r="FL4">
        <f>SUMIFS(DataRegularSeason20242025!$AA$3:$AA$1315,DataRegularSeason20242025!$B$3:$B$1315, "&lt;=" &amp; FL$1, DataRegularSeason20242025!$D$3:$D$1315, $A4)+SUMIFS(DataRegularSeason20242025!$AB$3:$AB$1315,DataRegularSeason20242025!$B$3:$B$1315, "&lt;=" &amp; FL$1, DataRegularSeason20242025!$E$3:$E$1315, $A4)</f>
        <v>15</v>
      </c>
      <c r="FM4">
        <f>SUMIFS(DataRegularSeason20242025!$AA$3:$AA$1315,DataRegularSeason20242025!$B$3:$B$1315, "&lt;=" &amp; FM$1, DataRegularSeason20242025!$D$3:$D$1315, $A4)+SUMIFS(DataRegularSeason20242025!$AB$3:$AB$1315,DataRegularSeason20242025!$B$3:$B$1315, "&lt;=" &amp; FM$1, DataRegularSeason20242025!$E$3:$E$1315, $A4)</f>
        <v>15</v>
      </c>
      <c r="FN4">
        <f>SUMIFS(DataRegularSeason20242025!$AA$3:$AA$1315,DataRegularSeason20242025!$B$3:$B$1315, "&lt;=" &amp; FN$1, DataRegularSeason20242025!$D$3:$D$1315, $A4)+SUMIFS(DataRegularSeason20242025!$AB$3:$AB$1315,DataRegularSeason20242025!$B$3:$B$1315, "&lt;=" &amp; FN$1, DataRegularSeason20242025!$E$3:$E$1315, $A4)</f>
        <v>15</v>
      </c>
      <c r="FO4">
        <f>SUMIFS(DataRegularSeason20242025!$AA$3:$AA$1315,DataRegularSeason20242025!$B$3:$B$1315, "&lt;=" &amp; FO$1, DataRegularSeason20242025!$D$3:$D$1315, $A4)+SUMIFS(DataRegularSeason20242025!$AB$3:$AB$1315,DataRegularSeason20242025!$B$3:$B$1315, "&lt;=" &amp; FO$1, DataRegularSeason20242025!$E$3:$E$1315, $A4)</f>
        <v>15</v>
      </c>
      <c r="FP4">
        <f>SUMIFS(DataRegularSeason20242025!$AA$3:$AA$1315,DataRegularSeason20242025!$B$3:$B$1315, "&lt;=" &amp; FP$1, DataRegularSeason20242025!$D$3:$D$1315, $A4)+SUMIFS(DataRegularSeason20242025!$AB$3:$AB$1315,DataRegularSeason20242025!$B$3:$B$1315, "&lt;=" &amp; FP$1, DataRegularSeason20242025!$E$3:$E$1315, $A4)</f>
        <v>15</v>
      </c>
      <c r="FQ4">
        <f>SUMIFS(DataRegularSeason20242025!$AA$3:$AA$1315,DataRegularSeason20242025!$B$3:$B$1315, "&lt;=" &amp; FQ$1, DataRegularSeason20242025!$D$3:$D$1315, $A4)+SUMIFS(DataRegularSeason20242025!$AB$3:$AB$1315,DataRegularSeason20242025!$B$3:$B$1315, "&lt;=" &amp; FQ$1, DataRegularSeason20242025!$E$3:$E$1315, $A4)</f>
        <v>15</v>
      </c>
      <c r="FR4">
        <f>SUMIFS(DataRegularSeason20242025!$AA$3:$AA$1315,DataRegularSeason20242025!$B$3:$B$1315, "&lt;=" &amp; FR$1, DataRegularSeason20242025!$D$3:$D$1315, $A4)+SUMIFS(DataRegularSeason20242025!$AB$3:$AB$1315,DataRegularSeason20242025!$B$3:$B$1315, "&lt;=" &amp; FR$1, DataRegularSeason20242025!$E$3:$E$1315, $A4)</f>
        <v>15</v>
      </c>
      <c r="FS4">
        <f>SUMIFS(DataRegularSeason20242025!$AA$3:$AA$1315,DataRegularSeason20242025!$B$3:$B$1315, "&lt;=" &amp; FS$1, DataRegularSeason20242025!$D$3:$D$1315, $A4)+SUMIFS(DataRegularSeason20242025!$AB$3:$AB$1315,DataRegularSeason20242025!$B$3:$B$1315, "&lt;=" &amp; FS$1, DataRegularSeason20242025!$E$3:$E$1315, $A4)</f>
        <v>15</v>
      </c>
      <c r="FT4">
        <f>SUMIFS(DataRegularSeason20242025!$AA$3:$AA$1315,DataRegularSeason20242025!$B$3:$B$1315, "&lt;=" &amp; FT$1, DataRegularSeason20242025!$D$3:$D$1315, $A4)+SUMIFS(DataRegularSeason20242025!$AB$3:$AB$1315,DataRegularSeason20242025!$B$3:$B$1315, "&lt;=" &amp; FT$1, DataRegularSeason20242025!$E$3:$E$1315, $A4)</f>
        <v>15</v>
      </c>
      <c r="FU4">
        <f>SUMIFS(DataRegularSeason20242025!$AA$3:$AA$1315,DataRegularSeason20242025!$B$3:$B$1315, "&lt;=" &amp; FU$1, DataRegularSeason20242025!$D$3:$D$1315, $A4)+SUMIFS(DataRegularSeason20242025!$AB$3:$AB$1315,DataRegularSeason20242025!$B$3:$B$1315, "&lt;=" &amp; FU$1, DataRegularSeason20242025!$E$3:$E$1315, $A4)</f>
        <v>15</v>
      </c>
      <c r="FV4">
        <f>SUMIFS(DataRegularSeason20242025!$AA$3:$AA$1315,DataRegularSeason20242025!$B$3:$B$1315, "&lt;=" &amp; FV$1, DataRegularSeason20242025!$D$3:$D$1315, $A4)+SUMIFS(DataRegularSeason20242025!$AB$3:$AB$1315,DataRegularSeason20242025!$B$3:$B$1315, "&lt;=" &amp; FV$1, DataRegularSeason20242025!$E$3:$E$1315, $A4)</f>
        <v>15</v>
      </c>
      <c r="FW4">
        <f>SUMIFS(DataRegularSeason20242025!$AA$3:$AA$1315,DataRegularSeason20242025!$B$3:$B$1315, "&lt;=" &amp; FW$1, DataRegularSeason20242025!$D$3:$D$1315, $A4)+SUMIFS(DataRegularSeason20242025!$AB$3:$AB$1315,DataRegularSeason20242025!$B$3:$B$1315, "&lt;=" &amp; FW$1, DataRegularSeason20242025!$E$3:$E$1315, $A4)</f>
        <v>15</v>
      </c>
      <c r="FX4">
        <f>SUMIFS(DataRegularSeason20242025!$AA$3:$AA$1315,DataRegularSeason20242025!$B$3:$B$1315, "&lt;=" &amp; FX$1, DataRegularSeason20242025!$D$3:$D$1315, $A4)+SUMIFS(DataRegularSeason20242025!$AB$3:$AB$1315,DataRegularSeason20242025!$B$3:$B$1315, "&lt;=" &amp; FX$1, DataRegularSeason20242025!$E$3:$E$1315, $A4)</f>
        <v>15</v>
      </c>
      <c r="FY4">
        <f>SUMIFS(DataRegularSeason20242025!$AA$3:$AA$1315,DataRegularSeason20242025!$B$3:$B$1315, "&lt;=" &amp; FY$1, DataRegularSeason20242025!$D$3:$D$1315, $A4)+SUMIFS(DataRegularSeason20242025!$AB$3:$AB$1315,DataRegularSeason20242025!$B$3:$B$1315, "&lt;=" &amp; FY$1, DataRegularSeason20242025!$E$3:$E$1315, $A4)</f>
        <v>15</v>
      </c>
      <c r="FZ4">
        <f>SUMIFS(DataRegularSeason20242025!$AA$3:$AA$1315,DataRegularSeason20242025!$B$3:$B$1315, "&lt;=" &amp; FZ$1, DataRegularSeason20242025!$D$3:$D$1315, $A4)+SUMIFS(DataRegularSeason20242025!$AB$3:$AB$1315,DataRegularSeason20242025!$B$3:$B$1315, "&lt;=" &amp; FZ$1, DataRegularSeason20242025!$E$3:$E$1315, $A4)</f>
        <v>15</v>
      </c>
      <c r="GA4">
        <f>SUMIFS(DataRegularSeason20242025!$AA$3:$AA$1315,DataRegularSeason20242025!$B$3:$B$1315, "&lt;=" &amp; GA$1, DataRegularSeason20242025!$D$3:$D$1315, $A4)+SUMIFS(DataRegularSeason20242025!$AB$3:$AB$1315,DataRegularSeason20242025!$B$3:$B$1315, "&lt;=" &amp; GA$1, DataRegularSeason20242025!$E$3:$E$1315, $A4)</f>
        <v>15</v>
      </c>
      <c r="GB4">
        <f>SUMIFS(DataRegularSeason20242025!$AA$3:$AA$1315,DataRegularSeason20242025!$B$3:$B$1315, "&lt;=" &amp; GB$1, DataRegularSeason20242025!$D$3:$D$1315, $A4)+SUMIFS(DataRegularSeason20242025!$AB$3:$AB$1315,DataRegularSeason20242025!$B$3:$B$1315, "&lt;=" &amp; GB$1, DataRegularSeason20242025!$E$3:$E$1315, $A4)</f>
        <v>15</v>
      </c>
      <c r="GC4">
        <f>SUMIFS(DataRegularSeason20242025!$AA$3:$AA$1315,DataRegularSeason20242025!$B$3:$B$1315, "&lt;=" &amp; GC$1, DataRegularSeason20242025!$D$3:$D$1315, $A4)+SUMIFS(DataRegularSeason20242025!$AB$3:$AB$1315,DataRegularSeason20242025!$B$3:$B$1315, "&lt;=" &amp; GC$1, DataRegularSeason20242025!$E$3:$E$1315, $A4)</f>
        <v>15</v>
      </c>
      <c r="GD4">
        <f>SUMIFS(DataRegularSeason20242025!$AA$3:$AA$1315,DataRegularSeason20242025!$B$3:$B$1315, "&lt;=" &amp; GD$1, DataRegularSeason20242025!$D$3:$D$1315, $A4)+SUMIFS(DataRegularSeason20242025!$AB$3:$AB$1315,DataRegularSeason20242025!$B$3:$B$1315, "&lt;=" &amp; GD$1, DataRegularSeason20242025!$E$3:$E$1315, $A4)</f>
        <v>15</v>
      </c>
      <c r="GE4">
        <f>SUMIFS(DataRegularSeason20242025!$AA$3:$AA$1315,DataRegularSeason20242025!$B$3:$B$1315, "&lt;=" &amp; GE$1, DataRegularSeason20242025!$D$3:$D$1315, $A4)+SUMIFS(DataRegularSeason20242025!$AB$3:$AB$1315,DataRegularSeason20242025!$B$3:$B$1315, "&lt;=" &amp; GE$1, DataRegularSeason20242025!$E$3:$E$1315, $A4)</f>
        <v>15</v>
      </c>
      <c r="GF4">
        <f>SUMIFS(DataRegularSeason20242025!$AA$3:$AA$1315,DataRegularSeason20242025!$B$3:$B$1315, "&lt;=" &amp; GF$1, DataRegularSeason20242025!$D$3:$D$1315, $A4)+SUMIFS(DataRegularSeason20242025!$AB$3:$AB$1315,DataRegularSeason20242025!$B$3:$B$1315, "&lt;=" &amp; GF$1, DataRegularSeason20242025!$E$3:$E$1315, $A4)</f>
        <v>15</v>
      </c>
      <c r="GG4">
        <f>SUMIFS(DataRegularSeason20242025!$AA$3:$AA$1315,DataRegularSeason20242025!$B$3:$B$1315, "&lt;=" &amp; GG$1, DataRegularSeason20242025!$D$3:$D$1315, $A4)+SUMIFS(DataRegularSeason20242025!$AB$3:$AB$1315,DataRegularSeason20242025!$B$3:$B$1315, "&lt;=" &amp; GG$1, DataRegularSeason20242025!$E$3:$E$1315, $A4)</f>
        <v>15</v>
      </c>
      <c r="GH4">
        <f>SUMIFS(DataRegularSeason20242025!$AA$3:$AA$1315,DataRegularSeason20242025!$B$3:$B$1315, "&lt;=" &amp; GH$1, DataRegularSeason20242025!$D$3:$D$1315, $A4)+SUMIFS(DataRegularSeason20242025!$AB$3:$AB$1315,DataRegularSeason20242025!$B$3:$B$1315, "&lt;=" &amp; GH$1, DataRegularSeason20242025!$E$3:$E$1315, $A4)</f>
        <v>15</v>
      </c>
      <c r="GI4">
        <f>SUMIFS(DataRegularSeason20242025!$AA$3:$AA$1315,DataRegularSeason20242025!$B$3:$B$1315, "&lt;=" &amp; GI$1, DataRegularSeason20242025!$D$3:$D$1315, $A4)+SUMIFS(DataRegularSeason20242025!$AB$3:$AB$1315,DataRegularSeason20242025!$B$3:$B$1315, "&lt;=" &amp; GI$1, DataRegularSeason20242025!$E$3:$E$1315, $A4)</f>
        <v>15</v>
      </c>
      <c r="GJ4">
        <f>SUMIFS(DataRegularSeason20242025!$AA$3:$AA$1315,DataRegularSeason20242025!$B$3:$B$1315, "&lt;=" &amp; GJ$1, DataRegularSeason20242025!$D$3:$D$1315, $A4)+SUMIFS(DataRegularSeason20242025!$AB$3:$AB$1315,DataRegularSeason20242025!$B$3:$B$1315, "&lt;=" &amp; GJ$1, DataRegularSeason20242025!$E$3:$E$1315, $A4)</f>
        <v>15</v>
      </c>
      <c r="GK4">
        <f>SUMIFS(DataRegularSeason20242025!$AA$3:$AA$1315,DataRegularSeason20242025!$B$3:$B$1315, "&lt;=" &amp; GK$1, DataRegularSeason20242025!$D$3:$D$1315, $A4)+SUMIFS(DataRegularSeason20242025!$AB$3:$AB$1315,DataRegularSeason20242025!$B$3:$B$1315, "&lt;=" &amp; GK$1, DataRegularSeason20242025!$E$3:$E$1315, $A4)</f>
        <v>15</v>
      </c>
      <c r="GL4">
        <f>SUMIFS(DataRegularSeason20242025!$AA$3:$AA$1315,DataRegularSeason20242025!$B$3:$B$1315, "&lt;=" &amp; GL$1, DataRegularSeason20242025!$D$3:$D$1315, $A4)+SUMIFS(DataRegularSeason20242025!$AB$3:$AB$1315,DataRegularSeason20242025!$B$3:$B$1315, "&lt;=" &amp; GL$1, DataRegularSeason20242025!$E$3:$E$1315, $A4)</f>
        <v>15</v>
      </c>
      <c r="GM4">
        <f>SUMIFS(DataRegularSeason20242025!$AA$3:$AA$1315,DataRegularSeason20242025!$B$3:$B$1315, "&lt;=" &amp; GM$1, DataRegularSeason20242025!$D$3:$D$1315, $A4)+SUMIFS(DataRegularSeason20242025!$AB$3:$AB$1315,DataRegularSeason20242025!$B$3:$B$1315, "&lt;=" &amp; GM$1, DataRegularSeason20242025!$E$3:$E$1315, $A4)</f>
        <v>15</v>
      </c>
      <c r="GN4">
        <f>SUMIFS(DataRegularSeason20242025!$AA$3:$AA$1315,DataRegularSeason20242025!$B$3:$B$1315, "&lt;=" &amp; GN$1, DataRegularSeason20242025!$D$3:$D$1315, $A4)+SUMIFS(DataRegularSeason20242025!$AB$3:$AB$1315,DataRegularSeason20242025!$B$3:$B$1315, "&lt;=" &amp; GN$1, DataRegularSeason20242025!$E$3:$E$1315, $A4)</f>
        <v>15</v>
      </c>
      <c r="GO4">
        <f>SUMIFS(DataRegularSeason20242025!$AA$3:$AA$1315,DataRegularSeason20242025!$B$3:$B$1315, "&lt;=" &amp; GO$1, DataRegularSeason20242025!$D$3:$D$1315, $A4)+SUMIFS(DataRegularSeason20242025!$AB$3:$AB$1315,DataRegularSeason20242025!$B$3:$B$1315, "&lt;=" &amp; GO$1, DataRegularSeason20242025!$E$3:$E$1315, $A4)</f>
        <v>15</v>
      </c>
      <c r="GP4">
        <f>SUMIFS(DataRegularSeason20242025!$AA$3:$AA$1315,DataRegularSeason20242025!$B$3:$B$1315, "&lt;=" &amp; GP$1, DataRegularSeason20242025!$D$3:$D$1315, $A4)+SUMIFS(DataRegularSeason20242025!$AB$3:$AB$1315,DataRegularSeason20242025!$B$3:$B$1315, "&lt;=" &amp; GP$1, DataRegularSeason20242025!$E$3:$E$1315, $A4)</f>
        <v>15</v>
      </c>
      <c r="GQ4">
        <f>SUMIFS(DataRegularSeason20242025!$AA$3:$AA$1315,DataRegularSeason20242025!$B$3:$B$1315, "&lt;=" &amp; GQ$1, DataRegularSeason20242025!$D$3:$D$1315, $A4)+SUMIFS(DataRegularSeason20242025!$AB$3:$AB$1315,DataRegularSeason20242025!$B$3:$B$1315, "&lt;=" &amp; GQ$1, DataRegularSeason20242025!$E$3:$E$1315, $A4)</f>
        <v>15</v>
      </c>
      <c r="GR4">
        <f>SUMIFS(DataRegularSeason20242025!$AA$3:$AA$1315,DataRegularSeason20242025!$B$3:$B$1315, "&lt;=" &amp; GR$1, DataRegularSeason20242025!$D$3:$D$1315, $A4)+SUMIFS(DataRegularSeason20242025!$AB$3:$AB$1315,DataRegularSeason20242025!$B$3:$B$1315, "&lt;=" &amp; GR$1, DataRegularSeason20242025!$E$3:$E$1315, $A4)</f>
        <v>15</v>
      </c>
      <c r="GS4">
        <f>SUMIFS(DataRegularSeason20242025!$AA$3:$AA$1315,DataRegularSeason20242025!$B$3:$B$1315, "&lt;=" &amp; GS$1, DataRegularSeason20242025!$D$3:$D$1315, $A4)+SUMIFS(DataRegularSeason20242025!$AB$3:$AB$1315,DataRegularSeason20242025!$B$3:$B$1315, "&lt;=" &amp; GS$1, DataRegularSeason20242025!$E$3:$E$1315, $A4)</f>
        <v>15</v>
      </c>
      <c r="GT4">
        <f>SUMIFS(DataRegularSeason20242025!$AA$3:$AA$1315,DataRegularSeason20242025!$B$3:$B$1315, "&lt;=" &amp; GT$1, DataRegularSeason20242025!$D$3:$D$1315, $A4)+SUMIFS(DataRegularSeason20242025!$AB$3:$AB$1315,DataRegularSeason20242025!$B$3:$B$1315, "&lt;=" &amp; GT$1, DataRegularSeason20242025!$E$3:$E$1315, $A4)</f>
        <v>15</v>
      </c>
      <c r="GU4">
        <f>SUMIFS(DataRegularSeason20242025!$AA$3:$AA$1315,DataRegularSeason20242025!$B$3:$B$1315, "&lt;=" &amp; GU$1, DataRegularSeason20242025!$D$3:$D$1315, $A4)+SUMIFS(DataRegularSeason20242025!$AB$3:$AB$1315,DataRegularSeason20242025!$B$3:$B$1315, "&lt;=" &amp; GU$1, DataRegularSeason20242025!$E$3:$E$1315, $A4)</f>
        <v>15</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14</v>
      </c>
      <c r="AN5">
        <f>SUMIFS(DataRegularSeason20242025!$AA$3:$AA$1315,DataRegularSeason20242025!$B$3:$B$1315, "&lt;=" &amp; AN$1, DataRegularSeason20242025!$D$3:$D$1315, $A5)+SUMIFS(DataRegularSeason20242025!$AB$3:$AB$1315,DataRegularSeason20242025!$B$3:$B$1315, "&lt;=" &amp; AN$1, DataRegularSeason20242025!$E$3:$E$1315, $A5)</f>
        <v>14</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14</v>
      </c>
      <c r="AS5">
        <f>SUMIFS(DataRegularSeason20242025!$AA$3:$AA$1315,DataRegularSeason20242025!$B$3:$B$1315, "&lt;=" &amp; AS$1, DataRegularSeason20242025!$D$3:$D$1315, $A5)+SUMIFS(DataRegularSeason20242025!$AB$3:$AB$1315,DataRegularSeason20242025!$B$3:$B$1315, "&lt;=" &amp; AS$1, DataRegularSeason20242025!$E$3:$E$1315, $A5)</f>
        <v>14</v>
      </c>
      <c r="AT5">
        <f>SUMIFS(DataRegularSeason20242025!$AA$3:$AA$1315,DataRegularSeason20242025!$B$3:$B$1315, "&lt;=" &amp; AT$1, DataRegularSeason20242025!$D$3:$D$1315, $A5)+SUMIFS(DataRegularSeason20242025!$AB$3:$AB$1315,DataRegularSeason20242025!$B$3:$B$1315, "&lt;=" &amp; AT$1, DataRegularSeason20242025!$E$3:$E$1315, $A5)</f>
        <v>14</v>
      </c>
      <c r="AU5">
        <f>SUMIFS(DataRegularSeason20242025!$AA$3:$AA$1315,DataRegularSeason20242025!$B$3:$B$1315, "&lt;=" &amp; AU$1, DataRegularSeason20242025!$D$3:$D$1315, $A5)+SUMIFS(DataRegularSeason20242025!$AB$3:$AB$1315,DataRegularSeason20242025!$B$3:$B$1315, "&lt;=" &amp; AU$1, DataRegularSeason20242025!$E$3:$E$1315, $A5)</f>
        <v>14</v>
      </c>
      <c r="AV5">
        <f>SUMIFS(DataRegularSeason20242025!$AA$3:$AA$1315,DataRegularSeason20242025!$B$3:$B$1315, "&lt;=" &amp; AV$1, DataRegularSeason20242025!$D$3:$D$1315, $A5)+SUMIFS(DataRegularSeason20242025!$AB$3:$AB$1315,DataRegularSeason20242025!$B$3:$B$1315, "&lt;=" &amp; AV$1, DataRegularSeason20242025!$E$3:$E$1315, $A5)</f>
        <v>14</v>
      </c>
      <c r="AW5">
        <f>SUMIFS(DataRegularSeason20242025!$AA$3:$AA$1315,DataRegularSeason20242025!$B$3:$B$1315, "&lt;=" &amp; AW$1, DataRegularSeason20242025!$D$3:$D$1315, $A5)+SUMIFS(DataRegularSeason20242025!$AB$3:$AB$1315,DataRegularSeason20242025!$B$3:$B$1315, "&lt;=" &amp; AW$1, DataRegularSeason20242025!$E$3:$E$1315, $A5)</f>
        <v>14</v>
      </c>
      <c r="AX5">
        <f>SUMIFS(DataRegularSeason20242025!$AA$3:$AA$1315,DataRegularSeason20242025!$B$3:$B$1315, "&lt;=" &amp; AX$1, DataRegularSeason20242025!$D$3:$D$1315, $A5)+SUMIFS(DataRegularSeason20242025!$AB$3:$AB$1315,DataRegularSeason20242025!$B$3:$B$1315, "&lt;=" &amp; AX$1, DataRegularSeason20242025!$E$3:$E$1315, $A5)</f>
        <v>14</v>
      </c>
      <c r="AY5">
        <f>SUMIFS(DataRegularSeason20242025!$AA$3:$AA$1315,DataRegularSeason20242025!$B$3:$B$1315, "&lt;=" &amp; AY$1, DataRegularSeason20242025!$D$3:$D$1315, $A5)+SUMIFS(DataRegularSeason20242025!$AB$3:$AB$1315,DataRegularSeason20242025!$B$3:$B$1315, "&lt;=" &amp; AY$1, DataRegularSeason20242025!$E$3:$E$1315, $A5)</f>
        <v>14</v>
      </c>
      <c r="AZ5">
        <f>SUMIFS(DataRegularSeason20242025!$AA$3:$AA$1315,DataRegularSeason20242025!$B$3:$B$1315, "&lt;=" &amp; AZ$1, DataRegularSeason20242025!$D$3:$D$1315, $A5)+SUMIFS(DataRegularSeason20242025!$AB$3:$AB$1315,DataRegularSeason20242025!$B$3:$B$1315, "&lt;=" &amp; AZ$1, DataRegularSeason20242025!$E$3:$E$1315, $A5)</f>
        <v>14</v>
      </c>
      <c r="BA5">
        <f>SUMIFS(DataRegularSeason20242025!$AA$3:$AA$1315,DataRegularSeason20242025!$B$3:$B$1315, "&lt;=" &amp; BA$1, DataRegularSeason20242025!$D$3:$D$1315, $A5)+SUMIFS(DataRegularSeason20242025!$AB$3:$AB$1315,DataRegularSeason20242025!$B$3:$B$1315, "&lt;=" &amp; BA$1, DataRegularSeason20242025!$E$3:$E$1315, $A5)</f>
        <v>14</v>
      </c>
      <c r="BB5">
        <f>SUMIFS(DataRegularSeason20242025!$AA$3:$AA$1315,DataRegularSeason20242025!$B$3:$B$1315, "&lt;=" &amp; BB$1, DataRegularSeason20242025!$D$3:$D$1315, $A5)+SUMIFS(DataRegularSeason20242025!$AB$3:$AB$1315,DataRegularSeason20242025!$B$3:$B$1315, "&lt;=" &amp; BB$1, DataRegularSeason20242025!$E$3:$E$1315, $A5)</f>
        <v>14</v>
      </c>
      <c r="BC5">
        <f>SUMIFS(DataRegularSeason20242025!$AA$3:$AA$1315,DataRegularSeason20242025!$B$3:$B$1315, "&lt;=" &amp; BC$1, DataRegularSeason20242025!$D$3:$D$1315, $A5)+SUMIFS(DataRegularSeason20242025!$AB$3:$AB$1315,DataRegularSeason20242025!$B$3:$B$1315, "&lt;=" &amp; BC$1, DataRegularSeason20242025!$E$3:$E$1315, $A5)</f>
        <v>14</v>
      </c>
      <c r="BD5">
        <f>SUMIFS(DataRegularSeason20242025!$AA$3:$AA$1315,DataRegularSeason20242025!$B$3:$B$1315, "&lt;=" &amp; BD$1, DataRegularSeason20242025!$D$3:$D$1315, $A5)+SUMIFS(DataRegularSeason20242025!$AB$3:$AB$1315,DataRegularSeason20242025!$B$3:$B$1315, "&lt;=" &amp; BD$1, DataRegularSeason20242025!$E$3:$E$1315, $A5)</f>
        <v>14</v>
      </c>
      <c r="BE5">
        <f>SUMIFS(DataRegularSeason20242025!$AA$3:$AA$1315,DataRegularSeason20242025!$B$3:$B$1315, "&lt;=" &amp; BE$1, DataRegularSeason20242025!$D$3:$D$1315, $A5)+SUMIFS(DataRegularSeason20242025!$AB$3:$AB$1315,DataRegularSeason20242025!$B$3:$B$1315, "&lt;=" &amp; BE$1, DataRegularSeason20242025!$E$3:$E$1315, $A5)</f>
        <v>14</v>
      </c>
      <c r="BF5">
        <f>SUMIFS(DataRegularSeason20242025!$AA$3:$AA$1315,DataRegularSeason20242025!$B$3:$B$1315, "&lt;=" &amp; BF$1, DataRegularSeason20242025!$D$3:$D$1315, $A5)+SUMIFS(DataRegularSeason20242025!$AB$3:$AB$1315,DataRegularSeason20242025!$B$3:$B$1315, "&lt;=" &amp; BF$1, DataRegularSeason20242025!$E$3:$E$1315, $A5)</f>
        <v>14</v>
      </c>
      <c r="BG5">
        <f>SUMIFS(DataRegularSeason20242025!$AA$3:$AA$1315,DataRegularSeason20242025!$B$3:$B$1315, "&lt;=" &amp; BG$1, DataRegularSeason20242025!$D$3:$D$1315, $A5)+SUMIFS(DataRegularSeason20242025!$AB$3:$AB$1315,DataRegularSeason20242025!$B$3:$B$1315, "&lt;=" &amp; BG$1, DataRegularSeason20242025!$E$3:$E$1315, $A5)</f>
        <v>14</v>
      </c>
      <c r="BH5">
        <f>SUMIFS(DataRegularSeason20242025!$AA$3:$AA$1315,DataRegularSeason20242025!$B$3:$B$1315, "&lt;=" &amp; BH$1, DataRegularSeason20242025!$D$3:$D$1315, $A5)+SUMIFS(DataRegularSeason20242025!$AB$3:$AB$1315,DataRegularSeason20242025!$B$3:$B$1315, "&lt;=" &amp; BH$1, DataRegularSeason20242025!$E$3:$E$1315, $A5)</f>
        <v>14</v>
      </c>
      <c r="BI5">
        <f>SUMIFS(DataRegularSeason20242025!$AA$3:$AA$1315,DataRegularSeason20242025!$B$3:$B$1315, "&lt;=" &amp; BI$1, DataRegularSeason20242025!$D$3:$D$1315, $A5)+SUMIFS(DataRegularSeason20242025!$AB$3:$AB$1315,DataRegularSeason20242025!$B$3:$B$1315, "&lt;=" &amp; BI$1, DataRegularSeason20242025!$E$3:$E$1315, $A5)</f>
        <v>14</v>
      </c>
      <c r="BJ5">
        <f>SUMIFS(DataRegularSeason20242025!$AA$3:$AA$1315,DataRegularSeason20242025!$B$3:$B$1315, "&lt;=" &amp; BJ$1, DataRegularSeason20242025!$D$3:$D$1315, $A5)+SUMIFS(DataRegularSeason20242025!$AB$3:$AB$1315,DataRegularSeason20242025!$B$3:$B$1315, "&lt;=" &amp; BJ$1, DataRegularSeason20242025!$E$3:$E$1315, $A5)</f>
        <v>14</v>
      </c>
      <c r="BK5">
        <f>SUMIFS(DataRegularSeason20242025!$AA$3:$AA$1315,DataRegularSeason20242025!$B$3:$B$1315, "&lt;=" &amp; BK$1, DataRegularSeason20242025!$D$3:$D$1315, $A5)+SUMIFS(DataRegularSeason20242025!$AB$3:$AB$1315,DataRegularSeason20242025!$B$3:$B$1315, "&lt;=" &amp; BK$1, DataRegularSeason20242025!$E$3:$E$1315, $A5)</f>
        <v>14</v>
      </c>
      <c r="BL5">
        <f>SUMIFS(DataRegularSeason20242025!$AA$3:$AA$1315,DataRegularSeason20242025!$B$3:$B$1315, "&lt;=" &amp; BL$1, DataRegularSeason20242025!$D$3:$D$1315, $A5)+SUMIFS(DataRegularSeason20242025!$AB$3:$AB$1315,DataRegularSeason20242025!$B$3:$B$1315, "&lt;=" &amp; BL$1, DataRegularSeason20242025!$E$3:$E$1315, $A5)</f>
        <v>14</v>
      </c>
      <c r="BM5">
        <f>SUMIFS(DataRegularSeason20242025!$AA$3:$AA$1315,DataRegularSeason20242025!$B$3:$B$1315, "&lt;=" &amp; BM$1, DataRegularSeason20242025!$D$3:$D$1315, $A5)+SUMIFS(DataRegularSeason20242025!$AB$3:$AB$1315,DataRegularSeason20242025!$B$3:$B$1315, "&lt;=" &amp; BM$1, DataRegularSeason20242025!$E$3:$E$1315, $A5)</f>
        <v>14</v>
      </c>
      <c r="BN5">
        <f>SUMIFS(DataRegularSeason20242025!$AA$3:$AA$1315,DataRegularSeason20242025!$B$3:$B$1315, "&lt;=" &amp; BN$1, DataRegularSeason20242025!$D$3:$D$1315, $A5)+SUMIFS(DataRegularSeason20242025!$AB$3:$AB$1315,DataRegularSeason20242025!$B$3:$B$1315, "&lt;=" &amp; BN$1, DataRegularSeason20242025!$E$3:$E$1315, $A5)</f>
        <v>14</v>
      </c>
      <c r="BO5">
        <f>SUMIFS(DataRegularSeason20242025!$AA$3:$AA$1315,DataRegularSeason20242025!$B$3:$B$1315, "&lt;=" &amp; BO$1, DataRegularSeason20242025!$D$3:$D$1315, $A5)+SUMIFS(DataRegularSeason20242025!$AB$3:$AB$1315,DataRegularSeason20242025!$B$3:$B$1315, "&lt;=" &amp; BO$1, DataRegularSeason20242025!$E$3:$E$1315, $A5)</f>
        <v>14</v>
      </c>
      <c r="BP5">
        <f>SUMIFS(DataRegularSeason20242025!$AA$3:$AA$1315,DataRegularSeason20242025!$B$3:$B$1315, "&lt;=" &amp; BP$1, DataRegularSeason20242025!$D$3:$D$1315, $A5)+SUMIFS(DataRegularSeason20242025!$AB$3:$AB$1315,DataRegularSeason20242025!$B$3:$B$1315, "&lt;=" &amp; BP$1, DataRegularSeason20242025!$E$3:$E$1315, $A5)</f>
        <v>14</v>
      </c>
      <c r="BQ5">
        <f>SUMIFS(DataRegularSeason20242025!$AA$3:$AA$1315,DataRegularSeason20242025!$B$3:$B$1315, "&lt;=" &amp; BQ$1, DataRegularSeason20242025!$D$3:$D$1315, $A5)+SUMIFS(DataRegularSeason20242025!$AB$3:$AB$1315,DataRegularSeason20242025!$B$3:$B$1315, "&lt;=" &amp; BQ$1, DataRegularSeason20242025!$E$3:$E$1315, $A5)</f>
        <v>14</v>
      </c>
      <c r="BR5">
        <f>SUMIFS(DataRegularSeason20242025!$AA$3:$AA$1315,DataRegularSeason20242025!$B$3:$B$1315, "&lt;=" &amp; BR$1, DataRegularSeason20242025!$D$3:$D$1315, $A5)+SUMIFS(DataRegularSeason20242025!$AB$3:$AB$1315,DataRegularSeason20242025!$B$3:$B$1315, "&lt;=" &amp; BR$1, DataRegularSeason20242025!$E$3:$E$1315, $A5)</f>
        <v>14</v>
      </c>
      <c r="BS5">
        <f>SUMIFS(DataRegularSeason20242025!$AA$3:$AA$1315,DataRegularSeason20242025!$B$3:$B$1315, "&lt;=" &amp; BS$1, DataRegularSeason20242025!$D$3:$D$1315, $A5)+SUMIFS(DataRegularSeason20242025!$AB$3:$AB$1315,DataRegularSeason20242025!$B$3:$B$1315, "&lt;=" &amp; BS$1, DataRegularSeason20242025!$E$3:$E$1315, $A5)</f>
        <v>14</v>
      </c>
      <c r="BT5">
        <f>SUMIFS(DataRegularSeason20242025!$AA$3:$AA$1315,DataRegularSeason20242025!$B$3:$B$1315, "&lt;=" &amp; BT$1, DataRegularSeason20242025!$D$3:$D$1315, $A5)+SUMIFS(DataRegularSeason20242025!$AB$3:$AB$1315,DataRegularSeason20242025!$B$3:$B$1315, "&lt;=" &amp; BT$1, DataRegularSeason20242025!$E$3:$E$1315, $A5)</f>
        <v>14</v>
      </c>
      <c r="BU5">
        <f>SUMIFS(DataRegularSeason20242025!$AA$3:$AA$1315,DataRegularSeason20242025!$B$3:$B$1315, "&lt;=" &amp; BU$1, DataRegularSeason20242025!$D$3:$D$1315, $A5)+SUMIFS(DataRegularSeason20242025!$AB$3:$AB$1315,DataRegularSeason20242025!$B$3:$B$1315, "&lt;=" &amp; BU$1, DataRegularSeason20242025!$E$3:$E$1315, $A5)</f>
        <v>14</v>
      </c>
      <c r="BV5">
        <f>SUMIFS(DataRegularSeason20242025!$AA$3:$AA$1315,DataRegularSeason20242025!$B$3:$B$1315, "&lt;=" &amp; BV$1, DataRegularSeason20242025!$D$3:$D$1315, $A5)+SUMIFS(DataRegularSeason20242025!$AB$3:$AB$1315,DataRegularSeason20242025!$B$3:$B$1315, "&lt;=" &amp; BV$1, DataRegularSeason20242025!$E$3:$E$1315, $A5)</f>
        <v>14</v>
      </c>
      <c r="BW5">
        <f>SUMIFS(DataRegularSeason20242025!$AA$3:$AA$1315,DataRegularSeason20242025!$B$3:$B$1315, "&lt;=" &amp; BW$1, DataRegularSeason20242025!$D$3:$D$1315, $A5)+SUMIFS(DataRegularSeason20242025!$AB$3:$AB$1315,DataRegularSeason20242025!$B$3:$B$1315, "&lt;=" &amp; BW$1, DataRegularSeason20242025!$E$3:$E$1315, $A5)</f>
        <v>14</v>
      </c>
      <c r="BX5">
        <f>SUMIFS(DataRegularSeason20242025!$AA$3:$AA$1315,DataRegularSeason20242025!$B$3:$B$1315, "&lt;=" &amp; BX$1, DataRegularSeason20242025!$D$3:$D$1315, $A5)+SUMIFS(DataRegularSeason20242025!$AB$3:$AB$1315,DataRegularSeason20242025!$B$3:$B$1315, "&lt;=" &amp; BX$1, DataRegularSeason20242025!$E$3:$E$1315, $A5)</f>
        <v>14</v>
      </c>
      <c r="BY5">
        <f>SUMIFS(DataRegularSeason20242025!$AA$3:$AA$1315,DataRegularSeason20242025!$B$3:$B$1315, "&lt;=" &amp; BY$1, DataRegularSeason20242025!$D$3:$D$1315, $A5)+SUMIFS(DataRegularSeason20242025!$AB$3:$AB$1315,DataRegularSeason20242025!$B$3:$B$1315, "&lt;=" &amp; BY$1, DataRegularSeason20242025!$E$3:$E$1315, $A5)</f>
        <v>14</v>
      </c>
      <c r="BZ5">
        <f>SUMIFS(DataRegularSeason20242025!$AA$3:$AA$1315,DataRegularSeason20242025!$B$3:$B$1315, "&lt;=" &amp; BZ$1, DataRegularSeason20242025!$D$3:$D$1315, $A5)+SUMIFS(DataRegularSeason20242025!$AB$3:$AB$1315,DataRegularSeason20242025!$B$3:$B$1315, "&lt;=" &amp; BZ$1, DataRegularSeason20242025!$E$3:$E$1315, $A5)</f>
        <v>14</v>
      </c>
      <c r="CA5">
        <f>SUMIFS(DataRegularSeason20242025!$AA$3:$AA$1315,DataRegularSeason20242025!$B$3:$B$1315, "&lt;=" &amp; CA$1, DataRegularSeason20242025!$D$3:$D$1315, $A5)+SUMIFS(DataRegularSeason20242025!$AB$3:$AB$1315,DataRegularSeason20242025!$B$3:$B$1315, "&lt;=" &amp; CA$1, DataRegularSeason20242025!$E$3:$E$1315, $A5)</f>
        <v>14</v>
      </c>
      <c r="CB5">
        <f>SUMIFS(DataRegularSeason20242025!$AA$3:$AA$1315,DataRegularSeason20242025!$B$3:$B$1315, "&lt;=" &amp; CB$1, DataRegularSeason20242025!$D$3:$D$1315, $A5)+SUMIFS(DataRegularSeason20242025!$AB$3:$AB$1315,DataRegularSeason20242025!$B$3:$B$1315, "&lt;=" &amp; CB$1, DataRegularSeason20242025!$E$3:$E$1315, $A5)</f>
        <v>14</v>
      </c>
      <c r="CC5">
        <f>SUMIFS(DataRegularSeason20242025!$AA$3:$AA$1315,DataRegularSeason20242025!$B$3:$B$1315, "&lt;=" &amp; CC$1, DataRegularSeason20242025!$D$3:$D$1315, $A5)+SUMIFS(DataRegularSeason20242025!$AB$3:$AB$1315,DataRegularSeason20242025!$B$3:$B$1315, "&lt;=" &amp; CC$1, DataRegularSeason20242025!$E$3:$E$1315, $A5)</f>
        <v>14</v>
      </c>
      <c r="CD5">
        <f>SUMIFS(DataRegularSeason20242025!$AA$3:$AA$1315,DataRegularSeason20242025!$B$3:$B$1315, "&lt;=" &amp; CD$1, DataRegularSeason20242025!$D$3:$D$1315, $A5)+SUMIFS(DataRegularSeason20242025!$AB$3:$AB$1315,DataRegularSeason20242025!$B$3:$B$1315, "&lt;=" &amp; CD$1, DataRegularSeason20242025!$E$3:$E$1315, $A5)</f>
        <v>14</v>
      </c>
      <c r="CE5">
        <f>SUMIFS(DataRegularSeason20242025!$AA$3:$AA$1315,DataRegularSeason20242025!$B$3:$B$1315, "&lt;=" &amp; CE$1, DataRegularSeason20242025!$D$3:$D$1315, $A5)+SUMIFS(DataRegularSeason20242025!$AB$3:$AB$1315,DataRegularSeason20242025!$B$3:$B$1315, "&lt;=" &amp; CE$1, DataRegularSeason20242025!$E$3:$E$1315, $A5)</f>
        <v>14</v>
      </c>
      <c r="CF5">
        <f>SUMIFS(DataRegularSeason20242025!$AA$3:$AA$1315,DataRegularSeason20242025!$B$3:$B$1315, "&lt;=" &amp; CF$1, DataRegularSeason20242025!$D$3:$D$1315, $A5)+SUMIFS(DataRegularSeason20242025!$AB$3:$AB$1315,DataRegularSeason20242025!$B$3:$B$1315, "&lt;=" &amp; CF$1, DataRegularSeason20242025!$E$3:$E$1315, $A5)</f>
        <v>14</v>
      </c>
      <c r="CG5">
        <f>SUMIFS(DataRegularSeason20242025!$AA$3:$AA$1315,DataRegularSeason20242025!$B$3:$B$1315, "&lt;=" &amp; CG$1, DataRegularSeason20242025!$D$3:$D$1315, $A5)+SUMIFS(DataRegularSeason20242025!$AB$3:$AB$1315,DataRegularSeason20242025!$B$3:$B$1315, "&lt;=" &amp; CG$1, DataRegularSeason20242025!$E$3:$E$1315, $A5)</f>
        <v>14</v>
      </c>
      <c r="CH5">
        <f>SUMIFS(DataRegularSeason20242025!$AA$3:$AA$1315,DataRegularSeason20242025!$B$3:$B$1315, "&lt;=" &amp; CH$1, DataRegularSeason20242025!$D$3:$D$1315, $A5)+SUMIFS(DataRegularSeason20242025!$AB$3:$AB$1315,DataRegularSeason20242025!$B$3:$B$1315, "&lt;=" &amp; CH$1, DataRegularSeason20242025!$E$3:$E$1315, $A5)</f>
        <v>14</v>
      </c>
      <c r="CI5">
        <f>SUMIFS(DataRegularSeason20242025!$AA$3:$AA$1315,DataRegularSeason20242025!$B$3:$B$1315, "&lt;=" &amp; CI$1, DataRegularSeason20242025!$D$3:$D$1315, $A5)+SUMIFS(DataRegularSeason20242025!$AB$3:$AB$1315,DataRegularSeason20242025!$B$3:$B$1315, "&lt;=" &amp; CI$1, DataRegularSeason20242025!$E$3:$E$1315, $A5)</f>
        <v>14</v>
      </c>
      <c r="CJ5">
        <f>SUMIFS(DataRegularSeason20242025!$AA$3:$AA$1315,DataRegularSeason20242025!$B$3:$B$1315, "&lt;=" &amp; CJ$1, DataRegularSeason20242025!$D$3:$D$1315, $A5)+SUMIFS(DataRegularSeason20242025!$AB$3:$AB$1315,DataRegularSeason20242025!$B$3:$B$1315, "&lt;=" &amp; CJ$1, DataRegularSeason20242025!$E$3:$E$1315, $A5)</f>
        <v>14</v>
      </c>
      <c r="CK5">
        <f>SUMIFS(DataRegularSeason20242025!$AA$3:$AA$1315,DataRegularSeason20242025!$B$3:$B$1315, "&lt;=" &amp; CK$1, DataRegularSeason20242025!$D$3:$D$1315, $A5)+SUMIFS(DataRegularSeason20242025!$AB$3:$AB$1315,DataRegularSeason20242025!$B$3:$B$1315, "&lt;=" &amp; CK$1, DataRegularSeason20242025!$E$3:$E$1315, $A5)</f>
        <v>14</v>
      </c>
      <c r="CL5">
        <f>SUMIFS(DataRegularSeason20242025!$AA$3:$AA$1315,DataRegularSeason20242025!$B$3:$B$1315, "&lt;=" &amp; CL$1, DataRegularSeason20242025!$D$3:$D$1315, $A5)+SUMIFS(DataRegularSeason20242025!$AB$3:$AB$1315,DataRegularSeason20242025!$B$3:$B$1315, "&lt;=" &amp; CL$1, DataRegularSeason20242025!$E$3:$E$1315, $A5)</f>
        <v>14</v>
      </c>
      <c r="CM5">
        <f>SUMIFS(DataRegularSeason20242025!$AA$3:$AA$1315,DataRegularSeason20242025!$B$3:$B$1315, "&lt;=" &amp; CM$1, DataRegularSeason20242025!$D$3:$D$1315, $A5)+SUMIFS(DataRegularSeason20242025!$AB$3:$AB$1315,DataRegularSeason20242025!$B$3:$B$1315, "&lt;=" &amp; CM$1, DataRegularSeason20242025!$E$3:$E$1315, $A5)</f>
        <v>14</v>
      </c>
      <c r="CN5">
        <f>SUMIFS(DataRegularSeason20242025!$AA$3:$AA$1315,DataRegularSeason20242025!$B$3:$B$1315, "&lt;=" &amp; CN$1, DataRegularSeason20242025!$D$3:$D$1315, $A5)+SUMIFS(DataRegularSeason20242025!$AB$3:$AB$1315,DataRegularSeason20242025!$B$3:$B$1315, "&lt;=" &amp; CN$1, DataRegularSeason20242025!$E$3:$E$1315, $A5)</f>
        <v>14</v>
      </c>
      <c r="CO5">
        <f>SUMIFS(DataRegularSeason20242025!$AA$3:$AA$1315,DataRegularSeason20242025!$B$3:$B$1315, "&lt;=" &amp; CO$1, DataRegularSeason20242025!$D$3:$D$1315, $A5)+SUMIFS(DataRegularSeason20242025!$AB$3:$AB$1315,DataRegularSeason20242025!$B$3:$B$1315, "&lt;=" &amp; CO$1, DataRegularSeason20242025!$E$3:$E$1315, $A5)</f>
        <v>14</v>
      </c>
      <c r="CP5">
        <f>SUMIFS(DataRegularSeason20242025!$AA$3:$AA$1315,DataRegularSeason20242025!$B$3:$B$1315, "&lt;=" &amp; CP$1, DataRegularSeason20242025!$D$3:$D$1315, $A5)+SUMIFS(DataRegularSeason20242025!$AB$3:$AB$1315,DataRegularSeason20242025!$B$3:$B$1315, "&lt;=" &amp; CP$1, DataRegularSeason20242025!$E$3:$E$1315, $A5)</f>
        <v>14</v>
      </c>
      <c r="CQ5">
        <f>SUMIFS(DataRegularSeason20242025!$AA$3:$AA$1315,DataRegularSeason20242025!$B$3:$B$1315, "&lt;=" &amp; CQ$1, DataRegularSeason20242025!$D$3:$D$1315, $A5)+SUMIFS(DataRegularSeason20242025!$AB$3:$AB$1315,DataRegularSeason20242025!$B$3:$B$1315, "&lt;=" &amp; CQ$1, DataRegularSeason20242025!$E$3:$E$1315, $A5)</f>
        <v>14</v>
      </c>
      <c r="CR5">
        <f>SUMIFS(DataRegularSeason20242025!$AA$3:$AA$1315,DataRegularSeason20242025!$B$3:$B$1315, "&lt;=" &amp; CR$1, DataRegularSeason20242025!$D$3:$D$1315, $A5)+SUMIFS(DataRegularSeason20242025!$AB$3:$AB$1315,DataRegularSeason20242025!$B$3:$B$1315, "&lt;=" &amp; CR$1, DataRegularSeason20242025!$E$3:$E$1315, $A5)</f>
        <v>14</v>
      </c>
      <c r="CS5">
        <f>SUMIFS(DataRegularSeason20242025!$AA$3:$AA$1315,DataRegularSeason20242025!$B$3:$B$1315, "&lt;=" &amp; CS$1, DataRegularSeason20242025!$D$3:$D$1315, $A5)+SUMIFS(DataRegularSeason20242025!$AB$3:$AB$1315,DataRegularSeason20242025!$B$3:$B$1315, "&lt;=" &amp; CS$1, DataRegularSeason20242025!$E$3:$E$1315, $A5)</f>
        <v>14</v>
      </c>
      <c r="CT5">
        <f>SUMIFS(DataRegularSeason20242025!$AA$3:$AA$1315,DataRegularSeason20242025!$B$3:$B$1315, "&lt;=" &amp; CT$1, DataRegularSeason20242025!$D$3:$D$1315, $A5)+SUMIFS(DataRegularSeason20242025!$AB$3:$AB$1315,DataRegularSeason20242025!$B$3:$B$1315, "&lt;=" &amp; CT$1, DataRegularSeason20242025!$E$3:$E$1315, $A5)</f>
        <v>14</v>
      </c>
      <c r="CU5">
        <f>SUMIFS(DataRegularSeason20242025!$AA$3:$AA$1315,DataRegularSeason20242025!$B$3:$B$1315, "&lt;=" &amp; CU$1, DataRegularSeason20242025!$D$3:$D$1315, $A5)+SUMIFS(DataRegularSeason20242025!$AB$3:$AB$1315,DataRegularSeason20242025!$B$3:$B$1315, "&lt;=" &amp; CU$1, DataRegularSeason20242025!$E$3:$E$1315, $A5)</f>
        <v>14</v>
      </c>
      <c r="CV5">
        <f>SUMIFS(DataRegularSeason20242025!$AA$3:$AA$1315,DataRegularSeason20242025!$B$3:$B$1315, "&lt;=" &amp; CV$1, DataRegularSeason20242025!$D$3:$D$1315, $A5)+SUMIFS(DataRegularSeason20242025!$AB$3:$AB$1315,DataRegularSeason20242025!$B$3:$B$1315, "&lt;=" &amp; CV$1, DataRegularSeason20242025!$E$3:$E$1315, $A5)</f>
        <v>14</v>
      </c>
      <c r="CW5">
        <f>SUMIFS(DataRegularSeason20242025!$AA$3:$AA$1315,DataRegularSeason20242025!$B$3:$B$1315, "&lt;=" &amp; CW$1, DataRegularSeason20242025!$D$3:$D$1315, $A5)+SUMIFS(DataRegularSeason20242025!$AB$3:$AB$1315,DataRegularSeason20242025!$B$3:$B$1315, "&lt;=" &amp; CW$1, DataRegularSeason20242025!$E$3:$E$1315, $A5)</f>
        <v>14</v>
      </c>
      <c r="CX5">
        <f>SUMIFS(DataRegularSeason20242025!$AA$3:$AA$1315,DataRegularSeason20242025!$B$3:$B$1315, "&lt;=" &amp; CX$1, DataRegularSeason20242025!$D$3:$D$1315, $A5)+SUMIFS(DataRegularSeason20242025!$AB$3:$AB$1315,DataRegularSeason20242025!$B$3:$B$1315, "&lt;=" &amp; CX$1, DataRegularSeason20242025!$E$3:$E$1315, $A5)</f>
        <v>14</v>
      </c>
      <c r="CY5">
        <f>SUMIFS(DataRegularSeason20242025!$AA$3:$AA$1315,DataRegularSeason20242025!$B$3:$B$1315, "&lt;=" &amp; CY$1, DataRegularSeason20242025!$D$3:$D$1315, $A5)+SUMIFS(DataRegularSeason20242025!$AB$3:$AB$1315,DataRegularSeason20242025!$B$3:$B$1315, "&lt;=" &amp; CY$1, DataRegularSeason20242025!$E$3:$E$1315, $A5)</f>
        <v>14</v>
      </c>
      <c r="CZ5">
        <f>SUMIFS(DataRegularSeason20242025!$AA$3:$AA$1315,DataRegularSeason20242025!$B$3:$B$1315, "&lt;=" &amp; CZ$1, DataRegularSeason20242025!$D$3:$D$1315, $A5)+SUMIFS(DataRegularSeason20242025!$AB$3:$AB$1315,DataRegularSeason20242025!$B$3:$B$1315, "&lt;=" &amp; CZ$1, DataRegularSeason20242025!$E$3:$E$1315, $A5)</f>
        <v>14</v>
      </c>
      <c r="DA5">
        <f>SUMIFS(DataRegularSeason20242025!$AA$3:$AA$1315,DataRegularSeason20242025!$B$3:$B$1315, "&lt;=" &amp; DA$1, DataRegularSeason20242025!$D$3:$D$1315, $A5)+SUMIFS(DataRegularSeason20242025!$AB$3:$AB$1315,DataRegularSeason20242025!$B$3:$B$1315, "&lt;=" &amp; DA$1, DataRegularSeason20242025!$E$3:$E$1315, $A5)</f>
        <v>14</v>
      </c>
      <c r="DB5">
        <f>SUMIFS(DataRegularSeason20242025!$AA$3:$AA$1315,DataRegularSeason20242025!$B$3:$B$1315, "&lt;=" &amp; DB$1, DataRegularSeason20242025!$D$3:$D$1315, $A5)+SUMIFS(DataRegularSeason20242025!$AB$3:$AB$1315,DataRegularSeason20242025!$B$3:$B$1315, "&lt;=" &amp; DB$1, DataRegularSeason20242025!$E$3:$E$1315, $A5)</f>
        <v>14</v>
      </c>
      <c r="DC5">
        <f>SUMIFS(DataRegularSeason20242025!$AA$3:$AA$1315,DataRegularSeason20242025!$B$3:$B$1315, "&lt;=" &amp; DC$1, DataRegularSeason20242025!$D$3:$D$1315, $A5)+SUMIFS(DataRegularSeason20242025!$AB$3:$AB$1315,DataRegularSeason20242025!$B$3:$B$1315, "&lt;=" &amp; DC$1, DataRegularSeason20242025!$E$3:$E$1315, $A5)</f>
        <v>14</v>
      </c>
      <c r="DD5">
        <f>SUMIFS(DataRegularSeason20242025!$AA$3:$AA$1315,DataRegularSeason20242025!$B$3:$B$1315, "&lt;=" &amp; DD$1, DataRegularSeason20242025!$D$3:$D$1315, $A5)+SUMIFS(DataRegularSeason20242025!$AB$3:$AB$1315,DataRegularSeason20242025!$B$3:$B$1315, "&lt;=" &amp; DD$1, DataRegularSeason20242025!$E$3:$E$1315, $A5)</f>
        <v>14</v>
      </c>
      <c r="DE5">
        <f>SUMIFS(DataRegularSeason20242025!$AA$3:$AA$1315,DataRegularSeason20242025!$B$3:$B$1315, "&lt;=" &amp; DE$1, DataRegularSeason20242025!$D$3:$D$1315, $A5)+SUMIFS(DataRegularSeason20242025!$AB$3:$AB$1315,DataRegularSeason20242025!$B$3:$B$1315, "&lt;=" &amp; DE$1, DataRegularSeason20242025!$E$3:$E$1315, $A5)</f>
        <v>14</v>
      </c>
      <c r="DF5">
        <f>SUMIFS(DataRegularSeason20242025!$AA$3:$AA$1315,DataRegularSeason20242025!$B$3:$B$1315, "&lt;=" &amp; DF$1, DataRegularSeason20242025!$D$3:$D$1315, $A5)+SUMIFS(DataRegularSeason20242025!$AB$3:$AB$1315,DataRegularSeason20242025!$B$3:$B$1315, "&lt;=" &amp; DF$1, DataRegularSeason20242025!$E$3:$E$1315, $A5)</f>
        <v>14</v>
      </c>
      <c r="DG5">
        <f>SUMIFS(DataRegularSeason20242025!$AA$3:$AA$1315,DataRegularSeason20242025!$B$3:$B$1315, "&lt;=" &amp; DG$1, DataRegularSeason20242025!$D$3:$D$1315, $A5)+SUMIFS(DataRegularSeason20242025!$AB$3:$AB$1315,DataRegularSeason20242025!$B$3:$B$1315, "&lt;=" &amp; DG$1, DataRegularSeason20242025!$E$3:$E$1315, $A5)</f>
        <v>14</v>
      </c>
      <c r="DH5">
        <f>SUMIFS(DataRegularSeason20242025!$AA$3:$AA$1315,DataRegularSeason20242025!$B$3:$B$1315, "&lt;=" &amp; DH$1, DataRegularSeason20242025!$D$3:$D$1315, $A5)+SUMIFS(DataRegularSeason20242025!$AB$3:$AB$1315,DataRegularSeason20242025!$B$3:$B$1315, "&lt;=" &amp; DH$1, DataRegularSeason20242025!$E$3:$E$1315, $A5)</f>
        <v>14</v>
      </c>
      <c r="DI5">
        <f>SUMIFS(DataRegularSeason20242025!$AA$3:$AA$1315,DataRegularSeason20242025!$B$3:$B$1315, "&lt;=" &amp; DI$1, DataRegularSeason20242025!$D$3:$D$1315, $A5)+SUMIFS(DataRegularSeason20242025!$AB$3:$AB$1315,DataRegularSeason20242025!$B$3:$B$1315, "&lt;=" &amp; DI$1, DataRegularSeason20242025!$E$3:$E$1315, $A5)</f>
        <v>14</v>
      </c>
      <c r="DJ5">
        <f>SUMIFS(DataRegularSeason20242025!$AA$3:$AA$1315,DataRegularSeason20242025!$B$3:$B$1315, "&lt;=" &amp; DJ$1, DataRegularSeason20242025!$D$3:$D$1315, $A5)+SUMIFS(DataRegularSeason20242025!$AB$3:$AB$1315,DataRegularSeason20242025!$B$3:$B$1315, "&lt;=" &amp; DJ$1, DataRegularSeason20242025!$E$3:$E$1315, $A5)</f>
        <v>14</v>
      </c>
      <c r="DK5">
        <f>SUMIFS(DataRegularSeason20242025!$AA$3:$AA$1315,DataRegularSeason20242025!$B$3:$B$1315, "&lt;=" &amp; DK$1, DataRegularSeason20242025!$D$3:$D$1315, $A5)+SUMIFS(DataRegularSeason20242025!$AB$3:$AB$1315,DataRegularSeason20242025!$B$3:$B$1315, "&lt;=" &amp; DK$1, DataRegularSeason20242025!$E$3:$E$1315, $A5)</f>
        <v>14</v>
      </c>
      <c r="DL5">
        <f>SUMIFS(DataRegularSeason20242025!$AA$3:$AA$1315,DataRegularSeason20242025!$B$3:$B$1315, "&lt;=" &amp; DL$1, DataRegularSeason20242025!$D$3:$D$1315, $A5)+SUMIFS(DataRegularSeason20242025!$AB$3:$AB$1315,DataRegularSeason20242025!$B$3:$B$1315, "&lt;=" &amp; DL$1, DataRegularSeason20242025!$E$3:$E$1315, $A5)</f>
        <v>14</v>
      </c>
      <c r="DM5">
        <f>SUMIFS(DataRegularSeason20242025!$AA$3:$AA$1315,DataRegularSeason20242025!$B$3:$B$1315, "&lt;=" &amp; DM$1, DataRegularSeason20242025!$D$3:$D$1315, $A5)+SUMIFS(DataRegularSeason20242025!$AB$3:$AB$1315,DataRegularSeason20242025!$B$3:$B$1315, "&lt;=" &amp; DM$1, DataRegularSeason20242025!$E$3:$E$1315, $A5)</f>
        <v>14</v>
      </c>
      <c r="DN5">
        <f>SUMIFS(DataRegularSeason20242025!$AA$3:$AA$1315,DataRegularSeason20242025!$B$3:$B$1315, "&lt;=" &amp; DN$1, DataRegularSeason20242025!$D$3:$D$1315, $A5)+SUMIFS(DataRegularSeason20242025!$AB$3:$AB$1315,DataRegularSeason20242025!$B$3:$B$1315, "&lt;=" &amp; DN$1, DataRegularSeason20242025!$E$3:$E$1315, $A5)</f>
        <v>14</v>
      </c>
      <c r="DO5">
        <f>SUMIFS(DataRegularSeason20242025!$AA$3:$AA$1315,DataRegularSeason20242025!$B$3:$B$1315, "&lt;=" &amp; DO$1, DataRegularSeason20242025!$D$3:$D$1315, $A5)+SUMIFS(DataRegularSeason20242025!$AB$3:$AB$1315,DataRegularSeason20242025!$B$3:$B$1315, "&lt;=" &amp; DO$1, DataRegularSeason20242025!$E$3:$E$1315, $A5)</f>
        <v>14</v>
      </c>
      <c r="DP5">
        <f>SUMIFS(DataRegularSeason20242025!$AA$3:$AA$1315,DataRegularSeason20242025!$B$3:$B$1315, "&lt;=" &amp; DP$1, DataRegularSeason20242025!$D$3:$D$1315, $A5)+SUMIFS(DataRegularSeason20242025!$AB$3:$AB$1315,DataRegularSeason20242025!$B$3:$B$1315, "&lt;=" &amp; DP$1, DataRegularSeason20242025!$E$3:$E$1315, $A5)</f>
        <v>14</v>
      </c>
      <c r="DQ5">
        <f>SUMIFS(DataRegularSeason20242025!$AA$3:$AA$1315,DataRegularSeason20242025!$B$3:$B$1315, "&lt;=" &amp; DQ$1, DataRegularSeason20242025!$D$3:$D$1315, $A5)+SUMIFS(DataRegularSeason20242025!$AB$3:$AB$1315,DataRegularSeason20242025!$B$3:$B$1315, "&lt;=" &amp; DQ$1, DataRegularSeason20242025!$E$3:$E$1315, $A5)</f>
        <v>14</v>
      </c>
      <c r="DR5">
        <f>SUMIFS(DataRegularSeason20242025!$AA$3:$AA$1315,DataRegularSeason20242025!$B$3:$B$1315, "&lt;=" &amp; DR$1, DataRegularSeason20242025!$D$3:$D$1315, $A5)+SUMIFS(DataRegularSeason20242025!$AB$3:$AB$1315,DataRegularSeason20242025!$B$3:$B$1315, "&lt;=" &amp; DR$1, DataRegularSeason20242025!$E$3:$E$1315, $A5)</f>
        <v>14</v>
      </c>
      <c r="DS5">
        <f>SUMIFS(DataRegularSeason20242025!$AA$3:$AA$1315,DataRegularSeason20242025!$B$3:$B$1315, "&lt;=" &amp; DS$1, DataRegularSeason20242025!$D$3:$D$1315, $A5)+SUMIFS(DataRegularSeason20242025!$AB$3:$AB$1315,DataRegularSeason20242025!$B$3:$B$1315, "&lt;=" &amp; DS$1, DataRegularSeason20242025!$E$3:$E$1315, $A5)</f>
        <v>14</v>
      </c>
      <c r="DT5">
        <f>SUMIFS(DataRegularSeason20242025!$AA$3:$AA$1315,DataRegularSeason20242025!$B$3:$B$1315, "&lt;=" &amp; DT$1, DataRegularSeason20242025!$D$3:$D$1315, $A5)+SUMIFS(DataRegularSeason20242025!$AB$3:$AB$1315,DataRegularSeason20242025!$B$3:$B$1315, "&lt;=" &amp; DT$1, DataRegularSeason20242025!$E$3:$E$1315, $A5)</f>
        <v>14</v>
      </c>
      <c r="DU5">
        <f>SUMIFS(DataRegularSeason20242025!$AA$3:$AA$1315,DataRegularSeason20242025!$B$3:$B$1315, "&lt;=" &amp; DU$1, DataRegularSeason20242025!$D$3:$D$1315, $A5)+SUMIFS(DataRegularSeason20242025!$AB$3:$AB$1315,DataRegularSeason20242025!$B$3:$B$1315, "&lt;=" &amp; DU$1, DataRegularSeason20242025!$E$3:$E$1315, $A5)</f>
        <v>14</v>
      </c>
      <c r="DV5">
        <f>SUMIFS(DataRegularSeason20242025!$AA$3:$AA$1315,DataRegularSeason20242025!$B$3:$B$1315, "&lt;=" &amp; DV$1, DataRegularSeason20242025!$D$3:$D$1315, $A5)+SUMIFS(DataRegularSeason20242025!$AB$3:$AB$1315,DataRegularSeason20242025!$B$3:$B$1315, "&lt;=" &amp; DV$1, DataRegularSeason20242025!$E$3:$E$1315, $A5)</f>
        <v>14</v>
      </c>
      <c r="DW5">
        <f>SUMIFS(DataRegularSeason20242025!$AA$3:$AA$1315,DataRegularSeason20242025!$B$3:$B$1315, "&lt;=" &amp; DW$1, DataRegularSeason20242025!$D$3:$D$1315, $A5)+SUMIFS(DataRegularSeason20242025!$AB$3:$AB$1315,DataRegularSeason20242025!$B$3:$B$1315, "&lt;=" &amp; DW$1, DataRegularSeason20242025!$E$3:$E$1315, $A5)</f>
        <v>14</v>
      </c>
      <c r="DX5">
        <f>SUMIFS(DataRegularSeason20242025!$AA$3:$AA$1315,DataRegularSeason20242025!$B$3:$B$1315, "&lt;=" &amp; DX$1, DataRegularSeason20242025!$D$3:$D$1315, $A5)+SUMIFS(DataRegularSeason20242025!$AB$3:$AB$1315,DataRegularSeason20242025!$B$3:$B$1315, "&lt;=" &amp; DX$1, DataRegularSeason20242025!$E$3:$E$1315, $A5)</f>
        <v>14</v>
      </c>
      <c r="DY5">
        <f>SUMIFS(DataRegularSeason20242025!$AA$3:$AA$1315,DataRegularSeason20242025!$B$3:$B$1315, "&lt;=" &amp; DY$1, DataRegularSeason20242025!$D$3:$D$1315, $A5)+SUMIFS(DataRegularSeason20242025!$AB$3:$AB$1315,DataRegularSeason20242025!$B$3:$B$1315, "&lt;=" &amp; DY$1, DataRegularSeason20242025!$E$3:$E$1315, $A5)</f>
        <v>14</v>
      </c>
      <c r="DZ5">
        <f>SUMIFS(DataRegularSeason20242025!$AA$3:$AA$1315,DataRegularSeason20242025!$B$3:$B$1315, "&lt;=" &amp; DZ$1, DataRegularSeason20242025!$D$3:$D$1315, $A5)+SUMIFS(DataRegularSeason20242025!$AB$3:$AB$1315,DataRegularSeason20242025!$B$3:$B$1315, "&lt;=" &amp; DZ$1, DataRegularSeason20242025!$E$3:$E$1315, $A5)</f>
        <v>14</v>
      </c>
      <c r="EA5">
        <f>SUMIFS(DataRegularSeason20242025!$AA$3:$AA$1315,DataRegularSeason20242025!$B$3:$B$1315, "&lt;=" &amp; EA$1, DataRegularSeason20242025!$D$3:$D$1315, $A5)+SUMIFS(DataRegularSeason20242025!$AB$3:$AB$1315,DataRegularSeason20242025!$B$3:$B$1315, "&lt;=" &amp; EA$1, DataRegularSeason20242025!$E$3:$E$1315, $A5)</f>
        <v>14</v>
      </c>
      <c r="EB5">
        <f>SUMIFS(DataRegularSeason20242025!$AA$3:$AA$1315,DataRegularSeason20242025!$B$3:$B$1315, "&lt;=" &amp; EB$1, DataRegularSeason20242025!$D$3:$D$1315, $A5)+SUMIFS(DataRegularSeason20242025!$AB$3:$AB$1315,DataRegularSeason20242025!$B$3:$B$1315, "&lt;=" &amp; EB$1, DataRegularSeason20242025!$E$3:$E$1315, $A5)</f>
        <v>14</v>
      </c>
      <c r="EC5">
        <f>SUMIFS(DataRegularSeason20242025!$AA$3:$AA$1315,DataRegularSeason20242025!$B$3:$B$1315, "&lt;=" &amp; EC$1, DataRegularSeason20242025!$D$3:$D$1315, $A5)+SUMIFS(DataRegularSeason20242025!$AB$3:$AB$1315,DataRegularSeason20242025!$B$3:$B$1315, "&lt;=" &amp; EC$1, DataRegularSeason20242025!$E$3:$E$1315, $A5)</f>
        <v>14</v>
      </c>
      <c r="ED5">
        <f>SUMIFS(DataRegularSeason20242025!$AA$3:$AA$1315,DataRegularSeason20242025!$B$3:$B$1315, "&lt;=" &amp; ED$1, DataRegularSeason20242025!$D$3:$D$1315, $A5)+SUMIFS(DataRegularSeason20242025!$AB$3:$AB$1315,DataRegularSeason20242025!$B$3:$B$1315, "&lt;=" &amp; ED$1, DataRegularSeason20242025!$E$3:$E$1315, $A5)</f>
        <v>14</v>
      </c>
      <c r="EE5">
        <f>SUMIFS(DataRegularSeason20242025!$AA$3:$AA$1315,DataRegularSeason20242025!$B$3:$B$1315, "&lt;=" &amp; EE$1, DataRegularSeason20242025!$D$3:$D$1315, $A5)+SUMIFS(DataRegularSeason20242025!$AB$3:$AB$1315,DataRegularSeason20242025!$B$3:$B$1315, "&lt;=" &amp; EE$1, DataRegularSeason20242025!$E$3:$E$1315, $A5)</f>
        <v>14</v>
      </c>
      <c r="EF5">
        <f>SUMIFS(DataRegularSeason20242025!$AA$3:$AA$1315,DataRegularSeason20242025!$B$3:$B$1315, "&lt;=" &amp; EF$1, DataRegularSeason20242025!$D$3:$D$1315, $A5)+SUMIFS(DataRegularSeason20242025!$AB$3:$AB$1315,DataRegularSeason20242025!$B$3:$B$1315, "&lt;=" &amp; EF$1, DataRegularSeason20242025!$E$3:$E$1315, $A5)</f>
        <v>14</v>
      </c>
      <c r="EG5">
        <f>SUMIFS(DataRegularSeason20242025!$AA$3:$AA$1315,DataRegularSeason20242025!$B$3:$B$1315, "&lt;=" &amp; EG$1, DataRegularSeason20242025!$D$3:$D$1315, $A5)+SUMIFS(DataRegularSeason20242025!$AB$3:$AB$1315,DataRegularSeason20242025!$B$3:$B$1315, "&lt;=" &amp; EG$1, DataRegularSeason20242025!$E$3:$E$1315, $A5)</f>
        <v>14</v>
      </c>
      <c r="EH5">
        <f>SUMIFS(DataRegularSeason20242025!$AA$3:$AA$1315,DataRegularSeason20242025!$B$3:$B$1315, "&lt;=" &amp; EH$1, DataRegularSeason20242025!$D$3:$D$1315, $A5)+SUMIFS(DataRegularSeason20242025!$AB$3:$AB$1315,DataRegularSeason20242025!$B$3:$B$1315, "&lt;=" &amp; EH$1, DataRegularSeason20242025!$E$3:$E$1315, $A5)</f>
        <v>14</v>
      </c>
      <c r="EI5">
        <f>SUMIFS(DataRegularSeason20242025!$AA$3:$AA$1315,DataRegularSeason20242025!$B$3:$B$1315, "&lt;=" &amp; EI$1, DataRegularSeason20242025!$D$3:$D$1315, $A5)+SUMIFS(DataRegularSeason20242025!$AB$3:$AB$1315,DataRegularSeason20242025!$B$3:$B$1315, "&lt;=" &amp; EI$1, DataRegularSeason20242025!$E$3:$E$1315, $A5)</f>
        <v>14</v>
      </c>
      <c r="EJ5">
        <f>SUMIFS(DataRegularSeason20242025!$AA$3:$AA$1315,DataRegularSeason20242025!$B$3:$B$1315, "&lt;=" &amp; EJ$1, DataRegularSeason20242025!$D$3:$D$1315, $A5)+SUMIFS(DataRegularSeason20242025!$AB$3:$AB$1315,DataRegularSeason20242025!$B$3:$B$1315, "&lt;=" &amp; EJ$1, DataRegularSeason20242025!$E$3:$E$1315, $A5)</f>
        <v>14</v>
      </c>
      <c r="EK5">
        <f>SUMIFS(DataRegularSeason20242025!$AA$3:$AA$1315,DataRegularSeason20242025!$B$3:$B$1315, "&lt;=" &amp; EK$1, DataRegularSeason20242025!$D$3:$D$1315, $A5)+SUMIFS(DataRegularSeason20242025!$AB$3:$AB$1315,DataRegularSeason20242025!$B$3:$B$1315, "&lt;=" &amp; EK$1, DataRegularSeason20242025!$E$3:$E$1315, $A5)</f>
        <v>14</v>
      </c>
      <c r="EL5">
        <f>SUMIFS(DataRegularSeason20242025!$AA$3:$AA$1315,DataRegularSeason20242025!$B$3:$B$1315, "&lt;=" &amp; EL$1, DataRegularSeason20242025!$D$3:$D$1315, $A5)+SUMIFS(DataRegularSeason20242025!$AB$3:$AB$1315,DataRegularSeason20242025!$B$3:$B$1315, "&lt;=" &amp; EL$1, DataRegularSeason20242025!$E$3:$E$1315, $A5)</f>
        <v>14</v>
      </c>
      <c r="EM5">
        <f>SUMIFS(DataRegularSeason20242025!$AA$3:$AA$1315,DataRegularSeason20242025!$B$3:$B$1315, "&lt;=" &amp; EM$1, DataRegularSeason20242025!$D$3:$D$1315, $A5)+SUMIFS(DataRegularSeason20242025!$AB$3:$AB$1315,DataRegularSeason20242025!$B$3:$B$1315, "&lt;=" &amp; EM$1, DataRegularSeason20242025!$E$3:$E$1315, $A5)</f>
        <v>14</v>
      </c>
      <c r="EN5">
        <f>SUMIFS(DataRegularSeason20242025!$AA$3:$AA$1315,DataRegularSeason20242025!$B$3:$B$1315, "&lt;=" &amp; EN$1, DataRegularSeason20242025!$D$3:$D$1315, $A5)+SUMIFS(DataRegularSeason20242025!$AB$3:$AB$1315,DataRegularSeason20242025!$B$3:$B$1315, "&lt;=" &amp; EN$1, DataRegularSeason20242025!$E$3:$E$1315, $A5)</f>
        <v>14</v>
      </c>
      <c r="EO5">
        <f>SUMIFS(DataRegularSeason20242025!$AA$3:$AA$1315,DataRegularSeason20242025!$B$3:$B$1315, "&lt;=" &amp; EO$1, DataRegularSeason20242025!$D$3:$D$1315, $A5)+SUMIFS(DataRegularSeason20242025!$AB$3:$AB$1315,DataRegularSeason20242025!$B$3:$B$1315, "&lt;=" &amp; EO$1, DataRegularSeason20242025!$E$3:$E$1315, $A5)</f>
        <v>14</v>
      </c>
      <c r="EP5">
        <f>SUMIFS(DataRegularSeason20242025!$AA$3:$AA$1315,DataRegularSeason20242025!$B$3:$B$1315, "&lt;=" &amp; EP$1, DataRegularSeason20242025!$D$3:$D$1315, $A5)+SUMIFS(DataRegularSeason20242025!$AB$3:$AB$1315,DataRegularSeason20242025!$B$3:$B$1315, "&lt;=" &amp; EP$1, DataRegularSeason20242025!$E$3:$E$1315, $A5)</f>
        <v>14</v>
      </c>
      <c r="EQ5">
        <f>SUMIFS(DataRegularSeason20242025!$AA$3:$AA$1315,DataRegularSeason20242025!$B$3:$B$1315, "&lt;=" &amp; EQ$1, DataRegularSeason20242025!$D$3:$D$1315, $A5)+SUMIFS(DataRegularSeason20242025!$AB$3:$AB$1315,DataRegularSeason20242025!$B$3:$B$1315, "&lt;=" &amp; EQ$1, DataRegularSeason20242025!$E$3:$E$1315, $A5)</f>
        <v>14</v>
      </c>
      <c r="ER5">
        <f>SUMIFS(DataRegularSeason20242025!$AA$3:$AA$1315,DataRegularSeason20242025!$B$3:$B$1315, "&lt;=" &amp; ER$1, DataRegularSeason20242025!$D$3:$D$1315, $A5)+SUMIFS(DataRegularSeason20242025!$AB$3:$AB$1315,DataRegularSeason20242025!$B$3:$B$1315, "&lt;=" &amp; ER$1, DataRegularSeason20242025!$E$3:$E$1315, $A5)</f>
        <v>14</v>
      </c>
      <c r="ES5">
        <f>SUMIFS(DataRegularSeason20242025!$AA$3:$AA$1315,DataRegularSeason20242025!$B$3:$B$1315, "&lt;=" &amp; ES$1, DataRegularSeason20242025!$D$3:$D$1315, $A5)+SUMIFS(DataRegularSeason20242025!$AB$3:$AB$1315,DataRegularSeason20242025!$B$3:$B$1315, "&lt;=" &amp; ES$1, DataRegularSeason20242025!$E$3:$E$1315, $A5)</f>
        <v>14</v>
      </c>
      <c r="ET5">
        <f>SUMIFS(DataRegularSeason20242025!$AA$3:$AA$1315,DataRegularSeason20242025!$B$3:$B$1315, "&lt;=" &amp; ET$1, DataRegularSeason20242025!$D$3:$D$1315, $A5)+SUMIFS(DataRegularSeason20242025!$AB$3:$AB$1315,DataRegularSeason20242025!$B$3:$B$1315, "&lt;=" &amp; ET$1, DataRegularSeason20242025!$E$3:$E$1315, $A5)</f>
        <v>14</v>
      </c>
      <c r="EU5">
        <f>SUMIFS(DataRegularSeason20242025!$AA$3:$AA$1315,DataRegularSeason20242025!$B$3:$B$1315, "&lt;=" &amp; EU$1, DataRegularSeason20242025!$D$3:$D$1315, $A5)+SUMIFS(DataRegularSeason20242025!$AB$3:$AB$1315,DataRegularSeason20242025!$B$3:$B$1315, "&lt;=" &amp; EU$1, DataRegularSeason20242025!$E$3:$E$1315, $A5)</f>
        <v>14</v>
      </c>
      <c r="EV5">
        <f>SUMIFS(DataRegularSeason20242025!$AA$3:$AA$1315,DataRegularSeason20242025!$B$3:$B$1315, "&lt;=" &amp; EV$1, DataRegularSeason20242025!$D$3:$D$1315, $A5)+SUMIFS(DataRegularSeason20242025!$AB$3:$AB$1315,DataRegularSeason20242025!$B$3:$B$1315, "&lt;=" &amp; EV$1, DataRegularSeason20242025!$E$3:$E$1315, $A5)</f>
        <v>14</v>
      </c>
      <c r="EW5">
        <f>SUMIFS(DataRegularSeason20242025!$AA$3:$AA$1315,DataRegularSeason20242025!$B$3:$B$1315, "&lt;=" &amp; EW$1, DataRegularSeason20242025!$D$3:$D$1315, $A5)+SUMIFS(DataRegularSeason20242025!$AB$3:$AB$1315,DataRegularSeason20242025!$B$3:$B$1315, "&lt;=" &amp; EW$1, DataRegularSeason20242025!$E$3:$E$1315, $A5)</f>
        <v>14</v>
      </c>
      <c r="EX5">
        <f>SUMIFS(DataRegularSeason20242025!$AA$3:$AA$1315,DataRegularSeason20242025!$B$3:$B$1315, "&lt;=" &amp; EX$1, DataRegularSeason20242025!$D$3:$D$1315, $A5)+SUMIFS(DataRegularSeason20242025!$AB$3:$AB$1315,DataRegularSeason20242025!$B$3:$B$1315, "&lt;=" &amp; EX$1, DataRegularSeason20242025!$E$3:$E$1315, $A5)</f>
        <v>14</v>
      </c>
      <c r="EY5">
        <f>SUMIFS(DataRegularSeason20242025!$AA$3:$AA$1315,DataRegularSeason20242025!$B$3:$B$1315, "&lt;=" &amp; EY$1, DataRegularSeason20242025!$D$3:$D$1315, $A5)+SUMIFS(DataRegularSeason20242025!$AB$3:$AB$1315,DataRegularSeason20242025!$B$3:$B$1315, "&lt;=" &amp; EY$1, DataRegularSeason20242025!$E$3:$E$1315, $A5)</f>
        <v>14</v>
      </c>
      <c r="EZ5">
        <f>SUMIFS(DataRegularSeason20242025!$AA$3:$AA$1315,DataRegularSeason20242025!$B$3:$B$1315, "&lt;=" &amp; EZ$1, DataRegularSeason20242025!$D$3:$D$1315, $A5)+SUMIFS(DataRegularSeason20242025!$AB$3:$AB$1315,DataRegularSeason20242025!$B$3:$B$1315, "&lt;=" &amp; EZ$1, DataRegularSeason20242025!$E$3:$E$1315, $A5)</f>
        <v>14</v>
      </c>
      <c r="FA5">
        <f>SUMIFS(DataRegularSeason20242025!$AA$3:$AA$1315,DataRegularSeason20242025!$B$3:$B$1315, "&lt;=" &amp; FA$1, DataRegularSeason20242025!$D$3:$D$1315, $A5)+SUMIFS(DataRegularSeason20242025!$AB$3:$AB$1315,DataRegularSeason20242025!$B$3:$B$1315, "&lt;=" &amp; FA$1, DataRegularSeason20242025!$E$3:$E$1315, $A5)</f>
        <v>14</v>
      </c>
      <c r="FB5">
        <f>SUMIFS(DataRegularSeason20242025!$AA$3:$AA$1315,DataRegularSeason20242025!$B$3:$B$1315, "&lt;=" &amp; FB$1, DataRegularSeason20242025!$D$3:$D$1315, $A5)+SUMIFS(DataRegularSeason20242025!$AB$3:$AB$1315,DataRegularSeason20242025!$B$3:$B$1315, "&lt;=" &amp; FB$1, DataRegularSeason20242025!$E$3:$E$1315, $A5)</f>
        <v>14</v>
      </c>
      <c r="FC5">
        <f>SUMIFS(DataRegularSeason20242025!$AA$3:$AA$1315,DataRegularSeason20242025!$B$3:$B$1315, "&lt;=" &amp; FC$1, DataRegularSeason20242025!$D$3:$D$1315, $A5)+SUMIFS(DataRegularSeason20242025!$AB$3:$AB$1315,DataRegularSeason20242025!$B$3:$B$1315, "&lt;=" &amp; FC$1, DataRegularSeason20242025!$E$3:$E$1315, $A5)</f>
        <v>14</v>
      </c>
      <c r="FD5">
        <f>SUMIFS(DataRegularSeason20242025!$AA$3:$AA$1315,DataRegularSeason20242025!$B$3:$B$1315, "&lt;=" &amp; FD$1, DataRegularSeason20242025!$D$3:$D$1315, $A5)+SUMIFS(DataRegularSeason20242025!$AB$3:$AB$1315,DataRegularSeason20242025!$B$3:$B$1315, "&lt;=" &amp; FD$1, DataRegularSeason20242025!$E$3:$E$1315, $A5)</f>
        <v>14</v>
      </c>
      <c r="FE5">
        <f>SUMIFS(DataRegularSeason20242025!$AA$3:$AA$1315,DataRegularSeason20242025!$B$3:$B$1315, "&lt;=" &amp; FE$1, DataRegularSeason20242025!$D$3:$D$1315, $A5)+SUMIFS(DataRegularSeason20242025!$AB$3:$AB$1315,DataRegularSeason20242025!$B$3:$B$1315, "&lt;=" &amp; FE$1, DataRegularSeason20242025!$E$3:$E$1315, $A5)</f>
        <v>14</v>
      </c>
      <c r="FF5">
        <f>SUMIFS(DataRegularSeason20242025!$AA$3:$AA$1315,DataRegularSeason20242025!$B$3:$B$1315, "&lt;=" &amp; FF$1, DataRegularSeason20242025!$D$3:$D$1315, $A5)+SUMIFS(DataRegularSeason20242025!$AB$3:$AB$1315,DataRegularSeason20242025!$B$3:$B$1315, "&lt;=" &amp; FF$1, DataRegularSeason20242025!$E$3:$E$1315, $A5)</f>
        <v>14</v>
      </c>
      <c r="FG5">
        <f>SUMIFS(DataRegularSeason20242025!$AA$3:$AA$1315,DataRegularSeason20242025!$B$3:$B$1315, "&lt;=" &amp; FG$1, DataRegularSeason20242025!$D$3:$D$1315, $A5)+SUMIFS(DataRegularSeason20242025!$AB$3:$AB$1315,DataRegularSeason20242025!$B$3:$B$1315, "&lt;=" &amp; FG$1, DataRegularSeason20242025!$E$3:$E$1315, $A5)</f>
        <v>14</v>
      </c>
      <c r="FH5">
        <f>SUMIFS(DataRegularSeason20242025!$AA$3:$AA$1315,DataRegularSeason20242025!$B$3:$B$1315, "&lt;=" &amp; FH$1, DataRegularSeason20242025!$D$3:$D$1315, $A5)+SUMIFS(DataRegularSeason20242025!$AB$3:$AB$1315,DataRegularSeason20242025!$B$3:$B$1315, "&lt;=" &amp; FH$1, DataRegularSeason20242025!$E$3:$E$1315, $A5)</f>
        <v>14</v>
      </c>
      <c r="FI5">
        <f>SUMIFS(DataRegularSeason20242025!$AA$3:$AA$1315,DataRegularSeason20242025!$B$3:$B$1315, "&lt;=" &amp; FI$1, DataRegularSeason20242025!$D$3:$D$1315, $A5)+SUMIFS(DataRegularSeason20242025!$AB$3:$AB$1315,DataRegularSeason20242025!$B$3:$B$1315, "&lt;=" &amp; FI$1, DataRegularSeason20242025!$E$3:$E$1315, $A5)</f>
        <v>14</v>
      </c>
      <c r="FJ5">
        <f>SUMIFS(DataRegularSeason20242025!$AA$3:$AA$1315,DataRegularSeason20242025!$B$3:$B$1315, "&lt;=" &amp; FJ$1, DataRegularSeason20242025!$D$3:$D$1315, $A5)+SUMIFS(DataRegularSeason20242025!$AB$3:$AB$1315,DataRegularSeason20242025!$B$3:$B$1315, "&lt;=" &amp; FJ$1, DataRegularSeason20242025!$E$3:$E$1315, $A5)</f>
        <v>14</v>
      </c>
      <c r="FK5">
        <f>SUMIFS(DataRegularSeason20242025!$AA$3:$AA$1315,DataRegularSeason20242025!$B$3:$B$1315, "&lt;=" &amp; FK$1, DataRegularSeason20242025!$D$3:$D$1315, $A5)+SUMIFS(DataRegularSeason20242025!$AB$3:$AB$1315,DataRegularSeason20242025!$B$3:$B$1315, "&lt;=" &amp; FK$1, DataRegularSeason20242025!$E$3:$E$1315, $A5)</f>
        <v>14</v>
      </c>
      <c r="FL5">
        <f>SUMIFS(DataRegularSeason20242025!$AA$3:$AA$1315,DataRegularSeason20242025!$B$3:$B$1315, "&lt;=" &amp; FL$1, DataRegularSeason20242025!$D$3:$D$1315, $A5)+SUMIFS(DataRegularSeason20242025!$AB$3:$AB$1315,DataRegularSeason20242025!$B$3:$B$1315, "&lt;=" &amp; FL$1, DataRegularSeason20242025!$E$3:$E$1315, $A5)</f>
        <v>14</v>
      </c>
      <c r="FM5">
        <f>SUMIFS(DataRegularSeason20242025!$AA$3:$AA$1315,DataRegularSeason20242025!$B$3:$B$1315, "&lt;=" &amp; FM$1, DataRegularSeason20242025!$D$3:$D$1315, $A5)+SUMIFS(DataRegularSeason20242025!$AB$3:$AB$1315,DataRegularSeason20242025!$B$3:$B$1315, "&lt;=" &amp; FM$1, DataRegularSeason20242025!$E$3:$E$1315, $A5)</f>
        <v>14</v>
      </c>
      <c r="FN5">
        <f>SUMIFS(DataRegularSeason20242025!$AA$3:$AA$1315,DataRegularSeason20242025!$B$3:$B$1315, "&lt;=" &amp; FN$1, DataRegularSeason20242025!$D$3:$D$1315, $A5)+SUMIFS(DataRegularSeason20242025!$AB$3:$AB$1315,DataRegularSeason20242025!$B$3:$B$1315, "&lt;=" &amp; FN$1, DataRegularSeason20242025!$E$3:$E$1315, $A5)</f>
        <v>14</v>
      </c>
      <c r="FO5">
        <f>SUMIFS(DataRegularSeason20242025!$AA$3:$AA$1315,DataRegularSeason20242025!$B$3:$B$1315, "&lt;=" &amp; FO$1, DataRegularSeason20242025!$D$3:$D$1315, $A5)+SUMIFS(DataRegularSeason20242025!$AB$3:$AB$1315,DataRegularSeason20242025!$B$3:$B$1315, "&lt;=" &amp; FO$1, DataRegularSeason20242025!$E$3:$E$1315, $A5)</f>
        <v>14</v>
      </c>
      <c r="FP5">
        <f>SUMIFS(DataRegularSeason20242025!$AA$3:$AA$1315,DataRegularSeason20242025!$B$3:$B$1315, "&lt;=" &amp; FP$1, DataRegularSeason20242025!$D$3:$D$1315, $A5)+SUMIFS(DataRegularSeason20242025!$AB$3:$AB$1315,DataRegularSeason20242025!$B$3:$B$1315, "&lt;=" &amp; FP$1, DataRegularSeason20242025!$E$3:$E$1315, $A5)</f>
        <v>14</v>
      </c>
      <c r="FQ5">
        <f>SUMIFS(DataRegularSeason20242025!$AA$3:$AA$1315,DataRegularSeason20242025!$B$3:$B$1315, "&lt;=" &amp; FQ$1, DataRegularSeason20242025!$D$3:$D$1315, $A5)+SUMIFS(DataRegularSeason20242025!$AB$3:$AB$1315,DataRegularSeason20242025!$B$3:$B$1315, "&lt;=" &amp; FQ$1, DataRegularSeason20242025!$E$3:$E$1315, $A5)</f>
        <v>14</v>
      </c>
      <c r="FR5">
        <f>SUMIFS(DataRegularSeason20242025!$AA$3:$AA$1315,DataRegularSeason20242025!$B$3:$B$1315, "&lt;=" &amp; FR$1, DataRegularSeason20242025!$D$3:$D$1315, $A5)+SUMIFS(DataRegularSeason20242025!$AB$3:$AB$1315,DataRegularSeason20242025!$B$3:$B$1315, "&lt;=" &amp; FR$1, DataRegularSeason20242025!$E$3:$E$1315, $A5)</f>
        <v>14</v>
      </c>
      <c r="FS5">
        <f>SUMIFS(DataRegularSeason20242025!$AA$3:$AA$1315,DataRegularSeason20242025!$B$3:$B$1315, "&lt;=" &amp; FS$1, DataRegularSeason20242025!$D$3:$D$1315, $A5)+SUMIFS(DataRegularSeason20242025!$AB$3:$AB$1315,DataRegularSeason20242025!$B$3:$B$1315, "&lt;=" &amp; FS$1, DataRegularSeason20242025!$E$3:$E$1315, $A5)</f>
        <v>14</v>
      </c>
      <c r="FT5">
        <f>SUMIFS(DataRegularSeason20242025!$AA$3:$AA$1315,DataRegularSeason20242025!$B$3:$B$1315, "&lt;=" &amp; FT$1, DataRegularSeason20242025!$D$3:$D$1315, $A5)+SUMIFS(DataRegularSeason20242025!$AB$3:$AB$1315,DataRegularSeason20242025!$B$3:$B$1315, "&lt;=" &amp; FT$1, DataRegularSeason20242025!$E$3:$E$1315, $A5)</f>
        <v>14</v>
      </c>
      <c r="FU5">
        <f>SUMIFS(DataRegularSeason20242025!$AA$3:$AA$1315,DataRegularSeason20242025!$B$3:$B$1315, "&lt;=" &amp; FU$1, DataRegularSeason20242025!$D$3:$D$1315, $A5)+SUMIFS(DataRegularSeason20242025!$AB$3:$AB$1315,DataRegularSeason20242025!$B$3:$B$1315, "&lt;=" &amp; FU$1, DataRegularSeason20242025!$E$3:$E$1315, $A5)</f>
        <v>14</v>
      </c>
      <c r="FV5">
        <f>SUMIFS(DataRegularSeason20242025!$AA$3:$AA$1315,DataRegularSeason20242025!$B$3:$B$1315, "&lt;=" &amp; FV$1, DataRegularSeason20242025!$D$3:$D$1315, $A5)+SUMIFS(DataRegularSeason20242025!$AB$3:$AB$1315,DataRegularSeason20242025!$B$3:$B$1315, "&lt;=" &amp; FV$1, DataRegularSeason20242025!$E$3:$E$1315, $A5)</f>
        <v>14</v>
      </c>
      <c r="FW5">
        <f>SUMIFS(DataRegularSeason20242025!$AA$3:$AA$1315,DataRegularSeason20242025!$B$3:$B$1315, "&lt;=" &amp; FW$1, DataRegularSeason20242025!$D$3:$D$1315, $A5)+SUMIFS(DataRegularSeason20242025!$AB$3:$AB$1315,DataRegularSeason20242025!$B$3:$B$1315, "&lt;=" &amp; FW$1, DataRegularSeason20242025!$E$3:$E$1315, $A5)</f>
        <v>14</v>
      </c>
      <c r="FX5">
        <f>SUMIFS(DataRegularSeason20242025!$AA$3:$AA$1315,DataRegularSeason20242025!$B$3:$B$1315, "&lt;=" &amp; FX$1, DataRegularSeason20242025!$D$3:$D$1315, $A5)+SUMIFS(DataRegularSeason20242025!$AB$3:$AB$1315,DataRegularSeason20242025!$B$3:$B$1315, "&lt;=" &amp; FX$1, DataRegularSeason20242025!$E$3:$E$1315, $A5)</f>
        <v>14</v>
      </c>
      <c r="FY5">
        <f>SUMIFS(DataRegularSeason20242025!$AA$3:$AA$1315,DataRegularSeason20242025!$B$3:$B$1315, "&lt;=" &amp; FY$1, DataRegularSeason20242025!$D$3:$D$1315, $A5)+SUMIFS(DataRegularSeason20242025!$AB$3:$AB$1315,DataRegularSeason20242025!$B$3:$B$1315, "&lt;=" &amp; FY$1, DataRegularSeason20242025!$E$3:$E$1315, $A5)</f>
        <v>14</v>
      </c>
      <c r="FZ5">
        <f>SUMIFS(DataRegularSeason20242025!$AA$3:$AA$1315,DataRegularSeason20242025!$B$3:$B$1315, "&lt;=" &amp; FZ$1, DataRegularSeason20242025!$D$3:$D$1315, $A5)+SUMIFS(DataRegularSeason20242025!$AB$3:$AB$1315,DataRegularSeason20242025!$B$3:$B$1315, "&lt;=" &amp; FZ$1, DataRegularSeason20242025!$E$3:$E$1315, $A5)</f>
        <v>14</v>
      </c>
      <c r="GA5">
        <f>SUMIFS(DataRegularSeason20242025!$AA$3:$AA$1315,DataRegularSeason20242025!$B$3:$B$1315, "&lt;=" &amp; GA$1, DataRegularSeason20242025!$D$3:$D$1315, $A5)+SUMIFS(DataRegularSeason20242025!$AB$3:$AB$1315,DataRegularSeason20242025!$B$3:$B$1315, "&lt;=" &amp; GA$1, DataRegularSeason20242025!$E$3:$E$1315, $A5)</f>
        <v>14</v>
      </c>
      <c r="GB5">
        <f>SUMIFS(DataRegularSeason20242025!$AA$3:$AA$1315,DataRegularSeason20242025!$B$3:$B$1315, "&lt;=" &amp; GB$1, DataRegularSeason20242025!$D$3:$D$1315, $A5)+SUMIFS(DataRegularSeason20242025!$AB$3:$AB$1315,DataRegularSeason20242025!$B$3:$B$1315, "&lt;=" &amp; GB$1, DataRegularSeason20242025!$E$3:$E$1315, $A5)</f>
        <v>14</v>
      </c>
      <c r="GC5">
        <f>SUMIFS(DataRegularSeason20242025!$AA$3:$AA$1315,DataRegularSeason20242025!$B$3:$B$1315, "&lt;=" &amp; GC$1, DataRegularSeason20242025!$D$3:$D$1315, $A5)+SUMIFS(DataRegularSeason20242025!$AB$3:$AB$1315,DataRegularSeason20242025!$B$3:$B$1315, "&lt;=" &amp; GC$1, DataRegularSeason20242025!$E$3:$E$1315, $A5)</f>
        <v>14</v>
      </c>
      <c r="GD5">
        <f>SUMIFS(DataRegularSeason20242025!$AA$3:$AA$1315,DataRegularSeason20242025!$B$3:$B$1315, "&lt;=" &amp; GD$1, DataRegularSeason20242025!$D$3:$D$1315, $A5)+SUMIFS(DataRegularSeason20242025!$AB$3:$AB$1315,DataRegularSeason20242025!$B$3:$B$1315, "&lt;=" &amp; GD$1, DataRegularSeason20242025!$E$3:$E$1315, $A5)</f>
        <v>14</v>
      </c>
      <c r="GE5">
        <f>SUMIFS(DataRegularSeason20242025!$AA$3:$AA$1315,DataRegularSeason20242025!$B$3:$B$1315, "&lt;=" &amp; GE$1, DataRegularSeason20242025!$D$3:$D$1315, $A5)+SUMIFS(DataRegularSeason20242025!$AB$3:$AB$1315,DataRegularSeason20242025!$B$3:$B$1315, "&lt;=" &amp; GE$1, DataRegularSeason20242025!$E$3:$E$1315, $A5)</f>
        <v>14</v>
      </c>
      <c r="GF5">
        <f>SUMIFS(DataRegularSeason20242025!$AA$3:$AA$1315,DataRegularSeason20242025!$B$3:$B$1315, "&lt;=" &amp; GF$1, DataRegularSeason20242025!$D$3:$D$1315, $A5)+SUMIFS(DataRegularSeason20242025!$AB$3:$AB$1315,DataRegularSeason20242025!$B$3:$B$1315, "&lt;=" &amp; GF$1, DataRegularSeason20242025!$E$3:$E$1315, $A5)</f>
        <v>14</v>
      </c>
      <c r="GG5">
        <f>SUMIFS(DataRegularSeason20242025!$AA$3:$AA$1315,DataRegularSeason20242025!$B$3:$B$1315, "&lt;=" &amp; GG$1, DataRegularSeason20242025!$D$3:$D$1315, $A5)+SUMIFS(DataRegularSeason20242025!$AB$3:$AB$1315,DataRegularSeason20242025!$B$3:$B$1315, "&lt;=" &amp; GG$1, DataRegularSeason20242025!$E$3:$E$1315, $A5)</f>
        <v>14</v>
      </c>
      <c r="GH5">
        <f>SUMIFS(DataRegularSeason20242025!$AA$3:$AA$1315,DataRegularSeason20242025!$B$3:$B$1315, "&lt;=" &amp; GH$1, DataRegularSeason20242025!$D$3:$D$1315, $A5)+SUMIFS(DataRegularSeason20242025!$AB$3:$AB$1315,DataRegularSeason20242025!$B$3:$B$1315, "&lt;=" &amp; GH$1, DataRegularSeason20242025!$E$3:$E$1315, $A5)</f>
        <v>14</v>
      </c>
      <c r="GI5">
        <f>SUMIFS(DataRegularSeason20242025!$AA$3:$AA$1315,DataRegularSeason20242025!$B$3:$B$1315, "&lt;=" &amp; GI$1, DataRegularSeason20242025!$D$3:$D$1315, $A5)+SUMIFS(DataRegularSeason20242025!$AB$3:$AB$1315,DataRegularSeason20242025!$B$3:$B$1315, "&lt;=" &amp; GI$1, DataRegularSeason20242025!$E$3:$E$1315, $A5)</f>
        <v>14</v>
      </c>
      <c r="GJ5">
        <f>SUMIFS(DataRegularSeason20242025!$AA$3:$AA$1315,DataRegularSeason20242025!$B$3:$B$1315, "&lt;=" &amp; GJ$1, DataRegularSeason20242025!$D$3:$D$1315, $A5)+SUMIFS(DataRegularSeason20242025!$AB$3:$AB$1315,DataRegularSeason20242025!$B$3:$B$1315, "&lt;=" &amp; GJ$1, DataRegularSeason20242025!$E$3:$E$1315, $A5)</f>
        <v>14</v>
      </c>
      <c r="GK5">
        <f>SUMIFS(DataRegularSeason20242025!$AA$3:$AA$1315,DataRegularSeason20242025!$B$3:$B$1315, "&lt;=" &amp; GK$1, DataRegularSeason20242025!$D$3:$D$1315, $A5)+SUMIFS(DataRegularSeason20242025!$AB$3:$AB$1315,DataRegularSeason20242025!$B$3:$B$1315, "&lt;=" &amp; GK$1, DataRegularSeason20242025!$E$3:$E$1315, $A5)</f>
        <v>14</v>
      </c>
      <c r="GL5">
        <f>SUMIFS(DataRegularSeason20242025!$AA$3:$AA$1315,DataRegularSeason20242025!$B$3:$B$1315, "&lt;=" &amp; GL$1, DataRegularSeason20242025!$D$3:$D$1315, $A5)+SUMIFS(DataRegularSeason20242025!$AB$3:$AB$1315,DataRegularSeason20242025!$B$3:$B$1315, "&lt;=" &amp; GL$1, DataRegularSeason20242025!$E$3:$E$1315, $A5)</f>
        <v>14</v>
      </c>
      <c r="GM5">
        <f>SUMIFS(DataRegularSeason20242025!$AA$3:$AA$1315,DataRegularSeason20242025!$B$3:$B$1315, "&lt;=" &amp; GM$1, DataRegularSeason20242025!$D$3:$D$1315, $A5)+SUMIFS(DataRegularSeason20242025!$AB$3:$AB$1315,DataRegularSeason20242025!$B$3:$B$1315, "&lt;=" &amp; GM$1, DataRegularSeason20242025!$E$3:$E$1315, $A5)</f>
        <v>14</v>
      </c>
      <c r="GN5">
        <f>SUMIFS(DataRegularSeason20242025!$AA$3:$AA$1315,DataRegularSeason20242025!$B$3:$B$1315, "&lt;=" &amp; GN$1, DataRegularSeason20242025!$D$3:$D$1315, $A5)+SUMIFS(DataRegularSeason20242025!$AB$3:$AB$1315,DataRegularSeason20242025!$B$3:$B$1315, "&lt;=" &amp; GN$1, DataRegularSeason20242025!$E$3:$E$1315, $A5)</f>
        <v>14</v>
      </c>
      <c r="GO5">
        <f>SUMIFS(DataRegularSeason20242025!$AA$3:$AA$1315,DataRegularSeason20242025!$B$3:$B$1315, "&lt;=" &amp; GO$1, DataRegularSeason20242025!$D$3:$D$1315, $A5)+SUMIFS(DataRegularSeason20242025!$AB$3:$AB$1315,DataRegularSeason20242025!$B$3:$B$1315, "&lt;=" &amp; GO$1, DataRegularSeason20242025!$E$3:$E$1315, $A5)</f>
        <v>14</v>
      </c>
      <c r="GP5">
        <f>SUMIFS(DataRegularSeason20242025!$AA$3:$AA$1315,DataRegularSeason20242025!$B$3:$B$1315, "&lt;=" &amp; GP$1, DataRegularSeason20242025!$D$3:$D$1315, $A5)+SUMIFS(DataRegularSeason20242025!$AB$3:$AB$1315,DataRegularSeason20242025!$B$3:$B$1315, "&lt;=" &amp; GP$1, DataRegularSeason20242025!$E$3:$E$1315, $A5)</f>
        <v>14</v>
      </c>
      <c r="GQ5">
        <f>SUMIFS(DataRegularSeason20242025!$AA$3:$AA$1315,DataRegularSeason20242025!$B$3:$B$1315, "&lt;=" &amp; GQ$1, DataRegularSeason20242025!$D$3:$D$1315, $A5)+SUMIFS(DataRegularSeason20242025!$AB$3:$AB$1315,DataRegularSeason20242025!$B$3:$B$1315, "&lt;=" &amp; GQ$1, DataRegularSeason20242025!$E$3:$E$1315, $A5)</f>
        <v>14</v>
      </c>
      <c r="GR5">
        <f>SUMIFS(DataRegularSeason20242025!$AA$3:$AA$1315,DataRegularSeason20242025!$B$3:$B$1315, "&lt;=" &amp; GR$1, DataRegularSeason20242025!$D$3:$D$1315, $A5)+SUMIFS(DataRegularSeason20242025!$AB$3:$AB$1315,DataRegularSeason20242025!$B$3:$B$1315, "&lt;=" &amp; GR$1, DataRegularSeason20242025!$E$3:$E$1315, $A5)</f>
        <v>14</v>
      </c>
      <c r="GS5">
        <f>SUMIFS(DataRegularSeason20242025!$AA$3:$AA$1315,DataRegularSeason20242025!$B$3:$B$1315, "&lt;=" &amp; GS$1, DataRegularSeason20242025!$D$3:$D$1315, $A5)+SUMIFS(DataRegularSeason20242025!$AB$3:$AB$1315,DataRegularSeason20242025!$B$3:$B$1315, "&lt;=" &amp; GS$1, DataRegularSeason20242025!$E$3:$E$1315, $A5)</f>
        <v>14</v>
      </c>
      <c r="GT5">
        <f>SUMIFS(DataRegularSeason20242025!$AA$3:$AA$1315,DataRegularSeason20242025!$B$3:$B$1315, "&lt;=" &amp; GT$1, DataRegularSeason20242025!$D$3:$D$1315, $A5)+SUMIFS(DataRegularSeason20242025!$AB$3:$AB$1315,DataRegularSeason20242025!$B$3:$B$1315, "&lt;=" &amp; GT$1, DataRegularSeason20242025!$E$3:$E$1315, $A5)</f>
        <v>14</v>
      </c>
      <c r="GU5">
        <f>SUMIFS(DataRegularSeason20242025!$AA$3:$AA$1315,DataRegularSeason20242025!$B$3:$B$1315, "&lt;=" &amp; GU$1, DataRegularSeason20242025!$D$3:$D$1315, $A5)+SUMIFS(DataRegularSeason20242025!$AB$3:$AB$1315,DataRegularSeason20242025!$B$3:$B$1315, "&lt;=" &amp; GU$1, DataRegularSeason20242025!$E$3:$E$1315, $A5)</f>
        <v>14</v>
      </c>
    </row>
    <row r="6" spans="1:275" x14ac:dyDescent="0.25">
      <c r="A6" t="s">
        <v>31</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2</v>
      </c>
      <c r="R6">
        <f>SUMIFS(DataRegularSeason20242025!$AA$3:$AA$1315,DataRegularSeason20242025!$B$3:$B$1315, "&lt;=" &amp; R$1, DataRegularSeason20242025!$D$3:$D$1315, $A6)+SUMIFS(DataRegularSeason20242025!$AB$3:$AB$1315,DataRegularSeason20242025!$B$3:$B$1315, "&lt;=" &amp; R$1, DataRegularSeason20242025!$E$3:$E$1315, $A6)</f>
        <v>2</v>
      </c>
      <c r="S6">
        <f>SUMIFS(DataRegularSeason20242025!$AA$3:$AA$1315,DataRegularSeason20242025!$B$3:$B$1315, "&lt;=" &amp; S$1, DataRegularSeason20242025!$D$3:$D$1315, $A6)+SUMIFS(DataRegularSeason20242025!$AB$3:$AB$1315,DataRegularSeason20242025!$B$3:$B$1315, "&lt;=" &amp; S$1, DataRegularSeason20242025!$E$3:$E$1315, $A6)</f>
        <v>2</v>
      </c>
      <c r="T6">
        <f>SUMIFS(DataRegularSeason20242025!$AA$3:$AA$1315,DataRegularSeason20242025!$B$3:$B$1315, "&lt;=" &amp; T$1, DataRegularSeason20242025!$D$3:$D$1315, $A6)+SUMIFS(DataRegularSeason20242025!$AB$3:$AB$1315,DataRegularSeason20242025!$B$3:$B$1315, "&lt;=" &amp; T$1, DataRegularSeason20242025!$E$3:$E$1315, $A6)</f>
        <v>4</v>
      </c>
      <c r="U6">
        <f>SUMIFS(DataRegularSeason20242025!$AA$3:$AA$1315,DataRegularSeason20242025!$B$3:$B$1315, "&lt;=" &amp; U$1, DataRegularSeason20242025!$D$3:$D$1315, $A6)+SUMIFS(DataRegularSeason20242025!$AB$3:$AB$1315,DataRegularSeason20242025!$B$3:$B$1315, "&lt;=" &amp; U$1, DataRegularSeason20242025!$E$3:$E$1315, $A6)</f>
        <v>4</v>
      </c>
      <c r="V6">
        <f>SUMIFS(DataRegularSeason20242025!$AA$3:$AA$1315,DataRegularSeason20242025!$B$3:$B$1315, "&lt;=" &amp; V$1, DataRegularSeason20242025!$D$3:$D$1315, $A6)+SUMIFS(DataRegularSeason20242025!$AB$3:$AB$1315,DataRegularSeason20242025!$B$3:$B$1315, "&lt;=" &amp; V$1, DataRegularSeason20242025!$E$3:$E$1315, $A6)</f>
        <v>4</v>
      </c>
      <c r="W6">
        <f>SUMIFS(DataRegularSeason20242025!$AA$3:$AA$1315,DataRegularSeason20242025!$B$3:$B$1315, "&lt;=" &amp; W$1, DataRegularSeason20242025!$D$3:$D$1315, $A6)+SUMIFS(DataRegularSeason20242025!$AB$3:$AB$1315,DataRegularSeason20242025!$B$3:$B$1315, "&lt;=" &amp; W$1, DataRegularSeason20242025!$E$3:$E$1315, $A6)</f>
        <v>6</v>
      </c>
      <c r="X6">
        <f>SUMIFS(DataRegularSeason20242025!$AA$3:$AA$1315,DataRegularSeason20242025!$B$3:$B$1315, "&lt;=" &amp; X$1, DataRegularSeason20242025!$D$3:$D$1315, $A6)+SUMIFS(DataRegularSeason20242025!$AB$3:$AB$1315,DataRegularSeason20242025!$B$3:$B$1315, "&lt;=" &amp; X$1, DataRegularSeason20242025!$E$3:$E$1315, $A6)</f>
        <v>6</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11</v>
      </c>
      <c r="AI6">
        <f>SUMIFS(DataRegularSeason20242025!$AA$3:$AA$1315,DataRegularSeason20242025!$B$3:$B$1315, "&lt;=" &amp; AI$1, DataRegularSeason20242025!$D$3:$D$1315, $A6)+SUMIFS(DataRegularSeason20242025!$AB$3:$AB$1315,DataRegularSeason20242025!$B$3:$B$1315, "&lt;=" &amp; AI$1, DataRegularSeason20242025!$E$3:$E$1315, $A6)</f>
        <v>11</v>
      </c>
      <c r="AJ6">
        <f>SUMIFS(DataRegularSeason20242025!$AA$3:$AA$1315,DataRegularSeason20242025!$B$3:$B$1315, "&lt;=" &amp; AJ$1, DataRegularSeason20242025!$D$3:$D$1315, $A6)+SUMIFS(DataRegularSeason20242025!$AB$3:$AB$1315,DataRegularSeason20242025!$B$3:$B$1315, "&lt;=" &amp; AJ$1, DataRegularSeason20242025!$E$3:$E$1315, $A6)</f>
        <v>11</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13</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13</v>
      </c>
      <c r="AP6">
        <f>SUMIFS(DataRegularSeason20242025!$AA$3:$AA$1315,DataRegularSeason20242025!$B$3:$B$1315, "&lt;=" &amp; AP$1, DataRegularSeason20242025!$D$3:$D$1315, $A6)+SUMIFS(DataRegularSeason20242025!$AB$3:$AB$1315,DataRegularSeason20242025!$B$3:$B$1315, "&lt;=" &amp; AP$1, DataRegularSeason20242025!$E$3:$E$1315, $A6)</f>
        <v>13</v>
      </c>
      <c r="AQ6">
        <f>SUMIFS(DataRegularSeason20242025!$AA$3:$AA$1315,DataRegularSeason20242025!$B$3:$B$1315, "&lt;=" &amp; AQ$1, DataRegularSeason20242025!$D$3:$D$1315, $A6)+SUMIFS(DataRegularSeason20242025!$AB$3:$AB$1315,DataRegularSeason20242025!$B$3:$B$1315, "&lt;=" &amp; AQ$1, DataRegularSeason20242025!$E$3:$E$1315, $A6)</f>
        <v>13</v>
      </c>
      <c r="AR6">
        <f>SUMIFS(DataRegularSeason20242025!$AA$3:$AA$1315,DataRegularSeason20242025!$B$3:$B$1315, "&lt;=" &amp; AR$1, DataRegularSeason20242025!$D$3:$D$1315, $A6)+SUMIFS(DataRegularSeason20242025!$AB$3:$AB$1315,DataRegularSeason20242025!$B$3:$B$1315, "&lt;=" &amp; AR$1, DataRegularSeason20242025!$E$3:$E$1315, $A6)</f>
        <v>13</v>
      </c>
      <c r="AS6">
        <f>SUMIFS(DataRegularSeason20242025!$AA$3:$AA$1315,DataRegularSeason20242025!$B$3:$B$1315, "&lt;=" &amp; AS$1, DataRegularSeason20242025!$D$3:$D$1315, $A6)+SUMIFS(DataRegularSeason20242025!$AB$3:$AB$1315,DataRegularSeason20242025!$B$3:$B$1315, "&lt;=" &amp; AS$1, DataRegularSeason20242025!$E$3:$E$1315, $A6)</f>
        <v>13</v>
      </c>
      <c r="AT6">
        <f>SUMIFS(DataRegularSeason20242025!$AA$3:$AA$1315,DataRegularSeason20242025!$B$3:$B$1315, "&lt;=" &amp; AT$1, DataRegularSeason20242025!$D$3:$D$1315, $A6)+SUMIFS(DataRegularSeason20242025!$AB$3:$AB$1315,DataRegularSeason20242025!$B$3:$B$1315, "&lt;=" &amp; AT$1, DataRegularSeason20242025!$E$3:$E$1315, $A6)</f>
        <v>13</v>
      </c>
      <c r="AU6">
        <f>SUMIFS(DataRegularSeason20242025!$AA$3:$AA$1315,DataRegularSeason20242025!$B$3:$B$1315, "&lt;=" &amp; AU$1, DataRegularSeason20242025!$D$3:$D$1315, $A6)+SUMIFS(DataRegularSeason20242025!$AB$3:$AB$1315,DataRegularSeason20242025!$B$3:$B$1315, "&lt;=" &amp; AU$1, DataRegularSeason20242025!$E$3:$E$1315, $A6)</f>
        <v>13</v>
      </c>
      <c r="AV6">
        <f>SUMIFS(DataRegularSeason20242025!$AA$3:$AA$1315,DataRegularSeason20242025!$B$3:$B$1315, "&lt;=" &amp; AV$1, DataRegularSeason20242025!$D$3:$D$1315, $A6)+SUMIFS(DataRegularSeason20242025!$AB$3:$AB$1315,DataRegularSeason20242025!$B$3:$B$1315, "&lt;=" &amp; AV$1, DataRegularSeason20242025!$E$3:$E$1315, $A6)</f>
        <v>13</v>
      </c>
      <c r="AW6">
        <f>SUMIFS(DataRegularSeason20242025!$AA$3:$AA$1315,DataRegularSeason20242025!$B$3:$B$1315, "&lt;=" &amp; AW$1, DataRegularSeason20242025!$D$3:$D$1315, $A6)+SUMIFS(DataRegularSeason20242025!$AB$3:$AB$1315,DataRegularSeason20242025!$B$3:$B$1315, "&lt;=" &amp; AW$1, DataRegularSeason20242025!$E$3:$E$1315, $A6)</f>
        <v>13</v>
      </c>
      <c r="AX6">
        <f>SUMIFS(DataRegularSeason20242025!$AA$3:$AA$1315,DataRegularSeason20242025!$B$3:$B$1315, "&lt;=" &amp; AX$1, DataRegularSeason20242025!$D$3:$D$1315, $A6)+SUMIFS(DataRegularSeason20242025!$AB$3:$AB$1315,DataRegularSeason20242025!$B$3:$B$1315, "&lt;=" &amp; AX$1, DataRegularSeason20242025!$E$3:$E$1315, $A6)</f>
        <v>13</v>
      </c>
      <c r="AY6">
        <f>SUMIFS(DataRegularSeason20242025!$AA$3:$AA$1315,DataRegularSeason20242025!$B$3:$B$1315, "&lt;=" &amp; AY$1, DataRegularSeason20242025!$D$3:$D$1315, $A6)+SUMIFS(DataRegularSeason20242025!$AB$3:$AB$1315,DataRegularSeason20242025!$B$3:$B$1315, "&lt;=" &amp; AY$1, DataRegularSeason20242025!$E$3:$E$1315, $A6)</f>
        <v>13</v>
      </c>
      <c r="AZ6">
        <f>SUMIFS(DataRegularSeason20242025!$AA$3:$AA$1315,DataRegularSeason20242025!$B$3:$B$1315, "&lt;=" &amp; AZ$1, DataRegularSeason20242025!$D$3:$D$1315, $A6)+SUMIFS(DataRegularSeason20242025!$AB$3:$AB$1315,DataRegularSeason20242025!$B$3:$B$1315, "&lt;=" &amp; AZ$1, DataRegularSeason20242025!$E$3:$E$1315, $A6)</f>
        <v>13</v>
      </c>
      <c r="BA6">
        <f>SUMIFS(DataRegularSeason20242025!$AA$3:$AA$1315,DataRegularSeason20242025!$B$3:$B$1315, "&lt;=" &amp; BA$1, DataRegularSeason20242025!$D$3:$D$1315, $A6)+SUMIFS(DataRegularSeason20242025!$AB$3:$AB$1315,DataRegularSeason20242025!$B$3:$B$1315, "&lt;=" &amp; BA$1, DataRegularSeason20242025!$E$3:$E$1315, $A6)</f>
        <v>13</v>
      </c>
      <c r="BB6">
        <f>SUMIFS(DataRegularSeason20242025!$AA$3:$AA$1315,DataRegularSeason20242025!$B$3:$B$1315, "&lt;=" &amp; BB$1, DataRegularSeason20242025!$D$3:$D$1315, $A6)+SUMIFS(DataRegularSeason20242025!$AB$3:$AB$1315,DataRegularSeason20242025!$B$3:$B$1315, "&lt;=" &amp; BB$1, DataRegularSeason20242025!$E$3:$E$1315, $A6)</f>
        <v>13</v>
      </c>
      <c r="BC6">
        <f>SUMIFS(DataRegularSeason20242025!$AA$3:$AA$1315,DataRegularSeason20242025!$B$3:$B$1315, "&lt;=" &amp; BC$1, DataRegularSeason20242025!$D$3:$D$1315, $A6)+SUMIFS(DataRegularSeason20242025!$AB$3:$AB$1315,DataRegularSeason20242025!$B$3:$B$1315, "&lt;=" &amp; BC$1, DataRegularSeason20242025!$E$3:$E$1315, $A6)</f>
        <v>13</v>
      </c>
      <c r="BD6">
        <f>SUMIFS(DataRegularSeason20242025!$AA$3:$AA$1315,DataRegularSeason20242025!$B$3:$B$1315, "&lt;=" &amp; BD$1, DataRegularSeason20242025!$D$3:$D$1315, $A6)+SUMIFS(DataRegularSeason20242025!$AB$3:$AB$1315,DataRegularSeason20242025!$B$3:$B$1315, "&lt;=" &amp; BD$1, DataRegularSeason20242025!$E$3:$E$1315, $A6)</f>
        <v>13</v>
      </c>
      <c r="BE6">
        <f>SUMIFS(DataRegularSeason20242025!$AA$3:$AA$1315,DataRegularSeason20242025!$B$3:$B$1315, "&lt;=" &amp; BE$1, DataRegularSeason20242025!$D$3:$D$1315, $A6)+SUMIFS(DataRegularSeason20242025!$AB$3:$AB$1315,DataRegularSeason20242025!$B$3:$B$1315, "&lt;=" &amp; BE$1, DataRegularSeason20242025!$E$3:$E$1315, $A6)</f>
        <v>13</v>
      </c>
      <c r="BF6">
        <f>SUMIFS(DataRegularSeason20242025!$AA$3:$AA$1315,DataRegularSeason20242025!$B$3:$B$1315, "&lt;=" &amp; BF$1, DataRegularSeason20242025!$D$3:$D$1315, $A6)+SUMIFS(DataRegularSeason20242025!$AB$3:$AB$1315,DataRegularSeason20242025!$B$3:$B$1315, "&lt;=" &amp; BF$1, DataRegularSeason20242025!$E$3:$E$1315, $A6)</f>
        <v>13</v>
      </c>
      <c r="BG6">
        <f>SUMIFS(DataRegularSeason20242025!$AA$3:$AA$1315,DataRegularSeason20242025!$B$3:$B$1315, "&lt;=" &amp; BG$1, DataRegularSeason20242025!$D$3:$D$1315, $A6)+SUMIFS(DataRegularSeason20242025!$AB$3:$AB$1315,DataRegularSeason20242025!$B$3:$B$1315, "&lt;=" &amp; BG$1, DataRegularSeason20242025!$E$3:$E$1315, $A6)</f>
        <v>13</v>
      </c>
      <c r="BH6">
        <f>SUMIFS(DataRegularSeason20242025!$AA$3:$AA$1315,DataRegularSeason20242025!$B$3:$B$1315, "&lt;=" &amp; BH$1, DataRegularSeason20242025!$D$3:$D$1315, $A6)+SUMIFS(DataRegularSeason20242025!$AB$3:$AB$1315,DataRegularSeason20242025!$B$3:$B$1315, "&lt;=" &amp; BH$1, DataRegularSeason20242025!$E$3:$E$1315, $A6)</f>
        <v>13</v>
      </c>
      <c r="BI6">
        <f>SUMIFS(DataRegularSeason20242025!$AA$3:$AA$1315,DataRegularSeason20242025!$B$3:$B$1315, "&lt;=" &amp; BI$1, DataRegularSeason20242025!$D$3:$D$1315, $A6)+SUMIFS(DataRegularSeason20242025!$AB$3:$AB$1315,DataRegularSeason20242025!$B$3:$B$1315, "&lt;=" &amp; BI$1, DataRegularSeason20242025!$E$3:$E$1315, $A6)</f>
        <v>13</v>
      </c>
      <c r="BJ6">
        <f>SUMIFS(DataRegularSeason20242025!$AA$3:$AA$1315,DataRegularSeason20242025!$B$3:$B$1315, "&lt;=" &amp; BJ$1, DataRegularSeason20242025!$D$3:$D$1315, $A6)+SUMIFS(DataRegularSeason20242025!$AB$3:$AB$1315,DataRegularSeason20242025!$B$3:$B$1315, "&lt;=" &amp; BJ$1, DataRegularSeason20242025!$E$3:$E$1315, $A6)</f>
        <v>13</v>
      </c>
      <c r="BK6">
        <f>SUMIFS(DataRegularSeason20242025!$AA$3:$AA$1315,DataRegularSeason20242025!$B$3:$B$1315, "&lt;=" &amp; BK$1, DataRegularSeason20242025!$D$3:$D$1315, $A6)+SUMIFS(DataRegularSeason20242025!$AB$3:$AB$1315,DataRegularSeason20242025!$B$3:$B$1315, "&lt;=" &amp; BK$1, DataRegularSeason20242025!$E$3:$E$1315, $A6)</f>
        <v>13</v>
      </c>
      <c r="BL6">
        <f>SUMIFS(DataRegularSeason20242025!$AA$3:$AA$1315,DataRegularSeason20242025!$B$3:$B$1315, "&lt;=" &amp; BL$1, DataRegularSeason20242025!$D$3:$D$1315, $A6)+SUMIFS(DataRegularSeason20242025!$AB$3:$AB$1315,DataRegularSeason20242025!$B$3:$B$1315, "&lt;=" &amp; BL$1, DataRegularSeason20242025!$E$3:$E$1315, $A6)</f>
        <v>13</v>
      </c>
      <c r="BM6">
        <f>SUMIFS(DataRegularSeason20242025!$AA$3:$AA$1315,DataRegularSeason20242025!$B$3:$B$1315, "&lt;=" &amp; BM$1, DataRegularSeason20242025!$D$3:$D$1315, $A6)+SUMIFS(DataRegularSeason20242025!$AB$3:$AB$1315,DataRegularSeason20242025!$B$3:$B$1315, "&lt;=" &amp; BM$1, DataRegularSeason20242025!$E$3:$E$1315, $A6)</f>
        <v>13</v>
      </c>
      <c r="BN6">
        <f>SUMIFS(DataRegularSeason20242025!$AA$3:$AA$1315,DataRegularSeason20242025!$B$3:$B$1315, "&lt;=" &amp; BN$1, DataRegularSeason20242025!$D$3:$D$1315, $A6)+SUMIFS(DataRegularSeason20242025!$AB$3:$AB$1315,DataRegularSeason20242025!$B$3:$B$1315, "&lt;=" &amp; BN$1, DataRegularSeason20242025!$E$3:$E$1315, $A6)</f>
        <v>13</v>
      </c>
      <c r="BO6">
        <f>SUMIFS(DataRegularSeason20242025!$AA$3:$AA$1315,DataRegularSeason20242025!$B$3:$B$1315, "&lt;=" &amp; BO$1, DataRegularSeason20242025!$D$3:$D$1315, $A6)+SUMIFS(DataRegularSeason20242025!$AB$3:$AB$1315,DataRegularSeason20242025!$B$3:$B$1315, "&lt;=" &amp; BO$1, DataRegularSeason20242025!$E$3:$E$1315, $A6)</f>
        <v>13</v>
      </c>
      <c r="BP6">
        <f>SUMIFS(DataRegularSeason20242025!$AA$3:$AA$1315,DataRegularSeason20242025!$B$3:$B$1315, "&lt;=" &amp; BP$1, DataRegularSeason20242025!$D$3:$D$1315, $A6)+SUMIFS(DataRegularSeason20242025!$AB$3:$AB$1315,DataRegularSeason20242025!$B$3:$B$1315, "&lt;=" &amp; BP$1, DataRegularSeason20242025!$E$3:$E$1315, $A6)</f>
        <v>13</v>
      </c>
      <c r="BQ6">
        <f>SUMIFS(DataRegularSeason20242025!$AA$3:$AA$1315,DataRegularSeason20242025!$B$3:$B$1315, "&lt;=" &amp; BQ$1, DataRegularSeason20242025!$D$3:$D$1315, $A6)+SUMIFS(DataRegularSeason20242025!$AB$3:$AB$1315,DataRegularSeason20242025!$B$3:$B$1315, "&lt;=" &amp; BQ$1, DataRegularSeason20242025!$E$3:$E$1315, $A6)</f>
        <v>13</v>
      </c>
      <c r="BR6">
        <f>SUMIFS(DataRegularSeason20242025!$AA$3:$AA$1315,DataRegularSeason20242025!$B$3:$B$1315, "&lt;=" &amp; BR$1, DataRegularSeason20242025!$D$3:$D$1315, $A6)+SUMIFS(DataRegularSeason20242025!$AB$3:$AB$1315,DataRegularSeason20242025!$B$3:$B$1315, "&lt;=" &amp; BR$1, DataRegularSeason20242025!$E$3:$E$1315, $A6)</f>
        <v>13</v>
      </c>
      <c r="BS6">
        <f>SUMIFS(DataRegularSeason20242025!$AA$3:$AA$1315,DataRegularSeason20242025!$B$3:$B$1315, "&lt;=" &amp; BS$1, DataRegularSeason20242025!$D$3:$D$1315, $A6)+SUMIFS(DataRegularSeason20242025!$AB$3:$AB$1315,DataRegularSeason20242025!$B$3:$B$1315, "&lt;=" &amp; BS$1, DataRegularSeason20242025!$E$3:$E$1315, $A6)</f>
        <v>13</v>
      </c>
      <c r="BT6">
        <f>SUMIFS(DataRegularSeason20242025!$AA$3:$AA$1315,DataRegularSeason20242025!$B$3:$B$1315, "&lt;=" &amp; BT$1, DataRegularSeason20242025!$D$3:$D$1315, $A6)+SUMIFS(DataRegularSeason20242025!$AB$3:$AB$1315,DataRegularSeason20242025!$B$3:$B$1315, "&lt;=" &amp; BT$1, DataRegularSeason20242025!$E$3:$E$1315, $A6)</f>
        <v>13</v>
      </c>
      <c r="BU6">
        <f>SUMIFS(DataRegularSeason20242025!$AA$3:$AA$1315,DataRegularSeason20242025!$B$3:$B$1315, "&lt;=" &amp; BU$1, DataRegularSeason20242025!$D$3:$D$1315, $A6)+SUMIFS(DataRegularSeason20242025!$AB$3:$AB$1315,DataRegularSeason20242025!$B$3:$B$1315, "&lt;=" &amp; BU$1, DataRegularSeason20242025!$E$3:$E$1315, $A6)</f>
        <v>13</v>
      </c>
      <c r="BV6">
        <f>SUMIFS(DataRegularSeason20242025!$AA$3:$AA$1315,DataRegularSeason20242025!$B$3:$B$1315, "&lt;=" &amp; BV$1, DataRegularSeason20242025!$D$3:$D$1315, $A6)+SUMIFS(DataRegularSeason20242025!$AB$3:$AB$1315,DataRegularSeason20242025!$B$3:$B$1315, "&lt;=" &amp; BV$1, DataRegularSeason20242025!$E$3:$E$1315, $A6)</f>
        <v>13</v>
      </c>
      <c r="BW6">
        <f>SUMIFS(DataRegularSeason20242025!$AA$3:$AA$1315,DataRegularSeason20242025!$B$3:$B$1315, "&lt;=" &amp; BW$1, DataRegularSeason20242025!$D$3:$D$1315, $A6)+SUMIFS(DataRegularSeason20242025!$AB$3:$AB$1315,DataRegularSeason20242025!$B$3:$B$1315, "&lt;=" &amp; BW$1, DataRegularSeason20242025!$E$3:$E$1315, $A6)</f>
        <v>13</v>
      </c>
      <c r="BX6">
        <f>SUMIFS(DataRegularSeason20242025!$AA$3:$AA$1315,DataRegularSeason20242025!$B$3:$B$1315, "&lt;=" &amp; BX$1, DataRegularSeason20242025!$D$3:$D$1315, $A6)+SUMIFS(DataRegularSeason20242025!$AB$3:$AB$1315,DataRegularSeason20242025!$B$3:$B$1315, "&lt;=" &amp; BX$1, DataRegularSeason20242025!$E$3:$E$1315, $A6)</f>
        <v>13</v>
      </c>
      <c r="BY6">
        <f>SUMIFS(DataRegularSeason20242025!$AA$3:$AA$1315,DataRegularSeason20242025!$B$3:$B$1315, "&lt;=" &amp; BY$1, DataRegularSeason20242025!$D$3:$D$1315, $A6)+SUMIFS(DataRegularSeason20242025!$AB$3:$AB$1315,DataRegularSeason20242025!$B$3:$B$1315, "&lt;=" &amp; BY$1, DataRegularSeason20242025!$E$3:$E$1315, $A6)</f>
        <v>13</v>
      </c>
      <c r="BZ6">
        <f>SUMIFS(DataRegularSeason20242025!$AA$3:$AA$1315,DataRegularSeason20242025!$B$3:$B$1315, "&lt;=" &amp; BZ$1, DataRegularSeason20242025!$D$3:$D$1315, $A6)+SUMIFS(DataRegularSeason20242025!$AB$3:$AB$1315,DataRegularSeason20242025!$B$3:$B$1315, "&lt;=" &amp; BZ$1, DataRegularSeason20242025!$E$3:$E$1315, $A6)</f>
        <v>13</v>
      </c>
      <c r="CA6">
        <f>SUMIFS(DataRegularSeason20242025!$AA$3:$AA$1315,DataRegularSeason20242025!$B$3:$B$1315, "&lt;=" &amp; CA$1, DataRegularSeason20242025!$D$3:$D$1315, $A6)+SUMIFS(DataRegularSeason20242025!$AB$3:$AB$1315,DataRegularSeason20242025!$B$3:$B$1315, "&lt;=" &amp; CA$1, DataRegularSeason20242025!$E$3:$E$1315, $A6)</f>
        <v>13</v>
      </c>
      <c r="CB6">
        <f>SUMIFS(DataRegularSeason20242025!$AA$3:$AA$1315,DataRegularSeason20242025!$B$3:$B$1315, "&lt;=" &amp; CB$1, DataRegularSeason20242025!$D$3:$D$1315, $A6)+SUMIFS(DataRegularSeason20242025!$AB$3:$AB$1315,DataRegularSeason20242025!$B$3:$B$1315, "&lt;=" &amp; CB$1, DataRegularSeason20242025!$E$3:$E$1315, $A6)</f>
        <v>13</v>
      </c>
      <c r="CC6">
        <f>SUMIFS(DataRegularSeason20242025!$AA$3:$AA$1315,DataRegularSeason20242025!$B$3:$B$1315, "&lt;=" &amp; CC$1, DataRegularSeason20242025!$D$3:$D$1315, $A6)+SUMIFS(DataRegularSeason20242025!$AB$3:$AB$1315,DataRegularSeason20242025!$B$3:$B$1315, "&lt;=" &amp; CC$1, DataRegularSeason20242025!$E$3:$E$1315, $A6)</f>
        <v>13</v>
      </c>
      <c r="CD6">
        <f>SUMIFS(DataRegularSeason20242025!$AA$3:$AA$1315,DataRegularSeason20242025!$B$3:$B$1315, "&lt;=" &amp; CD$1, DataRegularSeason20242025!$D$3:$D$1315, $A6)+SUMIFS(DataRegularSeason20242025!$AB$3:$AB$1315,DataRegularSeason20242025!$B$3:$B$1315, "&lt;=" &amp; CD$1, DataRegularSeason20242025!$E$3:$E$1315, $A6)</f>
        <v>13</v>
      </c>
      <c r="CE6">
        <f>SUMIFS(DataRegularSeason20242025!$AA$3:$AA$1315,DataRegularSeason20242025!$B$3:$B$1315, "&lt;=" &amp; CE$1, DataRegularSeason20242025!$D$3:$D$1315, $A6)+SUMIFS(DataRegularSeason20242025!$AB$3:$AB$1315,DataRegularSeason20242025!$B$3:$B$1315, "&lt;=" &amp; CE$1, DataRegularSeason20242025!$E$3:$E$1315, $A6)</f>
        <v>13</v>
      </c>
      <c r="CF6">
        <f>SUMIFS(DataRegularSeason20242025!$AA$3:$AA$1315,DataRegularSeason20242025!$B$3:$B$1315, "&lt;=" &amp; CF$1, DataRegularSeason20242025!$D$3:$D$1315, $A6)+SUMIFS(DataRegularSeason20242025!$AB$3:$AB$1315,DataRegularSeason20242025!$B$3:$B$1315, "&lt;=" &amp; CF$1, DataRegularSeason20242025!$E$3:$E$1315, $A6)</f>
        <v>13</v>
      </c>
      <c r="CG6">
        <f>SUMIFS(DataRegularSeason20242025!$AA$3:$AA$1315,DataRegularSeason20242025!$B$3:$B$1315, "&lt;=" &amp; CG$1, DataRegularSeason20242025!$D$3:$D$1315, $A6)+SUMIFS(DataRegularSeason20242025!$AB$3:$AB$1315,DataRegularSeason20242025!$B$3:$B$1315, "&lt;=" &amp; CG$1, DataRegularSeason20242025!$E$3:$E$1315, $A6)</f>
        <v>13</v>
      </c>
      <c r="CH6">
        <f>SUMIFS(DataRegularSeason20242025!$AA$3:$AA$1315,DataRegularSeason20242025!$B$3:$B$1315, "&lt;=" &amp; CH$1, DataRegularSeason20242025!$D$3:$D$1315, $A6)+SUMIFS(DataRegularSeason20242025!$AB$3:$AB$1315,DataRegularSeason20242025!$B$3:$B$1315, "&lt;=" &amp; CH$1, DataRegularSeason20242025!$E$3:$E$1315, $A6)</f>
        <v>13</v>
      </c>
      <c r="CI6">
        <f>SUMIFS(DataRegularSeason20242025!$AA$3:$AA$1315,DataRegularSeason20242025!$B$3:$B$1315, "&lt;=" &amp; CI$1, DataRegularSeason20242025!$D$3:$D$1315, $A6)+SUMIFS(DataRegularSeason20242025!$AB$3:$AB$1315,DataRegularSeason20242025!$B$3:$B$1315, "&lt;=" &amp; CI$1, DataRegularSeason20242025!$E$3:$E$1315, $A6)</f>
        <v>13</v>
      </c>
      <c r="CJ6">
        <f>SUMIFS(DataRegularSeason20242025!$AA$3:$AA$1315,DataRegularSeason20242025!$B$3:$B$1315, "&lt;=" &amp; CJ$1, DataRegularSeason20242025!$D$3:$D$1315, $A6)+SUMIFS(DataRegularSeason20242025!$AB$3:$AB$1315,DataRegularSeason20242025!$B$3:$B$1315, "&lt;=" &amp; CJ$1, DataRegularSeason20242025!$E$3:$E$1315, $A6)</f>
        <v>13</v>
      </c>
      <c r="CK6">
        <f>SUMIFS(DataRegularSeason20242025!$AA$3:$AA$1315,DataRegularSeason20242025!$B$3:$B$1315, "&lt;=" &amp; CK$1, DataRegularSeason20242025!$D$3:$D$1315, $A6)+SUMIFS(DataRegularSeason20242025!$AB$3:$AB$1315,DataRegularSeason20242025!$B$3:$B$1315, "&lt;=" &amp; CK$1, DataRegularSeason20242025!$E$3:$E$1315, $A6)</f>
        <v>13</v>
      </c>
      <c r="CL6">
        <f>SUMIFS(DataRegularSeason20242025!$AA$3:$AA$1315,DataRegularSeason20242025!$B$3:$B$1315, "&lt;=" &amp; CL$1, DataRegularSeason20242025!$D$3:$D$1315, $A6)+SUMIFS(DataRegularSeason20242025!$AB$3:$AB$1315,DataRegularSeason20242025!$B$3:$B$1315, "&lt;=" &amp; CL$1, DataRegularSeason20242025!$E$3:$E$1315, $A6)</f>
        <v>13</v>
      </c>
      <c r="CM6">
        <f>SUMIFS(DataRegularSeason20242025!$AA$3:$AA$1315,DataRegularSeason20242025!$B$3:$B$1315, "&lt;=" &amp; CM$1, DataRegularSeason20242025!$D$3:$D$1315, $A6)+SUMIFS(DataRegularSeason20242025!$AB$3:$AB$1315,DataRegularSeason20242025!$B$3:$B$1315, "&lt;=" &amp; CM$1, DataRegularSeason20242025!$E$3:$E$1315, $A6)</f>
        <v>13</v>
      </c>
      <c r="CN6">
        <f>SUMIFS(DataRegularSeason20242025!$AA$3:$AA$1315,DataRegularSeason20242025!$B$3:$B$1315, "&lt;=" &amp; CN$1, DataRegularSeason20242025!$D$3:$D$1315, $A6)+SUMIFS(DataRegularSeason20242025!$AB$3:$AB$1315,DataRegularSeason20242025!$B$3:$B$1315, "&lt;=" &amp; CN$1, DataRegularSeason20242025!$E$3:$E$1315, $A6)</f>
        <v>13</v>
      </c>
      <c r="CO6">
        <f>SUMIFS(DataRegularSeason20242025!$AA$3:$AA$1315,DataRegularSeason20242025!$B$3:$B$1315, "&lt;=" &amp; CO$1, DataRegularSeason20242025!$D$3:$D$1315, $A6)+SUMIFS(DataRegularSeason20242025!$AB$3:$AB$1315,DataRegularSeason20242025!$B$3:$B$1315, "&lt;=" &amp; CO$1, DataRegularSeason20242025!$E$3:$E$1315, $A6)</f>
        <v>13</v>
      </c>
      <c r="CP6">
        <f>SUMIFS(DataRegularSeason20242025!$AA$3:$AA$1315,DataRegularSeason20242025!$B$3:$B$1315, "&lt;=" &amp; CP$1, DataRegularSeason20242025!$D$3:$D$1315, $A6)+SUMIFS(DataRegularSeason20242025!$AB$3:$AB$1315,DataRegularSeason20242025!$B$3:$B$1315, "&lt;=" &amp; CP$1, DataRegularSeason20242025!$E$3:$E$1315, $A6)</f>
        <v>13</v>
      </c>
      <c r="CQ6">
        <f>SUMIFS(DataRegularSeason20242025!$AA$3:$AA$1315,DataRegularSeason20242025!$B$3:$B$1315, "&lt;=" &amp; CQ$1, DataRegularSeason20242025!$D$3:$D$1315, $A6)+SUMIFS(DataRegularSeason20242025!$AB$3:$AB$1315,DataRegularSeason20242025!$B$3:$B$1315, "&lt;=" &amp; CQ$1, DataRegularSeason20242025!$E$3:$E$1315, $A6)</f>
        <v>13</v>
      </c>
      <c r="CR6">
        <f>SUMIFS(DataRegularSeason20242025!$AA$3:$AA$1315,DataRegularSeason20242025!$B$3:$B$1315, "&lt;=" &amp; CR$1, DataRegularSeason20242025!$D$3:$D$1315, $A6)+SUMIFS(DataRegularSeason20242025!$AB$3:$AB$1315,DataRegularSeason20242025!$B$3:$B$1315, "&lt;=" &amp; CR$1, DataRegularSeason20242025!$E$3:$E$1315, $A6)</f>
        <v>13</v>
      </c>
      <c r="CS6">
        <f>SUMIFS(DataRegularSeason20242025!$AA$3:$AA$1315,DataRegularSeason20242025!$B$3:$B$1315, "&lt;=" &amp; CS$1, DataRegularSeason20242025!$D$3:$D$1315, $A6)+SUMIFS(DataRegularSeason20242025!$AB$3:$AB$1315,DataRegularSeason20242025!$B$3:$B$1315, "&lt;=" &amp; CS$1, DataRegularSeason20242025!$E$3:$E$1315, $A6)</f>
        <v>13</v>
      </c>
      <c r="CT6">
        <f>SUMIFS(DataRegularSeason20242025!$AA$3:$AA$1315,DataRegularSeason20242025!$B$3:$B$1315, "&lt;=" &amp; CT$1, DataRegularSeason20242025!$D$3:$D$1315, $A6)+SUMIFS(DataRegularSeason20242025!$AB$3:$AB$1315,DataRegularSeason20242025!$B$3:$B$1315, "&lt;=" &amp; CT$1, DataRegularSeason20242025!$E$3:$E$1315, $A6)</f>
        <v>13</v>
      </c>
      <c r="CU6">
        <f>SUMIFS(DataRegularSeason20242025!$AA$3:$AA$1315,DataRegularSeason20242025!$B$3:$B$1315, "&lt;=" &amp; CU$1, DataRegularSeason20242025!$D$3:$D$1315, $A6)+SUMIFS(DataRegularSeason20242025!$AB$3:$AB$1315,DataRegularSeason20242025!$B$3:$B$1315, "&lt;=" &amp; CU$1, DataRegularSeason20242025!$E$3:$E$1315, $A6)</f>
        <v>13</v>
      </c>
      <c r="CV6">
        <f>SUMIFS(DataRegularSeason20242025!$AA$3:$AA$1315,DataRegularSeason20242025!$B$3:$B$1315, "&lt;=" &amp; CV$1, DataRegularSeason20242025!$D$3:$D$1315, $A6)+SUMIFS(DataRegularSeason20242025!$AB$3:$AB$1315,DataRegularSeason20242025!$B$3:$B$1315, "&lt;=" &amp; CV$1, DataRegularSeason20242025!$E$3:$E$1315, $A6)</f>
        <v>13</v>
      </c>
      <c r="CW6">
        <f>SUMIFS(DataRegularSeason20242025!$AA$3:$AA$1315,DataRegularSeason20242025!$B$3:$B$1315, "&lt;=" &amp; CW$1, DataRegularSeason20242025!$D$3:$D$1315, $A6)+SUMIFS(DataRegularSeason20242025!$AB$3:$AB$1315,DataRegularSeason20242025!$B$3:$B$1315, "&lt;=" &amp; CW$1, DataRegularSeason20242025!$E$3:$E$1315, $A6)</f>
        <v>13</v>
      </c>
      <c r="CX6">
        <f>SUMIFS(DataRegularSeason20242025!$AA$3:$AA$1315,DataRegularSeason20242025!$B$3:$B$1315, "&lt;=" &amp; CX$1, DataRegularSeason20242025!$D$3:$D$1315, $A6)+SUMIFS(DataRegularSeason20242025!$AB$3:$AB$1315,DataRegularSeason20242025!$B$3:$B$1315, "&lt;=" &amp; CX$1, DataRegularSeason20242025!$E$3:$E$1315, $A6)</f>
        <v>13</v>
      </c>
      <c r="CY6">
        <f>SUMIFS(DataRegularSeason20242025!$AA$3:$AA$1315,DataRegularSeason20242025!$B$3:$B$1315, "&lt;=" &amp; CY$1, DataRegularSeason20242025!$D$3:$D$1315, $A6)+SUMIFS(DataRegularSeason20242025!$AB$3:$AB$1315,DataRegularSeason20242025!$B$3:$B$1315, "&lt;=" &amp; CY$1, DataRegularSeason20242025!$E$3:$E$1315, $A6)</f>
        <v>13</v>
      </c>
      <c r="CZ6">
        <f>SUMIFS(DataRegularSeason20242025!$AA$3:$AA$1315,DataRegularSeason20242025!$B$3:$B$1315, "&lt;=" &amp; CZ$1, DataRegularSeason20242025!$D$3:$D$1315, $A6)+SUMIFS(DataRegularSeason20242025!$AB$3:$AB$1315,DataRegularSeason20242025!$B$3:$B$1315, "&lt;=" &amp; CZ$1, DataRegularSeason20242025!$E$3:$E$1315, $A6)</f>
        <v>13</v>
      </c>
      <c r="DA6">
        <f>SUMIFS(DataRegularSeason20242025!$AA$3:$AA$1315,DataRegularSeason20242025!$B$3:$B$1315, "&lt;=" &amp; DA$1, DataRegularSeason20242025!$D$3:$D$1315, $A6)+SUMIFS(DataRegularSeason20242025!$AB$3:$AB$1315,DataRegularSeason20242025!$B$3:$B$1315, "&lt;=" &amp; DA$1, DataRegularSeason20242025!$E$3:$E$1315, $A6)</f>
        <v>13</v>
      </c>
      <c r="DB6">
        <f>SUMIFS(DataRegularSeason20242025!$AA$3:$AA$1315,DataRegularSeason20242025!$B$3:$B$1315, "&lt;=" &amp; DB$1, DataRegularSeason20242025!$D$3:$D$1315, $A6)+SUMIFS(DataRegularSeason20242025!$AB$3:$AB$1315,DataRegularSeason20242025!$B$3:$B$1315, "&lt;=" &amp; DB$1, DataRegularSeason20242025!$E$3:$E$1315, $A6)</f>
        <v>13</v>
      </c>
      <c r="DC6">
        <f>SUMIFS(DataRegularSeason20242025!$AA$3:$AA$1315,DataRegularSeason20242025!$B$3:$B$1315, "&lt;=" &amp; DC$1, DataRegularSeason20242025!$D$3:$D$1315, $A6)+SUMIFS(DataRegularSeason20242025!$AB$3:$AB$1315,DataRegularSeason20242025!$B$3:$B$1315, "&lt;=" &amp; DC$1, DataRegularSeason20242025!$E$3:$E$1315, $A6)</f>
        <v>13</v>
      </c>
      <c r="DD6">
        <f>SUMIFS(DataRegularSeason20242025!$AA$3:$AA$1315,DataRegularSeason20242025!$B$3:$B$1315, "&lt;=" &amp; DD$1, DataRegularSeason20242025!$D$3:$D$1315, $A6)+SUMIFS(DataRegularSeason20242025!$AB$3:$AB$1315,DataRegularSeason20242025!$B$3:$B$1315, "&lt;=" &amp; DD$1, DataRegularSeason20242025!$E$3:$E$1315, $A6)</f>
        <v>13</v>
      </c>
      <c r="DE6">
        <f>SUMIFS(DataRegularSeason20242025!$AA$3:$AA$1315,DataRegularSeason20242025!$B$3:$B$1315, "&lt;=" &amp; DE$1, DataRegularSeason20242025!$D$3:$D$1315, $A6)+SUMIFS(DataRegularSeason20242025!$AB$3:$AB$1315,DataRegularSeason20242025!$B$3:$B$1315, "&lt;=" &amp; DE$1, DataRegularSeason20242025!$E$3:$E$1315, $A6)</f>
        <v>13</v>
      </c>
      <c r="DF6">
        <f>SUMIFS(DataRegularSeason20242025!$AA$3:$AA$1315,DataRegularSeason20242025!$B$3:$B$1315, "&lt;=" &amp; DF$1, DataRegularSeason20242025!$D$3:$D$1315, $A6)+SUMIFS(DataRegularSeason20242025!$AB$3:$AB$1315,DataRegularSeason20242025!$B$3:$B$1315, "&lt;=" &amp; DF$1, DataRegularSeason20242025!$E$3:$E$1315, $A6)</f>
        <v>13</v>
      </c>
      <c r="DG6">
        <f>SUMIFS(DataRegularSeason20242025!$AA$3:$AA$1315,DataRegularSeason20242025!$B$3:$B$1315, "&lt;=" &amp; DG$1, DataRegularSeason20242025!$D$3:$D$1315, $A6)+SUMIFS(DataRegularSeason20242025!$AB$3:$AB$1315,DataRegularSeason20242025!$B$3:$B$1315, "&lt;=" &amp; DG$1, DataRegularSeason20242025!$E$3:$E$1315, $A6)</f>
        <v>13</v>
      </c>
      <c r="DH6">
        <f>SUMIFS(DataRegularSeason20242025!$AA$3:$AA$1315,DataRegularSeason20242025!$B$3:$B$1315, "&lt;=" &amp; DH$1, DataRegularSeason20242025!$D$3:$D$1315, $A6)+SUMIFS(DataRegularSeason20242025!$AB$3:$AB$1315,DataRegularSeason20242025!$B$3:$B$1315, "&lt;=" &amp; DH$1, DataRegularSeason20242025!$E$3:$E$1315, $A6)</f>
        <v>13</v>
      </c>
      <c r="DI6">
        <f>SUMIFS(DataRegularSeason20242025!$AA$3:$AA$1315,DataRegularSeason20242025!$B$3:$B$1315, "&lt;=" &amp; DI$1, DataRegularSeason20242025!$D$3:$D$1315, $A6)+SUMIFS(DataRegularSeason20242025!$AB$3:$AB$1315,DataRegularSeason20242025!$B$3:$B$1315, "&lt;=" &amp; DI$1, DataRegularSeason20242025!$E$3:$E$1315, $A6)</f>
        <v>13</v>
      </c>
      <c r="DJ6">
        <f>SUMIFS(DataRegularSeason20242025!$AA$3:$AA$1315,DataRegularSeason20242025!$B$3:$B$1315, "&lt;=" &amp; DJ$1, DataRegularSeason20242025!$D$3:$D$1315, $A6)+SUMIFS(DataRegularSeason20242025!$AB$3:$AB$1315,DataRegularSeason20242025!$B$3:$B$1315, "&lt;=" &amp; DJ$1, DataRegularSeason20242025!$E$3:$E$1315, $A6)</f>
        <v>13</v>
      </c>
      <c r="DK6">
        <f>SUMIFS(DataRegularSeason20242025!$AA$3:$AA$1315,DataRegularSeason20242025!$B$3:$B$1315, "&lt;=" &amp; DK$1, DataRegularSeason20242025!$D$3:$D$1315, $A6)+SUMIFS(DataRegularSeason20242025!$AB$3:$AB$1315,DataRegularSeason20242025!$B$3:$B$1315, "&lt;=" &amp; DK$1, DataRegularSeason20242025!$E$3:$E$1315, $A6)</f>
        <v>13</v>
      </c>
      <c r="DL6">
        <f>SUMIFS(DataRegularSeason20242025!$AA$3:$AA$1315,DataRegularSeason20242025!$B$3:$B$1315, "&lt;=" &amp; DL$1, DataRegularSeason20242025!$D$3:$D$1315, $A6)+SUMIFS(DataRegularSeason20242025!$AB$3:$AB$1315,DataRegularSeason20242025!$B$3:$B$1315, "&lt;=" &amp; DL$1, DataRegularSeason20242025!$E$3:$E$1315, $A6)</f>
        <v>13</v>
      </c>
      <c r="DM6">
        <f>SUMIFS(DataRegularSeason20242025!$AA$3:$AA$1315,DataRegularSeason20242025!$B$3:$B$1315, "&lt;=" &amp; DM$1, DataRegularSeason20242025!$D$3:$D$1315, $A6)+SUMIFS(DataRegularSeason20242025!$AB$3:$AB$1315,DataRegularSeason20242025!$B$3:$B$1315, "&lt;=" &amp; DM$1, DataRegularSeason20242025!$E$3:$E$1315, $A6)</f>
        <v>13</v>
      </c>
      <c r="DN6">
        <f>SUMIFS(DataRegularSeason20242025!$AA$3:$AA$1315,DataRegularSeason20242025!$B$3:$B$1315, "&lt;=" &amp; DN$1, DataRegularSeason20242025!$D$3:$D$1315, $A6)+SUMIFS(DataRegularSeason20242025!$AB$3:$AB$1315,DataRegularSeason20242025!$B$3:$B$1315, "&lt;=" &amp; DN$1, DataRegularSeason20242025!$E$3:$E$1315, $A6)</f>
        <v>13</v>
      </c>
      <c r="DO6">
        <f>SUMIFS(DataRegularSeason20242025!$AA$3:$AA$1315,DataRegularSeason20242025!$B$3:$B$1315, "&lt;=" &amp; DO$1, DataRegularSeason20242025!$D$3:$D$1315, $A6)+SUMIFS(DataRegularSeason20242025!$AB$3:$AB$1315,DataRegularSeason20242025!$B$3:$B$1315, "&lt;=" &amp; DO$1, DataRegularSeason20242025!$E$3:$E$1315, $A6)</f>
        <v>13</v>
      </c>
      <c r="DP6">
        <f>SUMIFS(DataRegularSeason20242025!$AA$3:$AA$1315,DataRegularSeason20242025!$B$3:$B$1315, "&lt;=" &amp; DP$1, DataRegularSeason20242025!$D$3:$D$1315, $A6)+SUMIFS(DataRegularSeason20242025!$AB$3:$AB$1315,DataRegularSeason20242025!$B$3:$B$1315, "&lt;=" &amp; DP$1, DataRegularSeason20242025!$E$3:$E$1315, $A6)</f>
        <v>13</v>
      </c>
      <c r="DQ6">
        <f>SUMIFS(DataRegularSeason20242025!$AA$3:$AA$1315,DataRegularSeason20242025!$B$3:$B$1315, "&lt;=" &amp; DQ$1, DataRegularSeason20242025!$D$3:$D$1315, $A6)+SUMIFS(DataRegularSeason20242025!$AB$3:$AB$1315,DataRegularSeason20242025!$B$3:$B$1315, "&lt;=" &amp; DQ$1, DataRegularSeason20242025!$E$3:$E$1315, $A6)</f>
        <v>13</v>
      </c>
      <c r="DR6">
        <f>SUMIFS(DataRegularSeason20242025!$AA$3:$AA$1315,DataRegularSeason20242025!$B$3:$B$1315, "&lt;=" &amp; DR$1, DataRegularSeason20242025!$D$3:$D$1315, $A6)+SUMIFS(DataRegularSeason20242025!$AB$3:$AB$1315,DataRegularSeason20242025!$B$3:$B$1315, "&lt;=" &amp; DR$1, DataRegularSeason20242025!$E$3:$E$1315, $A6)</f>
        <v>13</v>
      </c>
      <c r="DS6">
        <f>SUMIFS(DataRegularSeason20242025!$AA$3:$AA$1315,DataRegularSeason20242025!$B$3:$B$1315, "&lt;=" &amp; DS$1, DataRegularSeason20242025!$D$3:$D$1315, $A6)+SUMIFS(DataRegularSeason20242025!$AB$3:$AB$1315,DataRegularSeason20242025!$B$3:$B$1315, "&lt;=" &amp; DS$1, DataRegularSeason20242025!$E$3:$E$1315, $A6)</f>
        <v>13</v>
      </c>
      <c r="DT6">
        <f>SUMIFS(DataRegularSeason20242025!$AA$3:$AA$1315,DataRegularSeason20242025!$B$3:$B$1315, "&lt;=" &amp; DT$1, DataRegularSeason20242025!$D$3:$D$1315, $A6)+SUMIFS(DataRegularSeason20242025!$AB$3:$AB$1315,DataRegularSeason20242025!$B$3:$B$1315, "&lt;=" &amp; DT$1, DataRegularSeason20242025!$E$3:$E$1315, $A6)</f>
        <v>13</v>
      </c>
      <c r="DU6">
        <f>SUMIFS(DataRegularSeason20242025!$AA$3:$AA$1315,DataRegularSeason20242025!$B$3:$B$1315, "&lt;=" &amp; DU$1, DataRegularSeason20242025!$D$3:$D$1315, $A6)+SUMIFS(DataRegularSeason20242025!$AB$3:$AB$1315,DataRegularSeason20242025!$B$3:$B$1315, "&lt;=" &amp; DU$1, DataRegularSeason20242025!$E$3:$E$1315, $A6)</f>
        <v>13</v>
      </c>
      <c r="DV6">
        <f>SUMIFS(DataRegularSeason20242025!$AA$3:$AA$1315,DataRegularSeason20242025!$B$3:$B$1315, "&lt;=" &amp; DV$1, DataRegularSeason20242025!$D$3:$D$1315, $A6)+SUMIFS(DataRegularSeason20242025!$AB$3:$AB$1315,DataRegularSeason20242025!$B$3:$B$1315, "&lt;=" &amp; DV$1, DataRegularSeason20242025!$E$3:$E$1315, $A6)</f>
        <v>13</v>
      </c>
      <c r="DW6">
        <f>SUMIFS(DataRegularSeason20242025!$AA$3:$AA$1315,DataRegularSeason20242025!$B$3:$B$1315, "&lt;=" &amp; DW$1, DataRegularSeason20242025!$D$3:$D$1315, $A6)+SUMIFS(DataRegularSeason20242025!$AB$3:$AB$1315,DataRegularSeason20242025!$B$3:$B$1315, "&lt;=" &amp; DW$1, DataRegularSeason20242025!$E$3:$E$1315, $A6)</f>
        <v>13</v>
      </c>
      <c r="DX6">
        <f>SUMIFS(DataRegularSeason20242025!$AA$3:$AA$1315,DataRegularSeason20242025!$B$3:$B$1315, "&lt;=" &amp; DX$1, DataRegularSeason20242025!$D$3:$D$1315, $A6)+SUMIFS(DataRegularSeason20242025!$AB$3:$AB$1315,DataRegularSeason20242025!$B$3:$B$1315, "&lt;=" &amp; DX$1, DataRegularSeason20242025!$E$3:$E$1315, $A6)</f>
        <v>13</v>
      </c>
      <c r="DY6">
        <f>SUMIFS(DataRegularSeason20242025!$AA$3:$AA$1315,DataRegularSeason20242025!$B$3:$B$1315, "&lt;=" &amp; DY$1, DataRegularSeason20242025!$D$3:$D$1315, $A6)+SUMIFS(DataRegularSeason20242025!$AB$3:$AB$1315,DataRegularSeason20242025!$B$3:$B$1315, "&lt;=" &amp; DY$1, DataRegularSeason20242025!$E$3:$E$1315, $A6)</f>
        <v>13</v>
      </c>
      <c r="DZ6">
        <f>SUMIFS(DataRegularSeason20242025!$AA$3:$AA$1315,DataRegularSeason20242025!$B$3:$B$1315, "&lt;=" &amp; DZ$1, DataRegularSeason20242025!$D$3:$D$1315, $A6)+SUMIFS(DataRegularSeason20242025!$AB$3:$AB$1315,DataRegularSeason20242025!$B$3:$B$1315, "&lt;=" &amp; DZ$1, DataRegularSeason20242025!$E$3:$E$1315, $A6)</f>
        <v>13</v>
      </c>
      <c r="EA6">
        <f>SUMIFS(DataRegularSeason20242025!$AA$3:$AA$1315,DataRegularSeason20242025!$B$3:$B$1315, "&lt;=" &amp; EA$1, DataRegularSeason20242025!$D$3:$D$1315, $A6)+SUMIFS(DataRegularSeason20242025!$AB$3:$AB$1315,DataRegularSeason20242025!$B$3:$B$1315, "&lt;=" &amp; EA$1, DataRegularSeason20242025!$E$3:$E$1315, $A6)</f>
        <v>13</v>
      </c>
      <c r="EB6">
        <f>SUMIFS(DataRegularSeason20242025!$AA$3:$AA$1315,DataRegularSeason20242025!$B$3:$B$1315, "&lt;=" &amp; EB$1, DataRegularSeason20242025!$D$3:$D$1315, $A6)+SUMIFS(DataRegularSeason20242025!$AB$3:$AB$1315,DataRegularSeason20242025!$B$3:$B$1315, "&lt;=" &amp; EB$1, DataRegularSeason20242025!$E$3:$E$1315, $A6)</f>
        <v>13</v>
      </c>
      <c r="EC6">
        <f>SUMIFS(DataRegularSeason20242025!$AA$3:$AA$1315,DataRegularSeason20242025!$B$3:$B$1315, "&lt;=" &amp; EC$1, DataRegularSeason20242025!$D$3:$D$1315, $A6)+SUMIFS(DataRegularSeason20242025!$AB$3:$AB$1315,DataRegularSeason20242025!$B$3:$B$1315, "&lt;=" &amp; EC$1, DataRegularSeason20242025!$E$3:$E$1315, $A6)</f>
        <v>13</v>
      </c>
      <c r="ED6">
        <f>SUMIFS(DataRegularSeason20242025!$AA$3:$AA$1315,DataRegularSeason20242025!$B$3:$B$1315, "&lt;=" &amp; ED$1, DataRegularSeason20242025!$D$3:$D$1315, $A6)+SUMIFS(DataRegularSeason20242025!$AB$3:$AB$1315,DataRegularSeason20242025!$B$3:$B$1315, "&lt;=" &amp; ED$1, DataRegularSeason20242025!$E$3:$E$1315, $A6)</f>
        <v>13</v>
      </c>
      <c r="EE6">
        <f>SUMIFS(DataRegularSeason20242025!$AA$3:$AA$1315,DataRegularSeason20242025!$B$3:$B$1315, "&lt;=" &amp; EE$1, DataRegularSeason20242025!$D$3:$D$1315, $A6)+SUMIFS(DataRegularSeason20242025!$AB$3:$AB$1315,DataRegularSeason20242025!$B$3:$B$1315, "&lt;=" &amp; EE$1, DataRegularSeason20242025!$E$3:$E$1315, $A6)</f>
        <v>13</v>
      </c>
      <c r="EF6">
        <f>SUMIFS(DataRegularSeason20242025!$AA$3:$AA$1315,DataRegularSeason20242025!$B$3:$B$1315, "&lt;=" &amp; EF$1, DataRegularSeason20242025!$D$3:$D$1315, $A6)+SUMIFS(DataRegularSeason20242025!$AB$3:$AB$1315,DataRegularSeason20242025!$B$3:$B$1315, "&lt;=" &amp; EF$1, DataRegularSeason20242025!$E$3:$E$1315, $A6)</f>
        <v>13</v>
      </c>
      <c r="EG6">
        <f>SUMIFS(DataRegularSeason20242025!$AA$3:$AA$1315,DataRegularSeason20242025!$B$3:$B$1315, "&lt;=" &amp; EG$1, DataRegularSeason20242025!$D$3:$D$1315, $A6)+SUMIFS(DataRegularSeason20242025!$AB$3:$AB$1315,DataRegularSeason20242025!$B$3:$B$1315, "&lt;=" &amp; EG$1, DataRegularSeason20242025!$E$3:$E$1315, $A6)</f>
        <v>13</v>
      </c>
      <c r="EH6">
        <f>SUMIFS(DataRegularSeason20242025!$AA$3:$AA$1315,DataRegularSeason20242025!$B$3:$B$1315, "&lt;=" &amp; EH$1, DataRegularSeason20242025!$D$3:$D$1315, $A6)+SUMIFS(DataRegularSeason20242025!$AB$3:$AB$1315,DataRegularSeason20242025!$B$3:$B$1315, "&lt;=" &amp; EH$1, DataRegularSeason20242025!$E$3:$E$1315, $A6)</f>
        <v>13</v>
      </c>
      <c r="EI6">
        <f>SUMIFS(DataRegularSeason20242025!$AA$3:$AA$1315,DataRegularSeason20242025!$B$3:$B$1315, "&lt;=" &amp; EI$1, DataRegularSeason20242025!$D$3:$D$1315, $A6)+SUMIFS(DataRegularSeason20242025!$AB$3:$AB$1315,DataRegularSeason20242025!$B$3:$B$1315, "&lt;=" &amp; EI$1, DataRegularSeason20242025!$E$3:$E$1315, $A6)</f>
        <v>13</v>
      </c>
      <c r="EJ6">
        <f>SUMIFS(DataRegularSeason20242025!$AA$3:$AA$1315,DataRegularSeason20242025!$B$3:$B$1315, "&lt;=" &amp; EJ$1, DataRegularSeason20242025!$D$3:$D$1315, $A6)+SUMIFS(DataRegularSeason20242025!$AB$3:$AB$1315,DataRegularSeason20242025!$B$3:$B$1315, "&lt;=" &amp; EJ$1, DataRegularSeason20242025!$E$3:$E$1315, $A6)</f>
        <v>13</v>
      </c>
      <c r="EK6">
        <f>SUMIFS(DataRegularSeason20242025!$AA$3:$AA$1315,DataRegularSeason20242025!$B$3:$B$1315, "&lt;=" &amp; EK$1, DataRegularSeason20242025!$D$3:$D$1315, $A6)+SUMIFS(DataRegularSeason20242025!$AB$3:$AB$1315,DataRegularSeason20242025!$B$3:$B$1315, "&lt;=" &amp; EK$1, DataRegularSeason20242025!$E$3:$E$1315, $A6)</f>
        <v>13</v>
      </c>
      <c r="EL6">
        <f>SUMIFS(DataRegularSeason20242025!$AA$3:$AA$1315,DataRegularSeason20242025!$B$3:$B$1315, "&lt;=" &amp; EL$1, DataRegularSeason20242025!$D$3:$D$1315, $A6)+SUMIFS(DataRegularSeason20242025!$AB$3:$AB$1315,DataRegularSeason20242025!$B$3:$B$1315, "&lt;=" &amp; EL$1, DataRegularSeason20242025!$E$3:$E$1315, $A6)</f>
        <v>13</v>
      </c>
      <c r="EM6">
        <f>SUMIFS(DataRegularSeason20242025!$AA$3:$AA$1315,DataRegularSeason20242025!$B$3:$B$1315, "&lt;=" &amp; EM$1, DataRegularSeason20242025!$D$3:$D$1315, $A6)+SUMIFS(DataRegularSeason20242025!$AB$3:$AB$1315,DataRegularSeason20242025!$B$3:$B$1315, "&lt;=" &amp; EM$1, DataRegularSeason20242025!$E$3:$E$1315, $A6)</f>
        <v>13</v>
      </c>
      <c r="EN6">
        <f>SUMIFS(DataRegularSeason20242025!$AA$3:$AA$1315,DataRegularSeason20242025!$B$3:$B$1315, "&lt;=" &amp; EN$1, DataRegularSeason20242025!$D$3:$D$1315, $A6)+SUMIFS(DataRegularSeason20242025!$AB$3:$AB$1315,DataRegularSeason20242025!$B$3:$B$1315, "&lt;=" &amp; EN$1, DataRegularSeason20242025!$E$3:$E$1315, $A6)</f>
        <v>13</v>
      </c>
      <c r="EO6">
        <f>SUMIFS(DataRegularSeason20242025!$AA$3:$AA$1315,DataRegularSeason20242025!$B$3:$B$1315, "&lt;=" &amp; EO$1, DataRegularSeason20242025!$D$3:$D$1315, $A6)+SUMIFS(DataRegularSeason20242025!$AB$3:$AB$1315,DataRegularSeason20242025!$B$3:$B$1315, "&lt;=" &amp; EO$1, DataRegularSeason20242025!$E$3:$E$1315, $A6)</f>
        <v>13</v>
      </c>
      <c r="EP6">
        <f>SUMIFS(DataRegularSeason20242025!$AA$3:$AA$1315,DataRegularSeason20242025!$B$3:$B$1315, "&lt;=" &amp; EP$1, DataRegularSeason20242025!$D$3:$D$1315, $A6)+SUMIFS(DataRegularSeason20242025!$AB$3:$AB$1315,DataRegularSeason20242025!$B$3:$B$1315, "&lt;=" &amp; EP$1, DataRegularSeason20242025!$E$3:$E$1315, $A6)</f>
        <v>13</v>
      </c>
      <c r="EQ6">
        <f>SUMIFS(DataRegularSeason20242025!$AA$3:$AA$1315,DataRegularSeason20242025!$B$3:$B$1315, "&lt;=" &amp; EQ$1, DataRegularSeason20242025!$D$3:$D$1315, $A6)+SUMIFS(DataRegularSeason20242025!$AB$3:$AB$1315,DataRegularSeason20242025!$B$3:$B$1315, "&lt;=" &amp; EQ$1, DataRegularSeason20242025!$E$3:$E$1315, $A6)</f>
        <v>13</v>
      </c>
      <c r="ER6">
        <f>SUMIFS(DataRegularSeason20242025!$AA$3:$AA$1315,DataRegularSeason20242025!$B$3:$B$1315, "&lt;=" &amp; ER$1, DataRegularSeason20242025!$D$3:$D$1315, $A6)+SUMIFS(DataRegularSeason20242025!$AB$3:$AB$1315,DataRegularSeason20242025!$B$3:$B$1315, "&lt;=" &amp; ER$1, DataRegularSeason20242025!$E$3:$E$1315, $A6)</f>
        <v>13</v>
      </c>
      <c r="ES6">
        <f>SUMIFS(DataRegularSeason20242025!$AA$3:$AA$1315,DataRegularSeason20242025!$B$3:$B$1315, "&lt;=" &amp; ES$1, DataRegularSeason20242025!$D$3:$D$1315, $A6)+SUMIFS(DataRegularSeason20242025!$AB$3:$AB$1315,DataRegularSeason20242025!$B$3:$B$1315, "&lt;=" &amp; ES$1, DataRegularSeason20242025!$E$3:$E$1315, $A6)</f>
        <v>13</v>
      </c>
      <c r="ET6">
        <f>SUMIFS(DataRegularSeason20242025!$AA$3:$AA$1315,DataRegularSeason20242025!$B$3:$B$1315, "&lt;=" &amp; ET$1, DataRegularSeason20242025!$D$3:$D$1315, $A6)+SUMIFS(DataRegularSeason20242025!$AB$3:$AB$1315,DataRegularSeason20242025!$B$3:$B$1315, "&lt;=" &amp; ET$1, DataRegularSeason20242025!$E$3:$E$1315, $A6)</f>
        <v>13</v>
      </c>
      <c r="EU6">
        <f>SUMIFS(DataRegularSeason20242025!$AA$3:$AA$1315,DataRegularSeason20242025!$B$3:$B$1315, "&lt;=" &amp; EU$1, DataRegularSeason20242025!$D$3:$D$1315, $A6)+SUMIFS(DataRegularSeason20242025!$AB$3:$AB$1315,DataRegularSeason20242025!$B$3:$B$1315, "&lt;=" &amp; EU$1, DataRegularSeason20242025!$E$3:$E$1315, $A6)</f>
        <v>13</v>
      </c>
      <c r="EV6">
        <f>SUMIFS(DataRegularSeason20242025!$AA$3:$AA$1315,DataRegularSeason20242025!$B$3:$B$1315, "&lt;=" &amp; EV$1, DataRegularSeason20242025!$D$3:$D$1315, $A6)+SUMIFS(DataRegularSeason20242025!$AB$3:$AB$1315,DataRegularSeason20242025!$B$3:$B$1315, "&lt;=" &amp; EV$1, DataRegularSeason20242025!$E$3:$E$1315, $A6)</f>
        <v>13</v>
      </c>
      <c r="EW6">
        <f>SUMIFS(DataRegularSeason20242025!$AA$3:$AA$1315,DataRegularSeason20242025!$B$3:$B$1315, "&lt;=" &amp; EW$1, DataRegularSeason20242025!$D$3:$D$1315, $A6)+SUMIFS(DataRegularSeason20242025!$AB$3:$AB$1315,DataRegularSeason20242025!$B$3:$B$1315, "&lt;=" &amp; EW$1, DataRegularSeason20242025!$E$3:$E$1315, $A6)</f>
        <v>13</v>
      </c>
      <c r="EX6">
        <f>SUMIFS(DataRegularSeason20242025!$AA$3:$AA$1315,DataRegularSeason20242025!$B$3:$B$1315, "&lt;=" &amp; EX$1, DataRegularSeason20242025!$D$3:$D$1315, $A6)+SUMIFS(DataRegularSeason20242025!$AB$3:$AB$1315,DataRegularSeason20242025!$B$3:$B$1315, "&lt;=" &amp; EX$1, DataRegularSeason20242025!$E$3:$E$1315, $A6)</f>
        <v>13</v>
      </c>
      <c r="EY6">
        <f>SUMIFS(DataRegularSeason20242025!$AA$3:$AA$1315,DataRegularSeason20242025!$B$3:$B$1315, "&lt;=" &amp; EY$1, DataRegularSeason20242025!$D$3:$D$1315, $A6)+SUMIFS(DataRegularSeason20242025!$AB$3:$AB$1315,DataRegularSeason20242025!$B$3:$B$1315, "&lt;=" &amp; EY$1, DataRegularSeason20242025!$E$3:$E$1315, $A6)</f>
        <v>13</v>
      </c>
      <c r="EZ6">
        <f>SUMIFS(DataRegularSeason20242025!$AA$3:$AA$1315,DataRegularSeason20242025!$B$3:$B$1315, "&lt;=" &amp; EZ$1, DataRegularSeason20242025!$D$3:$D$1315, $A6)+SUMIFS(DataRegularSeason20242025!$AB$3:$AB$1315,DataRegularSeason20242025!$B$3:$B$1315, "&lt;=" &amp; EZ$1, DataRegularSeason20242025!$E$3:$E$1315, $A6)</f>
        <v>13</v>
      </c>
      <c r="FA6">
        <f>SUMIFS(DataRegularSeason20242025!$AA$3:$AA$1315,DataRegularSeason20242025!$B$3:$B$1315, "&lt;=" &amp; FA$1, DataRegularSeason20242025!$D$3:$D$1315, $A6)+SUMIFS(DataRegularSeason20242025!$AB$3:$AB$1315,DataRegularSeason20242025!$B$3:$B$1315, "&lt;=" &amp; FA$1, DataRegularSeason20242025!$E$3:$E$1315, $A6)</f>
        <v>13</v>
      </c>
      <c r="FB6">
        <f>SUMIFS(DataRegularSeason20242025!$AA$3:$AA$1315,DataRegularSeason20242025!$B$3:$B$1315, "&lt;=" &amp; FB$1, DataRegularSeason20242025!$D$3:$D$1315, $A6)+SUMIFS(DataRegularSeason20242025!$AB$3:$AB$1315,DataRegularSeason20242025!$B$3:$B$1315, "&lt;=" &amp; FB$1, DataRegularSeason20242025!$E$3:$E$1315, $A6)</f>
        <v>13</v>
      </c>
      <c r="FC6">
        <f>SUMIFS(DataRegularSeason20242025!$AA$3:$AA$1315,DataRegularSeason20242025!$B$3:$B$1315, "&lt;=" &amp; FC$1, DataRegularSeason20242025!$D$3:$D$1315, $A6)+SUMIFS(DataRegularSeason20242025!$AB$3:$AB$1315,DataRegularSeason20242025!$B$3:$B$1315, "&lt;=" &amp; FC$1, DataRegularSeason20242025!$E$3:$E$1315, $A6)</f>
        <v>13</v>
      </c>
      <c r="FD6">
        <f>SUMIFS(DataRegularSeason20242025!$AA$3:$AA$1315,DataRegularSeason20242025!$B$3:$B$1315, "&lt;=" &amp; FD$1, DataRegularSeason20242025!$D$3:$D$1315, $A6)+SUMIFS(DataRegularSeason20242025!$AB$3:$AB$1315,DataRegularSeason20242025!$B$3:$B$1315, "&lt;=" &amp; FD$1, DataRegularSeason20242025!$E$3:$E$1315, $A6)</f>
        <v>13</v>
      </c>
      <c r="FE6">
        <f>SUMIFS(DataRegularSeason20242025!$AA$3:$AA$1315,DataRegularSeason20242025!$B$3:$B$1315, "&lt;=" &amp; FE$1, DataRegularSeason20242025!$D$3:$D$1315, $A6)+SUMIFS(DataRegularSeason20242025!$AB$3:$AB$1315,DataRegularSeason20242025!$B$3:$B$1315, "&lt;=" &amp; FE$1, DataRegularSeason20242025!$E$3:$E$1315, $A6)</f>
        <v>13</v>
      </c>
      <c r="FF6">
        <f>SUMIFS(DataRegularSeason20242025!$AA$3:$AA$1315,DataRegularSeason20242025!$B$3:$B$1315, "&lt;=" &amp; FF$1, DataRegularSeason20242025!$D$3:$D$1315, $A6)+SUMIFS(DataRegularSeason20242025!$AB$3:$AB$1315,DataRegularSeason20242025!$B$3:$B$1315, "&lt;=" &amp; FF$1, DataRegularSeason20242025!$E$3:$E$1315, $A6)</f>
        <v>13</v>
      </c>
      <c r="FG6">
        <f>SUMIFS(DataRegularSeason20242025!$AA$3:$AA$1315,DataRegularSeason20242025!$B$3:$B$1315, "&lt;=" &amp; FG$1, DataRegularSeason20242025!$D$3:$D$1315, $A6)+SUMIFS(DataRegularSeason20242025!$AB$3:$AB$1315,DataRegularSeason20242025!$B$3:$B$1315, "&lt;=" &amp; FG$1, DataRegularSeason20242025!$E$3:$E$1315, $A6)</f>
        <v>13</v>
      </c>
      <c r="FH6">
        <f>SUMIFS(DataRegularSeason20242025!$AA$3:$AA$1315,DataRegularSeason20242025!$B$3:$B$1315, "&lt;=" &amp; FH$1, DataRegularSeason20242025!$D$3:$D$1315, $A6)+SUMIFS(DataRegularSeason20242025!$AB$3:$AB$1315,DataRegularSeason20242025!$B$3:$B$1315, "&lt;=" &amp; FH$1, DataRegularSeason20242025!$E$3:$E$1315, $A6)</f>
        <v>13</v>
      </c>
      <c r="FI6">
        <f>SUMIFS(DataRegularSeason20242025!$AA$3:$AA$1315,DataRegularSeason20242025!$B$3:$B$1315, "&lt;=" &amp; FI$1, DataRegularSeason20242025!$D$3:$D$1315, $A6)+SUMIFS(DataRegularSeason20242025!$AB$3:$AB$1315,DataRegularSeason20242025!$B$3:$B$1315, "&lt;=" &amp; FI$1, DataRegularSeason20242025!$E$3:$E$1315, $A6)</f>
        <v>13</v>
      </c>
      <c r="FJ6">
        <f>SUMIFS(DataRegularSeason20242025!$AA$3:$AA$1315,DataRegularSeason20242025!$B$3:$B$1315, "&lt;=" &amp; FJ$1, DataRegularSeason20242025!$D$3:$D$1315, $A6)+SUMIFS(DataRegularSeason20242025!$AB$3:$AB$1315,DataRegularSeason20242025!$B$3:$B$1315, "&lt;=" &amp; FJ$1, DataRegularSeason20242025!$E$3:$E$1315, $A6)</f>
        <v>13</v>
      </c>
      <c r="FK6">
        <f>SUMIFS(DataRegularSeason20242025!$AA$3:$AA$1315,DataRegularSeason20242025!$B$3:$B$1315, "&lt;=" &amp; FK$1, DataRegularSeason20242025!$D$3:$D$1315, $A6)+SUMIFS(DataRegularSeason20242025!$AB$3:$AB$1315,DataRegularSeason20242025!$B$3:$B$1315, "&lt;=" &amp; FK$1, DataRegularSeason20242025!$E$3:$E$1315, $A6)</f>
        <v>13</v>
      </c>
      <c r="FL6">
        <f>SUMIFS(DataRegularSeason20242025!$AA$3:$AA$1315,DataRegularSeason20242025!$B$3:$B$1315, "&lt;=" &amp; FL$1, DataRegularSeason20242025!$D$3:$D$1315, $A6)+SUMIFS(DataRegularSeason20242025!$AB$3:$AB$1315,DataRegularSeason20242025!$B$3:$B$1315, "&lt;=" &amp; FL$1, DataRegularSeason20242025!$E$3:$E$1315, $A6)</f>
        <v>13</v>
      </c>
      <c r="FM6">
        <f>SUMIFS(DataRegularSeason20242025!$AA$3:$AA$1315,DataRegularSeason20242025!$B$3:$B$1315, "&lt;=" &amp; FM$1, DataRegularSeason20242025!$D$3:$D$1315, $A6)+SUMIFS(DataRegularSeason20242025!$AB$3:$AB$1315,DataRegularSeason20242025!$B$3:$B$1315, "&lt;=" &amp; FM$1, DataRegularSeason20242025!$E$3:$E$1315, $A6)</f>
        <v>13</v>
      </c>
      <c r="FN6">
        <f>SUMIFS(DataRegularSeason20242025!$AA$3:$AA$1315,DataRegularSeason20242025!$B$3:$B$1315, "&lt;=" &amp; FN$1, DataRegularSeason20242025!$D$3:$D$1315, $A6)+SUMIFS(DataRegularSeason20242025!$AB$3:$AB$1315,DataRegularSeason20242025!$B$3:$B$1315, "&lt;=" &amp; FN$1, DataRegularSeason20242025!$E$3:$E$1315, $A6)</f>
        <v>13</v>
      </c>
      <c r="FO6">
        <f>SUMIFS(DataRegularSeason20242025!$AA$3:$AA$1315,DataRegularSeason20242025!$B$3:$B$1315, "&lt;=" &amp; FO$1, DataRegularSeason20242025!$D$3:$D$1315, $A6)+SUMIFS(DataRegularSeason20242025!$AB$3:$AB$1315,DataRegularSeason20242025!$B$3:$B$1315, "&lt;=" &amp; FO$1, DataRegularSeason20242025!$E$3:$E$1315, $A6)</f>
        <v>13</v>
      </c>
      <c r="FP6">
        <f>SUMIFS(DataRegularSeason20242025!$AA$3:$AA$1315,DataRegularSeason20242025!$B$3:$B$1315, "&lt;=" &amp; FP$1, DataRegularSeason20242025!$D$3:$D$1315, $A6)+SUMIFS(DataRegularSeason20242025!$AB$3:$AB$1315,DataRegularSeason20242025!$B$3:$B$1315, "&lt;=" &amp; FP$1, DataRegularSeason20242025!$E$3:$E$1315, $A6)</f>
        <v>13</v>
      </c>
      <c r="FQ6">
        <f>SUMIFS(DataRegularSeason20242025!$AA$3:$AA$1315,DataRegularSeason20242025!$B$3:$B$1315, "&lt;=" &amp; FQ$1, DataRegularSeason20242025!$D$3:$D$1315, $A6)+SUMIFS(DataRegularSeason20242025!$AB$3:$AB$1315,DataRegularSeason20242025!$B$3:$B$1315, "&lt;=" &amp; FQ$1, DataRegularSeason20242025!$E$3:$E$1315, $A6)</f>
        <v>13</v>
      </c>
      <c r="FR6">
        <f>SUMIFS(DataRegularSeason20242025!$AA$3:$AA$1315,DataRegularSeason20242025!$B$3:$B$1315, "&lt;=" &amp; FR$1, DataRegularSeason20242025!$D$3:$D$1315, $A6)+SUMIFS(DataRegularSeason20242025!$AB$3:$AB$1315,DataRegularSeason20242025!$B$3:$B$1315, "&lt;=" &amp; FR$1, DataRegularSeason20242025!$E$3:$E$1315, $A6)</f>
        <v>13</v>
      </c>
      <c r="FS6">
        <f>SUMIFS(DataRegularSeason20242025!$AA$3:$AA$1315,DataRegularSeason20242025!$B$3:$B$1315, "&lt;=" &amp; FS$1, DataRegularSeason20242025!$D$3:$D$1315, $A6)+SUMIFS(DataRegularSeason20242025!$AB$3:$AB$1315,DataRegularSeason20242025!$B$3:$B$1315, "&lt;=" &amp; FS$1, DataRegularSeason20242025!$E$3:$E$1315, $A6)</f>
        <v>13</v>
      </c>
      <c r="FT6">
        <f>SUMIFS(DataRegularSeason20242025!$AA$3:$AA$1315,DataRegularSeason20242025!$B$3:$B$1315, "&lt;=" &amp; FT$1, DataRegularSeason20242025!$D$3:$D$1315, $A6)+SUMIFS(DataRegularSeason20242025!$AB$3:$AB$1315,DataRegularSeason20242025!$B$3:$B$1315, "&lt;=" &amp; FT$1, DataRegularSeason20242025!$E$3:$E$1315, $A6)</f>
        <v>13</v>
      </c>
      <c r="FU6">
        <f>SUMIFS(DataRegularSeason20242025!$AA$3:$AA$1315,DataRegularSeason20242025!$B$3:$B$1315, "&lt;=" &amp; FU$1, DataRegularSeason20242025!$D$3:$D$1315, $A6)+SUMIFS(DataRegularSeason20242025!$AB$3:$AB$1315,DataRegularSeason20242025!$B$3:$B$1315, "&lt;=" &amp; FU$1, DataRegularSeason20242025!$E$3:$E$1315, $A6)</f>
        <v>13</v>
      </c>
      <c r="FV6">
        <f>SUMIFS(DataRegularSeason20242025!$AA$3:$AA$1315,DataRegularSeason20242025!$B$3:$B$1315, "&lt;=" &amp; FV$1, DataRegularSeason20242025!$D$3:$D$1315, $A6)+SUMIFS(DataRegularSeason20242025!$AB$3:$AB$1315,DataRegularSeason20242025!$B$3:$B$1315, "&lt;=" &amp; FV$1, DataRegularSeason20242025!$E$3:$E$1315, $A6)</f>
        <v>13</v>
      </c>
      <c r="FW6">
        <f>SUMIFS(DataRegularSeason20242025!$AA$3:$AA$1315,DataRegularSeason20242025!$B$3:$B$1315, "&lt;=" &amp; FW$1, DataRegularSeason20242025!$D$3:$D$1315, $A6)+SUMIFS(DataRegularSeason20242025!$AB$3:$AB$1315,DataRegularSeason20242025!$B$3:$B$1315, "&lt;=" &amp; FW$1, DataRegularSeason20242025!$E$3:$E$1315, $A6)</f>
        <v>13</v>
      </c>
      <c r="FX6">
        <f>SUMIFS(DataRegularSeason20242025!$AA$3:$AA$1315,DataRegularSeason20242025!$B$3:$B$1315, "&lt;=" &amp; FX$1, DataRegularSeason20242025!$D$3:$D$1315, $A6)+SUMIFS(DataRegularSeason20242025!$AB$3:$AB$1315,DataRegularSeason20242025!$B$3:$B$1315, "&lt;=" &amp; FX$1, DataRegularSeason20242025!$E$3:$E$1315, $A6)</f>
        <v>13</v>
      </c>
      <c r="FY6">
        <f>SUMIFS(DataRegularSeason20242025!$AA$3:$AA$1315,DataRegularSeason20242025!$B$3:$B$1315, "&lt;=" &amp; FY$1, DataRegularSeason20242025!$D$3:$D$1315, $A6)+SUMIFS(DataRegularSeason20242025!$AB$3:$AB$1315,DataRegularSeason20242025!$B$3:$B$1315, "&lt;=" &amp; FY$1, DataRegularSeason20242025!$E$3:$E$1315, $A6)</f>
        <v>13</v>
      </c>
      <c r="FZ6">
        <f>SUMIFS(DataRegularSeason20242025!$AA$3:$AA$1315,DataRegularSeason20242025!$B$3:$B$1315, "&lt;=" &amp; FZ$1, DataRegularSeason20242025!$D$3:$D$1315, $A6)+SUMIFS(DataRegularSeason20242025!$AB$3:$AB$1315,DataRegularSeason20242025!$B$3:$B$1315, "&lt;=" &amp; FZ$1, DataRegularSeason20242025!$E$3:$E$1315, $A6)</f>
        <v>13</v>
      </c>
      <c r="GA6">
        <f>SUMIFS(DataRegularSeason20242025!$AA$3:$AA$1315,DataRegularSeason20242025!$B$3:$B$1315, "&lt;=" &amp; GA$1, DataRegularSeason20242025!$D$3:$D$1315, $A6)+SUMIFS(DataRegularSeason20242025!$AB$3:$AB$1315,DataRegularSeason20242025!$B$3:$B$1315, "&lt;=" &amp; GA$1, DataRegularSeason20242025!$E$3:$E$1315, $A6)</f>
        <v>13</v>
      </c>
      <c r="GB6">
        <f>SUMIFS(DataRegularSeason20242025!$AA$3:$AA$1315,DataRegularSeason20242025!$B$3:$B$1315, "&lt;=" &amp; GB$1, DataRegularSeason20242025!$D$3:$D$1315, $A6)+SUMIFS(DataRegularSeason20242025!$AB$3:$AB$1315,DataRegularSeason20242025!$B$3:$B$1315, "&lt;=" &amp; GB$1, DataRegularSeason20242025!$E$3:$E$1315, $A6)</f>
        <v>13</v>
      </c>
      <c r="GC6">
        <f>SUMIFS(DataRegularSeason20242025!$AA$3:$AA$1315,DataRegularSeason20242025!$B$3:$B$1315, "&lt;=" &amp; GC$1, DataRegularSeason20242025!$D$3:$D$1315, $A6)+SUMIFS(DataRegularSeason20242025!$AB$3:$AB$1315,DataRegularSeason20242025!$B$3:$B$1315, "&lt;=" &amp; GC$1, DataRegularSeason20242025!$E$3:$E$1315, $A6)</f>
        <v>13</v>
      </c>
      <c r="GD6">
        <f>SUMIFS(DataRegularSeason20242025!$AA$3:$AA$1315,DataRegularSeason20242025!$B$3:$B$1315, "&lt;=" &amp; GD$1, DataRegularSeason20242025!$D$3:$D$1315, $A6)+SUMIFS(DataRegularSeason20242025!$AB$3:$AB$1315,DataRegularSeason20242025!$B$3:$B$1315, "&lt;=" &amp; GD$1, DataRegularSeason20242025!$E$3:$E$1315, $A6)</f>
        <v>13</v>
      </c>
      <c r="GE6">
        <f>SUMIFS(DataRegularSeason20242025!$AA$3:$AA$1315,DataRegularSeason20242025!$B$3:$B$1315, "&lt;=" &amp; GE$1, DataRegularSeason20242025!$D$3:$D$1315, $A6)+SUMIFS(DataRegularSeason20242025!$AB$3:$AB$1315,DataRegularSeason20242025!$B$3:$B$1315, "&lt;=" &amp; GE$1, DataRegularSeason20242025!$E$3:$E$1315, $A6)</f>
        <v>13</v>
      </c>
      <c r="GF6">
        <f>SUMIFS(DataRegularSeason20242025!$AA$3:$AA$1315,DataRegularSeason20242025!$B$3:$B$1315, "&lt;=" &amp; GF$1, DataRegularSeason20242025!$D$3:$D$1315, $A6)+SUMIFS(DataRegularSeason20242025!$AB$3:$AB$1315,DataRegularSeason20242025!$B$3:$B$1315, "&lt;=" &amp; GF$1, DataRegularSeason20242025!$E$3:$E$1315, $A6)</f>
        <v>13</v>
      </c>
      <c r="GG6">
        <f>SUMIFS(DataRegularSeason20242025!$AA$3:$AA$1315,DataRegularSeason20242025!$B$3:$B$1315, "&lt;=" &amp; GG$1, DataRegularSeason20242025!$D$3:$D$1315, $A6)+SUMIFS(DataRegularSeason20242025!$AB$3:$AB$1315,DataRegularSeason20242025!$B$3:$B$1315, "&lt;=" &amp; GG$1, DataRegularSeason20242025!$E$3:$E$1315, $A6)</f>
        <v>13</v>
      </c>
      <c r="GH6">
        <f>SUMIFS(DataRegularSeason20242025!$AA$3:$AA$1315,DataRegularSeason20242025!$B$3:$B$1315, "&lt;=" &amp; GH$1, DataRegularSeason20242025!$D$3:$D$1315, $A6)+SUMIFS(DataRegularSeason20242025!$AB$3:$AB$1315,DataRegularSeason20242025!$B$3:$B$1315, "&lt;=" &amp; GH$1, DataRegularSeason20242025!$E$3:$E$1315, $A6)</f>
        <v>13</v>
      </c>
      <c r="GI6">
        <f>SUMIFS(DataRegularSeason20242025!$AA$3:$AA$1315,DataRegularSeason20242025!$B$3:$B$1315, "&lt;=" &amp; GI$1, DataRegularSeason20242025!$D$3:$D$1315, $A6)+SUMIFS(DataRegularSeason20242025!$AB$3:$AB$1315,DataRegularSeason20242025!$B$3:$B$1315, "&lt;=" &amp; GI$1, DataRegularSeason20242025!$E$3:$E$1315, $A6)</f>
        <v>13</v>
      </c>
      <c r="GJ6">
        <f>SUMIFS(DataRegularSeason20242025!$AA$3:$AA$1315,DataRegularSeason20242025!$B$3:$B$1315, "&lt;=" &amp; GJ$1, DataRegularSeason20242025!$D$3:$D$1315, $A6)+SUMIFS(DataRegularSeason20242025!$AB$3:$AB$1315,DataRegularSeason20242025!$B$3:$B$1315, "&lt;=" &amp; GJ$1, DataRegularSeason20242025!$E$3:$E$1315, $A6)</f>
        <v>13</v>
      </c>
      <c r="GK6">
        <f>SUMIFS(DataRegularSeason20242025!$AA$3:$AA$1315,DataRegularSeason20242025!$B$3:$B$1315, "&lt;=" &amp; GK$1, DataRegularSeason20242025!$D$3:$D$1315, $A6)+SUMIFS(DataRegularSeason20242025!$AB$3:$AB$1315,DataRegularSeason20242025!$B$3:$B$1315, "&lt;=" &amp; GK$1, DataRegularSeason20242025!$E$3:$E$1315, $A6)</f>
        <v>13</v>
      </c>
      <c r="GL6">
        <f>SUMIFS(DataRegularSeason20242025!$AA$3:$AA$1315,DataRegularSeason20242025!$B$3:$B$1315, "&lt;=" &amp; GL$1, DataRegularSeason20242025!$D$3:$D$1315, $A6)+SUMIFS(DataRegularSeason20242025!$AB$3:$AB$1315,DataRegularSeason20242025!$B$3:$B$1315, "&lt;=" &amp; GL$1, DataRegularSeason20242025!$E$3:$E$1315, $A6)</f>
        <v>13</v>
      </c>
      <c r="GM6">
        <f>SUMIFS(DataRegularSeason20242025!$AA$3:$AA$1315,DataRegularSeason20242025!$B$3:$B$1315, "&lt;=" &amp; GM$1, DataRegularSeason20242025!$D$3:$D$1315, $A6)+SUMIFS(DataRegularSeason20242025!$AB$3:$AB$1315,DataRegularSeason20242025!$B$3:$B$1315, "&lt;=" &amp; GM$1, DataRegularSeason20242025!$E$3:$E$1315, $A6)</f>
        <v>13</v>
      </c>
      <c r="GN6">
        <f>SUMIFS(DataRegularSeason20242025!$AA$3:$AA$1315,DataRegularSeason20242025!$B$3:$B$1315, "&lt;=" &amp; GN$1, DataRegularSeason20242025!$D$3:$D$1315, $A6)+SUMIFS(DataRegularSeason20242025!$AB$3:$AB$1315,DataRegularSeason20242025!$B$3:$B$1315, "&lt;=" &amp; GN$1, DataRegularSeason20242025!$E$3:$E$1315, $A6)</f>
        <v>13</v>
      </c>
      <c r="GO6">
        <f>SUMIFS(DataRegularSeason20242025!$AA$3:$AA$1315,DataRegularSeason20242025!$B$3:$B$1315, "&lt;=" &amp; GO$1, DataRegularSeason20242025!$D$3:$D$1315, $A6)+SUMIFS(DataRegularSeason20242025!$AB$3:$AB$1315,DataRegularSeason20242025!$B$3:$B$1315, "&lt;=" &amp; GO$1, DataRegularSeason20242025!$E$3:$E$1315, $A6)</f>
        <v>13</v>
      </c>
      <c r="GP6">
        <f>SUMIFS(DataRegularSeason20242025!$AA$3:$AA$1315,DataRegularSeason20242025!$B$3:$B$1315, "&lt;=" &amp; GP$1, DataRegularSeason20242025!$D$3:$D$1315, $A6)+SUMIFS(DataRegularSeason20242025!$AB$3:$AB$1315,DataRegularSeason20242025!$B$3:$B$1315, "&lt;=" &amp; GP$1, DataRegularSeason20242025!$E$3:$E$1315, $A6)</f>
        <v>13</v>
      </c>
      <c r="GQ6">
        <f>SUMIFS(DataRegularSeason20242025!$AA$3:$AA$1315,DataRegularSeason20242025!$B$3:$B$1315, "&lt;=" &amp; GQ$1, DataRegularSeason20242025!$D$3:$D$1315, $A6)+SUMIFS(DataRegularSeason20242025!$AB$3:$AB$1315,DataRegularSeason20242025!$B$3:$B$1315, "&lt;=" &amp; GQ$1, DataRegularSeason20242025!$E$3:$E$1315, $A6)</f>
        <v>13</v>
      </c>
      <c r="GR6">
        <f>SUMIFS(DataRegularSeason20242025!$AA$3:$AA$1315,DataRegularSeason20242025!$B$3:$B$1315, "&lt;=" &amp; GR$1, DataRegularSeason20242025!$D$3:$D$1315, $A6)+SUMIFS(DataRegularSeason20242025!$AB$3:$AB$1315,DataRegularSeason20242025!$B$3:$B$1315, "&lt;=" &amp; GR$1, DataRegularSeason20242025!$E$3:$E$1315, $A6)</f>
        <v>13</v>
      </c>
      <c r="GS6">
        <f>SUMIFS(DataRegularSeason20242025!$AA$3:$AA$1315,DataRegularSeason20242025!$B$3:$B$1315, "&lt;=" &amp; GS$1, DataRegularSeason20242025!$D$3:$D$1315, $A6)+SUMIFS(DataRegularSeason20242025!$AB$3:$AB$1315,DataRegularSeason20242025!$B$3:$B$1315, "&lt;=" &amp; GS$1, DataRegularSeason20242025!$E$3:$E$1315, $A6)</f>
        <v>13</v>
      </c>
      <c r="GT6">
        <f>SUMIFS(DataRegularSeason20242025!$AA$3:$AA$1315,DataRegularSeason20242025!$B$3:$B$1315, "&lt;=" &amp; GT$1, DataRegularSeason20242025!$D$3:$D$1315, $A6)+SUMIFS(DataRegularSeason20242025!$AB$3:$AB$1315,DataRegularSeason20242025!$B$3:$B$1315, "&lt;=" &amp; GT$1, DataRegularSeason20242025!$E$3:$E$1315, $A6)</f>
        <v>13</v>
      </c>
      <c r="GU6">
        <f>SUMIFS(DataRegularSeason20242025!$AA$3:$AA$1315,DataRegularSeason20242025!$B$3:$B$1315, "&lt;=" &amp; GU$1, DataRegularSeason20242025!$D$3:$D$1315, $A6)+SUMIFS(DataRegularSeason20242025!$AB$3:$AB$1315,DataRegularSeason20242025!$B$3:$B$1315, "&lt;=" &amp; GU$1, DataRegularSeason20242025!$E$3:$E$1315, $A6)</f>
        <v>13</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12</v>
      </c>
      <c r="AP7">
        <f>SUMIFS(DataRegularSeason20242025!$AA$3:$AA$1315,DataRegularSeason20242025!$B$3:$B$1315, "&lt;=" &amp; AP$1, DataRegularSeason20242025!$D$3:$D$1315, $A7)+SUMIFS(DataRegularSeason20242025!$AB$3:$AB$1315,DataRegularSeason20242025!$B$3:$B$1315, "&lt;=" &amp; AP$1, DataRegularSeason20242025!$E$3:$E$1315, $A7)</f>
        <v>12</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12</v>
      </c>
      <c r="AW7">
        <f>SUMIFS(DataRegularSeason20242025!$AA$3:$AA$1315,DataRegularSeason20242025!$B$3:$B$1315, "&lt;=" &amp; AW$1, DataRegularSeason20242025!$D$3:$D$1315, $A7)+SUMIFS(DataRegularSeason20242025!$AB$3:$AB$1315,DataRegularSeason20242025!$B$3:$B$1315, "&lt;=" &amp; AW$1, DataRegularSeason20242025!$E$3:$E$1315, $A7)</f>
        <v>12</v>
      </c>
      <c r="AX7">
        <f>SUMIFS(DataRegularSeason20242025!$AA$3:$AA$1315,DataRegularSeason20242025!$B$3:$B$1315, "&lt;=" &amp; AX$1, DataRegularSeason20242025!$D$3:$D$1315, $A7)+SUMIFS(DataRegularSeason20242025!$AB$3:$AB$1315,DataRegularSeason20242025!$B$3:$B$1315, "&lt;=" &amp; AX$1, DataRegularSeason20242025!$E$3:$E$1315, $A7)</f>
        <v>12</v>
      </c>
      <c r="AY7">
        <f>SUMIFS(DataRegularSeason20242025!$AA$3:$AA$1315,DataRegularSeason20242025!$B$3:$B$1315, "&lt;=" &amp; AY$1, DataRegularSeason20242025!$D$3:$D$1315, $A7)+SUMIFS(DataRegularSeason20242025!$AB$3:$AB$1315,DataRegularSeason20242025!$B$3:$B$1315, "&lt;=" &amp; AY$1, DataRegularSeason20242025!$E$3:$E$1315, $A7)</f>
        <v>12</v>
      </c>
      <c r="AZ7">
        <f>SUMIFS(DataRegularSeason20242025!$AA$3:$AA$1315,DataRegularSeason20242025!$B$3:$B$1315, "&lt;=" &amp; AZ$1, DataRegularSeason20242025!$D$3:$D$1315, $A7)+SUMIFS(DataRegularSeason20242025!$AB$3:$AB$1315,DataRegularSeason20242025!$B$3:$B$1315, "&lt;=" &amp; AZ$1, DataRegularSeason20242025!$E$3:$E$1315, $A7)</f>
        <v>12</v>
      </c>
      <c r="BA7">
        <f>SUMIFS(DataRegularSeason20242025!$AA$3:$AA$1315,DataRegularSeason20242025!$B$3:$B$1315, "&lt;=" &amp; BA$1, DataRegularSeason20242025!$D$3:$D$1315, $A7)+SUMIFS(DataRegularSeason20242025!$AB$3:$AB$1315,DataRegularSeason20242025!$B$3:$B$1315, "&lt;=" &amp; BA$1, DataRegularSeason20242025!$E$3:$E$1315, $A7)</f>
        <v>12</v>
      </c>
      <c r="BB7">
        <f>SUMIFS(DataRegularSeason20242025!$AA$3:$AA$1315,DataRegularSeason20242025!$B$3:$B$1315, "&lt;=" &amp; BB$1, DataRegularSeason20242025!$D$3:$D$1315, $A7)+SUMIFS(DataRegularSeason20242025!$AB$3:$AB$1315,DataRegularSeason20242025!$B$3:$B$1315, "&lt;=" &amp; BB$1, DataRegularSeason20242025!$E$3:$E$1315, $A7)</f>
        <v>12</v>
      </c>
      <c r="BC7">
        <f>SUMIFS(DataRegularSeason20242025!$AA$3:$AA$1315,DataRegularSeason20242025!$B$3:$B$1315, "&lt;=" &amp; BC$1, DataRegularSeason20242025!$D$3:$D$1315, $A7)+SUMIFS(DataRegularSeason20242025!$AB$3:$AB$1315,DataRegularSeason20242025!$B$3:$B$1315, "&lt;=" &amp; BC$1, DataRegularSeason20242025!$E$3:$E$1315, $A7)</f>
        <v>12</v>
      </c>
      <c r="BD7">
        <f>SUMIFS(DataRegularSeason20242025!$AA$3:$AA$1315,DataRegularSeason20242025!$B$3:$B$1315, "&lt;=" &amp; BD$1, DataRegularSeason20242025!$D$3:$D$1315, $A7)+SUMIFS(DataRegularSeason20242025!$AB$3:$AB$1315,DataRegularSeason20242025!$B$3:$B$1315, "&lt;=" &amp; BD$1, DataRegularSeason20242025!$E$3:$E$1315, $A7)</f>
        <v>12</v>
      </c>
      <c r="BE7">
        <f>SUMIFS(DataRegularSeason20242025!$AA$3:$AA$1315,DataRegularSeason20242025!$B$3:$B$1315, "&lt;=" &amp; BE$1, DataRegularSeason20242025!$D$3:$D$1315, $A7)+SUMIFS(DataRegularSeason20242025!$AB$3:$AB$1315,DataRegularSeason20242025!$B$3:$B$1315, "&lt;=" &amp; BE$1, DataRegularSeason20242025!$E$3:$E$1315, $A7)</f>
        <v>12</v>
      </c>
      <c r="BF7">
        <f>SUMIFS(DataRegularSeason20242025!$AA$3:$AA$1315,DataRegularSeason20242025!$B$3:$B$1315, "&lt;=" &amp; BF$1, DataRegularSeason20242025!$D$3:$D$1315, $A7)+SUMIFS(DataRegularSeason20242025!$AB$3:$AB$1315,DataRegularSeason20242025!$B$3:$B$1315, "&lt;=" &amp; BF$1, DataRegularSeason20242025!$E$3:$E$1315, $A7)</f>
        <v>12</v>
      </c>
      <c r="BG7">
        <f>SUMIFS(DataRegularSeason20242025!$AA$3:$AA$1315,DataRegularSeason20242025!$B$3:$B$1315, "&lt;=" &amp; BG$1, DataRegularSeason20242025!$D$3:$D$1315, $A7)+SUMIFS(DataRegularSeason20242025!$AB$3:$AB$1315,DataRegularSeason20242025!$B$3:$B$1315, "&lt;=" &amp; BG$1, DataRegularSeason20242025!$E$3:$E$1315, $A7)</f>
        <v>12</v>
      </c>
      <c r="BH7">
        <f>SUMIFS(DataRegularSeason20242025!$AA$3:$AA$1315,DataRegularSeason20242025!$B$3:$B$1315, "&lt;=" &amp; BH$1, DataRegularSeason20242025!$D$3:$D$1315, $A7)+SUMIFS(DataRegularSeason20242025!$AB$3:$AB$1315,DataRegularSeason20242025!$B$3:$B$1315, "&lt;=" &amp; BH$1, DataRegularSeason20242025!$E$3:$E$1315, $A7)</f>
        <v>12</v>
      </c>
      <c r="BI7">
        <f>SUMIFS(DataRegularSeason20242025!$AA$3:$AA$1315,DataRegularSeason20242025!$B$3:$B$1315, "&lt;=" &amp; BI$1, DataRegularSeason20242025!$D$3:$D$1315, $A7)+SUMIFS(DataRegularSeason20242025!$AB$3:$AB$1315,DataRegularSeason20242025!$B$3:$B$1315, "&lt;=" &amp; BI$1, DataRegularSeason20242025!$E$3:$E$1315, $A7)</f>
        <v>12</v>
      </c>
      <c r="BJ7">
        <f>SUMIFS(DataRegularSeason20242025!$AA$3:$AA$1315,DataRegularSeason20242025!$B$3:$B$1315, "&lt;=" &amp; BJ$1, DataRegularSeason20242025!$D$3:$D$1315, $A7)+SUMIFS(DataRegularSeason20242025!$AB$3:$AB$1315,DataRegularSeason20242025!$B$3:$B$1315, "&lt;=" &amp; BJ$1, DataRegularSeason20242025!$E$3:$E$1315, $A7)</f>
        <v>12</v>
      </c>
      <c r="BK7">
        <f>SUMIFS(DataRegularSeason20242025!$AA$3:$AA$1315,DataRegularSeason20242025!$B$3:$B$1315, "&lt;=" &amp; BK$1, DataRegularSeason20242025!$D$3:$D$1315, $A7)+SUMIFS(DataRegularSeason20242025!$AB$3:$AB$1315,DataRegularSeason20242025!$B$3:$B$1315, "&lt;=" &amp; BK$1, DataRegularSeason20242025!$E$3:$E$1315, $A7)</f>
        <v>12</v>
      </c>
      <c r="BL7">
        <f>SUMIFS(DataRegularSeason20242025!$AA$3:$AA$1315,DataRegularSeason20242025!$B$3:$B$1315, "&lt;=" &amp; BL$1, DataRegularSeason20242025!$D$3:$D$1315, $A7)+SUMIFS(DataRegularSeason20242025!$AB$3:$AB$1315,DataRegularSeason20242025!$B$3:$B$1315, "&lt;=" &amp; BL$1, DataRegularSeason20242025!$E$3:$E$1315, $A7)</f>
        <v>12</v>
      </c>
      <c r="BM7">
        <f>SUMIFS(DataRegularSeason20242025!$AA$3:$AA$1315,DataRegularSeason20242025!$B$3:$B$1315, "&lt;=" &amp; BM$1, DataRegularSeason20242025!$D$3:$D$1315, $A7)+SUMIFS(DataRegularSeason20242025!$AB$3:$AB$1315,DataRegularSeason20242025!$B$3:$B$1315, "&lt;=" &amp; BM$1, DataRegularSeason20242025!$E$3:$E$1315, $A7)</f>
        <v>12</v>
      </c>
      <c r="BN7">
        <f>SUMIFS(DataRegularSeason20242025!$AA$3:$AA$1315,DataRegularSeason20242025!$B$3:$B$1315, "&lt;=" &amp; BN$1, DataRegularSeason20242025!$D$3:$D$1315, $A7)+SUMIFS(DataRegularSeason20242025!$AB$3:$AB$1315,DataRegularSeason20242025!$B$3:$B$1315, "&lt;=" &amp; BN$1, DataRegularSeason20242025!$E$3:$E$1315, $A7)</f>
        <v>12</v>
      </c>
      <c r="BO7">
        <f>SUMIFS(DataRegularSeason20242025!$AA$3:$AA$1315,DataRegularSeason20242025!$B$3:$B$1315, "&lt;=" &amp; BO$1, DataRegularSeason20242025!$D$3:$D$1315, $A7)+SUMIFS(DataRegularSeason20242025!$AB$3:$AB$1315,DataRegularSeason20242025!$B$3:$B$1315, "&lt;=" &amp; BO$1, DataRegularSeason20242025!$E$3:$E$1315, $A7)</f>
        <v>12</v>
      </c>
      <c r="BP7">
        <f>SUMIFS(DataRegularSeason20242025!$AA$3:$AA$1315,DataRegularSeason20242025!$B$3:$B$1315, "&lt;=" &amp; BP$1, DataRegularSeason20242025!$D$3:$D$1315, $A7)+SUMIFS(DataRegularSeason20242025!$AB$3:$AB$1315,DataRegularSeason20242025!$B$3:$B$1315, "&lt;=" &amp; BP$1, DataRegularSeason20242025!$E$3:$E$1315, $A7)</f>
        <v>12</v>
      </c>
      <c r="BQ7">
        <f>SUMIFS(DataRegularSeason20242025!$AA$3:$AA$1315,DataRegularSeason20242025!$B$3:$B$1315, "&lt;=" &amp; BQ$1, DataRegularSeason20242025!$D$3:$D$1315, $A7)+SUMIFS(DataRegularSeason20242025!$AB$3:$AB$1315,DataRegularSeason20242025!$B$3:$B$1315, "&lt;=" &amp; BQ$1, DataRegularSeason20242025!$E$3:$E$1315, $A7)</f>
        <v>12</v>
      </c>
      <c r="BR7">
        <f>SUMIFS(DataRegularSeason20242025!$AA$3:$AA$1315,DataRegularSeason20242025!$B$3:$B$1315, "&lt;=" &amp; BR$1, DataRegularSeason20242025!$D$3:$D$1315, $A7)+SUMIFS(DataRegularSeason20242025!$AB$3:$AB$1315,DataRegularSeason20242025!$B$3:$B$1315, "&lt;=" &amp; BR$1, DataRegularSeason20242025!$E$3:$E$1315, $A7)</f>
        <v>12</v>
      </c>
      <c r="BS7">
        <f>SUMIFS(DataRegularSeason20242025!$AA$3:$AA$1315,DataRegularSeason20242025!$B$3:$B$1315, "&lt;=" &amp; BS$1, DataRegularSeason20242025!$D$3:$D$1315, $A7)+SUMIFS(DataRegularSeason20242025!$AB$3:$AB$1315,DataRegularSeason20242025!$B$3:$B$1315, "&lt;=" &amp; BS$1, DataRegularSeason20242025!$E$3:$E$1315, $A7)</f>
        <v>12</v>
      </c>
      <c r="BT7">
        <f>SUMIFS(DataRegularSeason20242025!$AA$3:$AA$1315,DataRegularSeason20242025!$B$3:$B$1315, "&lt;=" &amp; BT$1, DataRegularSeason20242025!$D$3:$D$1315, $A7)+SUMIFS(DataRegularSeason20242025!$AB$3:$AB$1315,DataRegularSeason20242025!$B$3:$B$1315, "&lt;=" &amp; BT$1, DataRegularSeason20242025!$E$3:$E$1315, $A7)</f>
        <v>12</v>
      </c>
      <c r="BU7">
        <f>SUMIFS(DataRegularSeason20242025!$AA$3:$AA$1315,DataRegularSeason20242025!$B$3:$B$1315, "&lt;=" &amp; BU$1, DataRegularSeason20242025!$D$3:$D$1315, $A7)+SUMIFS(DataRegularSeason20242025!$AB$3:$AB$1315,DataRegularSeason20242025!$B$3:$B$1315, "&lt;=" &amp; BU$1, DataRegularSeason20242025!$E$3:$E$1315, $A7)</f>
        <v>12</v>
      </c>
      <c r="BV7">
        <f>SUMIFS(DataRegularSeason20242025!$AA$3:$AA$1315,DataRegularSeason20242025!$B$3:$B$1315, "&lt;=" &amp; BV$1, DataRegularSeason20242025!$D$3:$D$1315, $A7)+SUMIFS(DataRegularSeason20242025!$AB$3:$AB$1315,DataRegularSeason20242025!$B$3:$B$1315, "&lt;=" &amp; BV$1, DataRegularSeason20242025!$E$3:$E$1315, $A7)</f>
        <v>12</v>
      </c>
      <c r="BW7">
        <f>SUMIFS(DataRegularSeason20242025!$AA$3:$AA$1315,DataRegularSeason20242025!$B$3:$B$1315, "&lt;=" &amp; BW$1, DataRegularSeason20242025!$D$3:$D$1315, $A7)+SUMIFS(DataRegularSeason20242025!$AB$3:$AB$1315,DataRegularSeason20242025!$B$3:$B$1315, "&lt;=" &amp; BW$1, DataRegularSeason20242025!$E$3:$E$1315, $A7)</f>
        <v>12</v>
      </c>
      <c r="BX7">
        <f>SUMIFS(DataRegularSeason20242025!$AA$3:$AA$1315,DataRegularSeason20242025!$B$3:$B$1315, "&lt;=" &amp; BX$1, DataRegularSeason20242025!$D$3:$D$1315, $A7)+SUMIFS(DataRegularSeason20242025!$AB$3:$AB$1315,DataRegularSeason20242025!$B$3:$B$1315, "&lt;=" &amp; BX$1, DataRegularSeason20242025!$E$3:$E$1315, $A7)</f>
        <v>12</v>
      </c>
      <c r="BY7">
        <f>SUMIFS(DataRegularSeason20242025!$AA$3:$AA$1315,DataRegularSeason20242025!$B$3:$B$1315, "&lt;=" &amp; BY$1, DataRegularSeason20242025!$D$3:$D$1315, $A7)+SUMIFS(DataRegularSeason20242025!$AB$3:$AB$1315,DataRegularSeason20242025!$B$3:$B$1315, "&lt;=" &amp; BY$1, DataRegularSeason20242025!$E$3:$E$1315, $A7)</f>
        <v>12</v>
      </c>
      <c r="BZ7">
        <f>SUMIFS(DataRegularSeason20242025!$AA$3:$AA$1315,DataRegularSeason20242025!$B$3:$B$1315, "&lt;=" &amp; BZ$1, DataRegularSeason20242025!$D$3:$D$1315, $A7)+SUMIFS(DataRegularSeason20242025!$AB$3:$AB$1315,DataRegularSeason20242025!$B$3:$B$1315, "&lt;=" &amp; BZ$1, DataRegularSeason20242025!$E$3:$E$1315, $A7)</f>
        <v>12</v>
      </c>
      <c r="CA7">
        <f>SUMIFS(DataRegularSeason20242025!$AA$3:$AA$1315,DataRegularSeason20242025!$B$3:$B$1315, "&lt;=" &amp; CA$1, DataRegularSeason20242025!$D$3:$D$1315, $A7)+SUMIFS(DataRegularSeason20242025!$AB$3:$AB$1315,DataRegularSeason20242025!$B$3:$B$1315, "&lt;=" &amp; CA$1, DataRegularSeason20242025!$E$3:$E$1315, $A7)</f>
        <v>12</v>
      </c>
      <c r="CB7">
        <f>SUMIFS(DataRegularSeason20242025!$AA$3:$AA$1315,DataRegularSeason20242025!$B$3:$B$1315, "&lt;=" &amp; CB$1, DataRegularSeason20242025!$D$3:$D$1315, $A7)+SUMIFS(DataRegularSeason20242025!$AB$3:$AB$1315,DataRegularSeason20242025!$B$3:$B$1315, "&lt;=" &amp; CB$1, DataRegularSeason20242025!$E$3:$E$1315, $A7)</f>
        <v>12</v>
      </c>
      <c r="CC7">
        <f>SUMIFS(DataRegularSeason20242025!$AA$3:$AA$1315,DataRegularSeason20242025!$B$3:$B$1315, "&lt;=" &amp; CC$1, DataRegularSeason20242025!$D$3:$D$1315, $A7)+SUMIFS(DataRegularSeason20242025!$AB$3:$AB$1315,DataRegularSeason20242025!$B$3:$B$1315, "&lt;=" &amp; CC$1, DataRegularSeason20242025!$E$3:$E$1315, $A7)</f>
        <v>12</v>
      </c>
      <c r="CD7">
        <f>SUMIFS(DataRegularSeason20242025!$AA$3:$AA$1315,DataRegularSeason20242025!$B$3:$B$1315, "&lt;=" &amp; CD$1, DataRegularSeason20242025!$D$3:$D$1315, $A7)+SUMIFS(DataRegularSeason20242025!$AB$3:$AB$1315,DataRegularSeason20242025!$B$3:$B$1315, "&lt;=" &amp; CD$1, DataRegularSeason20242025!$E$3:$E$1315, $A7)</f>
        <v>12</v>
      </c>
      <c r="CE7">
        <f>SUMIFS(DataRegularSeason20242025!$AA$3:$AA$1315,DataRegularSeason20242025!$B$3:$B$1315, "&lt;=" &amp; CE$1, DataRegularSeason20242025!$D$3:$D$1315, $A7)+SUMIFS(DataRegularSeason20242025!$AB$3:$AB$1315,DataRegularSeason20242025!$B$3:$B$1315, "&lt;=" &amp; CE$1, DataRegularSeason20242025!$E$3:$E$1315, $A7)</f>
        <v>12</v>
      </c>
      <c r="CF7">
        <f>SUMIFS(DataRegularSeason20242025!$AA$3:$AA$1315,DataRegularSeason20242025!$B$3:$B$1315, "&lt;=" &amp; CF$1, DataRegularSeason20242025!$D$3:$D$1315, $A7)+SUMIFS(DataRegularSeason20242025!$AB$3:$AB$1315,DataRegularSeason20242025!$B$3:$B$1315, "&lt;=" &amp; CF$1, DataRegularSeason20242025!$E$3:$E$1315, $A7)</f>
        <v>12</v>
      </c>
      <c r="CG7">
        <f>SUMIFS(DataRegularSeason20242025!$AA$3:$AA$1315,DataRegularSeason20242025!$B$3:$B$1315, "&lt;=" &amp; CG$1, DataRegularSeason20242025!$D$3:$D$1315, $A7)+SUMIFS(DataRegularSeason20242025!$AB$3:$AB$1315,DataRegularSeason20242025!$B$3:$B$1315, "&lt;=" &amp; CG$1, DataRegularSeason20242025!$E$3:$E$1315, $A7)</f>
        <v>12</v>
      </c>
      <c r="CH7">
        <f>SUMIFS(DataRegularSeason20242025!$AA$3:$AA$1315,DataRegularSeason20242025!$B$3:$B$1315, "&lt;=" &amp; CH$1, DataRegularSeason20242025!$D$3:$D$1315, $A7)+SUMIFS(DataRegularSeason20242025!$AB$3:$AB$1315,DataRegularSeason20242025!$B$3:$B$1315, "&lt;=" &amp; CH$1, DataRegularSeason20242025!$E$3:$E$1315, $A7)</f>
        <v>12</v>
      </c>
      <c r="CI7">
        <f>SUMIFS(DataRegularSeason20242025!$AA$3:$AA$1315,DataRegularSeason20242025!$B$3:$B$1315, "&lt;=" &amp; CI$1, DataRegularSeason20242025!$D$3:$D$1315, $A7)+SUMIFS(DataRegularSeason20242025!$AB$3:$AB$1315,DataRegularSeason20242025!$B$3:$B$1315, "&lt;=" &amp; CI$1, DataRegularSeason20242025!$E$3:$E$1315, $A7)</f>
        <v>12</v>
      </c>
      <c r="CJ7">
        <f>SUMIFS(DataRegularSeason20242025!$AA$3:$AA$1315,DataRegularSeason20242025!$B$3:$B$1315, "&lt;=" &amp; CJ$1, DataRegularSeason20242025!$D$3:$D$1315, $A7)+SUMIFS(DataRegularSeason20242025!$AB$3:$AB$1315,DataRegularSeason20242025!$B$3:$B$1315, "&lt;=" &amp; CJ$1, DataRegularSeason20242025!$E$3:$E$1315, $A7)</f>
        <v>12</v>
      </c>
      <c r="CK7">
        <f>SUMIFS(DataRegularSeason20242025!$AA$3:$AA$1315,DataRegularSeason20242025!$B$3:$B$1315, "&lt;=" &amp; CK$1, DataRegularSeason20242025!$D$3:$D$1315, $A7)+SUMIFS(DataRegularSeason20242025!$AB$3:$AB$1315,DataRegularSeason20242025!$B$3:$B$1315, "&lt;=" &amp; CK$1, DataRegularSeason20242025!$E$3:$E$1315, $A7)</f>
        <v>12</v>
      </c>
      <c r="CL7">
        <f>SUMIFS(DataRegularSeason20242025!$AA$3:$AA$1315,DataRegularSeason20242025!$B$3:$B$1315, "&lt;=" &amp; CL$1, DataRegularSeason20242025!$D$3:$D$1315, $A7)+SUMIFS(DataRegularSeason20242025!$AB$3:$AB$1315,DataRegularSeason20242025!$B$3:$B$1315, "&lt;=" &amp; CL$1, DataRegularSeason20242025!$E$3:$E$1315, $A7)</f>
        <v>12</v>
      </c>
      <c r="CM7">
        <f>SUMIFS(DataRegularSeason20242025!$AA$3:$AA$1315,DataRegularSeason20242025!$B$3:$B$1315, "&lt;=" &amp; CM$1, DataRegularSeason20242025!$D$3:$D$1315, $A7)+SUMIFS(DataRegularSeason20242025!$AB$3:$AB$1315,DataRegularSeason20242025!$B$3:$B$1315, "&lt;=" &amp; CM$1, DataRegularSeason20242025!$E$3:$E$1315, $A7)</f>
        <v>12</v>
      </c>
      <c r="CN7">
        <f>SUMIFS(DataRegularSeason20242025!$AA$3:$AA$1315,DataRegularSeason20242025!$B$3:$B$1315, "&lt;=" &amp; CN$1, DataRegularSeason20242025!$D$3:$D$1315, $A7)+SUMIFS(DataRegularSeason20242025!$AB$3:$AB$1315,DataRegularSeason20242025!$B$3:$B$1315, "&lt;=" &amp; CN$1, DataRegularSeason20242025!$E$3:$E$1315, $A7)</f>
        <v>12</v>
      </c>
      <c r="CO7">
        <f>SUMIFS(DataRegularSeason20242025!$AA$3:$AA$1315,DataRegularSeason20242025!$B$3:$B$1315, "&lt;=" &amp; CO$1, DataRegularSeason20242025!$D$3:$D$1315, $A7)+SUMIFS(DataRegularSeason20242025!$AB$3:$AB$1315,DataRegularSeason20242025!$B$3:$B$1315, "&lt;=" &amp; CO$1, DataRegularSeason20242025!$E$3:$E$1315, $A7)</f>
        <v>12</v>
      </c>
      <c r="CP7">
        <f>SUMIFS(DataRegularSeason20242025!$AA$3:$AA$1315,DataRegularSeason20242025!$B$3:$B$1315, "&lt;=" &amp; CP$1, DataRegularSeason20242025!$D$3:$D$1315, $A7)+SUMIFS(DataRegularSeason20242025!$AB$3:$AB$1315,DataRegularSeason20242025!$B$3:$B$1315, "&lt;=" &amp; CP$1, DataRegularSeason20242025!$E$3:$E$1315, $A7)</f>
        <v>12</v>
      </c>
      <c r="CQ7">
        <f>SUMIFS(DataRegularSeason20242025!$AA$3:$AA$1315,DataRegularSeason20242025!$B$3:$B$1315, "&lt;=" &amp; CQ$1, DataRegularSeason20242025!$D$3:$D$1315, $A7)+SUMIFS(DataRegularSeason20242025!$AB$3:$AB$1315,DataRegularSeason20242025!$B$3:$B$1315, "&lt;=" &amp; CQ$1, DataRegularSeason20242025!$E$3:$E$1315, $A7)</f>
        <v>12</v>
      </c>
      <c r="CR7">
        <f>SUMIFS(DataRegularSeason20242025!$AA$3:$AA$1315,DataRegularSeason20242025!$B$3:$B$1315, "&lt;=" &amp; CR$1, DataRegularSeason20242025!$D$3:$D$1315, $A7)+SUMIFS(DataRegularSeason20242025!$AB$3:$AB$1315,DataRegularSeason20242025!$B$3:$B$1315, "&lt;=" &amp; CR$1, DataRegularSeason20242025!$E$3:$E$1315, $A7)</f>
        <v>12</v>
      </c>
      <c r="CS7">
        <f>SUMIFS(DataRegularSeason20242025!$AA$3:$AA$1315,DataRegularSeason20242025!$B$3:$B$1315, "&lt;=" &amp; CS$1, DataRegularSeason20242025!$D$3:$D$1315, $A7)+SUMIFS(DataRegularSeason20242025!$AB$3:$AB$1315,DataRegularSeason20242025!$B$3:$B$1315, "&lt;=" &amp; CS$1, DataRegularSeason20242025!$E$3:$E$1315, $A7)</f>
        <v>12</v>
      </c>
      <c r="CT7">
        <f>SUMIFS(DataRegularSeason20242025!$AA$3:$AA$1315,DataRegularSeason20242025!$B$3:$B$1315, "&lt;=" &amp; CT$1, DataRegularSeason20242025!$D$3:$D$1315, $A7)+SUMIFS(DataRegularSeason20242025!$AB$3:$AB$1315,DataRegularSeason20242025!$B$3:$B$1315, "&lt;=" &amp; CT$1, DataRegularSeason20242025!$E$3:$E$1315, $A7)</f>
        <v>12</v>
      </c>
      <c r="CU7">
        <f>SUMIFS(DataRegularSeason20242025!$AA$3:$AA$1315,DataRegularSeason20242025!$B$3:$B$1315, "&lt;=" &amp; CU$1, DataRegularSeason20242025!$D$3:$D$1315, $A7)+SUMIFS(DataRegularSeason20242025!$AB$3:$AB$1315,DataRegularSeason20242025!$B$3:$B$1315, "&lt;=" &amp; CU$1, DataRegularSeason20242025!$E$3:$E$1315, $A7)</f>
        <v>12</v>
      </c>
      <c r="CV7">
        <f>SUMIFS(DataRegularSeason20242025!$AA$3:$AA$1315,DataRegularSeason20242025!$B$3:$B$1315, "&lt;=" &amp; CV$1, DataRegularSeason20242025!$D$3:$D$1315, $A7)+SUMIFS(DataRegularSeason20242025!$AB$3:$AB$1315,DataRegularSeason20242025!$B$3:$B$1315, "&lt;=" &amp; CV$1, DataRegularSeason20242025!$E$3:$E$1315, $A7)</f>
        <v>12</v>
      </c>
      <c r="CW7">
        <f>SUMIFS(DataRegularSeason20242025!$AA$3:$AA$1315,DataRegularSeason20242025!$B$3:$B$1315, "&lt;=" &amp; CW$1, DataRegularSeason20242025!$D$3:$D$1315, $A7)+SUMIFS(DataRegularSeason20242025!$AB$3:$AB$1315,DataRegularSeason20242025!$B$3:$B$1315, "&lt;=" &amp; CW$1, DataRegularSeason20242025!$E$3:$E$1315, $A7)</f>
        <v>12</v>
      </c>
      <c r="CX7">
        <f>SUMIFS(DataRegularSeason20242025!$AA$3:$AA$1315,DataRegularSeason20242025!$B$3:$B$1315, "&lt;=" &amp; CX$1, DataRegularSeason20242025!$D$3:$D$1315, $A7)+SUMIFS(DataRegularSeason20242025!$AB$3:$AB$1315,DataRegularSeason20242025!$B$3:$B$1315, "&lt;=" &amp; CX$1, DataRegularSeason20242025!$E$3:$E$1315, $A7)</f>
        <v>12</v>
      </c>
      <c r="CY7">
        <f>SUMIFS(DataRegularSeason20242025!$AA$3:$AA$1315,DataRegularSeason20242025!$B$3:$B$1315, "&lt;=" &amp; CY$1, DataRegularSeason20242025!$D$3:$D$1315, $A7)+SUMIFS(DataRegularSeason20242025!$AB$3:$AB$1315,DataRegularSeason20242025!$B$3:$B$1315, "&lt;=" &amp; CY$1, DataRegularSeason20242025!$E$3:$E$1315, $A7)</f>
        <v>12</v>
      </c>
      <c r="CZ7">
        <f>SUMIFS(DataRegularSeason20242025!$AA$3:$AA$1315,DataRegularSeason20242025!$B$3:$B$1315, "&lt;=" &amp; CZ$1, DataRegularSeason20242025!$D$3:$D$1315, $A7)+SUMIFS(DataRegularSeason20242025!$AB$3:$AB$1315,DataRegularSeason20242025!$B$3:$B$1315, "&lt;=" &amp; CZ$1, DataRegularSeason20242025!$E$3:$E$1315, $A7)</f>
        <v>12</v>
      </c>
      <c r="DA7">
        <f>SUMIFS(DataRegularSeason20242025!$AA$3:$AA$1315,DataRegularSeason20242025!$B$3:$B$1315, "&lt;=" &amp; DA$1, DataRegularSeason20242025!$D$3:$D$1315, $A7)+SUMIFS(DataRegularSeason20242025!$AB$3:$AB$1315,DataRegularSeason20242025!$B$3:$B$1315, "&lt;=" &amp; DA$1, DataRegularSeason20242025!$E$3:$E$1315, $A7)</f>
        <v>12</v>
      </c>
      <c r="DB7">
        <f>SUMIFS(DataRegularSeason20242025!$AA$3:$AA$1315,DataRegularSeason20242025!$B$3:$B$1315, "&lt;=" &amp; DB$1, DataRegularSeason20242025!$D$3:$D$1315, $A7)+SUMIFS(DataRegularSeason20242025!$AB$3:$AB$1315,DataRegularSeason20242025!$B$3:$B$1315, "&lt;=" &amp; DB$1, DataRegularSeason20242025!$E$3:$E$1315, $A7)</f>
        <v>12</v>
      </c>
      <c r="DC7">
        <f>SUMIFS(DataRegularSeason20242025!$AA$3:$AA$1315,DataRegularSeason20242025!$B$3:$B$1315, "&lt;=" &amp; DC$1, DataRegularSeason20242025!$D$3:$D$1315, $A7)+SUMIFS(DataRegularSeason20242025!$AB$3:$AB$1315,DataRegularSeason20242025!$B$3:$B$1315, "&lt;=" &amp; DC$1, DataRegularSeason20242025!$E$3:$E$1315, $A7)</f>
        <v>12</v>
      </c>
      <c r="DD7">
        <f>SUMIFS(DataRegularSeason20242025!$AA$3:$AA$1315,DataRegularSeason20242025!$B$3:$B$1315, "&lt;=" &amp; DD$1, DataRegularSeason20242025!$D$3:$D$1315, $A7)+SUMIFS(DataRegularSeason20242025!$AB$3:$AB$1315,DataRegularSeason20242025!$B$3:$B$1315, "&lt;=" &amp; DD$1, DataRegularSeason20242025!$E$3:$E$1315, $A7)</f>
        <v>12</v>
      </c>
      <c r="DE7">
        <f>SUMIFS(DataRegularSeason20242025!$AA$3:$AA$1315,DataRegularSeason20242025!$B$3:$B$1315, "&lt;=" &amp; DE$1, DataRegularSeason20242025!$D$3:$D$1315, $A7)+SUMIFS(DataRegularSeason20242025!$AB$3:$AB$1315,DataRegularSeason20242025!$B$3:$B$1315, "&lt;=" &amp; DE$1, DataRegularSeason20242025!$E$3:$E$1315, $A7)</f>
        <v>12</v>
      </c>
      <c r="DF7">
        <f>SUMIFS(DataRegularSeason20242025!$AA$3:$AA$1315,DataRegularSeason20242025!$B$3:$B$1315, "&lt;=" &amp; DF$1, DataRegularSeason20242025!$D$3:$D$1315, $A7)+SUMIFS(DataRegularSeason20242025!$AB$3:$AB$1315,DataRegularSeason20242025!$B$3:$B$1315, "&lt;=" &amp; DF$1, DataRegularSeason20242025!$E$3:$E$1315, $A7)</f>
        <v>12</v>
      </c>
      <c r="DG7">
        <f>SUMIFS(DataRegularSeason20242025!$AA$3:$AA$1315,DataRegularSeason20242025!$B$3:$B$1315, "&lt;=" &amp; DG$1, DataRegularSeason20242025!$D$3:$D$1315, $A7)+SUMIFS(DataRegularSeason20242025!$AB$3:$AB$1315,DataRegularSeason20242025!$B$3:$B$1315, "&lt;=" &amp; DG$1, DataRegularSeason20242025!$E$3:$E$1315, $A7)</f>
        <v>12</v>
      </c>
      <c r="DH7">
        <f>SUMIFS(DataRegularSeason20242025!$AA$3:$AA$1315,DataRegularSeason20242025!$B$3:$B$1315, "&lt;=" &amp; DH$1, DataRegularSeason20242025!$D$3:$D$1315, $A7)+SUMIFS(DataRegularSeason20242025!$AB$3:$AB$1315,DataRegularSeason20242025!$B$3:$B$1315, "&lt;=" &amp; DH$1, DataRegularSeason20242025!$E$3:$E$1315, $A7)</f>
        <v>12</v>
      </c>
      <c r="DI7">
        <f>SUMIFS(DataRegularSeason20242025!$AA$3:$AA$1315,DataRegularSeason20242025!$B$3:$B$1315, "&lt;=" &amp; DI$1, DataRegularSeason20242025!$D$3:$D$1315, $A7)+SUMIFS(DataRegularSeason20242025!$AB$3:$AB$1315,DataRegularSeason20242025!$B$3:$B$1315, "&lt;=" &amp; DI$1, DataRegularSeason20242025!$E$3:$E$1315, $A7)</f>
        <v>12</v>
      </c>
      <c r="DJ7">
        <f>SUMIFS(DataRegularSeason20242025!$AA$3:$AA$1315,DataRegularSeason20242025!$B$3:$B$1315, "&lt;=" &amp; DJ$1, DataRegularSeason20242025!$D$3:$D$1315, $A7)+SUMIFS(DataRegularSeason20242025!$AB$3:$AB$1315,DataRegularSeason20242025!$B$3:$B$1315, "&lt;=" &amp; DJ$1, DataRegularSeason20242025!$E$3:$E$1315, $A7)</f>
        <v>12</v>
      </c>
      <c r="DK7">
        <f>SUMIFS(DataRegularSeason20242025!$AA$3:$AA$1315,DataRegularSeason20242025!$B$3:$B$1315, "&lt;=" &amp; DK$1, DataRegularSeason20242025!$D$3:$D$1315, $A7)+SUMIFS(DataRegularSeason20242025!$AB$3:$AB$1315,DataRegularSeason20242025!$B$3:$B$1315, "&lt;=" &amp; DK$1, DataRegularSeason20242025!$E$3:$E$1315, $A7)</f>
        <v>12</v>
      </c>
      <c r="DL7">
        <f>SUMIFS(DataRegularSeason20242025!$AA$3:$AA$1315,DataRegularSeason20242025!$B$3:$B$1315, "&lt;=" &amp; DL$1, DataRegularSeason20242025!$D$3:$D$1315, $A7)+SUMIFS(DataRegularSeason20242025!$AB$3:$AB$1315,DataRegularSeason20242025!$B$3:$B$1315, "&lt;=" &amp; DL$1, DataRegularSeason20242025!$E$3:$E$1315, $A7)</f>
        <v>12</v>
      </c>
      <c r="DM7">
        <f>SUMIFS(DataRegularSeason20242025!$AA$3:$AA$1315,DataRegularSeason20242025!$B$3:$B$1315, "&lt;=" &amp; DM$1, DataRegularSeason20242025!$D$3:$D$1315, $A7)+SUMIFS(DataRegularSeason20242025!$AB$3:$AB$1315,DataRegularSeason20242025!$B$3:$B$1315, "&lt;=" &amp; DM$1, DataRegularSeason20242025!$E$3:$E$1315, $A7)</f>
        <v>12</v>
      </c>
      <c r="DN7">
        <f>SUMIFS(DataRegularSeason20242025!$AA$3:$AA$1315,DataRegularSeason20242025!$B$3:$B$1315, "&lt;=" &amp; DN$1, DataRegularSeason20242025!$D$3:$D$1315, $A7)+SUMIFS(DataRegularSeason20242025!$AB$3:$AB$1315,DataRegularSeason20242025!$B$3:$B$1315, "&lt;=" &amp; DN$1, DataRegularSeason20242025!$E$3:$E$1315, $A7)</f>
        <v>12</v>
      </c>
      <c r="DO7">
        <f>SUMIFS(DataRegularSeason20242025!$AA$3:$AA$1315,DataRegularSeason20242025!$B$3:$B$1315, "&lt;=" &amp; DO$1, DataRegularSeason20242025!$D$3:$D$1315, $A7)+SUMIFS(DataRegularSeason20242025!$AB$3:$AB$1315,DataRegularSeason20242025!$B$3:$B$1315, "&lt;=" &amp; DO$1, DataRegularSeason20242025!$E$3:$E$1315, $A7)</f>
        <v>12</v>
      </c>
      <c r="DP7">
        <f>SUMIFS(DataRegularSeason20242025!$AA$3:$AA$1315,DataRegularSeason20242025!$B$3:$B$1315, "&lt;=" &amp; DP$1, DataRegularSeason20242025!$D$3:$D$1315, $A7)+SUMIFS(DataRegularSeason20242025!$AB$3:$AB$1315,DataRegularSeason20242025!$B$3:$B$1315, "&lt;=" &amp; DP$1, DataRegularSeason20242025!$E$3:$E$1315, $A7)</f>
        <v>12</v>
      </c>
      <c r="DQ7">
        <f>SUMIFS(DataRegularSeason20242025!$AA$3:$AA$1315,DataRegularSeason20242025!$B$3:$B$1315, "&lt;=" &amp; DQ$1, DataRegularSeason20242025!$D$3:$D$1315, $A7)+SUMIFS(DataRegularSeason20242025!$AB$3:$AB$1315,DataRegularSeason20242025!$B$3:$B$1315, "&lt;=" &amp; DQ$1, DataRegularSeason20242025!$E$3:$E$1315, $A7)</f>
        <v>12</v>
      </c>
      <c r="DR7">
        <f>SUMIFS(DataRegularSeason20242025!$AA$3:$AA$1315,DataRegularSeason20242025!$B$3:$B$1315, "&lt;=" &amp; DR$1, DataRegularSeason20242025!$D$3:$D$1315, $A7)+SUMIFS(DataRegularSeason20242025!$AB$3:$AB$1315,DataRegularSeason20242025!$B$3:$B$1315, "&lt;=" &amp; DR$1, DataRegularSeason20242025!$E$3:$E$1315, $A7)</f>
        <v>12</v>
      </c>
      <c r="DS7">
        <f>SUMIFS(DataRegularSeason20242025!$AA$3:$AA$1315,DataRegularSeason20242025!$B$3:$B$1315, "&lt;=" &amp; DS$1, DataRegularSeason20242025!$D$3:$D$1315, $A7)+SUMIFS(DataRegularSeason20242025!$AB$3:$AB$1315,DataRegularSeason20242025!$B$3:$B$1315, "&lt;=" &amp; DS$1, DataRegularSeason20242025!$E$3:$E$1315, $A7)</f>
        <v>12</v>
      </c>
      <c r="DT7">
        <f>SUMIFS(DataRegularSeason20242025!$AA$3:$AA$1315,DataRegularSeason20242025!$B$3:$B$1315, "&lt;=" &amp; DT$1, DataRegularSeason20242025!$D$3:$D$1315, $A7)+SUMIFS(DataRegularSeason20242025!$AB$3:$AB$1315,DataRegularSeason20242025!$B$3:$B$1315, "&lt;=" &amp; DT$1, DataRegularSeason20242025!$E$3:$E$1315, $A7)</f>
        <v>12</v>
      </c>
      <c r="DU7">
        <f>SUMIFS(DataRegularSeason20242025!$AA$3:$AA$1315,DataRegularSeason20242025!$B$3:$B$1315, "&lt;=" &amp; DU$1, DataRegularSeason20242025!$D$3:$D$1315, $A7)+SUMIFS(DataRegularSeason20242025!$AB$3:$AB$1315,DataRegularSeason20242025!$B$3:$B$1315, "&lt;=" &amp; DU$1, DataRegularSeason20242025!$E$3:$E$1315, $A7)</f>
        <v>12</v>
      </c>
      <c r="DV7">
        <f>SUMIFS(DataRegularSeason20242025!$AA$3:$AA$1315,DataRegularSeason20242025!$B$3:$B$1315, "&lt;=" &amp; DV$1, DataRegularSeason20242025!$D$3:$D$1315, $A7)+SUMIFS(DataRegularSeason20242025!$AB$3:$AB$1315,DataRegularSeason20242025!$B$3:$B$1315, "&lt;=" &amp; DV$1, DataRegularSeason20242025!$E$3:$E$1315, $A7)</f>
        <v>12</v>
      </c>
      <c r="DW7">
        <f>SUMIFS(DataRegularSeason20242025!$AA$3:$AA$1315,DataRegularSeason20242025!$B$3:$B$1315, "&lt;=" &amp; DW$1, DataRegularSeason20242025!$D$3:$D$1315, $A7)+SUMIFS(DataRegularSeason20242025!$AB$3:$AB$1315,DataRegularSeason20242025!$B$3:$B$1315, "&lt;=" &amp; DW$1, DataRegularSeason20242025!$E$3:$E$1315, $A7)</f>
        <v>12</v>
      </c>
      <c r="DX7">
        <f>SUMIFS(DataRegularSeason20242025!$AA$3:$AA$1315,DataRegularSeason20242025!$B$3:$B$1315, "&lt;=" &amp; DX$1, DataRegularSeason20242025!$D$3:$D$1315, $A7)+SUMIFS(DataRegularSeason20242025!$AB$3:$AB$1315,DataRegularSeason20242025!$B$3:$B$1315, "&lt;=" &amp; DX$1, DataRegularSeason20242025!$E$3:$E$1315, $A7)</f>
        <v>12</v>
      </c>
      <c r="DY7">
        <f>SUMIFS(DataRegularSeason20242025!$AA$3:$AA$1315,DataRegularSeason20242025!$B$3:$B$1315, "&lt;=" &amp; DY$1, DataRegularSeason20242025!$D$3:$D$1315, $A7)+SUMIFS(DataRegularSeason20242025!$AB$3:$AB$1315,DataRegularSeason20242025!$B$3:$B$1315, "&lt;=" &amp; DY$1, DataRegularSeason20242025!$E$3:$E$1315, $A7)</f>
        <v>12</v>
      </c>
      <c r="DZ7">
        <f>SUMIFS(DataRegularSeason20242025!$AA$3:$AA$1315,DataRegularSeason20242025!$B$3:$B$1315, "&lt;=" &amp; DZ$1, DataRegularSeason20242025!$D$3:$D$1315, $A7)+SUMIFS(DataRegularSeason20242025!$AB$3:$AB$1315,DataRegularSeason20242025!$B$3:$B$1315, "&lt;=" &amp; DZ$1, DataRegularSeason20242025!$E$3:$E$1315, $A7)</f>
        <v>12</v>
      </c>
      <c r="EA7">
        <f>SUMIFS(DataRegularSeason20242025!$AA$3:$AA$1315,DataRegularSeason20242025!$B$3:$B$1315, "&lt;=" &amp; EA$1, DataRegularSeason20242025!$D$3:$D$1315, $A7)+SUMIFS(DataRegularSeason20242025!$AB$3:$AB$1315,DataRegularSeason20242025!$B$3:$B$1315, "&lt;=" &amp; EA$1, DataRegularSeason20242025!$E$3:$E$1315, $A7)</f>
        <v>12</v>
      </c>
      <c r="EB7">
        <f>SUMIFS(DataRegularSeason20242025!$AA$3:$AA$1315,DataRegularSeason20242025!$B$3:$B$1315, "&lt;=" &amp; EB$1, DataRegularSeason20242025!$D$3:$D$1315, $A7)+SUMIFS(DataRegularSeason20242025!$AB$3:$AB$1315,DataRegularSeason20242025!$B$3:$B$1315, "&lt;=" &amp; EB$1, DataRegularSeason20242025!$E$3:$E$1315, $A7)</f>
        <v>12</v>
      </c>
      <c r="EC7">
        <f>SUMIFS(DataRegularSeason20242025!$AA$3:$AA$1315,DataRegularSeason20242025!$B$3:$B$1315, "&lt;=" &amp; EC$1, DataRegularSeason20242025!$D$3:$D$1315, $A7)+SUMIFS(DataRegularSeason20242025!$AB$3:$AB$1315,DataRegularSeason20242025!$B$3:$B$1315, "&lt;=" &amp; EC$1, DataRegularSeason20242025!$E$3:$E$1315, $A7)</f>
        <v>12</v>
      </c>
      <c r="ED7">
        <f>SUMIFS(DataRegularSeason20242025!$AA$3:$AA$1315,DataRegularSeason20242025!$B$3:$B$1315, "&lt;=" &amp; ED$1, DataRegularSeason20242025!$D$3:$D$1315, $A7)+SUMIFS(DataRegularSeason20242025!$AB$3:$AB$1315,DataRegularSeason20242025!$B$3:$B$1315, "&lt;=" &amp; ED$1, DataRegularSeason20242025!$E$3:$E$1315, $A7)</f>
        <v>12</v>
      </c>
      <c r="EE7">
        <f>SUMIFS(DataRegularSeason20242025!$AA$3:$AA$1315,DataRegularSeason20242025!$B$3:$B$1315, "&lt;=" &amp; EE$1, DataRegularSeason20242025!$D$3:$D$1315, $A7)+SUMIFS(DataRegularSeason20242025!$AB$3:$AB$1315,DataRegularSeason20242025!$B$3:$B$1315, "&lt;=" &amp; EE$1, DataRegularSeason20242025!$E$3:$E$1315, $A7)</f>
        <v>12</v>
      </c>
      <c r="EF7">
        <f>SUMIFS(DataRegularSeason20242025!$AA$3:$AA$1315,DataRegularSeason20242025!$B$3:$B$1315, "&lt;=" &amp; EF$1, DataRegularSeason20242025!$D$3:$D$1315, $A7)+SUMIFS(DataRegularSeason20242025!$AB$3:$AB$1315,DataRegularSeason20242025!$B$3:$B$1315, "&lt;=" &amp; EF$1, DataRegularSeason20242025!$E$3:$E$1315, $A7)</f>
        <v>12</v>
      </c>
      <c r="EG7">
        <f>SUMIFS(DataRegularSeason20242025!$AA$3:$AA$1315,DataRegularSeason20242025!$B$3:$B$1315, "&lt;=" &amp; EG$1, DataRegularSeason20242025!$D$3:$D$1315, $A7)+SUMIFS(DataRegularSeason20242025!$AB$3:$AB$1315,DataRegularSeason20242025!$B$3:$B$1315, "&lt;=" &amp; EG$1, DataRegularSeason20242025!$E$3:$E$1315, $A7)</f>
        <v>12</v>
      </c>
      <c r="EH7">
        <f>SUMIFS(DataRegularSeason20242025!$AA$3:$AA$1315,DataRegularSeason20242025!$B$3:$B$1315, "&lt;=" &amp; EH$1, DataRegularSeason20242025!$D$3:$D$1315, $A7)+SUMIFS(DataRegularSeason20242025!$AB$3:$AB$1315,DataRegularSeason20242025!$B$3:$B$1315, "&lt;=" &amp; EH$1, DataRegularSeason20242025!$E$3:$E$1315, $A7)</f>
        <v>12</v>
      </c>
      <c r="EI7">
        <f>SUMIFS(DataRegularSeason20242025!$AA$3:$AA$1315,DataRegularSeason20242025!$B$3:$B$1315, "&lt;=" &amp; EI$1, DataRegularSeason20242025!$D$3:$D$1315, $A7)+SUMIFS(DataRegularSeason20242025!$AB$3:$AB$1315,DataRegularSeason20242025!$B$3:$B$1315, "&lt;=" &amp; EI$1, DataRegularSeason20242025!$E$3:$E$1315, $A7)</f>
        <v>12</v>
      </c>
      <c r="EJ7">
        <f>SUMIFS(DataRegularSeason20242025!$AA$3:$AA$1315,DataRegularSeason20242025!$B$3:$B$1315, "&lt;=" &amp; EJ$1, DataRegularSeason20242025!$D$3:$D$1315, $A7)+SUMIFS(DataRegularSeason20242025!$AB$3:$AB$1315,DataRegularSeason20242025!$B$3:$B$1315, "&lt;=" &amp; EJ$1, DataRegularSeason20242025!$E$3:$E$1315, $A7)</f>
        <v>12</v>
      </c>
      <c r="EK7">
        <f>SUMIFS(DataRegularSeason20242025!$AA$3:$AA$1315,DataRegularSeason20242025!$B$3:$B$1315, "&lt;=" &amp; EK$1, DataRegularSeason20242025!$D$3:$D$1315, $A7)+SUMIFS(DataRegularSeason20242025!$AB$3:$AB$1315,DataRegularSeason20242025!$B$3:$B$1315, "&lt;=" &amp; EK$1, DataRegularSeason20242025!$E$3:$E$1315, $A7)</f>
        <v>12</v>
      </c>
      <c r="EL7">
        <f>SUMIFS(DataRegularSeason20242025!$AA$3:$AA$1315,DataRegularSeason20242025!$B$3:$B$1315, "&lt;=" &amp; EL$1, DataRegularSeason20242025!$D$3:$D$1315, $A7)+SUMIFS(DataRegularSeason20242025!$AB$3:$AB$1315,DataRegularSeason20242025!$B$3:$B$1315, "&lt;=" &amp; EL$1, DataRegularSeason20242025!$E$3:$E$1315, $A7)</f>
        <v>12</v>
      </c>
      <c r="EM7">
        <f>SUMIFS(DataRegularSeason20242025!$AA$3:$AA$1315,DataRegularSeason20242025!$B$3:$B$1315, "&lt;=" &amp; EM$1, DataRegularSeason20242025!$D$3:$D$1315, $A7)+SUMIFS(DataRegularSeason20242025!$AB$3:$AB$1315,DataRegularSeason20242025!$B$3:$B$1315, "&lt;=" &amp; EM$1, DataRegularSeason20242025!$E$3:$E$1315, $A7)</f>
        <v>12</v>
      </c>
      <c r="EN7">
        <f>SUMIFS(DataRegularSeason20242025!$AA$3:$AA$1315,DataRegularSeason20242025!$B$3:$B$1315, "&lt;=" &amp; EN$1, DataRegularSeason20242025!$D$3:$D$1315, $A7)+SUMIFS(DataRegularSeason20242025!$AB$3:$AB$1315,DataRegularSeason20242025!$B$3:$B$1315, "&lt;=" &amp; EN$1, DataRegularSeason20242025!$E$3:$E$1315, $A7)</f>
        <v>12</v>
      </c>
      <c r="EO7">
        <f>SUMIFS(DataRegularSeason20242025!$AA$3:$AA$1315,DataRegularSeason20242025!$B$3:$B$1315, "&lt;=" &amp; EO$1, DataRegularSeason20242025!$D$3:$D$1315, $A7)+SUMIFS(DataRegularSeason20242025!$AB$3:$AB$1315,DataRegularSeason20242025!$B$3:$B$1315, "&lt;=" &amp; EO$1, DataRegularSeason20242025!$E$3:$E$1315, $A7)</f>
        <v>12</v>
      </c>
      <c r="EP7">
        <f>SUMIFS(DataRegularSeason20242025!$AA$3:$AA$1315,DataRegularSeason20242025!$B$3:$B$1315, "&lt;=" &amp; EP$1, DataRegularSeason20242025!$D$3:$D$1315, $A7)+SUMIFS(DataRegularSeason20242025!$AB$3:$AB$1315,DataRegularSeason20242025!$B$3:$B$1315, "&lt;=" &amp; EP$1, DataRegularSeason20242025!$E$3:$E$1315, $A7)</f>
        <v>12</v>
      </c>
      <c r="EQ7">
        <f>SUMIFS(DataRegularSeason20242025!$AA$3:$AA$1315,DataRegularSeason20242025!$B$3:$B$1315, "&lt;=" &amp; EQ$1, DataRegularSeason20242025!$D$3:$D$1315, $A7)+SUMIFS(DataRegularSeason20242025!$AB$3:$AB$1315,DataRegularSeason20242025!$B$3:$B$1315, "&lt;=" &amp; EQ$1, DataRegularSeason20242025!$E$3:$E$1315, $A7)</f>
        <v>12</v>
      </c>
      <c r="ER7">
        <f>SUMIFS(DataRegularSeason20242025!$AA$3:$AA$1315,DataRegularSeason20242025!$B$3:$B$1315, "&lt;=" &amp; ER$1, DataRegularSeason20242025!$D$3:$D$1315, $A7)+SUMIFS(DataRegularSeason20242025!$AB$3:$AB$1315,DataRegularSeason20242025!$B$3:$B$1315, "&lt;=" &amp; ER$1, DataRegularSeason20242025!$E$3:$E$1315, $A7)</f>
        <v>12</v>
      </c>
      <c r="ES7">
        <f>SUMIFS(DataRegularSeason20242025!$AA$3:$AA$1315,DataRegularSeason20242025!$B$3:$B$1315, "&lt;=" &amp; ES$1, DataRegularSeason20242025!$D$3:$D$1315, $A7)+SUMIFS(DataRegularSeason20242025!$AB$3:$AB$1315,DataRegularSeason20242025!$B$3:$B$1315, "&lt;=" &amp; ES$1, DataRegularSeason20242025!$E$3:$E$1315, $A7)</f>
        <v>12</v>
      </c>
      <c r="ET7">
        <f>SUMIFS(DataRegularSeason20242025!$AA$3:$AA$1315,DataRegularSeason20242025!$B$3:$B$1315, "&lt;=" &amp; ET$1, DataRegularSeason20242025!$D$3:$D$1315, $A7)+SUMIFS(DataRegularSeason20242025!$AB$3:$AB$1315,DataRegularSeason20242025!$B$3:$B$1315, "&lt;=" &amp; ET$1, DataRegularSeason20242025!$E$3:$E$1315, $A7)</f>
        <v>12</v>
      </c>
      <c r="EU7">
        <f>SUMIFS(DataRegularSeason20242025!$AA$3:$AA$1315,DataRegularSeason20242025!$B$3:$B$1315, "&lt;=" &amp; EU$1, DataRegularSeason20242025!$D$3:$D$1315, $A7)+SUMIFS(DataRegularSeason20242025!$AB$3:$AB$1315,DataRegularSeason20242025!$B$3:$B$1315, "&lt;=" &amp; EU$1, DataRegularSeason20242025!$E$3:$E$1315, $A7)</f>
        <v>12</v>
      </c>
      <c r="EV7">
        <f>SUMIFS(DataRegularSeason20242025!$AA$3:$AA$1315,DataRegularSeason20242025!$B$3:$B$1315, "&lt;=" &amp; EV$1, DataRegularSeason20242025!$D$3:$D$1315, $A7)+SUMIFS(DataRegularSeason20242025!$AB$3:$AB$1315,DataRegularSeason20242025!$B$3:$B$1315, "&lt;=" &amp; EV$1, DataRegularSeason20242025!$E$3:$E$1315, $A7)</f>
        <v>12</v>
      </c>
      <c r="EW7">
        <f>SUMIFS(DataRegularSeason20242025!$AA$3:$AA$1315,DataRegularSeason20242025!$B$3:$B$1315, "&lt;=" &amp; EW$1, DataRegularSeason20242025!$D$3:$D$1315, $A7)+SUMIFS(DataRegularSeason20242025!$AB$3:$AB$1315,DataRegularSeason20242025!$B$3:$B$1315, "&lt;=" &amp; EW$1, DataRegularSeason20242025!$E$3:$E$1315, $A7)</f>
        <v>12</v>
      </c>
      <c r="EX7">
        <f>SUMIFS(DataRegularSeason20242025!$AA$3:$AA$1315,DataRegularSeason20242025!$B$3:$B$1315, "&lt;=" &amp; EX$1, DataRegularSeason20242025!$D$3:$D$1315, $A7)+SUMIFS(DataRegularSeason20242025!$AB$3:$AB$1315,DataRegularSeason20242025!$B$3:$B$1315, "&lt;=" &amp; EX$1, DataRegularSeason20242025!$E$3:$E$1315, $A7)</f>
        <v>12</v>
      </c>
      <c r="EY7">
        <f>SUMIFS(DataRegularSeason20242025!$AA$3:$AA$1315,DataRegularSeason20242025!$B$3:$B$1315, "&lt;=" &amp; EY$1, DataRegularSeason20242025!$D$3:$D$1315, $A7)+SUMIFS(DataRegularSeason20242025!$AB$3:$AB$1315,DataRegularSeason20242025!$B$3:$B$1315, "&lt;=" &amp; EY$1, DataRegularSeason20242025!$E$3:$E$1315, $A7)</f>
        <v>12</v>
      </c>
      <c r="EZ7">
        <f>SUMIFS(DataRegularSeason20242025!$AA$3:$AA$1315,DataRegularSeason20242025!$B$3:$B$1315, "&lt;=" &amp; EZ$1, DataRegularSeason20242025!$D$3:$D$1315, $A7)+SUMIFS(DataRegularSeason20242025!$AB$3:$AB$1315,DataRegularSeason20242025!$B$3:$B$1315, "&lt;=" &amp; EZ$1, DataRegularSeason20242025!$E$3:$E$1315, $A7)</f>
        <v>12</v>
      </c>
      <c r="FA7">
        <f>SUMIFS(DataRegularSeason20242025!$AA$3:$AA$1315,DataRegularSeason20242025!$B$3:$B$1315, "&lt;=" &amp; FA$1, DataRegularSeason20242025!$D$3:$D$1315, $A7)+SUMIFS(DataRegularSeason20242025!$AB$3:$AB$1315,DataRegularSeason20242025!$B$3:$B$1315, "&lt;=" &amp; FA$1, DataRegularSeason20242025!$E$3:$E$1315, $A7)</f>
        <v>12</v>
      </c>
      <c r="FB7">
        <f>SUMIFS(DataRegularSeason20242025!$AA$3:$AA$1315,DataRegularSeason20242025!$B$3:$B$1315, "&lt;=" &amp; FB$1, DataRegularSeason20242025!$D$3:$D$1315, $A7)+SUMIFS(DataRegularSeason20242025!$AB$3:$AB$1315,DataRegularSeason20242025!$B$3:$B$1315, "&lt;=" &amp; FB$1, DataRegularSeason20242025!$E$3:$E$1315, $A7)</f>
        <v>12</v>
      </c>
      <c r="FC7">
        <f>SUMIFS(DataRegularSeason20242025!$AA$3:$AA$1315,DataRegularSeason20242025!$B$3:$B$1315, "&lt;=" &amp; FC$1, DataRegularSeason20242025!$D$3:$D$1315, $A7)+SUMIFS(DataRegularSeason20242025!$AB$3:$AB$1315,DataRegularSeason20242025!$B$3:$B$1315, "&lt;=" &amp; FC$1, DataRegularSeason20242025!$E$3:$E$1315, $A7)</f>
        <v>12</v>
      </c>
      <c r="FD7">
        <f>SUMIFS(DataRegularSeason20242025!$AA$3:$AA$1315,DataRegularSeason20242025!$B$3:$B$1315, "&lt;=" &amp; FD$1, DataRegularSeason20242025!$D$3:$D$1315, $A7)+SUMIFS(DataRegularSeason20242025!$AB$3:$AB$1315,DataRegularSeason20242025!$B$3:$B$1315, "&lt;=" &amp; FD$1, DataRegularSeason20242025!$E$3:$E$1315, $A7)</f>
        <v>12</v>
      </c>
      <c r="FE7">
        <f>SUMIFS(DataRegularSeason20242025!$AA$3:$AA$1315,DataRegularSeason20242025!$B$3:$B$1315, "&lt;=" &amp; FE$1, DataRegularSeason20242025!$D$3:$D$1315, $A7)+SUMIFS(DataRegularSeason20242025!$AB$3:$AB$1315,DataRegularSeason20242025!$B$3:$B$1315, "&lt;=" &amp; FE$1, DataRegularSeason20242025!$E$3:$E$1315, $A7)</f>
        <v>12</v>
      </c>
      <c r="FF7">
        <f>SUMIFS(DataRegularSeason20242025!$AA$3:$AA$1315,DataRegularSeason20242025!$B$3:$B$1315, "&lt;=" &amp; FF$1, DataRegularSeason20242025!$D$3:$D$1315, $A7)+SUMIFS(DataRegularSeason20242025!$AB$3:$AB$1315,DataRegularSeason20242025!$B$3:$B$1315, "&lt;=" &amp; FF$1, DataRegularSeason20242025!$E$3:$E$1315, $A7)</f>
        <v>12</v>
      </c>
      <c r="FG7">
        <f>SUMIFS(DataRegularSeason20242025!$AA$3:$AA$1315,DataRegularSeason20242025!$B$3:$B$1315, "&lt;=" &amp; FG$1, DataRegularSeason20242025!$D$3:$D$1315, $A7)+SUMIFS(DataRegularSeason20242025!$AB$3:$AB$1315,DataRegularSeason20242025!$B$3:$B$1315, "&lt;=" &amp; FG$1, DataRegularSeason20242025!$E$3:$E$1315, $A7)</f>
        <v>12</v>
      </c>
      <c r="FH7">
        <f>SUMIFS(DataRegularSeason20242025!$AA$3:$AA$1315,DataRegularSeason20242025!$B$3:$B$1315, "&lt;=" &amp; FH$1, DataRegularSeason20242025!$D$3:$D$1315, $A7)+SUMIFS(DataRegularSeason20242025!$AB$3:$AB$1315,DataRegularSeason20242025!$B$3:$B$1315, "&lt;=" &amp; FH$1, DataRegularSeason20242025!$E$3:$E$1315, $A7)</f>
        <v>12</v>
      </c>
      <c r="FI7">
        <f>SUMIFS(DataRegularSeason20242025!$AA$3:$AA$1315,DataRegularSeason20242025!$B$3:$B$1315, "&lt;=" &amp; FI$1, DataRegularSeason20242025!$D$3:$D$1315, $A7)+SUMIFS(DataRegularSeason20242025!$AB$3:$AB$1315,DataRegularSeason20242025!$B$3:$B$1315, "&lt;=" &amp; FI$1, DataRegularSeason20242025!$E$3:$E$1315, $A7)</f>
        <v>12</v>
      </c>
      <c r="FJ7">
        <f>SUMIFS(DataRegularSeason20242025!$AA$3:$AA$1315,DataRegularSeason20242025!$B$3:$B$1315, "&lt;=" &amp; FJ$1, DataRegularSeason20242025!$D$3:$D$1315, $A7)+SUMIFS(DataRegularSeason20242025!$AB$3:$AB$1315,DataRegularSeason20242025!$B$3:$B$1315, "&lt;=" &amp; FJ$1, DataRegularSeason20242025!$E$3:$E$1315, $A7)</f>
        <v>12</v>
      </c>
      <c r="FK7">
        <f>SUMIFS(DataRegularSeason20242025!$AA$3:$AA$1315,DataRegularSeason20242025!$B$3:$B$1315, "&lt;=" &amp; FK$1, DataRegularSeason20242025!$D$3:$D$1315, $A7)+SUMIFS(DataRegularSeason20242025!$AB$3:$AB$1315,DataRegularSeason20242025!$B$3:$B$1315, "&lt;=" &amp; FK$1, DataRegularSeason20242025!$E$3:$E$1315, $A7)</f>
        <v>12</v>
      </c>
      <c r="FL7">
        <f>SUMIFS(DataRegularSeason20242025!$AA$3:$AA$1315,DataRegularSeason20242025!$B$3:$B$1315, "&lt;=" &amp; FL$1, DataRegularSeason20242025!$D$3:$D$1315, $A7)+SUMIFS(DataRegularSeason20242025!$AB$3:$AB$1315,DataRegularSeason20242025!$B$3:$B$1315, "&lt;=" &amp; FL$1, DataRegularSeason20242025!$E$3:$E$1315, $A7)</f>
        <v>12</v>
      </c>
      <c r="FM7">
        <f>SUMIFS(DataRegularSeason20242025!$AA$3:$AA$1315,DataRegularSeason20242025!$B$3:$B$1315, "&lt;=" &amp; FM$1, DataRegularSeason20242025!$D$3:$D$1315, $A7)+SUMIFS(DataRegularSeason20242025!$AB$3:$AB$1315,DataRegularSeason20242025!$B$3:$B$1315, "&lt;=" &amp; FM$1, DataRegularSeason20242025!$E$3:$E$1315, $A7)</f>
        <v>12</v>
      </c>
      <c r="FN7">
        <f>SUMIFS(DataRegularSeason20242025!$AA$3:$AA$1315,DataRegularSeason20242025!$B$3:$B$1315, "&lt;=" &amp; FN$1, DataRegularSeason20242025!$D$3:$D$1315, $A7)+SUMIFS(DataRegularSeason20242025!$AB$3:$AB$1315,DataRegularSeason20242025!$B$3:$B$1315, "&lt;=" &amp; FN$1, DataRegularSeason20242025!$E$3:$E$1315, $A7)</f>
        <v>12</v>
      </c>
      <c r="FO7">
        <f>SUMIFS(DataRegularSeason20242025!$AA$3:$AA$1315,DataRegularSeason20242025!$B$3:$B$1315, "&lt;=" &amp; FO$1, DataRegularSeason20242025!$D$3:$D$1315, $A7)+SUMIFS(DataRegularSeason20242025!$AB$3:$AB$1315,DataRegularSeason20242025!$B$3:$B$1315, "&lt;=" &amp; FO$1, DataRegularSeason20242025!$E$3:$E$1315, $A7)</f>
        <v>12</v>
      </c>
      <c r="FP7">
        <f>SUMIFS(DataRegularSeason20242025!$AA$3:$AA$1315,DataRegularSeason20242025!$B$3:$B$1315, "&lt;=" &amp; FP$1, DataRegularSeason20242025!$D$3:$D$1315, $A7)+SUMIFS(DataRegularSeason20242025!$AB$3:$AB$1315,DataRegularSeason20242025!$B$3:$B$1315, "&lt;=" &amp; FP$1, DataRegularSeason20242025!$E$3:$E$1315, $A7)</f>
        <v>12</v>
      </c>
      <c r="FQ7">
        <f>SUMIFS(DataRegularSeason20242025!$AA$3:$AA$1315,DataRegularSeason20242025!$B$3:$B$1315, "&lt;=" &amp; FQ$1, DataRegularSeason20242025!$D$3:$D$1315, $A7)+SUMIFS(DataRegularSeason20242025!$AB$3:$AB$1315,DataRegularSeason20242025!$B$3:$B$1315, "&lt;=" &amp; FQ$1, DataRegularSeason20242025!$E$3:$E$1315, $A7)</f>
        <v>12</v>
      </c>
      <c r="FR7">
        <f>SUMIFS(DataRegularSeason20242025!$AA$3:$AA$1315,DataRegularSeason20242025!$B$3:$B$1315, "&lt;=" &amp; FR$1, DataRegularSeason20242025!$D$3:$D$1315, $A7)+SUMIFS(DataRegularSeason20242025!$AB$3:$AB$1315,DataRegularSeason20242025!$B$3:$B$1315, "&lt;=" &amp; FR$1, DataRegularSeason20242025!$E$3:$E$1315, $A7)</f>
        <v>12</v>
      </c>
      <c r="FS7">
        <f>SUMIFS(DataRegularSeason20242025!$AA$3:$AA$1315,DataRegularSeason20242025!$B$3:$B$1315, "&lt;=" &amp; FS$1, DataRegularSeason20242025!$D$3:$D$1315, $A7)+SUMIFS(DataRegularSeason20242025!$AB$3:$AB$1315,DataRegularSeason20242025!$B$3:$B$1315, "&lt;=" &amp; FS$1, DataRegularSeason20242025!$E$3:$E$1315, $A7)</f>
        <v>12</v>
      </c>
      <c r="FT7">
        <f>SUMIFS(DataRegularSeason20242025!$AA$3:$AA$1315,DataRegularSeason20242025!$B$3:$B$1315, "&lt;=" &amp; FT$1, DataRegularSeason20242025!$D$3:$D$1315, $A7)+SUMIFS(DataRegularSeason20242025!$AB$3:$AB$1315,DataRegularSeason20242025!$B$3:$B$1315, "&lt;=" &amp; FT$1, DataRegularSeason20242025!$E$3:$E$1315, $A7)</f>
        <v>12</v>
      </c>
      <c r="FU7">
        <f>SUMIFS(DataRegularSeason20242025!$AA$3:$AA$1315,DataRegularSeason20242025!$B$3:$B$1315, "&lt;=" &amp; FU$1, DataRegularSeason20242025!$D$3:$D$1315, $A7)+SUMIFS(DataRegularSeason20242025!$AB$3:$AB$1315,DataRegularSeason20242025!$B$3:$B$1315, "&lt;=" &amp; FU$1, DataRegularSeason20242025!$E$3:$E$1315, $A7)</f>
        <v>12</v>
      </c>
      <c r="FV7">
        <f>SUMIFS(DataRegularSeason20242025!$AA$3:$AA$1315,DataRegularSeason20242025!$B$3:$B$1315, "&lt;=" &amp; FV$1, DataRegularSeason20242025!$D$3:$D$1315, $A7)+SUMIFS(DataRegularSeason20242025!$AB$3:$AB$1315,DataRegularSeason20242025!$B$3:$B$1315, "&lt;=" &amp; FV$1, DataRegularSeason20242025!$E$3:$E$1315, $A7)</f>
        <v>12</v>
      </c>
      <c r="FW7">
        <f>SUMIFS(DataRegularSeason20242025!$AA$3:$AA$1315,DataRegularSeason20242025!$B$3:$B$1315, "&lt;=" &amp; FW$1, DataRegularSeason20242025!$D$3:$D$1315, $A7)+SUMIFS(DataRegularSeason20242025!$AB$3:$AB$1315,DataRegularSeason20242025!$B$3:$B$1315, "&lt;=" &amp; FW$1, DataRegularSeason20242025!$E$3:$E$1315, $A7)</f>
        <v>12</v>
      </c>
      <c r="FX7">
        <f>SUMIFS(DataRegularSeason20242025!$AA$3:$AA$1315,DataRegularSeason20242025!$B$3:$B$1315, "&lt;=" &amp; FX$1, DataRegularSeason20242025!$D$3:$D$1315, $A7)+SUMIFS(DataRegularSeason20242025!$AB$3:$AB$1315,DataRegularSeason20242025!$B$3:$B$1315, "&lt;=" &amp; FX$1, DataRegularSeason20242025!$E$3:$E$1315, $A7)</f>
        <v>12</v>
      </c>
      <c r="FY7">
        <f>SUMIFS(DataRegularSeason20242025!$AA$3:$AA$1315,DataRegularSeason20242025!$B$3:$B$1315, "&lt;=" &amp; FY$1, DataRegularSeason20242025!$D$3:$D$1315, $A7)+SUMIFS(DataRegularSeason20242025!$AB$3:$AB$1315,DataRegularSeason20242025!$B$3:$B$1315, "&lt;=" &amp; FY$1, DataRegularSeason20242025!$E$3:$E$1315, $A7)</f>
        <v>12</v>
      </c>
      <c r="FZ7">
        <f>SUMIFS(DataRegularSeason20242025!$AA$3:$AA$1315,DataRegularSeason20242025!$B$3:$B$1315, "&lt;=" &amp; FZ$1, DataRegularSeason20242025!$D$3:$D$1315, $A7)+SUMIFS(DataRegularSeason20242025!$AB$3:$AB$1315,DataRegularSeason20242025!$B$3:$B$1315, "&lt;=" &amp; FZ$1, DataRegularSeason20242025!$E$3:$E$1315, $A7)</f>
        <v>12</v>
      </c>
      <c r="GA7">
        <f>SUMIFS(DataRegularSeason20242025!$AA$3:$AA$1315,DataRegularSeason20242025!$B$3:$B$1315, "&lt;=" &amp; GA$1, DataRegularSeason20242025!$D$3:$D$1315, $A7)+SUMIFS(DataRegularSeason20242025!$AB$3:$AB$1315,DataRegularSeason20242025!$B$3:$B$1315, "&lt;=" &amp; GA$1, DataRegularSeason20242025!$E$3:$E$1315, $A7)</f>
        <v>12</v>
      </c>
      <c r="GB7">
        <f>SUMIFS(DataRegularSeason20242025!$AA$3:$AA$1315,DataRegularSeason20242025!$B$3:$B$1315, "&lt;=" &amp; GB$1, DataRegularSeason20242025!$D$3:$D$1315, $A7)+SUMIFS(DataRegularSeason20242025!$AB$3:$AB$1315,DataRegularSeason20242025!$B$3:$B$1315, "&lt;=" &amp; GB$1, DataRegularSeason20242025!$E$3:$E$1315, $A7)</f>
        <v>12</v>
      </c>
      <c r="GC7">
        <f>SUMIFS(DataRegularSeason20242025!$AA$3:$AA$1315,DataRegularSeason20242025!$B$3:$B$1315, "&lt;=" &amp; GC$1, DataRegularSeason20242025!$D$3:$D$1315, $A7)+SUMIFS(DataRegularSeason20242025!$AB$3:$AB$1315,DataRegularSeason20242025!$B$3:$B$1315, "&lt;=" &amp; GC$1, DataRegularSeason20242025!$E$3:$E$1315, $A7)</f>
        <v>12</v>
      </c>
      <c r="GD7">
        <f>SUMIFS(DataRegularSeason20242025!$AA$3:$AA$1315,DataRegularSeason20242025!$B$3:$B$1315, "&lt;=" &amp; GD$1, DataRegularSeason20242025!$D$3:$D$1315, $A7)+SUMIFS(DataRegularSeason20242025!$AB$3:$AB$1315,DataRegularSeason20242025!$B$3:$B$1315, "&lt;=" &amp; GD$1, DataRegularSeason20242025!$E$3:$E$1315, $A7)</f>
        <v>12</v>
      </c>
      <c r="GE7">
        <f>SUMIFS(DataRegularSeason20242025!$AA$3:$AA$1315,DataRegularSeason20242025!$B$3:$B$1315, "&lt;=" &amp; GE$1, DataRegularSeason20242025!$D$3:$D$1315, $A7)+SUMIFS(DataRegularSeason20242025!$AB$3:$AB$1315,DataRegularSeason20242025!$B$3:$B$1315, "&lt;=" &amp; GE$1, DataRegularSeason20242025!$E$3:$E$1315, $A7)</f>
        <v>12</v>
      </c>
      <c r="GF7">
        <f>SUMIFS(DataRegularSeason20242025!$AA$3:$AA$1315,DataRegularSeason20242025!$B$3:$B$1315, "&lt;=" &amp; GF$1, DataRegularSeason20242025!$D$3:$D$1315, $A7)+SUMIFS(DataRegularSeason20242025!$AB$3:$AB$1315,DataRegularSeason20242025!$B$3:$B$1315, "&lt;=" &amp; GF$1, DataRegularSeason20242025!$E$3:$E$1315, $A7)</f>
        <v>12</v>
      </c>
      <c r="GG7">
        <f>SUMIFS(DataRegularSeason20242025!$AA$3:$AA$1315,DataRegularSeason20242025!$B$3:$B$1315, "&lt;=" &amp; GG$1, DataRegularSeason20242025!$D$3:$D$1315, $A7)+SUMIFS(DataRegularSeason20242025!$AB$3:$AB$1315,DataRegularSeason20242025!$B$3:$B$1315, "&lt;=" &amp; GG$1, DataRegularSeason20242025!$E$3:$E$1315, $A7)</f>
        <v>12</v>
      </c>
      <c r="GH7">
        <f>SUMIFS(DataRegularSeason20242025!$AA$3:$AA$1315,DataRegularSeason20242025!$B$3:$B$1315, "&lt;=" &amp; GH$1, DataRegularSeason20242025!$D$3:$D$1315, $A7)+SUMIFS(DataRegularSeason20242025!$AB$3:$AB$1315,DataRegularSeason20242025!$B$3:$B$1315, "&lt;=" &amp; GH$1, DataRegularSeason20242025!$E$3:$E$1315, $A7)</f>
        <v>12</v>
      </c>
      <c r="GI7">
        <f>SUMIFS(DataRegularSeason20242025!$AA$3:$AA$1315,DataRegularSeason20242025!$B$3:$B$1315, "&lt;=" &amp; GI$1, DataRegularSeason20242025!$D$3:$D$1315, $A7)+SUMIFS(DataRegularSeason20242025!$AB$3:$AB$1315,DataRegularSeason20242025!$B$3:$B$1315, "&lt;=" &amp; GI$1, DataRegularSeason20242025!$E$3:$E$1315, $A7)</f>
        <v>12</v>
      </c>
      <c r="GJ7">
        <f>SUMIFS(DataRegularSeason20242025!$AA$3:$AA$1315,DataRegularSeason20242025!$B$3:$B$1315, "&lt;=" &amp; GJ$1, DataRegularSeason20242025!$D$3:$D$1315, $A7)+SUMIFS(DataRegularSeason20242025!$AB$3:$AB$1315,DataRegularSeason20242025!$B$3:$B$1315, "&lt;=" &amp; GJ$1, DataRegularSeason20242025!$E$3:$E$1315, $A7)</f>
        <v>12</v>
      </c>
      <c r="GK7">
        <f>SUMIFS(DataRegularSeason20242025!$AA$3:$AA$1315,DataRegularSeason20242025!$B$3:$B$1315, "&lt;=" &amp; GK$1, DataRegularSeason20242025!$D$3:$D$1315, $A7)+SUMIFS(DataRegularSeason20242025!$AB$3:$AB$1315,DataRegularSeason20242025!$B$3:$B$1315, "&lt;=" &amp; GK$1, DataRegularSeason20242025!$E$3:$E$1315, $A7)</f>
        <v>12</v>
      </c>
      <c r="GL7">
        <f>SUMIFS(DataRegularSeason20242025!$AA$3:$AA$1315,DataRegularSeason20242025!$B$3:$B$1315, "&lt;=" &amp; GL$1, DataRegularSeason20242025!$D$3:$D$1315, $A7)+SUMIFS(DataRegularSeason20242025!$AB$3:$AB$1315,DataRegularSeason20242025!$B$3:$B$1315, "&lt;=" &amp; GL$1, DataRegularSeason20242025!$E$3:$E$1315, $A7)</f>
        <v>12</v>
      </c>
      <c r="GM7">
        <f>SUMIFS(DataRegularSeason20242025!$AA$3:$AA$1315,DataRegularSeason20242025!$B$3:$B$1315, "&lt;=" &amp; GM$1, DataRegularSeason20242025!$D$3:$D$1315, $A7)+SUMIFS(DataRegularSeason20242025!$AB$3:$AB$1315,DataRegularSeason20242025!$B$3:$B$1315, "&lt;=" &amp; GM$1, DataRegularSeason20242025!$E$3:$E$1315, $A7)</f>
        <v>12</v>
      </c>
      <c r="GN7">
        <f>SUMIFS(DataRegularSeason20242025!$AA$3:$AA$1315,DataRegularSeason20242025!$B$3:$B$1315, "&lt;=" &amp; GN$1, DataRegularSeason20242025!$D$3:$D$1315, $A7)+SUMIFS(DataRegularSeason20242025!$AB$3:$AB$1315,DataRegularSeason20242025!$B$3:$B$1315, "&lt;=" &amp; GN$1, DataRegularSeason20242025!$E$3:$E$1315, $A7)</f>
        <v>12</v>
      </c>
      <c r="GO7">
        <f>SUMIFS(DataRegularSeason20242025!$AA$3:$AA$1315,DataRegularSeason20242025!$B$3:$B$1315, "&lt;=" &amp; GO$1, DataRegularSeason20242025!$D$3:$D$1315, $A7)+SUMIFS(DataRegularSeason20242025!$AB$3:$AB$1315,DataRegularSeason20242025!$B$3:$B$1315, "&lt;=" &amp; GO$1, DataRegularSeason20242025!$E$3:$E$1315, $A7)</f>
        <v>12</v>
      </c>
      <c r="GP7">
        <f>SUMIFS(DataRegularSeason20242025!$AA$3:$AA$1315,DataRegularSeason20242025!$B$3:$B$1315, "&lt;=" &amp; GP$1, DataRegularSeason20242025!$D$3:$D$1315, $A7)+SUMIFS(DataRegularSeason20242025!$AB$3:$AB$1315,DataRegularSeason20242025!$B$3:$B$1315, "&lt;=" &amp; GP$1, DataRegularSeason20242025!$E$3:$E$1315, $A7)</f>
        <v>12</v>
      </c>
      <c r="GQ7">
        <f>SUMIFS(DataRegularSeason20242025!$AA$3:$AA$1315,DataRegularSeason20242025!$B$3:$B$1315, "&lt;=" &amp; GQ$1, DataRegularSeason20242025!$D$3:$D$1315, $A7)+SUMIFS(DataRegularSeason20242025!$AB$3:$AB$1315,DataRegularSeason20242025!$B$3:$B$1315, "&lt;=" &amp; GQ$1, DataRegularSeason20242025!$E$3:$E$1315, $A7)</f>
        <v>12</v>
      </c>
      <c r="GR7">
        <f>SUMIFS(DataRegularSeason20242025!$AA$3:$AA$1315,DataRegularSeason20242025!$B$3:$B$1315, "&lt;=" &amp; GR$1, DataRegularSeason20242025!$D$3:$D$1315, $A7)+SUMIFS(DataRegularSeason20242025!$AB$3:$AB$1315,DataRegularSeason20242025!$B$3:$B$1315, "&lt;=" &amp; GR$1, DataRegularSeason20242025!$E$3:$E$1315, $A7)</f>
        <v>12</v>
      </c>
      <c r="GS7">
        <f>SUMIFS(DataRegularSeason20242025!$AA$3:$AA$1315,DataRegularSeason20242025!$B$3:$B$1315, "&lt;=" &amp; GS$1, DataRegularSeason20242025!$D$3:$D$1315, $A7)+SUMIFS(DataRegularSeason20242025!$AB$3:$AB$1315,DataRegularSeason20242025!$B$3:$B$1315, "&lt;=" &amp; GS$1, DataRegularSeason20242025!$E$3:$E$1315, $A7)</f>
        <v>12</v>
      </c>
      <c r="GT7">
        <f>SUMIFS(DataRegularSeason20242025!$AA$3:$AA$1315,DataRegularSeason20242025!$B$3:$B$1315, "&lt;=" &amp; GT$1, DataRegularSeason20242025!$D$3:$D$1315, $A7)+SUMIFS(DataRegularSeason20242025!$AB$3:$AB$1315,DataRegularSeason20242025!$B$3:$B$1315, "&lt;=" &amp; GT$1, DataRegularSeason20242025!$E$3:$E$1315, $A7)</f>
        <v>12</v>
      </c>
      <c r="GU7">
        <f>SUMIFS(DataRegularSeason20242025!$AA$3:$AA$1315,DataRegularSeason20242025!$B$3:$B$1315, "&lt;=" &amp; GU$1, DataRegularSeason20242025!$D$3:$D$1315, $A7)+SUMIFS(DataRegularSeason20242025!$AB$3:$AB$1315,DataRegularSeason20242025!$B$3:$B$1315, "&lt;=" &amp; GU$1, DataRegularSeason20242025!$E$3:$E$1315, $A7)</f>
        <v>12</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11</v>
      </c>
      <c r="AN8">
        <f>SUMIFS(DataRegularSeason20242025!$AA$3:$AA$1315,DataRegularSeason20242025!$B$3:$B$1315, "&lt;=" &amp; AN$1, DataRegularSeason20242025!$D$3:$D$1315, $A8)+SUMIFS(DataRegularSeason20242025!$AB$3:$AB$1315,DataRegularSeason20242025!$B$3:$B$1315, "&lt;=" &amp; AN$1, DataRegularSeason20242025!$E$3:$E$1315, $A8)</f>
        <v>11</v>
      </c>
      <c r="AO8">
        <f>SUMIFS(DataRegularSeason20242025!$AA$3:$AA$1315,DataRegularSeason20242025!$B$3:$B$1315, "&lt;=" &amp; AO$1, DataRegularSeason20242025!$D$3:$D$1315, $A8)+SUMIFS(DataRegularSeason20242025!$AB$3:$AB$1315,DataRegularSeason20242025!$B$3:$B$1315, "&lt;=" &amp; AO$1, DataRegularSeason20242025!$E$3:$E$1315, $A8)</f>
        <v>11</v>
      </c>
      <c r="AP8">
        <f>SUMIFS(DataRegularSeason20242025!$AA$3:$AA$1315,DataRegularSeason20242025!$B$3:$B$1315, "&lt;=" &amp; AP$1, DataRegularSeason20242025!$D$3:$D$1315, $A8)+SUMIFS(DataRegularSeason20242025!$AB$3:$AB$1315,DataRegularSeason20242025!$B$3:$B$1315, "&lt;=" &amp; AP$1, DataRegularSeason20242025!$E$3:$E$1315, $A8)</f>
        <v>11</v>
      </c>
      <c r="AQ8">
        <f>SUMIFS(DataRegularSeason20242025!$AA$3:$AA$1315,DataRegularSeason20242025!$B$3:$B$1315, "&lt;=" &amp; AQ$1, DataRegularSeason20242025!$D$3:$D$1315, $A8)+SUMIFS(DataRegularSeason20242025!$AB$3:$AB$1315,DataRegularSeason20242025!$B$3:$B$1315, "&lt;=" &amp; AQ$1, DataRegularSeason20242025!$E$3:$E$1315, $A8)</f>
        <v>11</v>
      </c>
      <c r="AR8">
        <f>SUMIFS(DataRegularSeason20242025!$AA$3:$AA$1315,DataRegularSeason20242025!$B$3:$B$1315, "&lt;=" &amp; AR$1, DataRegularSeason20242025!$D$3:$D$1315, $A8)+SUMIFS(DataRegularSeason20242025!$AB$3:$AB$1315,DataRegularSeason20242025!$B$3:$B$1315, "&lt;=" &amp; AR$1, DataRegularSeason20242025!$E$3:$E$1315, $A8)</f>
        <v>11</v>
      </c>
      <c r="AS8">
        <f>SUMIFS(DataRegularSeason20242025!$AA$3:$AA$1315,DataRegularSeason20242025!$B$3:$B$1315, "&lt;=" &amp; AS$1, DataRegularSeason20242025!$D$3:$D$1315, $A8)+SUMIFS(DataRegularSeason20242025!$AB$3:$AB$1315,DataRegularSeason20242025!$B$3:$B$1315, "&lt;=" &amp; AS$1, DataRegularSeason20242025!$E$3:$E$1315, $A8)</f>
        <v>11</v>
      </c>
      <c r="AT8">
        <f>SUMIFS(DataRegularSeason20242025!$AA$3:$AA$1315,DataRegularSeason20242025!$B$3:$B$1315, "&lt;=" &amp; AT$1, DataRegularSeason20242025!$D$3:$D$1315, $A8)+SUMIFS(DataRegularSeason20242025!$AB$3:$AB$1315,DataRegularSeason20242025!$B$3:$B$1315, "&lt;=" &amp; AT$1, DataRegularSeason20242025!$E$3:$E$1315, $A8)</f>
        <v>11</v>
      </c>
      <c r="AU8">
        <f>SUMIFS(DataRegularSeason20242025!$AA$3:$AA$1315,DataRegularSeason20242025!$B$3:$B$1315, "&lt;=" &amp; AU$1, DataRegularSeason20242025!$D$3:$D$1315, $A8)+SUMIFS(DataRegularSeason20242025!$AB$3:$AB$1315,DataRegularSeason20242025!$B$3:$B$1315, "&lt;=" &amp; AU$1, DataRegularSeason20242025!$E$3:$E$1315, $A8)</f>
        <v>11</v>
      </c>
      <c r="AV8">
        <f>SUMIFS(DataRegularSeason20242025!$AA$3:$AA$1315,DataRegularSeason20242025!$B$3:$B$1315, "&lt;=" &amp; AV$1, DataRegularSeason20242025!$D$3:$D$1315, $A8)+SUMIFS(DataRegularSeason20242025!$AB$3:$AB$1315,DataRegularSeason20242025!$B$3:$B$1315, "&lt;=" &amp; AV$1, DataRegularSeason20242025!$E$3:$E$1315, $A8)</f>
        <v>11</v>
      </c>
      <c r="AW8">
        <f>SUMIFS(DataRegularSeason20242025!$AA$3:$AA$1315,DataRegularSeason20242025!$B$3:$B$1315, "&lt;=" &amp; AW$1, DataRegularSeason20242025!$D$3:$D$1315, $A8)+SUMIFS(DataRegularSeason20242025!$AB$3:$AB$1315,DataRegularSeason20242025!$B$3:$B$1315, "&lt;=" &amp; AW$1, DataRegularSeason20242025!$E$3:$E$1315, $A8)</f>
        <v>11</v>
      </c>
      <c r="AX8">
        <f>SUMIFS(DataRegularSeason20242025!$AA$3:$AA$1315,DataRegularSeason20242025!$B$3:$B$1315, "&lt;=" &amp; AX$1, DataRegularSeason20242025!$D$3:$D$1315, $A8)+SUMIFS(DataRegularSeason20242025!$AB$3:$AB$1315,DataRegularSeason20242025!$B$3:$B$1315, "&lt;=" &amp; AX$1, DataRegularSeason20242025!$E$3:$E$1315, $A8)</f>
        <v>11</v>
      </c>
      <c r="AY8">
        <f>SUMIFS(DataRegularSeason20242025!$AA$3:$AA$1315,DataRegularSeason20242025!$B$3:$B$1315, "&lt;=" &amp; AY$1, DataRegularSeason20242025!$D$3:$D$1315, $A8)+SUMIFS(DataRegularSeason20242025!$AB$3:$AB$1315,DataRegularSeason20242025!$B$3:$B$1315, "&lt;=" &amp; AY$1, DataRegularSeason20242025!$E$3:$E$1315, $A8)</f>
        <v>11</v>
      </c>
      <c r="AZ8">
        <f>SUMIFS(DataRegularSeason20242025!$AA$3:$AA$1315,DataRegularSeason20242025!$B$3:$B$1315, "&lt;=" &amp; AZ$1, DataRegularSeason20242025!$D$3:$D$1315, $A8)+SUMIFS(DataRegularSeason20242025!$AB$3:$AB$1315,DataRegularSeason20242025!$B$3:$B$1315, "&lt;=" &amp; AZ$1, DataRegularSeason20242025!$E$3:$E$1315, $A8)</f>
        <v>11</v>
      </c>
      <c r="BA8">
        <f>SUMIFS(DataRegularSeason20242025!$AA$3:$AA$1315,DataRegularSeason20242025!$B$3:$B$1315, "&lt;=" &amp; BA$1, DataRegularSeason20242025!$D$3:$D$1315, $A8)+SUMIFS(DataRegularSeason20242025!$AB$3:$AB$1315,DataRegularSeason20242025!$B$3:$B$1315, "&lt;=" &amp; BA$1, DataRegularSeason20242025!$E$3:$E$1315, $A8)</f>
        <v>11</v>
      </c>
      <c r="BB8">
        <f>SUMIFS(DataRegularSeason20242025!$AA$3:$AA$1315,DataRegularSeason20242025!$B$3:$B$1315, "&lt;=" &amp; BB$1, DataRegularSeason20242025!$D$3:$D$1315, $A8)+SUMIFS(DataRegularSeason20242025!$AB$3:$AB$1315,DataRegularSeason20242025!$B$3:$B$1315, "&lt;=" &amp; BB$1, DataRegularSeason20242025!$E$3:$E$1315, $A8)</f>
        <v>11</v>
      </c>
      <c r="BC8">
        <f>SUMIFS(DataRegularSeason20242025!$AA$3:$AA$1315,DataRegularSeason20242025!$B$3:$B$1315, "&lt;=" &amp; BC$1, DataRegularSeason20242025!$D$3:$D$1315, $A8)+SUMIFS(DataRegularSeason20242025!$AB$3:$AB$1315,DataRegularSeason20242025!$B$3:$B$1315, "&lt;=" &amp; BC$1, DataRegularSeason20242025!$E$3:$E$1315, $A8)</f>
        <v>11</v>
      </c>
      <c r="BD8">
        <f>SUMIFS(DataRegularSeason20242025!$AA$3:$AA$1315,DataRegularSeason20242025!$B$3:$B$1315, "&lt;=" &amp; BD$1, DataRegularSeason20242025!$D$3:$D$1315, $A8)+SUMIFS(DataRegularSeason20242025!$AB$3:$AB$1315,DataRegularSeason20242025!$B$3:$B$1315, "&lt;=" &amp; BD$1, DataRegularSeason20242025!$E$3:$E$1315, $A8)</f>
        <v>11</v>
      </c>
      <c r="BE8">
        <f>SUMIFS(DataRegularSeason20242025!$AA$3:$AA$1315,DataRegularSeason20242025!$B$3:$B$1315, "&lt;=" &amp; BE$1, DataRegularSeason20242025!$D$3:$D$1315, $A8)+SUMIFS(DataRegularSeason20242025!$AB$3:$AB$1315,DataRegularSeason20242025!$B$3:$B$1315, "&lt;=" &amp; BE$1, DataRegularSeason20242025!$E$3:$E$1315, $A8)</f>
        <v>11</v>
      </c>
      <c r="BF8">
        <f>SUMIFS(DataRegularSeason20242025!$AA$3:$AA$1315,DataRegularSeason20242025!$B$3:$B$1315, "&lt;=" &amp; BF$1, DataRegularSeason20242025!$D$3:$D$1315, $A8)+SUMIFS(DataRegularSeason20242025!$AB$3:$AB$1315,DataRegularSeason20242025!$B$3:$B$1315, "&lt;=" &amp; BF$1, DataRegularSeason20242025!$E$3:$E$1315, $A8)</f>
        <v>11</v>
      </c>
      <c r="BG8">
        <f>SUMIFS(DataRegularSeason20242025!$AA$3:$AA$1315,DataRegularSeason20242025!$B$3:$B$1315, "&lt;=" &amp; BG$1, DataRegularSeason20242025!$D$3:$D$1315, $A8)+SUMIFS(DataRegularSeason20242025!$AB$3:$AB$1315,DataRegularSeason20242025!$B$3:$B$1315, "&lt;=" &amp; BG$1, DataRegularSeason20242025!$E$3:$E$1315, $A8)</f>
        <v>11</v>
      </c>
      <c r="BH8">
        <f>SUMIFS(DataRegularSeason20242025!$AA$3:$AA$1315,DataRegularSeason20242025!$B$3:$B$1315, "&lt;=" &amp; BH$1, DataRegularSeason20242025!$D$3:$D$1315, $A8)+SUMIFS(DataRegularSeason20242025!$AB$3:$AB$1315,DataRegularSeason20242025!$B$3:$B$1315, "&lt;=" &amp; BH$1, DataRegularSeason20242025!$E$3:$E$1315, $A8)</f>
        <v>11</v>
      </c>
      <c r="BI8">
        <f>SUMIFS(DataRegularSeason20242025!$AA$3:$AA$1315,DataRegularSeason20242025!$B$3:$B$1315, "&lt;=" &amp; BI$1, DataRegularSeason20242025!$D$3:$D$1315, $A8)+SUMIFS(DataRegularSeason20242025!$AB$3:$AB$1315,DataRegularSeason20242025!$B$3:$B$1315, "&lt;=" &amp; BI$1, DataRegularSeason20242025!$E$3:$E$1315, $A8)</f>
        <v>11</v>
      </c>
      <c r="BJ8">
        <f>SUMIFS(DataRegularSeason20242025!$AA$3:$AA$1315,DataRegularSeason20242025!$B$3:$B$1315, "&lt;=" &amp; BJ$1, DataRegularSeason20242025!$D$3:$D$1315, $A8)+SUMIFS(DataRegularSeason20242025!$AB$3:$AB$1315,DataRegularSeason20242025!$B$3:$B$1315, "&lt;=" &amp; BJ$1, DataRegularSeason20242025!$E$3:$E$1315, $A8)</f>
        <v>11</v>
      </c>
      <c r="BK8">
        <f>SUMIFS(DataRegularSeason20242025!$AA$3:$AA$1315,DataRegularSeason20242025!$B$3:$B$1315, "&lt;=" &amp; BK$1, DataRegularSeason20242025!$D$3:$D$1315, $A8)+SUMIFS(DataRegularSeason20242025!$AB$3:$AB$1315,DataRegularSeason20242025!$B$3:$B$1315, "&lt;=" &amp; BK$1, DataRegularSeason20242025!$E$3:$E$1315, $A8)</f>
        <v>11</v>
      </c>
      <c r="BL8">
        <f>SUMIFS(DataRegularSeason20242025!$AA$3:$AA$1315,DataRegularSeason20242025!$B$3:$B$1315, "&lt;=" &amp; BL$1, DataRegularSeason20242025!$D$3:$D$1315, $A8)+SUMIFS(DataRegularSeason20242025!$AB$3:$AB$1315,DataRegularSeason20242025!$B$3:$B$1315, "&lt;=" &amp; BL$1, DataRegularSeason20242025!$E$3:$E$1315, $A8)</f>
        <v>11</v>
      </c>
      <c r="BM8">
        <f>SUMIFS(DataRegularSeason20242025!$AA$3:$AA$1315,DataRegularSeason20242025!$B$3:$B$1315, "&lt;=" &amp; BM$1, DataRegularSeason20242025!$D$3:$D$1315, $A8)+SUMIFS(DataRegularSeason20242025!$AB$3:$AB$1315,DataRegularSeason20242025!$B$3:$B$1315, "&lt;=" &amp; BM$1, DataRegularSeason20242025!$E$3:$E$1315, $A8)</f>
        <v>11</v>
      </c>
      <c r="BN8">
        <f>SUMIFS(DataRegularSeason20242025!$AA$3:$AA$1315,DataRegularSeason20242025!$B$3:$B$1315, "&lt;=" &amp; BN$1, DataRegularSeason20242025!$D$3:$D$1315, $A8)+SUMIFS(DataRegularSeason20242025!$AB$3:$AB$1315,DataRegularSeason20242025!$B$3:$B$1315, "&lt;=" &amp; BN$1, DataRegularSeason20242025!$E$3:$E$1315, $A8)</f>
        <v>11</v>
      </c>
      <c r="BO8">
        <f>SUMIFS(DataRegularSeason20242025!$AA$3:$AA$1315,DataRegularSeason20242025!$B$3:$B$1315, "&lt;=" &amp; BO$1, DataRegularSeason20242025!$D$3:$D$1315, $A8)+SUMIFS(DataRegularSeason20242025!$AB$3:$AB$1315,DataRegularSeason20242025!$B$3:$B$1315, "&lt;=" &amp; BO$1, DataRegularSeason20242025!$E$3:$E$1315, $A8)</f>
        <v>11</v>
      </c>
      <c r="BP8">
        <f>SUMIFS(DataRegularSeason20242025!$AA$3:$AA$1315,DataRegularSeason20242025!$B$3:$B$1315, "&lt;=" &amp; BP$1, DataRegularSeason20242025!$D$3:$D$1315, $A8)+SUMIFS(DataRegularSeason20242025!$AB$3:$AB$1315,DataRegularSeason20242025!$B$3:$B$1315, "&lt;=" &amp; BP$1, DataRegularSeason20242025!$E$3:$E$1315, $A8)</f>
        <v>11</v>
      </c>
      <c r="BQ8">
        <f>SUMIFS(DataRegularSeason20242025!$AA$3:$AA$1315,DataRegularSeason20242025!$B$3:$B$1315, "&lt;=" &amp; BQ$1, DataRegularSeason20242025!$D$3:$D$1315, $A8)+SUMIFS(DataRegularSeason20242025!$AB$3:$AB$1315,DataRegularSeason20242025!$B$3:$B$1315, "&lt;=" &amp; BQ$1, DataRegularSeason20242025!$E$3:$E$1315, $A8)</f>
        <v>11</v>
      </c>
      <c r="BR8">
        <f>SUMIFS(DataRegularSeason20242025!$AA$3:$AA$1315,DataRegularSeason20242025!$B$3:$B$1315, "&lt;=" &amp; BR$1, DataRegularSeason20242025!$D$3:$D$1315, $A8)+SUMIFS(DataRegularSeason20242025!$AB$3:$AB$1315,DataRegularSeason20242025!$B$3:$B$1315, "&lt;=" &amp; BR$1, DataRegularSeason20242025!$E$3:$E$1315, $A8)</f>
        <v>11</v>
      </c>
      <c r="BS8">
        <f>SUMIFS(DataRegularSeason20242025!$AA$3:$AA$1315,DataRegularSeason20242025!$B$3:$B$1315, "&lt;=" &amp; BS$1, DataRegularSeason20242025!$D$3:$D$1315, $A8)+SUMIFS(DataRegularSeason20242025!$AB$3:$AB$1315,DataRegularSeason20242025!$B$3:$B$1315, "&lt;=" &amp; BS$1, DataRegularSeason20242025!$E$3:$E$1315, $A8)</f>
        <v>11</v>
      </c>
      <c r="BT8">
        <f>SUMIFS(DataRegularSeason20242025!$AA$3:$AA$1315,DataRegularSeason20242025!$B$3:$B$1315, "&lt;=" &amp; BT$1, DataRegularSeason20242025!$D$3:$D$1315, $A8)+SUMIFS(DataRegularSeason20242025!$AB$3:$AB$1315,DataRegularSeason20242025!$B$3:$B$1315, "&lt;=" &amp; BT$1, DataRegularSeason20242025!$E$3:$E$1315, $A8)</f>
        <v>11</v>
      </c>
      <c r="BU8">
        <f>SUMIFS(DataRegularSeason20242025!$AA$3:$AA$1315,DataRegularSeason20242025!$B$3:$B$1315, "&lt;=" &amp; BU$1, DataRegularSeason20242025!$D$3:$D$1315, $A8)+SUMIFS(DataRegularSeason20242025!$AB$3:$AB$1315,DataRegularSeason20242025!$B$3:$B$1315, "&lt;=" &amp; BU$1, DataRegularSeason20242025!$E$3:$E$1315, $A8)</f>
        <v>11</v>
      </c>
      <c r="BV8">
        <f>SUMIFS(DataRegularSeason20242025!$AA$3:$AA$1315,DataRegularSeason20242025!$B$3:$B$1315, "&lt;=" &amp; BV$1, DataRegularSeason20242025!$D$3:$D$1315, $A8)+SUMIFS(DataRegularSeason20242025!$AB$3:$AB$1315,DataRegularSeason20242025!$B$3:$B$1315, "&lt;=" &amp; BV$1, DataRegularSeason20242025!$E$3:$E$1315, $A8)</f>
        <v>11</v>
      </c>
      <c r="BW8">
        <f>SUMIFS(DataRegularSeason20242025!$AA$3:$AA$1315,DataRegularSeason20242025!$B$3:$B$1315, "&lt;=" &amp; BW$1, DataRegularSeason20242025!$D$3:$D$1315, $A8)+SUMIFS(DataRegularSeason20242025!$AB$3:$AB$1315,DataRegularSeason20242025!$B$3:$B$1315, "&lt;=" &amp; BW$1, DataRegularSeason20242025!$E$3:$E$1315, $A8)</f>
        <v>11</v>
      </c>
      <c r="BX8">
        <f>SUMIFS(DataRegularSeason20242025!$AA$3:$AA$1315,DataRegularSeason20242025!$B$3:$B$1315, "&lt;=" &amp; BX$1, DataRegularSeason20242025!$D$3:$D$1315, $A8)+SUMIFS(DataRegularSeason20242025!$AB$3:$AB$1315,DataRegularSeason20242025!$B$3:$B$1315, "&lt;=" &amp; BX$1, DataRegularSeason20242025!$E$3:$E$1315, $A8)</f>
        <v>11</v>
      </c>
      <c r="BY8">
        <f>SUMIFS(DataRegularSeason20242025!$AA$3:$AA$1315,DataRegularSeason20242025!$B$3:$B$1315, "&lt;=" &amp; BY$1, DataRegularSeason20242025!$D$3:$D$1315, $A8)+SUMIFS(DataRegularSeason20242025!$AB$3:$AB$1315,DataRegularSeason20242025!$B$3:$B$1315, "&lt;=" &amp; BY$1, DataRegularSeason20242025!$E$3:$E$1315, $A8)</f>
        <v>11</v>
      </c>
      <c r="BZ8">
        <f>SUMIFS(DataRegularSeason20242025!$AA$3:$AA$1315,DataRegularSeason20242025!$B$3:$B$1315, "&lt;=" &amp; BZ$1, DataRegularSeason20242025!$D$3:$D$1315, $A8)+SUMIFS(DataRegularSeason20242025!$AB$3:$AB$1315,DataRegularSeason20242025!$B$3:$B$1315, "&lt;=" &amp; BZ$1, DataRegularSeason20242025!$E$3:$E$1315, $A8)</f>
        <v>11</v>
      </c>
      <c r="CA8">
        <f>SUMIFS(DataRegularSeason20242025!$AA$3:$AA$1315,DataRegularSeason20242025!$B$3:$B$1315, "&lt;=" &amp; CA$1, DataRegularSeason20242025!$D$3:$D$1315, $A8)+SUMIFS(DataRegularSeason20242025!$AB$3:$AB$1315,DataRegularSeason20242025!$B$3:$B$1315, "&lt;=" &amp; CA$1, DataRegularSeason20242025!$E$3:$E$1315, $A8)</f>
        <v>11</v>
      </c>
      <c r="CB8">
        <f>SUMIFS(DataRegularSeason20242025!$AA$3:$AA$1315,DataRegularSeason20242025!$B$3:$B$1315, "&lt;=" &amp; CB$1, DataRegularSeason20242025!$D$3:$D$1315, $A8)+SUMIFS(DataRegularSeason20242025!$AB$3:$AB$1315,DataRegularSeason20242025!$B$3:$B$1315, "&lt;=" &amp; CB$1, DataRegularSeason20242025!$E$3:$E$1315, $A8)</f>
        <v>11</v>
      </c>
      <c r="CC8">
        <f>SUMIFS(DataRegularSeason20242025!$AA$3:$AA$1315,DataRegularSeason20242025!$B$3:$B$1315, "&lt;=" &amp; CC$1, DataRegularSeason20242025!$D$3:$D$1315, $A8)+SUMIFS(DataRegularSeason20242025!$AB$3:$AB$1315,DataRegularSeason20242025!$B$3:$B$1315, "&lt;=" &amp; CC$1, DataRegularSeason20242025!$E$3:$E$1315, $A8)</f>
        <v>11</v>
      </c>
      <c r="CD8">
        <f>SUMIFS(DataRegularSeason20242025!$AA$3:$AA$1315,DataRegularSeason20242025!$B$3:$B$1315, "&lt;=" &amp; CD$1, DataRegularSeason20242025!$D$3:$D$1315, $A8)+SUMIFS(DataRegularSeason20242025!$AB$3:$AB$1315,DataRegularSeason20242025!$B$3:$B$1315, "&lt;=" &amp; CD$1, DataRegularSeason20242025!$E$3:$E$1315, $A8)</f>
        <v>11</v>
      </c>
      <c r="CE8">
        <f>SUMIFS(DataRegularSeason20242025!$AA$3:$AA$1315,DataRegularSeason20242025!$B$3:$B$1315, "&lt;=" &amp; CE$1, DataRegularSeason20242025!$D$3:$D$1315, $A8)+SUMIFS(DataRegularSeason20242025!$AB$3:$AB$1315,DataRegularSeason20242025!$B$3:$B$1315, "&lt;=" &amp; CE$1, DataRegularSeason20242025!$E$3:$E$1315, $A8)</f>
        <v>11</v>
      </c>
      <c r="CF8">
        <f>SUMIFS(DataRegularSeason20242025!$AA$3:$AA$1315,DataRegularSeason20242025!$B$3:$B$1315, "&lt;=" &amp; CF$1, DataRegularSeason20242025!$D$3:$D$1315, $A8)+SUMIFS(DataRegularSeason20242025!$AB$3:$AB$1315,DataRegularSeason20242025!$B$3:$B$1315, "&lt;=" &amp; CF$1, DataRegularSeason20242025!$E$3:$E$1315, $A8)</f>
        <v>11</v>
      </c>
      <c r="CG8">
        <f>SUMIFS(DataRegularSeason20242025!$AA$3:$AA$1315,DataRegularSeason20242025!$B$3:$B$1315, "&lt;=" &amp; CG$1, DataRegularSeason20242025!$D$3:$D$1315, $A8)+SUMIFS(DataRegularSeason20242025!$AB$3:$AB$1315,DataRegularSeason20242025!$B$3:$B$1315, "&lt;=" &amp; CG$1, DataRegularSeason20242025!$E$3:$E$1315, $A8)</f>
        <v>11</v>
      </c>
      <c r="CH8">
        <f>SUMIFS(DataRegularSeason20242025!$AA$3:$AA$1315,DataRegularSeason20242025!$B$3:$B$1315, "&lt;=" &amp; CH$1, DataRegularSeason20242025!$D$3:$D$1315, $A8)+SUMIFS(DataRegularSeason20242025!$AB$3:$AB$1315,DataRegularSeason20242025!$B$3:$B$1315, "&lt;=" &amp; CH$1, DataRegularSeason20242025!$E$3:$E$1315, $A8)</f>
        <v>11</v>
      </c>
      <c r="CI8">
        <f>SUMIFS(DataRegularSeason20242025!$AA$3:$AA$1315,DataRegularSeason20242025!$B$3:$B$1315, "&lt;=" &amp; CI$1, DataRegularSeason20242025!$D$3:$D$1315, $A8)+SUMIFS(DataRegularSeason20242025!$AB$3:$AB$1315,DataRegularSeason20242025!$B$3:$B$1315, "&lt;=" &amp; CI$1, DataRegularSeason20242025!$E$3:$E$1315, $A8)</f>
        <v>11</v>
      </c>
      <c r="CJ8">
        <f>SUMIFS(DataRegularSeason20242025!$AA$3:$AA$1315,DataRegularSeason20242025!$B$3:$B$1315, "&lt;=" &amp; CJ$1, DataRegularSeason20242025!$D$3:$D$1315, $A8)+SUMIFS(DataRegularSeason20242025!$AB$3:$AB$1315,DataRegularSeason20242025!$B$3:$B$1315, "&lt;=" &amp; CJ$1, DataRegularSeason20242025!$E$3:$E$1315, $A8)</f>
        <v>11</v>
      </c>
      <c r="CK8">
        <f>SUMIFS(DataRegularSeason20242025!$AA$3:$AA$1315,DataRegularSeason20242025!$B$3:$B$1315, "&lt;=" &amp; CK$1, DataRegularSeason20242025!$D$3:$D$1315, $A8)+SUMIFS(DataRegularSeason20242025!$AB$3:$AB$1315,DataRegularSeason20242025!$B$3:$B$1315, "&lt;=" &amp; CK$1, DataRegularSeason20242025!$E$3:$E$1315, $A8)</f>
        <v>11</v>
      </c>
      <c r="CL8">
        <f>SUMIFS(DataRegularSeason20242025!$AA$3:$AA$1315,DataRegularSeason20242025!$B$3:$B$1315, "&lt;=" &amp; CL$1, DataRegularSeason20242025!$D$3:$D$1315, $A8)+SUMIFS(DataRegularSeason20242025!$AB$3:$AB$1315,DataRegularSeason20242025!$B$3:$B$1315, "&lt;=" &amp; CL$1, DataRegularSeason20242025!$E$3:$E$1315, $A8)</f>
        <v>11</v>
      </c>
      <c r="CM8">
        <f>SUMIFS(DataRegularSeason20242025!$AA$3:$AA$1315,DataRegularSeason20242025!$B$3:$B$1315, "&lt;=" &amp; CM$1, DataRegularSeason20242025!$D$3:$D$1315, $A8)+SUMIFS(DataRegularSeason20242025!$AB$3:$AB$1315,DataRegularSeason20242025!$B$3:$B$1315, "&lt;=" &amp; CM$1, DataRegularSeason20242025!$E$3:$E$1315, $A8)</f>
        <v>11</v>
      </c>
      <c r="CN8">
        <f>SUMIFS(DataRegularSeason20242025!$AA$3:$AA$1315,DataRegularSeason20242025!$B$3:$B$1315, "&lt;=" &amp; CN$1, DataRegularSeason20242025!$D$3:$D$1315, $A8)+SUMIFS(DataRegularSeason20242025!$AB$3:$AB$1315,DataRegularSeason20242025!$B$3:$B$1315, "&lt;=" &amp; CN$1, DataRegularSeason20242025!$E$3:$E$1315, $A8)</f>
        <v>11</v>
      </c>
      <c r="CO8">
        <f>SUMIFS(DataRegularSeason20242025!$AA$3:$AA$1315,DataRegularSeason20242025!$B$3:$B$1315, "&lt;=" &amp; CO$1, DataRegularSeason20242025!$D$3:$D$1315, $A8)+SUMIFS(DataRegularSeason20242025!$AB$3:$AB$1315,DataRegularSeason20242025!$B$3:$B$1315, "&lt;=" &amp; CO$1, DataRegularSeason20242025!$E$3:$E$1315, $A8)</f>
        <v>11</v>
      </c>
      <c r="CP8">
        <f>SUMIFS(DataRegularSeason20242025!$AA$3:$AA$1315,DataRegularSeason20242025!$B$3:$B$1315, "&lt;=" &amp; CP$1, DataRegularSeason20242025!$D$3:$D$1315, $A8)+SUMIFS(DataRegularSeason20242025!$AB$3:$AB$1315,DataRegularSeason20242025!$B$3:$B$1315, "&lt;=" &amp; CP$1, DataRegularSeason20242025!$E$3:$E$1315, $A8)</f>
        <v>11</v>
      </c>
      <c r="CQ8">
        <f>SUMIFS(DataRegularSeason20242025!$AA$3:$AA$1315,DataRegularSeason20242025!$B$3:$B$1315, "&lt;=" &amp; CQ$1, DataRegularSeason20242025!$D$3:$D$1315, $A8)+SUMIFS(DataRegularSeason20242025!$AB$3:$AB$1315,DataRegularSeason20242025!$B$3:$B$1315, "&lt;=" &amp; CQ$1, DataRegularSeason20242025!$E$3:$E$1315, $A8)</f>
        <v>11</v>
      </c>
      <c r="CR8">
        <f>SUMIFS(DataRegularSeason20242025!$AA$3:$AA$1315,DataRegularSeason20242025!$B$3:$B$1315, "&lt;=" &amp; CR$1, DataRegularSeason20242025!$D$3:$D$1315, $A8)+SUMIFS(DataRegularSeason20242025!$AB$3:$AB$1315,DataRegularSeason20242025!$B$3:$B$1315, "&lt;=" &amp; CR$1, DataRegularSeason20242025!$E$3:$E$1315, $A8)</f>
        <v>11</v>
      </c>
      <c r="CS8">
        <f>SUMIFS(DataRegularSeason20242025!$AA$3:$AA$1315,DataRegularSeason20242025!$B$3:$B$1315, "&lt;=" &amp; CS$1, DataRegularSeason20242025!$D$3:$D$1315, $A8)+SUMIFS(DataRegularSeason20242025!$AB$3:$AB$1315,DataRegularSeason20242025!$B$3:$B$1315, "&lt;=" &amp; CS$1, DataRegularSeason20242025!$E$3:$E$1315, $A8)</f>
        <v>11</v>
      </c>
      <c r="CT8">
        <f>SUMIFS(DataRegularSeason20242025!$AA$3:$AA$1315,DataRegularSeason20242025!$B$3:$B$1315, "&lt;=" &amp; CT$1, DataRegularSeason20242025!$D$3:$D$1315, $A8)+SUMIFS(DataRegularSeason20242025!$AB$3:$AB$1315,DataRegularSeason20242025!$B$3:$B$1315, "&lt;=" &amp; CT$1, DataRegularSeason20242025!$E$3:$E$1315, $A8)</f>
        <v>11</v>
      </c>
      <c r="CU8">
        <f>SUMIFS(DataRegularSeason20242025!$AA$3:$AA$1315,DataRegularSeason20242025!$B$3:$B$1315, "&lt;=" &amp; CU$1, DataRegularSeason20242025!$D$3:$D$1315, $A8)+SUMIFS(DataRegularSeason20242025!$AB$3:$AB$1315,DataRegularSeason20242025!$B$3:$B$1315, "&lt;=" &amp; CU$1, DataRegularSeason20242025!$E$3:$E$1315, $A8)</f>
        <v>11</v>
      </c>
      <c r="CV8">
        <f>SUMIFS(DataRegularSeason20242025!$AA$3:$AA$1315,DataRegularSeason20242025!$B$3:$B$1315, "&lt;=" &amp; CV$1, DataRegularSeason20242025!$D$3:$D$1315, $A8)+SUMIFS(DataRegularSeason20242025!$AB$3:$AB$1315,DataRegularSeason20242025!$B$3:$B$1315, "&lt;=" &amp; CV$1, DataRegularSeason20242025!$E$3:$E$1315, $A8)</f>
        <v>11</v>
      </c>
      <c r="CW8">
        <f>SUMIFS(DataRegularSeason20242025!$AA$3:$AA$1315,DataRegularSeason20242025!$B$3:$B$1315, "&lt;=" &amp; CW$1, DataRegularSeason20242025!$D$3:$D$1315, $A8)+SUMIFS(DataRegularSeason20242025!$AB$3:$AB$1315,DataRegularSeason20242025!$B$3:$B$1315, "&lt;=" &amp; CW$1, DataRegularSeason20242025!$E$3:$E$1315, $A8)</f>
        <v>11</v>
      </c>
      <c r="CX8">
        <f>SUMIFS(DataRegularSeason20242025!$AA$3:$AA$1315,DataRegularSeason20242025!$B$3:$B$1315, "&lt;=" &amp; CX$1, DataRegularSeason20242025!$D$3:$D$1315, $A8)+SUMIFS(DataRegularSeason20242025!$AB$3:$AB$1315,DataRegularSeason20242025!$B$3:$B$1315, "&lt;=" &amp; CX$1, DataRegularSeason20242025!$E$3:$E$1315, $A8)</f>
        <v>11</v>
      </c>
      <c r="CY8">
        <f>SUMIFS(DataRegularSeason20242025!$AA$3:$AA$1315,DataRegularSeason20242025!$B$3:$B$1315, "&lt;=" &amp; CY$1, DataRegularSeason20242025!$D$3:$D$1315, $A8)+SUMIFS(DataRegularSeason20242025!$AB$3:$AB$1315,DataRegularSeason20242025!$B$3:$B$1315, "&lt;=" &amp; CY$1, DataRegularSeason20242025!$E$3:$E$1315, $A8)</f>
        <v>11</v>
      </c>
      <c r="CZ8">
        <f>SUMIFS(DataRegularSeason20242025!$AA$3:$AA$1315,DataRegularSeason20242025!$B$3:$B$1315, "&lt;=" &amp; CZ$1, DataRegularSeason20242025!$D$3:$D$1315, $A8)+SUMIFS(DataRegularSeason20242025!$AB$3:$AB$1315,DataRegularSeason20242025!$B$3:$B$1315, "&lt;=" &amp; CZ$1, DataRegularSeason20242025!$E$3:$E$1315, $A8)</f>
        <v>11</v>
      </c>
      <c r="DA8">
        <f>SUMIFS(DataRegularSeason20242025!$AA$3:$AA$1315,DataRegularSeason20242025!$B$3:$B$1315, "&lt;=" &amp; DA$1, DataRegularSeason20242025!$D$3:$D$1315, $A8)+SUMIFS(DataRegularSeason20242025!$AB$3:$AB$1315,DataRegularSeason20242025!$B$3:$B$1315, "&lt;=" &amp; DA$1, DataRegularSeason20242025!$E$3:$E$1315, $A8)</f>
        <v>11</v>
      </c>
      <c r="DB8">
        <f>SUMIFS(DataRegularSeason20242025!$AA$3:$AA$1315,DataRegularSeason20242025!$B$3:$B$1315, "&lt;=" &amp; DB$1, DataRegularSeason20242025!$D$3:$D$1315, $A8)+SUMIFS(DataRegularSeason20242025!$AB$3:$AB$1315,DataRegularSeason20242025!$B$3:$B$1315, "&lt;=" &amp; DB$1, DataRegularSeason20242025!$E$3:$E$1315, $A8)</f>
        <v>11</v>
      </c>
      <c r="DC8">
        <f>SUMIFS(DataRegularSeason20242025!$AA$3:$AA$1315,DataRegularSeason20242025!$B$3:$B$1315, "&lt;=" &amp; DC$1, DataRegularSeason20242025!$D$3:$D$1315, $A8)+SUMIFS(DataRegularSeason20242025!$AB$3:$AB$1315,DataRegularSeason20242025!$B$3:$B$1315, "&lt;=" &amp; DC$1, DataRegularSeason20242025!$E$3:$E$1315, $A8)</f>
        <v>11</v>
      </c>
      <c r="DD8">
        <f>SUMIFS(DataRegularSeason20242025!$AA$3:$AA$1315,DataRegularSeason20242025!$B$3:$B$1315, "&lt;=" &amp; DD$1, DataRegularSeason20242025!$D$3:$D$1315, $A8)+SUMIFS(DataRegularSeason20242025!$AB$3:$AB$1315,DataRegularSeason20242025!$B$3:$B$1315, "&lt;=" &amp; DD$1, DataRegularSeason20242025!$E$3:$E$1315, $A8)</f>
        <v>11</v>
      </c>
      <c r="DE8">
        <f>SUMIFS(DataRegularSeason20242025!$AA$3:$AA$1315,DataRegularSeason20242025!$B$3:$B$1315, "&lt;=" &amp; DE$1, DataRegularSeason20242025!$D$3:$D$1315, $A8)+SUMIFS(DataRegularSeason20242025!$AB$3:$AB$1315,DataRegularSeason20242025!$B$3:$B$1315, "&lt;=" &amp; DE$1, DataRegularSeason20242025!$E$3:$E$1315, $A8)</f>
        <v>11</v>
      </c>
      <c r="DF8">
        <f>SUMIFS(DataRegularSeason20242025!$AA$3:$AA$1315,DataRegularSeason20242025!$B$3:$B$1315, "&lt;=" &amp; DF$1, DataRegularSeason20242025!$D$3:$D$1315, $A8)+SUMIFS(DataRegularSeason20242025!$AB$3:$AB$1315,DataRegularSeason20242025!$B$3:$B$1315, "&lt;=" &amp; DF$1, DataRegularSeason20242025!$E$3:$E$1315, $A8)</f>
        <v>11</v>
      </c>
      <c r="DG8">
        <f>SUMIFS(DataRegularSeason20242025!$AA$3:$AA$1315,DataRegularSeason20242025!$B$3:$B$1315, "&lt;=" &amp; DG$1, DataRegularSeason20242025!$D$3:$D$1315, $A8)+SUMIFS(DataRegularSeason20242025!$AB$3:$AB$1315,DataRegularSeason20242025!$B$3:$B$1315, "&lt;=" &amp; DG$1, DataRegularSeason20242025!$E$3:$E$1315, $A8)</f>
        <v>11</v>
      </c>
      <c r="DH8">
        <f>SUMIFS(DataRegularSeason20242025!$AA$3:$AA$1315,DataRegularSeason20242025!$B$3:$B$1315, "&lt;=" &amp; DH$1, DataRegularSeason20242025!$D$3:$D$1315, $A8)+SUMIFS(DataRegularSeason20242025!$AB$3:$AB$1315,DataRegularSeason20242025!$B$3:$B$1315, "&lt;=" &amp; DH$1, DataRegularSeason20242025!$E$3:$E$1315, $A8)</f>
        <v>11</v>
      </c>
      <c r="DI8">
        <f>SUMIFS(DataRegularSeason20242025!$AA$3:$AA$1315,DataRegularSeason20242025!$B$3:$B$1315, "&lt;=" &amp; DI$1, DataRegularSeason20242025!$D$3:$D$1315, $A8)+SUMIFS(DataRegularSeason20242025!$AB$3:$AB$1315,DataRegularSeason20242025!$B$3:$B$1315, "&lt;=" &amp; DI$1, DataRegularSeason20242025!$E$3:$E$1315, $A8)</f>
        <v>11</v>
      </c>
      <c r="DJ8">
        <f>SUMIFS(DataRegularSeason20242025!$AA$3:$AA$1315,DataRegularSeason20242025!$B$3:$B$1315, "&lt;=" &amp; DJ$1, DataRegularSeason20242025!$D$3:$D$1315, $A8)+SUMIFS(DataRegularSeason20242025!$AB$3:$AB$1315,DataRegularSeason20242025!$B$3:$B$1315, "&lt;=" &amp; DJ$1, DataRegularSeason20242025!$E$3:$E$1315, $A8)</f>
        <v>11</v>
      </c>
      <c r="DK8">
        <f>SUMIFS(DataRegularSeason20242025!$AA$3:$AA$1315,DataRegularSeason20242025!$B$3:$B$1315, "&lt;=" &amp; DK$1, DataRegularSeason20242025!$D$3:$D$1315, $A8)+SUMIFS(DataRegularSeason20242025!$AB$3:$AB$1315,DataRegularSeason20242025!$B$3:$B$1315, "&lt;=" &amp; DK$1, DataRegularSeason20242025!$E$3:$E$1315, $A8)</f>
        <v>11</v>
      </c>
      <c r="DL8">
        <f>SUMIFS(DataRegularSeason20242025!$AA$3:$AA$1315,DataRegularSeason20242025!$B$3:$B$1315, "&lt;=" &amp; DL$1, DataRegularSeason20242025!$D$3:$D$1315, $A8)+SUMIFS(DataRegularSeason20242025!$AB$3:$AB$1315,DataRegularSeason20242025!$B$3:$B$1315, "&lt;=" &amp; DL$1, DataRegularSeason20242025!$E$3:$E$1315, $A8)</f>
        <v>11</v>
      </c>
      <c r="DM8">
        <f>SUMIFS(DataRegularSeason20242025!$AA$3:$AA$1315,DataRegularSeason20242025!$B$3:$B$1315, "&lt;=" &amp; DM$1, DataRegularSeason20242025!$D$3:$D$1315, $A8)+SUMIFS(DataRegularSeason20242025!$AB$3:$AB$1315,DataRegularSeason20242025!$B$3:$B$1315, "&lt;=" &amp; DM$1, DataRegularSeason20242025!$E$3:$E$1315, $A8)</f>
        <v>11</v>
      </c>
      <c r="DN8">
        <f>SUMIFS(DataRegularSeason20242025!$AA$3:$AA$1315,DataRegularSeason20242025!$B$3:$B$1315, "&lt;=" &amp; DN$1, DataRegularSeason20242025!$D$3:$D$1315, $A8)+SUMIFS(DataRegularSeason20242025!$AB$3:$AB$1315,DataRegularSeason20242025!$B$3:$B$1315, "&lt;=" &amp; DN$1, DataRegularSeason20242025!$E$3:$E$1315, $A8)</f>
        <v>11</v>
      </c>
      <c r="DO8">
        <f>SUMIFS(DataRegularSeason20242025!$AA$3:$AA$1315,DataRegularSeason20242025!$B$3:$B$1315, "&lt;=" &amp; DO$1, DataRegularSeason20242025!$D$3:$D$1315, $A8)+SUMIFS(DataRegularSeason20242025!$AB$3:$AB$1315,DataRegularSeason20242025!$B$3:$B$1315, "&lt;=" &amp; DO$1, DataRegularSeason20242025!$E$3:$E$1315, $A8)</f>
        <v>11</v>
      </c>
      <c r="DP8">
        <f>SUMIFS(DataRegularSeason20242025!$AA$3:$AA$1315,DataRegularSeason20242025!$B$3:$B$1315, "&lt;=" &amp; DP$1, DataRegularSeason20242025!$D$3:$D$1315, $A8)+SUMIFS(DataRegularSeason20242025!$AB$3:$AB$1315,DataRegularSeason20242025!$B$3:$B$1315, "&lt;=" &amp; DP$1, DataRegularSeason20242025!$E$3:$E$1315, $A8)</f>
        <v>11</v>
      </c>
      <c r="DQ8">
        <f>SUMIFS(DataRegularSeason20242025!$AA$3:$AA$1315,DataRegularSeason20242025!$B$3:$B$1315, "&lt;=" &amp; DQ$1, DataRegularSeason20242025!$D$3:$D$1315, $A8)+SUMIFS(DataRegularSeason20242025!$AB$3:$AB$1315,DataRegularSeason20242025!$B$3:$B$1315, "&lt;=" &amp; DQ$1, DataRegularSeason20242025!$E$3:$E$1315, $A8)</f>
        <v>11</v>
      </c>
      <c r="DR8">
        <f>SUMIFS(DataRegularSeason20242025!$AA$3:$AA$1315,DataRegularSeason20242025!$B$3:$B$1315, "&lt;=" &amp; DR$1, DataRegularSeason20242025!$D$3:$D$1315, $A8)+SUMIFS(DataRegularSeason20242025!$AB$3:$AB$1315,DataRegularSeason20242025!$B$3:$B$1315, "&lt;=" &amp; DR$1, DataRegularSeason20242025!$E$3:$E$1315, $A8)</f>
        <v>11</v>
      </c>
      <c r="DS8">
        <f>SUMIFS(DataRegularSeason20242025!$AA$3:$AA$1315,DataRegularSeason20242025!$B$3:$B$1315, "&lt;=" &amp; DS$1, DataRegularSeason20242025!$D$3:$D$1315, $A8)+SUMIFS(DataRegularSeason20242025!$AB$3:$AB$1315,DataRegularSeason20242025!$B$3:$B$1315, "&lt;=" &amp; DS$1, DataRegularSeason20242025!$E$3:$E$1315, $A8)</f>
        <v>11</v>
      </c>
      <c r="DT8">
        <f>SUMIFS(DataRegularSeason20242025!$AA$3:$AA$1315,DataRegularSeason20242025!$B$3:$B$1315, "&lt;=" &amp; DT$1, DataRegularSeason20242025!$D$3:$D$1315, $A8)+SUMIFS(DataRegularSeason20242025!$AB$3:$AB$1315,DataRegularSeason20242025!$B$3:$B$1315, "&lt;=" &amp; DT$1, DataRegularSeason20242025!$E$3:$E$1315, $A8)</f>
        <v>11</v>
      </c>
      <c r="DU8">
        <f>SUMIFS(DataRegularSeason20242025!$AA$3:$AA$1315,DataRegularSeason20242025!$B$3:$B$1315, "&lt;=" &amp; DU$1, DataRegularSeason20242025!$D$3:$D$1315, $A8)+SUMIFS(DataRegularSeason20242025!$AB$3:$AB$1315,DataRegularSeason20242025!$B$3:$B$1315, "&lt;=" &amp; DU$1, DataRegularSeason20242025!$E$3:$E$1315, $A8)</f>
        <v>11</v>
      </c>
      <c r="DV8">
        <f>SUMIFS(DataRegularSeason20242025!$AA$3:$AA$1315,DataRegularSeason20242025!$B$3:$B$1315, "&lt;=" &amp; DV$1, DataRegularSeason20242025!$D$3:$D$1315, $A8)+SUMIFS(DataRegularSeason20242025!$AB$3:$AB$1315,DataRegularSeason20242025!$B$3:$B$1315, "&lt;=" &amp; DV$1, DataRegularSeason20242025!$E$3:$E$1315, $A8)</f>
        <v>11</v>
      </c>
      <c r="DW8">
        <f>SUMIFS(DataRegularSeason20242025!$AA$3:$AA$1315,DataRegularSeason20242025!$B$3:$B$1315, "&lt;=" &amp; DW$1, DataRegularSeason20242025!$D$3:$D$1315, $A8)+SUMIFS(DataRegularSeason20242025!$AB$3:$AB$1315,DataRegularSeason20242025!$B$3:$B$1315, "&lt;=" &amp; DW$1, DataRegularSeason20242025!$E$3:$E$1315, $A8)</f>
        <v>11</v>
      </c>
      <c r="DX8">
        <f>SUMIFS(DataRegularSeason20242025!$AA$3:$AA$1315,DataRegularSeason20242025!$B$3:$B$1315, "&lt;=" &amp; DX$1, DataRegularSeason20242025!$D$3:$D$1315, $A8)+SUMIFS(DataRegularSeason20242025!$AB$3:$AB$1315,DataRegularSeason20242025!$B$3:$B$1315, "&lt;=" &amp; DX$1, DataRegularSeason20242025!$E$3:$E$1315, $A8)</f>
        <v>11</v>
      </c>
      <c r="DY8">
        <f>SUMIFS(DataRegularSeason20242025!$AA$3:$AA$1315,DataRegularSeason20242025!$B$3:$B$1315, "&lt;=" &amp; DY$1, DataRegularSeason20242025!$D$3:$D$1315, $A8)+SUMIFS(DataRegularSeason20242025!$AB$3:$AB$1315,DataRegularSeason20242025!$B$3:$B$1315, "&lt;=" &amp; DY$1, DataRegularSeason20242025!$E$3:$E$1315, $A8)</f>
        <v>11</v>
      </c>
      <c r="DZ8">
        <f>SUMIFS(DataRegularSeason20242025!$AA$3:$AA$1315,DataRegularSeason20242025!$B$3:$B$1315, "&lt;=" &amp; DZ$1, DataRegularSeason20242025!$D$3:$D$1315, $A8)+SUMIFS(DataRegularSeason20242025!$AB$3:$AB$1315,DataRegularSeason20242025!$B$3:$B$1315, "&lt;=" &amp; DZ$1, DataRegularSeason20242025!$E$3:$E$1315, $A8)</f>
        <v>11</v>
      </c>
      <c r="EA8">
        <f>SUMIFS(DataRegularSeason20242025!$AA$3:$AA$1315,DataRegularSeason20242025!$B$3:$B$1315, "&lt;=" &amp; EA$1, DataRegularSeason20242025!$D$3:$D$1315, $A8)+SUMIFS(DataRegularSeason20242025!$AB$3:$AB$1315,DataRegularSeason20242025!$B$3:$B$1315, "&lt;=" &amp; EA$1, DataRegularSeason20242025!$E$3:$E$1315, $A8)</f>
        <v>11</v>
      </c>
      <c r="EB8">
        <f>SUMIFS(DataRegularSeason20242025!$AA$3:$AA$1315,DataRegularSeason20242025!$B$3:$B$1315, "&lt;=" &amp; EB$1, DataRegularSeason20242025!$D$3:$D$1315, $A8)+SUMIFS(DataRegularSeason20242025!$AB$3:$AB$1315,DataRegularSeason20242025!$B$3:$B$1315, "&lt;=" &amp; EB$1, DataRegularSeason20242025!$E$3:$E$1315, $A8)</f>
        <v>11</v>
      </c>
      <c r="EC8">
        <f>SUMIFS(DataRegularSeason20242025!$AA$3:$AA$1315,DataRegularSeason20242025!$B$3:$B$1315, "&lt;=" &amp; EC$1, DataRegularSeason20242025!$D$3:$D$1315, $A8)+SUMIFS(DataRegularSeason20242025!$AB$3:$AB$1315,DataRegularSeason20242025!$B$3:$B$1315, "&lt;=" &amp; EC$1, DataRegularSeason20242025!$E$3:$E$1315, $A8)</f>
        <v>11</v>
      </c>
      <c r="ED8">
        <f>SUMIFS(DataRegularSeason20242025!$AA$3:$AA$1315,DataRegularSeason20242025!$B$3:$B$1315, "&lt;=" &amp; ED$1, DataRegularSeason20242025!$D$3:$D$1315, $A8)+SUMIFS(DataRegularSeason20242025!$AB$3:$AB$1315,DataRegularSeason20242025!$B$3:$B$1315, "&lt;=" &amp; ED$1, DataRegularSeason20242025!$E$3:$E$1315, $A8)</f>
        <v>11</v>
      </c>
      <c r="EE8">
        <f>SUMIFS(DataRegularSeason20242025!$AA$3:$AA$1315,DataRegularSeason20242025!$B$3:$B$1315, "&lt;=" &amp; EE$1, DataRegularSeason20242025!$D$3:$D$1315, $A8)+SUMIFS(DataRegularSeason20242025!$AB$3:$AB$1315,DataRegularSeason20242025!$B$3:$B$1315, "&lt;=" &amp; EE$1, DataRegularSeason20242025!$E$3:$E$1315, $A8)</f>
        <v>11</v>
      </c>
      <c r="EF8">
        <f>SUMIFS(DataRegularSeason20242025!$AA$3:$AA$1315,DataRegularSeason20242025!$B$3:$B$1315, "&lt;=" &amp; EF$1, DataRegularSeason20242025!$D$3:$D$1315, $A8)+SUMIFS(DataRegularSeason20242025!$AB$3:$AB$1315,DataRegularSeason20242025!$B$3:$B$1315, "&lt;=" &amp; EF$1, DataRegularSeason20242025!$E$3:$E$1315, $A8)</f>
        <v>11</v>
      </c>
      <c r="EG8">
        <f>SUMIFS(DataRegularSeason20242025!$AA$3:$AA$1315,DataRegularSeason20242025!$B$3:$B$1315, "&lt;=" &amp; EG$1, DataRegularSeason20242025!$D$3:$D$1315, $A8)+SUMIFS(DataRegularSeason20242025!$AB$3:$AB$1315,DataRegularSeason20242025!$B$3:$B$1315, "&lt;=" &amp; EG$1, DataRegularSeason20242025!$E$3:$E$1315, $A8)</f>
        <v>11</v>
      </c>
      <c r="EH8">
        <f>SUMIFS(DataRegularSeason20242025!$AA$3:$AA$1315,DataRegularSeason20242025!$B$3:$B$1315, "&lt;=" &amp; EH$1, DataRegularSeason20242025!$D$3:$D$1315, $A8)+SUMIFS(DataRegularSeason20242025!$AB$3:$AB$1315,DataRegularSeason20242025!$B$3:$B$1315, "&lt;=" &amp; EH$1, DataRegularSeason20242025!$E$3:$E$1315, $A8)</f>
        <v>11</v>
      </c>
      <c r="EI8">
        <f>SUMIFS(DataRegularSeason20242025!$AA$3:$AA$1315,DataRegularSeason20242025!$B$3:$B$1315, "&lt;=" &amp; EI$1, DataRegularSeason20242025!$D$3:$D$1315, $A8)+SUMIFS(DataRegularSeason20242025!$AB$3:$AB$1315,DataRegularSeason20242025!$B$3:$B$1315, "&lt;=" &amp; EI$1, DataRegularSeason20242025!$E$3:$E$1315, $A8)</f>
        <v>11</v>
      </c>
      <c r="EJ8">
        <f>SUMIFS(DataRegularSeason20242025!$AA$3:$AA$1315,DataRegularSeason20242025!$B$3:$B$1315, "&lt;=" &amp; EJ$1, DataRegularSeason20242025!$D$3:$D$1315, $A8)+SUMIFS(DataRegularSeason20242025!$AB$3:$AB$1315,DataRegularSeason20242025!$B$3:$B$1315, "&lt;=" &amp; EJ$1, DataRegularSeason20242025!$E$3:$E$1315, $A8)</f>
        <v>11</v>
      </c>
      <c r="EK8">
        <f>SUMIFS(DataRegularSeason20242025!$AA$3:$AA$1315,DataRegularSeason20242025!$B$3:$B$1315, "&lt;=" &amp; EK$1, DataRegularSeason20242025!$D$3:$D$1315, $A8)+SUMIFS(DataRegularSeason20242025!$AB$3:$AB$1315,DataRegularSeason20242025!$B$3:$B$1315, "&lt;=" &amp; EK$1, DataRegularSeason20242025!$E$3:$E$1315, $A8)</f>
        <v>11</v>
      </c>
      <c r="EL8">
        <f>SUMIFS(DataRegularSeason20242025!$AA$3:$AA$1315,DataRegularSeason20242025!$B$3:$B$1315, "&lt;=" &amp; EL$1, DataRegularSeason20242025!$D$3:$D$1315, $A8)+SUMIFS(DataRegularSeason20242025!$AB$3:$AB$1315,DataRegularSeason20242025!$B$3:$B$1315, "&lt;=" &amp; EL$1, DataRegularSeason20242025!$E$3:$E$1315, $A8)</f>
        <v>11</v>
      </c>
      <c r="EM8">
        <f>SUMIFS(DataRegularSeason20242025!$AA$3:$AA$1315,DataRegularSeason20242025!$B$3:$B$1315, "&lt;=" &amp; EM$1, DataRegularSeason20242025!$D$3:$D$1315, $A8)+SUMIFS(DataRegularSeason20242025!$AB$3:$AB$1315,DataRegularSeason20242025!$B$3:$B$1315, "&lt;=" &amp; EM$1, DataRegularSeason20242025!$E$3:$E$1315, $A8)</f>
        <v>11</v>
      </c>
      <c r="EN8">
        <f>SUMIFS(DataRegularSeason20242025!$AA$3:$AA$1315,DataRegularSeason20242025!$B$3:$B$1315, "&lt;=" &amp; EN$1, DataRegularSeason20242025!$D$3:$D$1315, $A8)+SUMIFS(DataRegularSeason20242025!$AB$3:$AB$1315,DataRegularSeason20242025!$B$3:$B$1315, "&lt;=" &amp; EN$1, DataRegularSeason20242025!$E$3:$E$1315, $A8)</f>
        <v>11</v>
      </c>
      <c r="EO8">
        <f>SUMIFS(DataRegularSeason20242025!$AA$3:$AA$1315,DataRegularSeason20242025!$B$3:$B$1315, "&lt;=" &amp; EO$1, DataRegularSeason20242025!$D$3:$D$1315, $A8)+SUMIFS(DataRegularSeason20242025!$AB$3:$AB$1315,DataRegularSeason20242025!$B$3:$B$1315, "&lt;=" &amp; EO$1, DataRegularSeason20242025!$E$3:$E$1315, $A8)</f>
        <v>11</v>
      </c>
      <c r="EP8">
        <f>SUMIFS(DataRegularSeason20242025!$AA$3:$AA$1315,DataRegularSeason20242025!$B$3:$B$1315, "&lt;=" &amp; EP$1, DataRegularSeason20242025!$D$3:$D$1315, $A8)+SUMIFS(DataRegularSeason20242025!$AB$3:$AB$1315,DataRegularSeason20242025!$B$3:$B$1315, "&lt;=" &amp; EP$1, DataRegularSeason20242025!$E$3:$E$1315, $A8)</f>
        <v>11</v>
      </c>
      <c r="EQ8">
        <f>SUMIFS(DataRegularSeason20242025!$AA$3:$AA$1315,DataRegularSeason20242025!$B$3:$B$1315, "&lt;=" &amp; EQ$1, DataRegularSeason20242025!$D$3:$D$1315, $A8)+SUMIFS(DataRegularSeason20242025!$AB$3:$AB$1315,DataRegularSeason20242025!$B$3:$B$1315, "&lt;=" &amp; EQ$1, DataRegularSeason20242025!$E$3:$E$1315, $A8)</f>
        <v>11</v>
      </c>
      <c r="ER8">
        <f>SUMIFS(DataRegularSeason20242025!$AA$3:$AA$1315,DataRegularSeason20242025!$B$3:$B$1315, "&lt;=" &amp; ER$1, DataRegularSeason20242025!$D$3:$D$1315, $A8)+SUMIFS(DataRegularSeason20242025!$AB$3:$AB$1315,DataRegularSeason20242025!$B$3:$B$1315, "&lt;=" &amp; ER$1, DataRegularSeason20242025!$E$3:$E$1315, $A8)</f>
        <v>11</v>
      </c>
      <c r="ES8">
        <f>SUMIFS(DataRegularSeason20242025!$AA$3:$AA$1315,DataRegularSeason20242025!$B$3:$B$1315, "&lt;=" &amp; ES$1, DataRegularSeason20242025!$D$3:$D$1315, $A8)+SUMIFS(DataRegularSeason20242025!$AB$3:$AB$1315,DataRegularSeason20242025!$B$3:$B$1315, "&lt;=" &amp; ES$1, DataRegularSeason20242025!$E$3:$E$1315, $A8)</f>
        <v>11</v>
      </c>
      <c r="ET8">
        <f>SUMIFS(DataRegularSeason20242025!$AA$3:$AA$1315,DataRegularSeason20242025!$B$3:$B$1315, "&lt;=" &amp; ET$1, DataRegularSeason20242025!$D$3:$D$1315, $A8)+SUMIFS(DataRegularSeason20242025!$AB$3:$AB$1315,DataRegularSeason20242025!$B$3:$B$1315, "&lt;=" &amp; ET$1, DataRegularSeason20242025!$E$3:$E$1315, $A8)</f>
        <v>11</v>
      </c>
      <c r="EU8">
        <f>SUMIFS(DataRegularSeason20242025!$AA$3:$AA$1315,DataRegularSeason20242025!$B$3:$B$1315, "&lt;=" &amp; EU$1, DataRegularSeason20242025!$D$3:$D$1315, $A8)+SUMIFS(DataRegularSeason20242025!$AB$3:$AB$1315,DataRegularSeason20242025!$B$3:$B$1315, "&lt;=" &amp; EU$1, DataRegularSeason20242025!$E$3:$E$1315, $A8)</f>
        <v>11</v>
      </c>
      <c r="EV8">
        <f>SUMIFS(DataRegularSeason20242025!$AA$3:$AA$1315,DataRegularSeason20242025!$B$3:$B$1315, "&lt;=" &amp; EV$1, DataRegularSeason20242025!$D$3:$D$1315, $A8)+SUMIFS(DataRegularSeason20242025!$AB$3:$AB$1315,DataRegularSeason20242025!$B$3:$B$1315, "&lt;=" &amp; EV$1, DataRegularSeason20242025!$E$3:$E$1315, $A8)</f>
        <v>11</v>
      </c>
      <c r="EW8">
        <f>SUMIFS(DataRegularSeason20242025!$AA$3:$AA$1315,DataRegularSeason20242025!$B$3:$B$1315, "&lt;=" &amp; EW$1, DataRegularSeason20242025!$D$3:$D$1315, $A8)+SUMIFS(DataRegularSeason20242025!$AB$3:$AB$1315,DataRegularSeason20242025!$B$3:$B$1315, "&lt;=" &amp; EW$1, DataRegularSeason20242025!$E$3:$E$1315, $A8)</f>
        <v>11</v>
      </c>
      <c r="EX8">
        <f>SUMIFS(DataRegularSeason20242025!$AA$3:$AA$1315,DataRegularSeason20242025!$B$3:$B$1315, "&lt;=" &amp; EX$1, DataRegularSeason20242025!$D$3:$D$1315, $A8)+SUMIFS(DataRegularSeason20242025!$AB$3:$AB$1315,DataRegularSeason20242025!$B$3:$B$1315, "&lt;=" &amp; EX$1, DataRegularSeason20242025!$E$3:$E$1315, $A8)</f>
        <v>11</v>
      </c>
      <c r="EY8">
        <f>SUMIFS(DataRegularSeason20242025!$AA$3:$AA$1315,DataRegularSeason20242025!$B$3:$B$1315, "&lt;=" &amp; EY$1, DataRegularSeason20242025!$D$3:$D$1315, $A8)+SUMIFS(DataRegularSeason20242025!$AB$3:$AB$1315,DataRegularSeason20242025!$B$3:$B$1315, "&lt;=" &amp; EY$1, DataRegularSeason20242025!$E$3:$E$1315, $A8)</f>
        <v>11</v>
      </c>
      <c r="EZ8">
        <f>SUMIFS(DataRegularSeason20242025!$AA$3:$AA$1315,DataRegularSeason20242025!$B$3:$B$1315, "&lt;=" &amp; EZ$1, DataRegularSeason20242025!$D$3:$D$1315, $A8)+SUMIFS(DataRegularSeason20242025!$AB$3:$AB$1315,DataRegularSeason20242025!$B$3:$B$1315, "&lt;=" &amp; EZ$1, DataRegularSeason20242025!$E$3:$E$1315, $A8)</f>
        <v>11</v>
      </c>
      <c r="FA8">
        <f>SUMIFS(DataRegularSeason20242025!$AA$3:$AA$1315,DataRegularSeason20242025!$B$3:$B$1315, "&lt;=" &amp; FA$1, DataRegularSeason20242025!$D$3:$D$1315, $A8)+SUMIFS(DataRegularSeason20242025!$AB$3:$AB$1315,DataRegularSeason20242025!$B$3:$B$1315, "&lt;=" &amp; FA$1, DataRegularSeason20242025!$E$3:$E$1315, $A8)</f>
        <v>11</v>
      </c>
      <c r="FB8">
        <f>SUMIFS(DataRegularSeason20242025!$AA$3:$AA$1315,DataRegularSeason20242025!$B$3:$B$1315, "&lt;=" &amp; FB$1, DataRegularSeason20242025!$D$3:$D$1315, $A8)+SUMIFS(DataRegularSeason20242025!$AB$3:$AB$1315,DataRegularSeason20242025!$B$3:$B$1315, "&lt;=" &amp; FB$1, DataRegularSeason20242025!$E$3:$E$1315, $A8)</f>
        <v>11</v>
      </c>
      <c r="FC8">
        <f>SUMIFS(DataRegularSeason20242025!$AA$3:$AA$1315,DataRegularSeason20242025!$B$3:$B$1315, "&lt;=" &amp; FC$1, DataRegularSeason20242025!$D$3:$D$1315, $A8)+SUMIFS(DataRegularSeason20242025!$AB$3:$AB$1315,DataRegularSeason20242025!$B$3:$B$1315, "&lt;=" &amp; FC$1, DataRegularSeason20242025!$E$3:$E$1315, $A8)</f>
        <v>11</v>
      </c>
      <c r="FD8">
        <f>SUMIFS(DataRegularSeason20242025!$AA$3:$AA$1315,DataRegularSeason20242025!$B$3:$B$1315, "&lt;=" &amp; FD$1, DataRegularSeason20242025!$D$3:$D$1315, $A8)+SUMIFS(DataRegularSeason20242025!$AB$3:$AB$1315,DataRegularSeason20242025!$B$3:$B$1315, "&lt;=" &amp; FD$1, DataRegularSeason20242025!$E$3:$E$1315, $A8)</f>
        <v>11</v>
      </c>
      <c r="FE8">
        <f>SUMIFS(DataRegularSeason20242025!$AA$3:$AA$1315,DataRegularSeason20242025!$B$3:$B$1315, "&lt;=" &amp; FE$1, DataRegularSeason20242025!$D$3:$D$1315, $A8)+SUMIFS(DataRegularSeason20242025!$AB$3:$AB$1315,DataRegularSeason20242025!$B$3:$B$1315, "&lt;=" &amp; FE$1, DataRegularSeason20242025!$E$3:$E$1315, $A8)</f>
        <v>11</v>
      </c>
      <c r="FF8">
        <f>SUMIFS(DataRegularSeason20242025!$AA$3:$AA$1315,DataRegularSeason20242025!$B$3:$B$1315, "&lt;=" &amp; FF$1, DataRegularSeason20242025!$D$3:$D$1315, $A8)+SUMIFS(DataRegularSeason20242025!$AB$3:$AB$1315,DataRegularSeason20242025!$B$3:$B$1315, "&lt;=" &amp; FF$1, DataRegularSeason20242025!$E$3:$E$1315, $A8)</f>
        <v>11</v>
      </c>
      <c r="FG8">
        <f>SUMIFS(DataRegularSeason20242025!$AA$3:$AA$1315,DataRegularSeason20242025!$B$3:$B$1315, "&lt;=" &amp; FG$1, DataRegularSeason20242025!$D$3:$D$1315, $A8)+SUMIFS(DataRegularSeason20242025!$AB$3:$AB$1315,DataRegularSeason20242025!$B$3:$B$1315, "&lt;=" &amp; FG$1, DataRegularSeason20242025!$E$3:$E$1315, $A8)</f>
        <v>11</v>
      </c>
      <c r="FH8">
        <f>SUMIFS(DataRegularSeason20242025!$AA$3:$AA$1315,DataRegularSeason20242025!$B$3:$B$1315, "&lt;=" &amp; FH$1, DataRegularSeason20242025!$D$3:$D$1315, $A8)+SUMIFS(DataRegularSeason20242025!$AB$3:$AB$1315,DataRegularSeason20242025!$B$3:$B$1315, "&lt;=" &amp; FH$1, DataRegularSeason20242025!$E$3:$E$1315, $A8)</f>
        <v>11</v>
      </c>
      <c r="FI8">
        <f>SUMIFS(DataRegularSeason20242025!$AA$3:$AA$1315,DataRegularSeason20242025!$B$3:$B$1315, "&lt;=" &amp; FI$1, DataRegularSeason20242025!$D$3:$D$1315, $A8)+SUMIFS(DataRegularSeason20242025!$AB$3:$AB$1315,DataRegularSeason20242025!$B$3:$B$1315, "&lt;=" &amp; FI$1, DataRegularSeason20242025!$E$3:$E$1315, $A8)</f>
        <v>11</v>
      </c>
      <c r="FJ8">
        <f>SUMIFS(DataRegularSeason20242025!$AA$3:$AA$1315,DataRegularSeason20242025!$B$3:$B$1315, "&lt;=" &amp; FJ$1, DataRegularSeason20242025!$D$3:$D$1315, $A8)+SUMIFS(DataRegularSeason20242025!$AB$3:$AB$1315,DataRegularSeason20242025!$B$3:$B$1315, "&lt;=" &amp; FJ$1, DataRegularSeason20242025!$E$3:$E$1315, $A8)</f>
        <v>11</v>
      </c>
      <c r="FK8">
        <f>SUMIFS(DataRegularSeason20242025!$AA$3:$AA$1315,DataRegularSeason20242025!$B$3:$B$1315, "&lt;=" &amp; FK$1, DataRegularSeason20242025!$D$3:$D$1315, $A8)+SUMIFS(DataRegularSeason20242025!$AB$3:$AB$1315,DataRegularSeason20242025!$B$3:$B$1315, "&lt;=" &amp; FK$1, DataRegularSeason20242025!$E$3:$E$1315, $A8)</f>
        <v>11</v>
      </c>
      <c r="FL8">
        <f>SUMIFS(DataRegularSeason20242025!$AA$3:$AA$1315,DataRegularSeason20242025!$B$3:$B$1315, "&lt;=" &amp; FL$1, DataRegularSeason20242025!$D$3:$D$1315, $A8)+SUMIFS(DataRegularSeason20242025!$AB$3:$AB$1315,DataRegularSeason20242025!$B$3:$B$1315, "&lt;=" &amp; FL$1, DataRegularSeason20242025!$E$3:$E$1315, $A8)</f>
        <v>11</v>
      </c>
      <c r="FM8">
        <f>SUMIFS(DataRegularSeason20242025!$AA$3:$AA$1315,DataRegularSeason20242025!$B$3:$B$1315, "&lt;=" &amp; FM$1, DataRegularSeason20242025!$D$3:$D$1315, $A8)+SUMIFS(DataRegularSeason20242025!$AB$3:$AB$1315,DataRegularSeason20242025!$B$3:$B$1315, "&lt;=" &amp; FM$1, DataRegularSeason20242025!$E$3:$E$1315, $A8)</f>
        <v>11</v>
      </c>
      <c r="FN8">
        <f>SUMIFS(DataRegularSeason20242025!$AA$3:$AA$1315,DataRegularSeason20242025!$B$3:$B$1315, "&lt;=" &amp; FN$1, DataRegularSeason20242025!$D$3:$D$1315, $A8)+SUMIFS(DataRegularSeason20242025!$AB$3:$AB$1315,DataRegularSeason20242025!$B$3:$B$1315, "&lt;=" &amp; FN$1, DataRegularSeason20242025!$E$3:$E$1315, $A8)</f>
        <v>11</v>
      </c>
      <c r="FO8">
        <f>SUMIFS(DataRegularSeason20242025!$AA$3:$AA$1315,DataRegularSeason20242025!$B$3:$B$1315, "&lt;=" &amp; FO$1, DataRegularSeason20242025!$D$3:$D$1315, $A8)+SUMIFS(DataRegularSeason20242025!$AB$3:$AB$1315,DataRegularSeason20242025!$B$3:$B$1315, "&lt;=" &amp; FO$1, DataRegularSeason20242025!$E$3:$E$1315, $A8)</f>
        <v>11</v>
      </c>
      <c r="FP8">
        <f>SUMIFS(DataRegularSeason20242025!$AA$3:$AA$1315,DataRegularSeason20242025!$B$3:$B$1315, "&lt;=" &amp; FP$1, DataRegularSeason20242025!$D$3:$D$1315, $A8)+SUMIFS(DataRegularSeason20242025!$AB$3:$AB$1315,DataRegularSeason20242025!$B$3:$B$1315, "&lt;=" &amp; FP$1, DataRegularSeason20242025!$E$3:$E$1315, $A8)</f>
        <v>11</v>
      </c>
      <c r="FQ8">
        <f>SUMIFS(DataRegularSeason20242025!$AA$3:$AA$1315,DataRegularSeason20242025!$B$3:$B$1315, "&lt;=" &amp; FQ$1, DataRegularSeason20242025!$D$3:$D$1315, $A8)+SUMIFS(DataRegularSeason20242025!$AB$3:$AB$1315,DataRegularSeason20242025!$B$3:$B$1315, "&lt;=" &amp; FQ$1, DataRegularSeason20242025!$E$3:$E$1315, $A8)</f>
        <v>11</v>
      </c>
      <c r="FR8">
        <f>SUMIFS(DataRegularSeason20242025!$AA$3:$AA$1315,DataRegularSeason20242025!$B$3:$B$1315, "&lt;=" &amp; FR$1, DataRegularSeason20242025!$D$3:$D$1315, $A8)+SUMIFS(DataRegularSeason20242025!$AB$3:$AB$1315,DataRegularSeason20242025!$B$3:$B$1315, "&lt;=" &amp; FR$1, DataRegularSeason20242025!$E$3:$E$1315, $A8)</f>
        <v>11</v>
      </c>
      <c r="FS8">
        <f>SUMIFS(DataRegularSeason20242025!$AA$3:$AA$1315,DataRegularSeason20242025!$B$3:$B$1315, "&lt;=" &amp; FS$1, DataRegularSeason20242025!$D$3:$D$1315, $A8)+SUMIFS(DataRegularSeason20242025!$AB$3:$AB$1315,DataRegularSeason20242025!$B$3:$B$1315, "&lt;=" &amp; FS$1, DataRegularSeason20242025!$E$3:$E$1315, $A8)</f>
        <v>11</v>
      </c>
      <c r="FT8">
        <f>SUMIFS(DataRegularSeason20242025!$AA$3:$AA$1315,DataRegularSeason20242025!$B$3:$B$1315, "&lt;=" &amp; FT$1, DataRegularSeason20242025!$D$3:$D$1315, $A8)+SUMIFS(DataRegularSeason20242025!$AB$3:$AB$1315,DataRegularSeason20242025!$B$3:$B$1315, "&lt;=" &amp; FT$1, DataRegularSeason20242025!$E$3:$E$1315, $A8)</f>
        <v>11</v>
      </c>
      <c r="FU8">
        <f>SUMIFS(DataRegularSeason20242025!$AA$3:$AA$1315,DataRegularSeason20242025!$B$3:$B$1315, "&lt;=" &amp; FU$1, DataRegularSeason20242025!$D$3:$D$1315, $A8)+SUMIFS(DataRegularSeason20242025!$AB$3:$AB$1315,DataRegularSeason20242025!$B$3:$B$1315, "&lt;=" &amp; FU$1, DataRegularSeason20242025!$E$3:$E$1315, $A8)</f>
        <v>11</v>
      </c>
      <c r="FV8">
        <f>SUMIFS(DataRegularSeason20242025!$AA$3:$AA$1315,DataRegularSeason20242025!$B$3:$B$1315, "&lt;=" &amp; FV$1, DataRegularSeason20242025!$D$3:$D$1315, $A8)+SUMIFS(DataRegularSeason20242025!$AB$3:$AB$1315,DataRegularSeason20242025!$B$3:$B$1315, "&lt;=" &amp; FV$1, DataRegularSeason20242025!$E$3:$E$1315, $A8)</f>
        <v>11</v>
      </c>
      <c r="FW8">
        <f>SUMIFS(DataRegularSeason20242025!$AA$3:$AA$1315,DataRegularSeason20242025!$B$3:$B$1315, "&lt;=" &amp; FW$1, DataRegularSeason20242025!$D$3:$D$1315, $A8)+SUMIFS(DataRegularSeason20242025!$AB$3:$AB$1315,DataRegularSeason20242025!$B$3:$B$1315, "&lt;=" &amp; FW$1, DataRegularSeason20242025!$E$3:$E$1315, $A8)</f>
        <v>11</v>
      </c>
      <c r="FX8">
        <f>SUMIFS(DataRegularSeason20242025!$AA$3:$AA$1315,DataRegularSeason20242025!$B$3:$B$1315, "&lt;=" &amp; FX$1, DataRegularSeason20242025!$D$3:$D$1315, $A8)+SUMIFS(DataRegularSeason20242025!$AB$3:$AB$1315,DataRegularSeason20242025!$B$3:$B$1315, "&lt;=" &amp; FX$1, DataRegularSeason20242025!$E$3:$E$1315, $A8)</f>
        <v>11</v>
      </c>
      <c r="FY8">
        <f>SUMIFS(DataRegularSeason20242025!$AA$3:$AA$1315,DataRegularSeason20242025!$B$3:$B$1315, "&lt;=" &amp; FY$1, DataRegularSeason20242025!$D$3:$D$1315, $A8)+SUMIFS(DataRegularSeason20242025!$AB$3:$AB$1315,DataRegularSeason20242025!$B$3:$B$1315, "&lt;=" &amp; FY$1, DataRegularSeason20242025!$E$3:$E$1315, $A8)</f>
        <v>11</v>
      </c>
      <c r="FZ8">
        <f>SUMIFS(DataRegularSeason20242025!$AA$3:$AA$1315,DataRegularSeason20242025!$B$3:$B$1315, "&lt;=" &amp; FZ$1, DataRegularSeason20242025!$D$3:$D$1315, $A8)+SUMIFS(DataRegularSeason20242025!$AB$3:$AB$1315,DataRegularSeason20242025!$B$3:$B$1315, "&lt;=" &amp; FZ$1, DataRegularSeason20242025!$E$3:$E$1315, $A8)</f>
        <v>11</v>
      </c>
      <c r="GA8">
        <f>SUMIFS(DataRegularSeason20242025!$AA$3:$AA$1315,DataRegularSeason20242025!$B$3:$B$1315, "&lt;=" &amp; GA$1, DataRegularSeason20242025!$D$3:$D$1315, $A8)+SUMIFS(DataRegularSeason20242025!$AB$3:$AB$1315,DataRegularSeason20242025!$B$3:$B$1315, "&lt;=" &amp; GA$1, DataRegularSeason20242025!$E$3:$E$1315, $A8)</f>
        <v>11</v>
      </c>
      <c r="GB8">
        <f>SUMIFS(DataRegularSeason20242025!$AA$3:$AA$1315,DataRegularSeason20242025!$B$3:$B$1315, "&lt;=" &amp; GB$1, DataRegularSeason20242025!$D$3:$D$1315, $A8)+SUMIFS(DataRegularSeason20242025!$AB$3:$AB$1315,DataRegularSeason20242025!$B$3:$B$1315, "&lt;=" &amp; GB$1, DataRegularSeason20242025!$E$3:$E$1315, $A8)</f>
        <v>11</v>
      </c>
      <c r="GC8">
        <f>SUMIFS(DataRegularSeason20242025!$AA$3:$AA$1315,DataRegularSeason20242025!$B$3:$B$1315, "&lt;=" &amp; GC$1, DataRegularSeason20242025!$D$3:$D$1315, $A8)+SUMIFS(DataRegularSeason20242025!$AB$3:$AB$1315,DataRegularSeason20242025!$B$3:$B$1315, "&lt;=" &amp; GC$1, DataRegularSeason20242025!$E$3:$E$1315, $A8)</f>
        <v>11</v>
      </c>
      <c r="GD8">
        <f>SUMIFS(DataRegularSeason20242025!$AA$3:$AA$1315,DataRegularSeason20242025!$B$3:$B$1315, "&lt;=" &amp; GD$1, DataRegularSeason20242025!$D$3:$D$1315, $A8)+SUMIFS(DataRegularSeason20242025!$AB$3:$AB$1315,DataRegularSeason20242025!$B$3:$B$1315, "&lt;=" &amp; GD$1, DataRegularSeason20242025!$E$3:$E$1315, $A8)</f>
        <v>11</v>
      </c>
      <c r="GE8">
        <f>SUMIFS(DataRegularSeason20242025!$AA$3:$AA$1315,DataRegularSeason20242025!$B$3:$B$1315, "&lt;=" &amp; GE$1, DataRegularSeason20242025!$D$3:$D$1315, $A8)+SUMIFS(DataRegularSeason20242025!$AB$3:$AB$1315,DataRegularSeason20242025!$B$3:$B$1315, "&lt;=" &amp; GE$1, DataRegularSeason20242025!$E$3:$E$1315, $A8)</f>
        <v>11</v>
      </c>
      <c r="GF8">
        <f>SUMIFS(DataRegularSeason20242025!$AA$3:$AA$1315,DataRegularSeason20242025!$B$3:$B$1315, "&lt;=" &amp; GF$1, DataRegularSeason20242025!$D$3:$D$1315, $A8)+SUMIFS(DataRegularSeason20242025!$AB$3:$AB$1315,DataRegularSeason20242025!$B$3:$B$1315, "&lt;=" &amp; GF$1, DataRegularSeason20242025!$E$3:$E$1315, $A8)</f>
        <v>11</v>
      </c>
      <c r="GG8">
        <f>SUMIFS(DataRegularSeason20242025!$AA$3:$AA$1315,DataRegularSeason20242025!$B$3:$B$1315, "&lt;=" &amp; GG$1, DataRegularSeason20242025!$D$3:$D$1315, $A8)+SUMIFS(DataRegularSeason20242025!$AB$3:$AB$1315,DataRegularSeason20242025!$B$3:$B$1315, "&lt;=" &amp; GG$1, DataRegularSeason20242025!$E$3:$E$1315, $A8)</f>
        <v>11</v>
      </c>
      <c r="GH8">
        <f>SUMIFS(DataRegularSeason20242025!$AA$3:$AA$1315,DataRegularSeason20242025!$B$3:$B$1315, "&lt;=" &amp; GH$1, DataRegularSeason20242025!$D$3:$D$1315, $A8)+SUMIFS(DataRegularSeason20242025!$AB$3:$AB$1315,DataRegularSeason20242025!$B$3:$B$1315, "&lt;=" &amp; GH$1, DataRegularSeason20242025!$E$3:$E$1315, $A8)</f>
        <v>11</v>
      </c>
      <c r="GI8">
        <f>SUMIFS(DataRegularSeason20242025!$AA$3:$AA$1315,DataRegularSeason20242025!$B$3:$B$1315, "&lt;=" &amp; GI$1, DataRegularSeason20242025!$D$3:$D$1315, $A8)+SUMIFS(DataRegularSeason20242025!$AB$3:$AB$1315,DataRegularSeason20242025!$B$3:$B$1315, "&lt;=" &amp; GI$1, DataRegularSeason20242025!$E$3:$E$1315, $A8)</f>
        <v>11</v>
      </c>
      <c r="GJ8">
        <f>SUMIFS(DataRegularSeason20242025!$AA$3:$AA$1315,DataRegularSeason20242025!$B$3:$B$1315, "&lt;=" &amp; GJ$1, DataRegularSeason20242025!$D$3:$D$1315, $A8)+SUMIFS(DataRegularSeason20242025!$AB$3:$AB$1315,DataRegularSeason20242025!$B$3:$B$1315, "&lt;=" &amp; GJ$1, DataRegularSeason20242025!$E$3:$E$1315, $A8)</f>
        <v>11</v>
      </c>
      <c r="GK8">
        <f>SUMIFS(DataRegularSeason20242025!$AA$3:$AA$1315,DataRegularSeason20242025!$B$3:$B$1315, "&lt;=" &amp; GK$1, DataRegularSeason20242025!$D$3:$D$1315, $A8)+SUMIFS(DataRegularSeason20242025!$AB$3:$AB$1315,DataRegularSeason20242025!$B$3:$B$1315, "&lt;=" &amp; GK$1, DataRegularSeason20242025!$E$3:$E$1315, $A8)</f>
        <v>11</v>
      </c>
      <c r="GL8">
        <f>SUMIFS(DataRegularSeason20242025!$AA$3:$AA$1315,DataRegularSeason20242025!$B$3:$B$1315, "&lt;=" &amp; GL$1, DataRegularSeason20242025!$D$3:$D$1315, $A8)+SUMIFS(DataRegularSeason20242025!$AB$3:$AB$1315,DataRegularSeason20242025!$B$3:$B$1315, "&lt;=" &amp; GL$1, DataRegularSeason20242025!$E$3:$E$1315, $A8)</f>
        <v>11</v>
      </c>
      <c r="GM8">
        <f>SUMIFS(DataRegularSeason20242025!$AA$3:$AA$1315,DataRegularSeason20242025!$B$3:$B$1315, "&lt;=" &amp; GM$1, DataRegularSeason20242025!$D$3:$D$1315, $A8)+SUMIFS(DataRegularSeason20242025!$AB$3:$AB$1315,DataRegularSeason20242025!$B$3:$B$1315, "&lt;=" &amp; GM$1, DataRegularSeason20242025!$E$3:$E$1315, $A8)</f>
        <v>11</v>
      </c>
      <c r="GN8">
        <f>SUMIFS(DataRegularSeason20242025!$AA$3:$AA$1315,DataRegularSeason20242025!$B$3:$B$1315, "&lt;=" &amp; GN$1, DataRegularSeason20242025!$D$3:$D$1315, $A8)+SUMIFS(DataRegularSeason20242025!$AB$3:$AB$1315,DataRegularSeason20242025!$B$3:$B$1315, "&lt;=" &amp; GN$1, DataRegularSeason20242025!$E$3:$E$1315, $A8)</f>
        <v>11</v>
      </c>
      <c r="GO8">
        <f>SUMIFS(DataRegularSeason20242025!$AA$3:$AA$1315,DataRegularSeason20242025!$B$3:$B$1315, "&lt;=" &amp; GO$1, DataRegularSeason20242025!$D$3:$D$1315, $A8)+SUMIFS(DataRegularSeason20242025!$AB$3:$AB$1315,DataRegularSeason20242025!$B$3:$B$1315, "&lt;=" &amp; GO$1, DataRegularSeason20242025!$E$3:$E$1315, $A8)</f>
        <v>11</v>
      </c>
      <c r="GP8">
        <f>SUMIFS(DataRegularSeason20242025!$AA$3:$AA$1315,DataRegularSeason20242025!$B$3:$B$1315, "&lt;=" &amp; GP$1, DataRegularSeason20242025!$D$3:$D$1315, $A8)+SUMIFS(DataRegularSeason20242025!$AB$3:$AB$1315,DataRegularSeason20242025!$B$3:$B$1315, "&lt;=" &amp; GP$1, DataRegularSeason20242025!$E$3:$E$1315, $A8)</f>
        <v>11</v>
      </c>
      <c r="GQ8">
        <f>SUMIFS(DataRegularSeason20242025!$AA$3:$AA$1315,DataRegularSeason20242025!$B$3:$B$1315, "&lt;=" &amp; GQ$1, DataRegularSeason20242025!$D$3:$D$1315, $A8)+SUMIFS(DataRegularSeason20242025!$AB$3:$AB$1315,DataRegularSeason20242025!$B$3:$B$1315, "&lt;=" &amp; GQ$1, DataRegularSeason20242025!$E$3:$E$1315, $A8)</f>
        <v>11</v>
      </c>
      <c r="GR8">
        <f>SUMIFS(DataRegularSeason20242025!$AA$3:$AA$1315,DataRegularSeason20242025!$B$3:$B$1315, "&lt;=" &amp; GR$1, DataRegularSeason20242025!$D$3:$D$1315, $A8)+SUMIFS(DataRegularSeason20242025!$AB$3:$AB$1315,DataRegularSeason20242025!$B$3:$B$1315, "&lt;=" &amp; GR$1, DataRegularSeason20242025!$E$3:$E$1315, $A8)</f>
        <v>11</v>
      </c>
      <c r="GS8">
        <f>SUMIFS(DataRegularSeason20242025!$AA$3:$AA$1315,DataRegularSeason20242025!$B$3:$B$1315, "&lt;=" &amp; GS$1, DataRegularSeason20242025!$D$3:$D$1315, $A8)+SUMIFS(DataRegularSeason20242025!$AB$3:$AB$1315,DataRegularSeason20242025!$B$3:$B$1315, "&lt;=" &amp; GS$1, DataRegularSeason20242025!$E$3:$E$1315, $A8)</f>
        <v>11</v>
      </c>
      <c r="GT8">
        <f>SUMIFS(DataRegularSeason20242025!$AA$3:$AA$1315,DataRegularSeason20242025!$B$3:$B$1315, "&lt;=" &amp; GT$1, DataRegularSeason20242025!$D$3:$D$1315, $A8)+SUMIFS(DataRegularSeason20242025!$AB$3:$AB$1315,DataRegularSeason20242025!$B$3:$B$1315, "&lt;=" &amp; GT$1, DataRegularSeason20242025!$E$3:$E$1315, $A8)</f>
        <v>11</v>
      </c>
      <c r="GU8">
        <f>SUMIFS(DataRegularSeason20242025!$AA$3:$AA$1315,DataRegularSeason20242025!$B$3:$B$1315, "&lt;=" &amp; GU$1, DataRegularSeason20242025!$D$3:$D$1315, $A8)+SUMIFS(DataRegularSeason20242025!$AB$3:$AB$1315,DataRegularSeason20242025!$B$3:$B$1315, "&lt;=" &amp; GU$1, DataRegularSeason20242025!$E$3:$E$1315, $A8)</f>
        <v>11</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10</v>
      </c>
      <c r="AR9">
        <f>SUMIFS(DataRegularSeason20242025!$AA$3:$AA$1315,DataRegularSeason20242025!$B$3:$B$1315, "&lt;=" &amp; AR$1, DataRegularSeason20242025!$D$3:$D$1315, $A9)+SUMIFS(DataRegularSeason20242025!$AB$3:$AB$1315,DataRegularSeason20242025!$B$3:$B$1315, "&lt;=" &amp; AR$1, DataRegularSeason20242025!$E$3:$E$1315, $A9)</f>
        <v>10</v>
      </c>
      <c r="AS9">
        <f>SUMIFS(DataRegularSeason20242025!$AA$3:$AA$1315,DataRegularSeason20242025!$B$3:$B$1315, "&lt;=" &amp; AS$1, DataRegularSeason20242025!$D$3:$D$1315, $A9)+SUMIFS(DataRegularSeason20242025!$AB$3:$AB$1315,DataRegularSeason20242025!$B$3:$B$1315, "&lt;=" &amp; AS$1, DataRegularSeason20242025!$E$3:$E$1315, $A9)</f>
        <v>10</v>
      </c>
      <c r="AT9">
        <f>SUMIFS(DataRegularSeason20242025!$AA$3:$AA$1315,DataRegularSeason20242025!$B$3:$B$1315, "&lt;=" &amp; AT$1, DataRegularSeason20242025!$D$3:$D$1315, $A9)+SUMIFS(DataRegularSeason20242025!$AB$3:$AB$1315,DataRegularSeason20242025!$B$3:$B$1315, "&lt;=" &amp; AT$1, DataRegularSeason20242025!$E$3:$E$1315, $A9)</f>
        <v>10</v>
      </c>
      <c r="AU9">
        <f>SUMIFS(DataRegularSeason20242025!$AA$3:$AA$1315,DataRegularSeason20242025!$B$3:$B$1315, "&lt;=" &amp; AU$1, DataRegularSeason20242025!$D$3:$D$1315, $A9)+SUMIFS(DataRegularSeason20242025!$AB$3:$AB$1315,DataRegularSeason20242025!$B$3:$B$1315, "&lt;=" &amp; AU$1, DataRegularSeason20242025!$E$3:$E$1315, $A9)</f>
        <v>10</v>
      </c>
      <c r="AV9">
        <f>SUMIFS(DataRegularSeason20242025!$AA$3:$AA$1315,DataRegularSeason20242025!$B$3:$B$1315, "&lt;=" &amp; AV$1, DataRegularSeason20242025!$D$3:$D$1315, $A9)+SUMIFS(DataRegularSeason20242025!$AB$3:$AB$1315,DataRegularSeason20242025!$B$3:$B$1315, "&lt;=" &amp; AV$1, DataRegularSeason20242025!$E$3:$E$1315, $A9)</f>
        <v>10</v>
      </c>
      <c r="AW9">
        <f>SUMIFS(DataRegularSeason20242025!$AA$3:$AA$1315,DataRegularSeason20242025!$B$3:$B$1315, "&lt;=" &amp; AW$1, DataRegularSeason20242025!$D$3:$D$1315, $A9)+SUMIFS(DataRegularSeason20242025!$AB$3:$AB$1315,DataRegularSeason20242025!$B$3:$B$1315, "&lt;=" &amp; AW$1, DataRegularSeason20242025!$E$3:$E$1315, $A9)</f>
        <v>10</v>
      </c>
      <c r="AX9">
        <f>SUMIFS(DataRegularSeason20242025!$AA$3:$AA$1315,DataRegularSeason20242025!$B$3:$B$1315, "&lt;=" &amp; AX$1, DataRegularSeason20242025!$D$3:$D$1315, $A9)+SUMIFS(DataRegularSeason20242025!$AB$3:$AB$1315,DataRegularSeason20242025!$B$3:$B$1315, "&lt;=" &amp; AX$1, DataRegularSeason20242025!$E$3:$E$1315, $A9)</f>
        <v>10</v>
      </c>
      <c r="AY9">
        <f>SUMIFS(DataRegularSeason20242025!$AA$3:$AA$1315,DataRegularSeason20242025!$B$3:$B$1315, "&lt;=" &amp; AY$1, DataRegularSeason20242025!$D$3:$D$1315, $A9)+SUMIFS(DataRegularSeason20242025!$AB$3:$AB$1315,DataRegularSeason20242025!$B$3:$B$1315, "&lt;=" &amp; AY$1, DataRegularSeason20242025!$E$3:$E$1315, $A9)</f>
        <v>10</v>
      </c>
      <c r="AZ9">
        <f>SUMIFS(DataRegularSeason20242025!$AA$3:$AA$1315,DataRegularSeason20242025!$B$3:$B$1315, "&lt;=" &amp; AZ$1, DataRegularSeason20242025!$D$3:$D$1315, $A9)+SUMIFS(DataRegularSeason20242025!$AB$3:$AB$1315,DataRegularSeason20242025!$B$3:$B$1315, "&lt;=" &amp; AZ$1, DataRegularSeason20242025!$E$3:$E$1315, $A9)</f>
        <v>10</v>
      </c>
      <c r="BA9">
        <f>SUMIFS(DataRegularSeason20242025!$AA$3:$AA$1315,DataRegularSeason20242025!$B$3:$B$1315, "&lt;=" &amp; BA$1, DataRegularSeason20242025!$D$3:$D$1315, $A9)+SUMIFS(DataRegularSeason20242025!$AB$3:$AB$1315,DataRegularSeason20242025!$B$3:$B$1315, "&lt;=" &amp; BA$1, DataRegularSeason20242025!$E$3:$E$1315, $A9)</f>
        <v>10</v>
      </c>
      <c r="BB9">
        <f>SUMIFS(DataRegularSeason20242025!$AA$3:$AA$1315,DataRegularSeason20242025!$B$3:$B$1315, "&lt;=" &amp; BB$1, DataRegularSeason20242025!$D$3:$D$1315, $A9)+SUMIFS(DataRegularSeason20242025!$AB$3:$AB$1315,DataRegularSeason20242025!$B$3:$B$1315, "&lt;=" &amp; BB$1, DataRegularSeason20242025!$E$3:$E$1315, $A9)</f>
        <v>10</v>
      </c>
      <c r="BC9">
        <f>SUMIFS(DataRegularSeason20242025!$AA$3:$AA$1315,DataRegularSeason20242025!$B$3:$B$1315, "&lt;=" &amp; BC$1, DataRegularSeason20242025!$D$3:$D$1315, $A9)+SUMIFS(DataRegularSeason20242025!$AB$3:$AB$1315,DataRegularSeason20242025!$B$3:$B$1315, "&lt;=" &amp; BC$1, DataRegularSeason20242025!$E$3:$E$1315, $A9)</f>
        <v>10</v>
      </c>
      <c r="BD9">
        <f>SUMIFS(DataRegularSeason20242025!$AA$3:$AA$1315,DataRegularSeason20242025!$B$3:$B$1315, "&lt;=" &amp; BD$1, DataRegularSeason20242025!$D$3:$D$1315, $A9)+SUMIFS(DataRegularSeason20242025!$AB$3:$AB$1315,DataRegularSeason20242025!$B$3:$B$1315, "&lt;=" &amp; BD$1, DataRegularSeason20242025!$E$3:$E$1315, $A9)</f>
        <v>10</v>
      </c>
      <c r="BE9">
        <f>SUMIFS(DataRegularSeason20242025!$AA$3:$AA$1315,DataRegularSeason20242025!$B$3:$B$1315, "&lt;=" &amp; BE$1, DataRegularSeason20242025!$D$3:$D$1315, $A9)+SUMIFS(DataRegularSeason20242025!$AB$3:$AB$1315,DataRegularSeason20242025!$B$3:$B$1315, "&lt;=" &amp; BE$1, DataRegularSeason20242025!$E$3:$E$1315, $A9)</f>
        <v>10</v>
      </c>
      <c r="BF9">
        <f>SUMIFS(DataRegularSeason20242025!$AA$3:$AA$1315,DataRegularSeason20242025!$B$3:$B$1315, "&lt;=" &amp; BF$1, DataRegularSeason20242025!$D$3:$D$1315, $A9)+SUMIFS(DataRegularSeason20242025!$AB$3:$AB$1315,DataRegularSeason20242025!$B$3:$B$1315, "&lt;=" &amp; BF$1, DataRegularSeason20242025!$E$3:$E$1315, $A9)</f>
        <v>10</v>
      </c>
      <c r="BG9">
        <f>SUMIFS(DataRegularSeason20242025!$AA$3:$AA$1315,DataRegularSeason20242025!$B$3:$B$1315, "&lt;=" &amp; BG$1, DataRegularSeason20242025!$D$3:$D$1315, $A9)+SUMIFS(DataRegularSeason20242025!$AB$3:$AB$1315,DataRegularSeason20242025!$B$3:$B$1315, "&lt;=" &amp; BG$1, DataRegularSeason20242025!$E$3:$E$1315, $A9)</f>
        <v>10</v>
      </c>
      <c r="BH9">
        <f>SUMIFS(DataRegularSeason20242025!$AA$3:$AA$1315,DataRegularSeason20242025!$B$3:$B$1315, "&lt;=" &amp; BH$1, DataRegularSeason20242025!$D$3:$D$1315, $A9)+SUMIFS(DataRegularSeason20242025!$AB$3:$AB$1315,DataRegularSeason20242025!$B$3:$B$1315, "&lt;=" &amp; BH$1, DataRegularSeason20242025!$E$3:$E$1315, $A9)</f>
        <v>10</v>
      </c>
      <c r="BI9">
        <f>SUMIFS(DataRegularSeason20242025!$AA$3:$AA$1315,DataRegularSeason20242025!$B$3:$B$1315, "&lt;=" &amp; BI$1, DataRegularSeason20242025!$D$3:$D$1315, $A9)+SUMIFS(DataRegularSeason20242025!$AB$3:$AB$1315,DataRegularSeason20242025!$B$3:$B$1315, "&lt;=" &amp; BI$1, DataRegularSeason20242025!$E$3:$E$1315, $A9)</f>
        <v>10</v>
      </c>
      <c r="BJ9">
        <f>SUMIFS(DataRegularSeason20242025!$AA$3:$AA$1315,DataRegularSeason20242025!$B$3:$B$1315, "&lt;=" &amp; BJ$1, DataRegularSeason20242025!$D$3:$D$1315, $A9)+SUMIFS(DataRegularSeason20242025!$AB$3:$AB$1315,DataRegularSeason20242025!$B$3:$B$1315, "&lt;=" &amp; BJ$1, DataRegularSeason20242025!$E$3:$E$1315, $A9)</f>
        <v>10</v>
      </c>
      <c r="BK9">
        <f>SUMIFS(DataRegularSeason20242025!$AA$3:$AA$1315,DataRegularSeason20242025!$B$3:$B$1315, "&lt;=" &amp; BK$1, DataRegularSeason20242025!$D$3:$D$1315, $A9)+SUMIFS(DataRegularSeason20242025!$AB$3:$AB$1315,DataRegularSeason20242025!$B$3:$B$1315, "&lt;=" &amp; BK$1, DataRegularSeason20242025!$E$3:$E$1315, $A9)</f>
        <v>10</v>
      </c>
      <c r="BL9">
        <f>SUMIFS(DataRegularSeason20242025!$AA$3:$AA$1315,DataRegularSeason20242025!$B$3:$B$1315, "&lt;=" &amp; BL$1, DataRegularSeason20242025!$D$3:$D$1315, $A9)+SUMIFS(DataRegularSeason20242025!$AB$3:$AB$1315,DataRegularSeason20242025!$B$3:$B$1315, "&lt;=" &amp; BL$1, DataRegularSeason20242025!$E$3:$E$1315, $A9)</f>
        <v>10</v>
      </c>
      <c r="BM9">
        <f>SUMIFS(DataRegularSeason20242025!$AA$3:$AA$1315,DataRegularSeason20242025!$B$3:$B$1315, "&lt;=" &amp; BM$1, DataRegularSeason20242025!$D$3:$D$1315, $A9)+SUMIFS(DataRegularSeason20242025!$AB$3:$AB$1315,DataRegularSeason20242025!$B$3:$B$1315, "&lt;=" &amp; BM$1, DataRegularSeason20242025!$E$3:$E$1315, $A9)</f>
        <v>10</v>
      </c>
      <c r="BN9">
        <f>SUMIFS(DataRegularSeason20242025!$AA$3:$AA$1315,DataRegularSeason20242025!$B$3:$B$1315, "&lt;=" &amp; BN$1, DataRegularSeason20242025!$D$3:$D$1315, $A9)+SUMIFS(DataRegularSeason20242025!$AB$3:$AB$1315,DataRegularSeason20242025!$B$3:$B$1315, "&lt;=" &amp; BN$1, DataRegularSeason20242025!$E$3:$E$1315, $A9)</f>
        <v>10</v>
      </c>
      <c r="BO9">
        <f>SUMIFS(DataRegularSeason20242025!$AA$3:$AA$1315,DataRegularSeason20242025!$B$3:$B$1315, "&lt;=" &amp; BO$1, DataRegularSeason20242025!$D$3:$D$1315, $A9)+SUMIFS(DataRegularSeason20242025!$AB$3:$AB$1315,DataRegularSeason20242025!$B$3:$B$1315, "&lt;=" &amp; BO$1, DataRegularSeason20242025!$E$3:$E$1315, $A9)</f>
        <v>10</v>
      </c>
      <c r="BP9">
        <f>SUMIFS(DataRegularSeason20242025!$AA$3:$AA$1315,DataRegularSeason20242025!$B$3:$B$1315, "&lt;=" &amp; BP$1, DataRegularSeason20242025!$D$3:$D$1315, $A9)+SUMIFS(DataRegularSeason20242025!$AB$3:$AB$1315,DataRegularSeason20242025!$B$3:$B$1315, "&lt;=" &amp; BP$1, DataRegularSeason20242025!$E$3:$E$1315, $A9)</f>
        <v>10</v>
      </c>
      <c r="BQ9">
        <f>SUMIFS(DataRegularSeason20242025!$AA$3:$AA$1315,DataRegularSeason20242025!$B$3:$B$1315, "&lt;=" &amp; BQ$1, DataRegularSeason20242025!$D$3:$D$1315, $A9)+SUMIFS(DataRegularSeason20242025!$AB$3:$AB$1315,DataRegularSeason20242025!$B$3:$B$1315, "&lt;=" &amp; BQ$1, DataRegularSeason20242025!$E$3:$E$1315, $A9)</f>
        <v>10</v>
      </c>
      <c r="BR9">
        <f>SUMIFS(DataRegularSeason20242025!$AA$3:$AA$1315,DataRegularSeason20242025!$B$3:$B$1315, "&lt;=" &amp; BR$1, DataRegularSeason20242025!$D$3:$D$1315, $A9)+SUMIFS(DataRegularSeason20242025!$AB$3:$AB$1315,DataRegularSeason20242025!$B$3:$B$1315, "&lt;=" &amp; BR$1, DataRegularSeason20242025!$E$3:$E$1315, $A9)</f>
        <v>10</v>
      </c>
      <c r="BS9">
        <f>SUMIFS(DataRegularSeason20242025!$AA$3:$AA$1315,DataRegularSeason20242025!$B$3:$B$1315, "&lt;=" &amp; BS$1, DataRegularSeason20242025!$D$3:$D$1315, $A9)+SUMIFS(DataRegularSeason20242025!$AB$3:$AB$1315,DataRegularSeason20242025!$B$3:$B$1315, "&lt;=" &amp; BS$1, DataRegularSeason20242025!$E$3:$E$1315, $A9)</f>
        <v>10</v>
      </c>
      <c r="BT9">
        <f>SUMIFS(DataRegularSeason20242025!$AA$3:$AA$1315,DataRegularSeason20242025!$B$3:$B$1315, "&lt;=" &amp; BT$1, DataRegularSeason20242025!$D$3:$D$1315, $A9)+SUMIFS(DataRegularSeason20242025!$AB$3:$AB$1315,DataRegularSeason20242025!$B$3:$B$1315, "&lt;=" &amp; BT$1, DataRegularSeason20242025!$E$3:$E$1315, $A9)</f>
        <v>10</v>
      </c>
      <c r="BU9">
        <f>SUMIFS(DataRegularSeason20242025!$AA$3:$AA$1315,DataRegularSeason20242025!$B$3:$B$1315, "&lt;=" &amp; BU$1, DataRegularSeason20242025!$D$3:$D$1315, $A9)+SUMIFS(DataRegularSeason20242025!$AB$3:$AB$1315,DataRegularSeason20242025!$B$3:$B$1315, "&lt;=" &amp; BU$1, DataRegularSeason20242025!$E$3:$E$1315, $A9)</f>
        <v>10</v>
      </c>
      <c r="BV9">
        <f>SUMIFS(DataRegularSeason20242025!$AA$3:$AA$1315,DataRegularSeason20242025!$B$3:$B$1315, "&lt;=" &amp; BV$1, DataRegularSeason20242025!$D$3:$D$1315, $A9)+SUMIFS(DataRegularSeason20242025!$AB$3:$AB$1315,DataRegularSeason20242025!$B$3:$B$1315, "&lt;=" &amp; BV$1, DataRegularSeason20242025!$E$3:$E$1315, $A9)</f>
        <v>10</v>
      </c>
      <c r="BW9">
        <f>SUMIFS(DataRegularSeason20242025!$AA$3:$AA$1315,DataRegularSeason20242025!$B$3:$B$1315, "&lt;=" &amp; BW$1, DataRegularSeason20242025!$D$3:$D$1315, $A9)+SUMIFS(DataRegularSeason20242025!$AB$3:$AB$1315,DataRegularSeason20242025!$B$3:$B$1315, "&lt;=" &amp; BW$1, DataRegularSeason20242025!$E$3:$E$1315, $A9)</f>
        <v>10</v>
      </c>
      <c r="BX9">
        <f>SUMIFS(DataRegularSeason20242025!$AA$3:$AA$1315,DataRegularSeason20242025!$B$3:$B$1315, "&lt;=" &amp; BX$1, DataRegularSeason20242025!$D$3:$D$1315, $A9)+SUMIFS(DataRegularSeason20242025!$AB$3:$AB$1315,DataRegularSeason20242025!$B$3:$B$1315, "&lt;=" &amp; BX$1, DataRegularSeason20242025!$E$3:$E$1315, $A9)</f>
        <v>10</v>
      </c>
      <c r="BY9">
        <f>SUMIFS(DataRegularSeason20242025!$AA$3:$AA$1315,DataRegularSeason20242025!$B$3:$B$1315, "&lt;=" &amp; BY$1, DataRegularSeason20242025!$D$3:$D$1315, $A9)+SUMIFS(DataRegularSeason20242025!$AB$3:$AB$1315,DataRegularSeason20242025!$B$3:$B$1315, "&lt;=" &amp; BY$1, DataRegularSeason20242025!$E$3:$E$1315, $A9)</f>
        <v>10</v>
      </c>
      <c r="BZ9">
        <f>SUMIFS(DataRegularSeason20242025!$AA$3:$AA$1315,DataRegularSeason20242025!$B$3:$B$1315, "&lt;=" &amp; BZ$1, DataRegularSeason20242025!$D$3:$D$1315, $A9)+SUMIFS(DataRegularSeason20242025!$AB$3:$AB$1315,DataRegularSeason20242025!$B$3:$B$1315, "&lt;=" &amp; BZ$1, DataRegularSeason20242025!$E$3:$E$1315, $A9)</f>
        <v>10</v>
      </c>
      <c r="CA9">
        <f>SUMIFS(DataRegularSeason20242025!$AA$3:$AA$1315,DataRegularSeason20242025!$B$3:$B$1315, "&lt;=" &amp; CA$1, DataRegularSeason20242025!$D$3:$D$1315, $A9)+SUMIFS(DataRegularSeason20242025!$AB$3:$AB$1315,DataRegularSeason20242025!$B$3:$B$1315, "&lt;=" &amp; CA$1, DataRegularSeason20242025!$E$3:$E$1315, $A9)</f>
        <v>10</v>
      </c>
      <c r="CB9">
        <f>SUMIFS(DataRegularSeason20242025!$AA$3:$AA$1315,DataRegularSeason20242025!$B$3:$B$1315, "&lt;=" &amp; CB$1, DataRegularSeason20242025!$D$3:$D$1315, $A9)+SUMIFS(DataRegularSeason20242025!$AB$3:$AB$1315,DataRegularSeason20242025!$B$3:$B$1315, "&lt;=" &amp; CB$1, DataRegularSeason20242025!$E$3:$E$1315, $A9)</f>
        <v>10</v>
      </c>
      <c r="CC9">
        <f>SUMIFS(DataRegularSeason20242025!$AA$3:$AA$1315,DataRegularSeason20242025!$B$3:$B$1315, "&lt;=" &amp; CC$1, DataRegularSeason20242025!$D$3:$D$1315, $A9)+SUMIFS(DataRegularSeason20242025!$AB$3:$AB$1315,DataRegularSeason20242025!$B$3:$B$1315, "&lt;=" &amp; CC$1, DataRegularSeason20242025!$E$3:$E$1315, $A9)</f>
        <v>10</v>
      </c>
      <c r="CD9">
        <f>SUMIFS(DataRegularSeason20242025!$AA$3:$AA$1315,DataRegularSeason20242025!$B$3:$B$1315, "&lt;=" &amp; CD$1, DataRegularSeason20242025!$D$3:$D$1315, $A9)+SUMIFS(DataRegularSeason20242025!$AB$3:$AB$1315,DataRegularSeason20242025!$B$3:$B$1315, "&lt;=" &amp; CD$1, DataRegularSeason20242025!$E$3:$E$1315, $A9)</f>
        <v>10</v>
      </c>
      <c r="CE9">
        <f>SUMIFS(DataRegularSeason20242025!$AA$3:$AA$1315,DataRegularSeason20242025!$B$3:$B$1315, "&lt;=" &amp; CE$1, DataRegularSeason20242025!$D$3:$D$1315, $A9)+SUMIFS(DataRegularSeason20242025!$AB$3:$AB$1315,DataRegularSeason20242025!$B$3:$B$1315, "&lt;=" &amp; CE$1, DataRegularSeason20242025!$E$3:$E$1315, $A9)</f>
        <v>10</v>
      </c>
      <c r="CF9">
        <f>SUMIFS(DataRegularSeason20242025!$AA$3:$AA$1315,DataRegularSeason20242025!$B$3:$B$1315, "&lt;=" &amp; CF$1, DataRegularSeason20242025!$D$3:$D$1315, $A9)+SUMIFS(DataRegularSeason20242025!$AB$3:$AB$1315,DataRegularSeason20242025!$B$3:$B$1315, "&lt;=" &amp; CF$1, DataRegularSeason20242025!$E$3:$E$1315, $A9)</f>
        <v>10</v>
      </c>
      <c r="CG9">
        <f>SUMIFS(DataRegularSeason20242025!$AA$3:$AA$1315,DataRegularSeason20242025!$B$3:$B$1315, "&lt;=" &amp; CG$1, DataRegularSeason20242025!$D$3:$D$1315, $A9)+SUMIFS(DataRegularSeason20242025!$AB$3:$AB$1315,DataRegularSeason20242025!$B$3:$B$1315, "&lt;=" &amp; CG$1, DataRegularSeason20242025!$E$3:$E$1315, $A9)</f>
        <v>10</v>
      </c>
      <c r="CH9">
        <f>SUMIFS(DataRegularSeason20242025!$AA$3:$AA$1315,DataRegularSeason20242025!$B$3:$B$1315, "&lt;=" &amp; CH$1, DataRegularSeason20242025!$D$3:$D$1315, $A9)+SUMIFS(DataRegularSeason20242025!$AB$3:$AB$1315,DataRegularSeason20242025!$B$3:$B$1315, "&lt;=" &amp; CH$1, DataRegularSeason20242025!$E$3:$E$1315, $A9)</f>
        <v>10</v>
      </c>
      <c r="CI9">
        <f>SUMIFS(DataRegularSeason20242025!$AA$3:$AA$1315,DataRegularSeason20242025!$B$3:$B$1315, "&lt;=" &amp; CI$1, DataRegularSeason20242025!$D$3:$D$1315, $A9)+SUMIFS(DataRegularSeason20242025!$AB$3:$AB$1315,DataRegularSeason20242025!$B$3:$B$1315, "&lt;=" &amp; CI$1, DataRegularSeason20242025!$E$3:$E$1315, $A9)</f>
        <v>10</v>
      </c>
      <c r="CJ9">
        <f>SUMIFS(DataRegularSeason20242025!$AA$3:$AA$1315,DataRegularSeason20242025!$B$3:$B$1315, "&lt;=" &amp; CJ$1, DataRegularSeason20242025!$D$3:$D$1315, $A9)+SUMIFS(DataRegularSeason20242025!$AB$3:$AB$1315,DataRegularSeason20242025!$B$3:$B$1315, "&lt;=" &amp; CJ$1, DataRegularSeason20242025!$E$3:$E$1315, $A9)</f>
        <v>10</v>
      </c>
      <c r="CK9">
        <f>SUMIFS(DataRegularSeason20242025!$AA$3:$AA$1315,DataRegularSeason20242025!$B$3:$B$1315, "&lt;=" &amp; CK$1, DataRegularSeason20242025!$D$3:$D$1315, $A9)+SUMIFS(DataRegularSeason20242025!$AB$3:$AB$1315,DataRegularSeason20242025!$B$3:$B$1315, "&lt;=" &amp; CK$1, DataRegularSeason20242025!$E$3:$E$1315, $A9)</f>
        <v>10</v>
      </c>
      <c r="CL9">
        <f>SUMIFS(DataRegularSeason20242025!$AA$3:$AA$1315,DataRegularSeason20242025!$B$3:$B$1315, "&lt;=" &amp; CL$1, DataRegularSeason20242025!$D$3:$D$1315, $A9)+SUMIFS(DataRegularSeason20242025!$AB$3:$AB$1315,DataRegularSeason20242025!$B$3:$B$1315, "&lt;=" &amp; CL$1, DataRegularSeason20242025!$E$3:$E$1315, $A9)</f>
        <v>10</v>
      </c>
      <c r="CM9">
        <f>SUMIFS(DataRegularSeason20242025!$AA$3:$AA$1315,DataRegularSeason20242025!$B$3:$B$1315, "&lt;=" &amp; CM$1, DataRegularSeason20242025!$D$3:$D$1315, $A9)+SUMIFS(DataRegularSeason20242025!$AB$3:$AB$1315,DataRegularSeason20242025!$B$3:$B$1315, "&lt;=" &amp; CM$1, DataRegularSeason20242025!$E$3:$E$1315, $A9)</f>
        <v>10</v>
      </c>
      <c r="CN9">
        <f>SUMIFS(DataRegularSeason20242025!$AA$3:$AA$1315,DataRegularSeason20242025!$B$3:$B$1315, "&lt;=" &amp; CN$1, DataRegularSeason20242025!$D$3:$D$1315, $A9)+SUMIFS(DataRegularSeason20242025!$AB$3:$AB$1315,DataRegularSeason20242025!$B$3:$B$1315, "&lt;=" &amp; CN$1, DataRegularSeason20242025!$E$3:$E$1315, $A9)</f>
        <v>10</v>
      </c>
      <c r="CO9">
        <f>SUMIFS(DataRegularSeason20242025!$AA$3:$AA$1315,DataRegularSeason20242025!$B$3:$B$1315, "&lt;=" &amp; CO$1, DataRegularSeason20242025!$D$3:$D$1315, $A9)+SUMIFS(DataRegularSeason20242025!$AB$3:$AB$1315,DataRegularSeason20242025!$B$3:$B$1315, "&lt;=" &amp; CO$1, DataRegularSeason20242025!$E$3:$E$1315, $A9)</f>
        <v>10</v>
      </c>
      <c r="CP9">
        <f>SUMIFS(DataRegularSeason20242025!$AA$3:$AA$1315,DataRegularSeason20242025!$B$3:$B$1315, "&lt;=" &amp; CP$1, DataRegularSeason20242025!$D$3:$D$1315, $A9)+SUMIFS(DataRegularSeason20242025!$AB$3:$AB$1315,DataRegularSeason20242025!$B$3:$B$1315, "&lt;=" &amp; CP$1, DataRegularSeason20242025!$E$3:$E$1315, $A9)</f>
        <v>10</v>
      </c>
      <c r="CQ9">
        <f>SUMIFS(DataRegularSeason20242025!$AA$3:$AA$1315,DataRegularSeason20242025!$B$3:$B$1315, "&lt;=" &amp; CQ$1, DataRegularSeason20242025!$D$3:$D$1315, $A9)+SUMIFS(DataRegularSeason20242025!$AB$3:$AB$1315,DataRegularSeason20242025!$B$3:$B$1315, "&lt;=" &amp; CQ$1, DataRegularSeason20242025!$E$3:$E$1315, $A9)</f>
        <v>10</v>
      </c>
      <c r="CR9">
        <f>SUMIFS(DataRegularSeason20242025!$AA$3:$AA$1315,DataRegularSeason20242025!$B$3:$B$1315, "&lt;=" &amp; CR$1, DataRegularSeason20242025!$D$3:$D$1315, $A9)+SUMIFS(DataRegularSeason20242025!$AB$3:$AB$1315,DataRegularSeason20242025!$B$3:$B$1315, "&lt;=" &amp; CR$1, DataRegularSeason20242025!$E$3:$E$1315, $A9)</f>
        <v>10</v>
      </c>
      <c r="CS9">
        <f>SUMIFS(DataRegularSeason20242025!$AA$3:$AA$1315,DataRegularSeason20242025!$B$3:$B$1315, "&lt;=" &amp; CS$1, DataRegularSeason20242025!$D$3:$D$1315, $A9)+SUMIFS(DataRegularSeason20242025!$AB$3:$AB$1315,DataRegularSeason20242025!$B$3:$B$1315, "&lt;=" &amp; CS$1, DataRegularSeason20242025!$E$3:$E$1315, $A9)</f>
        <v>10</v>
      </c>
      <c r="CT9">
        <f>SUMIFS(DataRegularSeason20242025!$AA$3:$AA$1315,DataRegularSeason20242025!$B$3:$B$1315, "&lt;=" &amp; CT$1, DataRegularSeason20242025!$D$3:$D$1315, $A9)+SUMIFS(DataRegularSeason20242025!$AB$3:$AB$1315,DataRegularSeason20242025!$B$3:$B$1315, "&lt;=" &amp; CT$1, DataRegularSeason20242025!$E$3:$E$1315, $A9)</f>
        <v>10</v>
      </c>
      <c r="CU9">
        <f>SUMIFS(DataRegularSeason20242025!$AA$3:$AA$1315,DataRegularSeason20242025!$B$3:$B$1315, "&lt;=" &amp; CU$1, DataRegularSeason20242025!$D$3:$D$1315, $A9)+SUMIFS(DataRegularSeason20242025!$AB$3:$AB$1315,DataRegularSeason20242025!$B$3:$B$1315, "&lt;=" &amp; CU$1, DataRegularSeason20242025!$E$3:$E$1315, $A9)</f>
        <v>10</v>
      </c>
      <c r="CV9">
        <f>SUMIFS(DataRegularSeason20242025!$AA$3:$AA$1315,DataRegularSeason20242025!$B$3:$B$1315, "&lt;=" &amp; CV$1, DataRegularSeason20242025!$D$3:$D$1315, $A9)+SUMIFS(DataRegularSeason20242025!$AB$3:$AB$1315,DataRegularSeason20242025!$B$3:$B$1315, "&lt;=" &amp; CV$1, DataRegularSeason20242025!$E$3:$E$1315, $A9)</f>
        <v>10</v>
      </c>
      <c r="CW9">
        <f>SUMIFS(DataRegularSeason20242025!$AA$3:$AA$1315,DataRegularSeason20242025!$B$3:$B$1315, "&lt;=" &amp; CW$1, DataRegularSeason20242025!$D$3:$D$1315, $A9)+SUMIFS(DataRegularSeason20242025!$AB$3:$AB$1315,DataRegularSeason20242025!$B$3:$B$1315, "&lt;=" &amp; CW$1, DataRegularSeason20242025!$E$3:$E$1315, $A9)</f>
        <v>10</v>
      </c>
      <c r="CX9">
        <f>SUMIFS(DataRegularSeason20242025!$AA$3:$AA$1315,DataRegularSeason20242025!$B$3:$B$1315, "&lt;=" &amp; CX$1, DataRegularSeason20242025!$D$3:$D$1315, $A9)+SUMIFS(DataRegularSeason20242025!$AB$3:$AB$1315,DataRegularSeason20242025!$B$3:$B$1315, "&lt;=" &amp; CX$1, DataRegularSeason20242025!$E$3:$E$1315, $A9)</f>
        <v>10</v>
      </c>
      <c r="CY9">
        <f>SUMIFS(DataRegularSeason20242025!$AA$3:$AA$1315,DataRegularSeason20242025!$B$3:$B$1315, "&lt;=" &amp; CY$1, DataRegularSeason20242025!$D$3:$D$1315, $A9)+SUMIFS(DataRegularSeason20242025!$AB$3:$AB$1315,DataRegularSeason20242025!$B$3:$B$1315, "&lt;=" &amp; CY$1, DataRegularSeason20242025!$E$3:$E$1315, $A9)</f>
        <v>10</v>
      </c>
      <c r="CZ9">
        <f>SUMIFS(DataRegularSeason20242025!$AA$3:$AA$1315,DataRegularSeason20242025!$B$3:$B$1315, "&lt;=" &amp; CZ$1, DataRegularSeason20242025!$D$3:$D$1315, $A9)+SUMIFS(DataRegularSeason20242025!$AB$3:$AB$1315,DataRegularSeason20242025!$B$3:$B$1315, "&lt;=" &amp; CZ$1, DataRegularSeason20242025!$E$3:$E$1315, $A9)</f>
        <v>10</v>
      </c>
      <c r="DA9">
        <f>SUMIFS(DataRegularSeason20242025!$AA$3:$AA$1315,DataRegularSeason20242025!$B$3:$B$1315, "&lt;=" &amp; DA$1, DataRegularSeason20242025!$D$3:$D$1315, $A9)+SUMIFS(DataRegularSeason20242025!$AB$3:$AB$1315,DataRegularSeason20242025!$B$3:$B$1315, "&lt;=" &amp; DA$1, DataRegularSeason20242025!$E$3:$E$1315, $A9)</f>
        <v>10</v>
      </c>
      <c r="DB9">
        <f>SUMIFS(DataRegularSeason20242025!$AA$3:$AA$1315,DataRegularSeason20242025!$B$3:$B$1315, "&lt;=" &amp; DB$1, DataRegularSeason20242025!$D$3:$D$1315, $A9)+SUMIFS(DataRegularSeason20242025!$AB$3:$AB$1315,DataRegularSeason20242025!$B$3:$B$1315, "&lt;=" &amp; DB$1, DataRegularSeason20242025!$E$3:$E$1315, $A9)</f>
        <v>10</v>
      </c>
      <c r="DC9">
        <f>SUMIFS(DataRegularSeason20242025!$AA$3:$AA$1315,DataRegularSeason20242025!$B$3:$B$1315, "&lt;=" &amp; DC$1, DataRegularSeason20242025!$D$3:$D$1315, $A9)+SUMIFS(DataRegularSeason20242025!$AB$3:$AB$1315,DataRegularSeason20242025!$B$3:$B$1315, "&lt;=" &amp; DC$1, DataRegularSeason20242025!$E$3:$E$1315, $A9)</f>
        <v>10</v>
      </c>
      <c r="DD9">
        <f>SUMIFS(DataRegularSeason20242025!$AA$3:$AA$1315,DataRegularSeason20242025!$B$3:$B$1315, "&lt;=" &amp; DD$1, DataRegularSeason20242025!$D$3:$D$1315, $A9)+SUMIFS(DataRegularSeason20242025!$AB$3:$AB$1315,DataRegularSeason20242025!$B$3:$B$1315, "&lt;=" &amp; DD$1, DataRegularSeason20242025!$E$3:$E$1315, $A9)</f>
        <v>10</v>
      </c>
      <c r="DE9">
        <f>SUMIFS(DataRegularSeason20242025!$AA$3:$AA$1315,DataRegularSeason20242025!$B$3:$B$1315, "&lt;=" &amp; DE$1, DataRegularSeason20242025!$D$3:$D$1315, $A9)+SUMIFS(DataRegularSeason20242025!$AB$3:$AB$1315,DataRegularSeason20242025!$B$3:$B$1315, "&lt;=" &amp; DE$1, DataRegularSeason20242025!$E$3:$E$1315, $A9)</f>
        <v>10</v>
      </c>
      <c r="DF9">
        <f>SUMIFS(DataRegularSeason20242025!$AA$3:$AA$1315,DataRegularSeason20242025!$B$3:$B$1315, "&lt;=" &amp; DF$1, DataRegularSeason20242025!$D$3:$D$1315, $A9)+SUMIFS(DataRegularSeason20242025!$AB$3:$AB$1315,DataRegularSeason20242025!$B$3:$B$1315, "&lt;=" &amp; DF$1, DataRegularSeason20242025!$E$3:$E$1315, $A9)</f>
        <v>10</v>
      </c>
      <c r="DG9">
        <f>SUMIFS(DataRegularSeason20242025!$AA$3:$AA$1315,DataRegularSeason20242025!$B$3:$B$1315, "&lt;=" &amp; DG$1, DataRegularSeason20242025!$D$3:$D$1315, $A9)+SUMIFS(DataRegularSeason20242025!$AB$3:$AB$1315,DataRegularSeason20242025!$B$3:$B$1315, "&lt;=" &amp; DG$1, DataRegularSeason20242025!$E$3:$E$1315, $A9)</f>
        <v>10</v>
      </c>
      <c r="DH9">
        <f>SUMIFS(DataRegularSeason20242025!$AA$3:$AA$1315,DataRegularSeason20242025!$B$3:$B$1315, "&lt;=" &amp; DH$1, DataRegularSeason20242025!$D$3:$D$1315, $A9)+SUMIFS(DataRegularSeason20242025!$AB$3:$AB$1315,DataRegularSeason20242025!$B$3:$B$1315, "&lt;=" &amp; DH$1, DataRegularSeason20242025!$E$3:$E$1315, $A9)</f>
        <v>10</v>
      </c>
      <c r="DI9">
        <f>SUMIFS(DataRegularSeason20242025!$AA$3:$AA$1315,DataRegularSeason20242025!$B$3:$B$1315, "&lt;=" &amp; DI$1, DataRegularSeason20242025!$D$3:$D$1315, $A9)+SUMIFS(DataRegularSeason20242025!$AB$3:$AB$1315,DataRegularSeason20242025!$B$3:$B$1315, "&lt;=" &amp; DI$1, DataRegularSeason20242025!$E$3:$E$1315, $A9)</f>
        <v>10</v>
      </c>
      <c r="DJ9">
        <f>SUMIFS(DataRegularSeason20242025!$AA$3:$AA$1315,DataRegularSeason20242025!$B$3:$B$1315, "&lt;=" &amp; DJ$1, DataRegularSeason20242025!$D$3:$D$1315, $A9)+SUMIFS(DataRegularSeason20242025!$AB$3:$AB$1315,DataRegularSeason20242025!$B$3:$B$1315, "&lt;=" &amp; DJ$1, DataRegularSeason20242025!$E$3:$E$1315, $A9)</f>
        <v>10</v>
      </c>
      <c r="DK9">
        <f>SUMIFS(DataRegularSeason20242025!$AA$3:$AA$1315,DataRegularSeason20242025!$B$3:$B$1315, "&lt;=" &amp; DK$1, DataRegularSeason20242025!$D$3:$D$1315, $A9)+SUMIFS(DataRegularSeason20242025!$AB$3:$AB$1315,DataRegularSeason20242025!$B$3:$B$1315, "&lt;=" &amp; DK$1, DataRegularSeason20242025!$E$3:$E$1315, $A9)</f>
        <v>10</v>
      </c>
      <c r="DL9">
        <f>SUMIFS(DataRegularSeason20242025!$AA$3:$AA$1315,DataRegularSeason20242025!$B$3:$B$1315, "&lt;=" &amp; DL$1, DataRegularSeason20242025!$D$3:$D$1315, $A9)+SUMIFS(DataRegularSeason20242025!$AB$3:$AB$1315,DataRegularSeason20242025!$B$3:$B$1315, "&lt;=" &amp; DL$1, DataRegularSeason20242025!$E$3:$E$1315, $A9)</f>
        <v>10</v>
      </c>
      <c r="DM9">
        <f>SUMIFS(DataRegularSeason20242025!$AA$3:$AA$1315,DataRegularSeason20242025!$B$3:$B$1315, "&lt;=" &amp; DM$1, DataRegularSeason20242025!$D$3:$D$1315, $A9)+SUMIFS(DataRegularSeason20242025!$AB$3:$AB$1315,DataRegularSeason20242025!$B$3:$B$1315, "&lt;=" &amp; DM$1, DataRegularSeason20242025!$E$3:$E$1315, $A9)</f>
        <v>10</v>
      </c>
      <c r="DN9">
        <f>SUMIFS(DataRegularSeason20242025!$AA$3:$AA$1315,DataRegularSeason20242025!$B$3:$B$1315, "&lt;=" &amp; DN$1, DataRegularSeason20242025!$D$3:$D$1315, $A9)+SUMIFS(DataRegularSeason20242025!$AB$3:$AB$1315,DataRegularSeason20242025!$B$3:$B$1315, "&lt;=" &amp; DN$1, DataRegularSeason20242025!$E$3:$E$1315, $A9)</f>
        <v>10</v>
      </c>
      <c r="DO9">
        <f>SUMIFS(DataRegularSeason20242025!$AA$3:$AA$1315,DataRegularSeason20242025!$B$3:$B$1315, "&lt;=" &amp; DO$1, DataRegularSeason20242025!$D$3:$D$1315, $A9)+SUMIFS(DataRegularSeason20242025!$AB$3:$AB$1315,DataRegularSeason20242025!$B$3:$B$1315, "&lt;=" &amp; DO$1, DataRegularSeason20242025!$E$3:$E$1315, $A9)</f>
        <v>10</v>
      </c>
      <c r="DP9">
        <f>SUMIFS(DataRegularSeason20242025!$AA$3:$AA$1315,DataRegularSeason20242025!$B$3:$B$1315, "&lt;=" &amp; DP$1, DataRegularSeason20242025!$D$3:$D$1315, $A9)+SUMIFS(DataRegularSeason20242025!$AB$3:$AB$1315,DataRegularSeason20242025!$B$3:$B$1315, "&lt;=" &amp; DP$1, DataRegularSeason20242025!$E$3:$E$1315, $A9)</f>
        <v>10</v>
      </c>
      <c r="DQ9">
        <f>SUMIFS(DataRegularSeason20242025!$AA$3:$AA$1315,DataRegularSeason20242025!$B$3:$B$1315, "&lt;=" &amp; DQ$1, DataRegularSeason20242025!$D$3:$D$1315, $A9)+SUMIFS(DataRegularSeason20242025!$AB$3:$AB$1315,DataRegularSeason20242025!$B$3:$B$1315, "&lt;=" &amp; DQ$1, DataRegularSeason20242025!$E$3:$E$1315, $A9)</f>
        <v>10</v>
      </c>
      <c r="DR9">
        <f>SUMIFS(DataRegularSeason20242025!$AA$3:$AA$1315,DataRegularSeason20242025!$B$3:$B$1315, "&lt;=" &amp; DR$1, DataRegularSeason20242025!$D$3:$D$1315, $A9)+SUMIFS(DataRegularSeason20242025!$AB$3:$AB$1315,DataRegularSeason20242025!$B$3:$B$1315, "&lt;=" &amp; DR$1, DataRegularSeason20242025!$E$3:$E$1315, $A9)</f>
        <v>10</v>
      </c>
      <c r="DS9">
        <f>SUMIFS(DataRegularSeason20242025!$AA$3:$AA$1315,DataRegularSeason20242025!$B$3:$B$1315, "&lt;=" &amp; DS$1, DataRegularSeason20242025!$D$3:$D$1315, $A9)+SUMIFS(DataRegularSeason20242025!$AB$3:$AB$1315,DataRegularSeason20242025!$B$3:$B$1315, "&lt;=" &amp; DS$1, DataRegularSeason20242025!$E$3:$E$1315, $A9)</f>
        <v>10</v>
      </c>
      <c r="DT9">
        <f>SUMIFS(DataRegularSeason20242025!$AA$3:$AA$1315,DataRegularSeason20242025!$B$3:$B$1315, "&lt;=" &amp; DT$1, DataRegularSeason20242025!$D$3:$D$1315, $A9)+SUMIFS(DataRegularSeason20242025!$AB$3:$AB$1315,DataRegularSeason20242025!$B$3:$B$1315, "&lt;=" &amp; DT$1, DataRegularSeason20242025!$E$3:$E$1315, $A9)</f>
        <v>10</v>
      </c>
      <c r="DU9">
        <f>SUMIFS(DataRegularSeason20242025!$AA$3:$AA$1315,DataRegularSeason20242025!$B$3:$B$1315, "&lt;=" &amp; DU$1, DataRegularSeason20242025!$D$3:$D$1315, $A9)+SUMIFS(DataRegularSeason20242025!$AB$3:$AB$1315,DataRegularSeason20242025!$B$3:$B$1315, "&lt;=" &amp; DU$1, DataRegularSeason20242025!$E$3:$E$1315, $A9)</f>
        <v>10</v>
      </c>
      <c r="DV9">
        <f>SUMIFS(DataRegularSeason20242025!$AA$3:$AA$1315,DataRegularSeason20242025!$B$3:$B$1315, "&lt;=" &amp; DV$1, DataRegularSeason20242025!$D$3:$D$1315, $A9)+SUMIFS(DataRegularSeason20242025!$AB$3:$AB$1315,DataRegularSeason20242025!$B$3:$B$1315, "&lt;=" &amp; DV$1, DataRegularSeason20242025!$E$3:$E$1315, $A9)</f>
        <v>10</v>
      </c>
      <c r="DW9">
        <f>SUMIFS(DataRegularSeason20242025!$AA$3:$AA$1315,DataRegularSeason20242025!$B$3:$B$1315, "&lt;=" &amp; DW$1, DataRegularSeason20242025!$D$3:$D$1315, $A9)+SUMIFS(DataRegularSeason20242025!$AB$3:$AB$1315,DataRegularSeason20242025!$B$3:$B$1315, "&lt;=" &amp; DW$1, DataRegularSeason20242025!$E$3:$E$1315, $A9)</f>
        <v>10</v>
      </c>
      <c r="DX9">
        <f>SUMIFS(DataRegularSeason20242025!$AA$3:$AA$1315,DataRegularSeason20242025!$B$3:$B$1315, "&lt;=" &amp; DX$1, DataRegularSeason20242025!$D$3:$D$1315, $A9)+SUMIFS(DataRegularSeason20242025!$AB$3:$AB$1315,DataRegularSeason20242025!$B$3:$B$1315, "&lt;=" &amp; DX$1, DataRegularSeason20242025!$E$3:$E$1315, $A9)</f>
        <v>10</v>
      </c>
      <c r="DY9">
        <f>SUMIFS(DataRegularSeason20242025!$AA$3:$AA$1315,DataRegularSeason20242025!$B$3:$B$1315, "&lt;=" &amp; DY$1, DataRegularSeason20242025!$D$3:$D$1315, $A9)+SUMIFS(DataRegularSeason20242025!$AB$3:$AB$1315,DataRegularSeason20242025!$B$3:$B$1315, "&lt;=" &amp; DY$1, DataRegularSeason20242025!$E$3:$E$1315, $A9)</f>
        <v>10</v>
      </c>
      <c r="DZ9">
        <f>SUMIFS(DataRegularSeason20242025!$AA$3:$AA$1315,DataRegularSeason20242025!$B$3:$B$1315, "&lt;=" &amp; DZ$1, DataRegularSeason20242025!$D$3:$D$1315, $A9)+SUMIFS(DataRegularSeason20242025!$AB$3:$AB$1315,DataRegularSeason20242025!$B$3:$B$1315, "&lt;=" &amp; DZ$1, DataRegularSeason20242025!$E$3:$E$1315, $A9)</f>
        <v>10</v>
      </c>
      <c r="EA9">
        <f>SUMIFS(DataRegularSeason20242025!$AA$3:$AA$1315,DataRegularSeason20242025!$B$3:$B$1315, "&lt;=" &amp; EA$1, DataRegularSeason20242025!$D$3:$D$1315, $A9)+SUMIFS(DataRegularSeason20242025!$AB$3:$AB$1315,DataRegularSeason20242025!$B$3:$B$1315, "&lt;=" &amp; EA$1, DataRegularSeason20242025!$E$3:$E$1315, $A9)</f>
        <v>10</v>
      </c>
      <c r="EB9">
        <f>SUMIFS(DataRegularSeason20242025!$AA$3:$AA$1315,DataRegularSeason20242025!$B$3:$B$1315, "&lt;=" &amp; EB$1, DataRegularSeason20242025!$D$3:$D$1315, $A9)+SUMIFS(DataRegularSeason20242025!$AB$3:$AB$1315,DataRegularSeason20242025!$B$3:$B$1315, "&lt;=" &amp; EB$1, DataRegularSeason20242025!$E$3:$E$1315, $A9)</f>
        <v>10</v>
      </c>
      <c r="EC9">
        <f>SUMIFS(DataRegularSeason20242025!$AA$3:$AA$1315,DataRegularSeason20242025!$B$3:$B$1315, "&lt;=" &amp; EC$1, DataRegularSeason20242025!$D$3:$D$1315, $A9)+SUMIFS(DataRegularSeason20242025!$AB$3:$AB$1315,DataRegularSeason20242025!$B$3:$B$1315, "&lt;=" &amp; EC$1, DataRegularSeason20242025!$E$3:$E$1315, $A9)</f>
        <v>10</v>
      </c>
      <c r="ED9">
        <f>SUMIFS(DataRegularSeason20242025!$AA$3:$AA$1315,DataRegularSeason20242025!$B$3:$B$1315, "&lt;=" &amp; ED$1, DataRegularSeason20242025!$D$3:$D$1315, $A9)+SUMIFS(DataRegularSeason20242025!$AB$3:$AB$1315,DataRegularSeason20242025!$B$3:$B$1315, "&lt;=" &amp; ED$1, DataRegularSeason20242025!$E$3:$E$1315, $A9)</f>
        <v>10</v>
      </c>
      <c r="EE9">
        <f>SUMIFS(DataRegularSeason20242025!$AA$3:$AA$1315,DataRegularSeason20242025!$B$3:$B$1315, "&lt;=" &amp; EE$1, DataRegularSeason20242025!$D$3:$D$1315, $A9)+SUMIFS(DataRegularSeason20242025!$AB$3:$AB$1315,DataRegularSeason20242025!$B$3:$B$1315, "&lt;=" &amp; EE$1, DataRegularSeason20242025!$E$3:$E$1315, $A9)</f>
        <v>10</v>
      </c>
      <c r="EF9">
        <f>SUMIFS(DataRegularSeason20242025!$AA$3:$AA$1315,DataRegularSeason20242025!$B$3:$B$1315, "&lt;=" &amp; EF$1, DataRegularSeason20242025!$D$3:$D$1315, $A9)+SUMIFS(DataRegularSeason20242025!$AB$3:$AB$1315,DataRegularSeason20242025!$B$3:$B$1315, "&lt;=" &amp; EF$1, DataRegularSeason20242025!$E$3:$E$1315, $A9)</f>
        <v>10</v>
      </c>
      <c r="EG9">
        <f>SUMIFS(DataRegularSeason20242025!$AA$3:$AA$1315,DataRegularSeason20242025!$B$3:$B$1315, "&lt;=" &amp; EG$1, DataRegularSeason20242025!$D$3:$D$1315, $A9)+SUMIFS(DataRegularSeason20242025!$AB$3:$AB$1315,DataRegularSeason20242025!$B$3:$B$1315, "&lt;=" &amp; EG$1, DataRegularSeason20242025!$E$3:$E$1315, $A9)</f>
        <v>10</v>
      </c>
      <c r="EH9">
        <f>SUMIFS(DataRegularSeason20242025!$AA$3:$AA$1315,DataRegularSeason20242025!$B$3:$B$1315, "&lt;=" &amp; EH$1, DataRegularSeason20242025!$D$3:$D$1315, $A9)+SUMIFS(DataRegularSeason20242025!$AB$3:$AB$1315,DataRegularSeason20242025!$B$3:$B$1315, "&lt;=" &amp; EH$1, DataRegularSeason20242025!$E$3:$E$1315, $A9)</f>
        <v>10</v>
      </c>
      <c r="EI9">
        <f>SUMIFS(DataRegularSeason20242025!$AA$3:$AA$1315,DataRegularSeason20242025!$B$3:$B$1315, "&lt;=" &amp; EI$1, DataRegularSeason20242025!$D$3:$D$1315, $A9)+SUMIFS(DataRegularSeason20242025!$AB$3:$AB$1315,DataRegularSeason20242025!$B$3:$B$1315, "&lt;=" &amp; EI$1, DataRegularSeason20242025!$E$3:$E$1315, $A9)</f>
        <v>10</v>
      </c>
      <c r="EJ9">
        <f>SUMIFS(DataRegularSeason20242025!$AA$3:$AA$1315,DataRegularSeason20242025!$B$3:$B$1315, "&lt;=" &amp; EJ$1, DataRegularSeason20242025!$D$3:$D$1315, $A9)+SUMIFS(DataRegularSeason20242025!$AB$3:$AB$1315,DataRegularSeason20242025!$B$3:$B$1315, "&lt;=" &amp; EJ$1, DataRegularSeason20242025!$E$3:$E$1315, $A9)</f>
        <v>10</v>
      </c>
      <c r="EK9">
        <f>SUMIFS(DataRegularSeason20242025!$AA$3:$AA$1315,DataRegularSeason20242025!$B$3:$B$1315, "&lt;=" &amp; EK$1, DataRegularSeason20242025!$D$3:$D$1315, $A9)+SUMIFS(DataRegularSeason20242025!$AB$3:$AB$1315,DataRegularSeason20242025!$B$3:$B$1315, "&lt;=" &amp; EK$1, DataRegularSeason20242025!$E$3:$E$1315, $A9)</f>
        <v>10</v>
      </c>
      <c r="EL9">
        <f>SUMIFS(DataRegularSeason20242025!$AA$3:$AA$1315,DataRegularSeason20242025!$B$3:$B$1315, "&lt;=" &amp; EL$1, DataRegularSeason20242025!$D$3:$D$1315, $A9)+SUMIFS(DataRegularSeason20242025!$AB$3:$AB$1315,DataRegularSeason20242025!$B$3:$B$1315, "&lt;=" &amp; EL$1, DataRegularSeason20242025!$E$3:$E$1315, $A9)</f>
        <v>10</v>
      </c>
      <c r="EM9">
        <f>SUMIFS(DataRegularSeason20242025!$AA$3:$AA$1315,DataRegularSeason20242025!$B$3:$B$1315, "&lt;=" &amp; EM$1, DataRegularSeason20242025!$D$3:$D$1315, $A9)+SUMIFS(DataRegularSeason20242025!$AB$3:$AB$1315,DataRegularSeason20242025!$B$3:$B$1315, "&lt;=" &amp; EM$1, DataRegularSeason20242025!$E$3:$E$1315, $A9)</f>
        <v>10</v>
      </c>
      <c r="EN9">
        <f>SUMIFS(DataRegularSeason20242025!$AA$3:$AA$1315,DataRegularSeason20242025!$B$3:$B$1315, "&lt;=" &amp; EN$1, DataRegularSeason20242025!$D$3:$D$1315, $A9)+SUMIFS(DataRegularSeason20242025!$AB$3:$AB$1315,DataRegularSeason20242025!$B$3:$B$1315, "&lt;=" &amp; EN$1, DataRegularSeason20242025!$E$3:$E$1315, $A9)</f>
        <v>10</v>
      </c>
      <c r="EO9">
        <f>SUMIFS(DataRegularSeason20242025!$AA$3:$AA$1315,DataRegularSeason20242025!$B$3:$B$1315, "&lt;=" &amp; EO$1, DataRegularSeason20242025!$D$3:$D$1315, $A9)+SUMIFS(DataRegularSeason20242025!$AB$3:$AB$1315,DataRegularSeason20242025!$B$3:$B$1315, "&lt;=" &amp; EO$1, DataRegularSeason20242025!$E$3:$E$1315, $A9)</f>
        <v>10</v>
      </c>
      <c r="EP9">
        <f>SUMIFS(DataRegularSeason20242025!$AA$3:$AA$1315,DataRegularSeason20242025!$B$3:$B$1315, "&lt;=" &amp; EP$1, DataRegularSeason20242025!$D$3:$D$1315, $A9)+SUMIFS(DataRegularSeason20242025!$AB$3:$AB$1315,DataRegularSeason20242025!$B$3:$B$1315, "&lt;=" &amp; EP$1, DataRegularSeason20242025!$E$3:$E$1315, $A9)</f>
        <v>10</v>
      </c>
      <c r="EQ9">
        <f>SUMIFS(DataRegularSeason20242025!$AA$3:$AA$1315,DataRegularSeason20242025!$B$3:$B$1315, "&lt;=" &amp; EQ$1, DataRegularSeason20242025!$D$3:$D$1315, $A9)+SUMIFS(DataRegularSeason20242025!$AB$3:$AB$1315,DataRegularSeason20242025!$B$3:$B$1315, "&lt;=" &amp; EQ$1, DataRegularSeason20242025!$E$3:$E$1315, $A9)</f>
        <v>10</v>
      </c>
      <c r="ER9">
        <f>SUMIFS(DataRegularSeason20242025!$AA$3:$AA$1315,DataRegularSeason20242025!$B$3:$B$1315, "&lt;=" &amp; ER$1, DataRegularSeason20242025!$D$3:$D$1315, $A9)+SUMIFS(DataRegularSeason20242025!$AB$3:$AB$1315,DataRegularSeason20242025!$B$3:$B$1315, "&lt;=" &amp; ER$1, DataRegularSeason20242025!$E$3:$E$1315, $A9)</f>
        <v>10</v>
      </c>
      <c r="ES9">
        <f>SUMIFS(DataRegularSeason20242025!$AA$3:$AA$1315,DataRegularSeason20242025!$B$3:$B$1315, "&lt;=" &amp; ES$1, DataRegularSeason20242025!$D$3:$D$1315, $A9)+SUMIFS(DataRegularSeason20242025!$AB$3:$AB$1315,DataRegularSeason20242025!$B$3:$B$1315, "&lt;=" &amp; ES$1, DataRegularSeason20242025!$E$3:$E$1315, $A9)</f>
        <v>10</v>
      </c>
      <c r="ET9">
        <f>SUMIFS(DataRegularSeason20242025!$AA$3:$AA$1315,DataRegularSeason20242025!$B$3:$B$1315, "&lt;=" &amp; ET$1, DataRegularSeason20242025!$D$3:$D$1315, $A9)+SUMIFS(DataRegularSeason20242025!$AB$3:$AB$1315,DataRegularSeason20242025!$B$3:$B$1315, "&lt;=" &amp; ET$1, DataRegularSeason20242025!$E$3:$E$1315, $A9)</f>
        <v>10</v>
      </c>
      <c r="EU9">
        <f>SUMIFS(DataRegularSeason20242025!$AA$3:$AA$1315,DataRegularSeason20242025!$B$3:$B$1315, "&lt;=" &amp; EU$1, DataRegularSeason20242025!$D$3:$D$1315, $A9)+SUMIFS(DataRegularSeason20242025!$AB$3:$AB$1315,DataRegularSeason20242025!$B$3:$B$1315, "&lt;=" &amp; EU$1, DataRegularSeason20242025!$E$3:$E$1315, $A9)</f>
        <v>10</v>
      </c>
      <c r="EV9">
        <f>SUMIFS(DataRegularSeason20242025!$AA$3:$AA$1315,DataRegularSeason20242025!$B$3:$B$1315, "&lt;=" &amp; EV$1, DataRegularSeason20242025!$D$3:$D$1315, $A9)+SUMIFS(DataRegularSeason20242025!$AB$3:$AB$1315,DataRegularSeason20242025!$B$3:$B$1315, "&lt;=" &amp; EV$1, DataRegularSeason20242025!$E$3:$E$1315, $A9)</f>
        <v>10</v>
      </c>
      <c r="EW9">
        <f>SUMIFS(DataRegularSeason20242025!$AA$3:$AA$1315,DataRegularSeason20242025!$B$3:$B$1315, "&lt;=" &amp; EW$1, DataRegularSeason20242025!$D$3:$D$1315, $A9)+SUMIFS(DataRegularSeason20242025!$AB$3:$AB$1315,DataRegularSeason20242025!$B$3:$B$1315, "&lt;=" &amp; EW$1, DataRegularSeason20242025!$E$3:$E$1315, $A9)</f>
        <v>10</v>
      </c>
      <c r="EX9">
        <f>SUMIFS(DataRegularSeason20242025!$AA$3:$AA$1315,DataRegularSeason20242025!$B$3:$B$1315, "&lt;=" &amp; EX$1, DataRegularSeason20242025!$D$3:$D$1315, $A9)+SUMIFS(DataRegularSeason20242025!$AB$3:$AB$1315,DataRegularSeason20242025!$B$3:$B$1315, "&lt;=" &amp; EX$1, DataRegularSeason20242025!$E$3:$E$1315, $A9)</f>
        <v>10</v>
      </c>
      <c r="EY9">
        <f>SUMIFS(DataRegularSeason20242025!$AA$3:$AA$1315,DataRegularSeason20242025!$B$3:$B$1315, "&lt;=" &amp; EY$1, DataRegularSeason20242025!$D$3:$D$1315, $A9)+SUMIFS(DataRegularSeason20242025!$AB$3:$AB$1315,DataRegularSeason20242025!$B$3:$B$1315, "&lt;=" &amp; EY$1, DataRegularSeason20242025!$E$3:$E$1315, $A9)</f>
        <v>10</v>
      </c>
      <c r="EZ9">
        <f>SUMIFS(DataRegularSeason20242025!$AA$3:$AA$1315,DataRegularSeason20242025!$B$3:$B$1315, "&lt;=" &amp; EZ$1, DataRegularSeason20242025!$D$3:$D$1315, $A9)+SUMIFS(DataRegularSeason20242025!$AB$3:$AB$1315,DataRegularSeason20242025!$B$3:$B$1315, "&lt;=" &amp; EZ$1, DataRegularSeason20242025!$E$3:$E$1315, $A9)</f>
        <v>10</v>
      </c>
      <c r="FA9">
        <f>SUMIFS(DataRegularSeason20242025!$AA$3:$AA$1315,DataRegularSeason20242025!$B$3:$B$1315, "&lt;=" &amp; FA$1, DataRegularSeason20242025!$D$3:$D$1315, $A9)+SUMIFS(DataRegularSeason20242025!$AB$3:$AB$1315,DataRegularSeason20242025!$B$3:$B$1315, "&lt;=" &amp; FA$1, DataRegularSeason20242025!$E$3:$E$1315, $A9)</f>
        <v>10</v>
      </c>
      <c r="FB9">
        <f>SUMIFS(DataRegularSeason20242025!$AA$3:$AA$1315,DataRegularSeason20242025!$B$3:$B$1315, "&lt;=" &amp; FB$1, DataRegularSeason20242025!$D$3:$D$1315, $A9)+SUMIFS(DataRegularSeason20242025!$AB$3:$AB$1315,DataRegularSeason20242025!$B$3:$B$1315, "&lt;=" &amp; FB$1, DataRegularSeason20242025!$E$3:$E$1315, $A9)</f>
        <v>10</v>
      </c>
      <c r="FC9">
        <f>SUMIFS(DataRegularSeason20242025!$AA$3:$AA$1315,DataRegularSeason20242025!$B$3:$B$1315, "&lt;=" &amp; FC$1, DataRegularSeason20242025!$D$3:$D$1315, $A9)+SUMIFS(DataRegularSeason20242025!$AB$3:$AB$1315,DataRegularSeason20242025!$B$3:$B$1315, "&lt;=" &amp; FC$1, DataRegularSeason20242025!$E$3:$E$1315, $A9)</f>
        <v>10</v>
      </c>
      <c r="FD9">
        <f>SUMIFS(DataRegularSeason20242025!$AA$3:$AA$1315,DataRegularSeason20242025!$B$3:$B$1315, "&lt;=" &amp; FD$1, DataRegularSeason20242025!$D$3:$D$1315, $A9)+SUMIFS(DataRegularSeason20242025!$AB$3:$AB$1315,DataRegularSeason20242025!$B$3:$B$1315, "&lt;=" &amp; FD$1, DataRegularSeason20242025!$E$3:$E$1315, $A9)</f>
        <v>10</v>
      </c>
      <c r="FE9">
        <f>SUMIFS(DataRegularSeason20242025!$AA$3:$AA$1315,DataRegularSeason20242025!$B$3:$B$1315, "&lt;=" &amp; FE$1, DataRegularSeason20242025!$D$3:$D$1315, $A9)+SUMIFS(DataRegularSeason20242025!$AB$3:$AB$1315,DataRegularSeason20242025!$B$3:$B$1315, "&lt;=" &amp; FE$1, DataRegularSeason20242025!$E$3:$E$1315, $A9)</f>
        <v>10</v>
      </c>
      <c r="FF9">
        <f>SUMIFS(DataRegularSeason20242025!$AA$3:$AA$1315,DataRegularSeason20242025!$B$3:$B$1315, "&lt;=" &amp; FF$1, DataRegularSeason20242025!$D$3:$D$1315, $A9)+SUMIFS(DataRegularSeason20242025!$AB$3:$AB$1315,DataRegularSeason20242025!$B$3:$B$1315, "&lt;=" &amp; FF$1, DataRegularSeason20242025!$E$3:$E$1315, $A9)</f>
        <v>10</v>
      </c>
      <c r="FG9">
        <f>SUMIFS(DataRegularSeason20242025!$AA$3:$AA$1315,DataRegularSeason20242025!$B$3:$B$1315, "&lt;=" &amp; FG$1, DataRegularSeason20242025!$D$3:$D$1315, $A9)+SUMIFS(DataRegularSeason20242025!$AB$3:$AB$1315,DataRegularSeason20242025!$B$3:$B$1315, "&lt;=" &amp; FG$1, DataRegularSeason20242025!$E$3:$E$1315, $A9)</f>
        <v>10</v>
      </c>
      <c r="FH9">
        <f>SUMIFS(DataRegularSeason20242025!$AA$3:$AA$1315,DataRegularSeason20242025!$B$3:$B$1315, "&lt;=" &amp; FH$1, DataRegularSeason20242025!$D$3:$D$1315, $A9)+SUMIFS(DataRegularSeason20242025!$AB$3:$AB$1315,DataRegularSeason20242025!$B$3:$B$1315, "&lt;=" &amp; FH$1, DataRegularSeason20242025!$E$3:$E$1315, $A9)</f>
        <v>10</v>
      </c>
      <c r="FI9">
        <f>SUMIFS(DataRegularSeason20242025!$AA$3:$AA$1315,DataRegularSeason20242025!$B$3:$B$1315, "&lt;=" &amp; FI$1, DataRegularSeason20242025!$D$3:$D$1315, $A9)+SUMIFS(DataRegularSeason20242025!$AB$3:$AB$1315,DataRegularSeason20242025!$B$3:$B$1315, "&lt;=" &amp; FI$1, DataRegularSeason20242025!$E$3:$E$1315, $A9)</f>
        <v>10</v>
      </c>
      <c r="FJ9">
        <f>SUMIFS(DataRegularSeason20242025!$AA$3:$AA$1315,DataRegularSeason20242025!$B$3:$B$1315, "&lt;=" &amp; FJ$1, DataRegularSeason20242025!$D$3:$D$1315, $A9)+SUMIFS(DataRegularSeason20242025!$AB$3:$AB$1315,DataRegularSeason20242025!$B$3:$B$1315, "&lt;=" &amp; FJ$1, DataRegularSeason20242025!$E$3:$E$1315, $A9)</f>
        <v>10</v>
      </c>
      <c r="FK9">
        <f>SUMIFS(DataRegularSeason20242025!$AA$3:$AA$1315,DataRegularSeason20242025!$B$3:$B$1315, "&lt;=" &amp; FK$1, DataRegularSeason20242025!$D$3:$D$1315, $A9)+SUMIFS(DataRegularSeason20242025!$AB$3:$AB$1315,DataRegularSeason20242025!$B$3:$B$1315, "&lt;=" &amp; FK$1, DataRegularSeason20242025!$E$3:$E$1315, $A9)</f>
        <v>10</v>
      </c>
      <c r="FL9">
        <f>SUMIFS(DataRegularSeason20242025!$AA$3:$AA$1315,DataRegularSeason20242025!$B$3:$B$1315, "&lt;=" &amp; FL$1, DataRegularSeason20242025!$D$3:$D$1315, $A9)+SUMIFS(DataRegularSeason20242025!$AB$3:$AB$1315,DataRegularSeason20242025!$B$3:$B$1315, "&lt;=" &amp; FL$1, DataRegularSeason20242025!$E$3:$E$1315, $A9)</f>
        <v>10</v>
      </c>
      <c r="FM9">
        <f>SUMIFS(DataRegularSeason20242025!$AA$3:$AA$1315,DataRegularSeason20242025!$B$3:$B$1315, "&lt;=" &amp; FM$1, DataRegularSeason20242025!$D$3:$D$1315, $A9)+SUMIFS(DataRegularSeason20242025!$AB$3:$AB$1315,DataRegularSeason20242025!$B$3:$B$1315, "&lt;=" &amp; FM$1, DataRegularSeason20242025!$E$3:$E$1315, $A9)</f>
        <v>10</v>
      </c>
      <c r="FN9">
        <f>SUMIFS(DataRegularSeason20242025!$AA$3:$AA$1315,DataRegularSeason20242025!$B$3:$B$1315, "&lt;=" &amp; FN$1, DataRegularSeason20242025!$D$3:$D$1315, $A9)+SUMIFS(DataRegularSeason20242025!$AB$3:$AB$1315,DataRegularSeason20242025!$B$3:$B$1315, "&lt;=" &amp; FN$1, DataRegularSeason20242025!$E$3:$E$1315, $A9)</f>
        <v>10</v>
      </c>
      <c r="FO9">
        <f>SUMIFS(DataRegularSeason20242025!$AA$3:$AA$1315,DataRegularSeason20242025!$B$3:$B$1315, "&lt;=" &amp; FO$1, DataRegularSeason20242025!$D$3:$D$1315, $A9)+SUMIFS(DataRegularSeason20242025!$AB$3:$AB$1315,DataRegularSeason20242025!$B$3:$B$1315, "&lt;=" &amp; FO$1, DataRegularSeason20242025!$E$3:$E$1315, $A9)</f>
        <v>10</v>
      </c>
      <c r="FP9">
        <f>SUMIFS(DataRegularSeason20242025!$AA$3:$AA$1315,DataRegularSeason20242025!$B$3:$B$1315, "&lt;=" &amp; FP$1, DataRegularSeason20242025!$D$3:$D$1315, $A9)+SUMIFS(DataRegularSeason20242025!$AB$3:$AB$1315,DataRegularSeason20242025!$B$3:$B$1315, "&lt;=" &amp; FP$1, DataRegularSeason20242025!$E$3:$E$1315, $A9)</f>
        <v>10</v>
      </c>
      <c r="FQ9">
        <f>SUMIFS(DataRegularSeason20242025!$AA$3:$AA$1315,DataRegularSeason20242025!$B$3:$B$1315, "&lt;=" &amp; FQ$1, DataRegularSeason20242025!$D$3:$D$1315, $A9)+SUMIFS(DataRegularSeason20242025!$AB$3:$AB$1315,DataRegularSeason20242025!$B$3:$B$1315, "&lt;=" &amp; FQ$1, DataRegularSeason20242025!$E$3:$E$1315, $A9)</f>
        <v>10</v>
      </c>
      <c r="FR9">
        <f>SUMIFS(DataRegularSeason20242025!$AA$3:$AA$1315,DataRegularSeason20242025!$B$3:$B$1315, "&lt;=" &amp; FR$1, DataRegularSeason20242025!$D$3:$D$1315, $A9)+SUMIFS(DataRegularSeason20242025!$AB$3:$AB$1315,DataRegularSeason20242025!$B$3:$B$1315, "&lt;=" &amp; FR$1, DataRegularSeason20242025!$E$3:$E$1315, $A9)</f>
        <v>10</v>
      </c>
      <c r="FS9">
        <f>SUMIFS(DataRegularSeason20242025!$AA$3:$AA$1315,DataRegularSeason20242025!$B$3:$B$1315, "&lt;=" &amp; FS$1, DataRegularSeason20242025!$D$3:$D$1315, $A9)+SUMIFS(DataRegularSeason20242025!$AB$3:$AB$1315,DataRegularSeason20242025!$B$3:$B$1315, "&lt;=" &amp; FS$1, DataRegularSeason20242025!$E$3:$E$1315, $A9)</f>
        <v>10</v>
      </c>
      <c r="FT9">
        <f>SUMIFS(DataRegularSeason20242025!$AA$3:$AA$1315,DataRegularSeason20242025!$B$3:$B$1315, "&lt;=" &amp; FT$1, DataRegularSeason20242025!$D$3:$D$1315, $A9)+SUMIFS(DataRegularSeason20242025!$AB$3:$AB$1315,DataRegularSeason20242025!$B$3:$B$1315, "&lt;=" &amp; FT$1, DataRegularSeason20242025!$E$3:$E$1315, $A9)</f>
        <v>10</v>
      </c>
      <c r="FU9">
        <f>SUMIFS(DataRegularSeason20242025!$AA$3:$AA$1315,DataRegularSeason20242025!$B$3:$B$1315, "&lt;=" &amp; FU$1, DataRegularSeason20242025!$D$3:$D$1315, $A9)+SUMIFS(DataRegularSeason20242025!$AB$3:$AB$1315,DataRegularSeason20242025!$B$3:$B$1315, "&lt;=" &amp; FU$1, DataRegularSeason20242025!$E$3:$E$1315, $A9)</f>
        <v>10</v>
      </c>
      <c r="FV9">
        <f>SUMIFS(DataRegularSeason20242025!$AA$3:$AA$1315,DataRegularSeason20242025!$B$3:$B$1315, "&lt;=" &amp; FV$1, DataRegularSeason20242025!$D$3:$D$1315, $A9)+SUMIFS(DataRegularSeason20242025!$AB$3:$AB$1315,DataRegularSeason20242025!$B$3:$B$1315, "&lt;=" &amp; FV$1, DataRegularSeason20242025!$E$3:$E$1315, $A9)</f>
        <v>10</v>
      </c>
      <c r="FW9">
        <f>SUMIFS(DataRegularSeason20242025!$AA$3:$AA$1315,DataRegularSeason20242025!$B$3:$B$1315, "&lt;=" &amp; FW$1, DataRegularSeason20242025!$D$3:$D$1315, $A9)+SUMIFS(DataRegularSeason20242025!$AB$3:$AB$1315,DataRegularSeason20242025!$B$3:$B$1315, "&lt;=" &amp; FW$1, DataRegularSeason20242025!$E$3:$E$1315, $A9)</f>
        <v>10</v>
      </c>
      <c r="FX9">
        <f>SUMIFS(DataRegularSeason20242025!$AA$3:$AA$1315,DataRegularSeason20242025!$B$3:$B$1315, "&lt;=" &amp; FX$1, DataRegularSeason20242025!$D$3:$D$1315, $A9)+SUMIFS(DataRegularSeason20242025!$AB$3:$AB$1315,DataRegularSeason20242025!$B$3:$B$1315, "&lt;=" &amp; FX$1, DataRegularSeason20242025!$E$3:$E$1315, $A9)</f>
        <v>10</v>
      </c>
      <c r="FY9">
        <f>SUMIFS(DataRegularSeason20242025!$AA$3:$AA$1315,DataRegularSeason20242025!$B$3:$B$1315, "&lt;=" &amp; FY$1, DataRegularSeason20242025!$D$3:$D$1315, $A9)+SUMIFS(DataRegularSeason20242025!$AB$3:$AB$1315,DataRegularSeason20242025!$B$3:$B$1315, "&lt;=" &amp; FY$1, DataRegularSeason20242025!$E$3:$E$1315, $A9)</f>
        <v>10</v>
      </c>
      <c r="FZ9">
        <f>SUMIFS(DataRegularSeason20242025!$AA$3:$AA$1315,DataRegularSeason20242025!$B$3:$B$1315, "&lt;=" &amp; FZ$1, DataRegularSeason20242025!$D$3:$D$1315, $A9)+SUMIFS(DataRegularSeason20242025!$AB$3:$AB$1315,DataRegularSeason20242025!$B$3:$B$1315, "&lt;=" &amp; FZ$1, DataRegularSeason20242025!$E$3:$E$1315, $A9)</f>
        <v>10</v>
      </c>
      <c r="GA9">
        <f>SUMIFS(DataRegularSeason20242025!$AA$3:$AA$1315,DataRegularSeason20242025!$B$3:$B$1315, "&lt;=" &amp; GA$1, DataRegularSeason20242025!$D$3:$D$1315, $A9)+SUMIFS(DataRegularSeason20242025!$AB$3:$AB$1315,DataRegularSeason20242025!$B$3:$B$1315, "&lt;=" &amp; GA$1, DataRegularSeason20242025!$E$3:$E$1315, $A9)</f>
        <v>10</v>
      </c>
      <c r="GB9">
        <f>SUMIFS(DataRegularSeason20242025!$AA$3:$AA$1315,DataRegularSeason20242025!$B$3:$B$1315, "&lt;=" &amp; GB$1, DataRegularSeason20242025!$D$3:$D$1315, $A9)+SUMIFS(DataRegularSeason20242025!$AB$3:$AB$1315,DataRegularSeason20242025!$B$3:$B$1315, "&lt;=" &amp; GB$1, DataRegularSeason20242025!$E$3:$E$1315, $A9)</f>
        <v>10</v>
      </c>
      <c r="GC9">
        <f>SUMIFS(DataRegularSeason20242025!$AA$3:$AA$1315,DataRegularSeason20242025!$B$3:$B$1315, "&lt;=" &amp; GC$1, DataRegularSeason20242025!$D$3:$D$1315, $A9)+SUMIFS(DataRegularSeason20242025!$AB$3:$AB$1315,DataRegularSeason20242025!$B$3:$B$1315, "&lt;=" &amp; GC$1, DataRegularSeason20242025!$E$3:$E$1315, $A9)</f>
        <v>10</v>
      </c>
      <c r="GD9">
        <f>SUMIFS(DataRegularSeason20242025!$AA$3:$AA$1315,DataRegularSeason20242025!$B$3:$B$1315, "&lt;=" &amp; GD$1, DataRegularSeason20242025!$D$3:$D$1315, $A9)+SUMIFS(DataRegularSeason20242025!$AB$3:$AB$1315,DataRegularSeason20242025!$B$3:$B$1315, "&lt;=" &amp; GD$1, DataRegularSeason20242025!$E$3:$E$1315, $A9)</f>
        <v>10</v>
      </c>
      <c r="GE9">
        <f>SUMIFS(DataRegularSeason20242025!$AA$3:$AA$1315,DataRegularSeason20242025!$B$3:$B$1315, "&lt;=" &amp; GE$1, DataRegularSeason20242025!$D$3:$D$1315, $A9)+SUMIFS(DataRegularSeason20242025!$AB$3:$AB$1315,DataRegularSeason20242025!$B$3:$B$1315, "&lt;=" &amp; GE$1, DataRegularSeason20242025!$E$3:$E$1315, $A9)</f>
        <v>10</v>
      </c>
      <c r="GF9">
        <f>SUMIFS(DataRegularSeason20242025!$AA$3:$AA$1315,DataRegularSeason20242025!$B$3:$B$1315, "&lt;=" &amp; GF$1, DataRegularSeason20242025!$D$3:$D$1315, $A9)+SUMIFS(DataRegularSeason20242025!$AB$3:$AB$1315,DataRegularSeason20242025!$B$3:$B$1315, "&lt;=" &amp; GF$1, DataRegularSeason20242025!$E$3:$E$1315, $A9)</f>
        <v>10</v>
      </c>
      <c r="GG9">
        <f>SUMIFS(DataRegularSeason20242025!$AA$3:$AA$1315,DataRegularSeason20242025!$B$3:$B$1315, "&lt;=" &amp; GG$1, DataRegularSeason20242025!$D$3:$D$1315, $A9)+SUMIFS(DataRegularSeason20242025!$AB$3:$AB$1315,DataRegularSeason20242025!$B$3:$B$1315, "&lt;=" &amp; GG$1, DataRegularSeason20242025!$E$3:$E$1315, $A9)</f>
        <v>10</v>
      </c>
      <c r="GH9">
        <f>SUMIFS(DataRegularSeason20242025!$AA$3:$AA$1315,DataRegularSeason20242025!$B$3:$B$1315, "&lt;=" &amp; GH$1, DataRegularSeason20242025!$D$3:$D$1315, $A9)+SUMIFS(DataRegularSeason20242025!$AB$3:$AB$1315,DataRegularSeason20242025!$B$3:$B$1315, "&lt;=" &amp; GH$1, DataRegularSeason20242025!$E$3:$E$1315, $A9)</f>
        <v>10</v>
      </c>
      <c r="GI9">
        <f>SUMIFS(DataRegularSeason20242025!$AA$3:$AA$1315,DataRegularSeason20242025!$B$3:$B$1315, "&lt;=" &amp; GI$1, DataRegularSeason20242025!$D$3:$D$1315, $A9)+SUMIFS(DataRegularSeason20242025!$AB$3:$AB$1315,DataRegularSeason20242025!$B$3:$B$1315, "&lt;=" &amp; GI$1, DataRegularSeason20242025!$E$3:$E$1315, $A9)</f>
        <v>10</v>
      </c>
      <c r="GJ9">
        <f>SUMIFS(DataRegularSeason20242025!$AA$3:$AA$1315,DataRegularSeason20242025!$B$3:$B$1315, "&lt;=" &amp; GJ$1, DataRegularSeason20242025!$D$3:$D$1315, $A9)+SUMIFS(DataRegularSeason20242025!$AB$3:$AB$1315,DataRegularSeason20242025!$B$3:$B$1315, "&lt;=" &amp; GJ$1, DataRegularSeason20242025!$E$3:$E$1315, $A9)</f>
        <v>10</v>
      </c>
      <c r="GK9">
        <f>SUMIFS(DataRegularSeason20242025!$AA$3:$AA$1315,DataRegularSeason20242025!$B$3:$B$1315, "&lt;=" &amp; GK$1, DataRegularSeason20242025!$D$3:$D$1315, $A9)+SUMIFS(DataRegularSeason20242025!$AB$3:$AB$1315,DataRegularSeason20242025!$B$3:$B$1315, "&lt;=" &amp; GK$1, DataRegularSeason20242025!$E$3:$E$1315, $A9)</f>
        <v>10</v>
      </c>
      <c r="GL9">
        <f>SUMIFS(DataRegularSeason20242025!$AA$3:$AA$1315,DataRegularSeason20242025!$B$3:$B$1315, "&lt;=" &amp; GL$1, DataRegularSeason20242025!$D$3:$D$1315, $A9)+SUMIFS(DataRegularSeason20242025!$AB$3:$AB$1315,DataRegularSeason20242025!$B$3:$B$1315, "&lt;=" &amp; GL$1, DataRegularSeason20242025!$E$3:$E$1315, $A9)</f>
        <v>10</v>
      </c>
      <c r="GM9">
        <f>SUMIFS(DataRegularSeason20242025!$AA$3:$AA$1315,DataRegularSeason20242025!$B$3:$B$1315, "&lt;=" &amp; GM$1, DataRegularSeason20242025!$D$3:$D$1315, $A9)+SUMIFS(DataRegularSeason20242025!$AB$3:$AB$1315,DataRegularSeason20242025!$B$3:$B$1315, "&lt;=" &amp; GM$1, DataRegularSeason20242025!$E$3:$E$1315, $A9)</f>
        <v>10</v>
      </c>
      <c r="GN9">
        <f>SUMIFS(DataRegularSeason20242025!$AA$3:$AA$1315,DataRegularSeason20242025!$B$3:$B$1315, "&lt;=" &amp; GN$1, DataRegularSeason20242025!$D$3:$D$1315, $A9)+SUMIFS(DataRegularSeason20242025!$AB$3:$AB$1315,DataRegularSeason20242025!$B$3:$B$1315, "&lt;=" &amp; GN$1, DataRegularSeason20242025!$E$3:$E$1315, $A9)</f>
        <v>10</v>
      </c>
      <c r="GO9">
        <f>SUMIFS(DataRegularSeason20242025!$AA$3:$AA$1315,DataRegularSeason20242025!$B$3:$B$1315, "&lt;=" &amp; GO$1, DataRegularSeason20242025!$D$3:$D$1315, $A9)+SUMIFS(DataRegularSeason20242025!$AB$3:$AB$1315,DataRegularSeason20242025!$B$3:$B$1315, "&lt;=" &amp; GO$1, DataRegularSeason20242025!$E$3:$E$1315, $A9)</f>
        <v>10</v>
      </c>
      <c r="GP9">
        <f>SUMIFS(DataRegularSeason20242025!$AA$3:$AA$1315,DataRegularSeason20242025!$B$3:$B$1315, "&lt;=" &amp; GP$1, DataRegularSeason20242025!$D$3:$D$1315, $A9)+SUMIFS(DataRegularSeason20242025!$AB$3:$AB$1315,DataRegularSeason20242025!$B$3:$B$1315, "&lt;=" &amp; GP$1, DataRegularSeason20242025!$E$3:$E$1315, $A9)</f>
        <v>10</v>
      </c>
      <c r="GQ9">
        <f>SUMIFS(DataRegularSeason20242025!$AA$3:$AA$1315,DataRegularSeason20242025!$B$3:$B$1315, "&lt;=" &amp; GQ$1, DataRegularSeason20242025!$D$3:$D$1315, $A9)+SUMIFS(DataRegularSeason20242025!$AB$3:$AB$1315,DataRegularSeason20242025!$B$3:$B$1315, "&lt;=" &amp; GQ$1, DataRegularSeason20242025!$E$3:$E$1315, $A9)</f>
        <v>10</v>
      </c>
      <c r="GR9">
        <f>SUMIFS(DataRegularSeason20242025!$AA$3:$AA$1315,DataRegularSeason20242025!$B$3:$B$1315, "&lt;=" &amp; GR$1, DataRegularSeason20242025!$D$3:$D$1315, $A9)+SUMIFS(DataRegularSeason20242025!$AB$3:$AB$1315,DataRegularSeason20242025!$B$3:$B$1315, "&lt;=" &amp; GR$1, DataRegularSeason20242025!$E$3:$E$1315, $A9)</f>
        <v>10</v>
      </c>
      <c r="GS9">
        <f>SUMIFS(DataRegularSeason20242025!$AA$3:$AA$1315,DataRegularSeason20242025!$B$3:$B$1315, "&lt;=" &amp; GS$1, DataRegularSeason20242025!$D$3:$D$1315, $A9)+SUMIFS(DataRegularSeason20242025!$AB$3:$AB$1315,DataRegularSeason20242025!$B$3:$B$1315, "&lt;=" &amp; GS$1, DataRegularSeason20242025!$E$3:$E$1315, $A9)</f>
        <v>10</v>
      </c>
      <c r="GT9">
        <f>SUMIFS(DataRegularSeason20242025!$AA$3:$AA$1315,DataRegularSeason20242025!$B$3:$B$1315, "&lt;=" &amp; GT$1, DataRegularSeason20242025!$D$3:$D$1315, $A9)+SUMIFS(DataRegularSeason20242025!$AB$3:$AB$1315,DataRegularSeason20242025!$B$3:$B$1315, "&lt;=" &amp; GT$1, DataRegularSeason20242025!$E$3:$E$1315, $A9)</f>
        <v>10</v>
      </c>
      <c r="GU9">
        <f>SUMIFS(DataRegularSeason20242025!$AA$3:$AA$1315,DataRegularSeason20242025!$B$3:$B$1315, "&lt;=" &amp; GU$1, DataRegularSeason20242025!$D$3:$D$1315, $A9)+SUMIFS(DataRegularSeason20242025!$AB$3:$AB$1315,DataRegularSeason20242025!$B$3:$B$1315, "&lt;=" &amp; GU$1, DataRegularSeason20242025!$E$3:$E$1315, $A9)</f>
        <v>10</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20</v>
      </c>
      <c r="AT10">
        <f>SUMIFS(DataRegularSeason20242025!$AA$3:$AA$1315,DataRegularSeason20242025!$B$3:$B$1315, "&lt;=" &amp; AT$1, DataRegularSeason20242025!$D$3:$D$1315, $A10)+SUMIFS(DataRegularSeason20242025!$AB$3:$AB$1315,DataRegularSeason20242025!$B$3:$B$1315, "&lt;=" &amp; AT$1, DataRegularSeason20242025!$E$3:$E$1315, $A10)</f>
        <v>20</v>
      </c>
      <c r="AU10">
        <f>SUMIFS(DataRegularSeason20242025!$AA$3:$AA$1315,DataRegularSeason20242025!$B$3:$B$1315, "&lt;=" &amp; AU$1, DataRegularSeason20242025!$D$3:$D$1315, $A10)+SUMIFS(DataRegularSeason20242025!$AB$3:$AB$1315,DataRegularSeason20242025!$B$3:$B$1315, "&lt;=" &amp; AU$1, DataRegularSeason20242025!$E$3:$E$1315, $A10)</f>
        <v>20</v>
      </c>
      <c r="AV10">
        <f>SUMIFS(DataRegularSeason20242025!$AA$3:$AA$1315,DataRegularSeason20242025!$B$3:$B$1315, "&lt;=" &amp; AV$1, DataRegularSeason20242025!$D$3:$D$1315, $A10)+SUMIFS(DataRegularSeason20242025!$AB$3:$AB$1315,DataRegularSeason20242025!$B$3:$B$1315, "&lt;=" &amp; AV$1, DataRegularSeason20242025!$E$3:$E$1315, $A10)</f>
        <v>20</v>
      </c>
      <c r="AW10">
        <f>SUMIFS(DataRegularSeason20242025!$AA$3:$AA$1315,DataRegularSeason20242025!$B$3:$B$1315, "&lt;=" &amp; AW$1, DataRegularSeason20242025!$D$3:$D$1315, $A10)+SUMIFS(DataRegularSeason20242025!$AB$3:$AB$1315,DataRegularSeason20242025!$B$3:$B$1315, "&lt;=" &amp; AW$1, DataRegularSeason20242025!$E$3:$E$1315, $A10)</f>
        <v>20</v>
      </c>
      <c r="AX10">
        <f>SUMIFS(DataRegularSeason20242025!$AA$3:$AA$1315,DataRegularSeason20242025!$B$3:$B$1315, "&lt;=" &amp; AX$1, DataRegularSeason20242025!$D$3:$D$1315, $A10)+SUMIFS(DataRegularSeason20242025!$AB$3:$AB$1315,DataRegularSeason20242025!$B$3:$B$1315, "&lt;=" &amp; AX$1, DataRegularSeason20242025!$E$3:$E$1315, $A10)</f>
        <v>20</v>
      </c>
      <c r="AY10">
        <f>SUMIFS(DataRegularSeason20242025!$AA$3:$AA$1315,DataRegularSeason20242025!$B$3:$B$1315, "&lt;=" &amp; AY$1, DataRegularSeason20242025!$D$3:$D$1315, $A10)+SUMIFS(DataRegularSeason20242025!$AB$3:$AB$1315,DataRegularSeason20242025!$B$3:$B$1315, "&lt;=" &amp; AY$1, DataRegularSeason20242025!$E$3:$E$1315, $A10)</f>
        <v>20</v>
      </c>
      <c r="AZ10">
        <f>SUMIFS(DataRegularSeason20242025!$AA$3:$AA$1315,DataRegularSeason20242025!$B$3:$B$1315, "&lt;=" &amp; AZ$1, DataRegularSeason20242025!$D$3:$D$1315, $A10)+SUMIFS(DataRegularSeason20242025!$AB$3:$AB$1315,DataRegularSeason20242025!$B$3:$B$1315, "&lt;=" &amp; AZ$1, DataRegularSeason20242025!$E$3:$E$1315, $A10)</f>
        <v>20</v>
      </c>
      <c r="BA10">
        <f>SUMIFS(DataRegularSeason20242025!$AA$3:$AA$1315,DataRegularSeason20242025!$B$3:$B$1315, "&lt;=" &amp; BA$1, DataRegularSeason20242025!$D$3:$D$1315, $A10)+SUMIFS(DataRegularSeason20242025!$AB$3:$AB$1315,DataRegularSeason20242025!$B$3:$B$1315, "&lt;=" &amp; BA$1, DataRegularSeason20242025!$E$3:$E$1315, $A10)</f>
        <v>20</v>
      </c>
      <c r="BB10">
        <f>SUMIFS(DataRegularSeason20242025!$AA$3:$AA$1315,DataRegularSeason20242025!$B$3:$B$1315, "&lt;=" &amp; BB$1, DataRegularSeason20242025!$D$3:$D$1315, $A10)+SUMIFS(DataRegularSeason20242025!$AB$3:$AB$1315,DataRegularSeason20242025!$B$3:$B$1315, "&lt;=" &amp; BB$1, DataRegularSeason20242025!$E$3:$E$1315, $A10)</f>
        <v>20</v>
      </c>
      <c r="BC10">
        <f>SUMIFS(DataRegularSeason20242025!$AA$3:$AA$1315,DataRegularSeason20242025!$B$3:$B$1315, "&lt;=" &amp; BC$1, DataRegularSeason20242025!$D$3:$D$1315, $A10)+SUMIFS(DataRegularSeason20242025!$AB$3:$AB$1315,DataRegularSeason20242025!$B$3:$B$1315, "&lt;=" &amp; BC$1, DataRegularSeason20242025!$E$3:$E$1315, $A10)</f>
        <v>20</v>
      </c>
      <c r="BD10">
        <f>SUMIFS(DataRegularSeason20242025!$AA$3:$AA$1315,DataRegularSeason20242025!$B$3:$B$1315, "&lt;=" &amp; BD$1, DataRegularSeason20242025!$D$3:$D$1315, $A10)+SUMIFS(DataRegularSeason20242025!$AB$3:$AB$1315,DataRegularSeason20242025!$B$3:$B$1315, "&lt;=" &amp; BD$1, DataRegularSeason20242025!$E$3:$E$1315, $A10)</f>
        <v>20</v>
      </c>
      <c r="BE10">
        <f>SUMIFS(DataRegularSeason20242025!$AA$3:$AA$1315,DataRegularSeason20242025!$B$3:$B$1315, "&lt;=" &amp; BE$1, DataRegularSeason20242025!$D$3:$D$1315, $A10)+SUMIFS(DataRegularSeason20242025!$AB$3:$AB$1315,DataRegularSeason20242025!$B$3:$B$1315, "&lt;=" &amp; BE$1, DataRegularSeason20242025!$E$3:$E$1315, $A10)</f>
        <v>20</v>
      </c>
      <c r="BF10">
        <f>SUMIFS(DataRegularSeason20242025!$AA$3:$AA$1315,DataRegularSeason20242025!$B$3:$B$1315, "&lt;=" &amp; BF$1, DataRegularSeason20242025!$D$3:$D$1315, $A10)+SUMIFS(DataRegularSeason20242025!$AB$3:$AB$1315,DataRegularSeason20242025!$B$3:$B$1315, "&lt;=" &amp; BF$1, DataRegularSeason20242025!$E$3:$E$1315, $A10)</f>
        <v>20</v>
      </c>
      <c r="BG10">
        <f>SUMIFS(DataRegularSeason20242025!$AA$3:$AA$1315,DataRegularSeason20242025!$B$3:$B$1315, "&lt;=" &amp; BG$1, DataRegularSeason20242025!$D$3:$D$1315, $A10)+SUMIFS(DataRegularSeason20242025!$AB$3:$AB$1315,DataRegularSeason20242025!$B$3:$B$1315, "&lt;=" &amp; BG$1, DataRegularSeason20242025!$E$3:$E$1315, $A10)</f>
        <v>20</v>
      </c>
      <c r="BH10">
        <f>SUMIFS(DataRegularSeason20242025!$AA$3:$AA$1315,DataRegularSeason20242025!$B$3:$B$1315, "&lt;=" &amp; BH$1, DataRegularSeason20242025!$D$3:$D$1315, $A10)+SUMIFS(DataRegularSeason20242025!$AB$3:$AB$1315,DataRegularSeason20242025!$B$3:$B$1315, "&lt;=" &amp; BH$1, DataRegularSeason20242025!$E$3:$E$1315, $A10)</f>
        <v>20</v>
      </c>
      <c r="BI10">
        <f>SUMIFS(DataRegularSeason20242025!$AA$3:$AA$1315,DataRegularSeason20242025!$B$3:$B$1315, "&lt;=" &amp; BI$1, DataRegularSeason20242025!$D$3:$D$1315, $A10)+SUMIFS(DataRegularSeason20242025!$AB$3:$AB$1315,DataRegularSeason20242025!$B$3:$B$1315, "&lt;=" &amp; BI$1, DataRegularSeason20242025!$E$3:$E$1315, $A10)</f>
        <v>20</v>
      </c>
      <c r="BJ10">
        <f>SUMIFS(DataRegularSeason20242025!$AA$3:$AA$1315,DataRegularSeason20242025!$B$3:$B$1315, "&lt;=" &amp; BJ$1, DataRegularSeason20242025!$D$3:$D$1315, $A10)+SUMIFS(DataRegularSeason20242025!$AB$3:$AB$1315,DataRegularSeason20242025!$B$3:$B$1315, "&lt;=" &amp; BJ$1, DataRegularSeason20242025!$E$3:$E$1315, $A10)</f>
        <v>20</v>
      </c>
      <c r="BK10">
        <f>SUMIFS(DataRegularSeason20242025!$AA$3:$AA$1315,DataRegularSeason20242025!$B$3:$B$1315, "&lt;=" &amp; BK$1, DataRegularSeason20242025!$D$3:$D$1315, $A10)+SUMIFS(DataRegularSeason20242025!$AB$3:$AB$1315,DataRegularSeason20242025!$B$3:$B$1315, "&lt;=" &amp; BK$1, DataRegularSeason20242025!$E$3:$E$1315, $A10)</f>
        <v>20</v>
      </c>
      <c r="BL10">
        <f>SUMIFS(DataRegularSeason20242025!$AA$3:$AA$1315,DataRegularSeason20242025!$B$3:$B$1315, "&lt;=" &amp; BL$1, DataRegularSeason20242025!$D$3:$D$1315, $A10)+SUMIFS(DataRegularSeason20242025!$AB$3:$AB$1315,DataRegularSeason20242025!$B$3:$B$1315, "&lt;=" &amp; BL$1, DataRegularSeason20242025!$E$3:$E$1315, $A10)</f>
        <v>20</v>
      </c>
      <c r="BM10">
        <f>SUMIFS(DataRegularSeason20242025!$AA$3:$AA$1315,DataRegularSeason20242025!$B$3:$B$1315, "&lt;=" &amp; BM$1, DataRegularSeason20242025!$D$3:$D$1315, $A10)+SUMIFS(DataRegularSeason20242025!$AB$3:$AB$1315,DataRegularSeason20242025!$B$3:$B$1315, "&lt;=" &amp; BM$1, DataRegularSeason20242025!$E$3:$E$1315, $A10)</f>
        <v>20</v>
      </c>
      <c r="BN10">
        <f>SUMIFS(DataRegularSeason20242025!$AA$3:$AA$1315,DataRegularSeason20242025!$B$3:$B$1315, "&lt;=" &amp; BN$1, DataRegularSeason20242025!$D$3:$D$1315, $A10)+SUMIFS(DataRegularSeason20242025!$AB$3:$AB$1315,DataRegularSeason20242025!$B$3:$B$1315, "&lt;=" &amp; BN$1, DataRegularSeason20242025!$E$3:$E$1315, $A10)</f>
        <v>20</v>
      </c>
      <c r="BO10">
        <f>SUMIFS(DataRegularSeason20242025!$AA$3:$AA$1315,DataRegularSeason20242025!$B$3:$B$1315, "&lt;=" &amp; BO$1, DataRegularSeason20242025!$D$3:$D$1315, $A10)+SUMIFS(DataRegularSeason20242025!$AB$3:$AB$1315,DataRegularSeason20242025!$B$3:$B$1315, "&lt;=" &amp; BO$1, DataRegularSeason20242025!$E$3:$E$1315, $A10)</f>
        <v>20</v>
      </c>
      <c r="BP10">
        <f>SUMIFS(DataRegularSeason20242025!$AA$3:$AA$1315,DataRegularSeason20242025!$B$3:$B$1315, "&lt;=" &amp; BP$1, DataRegularSeason20242025!$D$3:$D$1315, $A10)+SUMIFS(DataRegularSeason20242025!$AB$3:$AB$1315,DataRegularSeason20242025!$B$3:$B$1315, "&lt;=" &amp; BP$1, DataRegularSeason20242025!$E$3:$E$1315, $A10)</f>
        <v>20</v>
      </c>
      <c r="BQ10">
        <f>SUMIFS(DataRegularSeason20242025!$AA$3:$AA$1315,DataRegularSeason20242025!$B$3:$B$1315, "&lt;=" &amp; BQ$1, DataRegularSeason20242025!$D$3:$D$1315, $A10)+SUMIFS(DataRegularSeason20242025!$AB$3:$AB$1315,DataRegularSeason20242025!$B$3:$B$1315, "&lt;=" &amp; BQ$1, DataRegularSeason20242025!$E$3:$E$1315, $A10)</f>
        <v>20</v>
      </c>
      <c r="BR10">
        <f>SUMIFS(DataRegularSeason20242025!$AA$3:$AA$1315,DataRegularSeason20242025!$B$3:$B$1315, "&lt;=" &amp; BR$1, DataRegularSeason20242025!$D$3:$D$1315, $A10)+SUMIFS(DataRegularSeason20242025!$AB$3:$AB$1315,DataRegularSeason20242025!$B$3:$B$1315, "&lt;=" &amp; BR$1, DataRegularSeason20242025!$E$3:$E$1315, $A10)</f>
        <v>20</v>
      </c>
      <c r="BS10">
        <f>SUMIFS(DataRegularSeason20242025!$AA$3:$AA$1315,DataRegularSeason20242025!$B$3:$B$1315, "&lt;=" &amp; BS$1, DataRegularSeason20242025!$D$3:$D$1315, $A10)+SUMIFS(DataRegularSeason20242025!$AB$3:$AB$1315,DataRegularSeason20242025!$B$3:$B$1315, "&lt;=" &amp; BS$1, DataRegularSeason20242025!$E$3:$E$1315, $A10)</f>
        <v>20</v>
      </c>
      <c r="BT10">
        <f>SUMIFS(DataRegularSeason20242025!$AA$3:$AA$1315,DataRegularSeason20242025!$B$3:$B$1315, "&lt;=" &amp; BT$1, DataRegularSeason20242025!$D$3:$D$1315, $A10)+SUMIFS(DataRegularSeason20242025!$AB$3:$AB$1315,DataRegularSeason20242025!$B$3:$B$1315, "&lt;=" &amp; BT$1, DataRegularSeason20242025!$E$3:$E$1315, $A10)</f>
        <v>20</v>
      </c>
      <c r="BU10">
        <f>SUMIFS(DataRegularSeason20242025!$AA$3:$AA$1315,DataRegularSeason20242025!$B$3:$B$1315, "&lt;=" &amp; BU$1, DataRegularSeason20242025!$D$3:$D$1315, $A10)+SUMIFS(DataRegularSeason20242025!$AB$3:$AB$1315,DataRegularSeason20242025!$B$3:$B$1315, "&lt;=" &amp; BU$1, DataRegularSeason20242025!$E$3:$E$1315, $A10)</f>
        <v>20</v>
      </c>
      <c r="BV10">
        <f>SUMIFS(DataRegularSeason20242025!$AA$3:$AA$1315,DataRegularSeason20242025!$B$3:$B$1315, "&lt;=" &amp; BV$1, DataRegularSeason20242025!$D$3:$D$1315, $A10)+SUMIFS(DataRegularSeason20242025!$AB$3:$AB$1315,DataRegularSeason20242025!$B$3:$B$1315, "&lt;=" &amp; BV$1, DataRegularSeason20242025!$E$3:$E$1315, $A10)</f>
        <v>20</v>
      </c>
      <c r="BW10">
        <f>SUMIFS(DataRegularSeason20242025!$AA$3:$AA$1315,DataRegularSeason20242025!$B$3:$B$1315, "&lt;=" &amp; BW$1, DataRegularSeason20242025!$D$3:$D$1315, $A10)+SUMIFS(DataRegularSeason20242025!$AB$3:$AB$1315,DataRegularSeason20242025!$B$3:$B$1315, "&lt;=" &amp; BW$1, DataRegularSeason20242025!$E$3:$E$1315, $A10)</f>
        <v>20</v>
      </c>
      <c r="BX10">
        <f>SUMIFS(DataRegularSeason20242025!$AA$3:$AA$1315,DataRegularSeason20242025!$B$3:$B$1315, "&lt;=" &amp; BX$1, DataRegularSeason20242025!$D$3:$D$1315, $A10)+SUMIFS(DataRegularSeason20242025!$AB$3:$AB$1315,DataRegularSeason20242025!$B$3:$B$1315, "&lt;=" &amp; BX$1, DataRegularSeason20242025!$E$3:$E$1315, $A10)</f>
        <v>20</v>
      </c>
      <c r="BY10">
        <f>SUMIFS(DataRegularSeason20242025!$AA$3:$AA$1315,DataRegularSeason20242025!$B$3:$B$1315, "&lt;=" &amp; BY$1, DataRegularSeason20242025!$D$3:$D$1315, $A10)+SUMIFS(DataRegularSeason20242025!$AB$3:$AB$1315,DataRegularSeason20242025!$B$3:$B$1315, "&lt;=" &amp; BY$1, DataRegularSeason20242025!$E$3:$E$1315, $A10)</f>
        <v>20</v>
      </c>
      <c r="BZ10">
        <f>SUMIFS(DataRegularSeason20242025!$AA$3:$AA$1315,DataRegularSeason20242025!$B$3:$B$1315, "&lt;=" &amp; BZ$1, DataRegularSeason20242025!$D$3:$D$1315, $A10)+SUMIFS(DataRegularSeason20242025!$AB$3:$AB$1315,DataRegularSeason20242025!$B$3:$B$1315, "&lt;=" &amp; BZ$1, DataRegularSeason20242025!$E$3:$E$1315, $A10)</f>
        <v>20</v>
      </c>
      <c r="CA10">
        <f>SUMIFS(DataRegularSeason20242025!$AA$3:$AA$1315,DataRegularSeason20242025!$B$3:$B$1315, "&lt;=" &amp; CA$1, DataRegularSeason20242025!$D$3:$D$1315, $A10)+SUMIFS(DataRegularSeason20242025!$AB$3:$AB$1315,DataRegularSeason20242025!$B$3:$B$1315, "&lt;=" &amp; CA$1, DataRegularSeason20242025!$E$3:$E$1315, $A10)</f>
        <v>20</v>
      </c>
      <c r="CB10">
        <f>SUMIFS(DataRegularSeason20242025!$AA$3:$AA$1315,DataRegularSeason20242025!$B$3:$B$1315, "&lt;=" &amp; CB$1, DataRegularSeason20242025!$D$3:$D$1315, $A10)+SUMIFS(DataRegularSeason20242025!$AB$3:$AB$1315,DataRegularSeason20242025!$B$3:$B$1315, "&lt;=" &amp; CB$1, DataRegularSeason20242025!$E$3:$E$1315, $A10)</f>
        <v>20</v>
      </c>
      <c r="CC10">
        <f>SUMIFS(DataRegularSeason20242025!$AA$3:$AA$1315,DataRegularSeason20242025!$B$3:$B$1315, "&lt;=" &amp; CC$1, DataRegularSeason20242025!$D$3:$D$1315, $A10)+SUMIFS(DataRegularSeason20242025!$AB$3:$AB$1315,DataRegularSeason20242025!$B$3:$B$1315, "&lt;=" &amp; CC$1, DataRegularSeason20242025!$E$3:$E$1315, $A10)</f>
        <v>20</v>
      </c>
      <c r="CD10">
        <f>SUMIFS(DataRegularSeason20242025!$AA$3:$AA$1315,DataRegularSeason20242025!$B$3:$B$1315, "&lt;=" &amp; CD$1, DataRegularSeason20242025!$D$3:$D$1315, $A10)+SUMIFS(DataRegularSeason20242025!$AB$3:$AB$1315,DataRegularSeason20242025!$B$3:$B$1315, "&lt;=" &amp; CD$1, DataRegularSeason20242025!$E$3:$E$1315, $A10)</f>
        <v>20</v>
      </c>
      <c r="CE10">
        <f>SUMIFS(DataRegularSeason20242025!$AA$3:$AA$1315,DataRegularSeason20242025!$B$3:$B$1315, "&lt;=" &amp; CE$1, DataRegularSeason20242025!$D$3:$D$1315, $A10)+SUMIFS(DataRegularSeason20242025!$AB$3:$AB$1315,DataRegularSeason20242025!$B$3:$B$1315, "&lt;=" &amp; CE$1, DataRegularSeason20242025!$E$3:$E$1315, $A10)</f>
        <v>20</v>
      </c>
      <c r="CF10">
        <f>SUMIFS(DataRegularSeason20242025!$AA$3:$AA$1315,DataRegularSeason20242025!$B$3:$B$1315, "&lt;=" &amp; CF$1, DataRegularSeason20242025!$D$3:$D$1315, $A10)+SUMIFS(DataRegularSeason20242025!$AB$3:$AB$1315,DataRegularSeason20242025!$B$3:$B$1315, "&lt;=" &amp; CF$1, DataRegularSeason20242025!$E$3:$E$1315, $A10)</f>
        <v>20</v>
      </c>
      <c r="CG10">
        <f>SUMIFS(DataRegularSeason20242025!$AA$3:$AA$1315,DataRegularSeason20242025!$B$3:$B$1315, "&lt;=" &amp; CG$1, DataRegularSeason20242025!$D$3:$D$1315, $A10)+SUMIFS(DataRegularSeason20242025!$AB$3:$AB$1315,DataRegularSeason20242025!$B$3:$B$1315, "&lt;=" &amp; CG$1, DataRegularSeason20242025!$E$3:$E$1315, $A10)</f>
        <v>20</v>
      </c>
      <c r="CH10">
        <f>SUMIFS(DataRegularSeason20242025!$AA$3:$AA$1315,DataRegularSeason20242025!$B$3:$B$1315, "&lt;=" &amp; CH$1, DataRegularSeason20242025!$D$3:$D$1315, $A10)+SUMIFS(DataRegularSeason20242025!$AB$3:$AB$1315,DataRegularSeason20242025!$B$3:$B$1315, "&lt;=" &amp; CH$1, DataRegularSeason20242025!$E$3:$E$1315, $A10)</f>
        <v>20</v>
      </c>
      <c r="CI10">
        <f>SUMIFS(DataRegularSeason20242025!$AA$3:$AA$1315,DataRegularSeason20242025!$B$3:$B$1315, "&lt;=" &amp; CI$1, DataRegularSeason20242025!$D$3:$D$1315, $A10)+SUMIFS(DataRegularSeason20242025!$AB$3:$AB$1315,DataRegularSeason20242025!$B$3:$B$1315, "&lt;=" &amp; CI$1, DataRegularSeason20242025!$E$3:$E$1315, $A10)</f>
        <v>20</v>
      </c>
      <c r="CJ10">
        <f>SUMIFS(DataRegularSeason20242025!$AA$3:$AA$1315,DataRegularSeason20242025!$B$3:$B$1315, "&lt;=" &amp; CJ$1, DataRegularSeason20242025!$D$3:$D$1315, $A10)+SUMIFS(DataRegularSeason20242025!$AB$3:$AB$1315,DataRegularSeason20242025!$B$3:$B$1315, "&lt;=" &amp; CJ$1, DataRegularSeason20242025!$E$3:$E$1315, $A10)</f>
        <v>20</v>
      </c>
      <c r="CK10">
        <f>SUMIFS(DataRegularSeason20242025!$AA$3:$AA$1315,DataRegularSeason20242025!$B$3:$B$1315, "&lt;=" &amp; CK$1, DataRegularSeason20242025!$D$3:$D$1315, $A10)+SUMIFS(DataRegularSeason20242025!$AB$3:$AB$1315,DataRegularSeason20242025!$B$3:$B$1315, "&lt;=" &amp; CK$1, DataRegularSeason20242025!$E$3:$E$1315, $A10)</f>
        <v>20</v>
      </c>
      <c r="CL10">
        <f>SUMIFS(DataRegularSeason20242025!$AA$3:$AA$1315,DataRegularSeason20242025!$B$3:$B$1315, "&lt;=" &amp; CL$1, DataRegularSeason20242025!$D$3:$D$1315, $A10)+SUMIFS(DataRegularSeason20242025!$AB$3:$AB$1315,DataRegularSeason20242025!$B$3:$B$1315, "&lt;=" &amp; CL$1, DataRegularSeason20242025!$E$3:$E$1315, $A10)</f>
        <v>20</v>
      </c>
      <c r="CM10">
        <f>SUMIFS(DataRegularSeason20242025!$AA$3:$AA$1315,DataRegularSeason20242025!$B$3:$B$1315, "&lt;=" &amp; CM$1, DataRegularSeason20242025!$D$3:$D$1315, $A10)+SUMIFS(DataRegularSeason20242025!$AB$3:$AB$1315,DataRegularSeason20242025!$B$3:$B$1315, "&lt;=" &amp; CM$1, DataRegularSeason20242025!$E$3:$E$1315, $A10)</f>
        <v>20</v>
      </c>
      <c r="CN10">
        <f>SUMIFS(DataRegularSeason20242025!$AA$3:$AA$1315,DataRegularSeason20242025!$B$3:$B$1315, "&lt;=" &amp; CN$1, DataRegularSeason20242025!$D$3:$D$1315, $A10)+SUMIFS(DataRegularSeason20242025!$AB$3:$AB$1315,DataRegularSeason20242025!$B$3:$B$1315, "&lt;=" &amp; CN$1, DataRegularSeason20242025!$E$3:$E$1315, $A10)</f>
        <v>20</v>
      </c>
      <c r="CO10">
        <f>SUMIFS(DataRegularSeason20242025!$AA$3:$AA$1315,DataRegularSeason20242025!$B$3:$B$1315, "&lt;=" &amp; CO$1, DataRegularSeason20242025!$D$3:$D$1315, $A10)+SUMIFS(DataRegularSeason20242025!$AB$3:$AB$1315,DataRegularSeason20242025!$B$3:$B$1315, "&lt;=" &amp; CO$1, DataRegularSeason20242025!$E$3:$E$1315, $A10)</f>
        <v>20</v>
      </c>
      <c r="CP10">
        <f>SUMIFS(DataRegularSeason20242025!$AA$3:$AA$1315,DataRegularSeason20242025!$B$3:$B$1315, "&lt;=" &amp; CP$1, DataRegularSeason20242025!$D$3:$D$1315, $A10)+SUMIFS(DataRegularSeason20242025!$AB$3:$AB$1315,DataRegularSeason20242025!$B$3:$B$1315, "&lt;=" &amp; CP$1, DataRegularSeason20242025!$E$3:$E$1315, $A10)</f>
        <v>20</v>
      </c>
      <c r="CQ10">
        <f>SUMIFS(DataRegularSeason20242025!$AA$3:$AA$1315,DataRegularSeason20242025!$B$3:$B$1315, "&lt;=" &amp; CQ$1, DataRegularSeason20242025!$D$3:$D$1315, $A10)+SUMIFS(DataRegularSeason20242025!$AB$3:$AB$1315,DataRegularSeason20242025!$B$3:$B$1315, "&lt;=" &amp; CQ$1, DataRegularSeason20242025!$E$3:$E$1315, $A10)</f>
        <v>20</v>
      </c>
      <c r="CR10">
        <f>SUMIFS(DataRegularSeason20242025!$AA$3:$AA$1315,DataRegularSeason20242025!$B$3:$B$1315, "&lt;=" &amp; CR$1, DataRegularSeason20242025!$D$3:$D$1315, $A10)+SUMIFS(DataRegularSeason20242025!$AB$3:$AB$1315,DataRegularSeason20242025!$B$3:$B$1315, "&lt;=" &amp; CR$1, DataRegularSeason20242025!$E$3:$E$1315, $A10)</f>
        <v>20</v>
      </c>
      <c r="CS10">
        <f>SUMIFS(DataRegularSeason20242025!$AA$3:$AA$1315,DataRegularSeason20242025!$B$3:$B$1315, "&lt;=" &amp; CS$1, DataRegularSeason20242025!$D$3:$D$1315, $A10)+SUMIFS(DataRegularSeason20242025!$AB$3:$AB$1315,DataRegularSeason20242025!$B$3:$B$1315, "&lt;=" &amp; CS$1, DataRegularSeason20242025!$E$3:$E$1315, $A10)</f>
        <v>20</v>
      </c>
      <c r="CT10">
        <f>SUMIFS(DataRegularSeason20242025!$AA$3:$AA$1315,DataRegularSeason20242025!$B$3:$B$1315, "&lt;=" &amp; CT$1, DataRegularSeason20242025!$D$3:$D$1315, $A10)+SUMIFS(DataRegularSeason20242025!$AB$3:$AB$1315,DataRegularSeason20242025!$B$3:$B$1315, "&lt;=" &amp; CT$1, DataRegularSeason20242025!$E$3:$E$1315, $A10)</f>
        <v>20</v>
      </c>
      <c r="CU10">
        <f>SUMIFS(DataRegularSeason20242025!$AA$3:$AA$1315,DataRegularSeason20242025!$B$3:$B$1315, "&lt;=" &amp; CU$1, DataRegularSeason20242025!$D$3:$D$1315, $A10)+SUMIFS(DataRegularSeason20242025!$AB$3:$AB$1315,DataRegularSeason20242025!$B$3:$B$1315, "&lt;=" &amp; CU$1, DataRegularSeason20242025!$E$3:$E$1315, $A10)</f>
        <v>20</v>
      </c>
      <c r="CV10">
        <f>SUMIFS(DataRegularSeason20242025!$AA$3:$AA$1315,DataRegularSeason20242025!$B$3:$B$1315, "&lt;=" &amp; CV$1, DataRegularSeason20242025!$D$3:$D$1315, $A10)+SUMIFS(DataRegularSeason20242025!$AB$3:$AB$1315,DataRegularSeason20242025!$B$3:$B$1315, "&lt;=" &amp; CV$1, DataRegularSeason20242025!$E$3:$E$1315, $A10)</f>
        <v>20</v>
      </c>
      <c r="CW10">
        <f>SUMIFS(DataRegularSeason20242025!$AA$3:$AA$1315,DataRegularSeason20242025!$B$3:$B$1315, "&lt;=" &amp; CW$1, DataRegularSeason20242025!$D$3:$D$1315, $A10)+SUMIFS(DataRegularSeason20242025!$AB$3:$AB$1315,DataRegularSeason20242025!$B$3:$B$1315, "&lt;=" &amp; CW$1, DataRegularSeason20242025!$E$3:$E$1315, $A10)</f>
        <v>20</v>
      </c>
      <c r="CX10">
        <f>SUMIFS(DataRegularSeason20242025!$AA$3:$AA$1315,DataRegularSeason20242025!$B$3:$B$1315, "&lt;=" &amp; CX$1, DataRegularSeason20242025!$D$3:$D$1315, $A10)+SUMIFS(DataRegularSeason20242025!$AB$3:$AB$1315,DataRegularSeason20242025!$B$3:$B$1315, "&lt;=" &amp; CX$1, DataRegularSeason20242025!$E$3:$E$1315, $A10)</f>
        <v>20</v>
      </c>
      <c r="CY10">
        <f>SUMIFS(DataRegularSeason20242025!$AA$3:$AA$1315,DataRegularSeason20242025!$B$3:$B$1315, "&lt;=" &amp; CY$1, DataRegularSeason20242025!$D$3:$D$1315, $A10)+SUMIFS(DataRegularSeason20242025!$AB$3:$AB$1315,DataRegularSeason20242025!$B$3:$B$1315, "&lt;=" &amp; CY$1, DataRegularSeason20242025!$E$3:$E$1315, $A10)</f>
        <v>20</v>
      </c>
      <c r="CZ10">
        <f>SUMIFS(DataRegularSeason20242025!$AA$3:$AA$1315,DataRegularSeason20242025!$B$3:$B$1315, "&lt;=" &amp; CZ$1, DataRegularSeason20242025!$D$3:$D$1315, $A10)+SUMIFS(DataRegularSeason20242025!$AB$3:$AB$1315,DataRegularSeason20242025!$B$3:$B$1315, "&lt;=" &amp; CZ$1, DataRegularSeason20242025!$E$3:$E$1315, $A10)</f>
        <v>20</v>
      </c>
      <c r="DA10">
        <f>SUMIFS(DataRegularSeason20242025!$AA$3:$AA$1315,DataRegularSeason20242025!$B$3:$B$1315, "&lt;=" &amp; DA$1, DataRegularSeason20242025!$D$3:$D$1315, $A10)+SUMIFS(DataRegularSeason20242025!$AB$3:$AB$1315,DataRegularSeason20242025!$B$3:$B$1315, "&lt;=" &amp; DA$1, DataRegularSeason20242025!$E$3:$E$1315, $A10)</f>
        <v>20</v>
      </c>
      <c r="DB10">
        <f>SUMIFS(DataRegularSeason20242025!$AA$3:$AA$1315,DataRegularSeason20242025!$B$3:$B$1315, "&lt;=" &amp; DB$1, DataRegularSeason20242025!$D$3:$D$1315, $A10)+SUMIFS(DataRegularSeason20242025!$AB$3:$AB$1315,DataRegularSeason20242025!$B$3:$B$1315, "&lt;=" &amp; DB$1, DataRegularSeason20242025!$E$3:$E$1315, $A10)</f>
        <v>20</v>
      </c>
      <c r="DC10">
        <f>SUMIFS(DataRegularSeason20242025!$AA$3:$AA$1315,DataRegularSeason20242025!$B$3:$B$1315, "&lt;=" &amp; DC$1, DataRegularSeason20242025!$D$3:$D$1315, $A10)+SUMIFS(DataRegularSeason20242025!$AB$3:$AB$1315,DataRegularSeason20242025!$B$3:$B$1315, "&lt;=" &amp; DC$1, DataRegularSeason20242025!$E$3:$E$1315, $A10)</f>
        <v>20</v>
      </c>
      <c r="DD10">
        <f>SUMIFS(DataRegularSeason20242025!$AA$3:$AA$1315,DataRegularSeason20242025!$B$3:$B$1315, "&lt;=" &amp; DD$1, DataRegularSeason20242025!$D$3:$D$1315, $A10)+SUMIFS(DataRegularSeason20242025!$AB$3:$AB$1315,DataRegularSeason20242025!$B$3:$B$1315, "&lt;=" &amp; DD$1, DataRegularSeason20242025!$E$3:$E$1315, $A10)</f>
        <v>20</v>
      </c>
      <c r="DE10">
        <f>SUMIFS(DataRegularSeason20242025!$AA$3:$AA$1315,DataRegularSeason20242025!$B$3:$B$1315, "&lt;=" &amp; DE$1, DataRegularSeason20242025!$D$3:$D$1315, $A10)+SUMIFS(DataRegularSeason20242025!$AB$3:$AB$1315,DataRegularSeason20242025!$B$3:$B$1315, "&lt;=" &amp; DE$1, DataRegularSeason20242025!$E$3:$E$1315, $A10)</f>
        <v>20</v>
      </c>
      <c r="DF10">
        <f>SUMIFS(DataRegularSeason20242025!$AA$3:$AA$1315,DataRegularSeason20242025!$B$3:$B$1315, "&lt;=" &amp; DF$1, DataRegularSeason20242025!$D$3:$D$1315, $A10)+SUMIFS(DataRegularSeason20242025!$AB$3:$AB$1315,DataRegularSeason20242025!$B$3:$B$1315, "&lt;=" &amp; DF$1, DataRegularSeason20242025!$E$3:$E$1315, $A10)</f>
        <v>20</v>
      </c>
      <c r="DG10">
        <f>SUMIFS(DataRegularSeason20242025!$AA$3:$AA$1315,DataRegularSeason20242025!$B$3:$B$1315, "&lt;=" &amp; DG$1, DataRegularSeason20242025!$D$3:$D$1315, $A10)+SUMIFS(DataRegularSeason20242025!$AB$3:$AB$1315,DataRegularSeason20242025!$B$3:$B$1315, "&lt;=" &amp; DG$1, DataRegularSeason20242025!$E$3:$E$1315, $A10)</f>
        <v>20</v>
      </c>
      <c r="DH10">
        <f>SUMIFS(DataRegularSeason20242025!$AA$3:$AA$1315,DataRegularSeason20242025!$B$3:$B$1315, "&lt;=" &amp; DH$1, DataRegularSeason20242025!$D$3:$D$1315, $A10)+SUMIFS(DataRegularSeason20242025!$AB$3:$AB$1315,DataRegularSeason20242025!$B$3:$B$1315, "&lt;=" &amp; DH$1, DataRegularSeason20242025!$E$3:$E$1315, $A10)</f>
        <v>20</v>
      </c>
      <c r="DI10">
        <f>SUMIFS(DataRegularSeason20242025!$AA$3:$AA$1315,DataRegularSeason20242025!$B$3:$B$1315, "&lt;=" &amp; DI$1, DataRegularSeason20242025!$D$3:$D$1315, $A10)+SUMIFS(DataRegularSeason20242025!$AB$3:$AB$1315,DataRegularSeason20242025!$B$3:$B$1315, "&lt;=" &amp; DI$1, DataRegularSeason20242025!$E$3:$E$1315, $A10)</f>
        <v>20</v>
      </c>
      <c r="DJ10">
        <f>SUMIFS(DataRegularSeason20242025!$AA$3:$AA$1315,DataRegularSeason20242025!$B$3:$B$1315, "&lt;=" &amp; DJ$1, DataRegularSeason20242025!$D$3:$D$1315, $A10)+SUMIFS(DataRegularSeason20242025!$AB$3:$AB$1315,DataRegularSeason20242025!$B$3:$B$1315, "&lt;=" &amp; DJ$1, DataRegularSeason20242025!$E$3:$E$1315, $A10)</f>
        <v>20</v>
      </c>
      <c r="DK10">
        <f>SUMIFS(DataRegularSeason20242025!$AA$3:$AA$1315,DataRegularSeason20242025!$B$3:$B$1315, "&lt;=" &amp; DK$1, DataRegularSeason20242025!$D$3:$D$1315, $A10)+SUMIFS(DataRegularSeason20242025!$AB$3:$AB$1315,DataRegularSeason20242025!$B$3:$B$1315, "&lt;=" &amp; DK$1, DataRegularSeason20242025!$E$3:$E$1315, $A10)</f>
        <v>20</v>
      </c>
      <c r="DL10">
        <f>SUMIFS(DataRegularSeason20242025!$AA$3:$AA$1315,DataRegularSeason20242025!$B$3:$B$1315, "&lt;=" &amp; DL$1, DataRegularSeason20242025!$D$3:$D$1315, $A10)+SUMIFS(DataRegularSeason20242025!$AB$3:$AB$1315,DataRegularSeason20242025!$B$3:$B$1315, "&lt;=" &amp; DL$1, DataRegularSeason20242025!$E$3:$E$1315, $A10)</f>
        <v>20</v>
      </c>
      <c r="DM10">
        <f>SUMIFS(DataRegularSeason20242025!$AA$3:$AA$1315,DataRegularSeason20242025!$B$3:$B$1315, "&lt;=" &amp; DM$1, DataRegularSeason20242025!$D$3:$D$1315, $A10)+SUMIFS(DataRegularSeason20242025!$AB$3:$AB$1315,DataRegularSeason20242025!$B$3:$B$1315, "&lt;=" &amp; DM$1, DataRegularSeason20242025!$E$3:$E$1315, $A10)</f>
        <v>20</v>
      </c>
      <c r="DN10">
        <f>SUMIFS(DataRegularSeason20242025!$AA$3:$AA$1315,DataRegularSeason20242025!$B$3:$B$1315, "&lt;=" &amp; DN$1, DataRegularSeason20242025!$D$3:$D$1315, $A10)+SUMIFS(DataRegularSeason20242025!$AB$3:$AB$1315,DataRegularSeason20242025!$B$3:$B$1315, "&lt;=" &amp; DN$1, DataRegularSeason20242025!$E$3:$E$1315, $A10)</f>
        <v>20</v>
      </c>
      <c r="DO10">
        <f>SUMIFS(DataRegularSeason20242025!$AA$3:$AA$1315,DataRegularSeason20242025!$B$3:$B$1315, "&lt;=" &amp; DO$1, DataRegularSeason20242025!$D$3:$D$1315, $A10)+SUMIFS(DataRegularSeason20242025!$AB$3:$AB$1315,DataRegularSeason20242025!$B$3:$B$1315, "&lt;=" &amp; DO$1, DataRegularSeason20242025!$E$3:$E$1315, $A10)</f>
        <v>20</v>
      </c>
      <c r="DP10">
        <f>SUMIFS(DataRegularSeason20242025!$AA$3:$AA$1315,DataRegularSeason20242025!$B$3:$B$1315, "&lt;=" &amp; DP$1, DataRegularSeason20242025!$D$3:$D$1315, $A10)+SUMIFS(DataRegularSeason20242025!$AB$3:$AB$1315,DataRegularSeason20242025!$B$3:$B$1315, "&lt;=" &amp; DP$1, DataRegularSeason20242025!$E$3:$E$1315, $A10)</f>
        <v>20</v>
      </c>
      <c r="DQ10">
        <f>SUMIFS(DataRegularSeason20242025!$AA$3:$AA$1315,DataRegularSeason20242025!$B$3:$B$1315, "&lt;=" &amp; DQ$1, DataRegularSeason20242025!$D$3:$D$1315, $A10)+SUMIFS(DataRegularSeason20242025!$AB$3:$AB$1315,DataRegularSeason20242025!$B$3:$B$1315, "&lt;=" &amp; DQ$1, DataRegularSeason20242025!$E$3:$E$1315, $A10)</f>
        <v>20</v>
      </c>
      <c r="DR10">
        <f>SUMIFS(DataRegularSeason20242025!$AA$3:$AA$1315,DataRegularSeason20242025!$B$3:$B$1315, "&lt;=" &amp; DR$1, DataRegularSeason20242025!$D$3:$D$1315, $A10)+SUMIFS(DataRegularSeason20242025!$AB$3:$AB$1315,DataRegularSeason20242025!$B$3:$B$1315, "&lt;=" &amp; DR$1, DataRegularSeason20242025!$E$3:$E$1315, $A10)</f>
        <v>20</v>
      </c>
      <c r="DS10">
        <f>SUMIFS(DataRegularSeason20242025!$AA$3:$AA$1315,DataRegularSeason20242025!$B$3:$B$1315, "&lt;=" &amp; DS$1, DataRegularSeason20242025!$D$3:$D$1315, $A10)+SUMIFS(DataRegularSeason20242025!$AB$3:$AB$1315,DataRegularSeason20242025!$B$3:$B$1315, "&lt;=" &amp; DS$1, DataRegularSeason20242025!$E$3:$E$1315, $A10)</f>
        <v>20</v>
      </c>
      <c r="DT10">
        <f>SUMIFS(DataRegularSeason20242025!$AA$3:$AA$1315,DataRegularSeason20242025!$B$3:$B$1315, "&lt;=" &amp; DT$1, DataRegularSeason20242025!$D$3:$D$1315, $A10)+SUMIFS(DataRegularSeason20242025!$AB$3:$AB$1315,DataRegularSeason20242025!$B$3:$B$1315, "&lt;=" &amp; DT$1, DataRegularSeason20242025!$E$3:$E$1315, $A10)</f>
        <v>20</v>
      </c>
      <c r="DU10">
        <f>SUMIFS(DataRegularSeason20242025!$AA$3:$AA$1315,DataRegularSeason20242025!$B$3:$B$1315, "&lt;=" &amp; DU$1, DataRegularSeason20242025!$D$3:$D$1315, $A10)+SUMIFS(DataRegularSeason20242025!$AB$3:$AB$1315,DataRegularSeason20242025!$B$3:$B$1315, "&lt;=" &amp; DU$1, DataRegularSeason20242025!$E$3:$E$1315, $A10)</f>
        <v>20</v>
      </c>
      <c r="DV10">
        <f>SUMIFS(DataRegularSeason20242025!$AA$3:$AA$1315,DataRegularSeason20242025!$B$3:$B$1315, "&lt;=" &amp; DV$1, DataRegularSeason20242025!$D$3:$D$1315, $A10)+SUMIFS(DataRegularSeason20242025!$AB$3:$AB$1315,DataRegularSeason20242025!$B$3:$B$1315, "&lt;=" &amp; DV$1, DataRegularSeason20242025!$E$3:$E$1315, $A10)</f>
        <v>20</v>
      </c>
      <c r="DW10">
        <f>SUMIFS(DataRegularSeason20242025!$AA$3:$AA$1315,DataRegularSeason20242025!$B$3:$B$1315, "&lt;=" &amp; DW$1, DataRegularSeason20242025!$D$3:$D$1315, $A10)+SUMIFS(DataRegularSeason20242025!$AB$3:$AB$1315,DataRegularSeason20242025!$B$3:$B$1315, "&lt;=" &amp; DW$1, DataRegularSeason20242025!$E$3:$E$1315, $A10)</f>
        <v>20</v>
      </c>
      <c r="DX10">
        <f>SUMIFS(DataRegularSeason20242025!$AA$3:$AA$1315,DataRegularSeason20242025!$B$3:$B$1315, "&lt;=" &amp; DX$1, DataRegularSeason20242025!$D$3:$D$1315, $A10)+SUMIFS(DataRegularSeason20242025!$AB$3:$AB$1315,DataRegularSeason20242025!$B$3:$B$1315, "&lt;=" &amp; DX$1, DataRegularSeason20242025!$E$3:$E$1315, $A10)</f>
        <v>20</v>
      </c>
      <c r="DY10">
        <f>SUMIFS(DataRegularSeason20242025!$AA$3:$AA$1315,DataRegularSeason20242025!$B$3:$B$1315, "&lt;=" &amp; DY$1, DataRegularSeason20242025!$D$3:$D$1315, $A10)+SUMIFS(DataRegularSeason20242025!$AB$3:$AB$1315,DataRegularSeason20242025!$B$3:$B$1315, "&lt;=" &amp; DY$1, DataRegularSeason20242025!$E$3:$E$1315, $A10)</f>
        <v>20</v>
      </c>
      <c r="DZ10">
        <f>SUMIFS(DataRegularSeason20242025!$AA$3:$AA$1315,DataRegularSeason20242025!$B$3:$B$1315, "&lt;=" &amp; DZ$1, DataRegularSeason20242025!$D$3:$D$1315, $A10)+SUMIFS(DataRegularSeason20242025!$AB$3:$AB$1315,DataRegularSeason20242025!$B$3:$B$1315, "&lt;=" &amp; DZ$1, DataRegularSeason20242025!$E$3:$E$1315, $A10)</f>
        <v>20</v>
      </c>
      <c r="EA10">
        <f>SUMIFS(DataRegularSeason20242025!$AA$3:$AA$1315,DataRegularSeason20242025!$B$3:$B$1315, "&lt;=" &amp; EA$1, DataRegularSeason20242025!$D$3:$D$1315, $A10)+SUMIFS(DataRegularSeason20242025!$AB$3:$AB$1315,DataRegularSeason20242025!$B$3:$B$1315, "&lt;=" &amp; EA$1, DataRegularSeason20242025!$E$3:$E$1315, $A10)</f>
        <v>20</v>
      </c>
      <c r="EB10">
        <f>SUMIFS(DataRegularSeason20242025!$AA$3:$AA$1315,DataRegularSeason20242025!$B$3:$B$1315, "&lt;=" &amp; EB$1, DataRegularSeason20242025!$D$3:$D$1315, $A10)+SUMIFS(DataRegularSeason20242025!$AB$3:$AB$1315,DataRegularSeason20242025!$B$3:$B$1315, "&lt;=" &amp; EB$1, DataRegularSeason20242025!$E$3:$E$1315, $A10)</f>
        <v>20</v>
      </c>
      <c r="EC10">
        <f>SUMIFS(DataRegularSeason20242025!$AA$3:$AA$1315,DataRegularSeason20242025!$B$3:$B$1315, "&lt;=" &amp; EC$1, DataRegularSeason20242025!$D$3:$D$1315, $A10)+SUMIFS(DataRegularSeason20242025!$AB$3:$AB$1315,DataRegularSeason20242025!$B$3:$B$1315, "&lt;=" &amp; EC$1, DataRegularSeason20242025!$E$3:$E$1315, $A10)</f>
        <v>20</v>
      </c>
      <c r="ED10">
        <f>SUMIFS(DataRegularSeason20242025!$AA$3:$AA$1315,DataRegularSeason20242025!$B$3:$B$1315, "&lt;=" &amp; ED$1, DataRegularSeason20242025!$D$3:$D$1315, $A10)+SUMIFS(DataRegularSeason20242025!$AB$3:$AB$1315,DataRegularSeason20242025!$B$3:$B$1315, "&lt;=" &amp; ED$1, DataRegularSeason20242025!$E$3:$E$1315, $A10)</f>
        <v>20</v>
      </c>
      <c r="EE10">
        <f>SUMIFS(DataRegularSeason20242025!$AA$3:$AA$1315,DataRegularSeason20242025!$B$3:$B$1315, "&lt;=" &amp; EE$1, DataRegularSeason20242025!$D$3:$D$1315, $A10)+SUMIFS(DataRegularSeason20242025!$AB$3:$AB$1315,DataRegularSeason20242025!$B$3:$B$1315, "&lt;=" &amp; EE$1, DataRegularSeason20242025!$E$3:$E$1315, $A10)</f>
        <v>20</v>
      </c>
      <c r="EF10">
        <f>SUMIFS(DataRegularSeason20242025!$AA$3:$AA$1315,DataRegularSeason20242025!$B$3:$B$1315, "&lt;=" &amp; EF$1, DataRegularSeason20242025!$D$3:$D$1315, $A10)+SUMIFS(DataRegularSeason20242025!$AB$3:$AB$1315,DataRegularSeason20242025!$B$3:$B$1315, "&lt;=" &amp; EF$1, DataRegularSeason20242025!$E$3:$E$1315, $A10)</f>
        <v>20</v>
      </c>
      <c r="EG10">
        <f>SUMIFS(DataRegularSeason20242025!$AA$3:$AA$1315,DataRegularSeason20242025!$B$3:$B$1315, "&lt;=" &amp; EG$1, DataRegularSeason20242025!$D$3:$D$1315, $A10)+SUMIFS(DataRegularSeason20242025!$AB$3:$AB$1315,DataRegularSeason20242025!$B$3:$B$1315, "&lt;=" &amp; EG$1, DataRegularSeason20242025!$E$3:$E$1315, $A10)</f>
        <v>20</v>
      </c>
      <c r="EH10">
        <f>SUMIFS(DataRegularSeason20242025!$AA$3:$AA$1315,DataRegularSeason20242025!$B$3:$B$1315, "&lt;=" &amp; EH$1, DataRegularSeason20242025!$D$3:$D$1315, $A10)+SUMIFS(DataRegularSeason20242025!$AB$3:$AB$1315,DataRegularSeason20242025!$B$3:$B$1315, "&lt;=" &amp; EH$1, DataRegularSeason20242025!$E$3:$E$1315, $A10)</f>
        <v>20</v>
      </c>
      <c r="EI10">
        <f>SUMIFS(DataRegularSeason20242025!$AA$3:$AA$1315,DataRegularSeason20242025!$B$3:$B$1315, "&lt;=" &amp; EI$1, DataRegularSeason20242025!$D$3:$D$1315, $A10)+SUMIFS(DataRegularSeason20242025!$AB$3:$AB$1315,DataRegularSeason20242025!$B$3:$B$1315, "&lt;=" &amp; EI$1, DataRegularSeason20242025!$E$3:$E$1315, $A10)</f>
        <v>20</v>
      </c>
      <c r="EJ10">
        <f>SUMIFS(DataRegularSeason20242025!$AA$3:$AA$1315,DataRegularSeason20242025!$B$3:$B$1315, "&lt;=" &amp; EJ$1, DataRegularSeason20242025!$D$3:$D$1315, $A10)+SUMIFS(DataRegularSeason20242025!$AB$3:$AB$1315,DataRegularSeason20242025!$B$3:$B$1315, "&lt;=" &amp; EJ$1, DataRegularSeason20242025!$E$3:$E$1315, $A10)</f>
        <v>20</v>
      </c>
      <c r="EK10">
        <f>SUMIFS(DataRegularSeason20242025!$AA$3:$AA$1315,DataRegularSeason20242025!$B$3:$B$1315, "&lt;=" &amp; EK$1, DataRegularSeason20242025!$D$3:$D$1315, $A10)+SUMIFS(DataRegularSeason20242025!$AB$3:$AB$1315,DataRegularSeason20242025!$B$3:$B$1315, "&lt;=" &amp; EK$1, DataRegularSeason20242025!$E$3:$E$1315, $A10)</f>
        <v>20</v>
      </c>
      <c r="EL10">
        <f>SUMIFS(DataRegularSeason20242025!$AA$3:$AA$1315,DataRegularSeason20242025!$B$3:$B$1315, "&lt;=" &amp; EL$1, DataRegularSeason20242025!$D$3:$D$1315, $A10)+SUMIFS(DataRegularSeason20242025!$AB$3:$AB$1315,DataRegularSeason20242025!$B$3:$B$1315, "&lt;=" &amp; EL$1, DataRegularSeason20242025!$E$3:$E$1315, $A10)</f>
        <v>20</v>
      </c>
      <c r="EM10">
        <f>SUMIFS(DataRegularSeason20242025!$AA$3:$AA$1315,DataRegularSeason20242025!$B$3:$B$1315, "&lt;=" &amp; EM$1, DataRegularSeason20242025!$D$3:$D$1315, $A10)+SUMIFS(DataRegularSeason20242025!$AB$3:$AB$1315,DataRegularSeason20242025!$B$3:$B$1315, "&lt;=" &amp; EM$1, DataRegularSeason20242025!$E$3:$E$1315, $A10)</f>
        <v>20</v>
      </c>
      <c r="EN10">
        <f>SUMIFS(DataRegularSeason20242025!$AA$3:$AA$1315,DataRegularSeason20242025!$B$3:$B$1315, "&lt;=" &amp; EN$1, DataRegularSeason20242025!$D$3:$D$1315, $A10)+SUMIFS(DataRegularSeason20242025!$AB$3:$AB$1315,DataRegularSeason20242025!$B$3:$B$1315, "&lt;=" &amp; EN$1, DataRegularSeason20242025!$E$3:$E$1315, $A10)</f>
        <v>20</v>
      </c>
      <c r="EO10">
        <f>SUMIFS(DataRegularSeason20242025!$AA$3:$AA$1315,DataRegularSeason20242025!$B$3:$B$1315, "&lt;=" &amp; EO$1, DataRegularSeason20242025!$D$3:$D$1315, $A10)+SUMIFS(DataRegularSeason20242025!$AB$3:$AB$1315,DataRegularSeason20242025!$B$3:$B$1315, "&lt;=" &amp; EO$1, DataRegularSeason20242025!$E$3:$E$1315, $A10)</f>
        <v>20</v>
      </c>
      <c r="EP10">
        <f>SUMIFS(DataRegularSeason20242025!$AA$3:$AA$1315,DataRegularSeason20242025!$B$3:$B$1315, "&lt;=" &amp; EP$1, DataRegularSeason20242025!$D$3:$D$1315, $A10)+SUMIFS(DataRegularSeason20242025!$AB$3:$AB$1315,DataRegularSeason20242025!$B$3:$B$1315, "&lt;=" &amp; EP$1, DataRegularSeason20242025!$E$3:$E$1315, $A10)</f>
        <v>20</v>
      </c>
      <c r="EQ10">
        <f>SUMIFS(DataRegularSeason20242025!$AA$3:$AA$1315,DataRegularSeason20242025!$B$3:$B$1315, "&lt;=" &amp; EQ$1, DataRegularSeason20242025!$D$3:$D$1315, $A10)+SUMIFS(DataRegularSeason20242025!$AB$3:$AB$1315,DataRegularSeason20242025!$B$3:$B$1315, "&lt;=" &amp; EQ$1, DataRegularSeason20242025!$E$3:$E$1315, $A10)</f>
        <v>20</v>
      </c>
      <c r="ER10">
        <f>SUMIFS(DataRegularSeason20242025!$AA$3:$AA$1315,DataRegularSeason20242025!$B$3:$B$1315, "&lt;=" &amp; ER$1, DataRegularSeason20242025!$D$3:$D$1315, $A10)+SUMIFS(DataRegularSeason20242025!$AB$3:$AB$1315,DataRegularSeason20242025!$B$3:$B$1315, "&lt;=" &amp; ER$1, DataRegularSeason20242025!$E$3:$E$1315, $A10)</f>
        <v>20</v>
      </c>
      <c r="ES10">
        <f>SUMIFS(DataRegularSeason20242025!$AA$3:$AA$1315,DataRegularSeason20242025!$B$3:$B$1315, "&lt;=" &amp; ES$1, DataRegularSeason20242025!$D$3:$D$1315, $A10)+SUMIFS(DataRegularSeason20242025!$AB$3:$AB$1315,DataRegularSeason20242025!$B$3:$B$1315, "&lt;=" &amp; ES$1, DataRegularSeason20242025!$E$3:$E$1315, $A10)</f>
        <v>20</v>
      </c>
      <c r="ET10">
        <f>SUMIFS(DataRegularSeason20242025!$AA$3:$AA$1315,DataRegularSeason20242025!$B$3:$B$1315, "&lt;=" &amp; ET$1, DataRegularSeason20242025!$D$3:$D$1315, $A10)+SUMIFS(DataRegularSeason20242025!$AB$3:$AB$1315,DataRegularSeason20242025!$B$3:$B$1315, "&lt;=" &amp; ET$1, DataRegularSeason20242025!$E$3:$E$1315, $A10)</f>
        <v>20</v>
      </c>
      <c r="EU10">
        <f>SUMIFS(DataRegularSeason20242025!$AA$3:$AA$1315,DataRegularSeason20242025!$B$3:$B$1315, "&lt;=" &amp; EU$1, DataRegularSeason20242025!$D$3:$D$1315, $A10)+SUMIFS(DataRegularSeason20242025!$AB$3:$AB$1315,DataRegularSeason20242025!$B$3:$B$1315, "&lt;=" &amp; EU$1, DataRegularSeason20242025!$E$3:$E$1315, $A10)</f>
        <v>20</v>
      </c>
      <c r="EV10">
        <f>SUMIFS(DataRegularSeason20242025!$AA$3:$AA$1315,DataRegularSeason20242025!$B$3:$B$1315, "&lt;=" &amp; EV$1, DataRegularSeason20242025!$D$3:$D$1315, $A10)+SUMIFS(DataRegularSeason20242025!$AB$3:$AB$1315,DataRegularSeason20242025!$B$3:$B$1315, "&lt;=" &amp; EV$1, DataRegularSeason20242025!$E$3:$E$1315, $A10)</f>
        <v>20</v>
      </c>
      <c r="EW10">
        <f>SUMIFS(DataRegularSeason20242025!$AA$3:$AA$1315,DataRegularSeason20242025!$B$3:$B$1315, "&lt;=" &amp; EW$1, DataRegularSeason20242025!$D$3:$D$1315, $A10)+SUMIFS(DataRegularSeason20242025!$AB$3:$AB$1315,DataRegularSeason20242025!$B$3:$B$1315, "&lt;=" &amp; EW$1, DataRegularSeason20242025!$E$3:$E$1315, $A10)</f>
        <v>20</v>
      </c>
      <c r="EX10">
        <f>SUMIFS(DataRegularSeason20242025!$AA$3:$AA$1315,DataRegularSeason20242025!$B$3:$B$1315, "&lt;=" &amp; EX$1, DataRegularSeason20242025!$D$3:$D$1315, $A10)+SUMIFS(DataRegularSeason20242025!$AB$3:$AB$1315,DataRegularSeason20242025!$B$3:$B$1315, "&lt;=" &amp; EX$1, DataRegularSeason20242025!$E$3:$E$1315, $A10)</f>
        <v>20</v>
      </c>
      <c r="EY10">
        <f>SUMIFS(DataRegularSeason20242025!$AA$3:$AA$1315,DataRegularSeason20242025!$B$3:$B$1315, "&lt;=" &amp; EY$1, DataRegularSeason20242025!$D$3:$D$1315, $A10)+SUMIFS(DataRegularSeason20242025!$AB$3:$AB$1315,DataRegularSeason20242025!$B$3:$B$1315, "&lt;=" &amp; EY$1, DataRegularSeason20242025!$E$3:$E$1315, $A10)</f>
        <v>20</v>
      </c>
      <c r="EZ10">
        <f>SUMIFS(DataRegularSeason20242025!$AA$3:$AA$1315,DataRegularSeason20242025!$B$3:$B$1315, "&lt;=" &amp; EZ$1, DataRegularSeason20242025!$D$3:$D$1315, $A10)+SUMIFS(DataRegularSeason20242025!$AB$3:$AB$1315,DataRegularSeason20242025!$B$3:$B$1315, "&lt;=" &amp; EZ$1, DataRegularSeason20242025!$E$3:$E$1315, $A10)</f>
        <v>20</v>
      </c>
      <c r="FA10">
        <f>SUMIFS(DataRegularSeason20242025!$AA$3:$AA$1315,DataRegularSeason20242025!$B$3:$B$1315, "&lt;=" &amp; FA$1, DataRegularSeason20242025!$D$3:$D$1315, $A10)+SUMIFS(DataRegularSeason20242025!$AB$3:$AB$1315,DataRegularSeason20242025!$B$3:$B$1315, "&lt;=" &amp; FA$1, DataRegularSeason20242025!$E$3:$E$1315, $A10)</f>
        <v>20</v>
      </c>
      <c r="FB10">
        <f>SUMIFS(DataRegularSeason20242025!$AA$3:$AA$1315,DataRegularSeason20242025!$B$3:$B$1315, "&lt;=" &amp; FB$1, DataRegularSeason20242025!$D$3:$D$1315, $A10)+SUMIFS(DataRegularSeason20242025!$AB$3:$AB$1315,DataRegularSeason20242025!$B$3:$B$1315, "&lt;=" &amp; FB$1, DataRegularSeason20242025!$E$3:$E$1315, $A10)</f>
        <v>20</v>
      </c>
      <c r="FC10">
        <f>SUMIFS(DataRegularSeason20242025!$AA$3:$AA$1315,DataRegularSeason20242025!$B$3:$B$1315, "&lt;=" &amp; FC$1, DataRegularSeason20242025!$D$3:$D$1315, $A10)+SUMIFS(DataRegularSeason20242025!$AB$3:$AB$1315,DataRegularSeason20242025!$B$3:$B$1315, "&lt;=" &amp; FC$1, DataRegularSeason20242025!$E$3:$E$1315, $A10)</f>
        <v>20</v>
      </c>
      <c r="FD10">
        <f>SUMIFS(DataRegularSeason20242025!$AA$3:$AA$1315,DataRegularSeason20242025!$B$3:$B$1315, "&lt;=" &amp; FD$1, DataRegularSeason20242025!$D$3:$D$1315, $A10)+SUMIFS(DataRegularSeason20242025!$AB$3:$AB$1315,DataRegularSeason20242025!$B$3:$B$1315, "&lt;=" &amp; FD$1, DataRegularSeason20242025!$E$3:$E$1315, $A10)</f>
        <v>20</v>
      </c>
      <c r="FE10">
        <f>SUMIFS(DataRegularSeason20242025!$AA$3:$AA$1315,DataRegularSeason20242025!$B$3:$B$1315, "&lt;=" &amp; FE$1, DataRegularSeason20242025!$D$3:$D$1315, $A10)+SUMIFS(DataRegularSeason20242025!$AB$3:$AB$1315,DataRegularSeason20242025!$B$3:$B$1315, "&lt;=" &amp; FE$1, DataRegularSeason20242025!$E$3:$E$1315, $A10)</f>
        <v>20</v>
      </c>
      <c r="FF10">
        <f>SUMIFS(DataRegularSeason20242025!$AA$3:$AA$1315,DataRegularSeason20242025!$B$3:$B$1315, "&lt;=" &amp; FF$1, DataRegularSeason20242025!$D$3:$D$1315, $A10)+SUMIFS(DataRegularSeason20242025!$AB$3:$AB$1315,DataRegularSeason20242025!$B$3:$B$1315, "&lt;=" &amp; FF$1, DataRegularSeason20242025!$E$3:$E$1315, $A10)</f>
        <v>20</v>
      </c>
      <c r="FG10">
        <f>SUMIFS(DataRegularSeason20242025!$AA$3:$AA$1315,DataRegularSeason20242025!$B$3:$B$1315, "&lt;=" &amp; FG$1, DataRegularSeason20242025!$D$3:$D$1315, $A10)+SUMIFS(DataRegularSeason20242025!$AB$3:$AB$1315,DataRegularSeason20242025!$B$3:$B$1315, "&lt;=" &amp; FG$1, DataRegularSeason20242025!$E$3:$E$1315, $A10)</f>
        <v>20</v>
      </c>
      <c r="FH10">
        <f>SUMIFS(DataRegularSeason20242025!$AA$3:$AA$1315,DataRegularSeason20242025!$B$3:$B$1315, "&lt;=" &amp; FH$1, DataRegularSeason20242025!$D$3:$D$1315, $A10)+SUMIFS(DataRegularSeason20242025!$AB$3:$AB$1315,DataRegularSeason20242025!$B$3:$B$1315, "&lt;=" &amp; FH$1, DataRegularSeason20242025!$E$3:$E$1315, $A10)</f>
        <v>20</v>
      </c>
      <c r="FI10">
        <f>SUMIFS(DataRegularSeason20242025!$AA$3:$AA$1315,DataRegularSeason20242025!$B$3:$B$1315, "&lt;=" &amp; FI$1, DataRegularSeason20242025!$D$3:$D$1315, $A10)+SUMIFS(DataRegularSeason20242025!$AB$3:$AB$1315,DataRegularSeason20242025!$B$3:$B$1315, "&lt;=" &amp; FI$1, DataRegularSeason20242025!$E$3:$E$1315, $A10)</f>
        <v>20</v>
      </c>
      <c r="FJ10">
        <f>SUMIFS(DataRegularSeason20242025!$AA$3:$AA$1315,DataRegularSeason20242025!$B$3:$B$1315, "&lt;=" &amp; FJ$1, DataRegularSeason20242025!$D$3:$D$1315, $A10)+SUMIFS(DataRegularSeason20242025!$AB$3:$AB$1315,DataRegularSeason20242025!$B$3:$B$1315, "&lt;=" &amp; FJ$1, DataRegularSeason20242025!$E$3:$E$1315, $A10)</f>
        <v>20</v>
      </c>
      <c r="FK10">
        <f>SUMIFS(DataRegularSeason20242025!$AA$3:$AA$1315,DataRegularSeason20242025!$B$3:$B$1315, "&lt;=" &amp; FK$1, DataRegularSeason20242025!$D$3:$D$1315, $A10)+SUMIFS(DataRegularSeason20242025!$AB$3:$AB$1315,DataRegularSeason20242025!$B$3:$B$1315, "&lt;=" &amp; FK$1, DataRegularSeason20242025!$E$3:$E$1315, $A10)</f>
        <v>20</v>
      </c>
      <c r="FL10">
        <f>SUMIFS(DataRegularSeason20242025!$AA$3:$AA$1315,DataRegularSeason20242025!$B$3:$B$1315, "&lt;=" &amp; FL$1, DataRegularSeason20242025!$D$3:$D$1315, $A10)+SUMIFS(DataRegularSeason20242025!$AB$3:$AB$1315,DataRegularSeason20242025!$B$3:$B$1315, "&lt;=" &amp; FL$1, DataRegularSeason20242025!$E$3:$E$1315, $A10)</f>
        <v>20</v>
      </c>
      <c r="FM10">
        <f>SUMIFS(DataRegularSeason20242025!$AA$3:$AA$1315,DataRegularSeason20242025!$B$3:$B$1315, "&lt;=" &amp; FM$1, DataRegularSeason20242025!$D$3:$D$1315, $A10)+SUMIFS(DataRegularSeason20242025!$AB$3:$AB$1315,DataRegularSeason20242025!$B$3:$B$1315, "&lt;=" &amp; FM$1, DataRegularSeason20242025!$E$3:$E$1315, $A10)</f>
        <v>20</v>
      </c>
      <c r="FN10">
        <f>SUMIFS(DataRegularSeason20242025!$AA$3:$AA$1315,DataRegularSeason20242025!$B$3:$B$1315, "&lt;=" &amp; FN$1, DataRegularSeason20242025!$D$3:$D$1315, $A10)+SUMIFS(DataRegularSeason20242025!$AB$3:$AB$1315,DataRegularSeason20242025!$B$3:$B$1315, "&lt;=" &amp; FN$1, DataRegularSeason20242025!$E$3:$E$1315, $A10)</f>
        <v>20</v>
      </c>
      <c r="FO10">
        <f>SUMIFS(DataRegularSeason20242025!$AA$3:$AA$1315,DataRegularSeason20242025!$B$3:$B$1315, "&lt;=" &amp; FO$1, DataRegularSeason20242025!$D$3:$D$1315, $A10)+SUMIFS(DataRegularSeason20242025!$AB$3:$AB$1315,DataRegularSeason20242025!$B$3:$B$1315, "&lt;=" &amp; FO$1, DataRegularSeason20242025!$E$3:$E$1315, $A10)</f>
        <v>20</v>
      </c>
      <c r="FP10">
        <f>SUMIFS(DataRegularSeason20242025!$AA$3:$AA$1315,DataRegularSeason20242025!$B$3:$B$1315, "&lt;=" &amp; FP$1, DataRegularSeason20242025!$D$3:$D$1315, $A10)+SUMIFS(DataRegularSeason20242025!$AB$3:$AB$1315,DataRegularSeason20242025!$B$3:$B$1315, "&lt;=" &amp; FP$1, DataRegularSeason20242025!$E$3:$E$1315, $A10)</f>
        <v>20</v>
      </c>
      <c r="FQ10">
        <f>SUMIFS(DataRegularSeason20242025!$AA$3:$AA$1315,DataRegularSeason20242025!$B$3:$B$1315, "&lt;=" &amp; FQ$1, DataRegularSeason20242025!$D$3:$D$1315, $A10)+SUMIFS(DataRegularSeason20242025!$AB$3:$AB$1315,DataRegularSeason20242025!$B$3:$B$1315, "&lt;=" &amp; FQ$1, DataRegularSeason20242025!$E$3:$E$1315, $A10)</f>
        <v>20</v>
      </c>
      <c r="FR10">
        <f>SUMIFS(DataRegularSeason20242025!$AA$3:$AA$1315,DataRegularSeason20242025!$B$3:$B$1315, "&lt;=" &amp; FR$1, DataRegularSeason20242025!$D$3:$D$1315, $A10)+SUMIFS(DataRegularSeason20242025!$AB$3:$AB$1315,DataRegularSeason20242025!$B$3:$B$1315, "&lt;=" &amp; FR$1, DataRegularSeason20242025!$E$3:$E$1315, $A10)</f>
        <v>20</v>
      </c>
      <c r="FS10">
        <f>SUMIFS(DataRegularSeason20242025!$AA$3:$AA$1315,DataRegularSeason20242025!$B$3:$B$1315, "&lt;=" &amp; FS$1, DataRegularSeason20242025!$D$3:$D$1315, $A10)+SUMIFS(DataRegularSeason20242025!$AB$3:$AB$1315,DataRegularSeason20242025!$B$3:$B$1315, "&lt;=" &amp; FS$1, DataRegularSeason20242025!$E$3:$E$1315, $A10)</f>
        <v>20</v>
      </c>
      <c r="FT10">
        <f>SUMIFS(DataRegularSeason20242025!$AA$3:$AA$1315,DataRegularSeason20242025!$B$3:$B$1315, "&lt;=" &amp; FT$1, DataRegularSeason20242025!$D$3:$D$1315, $A10)+SUMIFS(DataRegularSeason20242025!$AB$3:$AB$1315,DataRegularSeason20242025!$B$3:$B$1315, "&lt;=" &amp; FT$1, DataRegularSeason20242025!$E$3:$E$1315, $A10)</f>
        <v>20</v>
      </c>
      <c r="FU10">
        <f>SUMIFS(DataRegularSeason20242025!$AA$3:$AA$1315,DataRegularSeason20242025!$B$3:$B$1315, "&lt;=" &amp; FU$1, DataRegularSeason20242025!$D$3:$D$1315, $A10)+SUMIFS(DataRegularSeason20242025!$AB$3:$AB$1315,DataRegularSeason20242025!$B$3:$B$1315, "&lt;=" &amp; FU$1, DataRegularSeason20242025!$E$3:$E$1315, $A10)</f>
        <v>20</v>
      </c>
      <c r="FV10">
        <f>SUMIFS(DataRegularSeason20242025!$AA$3:$AA$1315,DataRegularSeason20242025!$B$3:$B$1315, "&lt;=" &amp; FV$1, DataRegularSeason20242025!$D$3:$D$1315, $A10)+SUMIFS(DataRegularSeason20242025!$AB$3:$AB$1315,DataRegularSeason20242025!$B$3:$B$1315, "&lt;=" &amp; FV$1, DataRegularSeason20242025!$E$3:$E$1315, $A10)</f>
        <v>20</v>
      </c>
      <c r="FW10">
        <f>SUMIFS(DataRegularSeason20242025!$AA$3:$AA$1315,DataRegularSeason20242025!$B$3:$B$1315, "&lt;=" &amp; FW$1, DataRegularSeason20242025!$D$3:$D$1315, $A10)+SUMIFS(DataRegularSeason20242025!$AB$3:$AB$1315,DataRegularSeason20242025!$B$3:$B$1315, "&lt;=" &amp; FW$1, DataRegularSeason20242025!$E$3:$E$1315, $A10)</f>
        <v>20</v>
      </c>
      <c r="FX10">
        <f>SUMIFS(DataRegularSeason20242025!$AA$3:$AA$1315,DataRegularSeason20242025!$B$3:$B$1315, "&lt;=" &amp; FX$1, DataRegularSeason20242025!$D$3:$D$1315, $A10)+SUMIFS(DataRegularSeason20242025!$AB$3:$AB$1315,DataRegularSeason20242025!$B$3:$B$1315, "&lt;=" &amp; FX$1, DataRegularSeason20242025!$E$3:$E$1315, $A10)</f>
        <v>20</v>
      </c>
      <c r="FY10">
        <f>SUMIFS(DataRegularSeason20242025!$AA$3:$AA$1315,DataRegularSeason20242025!$B$3:$B$1315, "&lt;=" &amp; FY$1, DataRegularSeason20242025!$D$3:$D$1315, $A10)+SUMIFS(DataRegularSeason20242025!$AB$3:$AB$1315,DataRegularSeason20242025!$B$3:$B$1315, "&lt;=" &amp; FY$1, DataRegularSeason20242025!$E$3:$E$1315, $A10)</f>
        <v>20</v>
      </c>
      <c r="FZ10">
        <f>SUMIFS(DataRegularSeason20242025!$AA$3:$AA$1315,DataRegularSeason20242025!$B$3:$B$1315, "&lt;=" &amp; FZ$1, DataRegularSeason20242025!$D$3:$D$1315, $A10)+SUMIFS(DataRegularSeason20242025!$AB$3:$AB$1315,DataRegularSeason20242025!$B$3:$B$1315, "&lt;=" &amp; FZ$1, DataRegularSeason20242025!$E$3:$E$1315, $A10)</f>
        <v>20</v>
      </c>
      <c r="GA10">
        <f>SUMIFS(DataRegularSeason20242025!$AA$3:$AA$1315,DataRegularSeason20242025!$B$3:$B$1315, "&lt;=" &amp; GA$1, DataRegularSeason20242025!$D$3:$D$1315, $A10)+SUMIFS(DataRegularSeason20242025!$AB$3:$AB$1315,DataRegularSeason20242025!$B$3:$B$1315, "&lt;=" &amp; GA$1, DataRegularSeason20242025!$E$3:$E$1315, $A10)</f>
        <v>20</v>
      </c>
      <c r="GB10">
        <f>SUMIFS(DataRegularSeason20242025!$AA$3:$AA$1315,DataRegularSeason20242025!$B$3:$B$1315, "&lt;=" &amp; GB$1, DataRegularSeason20242025!$D$3:$D$1315, $A10)+SUMIFS(DataRegularSeason20242025!$AB$3:$AB$1315,DataRegularSeason20242025!$B$3:$B$1315, "&lt;=" &amp; GB$1, DataRegularSeason20242025!$E$3:$E$1315, $A10)</f>
        <v>20</v>
      </c>
      <c r="GC10">
        <f>SUMIFS(DataRegularSeason20242025!$AA$3:$AA$1315,DataRegularSeason20242025!$B$3:$B$1315, "&lt;=" &amp; GC$1, DataRegularSeason20242025!$D$3:$D$1315, $A10)+SUMIFS(DataRegularSeason20242025!$AB$3:$AB$1315,DataRegularSeason20242025!$B$3:$B$1315, "&lt;=" &amp; GC$1, DataRegularSeason20242025!$E$3:$E$1315, $A10)</f>
        <v>20</v>
      </c>
      <c r="GD10">
        <f>SUMIFS(DataRegularSeason20242025!$AA$3:$AA$1315,DataRegularSeason20242025!$B$3:$B$1315, "&lt;=" &amp; GD$1, DataRegularSeason20242025!$D$3:$D$1315, $A10)+SUMIFS(DataRegularSeason20242025!$AB$3:$AB$1315,DataRegularSeason20242025!$B$3:$B$1315, "&lt;=" &amp; GD$1, DataRegularSeason20242025!$E$3:$E$1315, $A10)</f>
        <v>20</v>
      </c>
      <c r="GE10">
        <f>SUMIFS(DataRegularSeason20242025!$AA$3:$AA$1315,DataRegularSeason20242025!$B$3:$B$1315, "&lt;=" &amp; GE$1, DataRegularSeason20242025!$D$3:$D$1315, $A10)+SUMIFS(DataRegularSeason20242025!$AB$3:$AB$1315,DataRegularSeason20242025!$B$3:$B$1315, "&lt;=" &amp; GE$1, DataRegularSeason20242025!$E$3:$E$1315, $A10)</f>
        <v>20</v>
      </c>
      <c r="GF10">
        <f>SUMIFS(DataRegularSeason20242025!$AA$3:$AA$1315,DataRegularSeason20242025!$B$3:$B$1315, "&lt;=" &amp; GF$1, DataRegularSeason20242025!$D$3:$D$1315, $A10)+SUMIFS(DataRegularSeason20242025!$AB$3:$AB$1315,DataRegularSeason20242025!$B$3:$B$1315, "&lt;=" &amp; GF$1, DataRegularSeason20242025!$E$3:$E$1315, $A10)</f>
        <v>20</v>
      </c>
      <c r="GG10">
        <f>SUMIFS(DataRegularSeason20242025!$AA$3:$AA$1315,DataRegularSeason20242025!$B$3:$B$1315, "&lt;=" &amp; GG$1, DataRegularSeason20242025!$D$3:$D$1315, $A10)+SUMIFS(DataRegularSeason20242025!$AB$3:$AB$1315,DataRegularSeason20242025!$B$3:$B$1315, "&lt;=" &amp; GG$1, DataRegularSeason20242025!$E$3:$E$1315, $A10)</f>
        <v>20</v>
      </c>
      <c r="GH10">
        <f>SUMIFS(DataRegularSeason20242025!$AA$3:$AA$1315,DataRegularSeason20242025!$B$3:$B$1315, "&lt;=" &amp; GH$1, DataRegularSeason20242025!$D$3:$D$1315, $A10)+SUMIFS(DataRegularSeason20242025!$AB$3:$AB$1315,DataRegularSeason20242025!$B$3:$B$1315, "&lt;=" &amp; GH$1, DataRegularSeason20242025!$E$3:$E$1315, $A10)</f>
        <v>20</v>
      </c>
      <c r="GI10">
        <f>SUMIFS(DataRegularSeason20242025!$AA$3:$AA$1315,DataRegularSeason20242025!$B$3:$B$1315, "&lt;=" &amp; GI$1, DataRegularSeason20242025!$D$3:$D$1315, $A10)+SUMIFS(DataRegularSeason20242025!$AB$3:$AB$1315,DataRegularSeason20242025!$B$3:$B$1315, "&lt;=" &amp; GI$1, DataRegularSeason20242025!$E$3:$E$1315, $A10)</f>
        <v>20</v>
      </c>
      <c r="GJ10">
        <f>SUMIFS(DataRegularSeason20242025!$AA$3:$AA$1315,DataRegularSeason20242025!$B$3:$B$1315, "&lt;=" &amp; GJ$1, DataRegularSeason20242025!$D$3:$D$1315, $A10)+SUMIFS(DataRegularSeason20242025!$AB$3:$AB$1315,DataRegularSeason20242025!$B$3:$B$1315, "&lt;=" &amp; GJ$1, DataRegularSeason20242025!$E$3:$E$1315, $A10)</f>
        <v>20</v>
      </c>
      <c r="GK10">
        <f>SUMIFS(DataRegularSeason20242025!$AA$3:$AA$1315,DataRegularSeason20242025!$B$3:$B$1315, "&lt;=" &amp; GK$1, DataRegularSeason20242025!$D$3:$D$1315, $A10)+SUMIFS(DataRegularSeason20242025!$AB$3:$AB$1315,DataRegularSeason20242025!$B$3:$B$1315, "&lt;=" &amp; GK$1, DataRegularSeason20242025!$E$3:$E$1315, $A10)</f>
        <v>20</v>
      </c>
      <c r="GL10">
        <f>SUMIFS(DataRegularSeason20242025!$AA$3:$AA$1315,DataRegularSeason20242025!$B$3:$B$1315, "&lt;=" &amp; GL$1, DataRegularSeason20242025!$D$3:$D$1315, $A10)+SUMIFS(DataRegularSeason20242025!$AB$3:$AB$1315,DataRegularSeason20242025!$B$3:$B$1315, "&lt;=" &amp; GL$1, DataRegularSeason20242025!$E$3:$E$1315, $A10)</f>
        <v>20</v>
      </c>
      <c r="GM10">
        <f>SUMIFS(DataRegularSeason20242025!$AA$3:$AA$1315,DataRegularSeason20242025!$B$3:$B$1315, "&lt;=" &amp; GM$1, DataRegularSeason20242025!$D$3:$D$1315, $A10)+SUMIFS(DataRegularSeason20242025!$AB$3:$AB$1315,DataRegularSeason20242025!$B$3:$B$1315, "&lt;=" &amp; GM$1, DataRegularSeason20242025!$E$3:$E$1315, $A10)</f>
        <v>20</v>
      </c>
      <c r="GN10">
        <f>SUMIFS(DataRegularSeason20242025!$AA$3:$AA$1315,DataRegularSeason20242025!$B$3:$B$1315, "&lt;=" &amp; GN$1, DataRegularSeason20242025!$D$3:$D$1315, $A10)+SUMIFS(DataRegularSeason20242025!$AB$3:$AB$1315,DataRegularSeason20242025!$B$3:$B$1315, "&lt;=" &amp; GN$1, DataRegularSeason20242025!$E$3:$E$1315, $A10)</f>
        <v>20</v>
      </c>
      <c r="GO10">
        <f>SUMIFS(DataRegularSeason20242025!$AA$3:$AA$1315,DataRegularSeason20242025!$B$3:$B$1315, "&lt;=" &amp; GO$1, DataRegularSeason20242025!$D$3:$D$1315, $A10)+SUMIFS(DataRegularSeason20242025!$AB$3:$AB$1315,DataRegularSeason20242025!$B$3:$B$1315, "&lt;=" &amp; GO$1, DataRegularSeason20242025!$E$3:$E$1315, $A10)</f>
        <v>20</v>
      </c>
      <c r="GP10">
        <f>SUMIFS(DataRegularSeason20242025!$AA$3:$AA$1315,DataRegularSeason20242025!$B$3:$B$1315, "&lt;=" &amp; GP$1, DataRegularSeason20242025!$D$3:$D$1315, $A10)+SUMIFS(DataRegularSeason20242025!$AB$3:$AB$1315,DataRegularSeason20242025!$B$3:$B$1315, "&lt;=" &amp; GP$1, DataRegularSeason20242025!$E$3:$E$1315, $A10)</f>
        <v>20</v>
      </c>
      <c r="GQ10">
        <f>SUMIFS(DataRegularSeason20242025!$AA$3:$AA$1315,DataRegularSeason20242025!$B$3:$B$1315, "&lt;=" &amp; GQ$1, DataRegularSeason20242025!$D$3:$D$1315, $A10)+SUMIFS(DataRegularSeason20242025!$AB$3:$AB$1315,DataRegularSeason20242025!$B$3:$B$1315, "&lt;=" &amp; GQ$1, DataRegularSeason20242025!$E$3:$E$1315, $A10)</f>
        <v>20</v>
      </c>
      <c r="GR10">
        <f>SUMIFS(DataRegularSeason20242025!$AA$3:$AA$1315,DataRegularSeason20242025!$B$3:$B$1315, "&lt;=" &amp; GR$1, DataRegularSeason20242025!$D$3:$D$1315, $A10)+SUMIFS(DataRegularSeason20242025!$AB$3:$AB$1315,DataRegularSeason20242025!$B$3:$B$1315, "&lt;=" &amp; GR$1, DataRegularSeason20242025!$E$3:$E$1315, $A10)</f>
        <v>20</v>
      </c>
      <c r="GS10">
        <f>SUMIFS(DataRegularSeason20242025!$AA$3:$AA$1315,DataRegularSeason20242025!$B$3:$B$1315, "&lt;=" &amp; GS$1, DataRegularSeason20242025!$D$3:$D$1315, $A10)+SUMIFS(DataRegularSeason20242025!$AB$3:$AB$1315,DataRegularSeason20242025!$B$3:$B$1315, "&lt;=" &amp; GS$1, DataRegularSeason20242025!$E$3:$E$1315, $A10)</f>
        <v>20</v>
      </c>
      <c r="GT10">
        <f>SUMIFS(DataRegularSeason20242025!$AA$3:$AA$1315,DataRegularSeason20242025!$B$3:$B$1315, "&lt;=" &amp; GT$1, DataRegularSeason20242025!$D$3:$D$1315, $A10)+SUMIFS(DataRegularSeason20242025!$AB$3:$AB$1315,DataRegularSeason20242025!$B$3:$B$1315, "&lt;=" &amp; GT$1, DataRegularSeason20242025!$E$3:$E$1315, $A10)</f>
        <v>20</v>
      </c>
      <c r="GU10">
        <f>SUMIFS(DataRegularSeason20242025!$AA$3:$AA$1315,DataRegularSeason20242025!$B$3:$B$1315, "&lt;=" &amp; GU$1, DataRegularSeason20242025!$D$3:$D$1315, $A10)+SUMIFS(DataRegularSeason20242025!$AB$3:$AB$1315,DataRegularSeason20242025!$B$3:$B$1315, "&lt;=" &amp; GU$1, DataRegularSeason20242025!$E$3:$E$1315, $A10)</f>
        <v>20</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20</v>
      </c>
      <c r="AT11">
        <f>SUMIFS(DataRegularSeason20242025!$AA$3:$AA$1315,DataRegularSeason20242025!$B$3:$B$1315, "&lt;=" &amp; AT$1, DataRegularSeason20242025!$D$3:$D$1315, $A11)+SUMIFS(DataRegularSeason20242025!$AB$3:$AB$1315,DataRegularSeason20242025!$B$3:$B$1315, "&lt;=" &amp; AT$1, DataRegularSeason20242025!$E$3:$E$1315, $A11)</f>
        <v>20</v>
      </c>
      <c r="AU11">
        <f>SUMIFS(DataRegularSeason20242025!$AA$3:$AA$1315,DataRegularSeason20242025!$B$3:$B$1315, "&lt;=" &amp; AU$1, DataRegularSeason20242025!$D$3:$D$1315, $A11)+SUMIFS(DataRegularSeason20242025!$AB$3:$AB$1315,DataRegularSeason20242025!$B$3:$B$1315, "&lt;=" &amp; AU$1, DataRegularSeason20242025!$E$3:$E$1315, $A11)</f>
        <v>20</v>
      </c>
      <c r="AV11">
        <f>SUMIFS(DataRegularSeason20242025!$AA$3:$AA$1315,DataRegularSeason20242025!$B$3:$B$1315, "&lt;=" &amp; AV$1, DataRegularSeason20242025!$D$3:$D$1315, $A11)+SUMIFS(DataRegularSeason20242025!$AB$3:$AB$1315,DataRegularSeason20242025!$B$3:$B$1315, "&lt;=" &amp; AV$1, DataRegularSeason20242025!$E$3:$E$1315, $A11)</f>
        <v>20</v>
      </c>
      <c r="AW11">
        <f>SUMIFS(DataRegularSeason20242025!$AA$3:$AA$1315,DataRegularSeason20242025!$B$3:$B$1315, "&lt;=" &amp; AW$1, DataRegularSeason20242025!$D$3:$D$1315, $A11)+SUMIFS(DataRegularSeason20242025!$AB$3:$AB$1315,DataRegularSeason20242025!$B$3:$B$1315, "&lt;=" &amp; AW$1, DataRegularSeason20242025!$E$3:$E$1315, $A11)</f>
        <v>20</v>
      </c>
      <c r="AX11">
        <f>SUMIFS(DataRegularSeason20242025!$AA$3:$AA$1315,DataRegularSeason20242025!$B$3:$B$1315, "&lt;=" &amp; AX$1, DataRegularSeason20242025!$D$3:$D$1315, $A11)+SUMIFS(DataRegularSeason20242025!$AB$3:$AB$1315,DataRegularSeason20242025!$B$3:$B$1315, "&lt;=" &amp; AX$1, DataRegularSeason20242025!$E$3:$E$1315, $A11)</f>
        <v>20</v>
      </c>
      <c r="AY11">
        <f>SUMIFS(DataRegularSeason20242025!$AA$3:$AA$1315,DataRegularSeason20242025!$B$3:$B$1315, "&lt;=" &amp; AY$1, DataRegularSeason20242025!$D$3:$D$1315, $A11)+SUMIFS(DataRegularSeason20242025!$AB$3:$AB$1315,DataRegularSeason20242025!$B$3:$B$1315, "&lt;=" &amp; AY$1, DataRegularSeason20242025!$E$3:$E$1315, $A11)</f>
        <v>20</v>
      </c>
      <c r="AZ11">
        <f>SUMIFS(DataRegularSeason20242025!$AA$3:$AA$1315,DataRegularSeason20242025!$B$3:$B$1315, "&lt;=" &amp; AZ$1, DataRegularSeason20242025!$D$3:$D$1315, $A11)+SUMIFS(DataRegularSeason20242025!$AB$3:$AB$1315,DataRegularSeason20242025!$B$3:$B$1315, "&lt;=" &amp; AZ$1, DataRegularSeason20242025!$E$3:$E$1315, $A11)</f>
        <v>20</v>
      </c>
      <c r="BA11">
        <f>SUMIFS(DataRegularSeason20242025!$AA$3:$AA$1315,DataRegularSeason20242025!$B$3:$B$1315, "&lt;=" &amp; BA$1, DataRegularSeason20242025!$D$3:$D$1315, $A11)+SUMIFS(DataRegularSeason20242025!$AB$3:$AB$1315,DataRegularSeason20242025!$B$3:$B$1315, "&lt;=" &amp; BA$1, DataRegularSeason20242025!$E$3:$E$1315, $A11)</f>
        <v>20</v>
      </c>
      <c r="BB11">
        <f>SUMIFS(DataRegularSeason20242025!$AA$3:$AA$1315,DataRegularSeason20242025!$B$3:$B$1315, "&lt;=" &amp; BB$1, DataRegularSeason20242025!$D$3:$D$1315, $A11)+SUMIFS(DataRegularSeason20242025!$AB$3:$AB$1315,DataRegularSeason20242025!$B$3:$B$1315, "&lt;=" &amp; BB$1, DataRegularSeason20242025!$E$3:$E$1315, $A11)</f>
        <v>20</v>
      </c>
      <c r="BC11">
        <f>SUMIFS(DataRegularSeason20242025!$AA$3:$AA$1315,DataRegularSeason20242025!$B$3:$B$1315, "&lt;=" &amp; BC$1, DataRegularSeason20242025!$D$3:$D$1315, $A11)+SUMIFS(DataRegularSeason20242025!$AB$3:$AB$1315,DataRegularSeason20242025!$B$3:$B$1315, "&lt;=" &amp; BC$1, DataRegularSeason20242025!$E$3:$E$1315, $A11)</f>
        <v>20</v>
      </c>
      <c r="BD11">
        <f>SUMIFS(DataRegularSeason20242025!$AA$3:$AA$1315,DataRegularSeason20242025!$B$3:$B$1315, "&lt;=" &amp; BD$1, DataRegularSeason20242025!$D$3:$D$1315, $A11)+SUMIFS(DataRegularSeason20242025!$AB$3:$AB$1315,DataRegularSeason20242025!$B$3:$B$1315, "&lt;=" &amp; BD$1, DataRegularSeason20242025!$E$3:$E$1315, $A11)</f>
        <v>20</v>
      </c>
      <c r="BE11">
        <f>SUMIFS(DataRegularSeason20242025!$AA$3:$AA$1315,DataRegularSeason20242025!$B$3:$B$1315, "&lt;=" &amp; BE$1, DataRegularSeason20242025!$D$3:$D$1315, $A11)+SUMIFS(DataRegularSeason20242025!$AB$3:$AB$1315,DataRegularSeason20242025!$B$3:$B$1315, "&lt;=" &amp; BE$1, DataRegularSeason20242025!$E$3:$E$1315, $A11)</f>
        <v>20</v>
      </c>
      <c r="BF11">
        <f>SUMIFS(DataRegularSeason20242025!$AA$3:$AA$1315,DataRegularSeason20242025!$B$3:$B$1315, "&lt;=" &amp; BF$1, DataRegularSeason20242025!$D$3:$D$1315, $A11)+SUMIFS(DataRegularSeason20242025!$AB$3:$AB$1315,DataRegularSeason20242025!$B$3:$B$1315, "&lt;=" &amp; BF$1, DataRegularSeason20242025!$E$3:$E$1315, $A11)</f>
        <v>20</v>
      </c>
      <c r="BG11">
        <f>SUMIFS(DataRegularSeason20242025!$AA$3:$AA$1315,DataRegularSeason20242025!$B$3:$B$1315, "&lt;=" &amp; BG$1, DataRegularSeason20242025!$D$3:$D$1315, $A11)+SUMIFS(DataRegularSeason20242025!$AB$3:$AB$1315,DataRegularSeason20242025!$B$3:$B$1315, "&lt;=" &amp; BG$1, DataRegularSeason20242025!$E$3:$E$1315, $A11)</f>
        <v>20</v>
      </c>
      <c r="BH11">
        <f>SUMIFS(DataRegularSeason20242025!$AA$3:$AA$1315,DataRegularSeason20242025!$B$3:$B$1315, "&lt;=" &amp; BH$1, DataRegularSeason20242025!$D$3:$D$1315, $A11)+SUMIFS(DataRegularSeason20242025!$AB$3:$AB$1315,DataRegularSeason20242025!$B$3:$B$1315, "&lt;=" &amp; BH$1, DataRegularSeason20242025!$E$3:$E$1315, $A11)</f>
        <v>20</v>
      </c>
      <c r="BI11">
        <f>SUMIFS(DataRegularSeason20242025!$AA$3:$AA$1315,DataRegularSeason20242025!$B$3:$B$1315, "&lt;=" &amp; BI$1, DataRegularSeason20242025!$D$3:$D$1315, $A11)+SUMIFS(DataRegularSeason20242025!$AB$3:$AB$1315,DataRegularSeason20242025!$B$3:$B$1315, "&lt;=" &amp; BI$1, DataRegularSeason20242025!$E$3:$E$1315, $A11)</f>
        <v>20</v>
      </c>
      <c r="BJ11">
        <f>SUMIFS(DataRegularSeason20242025!$AA$3:$AA$1315,DataRegularSeason20242025!$B$3:$B$1315, "&lt;=" &amp; BJ$1, DataRegularSeason20242025!$D$3:$D$1315, $A11)+SUMIFS(DataRegularSeason20242025!$AB$3:$AB$1315,DataRegularSeason20242025!$B$3:$B$1315, "&lt;=" &amp; BJ$1, DataRegularSeason20242025!$E$3:$E$1315, $A11)</f>
        <v>20</v>
      </c>
      <c r="BK11">
        <f>SUMIFS(DataRegularSeason20242025!$AA$3:$AA$1315,DataRegularSeason20242025!$B$3:$B$1315, "&lt;=" &amp; BK$1, DataRegularSeason20242025!$D$3:$D$1315, $A11)+SUMIFS(DataRegularSeason20242025!$AB$3:$AB$1315,DataRegularSeason20242025!$B$3:$B$1315, "&lt;=" &amp; BK$1, DataRegularSeason20242025!$E$3:$E$1315, $A11)</f>
        <v>20</v>
      </c>
      <c r="BL11">
        <f>SUMIFS(DataRegularSeason20242025!$AA$3:$AA$1315,DataRegularSeason20242025!$B$3:$B$1315, "&lt;=" &amp; BL$1, DataRegularSeason20242025!$D$3:$D$1315, $A11)+SUMIFS(DataRegularSeason20242025!$AB$3:$AB$1315,DataRegularSeason20242025!$B$3:$B$1315, "&lt;=" &amp; BL$1, DataRegularSeason20242025!$E$3:$E$1315, $A11)</f>
        <v>20</v>
      </c>
      <c r="BM11">
        <f>SUMIFS(DataRegularSeason20242025!$AA$3:$AA$1315,DataRegularSeason20242025!$B$3:$B$1315, "&lt;=" &amp; BM$1, DataRegularSeason20242025!$D$3:$D$1315, $A11)+SUMIFS(DataRegularSeason20242025!$AB$3:$AB$1315,DataRegularSeason20242025!$B$3:$B$1315, "&lt;=" &amp; BM$1, DataRegularSeason20242025!$E$3:$E$1315, $A11)</f>
        <v>20</v>
      </c>
      <c r="BN11">
        <f>SUMIFS(DataRegularSeason20242025!$AA$3:$AA$1315,DataRegularSeason20242025!$B$3:$B$1315, "&lt;=" &amp; BN$1, DataRegularSeason20242025!$D$3:$D$1315, $A11)+SUMIFS(DataRegularSeason20242025!$AB$3:$AB$1315,DataRegularSeason20242025!$B$3:$B$1315, "&lt;=" &amp; BN$1, DataRegularSeason20242025!$E$3:$E$1315, $A11)</f>
        <v>20</v>
      </c>
      <c r="BO11">
        <f>SUMIFS(DataRegularSeason20242025!$AA$3:$AA$1315,DataRegularSeason20242025!$B$3:$B$1315, "&lt;=" &amp; BO$1, DataRegularSeason20242025!$D$3:$D$1315, $A11)+SUMIFS(DataRegularSeason20242025!$AB$3:$AB$1315,DataRegularSeason20242025!$B$3:$B$1315, "&lt;=" &amp; BO$1, DataRegularSeason20242025!$E$3:$E$1315, $A11)</f>
        <v>20</v>
      </c>
      <c r="BP11">
        <f>SUMIFS(DataRegularSeason20242025!$AA$3:$AA$1315,DataRegularSeason20242025!$B$3:$B$1315, "&lt;=" &amp; BP$1, DataRegularSeason20242025!$D$3:$D$1315, $A11)+SUMIFS(DataRegularSeason20242025!$AB$3:$AB$1315,DataRegularSeason20242025!$B$3:$B$1315, "&lt;=" &amp; BP$1, DataRegularSeason20242025!$E$3:$E$1315, $A11)</f>
        <v>20</v>
      </c>
      <c r="BQ11">
        <f>SUMIFS(DataRegularSeason20242025!$AA$3:$AA$1315,DataRegularSeason20242025!$B$3:$B$1315, "&lt;=" &amp; BQ$1, DataRegularSeason20242025!$D$3:$D$1315, $A11)+SUMIFS(DataRegularSeason20242025!$AB$3:$AB$1315,DataRegularSeason20242025!$B$3:$B$1315, "&lt;=" &amp; BQ$1, DataRegularSeason20242025!$E$3:$E$1315, $A11)</f>
        <v>20</v>
      </c>
      <c r="BR11">
        <f>SUMIFS(DataRegularSeason20242025!$AA$3:$AA$1315,DataRegularSeason20242025!$B$3:$B$1315, "&lt;=" &amp; BR$1, DataRegularSeason20242025!$D$3:$D$1315, $A11)+SUMIFS(DataRegularSeason20242025!$AB$3:$AB$1315,DataRegularSeason20242025!$B$3:$B$1315, "&lt;=" &amp; BR$1, DataRegularSeason20242025!$E$3:$E$1315, $A11)</f>
        <v>20</v>
      </c>
      <c r="BS11">
        <f>SUMIFS(DataRegularSeason20242025!$AA$3:$AA$1315,DataRegularSeason20242025!$B$3:$B$1315, "&lt;=" &amp; BS$1, DataRegularSeason20242025!$D$3:$D$1315, $A11)+SUMIFS(DataRegularSeason20242025!$AB$3:$AB$1315,DataRegularSeason20242025!$B$3:$B$1315, "&lt;=" &amp; BS$1, DataRegularSeason20242025!$E$3:$E$1315, $A11)</f>
        <v>20</v>
      </c>
      <c r="BT11">
        <f>SUMIFS(DataRegularSeason20242025!$AA$3:$AA$1315,DataRegularSeason20242025!$B$3:$B$1315, "&lt;=" &amp; BT$1, DataRegularSeason20242025!$D$3:$D$1315, $A11)+SUMIFS(DataRegularSeason20242025!$AB$3:$AB$1315,DataRegularSeason20242025!$B$3:$B$1315, "&lt;=" &amp; BT$1, DataRegularSeason20242025!$E$3:$E$1315, $A11)</f>
        <v>20</v>
      </c>
      <c r="BU11">
        <f>SUMIFS(DataRegularSeason20242025!$AA$3:$AA$1315,DataRegularSeason20242025!$B$3:$B$1315, "&lt;=" &amp; BU$1, DataRegularSeason20242025!$D$3:$D$1315, $A11)+SUMIFS(DataRegularSeason20242025!$AB$3:$AB$1315,DataRegularSeason20242025!$B$3:$B$1315, "&lt;=" &amp; BU$1, DataRegularSeason20242025!$E$3:$E$1315, $A11)</f>
        <v>20</v>
      </c>
      <c r="BV11">
        <f>SUMIFS(DataRegularSeason20242025!$AA$3:$AA$1315,DataRegularSeason20242025!$B$3:$B$1315, "&lt;=" &amp; BV$1, DataRegularSeason20242025!$D$3:$D$1315, $A11)+SUMIFS(DataRegularSeason20242025!$AB$3:$AB$1315,DataRegularSeason20242025!$B$3:$B$1315, "&lt;=" &amp; BV$1, DataRegularSeason20242025!$E$3:$E$1315, $A11)</f>
        <v>20</v>
      </c>
      <c r="BW11">
        <f>SUMIFS(DataRegularSeason20242025!$AA$3:$AA$1315,DataRegularSeason20242025!$B$3:$B$1315, "&lt;=" &amp; BW$1, DataRegularSeason20242025!$D$3:$D$1315, $A11)+SUMIFS(DataRegularSeason20242025!$AB$3:$AB$1315,DataRegularSeason20242025!$B$3:$B$1315, "&lt;=" &amp; BW$1, DataRegularSeason20242025!$E$3:$E$1315, $A11)</f>
        <v>20</v>
      </c>
      <c r="BX11">
        <f>SUMIFS(DataRegularSeason20242025!$AA$3:$AA$1315,DataRegularSeason20242025!$B$3:$B$1315, "&lt;=" &amp; BX$1, DataRegularSeason20242025!$D$3:$D$1315, $A11)+SUMIFS(DataRegularSeason20242025!$AB$3:$AB$1315,DataRegularSeason20242025!$B$3:$B$1315, "&lt;=" &amp; BX$1, DataRegularSeason20242025!$E$3:$E$1315, $A11)</f>
        <v>20</v>
      </c>
      <c r="BY11">
        <f>SUMIFS(DataRegularSeason20242025!$AA$3:$AA$1315,DataRegularSeason20242025!$B$3:$B$1315, "&lt;=" &amp; BY$1, DataRegularSeason20242025!$D$3:$D$1315, $A11)+SUMIFS(DataRegularSeason20242025!$AB$3:$AB$1315,DataRegularSeason20242025!$B$3:$B$1315, "&lt;=" &amp; BY$1, DataRegularSeason20242025!$E$3:$E$1315, $A11)</f>
        <v>20</v>
      </c>
      <c r="BZ11">
        <f>SUMIFS(DataRegularSeason20242025!$AA$3:$AA$1315,DataRegularSeason20242025!$B$3:$B$1315, "&lt;=" &amp; BZ$1, DataRegularSeason20242025!$D$3:$D$1315, $A11)+SUMIFS(DataRegularSeason20242025!$AB$3:$AB$1315,DataRegularSeason20242025!$B$3:$B$1315, "&lt;=" &amp; BZ$1, DataRegularSeason20242025!$E$3:$E$1315, $A11)</f>
        <v>20</v>
      </c>
      <c r="CA11">
        <f>SUMIFS(DataRegularSeason20242025!$AA$3:$AA$1315,DataRegularSeason20242025!$B$3:$B$1315, "&lt;=" &amp; CA$1, DataRegularSeason20242025!$D$3:$D$1315, $A11)+SUMIFS(DataRegularSeason20242025!$AB$3:$AB$1315,DataRegularSeason20242025!$B$3:$B$1315, "&lt;=" &amp; CA$1, DataRegularSeason20242025!$E$3:$E$1315, $A11)</f>
        <v>20</v>
      </c>
      <c r="CB11">
        <f>SUMIFS(DataRegularSeason20242025!$AA$3:$AA$1315,DataRegularSeason20242025!$B$3:$B$1315, "&lt;=" &amp; CB$1, DataRegularSeason20242025!$D$3:$D$1315, $A11)+SUMIFS(DataRegularSeason20242025!$AB$3:$AB$1315,DataRegularSeason20242025!$B$3:$B$1315, "&lt;=" &amp; CB$1, DataRegularSeason20242025!$E$3:$E$1315, $A11)</f>
        <v>20</v>
      </c>
      <c r="CC11">
        <f>SUMIFS(DataRegularSeason20242025!$AA$3:$AA$1315,DataRegularSeason20242025!$B$3:$B$1315, "&lt;=" &amp; CC$1, DataRegularSeason20242025!$D$3:$D$1315, $A11)+SUMIFS(DataRegularSeason20242025!$AB$3:$AB$1315,DataRegularSeason20242025!$B$3:$B$1315, "&lt;=" &amp; CC$1, DataRegularSeason20242025!$E$3:$E$1315, $A11)</f>
        <v>20</v>
      </c>
      <c r="CD11">
        <f>SUMIFS(DataRegularSeason20242025!$AA$3:$AA$1315,DataRegularSeason20242025!$B$3:$B$1315, "&lt;=" &amp; CD$1, DataRegularSeason20242025!$D$3:$D$1315, $A11)+SUMIFS(DataRegularSeason20242025!$AB$3:$AB$1315,DataRegularSeason20242025!$B$3:$B$1315, "&lt;=" &amp; CD$1, DataRegularSeason20242025!$E$3:$E$1315, $A11)</f>
        <v>20</v>
      </c>
      <c r="CE11">
        <f>SUMIFS(DataRegularSeason20242025!$AA$3:$AA$1315,DataRegularSeason20242025!$B$3:$B$1315, "&lt;=" &amp; CE$1, DataRegularSeason20242025!$D$3:$D$1315, $A11)+SUMIFS(DataRegularSeason20242025!$AB$3:$AB$1315,DataRegularSeason20242025!$B$3:$B$1315, "&lt;=" &amp; CE$1, DataRegularSeason20242025!$E$3:$E$1315, $A11)</f>
        <v>20</v>
      </c>
      <c r="CF11">
        <f>SUMIFS(DataRegularSeason20242025!$AA$3:$AA$1315,DataRegularSeason20242025!$B$3:$B$1315, "&lt;=" &amp; CF$1, DataRegularSeason20242025!$D$3:$D$1315, $A11)+SUMIFS(DataRegularSeason20242025!$AB$3:$AB$1315,DataRegularSeason20242025!$B$3:$B$1315, "&lt;=" &amp; CF$1, DataRegularSeason20242025!$E$3:$E$1315, $A11)</f>
        <v>20</v>
      </c>
      <c r="CG11">
        <f>SUMIFS(DataRegularSeason20242025!$AA$3:$AA$1315,DataRegularSeason20242025!$B$3:$B$1315, "&lt;=" &amp; CG$1, DataRegularSeason20242025!$D$3:$D$1315, $A11)+SUMIFS(DataRegularSeason20242025!$AB$3:$AB$1315,DataRegularSeason20242025!$B$3:$B$1315, "&lt;=" &amp; CG$1, DataRegularSeason20242025!$E$3:$E$1315, $A11)</f>
        <v>20</v>
      </c>
      <c r="CH11">
        <f>SUMIFS(DataRegularSeason20242025!$AA$3:$AA$1315,DataRegularSeason20242025!$B$3:$B$1315, "&lt;=" &amp; CH$1, DataRegularSeason20242025!$D$3:$D$1315, $A11)+SUMIFS(DataRegularSeason20242025!$AB$3:$AB$1315,DataRegularSeason20242025!$B$3:$B$1315, "&lt;=" &amp; CH$1, DataRegularSeason20242025!$E$3:$E$1315, $A11)</f>
        <v>20</v>
      </c>
      <c r="CI11">
        <f>SUMIFS(DataRegularSeason20242025!$AA$3:$AA$1315,DataRegularSeason20242025!$B$3:$B$1315, "&lt;=" &amp; CI$1, DataRegularSeason20242025!$D$3:$D$1315, $A11)+SUMIFS(DataRegularSeason20242025!$AB$3:$AB$1315,DataRegularSeason20242025!$B$3:$B$1315, "&lt;=" &amp; CI$1, DataRegularSeason20242025!$E$3:$E$1315, $A11)</f>
        <v>20</v>
      </c>
      <c r="CJ11">
        <f>SUMIFS(DataRegularSeason20242025!$AA$3:$AA$1315,DataRegularSeason20242025!$B$3:$B$1315, "&lt;=" &amp; CJ$1, DataRegularSeason20242025!$D$3:$D$1315, $A11)+SUMIFS(DataRegularSeason20242025!$AB$3:$AB$1315,DataRegularSeason20242025!$B$3:$B$1315, "&lt;=" &amp; CJ$1, DataRegularSeason20242025!$E$3:$E$1315, $A11)</f>
        <v>20</v>
      </c>
      <c r="CK11">
        <f>SUMIFS(DataRegularSeason20242025!$AA$3:$AA$1315,DataRegularSeason20242025!$B$3:$B$1315, "&lt;=" &amp; CK$1, DataRegularSeason20242025!$D$3:$D$1315, $A11)+SUMIFS(DataRegularSeason20242025!$AB$3:$AB$1315,DataRegularSeason20242025!$B$3:$B$1315, "&lt;=" &amp; CK$1, DataRegularSeason20242025!$E$3:$E$1315, $A11)</f>
        <v>20</v>
      </c>
      <c r="CL11">
        <f>SUMIFS(DataRegularSeason20242025!$AA$3:$AA$1315,DataRegularSeason20242025!$B$3:$B$1315, "&lt;=" &amp; CL$1, DataRegularSeason20242025!$D$3:$D$1315, $A11)+SUMIFS(DataRegularSeason20242025!$AB$3:$AB$1315,DataRegularSeason20242025!$B$3:$B$1315, "&lt;=" &amp; CL$1, DataRegularSeason20242025!$E$3:$E$1315, $A11)</f>
        <v>20</v>
      </c>
      <c r="CM11">
        <f>SUMIFS(DataRegularSeason20242025!$AA$3:$AA$1315,DataRegularSeason20242025!$B$3:$B$1315, "&lt;=" &amp; CM$1, DataRegularSeason20242025!$D$3:$D$1315, $A11)+SUMIFS(DataRegularSeason20242025!$AB$3:$AB$1315,DataRegularSeason20242025!$B$3:$B$1315, "&lt;=" &amp; CM$1, DataRegularSeason20242025!$E$3:$E$1315, $A11)</f>
        <v>20</v>
      </c>
      <c r="CN11">
        <f>SUMIFS(DataRegularSeason20242025!$AA$3:$AA$1315,DataRegularSeason20242025!$B$3:$B$1315, "&lt;=" &amp; CN$1, DataRegularSeason20242025!$D$3:$D$1315, $A11)+SUMIFS(DataRegularSeason20242025!$AB$3:$AB$1315,DataRegularSeason20242025!$B$3:$B$1315, "&lt;=" &amp; CN$1, DataRegularSeason20242025!$E$3:$E$1315, $A11)</f>
        <v>20</v>
      </c>
      <c r="CO11">
        <f>SUMIFS(DataRegularSeason20242025!$AA$3:$AA$1315,DataRegularSeason20242025!$B$3:$B$1315, "&lt;=" &amp; CO$1, DataRegularSeason20242025!$D$3:$D$1315, $A11)+SUMIFS(DataRegularSeason20242025!$AB$3:$AB$1315,DataRegularSeason20242025!$B$3:$B$1315, "&lt;=" &amp; CO$1, DataRegularSeason20242025!$E$3:$E$1315, $A11)</f>
        <v>20</v>
      </c>
      <c r="CP11">
        <f>SUMIFS(DataRegularSeason20242025!$AA$3:$AA$1315,DataRegularSeason20242025!$B$3:$B$1315, "&lt;=" &amp; CP$1, DataRegularSeason20242025!$D$3:$D$1315, $A11)+SUMIFS(DataRegularSeason20242025!$AB$3:$AB$1315,DataRegularSeason20242025!$B$3:$B$1315, "&lt;=" &amp; CP$1, DataRegularSeason20242025!$E$3:$E$1315, $A11)</f>
        <v>20</v>
      </c>
      <c r="CQ11">
        <f>SUMIFS(DataRegularSeason20242025!$AA$3:$AA$1315,DataRegularSeason20242025!$B$3:$B$1315, "&lt;=" &amp; CQ$1, DataRegularSeason20242025!$D$3:$D$1315, $A11)+SUMIFS(DataRegularSeason20242025!$AB$3:$AB$1315,DataRegularSeason20242025!$B$3:$B$1315, "&lt;=" &amp; CQ$1, DataRegularSeason20242025!$E$3:$E$1315, $A11)</f>
        <v>20</v>
      </c>
      <c r="CR11">
        <f>SUMIFS(DataRegularSeason20242025!$AA$3:$AA$1315,DataRegularSeason20242025!$B$3:$B$1315, "&lt;=" &amp; CR$1, DataRegularSeason20242025!$D$3:$D$1315, $A11)+SUMIFS(DataRegularSeason20242025!$AB$3:$AB$1315,DataRegularSeason20242025!$B$3:$B$1315, "&lt;=" &amp; CR$1, DataRegularSeason20242025!$E$3:$E$1315, $A11)</f>
        <v>20</v>
      </c>
      <c r="CS11">
        <f>SUMIFS(DataRegularSeason20242025!$AA$3:$AA$1315,DataRegularSeason20242025!$B$3:$B$1315, "&lt;=" &amp; CS$1, DataRegularSeason20242025!$D$3:$D$1315, $A11)+SUMIFS(DataRegularSeason20242025!$AB$3:$AB$1315,DataRegularSeason20242025!$B$3:$B$1315, "&lt;=" &amp; CS$1, DataRegularSeason20242025!$E$3:$E$1315, $A11)</f>
        <v>20</v>
      </c>
      <c r="CT11">
        <f>SUMIFS(DataRegularSeason20242025!$AA$3:$AA$1315,DataRegularSeason20242025!$B$3:$B$1315, "&lt;=" &amp; CT$1, DataRegularSeason20242025!$D$3:$D$1315, $A11)+SUMIFS(DataRegularSeason20242025!$AB$3:$AB$1315,DataRegularSeason20242025!$B$3:$B$1315, "&lt;=" &amp; CT$1, DataRegularSeason20242025!$E$3:$E$1315, $A11)</f>
        <v>20</v>
      </c>
      <c r="CU11">
        <f>SUMIFS(DataRegularSeason20242025!$AA$3:$AA$1315,DataRegularSeason20242025!$B$3:$B$1315, "&lt;=" &amp; CU$1, DataRegularSeason20242025!$D$3:$D$1315, $A11)+SUMIFS(DataRegularSeason20242025!$AB$3:$AB$1315,DataRegularSeason20242025!$B$3:$B$1315, "&lt;=" &amp; CU$1, DataRegularSeason20242025!$E$3:$E$1315, $A11)</f>
        <v>20</v>
      </c>
      <c r="CV11">
        <f>SUMIFS(DataRegularSeason20242025!$AA$3:$AA$1315,DataRegularSeason20242025!$B$3:$B$1315, "&lt;=" &amp; CV$1, DataRegularSeason20242025!$D$3:$D$1315, $A11)+SUMIFS(DataRegularSeason20242025!$AB$3:$AB$1315,DataRegularSeason20242025!$B$3:$B$1315, "&lt;=" &amp; CV$1, DataRegularSeason20242025!$E$3:$E$1315, $A11)</f>
        <v>20</v>
      </c>
      <c r="CW11">
        <f>SUMIFS(DataRegularSeason20242025!$AA$3:$AA$1315,DataRegularSeason20242025!$B$3:$B$1315, "&lt;=" &amp; CW$1, DataRegularSeason20242025!$D$3:$D$1315, $A11)+SUMIFS(DataRegularSeason20242025!$AB$3:$AB$1315,DataRegularSeason20242025!$B$3:$B$1315, "&lt;=" &amp; CW$1, DataRegularSeason20242025!$E$3:$E$1315, $A11)</f>
        <v>20</v>
      </c>
      <c r="CX11">
        <f>SUMIFS(DataRegularSeason20242025!$AA$3:$AA$1315,DataRegularSeason20242025!$B$3:$B$1315, "&lt;=" &amp; CX$1, DataRegularSeason20242025!$D$3:$D$1315, $A11)+SUMIFS(DataRegularSeason20242025!$AB$3:$AB$1315,DataRegularSeason20242025!$B$3:$B$1315, "&lt;=" &amp; CX$1, DataRegularSeason20242025!$E$3:$E$1315, $A11)</f>
        <v>20</v>
      </c>
      <c r="CY11">
        <f>SUMIFS(DataRegularSeason20242025!$AA$3:$AA$1315,DataRegularSeason20242025!$B$3:$B$1315, "&lt;=" &amp; CY$1, DataRegularSeason20242025!$D$3:$D$1315, $A11)+SUMIFS(DataRegularSeason20242025!$AB$3:$AB$1315,DataRegularSeason20242025!$B$3:$B$1315, "&lt;=" &amp; CY$1, DataRegularSeason20242025!$E$3:$E$1315, $A11)</f>
        <v>20</v>
      </c>
      <c r="CZ11">
        <f>SUMIFS(DataRegularSeason20242025!$AA$3:$AA$1315,DataRegularSeason20242025!$B$3:$B$1315, "&lt;=" &amp; CZ$1, DataRegularSeason20242025!$D$3:$D$1315, $A11)+SUMIFS(DataRegularSeason20242025!$AB$3:$AB$1315,DataRegularSeason20242025!$B$3:$B$1315, "&lt;=" &amp; CZ$1, DataRegularSeason20242025!$E$3:$E$1315, $A11)</f>
        <v>20</v>
      </c>
      <c r="DA11">
        <f>SUMIFS(DataRegularSeason20242025!$AA$3:$AA$1315,DataRegularSeason20242025!$B$3:$B$1315, "&lt;=" &amp; DA$1, DataRegularSeason20242025!$D$3:$D$1315, $A11)+SUMIFS(DataRegularSeason20242025!$AB$3:$AB$1315,DataRegularSeason20242025!$B$3:$B$1315, "&lt;=" &amp; DA$1, DataRegularSeason20242025!$E$3:$E$1315, $A11)</f>
        <v>20</v>
      </c>
      <c r="DB11">
        <f>SUMIFS(DataRegularSeason20242025!$AA$3:$AA$1315,DataRegularSeason20242025!$B$3:$B$1315, "&lt;=" &amp; DB$1, DataRegularSeason20242025!$D$3:$D$1315, $A11)+SUMIFS(DataRegularSeason20242025!$AB$3:$AB$1315,DataRegularSeason20242025!$B$3:$B$1315, "&lt;=" &amp; DB$1, DataRegularSeason20242025!$E$3:$E$1315, $A11)</f>
        <v>20</v>
      </c>
      <c r="DC11">
        <f>SUMIFS(DataRegularSeason20242025!$AA$3:$AA$1315,DataRegularSeason20242025!$B$3:$B$1315, "&lt;=" &amp; DC$1, DataRegularSeason20242025!$D$3:$D$1315, $A11)+SUMIFS(DataRegularSeason20242025!$AB$3:$AB$1315,DataRegularSeason20242025!$B$3:$B$1315, "&lt;=" &amp; DC$1, DataRegularSeason20242025!$E$3:$E$1315, $A11)</f>
        <v>20</v>
      </c>
      <c r="DD11">
        <f>SUMIFS(DataRegularSeason20242025!$AA$3:$AA$1315,DataRegularSeason20242025!$B$3:$B$1315, "&lt;=" &amp; DD$1, DataRegularSeason20242025!$D$3:$D$1315, $A11)+SUMIFS(DataRegularSeason20242025!$AB$3:$AB$1315,DataRegularSeason20242025!$B$3:$B$1315, "&lt;=" &amp; DD$1, DataRegularSeason20242025!$E$3:$E$1315, $A11)</f>
        <v>20</v>
      </c>
      <c r="DE11">
        <f>SUMIFS(DataRegularSeason20242025!$AA$3:$AA$1315,DataRegularSeason20242025!$B$3:$B$1315, "&lt;=" &amp; DE$1, DataRegularSeason20242025!$D$3:$D$1315, $A11)+SUMIFS(DataRegularSeason20242025!$AB$3:$AB$1315,DataRegularSeason20242025!$B$3:$B$1315, "&lt;=" &amp; DE$1, DataRegularSeason20242025!$E$3:$E$1315, $A11)</f>
        <v>20</v>
      </c>
      <c r="DF11">
        <f>SUMIFS(DataRegularSeason20242025!$AA$3:$AA$1315,DataRegularSeason20242025!$B$3:$B$1315, "&lt;=" &amp; DF$1, DataRegularSeason20242025!$D$3:$D$1315, $A11)+SUMIFS(DataRegularSeason20242025!$AB$3:$AB$1315,DataRegularSeason20242025!$B$3:$B$1315, "&lt;=" &amp; DF$1, DataRegularSeason20242025!$E$3:$E$1315, $A11)</f>
        <v>20</v>
      </c>
      <c r="DG11">
        <f>SUMIFS(DataRegularSeason20242025!$AA$3:$AA$1315,DataRegularSeason20242025!$B$3:$B$1315, "&lt;=" &amp; DG$1, DataRegularSeason20242025!$D$3:$D$1315, $A11)+SUMIFS(DataRegularSeason20242025!$AB$3:$AB$1315,DataRegularSeason20242025!$B$3:$B$1315, "&lt;=" &amp; DG$1, DataRegularSeason20242025!$E$3:$E$1315, $A11)</f>
        <v>20</v>
      </c>
      <c r="DH11">
        <f>SUMIFS(DataRegularSeason20242025!$AA$3:$AA$1315,DataRegularSeason20242025!$B$3:$B$1315, "&lt;=" &amp; DH$1, DataRegularSeason20242025!$D$3:$D$1315, $A11)+SUMIFS(DataRegularSeason20242025!$AB$3:$AB$1315,DataRegularSeason20242025!$B$3:$B$1315, "&lt;=" &amp; DH$1, DataRegularSeason20242025!$E$3:$E$1315, $A11)</f>
        <v>20</v>
      </c>
      <c r="DI11">
        <f>SUMIFS(DataRegularSeason20242025!$AA$3:$AA$1315,DataRegularSeason20242025!$B$3:$B$1315, "&lt;=" &amp; DI$1, DataRegularSeason20242025!$D$3:$D$1315, $A11)+SUMIFS(DataRegularSeason20242025!$AB$3:$AB$1315,DataRegularSeason20242025!$B$3:$B$1315, "&lt;=" &amp; DI$1, DataRegularSeason20242025!$E$3:$E$1315, $A11)</f>
        <v>20</v>
      </c>
      <c r="DJ11">
        <f>SUMIFS(DataRegularSeason20242025!$AA$3:$AA$1315,DataRegularSeason20242025!$B$3:$B$1315, "&lt;=" &amp; DJ$1, DataRegularSeason20242025!$D$3:$D$1315, $A11)+SUMIFS(DataRegularSeason20242025!$AB$3:$AB$1315,DataRegularSeason20242025!$B$3:$B$1315, "&lt;=" &amp; DJ$1, DataRegularSeason20242025!$E$3:$E$1315, $A11)</f>
        <v>20</v>
      </c>
      <c r="DK11">
        <f>SUMIFS(DataRegularSeason20242025!$AA$3:$AA$1315,DataRegularSeason20242025!$B$3:$B$1315, "&lt;=" &amp; DK$1, DataRegularSeason20242025!$D$3:$D$1315, $A11)+SUMIFS(DataRegularSeason20242025!$AB$3:$AB$1315,DataRegularSeason20242025!$B$3:$B$1315, "&lt;=" &amp; DK$1, DataRegularSeason20242025!$E$3:$E$1315, $A11)</f>
        <v>20</v>
      </c>
      <c r="DL11">
        <f>SUMIFS(DataRegularSeason20242025!$AA$3:$AA$1315,DataRegularSeason20242025!$B$3:$B$1315, "&lt;=" &amp; DL$1, DataRegularSeason20242025!$D$3:$D$1315, $A11)+SUMIFS(DataRegularSeason20242025!$AB$3:$AB$1315,DataRegularSeason20242025!$B$3:$B$1315, "&lt;=" &amp; DL$1, DataRegularSeason20242025!$E$3:$E$1315, $A11)</f>
        <v>20</v>
      </c>
      <c r="DM11">
        <f>SUMIFS(DataRegularSeason20242025!$AA$3:$AA$1315,DataRegularSeason20242025!$B$3:$B$1315, "&lt;=" &amp; DM$1, DataRegularSeason20242025!$D$3:$D$1315, $A11)+SUMIFS(DataRegularSeason20242025!$AB$3:$AB$1315,DataRegularSeason20242025!$B$3:$B$1315, "&lt;=" &amp; DM$1, DataRegularSeason20242025!$E$3:$E$1315, $A11)</f>
        <v>20</v>
      </c>
      <c r="DN11">
        <f>SUMIFS(DataRegularSeason20242025!$AA$3:$AA$1315,DataRegularSeason20242025!$B$3:$B$1315, "&lt;=" &amp; DN$1, DataRegularSeason20242025!$D$3:$D$1315, $A11)+SUMIFS(DataRegularSeason20242025!$AB$3:$AB$1315,DataRegularSeason20242025!$B$3:$B$1315, "&lt;=" &amp; DN$1, DataRegularSeason20242025!$E$3:$E$1315, $A11)</f>
        <v>20</v>
      </c>
      <c r="DO11">
        <f>SUMIFS(DataRegularSeason20242025!$AA$3:$AA$1315,DataRegularSeason20242025!$B$3:$B$1315, "&lt;=" &amp; DO$1, DataRegularSeason20242025!$D$3:$D$1315, $A11)+SUMIFS(DataRegularSeason20242025!$AB$3:$AB$1315,DataRegularSeason20242025!$B$3:$B$1315, "&lt;=" &amp; DO$1, DataRegularSeason20242025!$E$3:$E$1315, $A11)</f>
        <v>20</v>
      </c>
      <c r="DP11">
        <f>SUMIFS(DataRegularSeason20242025!$AA$3:$AA$1315,DataRegularSeason20242025!$B$3:$B$1315, "&lt;=" &amp; DP$1, DataRegularSeason20242025!$D$3:$D$1315, $A11)+SUMIFS(DataRegularSeason20242025!$AB$3:$AB$1315,DataRegularSeason20242025!$B$3:$B$1315, "&lt;=" &amp; DP$1, DataRegularSeason20242025!$E$3:$E$1315, $A11)</f>
        <v>20</v>
      </c>
      <c r="DQ11">
        <f>SUMIFS(DataRegularSeason20242025!$AA$3:$AA$1315,DataRegularSeason20242025!$B$3:$B$1315, "&lt;=" &amp; DQ$1, DataRegularSeason20242025!$D$3:$D$1315, $A11)+SUMIFS(DataRegularSeason20242025!$AB$3:$AB$1315,DataRegularSeason20242025!$B$3:$B$1315, "&lt;=" &amp; DQ$1, DataRegularSeason20242025!$E$3:$E$1315, $A11)</f>
        <v>20</v>
      </c>
      <c r="DR11">
        <f>SUMIFS(DataRegularSeason20242025!$AA$3:$AA$1315,DataRegularSeason20242025!$B$3:$B$1315, "&lt;=" &amp; DR$1, DataRegularSeason20242025!$D$3:$D$1315, $A11)+SUMIFS(DataRegularSeason20242025!$AB$3:$AB$1315,DataRegularSeason20242025!$B$3:$B$1315, "&lt;=" &amp; DR$1, DataRegularSeason20242025!$E$3:$E$1315, $A11)</f>
        <v>20</v>
      </c>
      <c r="DS11">
        <f>SUMIFS(DataRegularSeason20242025!$AA$3:$AA$1315,DataRegularSeason20242025!$B$3:$B$1315, "&lt;=" &amp; DS$1, DataRegularSeason20242025!$D$3:$D$1315, $A11)+SUMIFS(DataRegularSeason20242025!$AB$3:$AB$1315,DataRegularSeason20242025!$B$3:$B$1315, "&lt;=" &amp; DS$1, DataRegularSeason20242025!$E$3:$E$1315, $A11)</f>
        <v>20</v>
      </c>
      <c r="DT11">
        <f>SUMIFS(DataRegularSeason20242025!$AA$3:$AA$1315,DataRegularSeason20242025!$B$3:$B$1315, "&lt;=" &amp; DT$1, DataRegularSeason20242025!$D$3:$D$1315, $A11)+SUMIFS(DataRegularSeason20242025!$AB$3:$AB$1315,DataRegularSeason20242025!$B$3:$B$1315, "&lt;=" &amp; DT$1, DataRegularSeason20242025!$E$3:$E$1315, $A11)</f>
        <v>20</v>
      </c>
      <c r="DU11">
        <f>SUMIFS(DataRegularSeason20242025!$AA$3:$AA$1315,DataRegularSeason20242025!$B$3:$B$1315, "&lt;=" &amp; DU$1, DataRegularSeason20242025!$D$3:$D$1315, $A11)+SUMIFS(DataRegularSeason20242025!$AB$3:$AB$1315,DataRegularSeason20242025!$B$3:$B$1315, "&lt;=" &amp; DU$1, DataRegularSeason20242025!$E$3:$E$1315, $A11)</f>
        <v>20</v>
      </c>
      <c r="DV11">
        <f>SUMIFS(DataRegularSeason20242025!$AA$3:$AA$1315,DataRegularSeason20242025!$B$3:$B$1315, "&lt;=" &amp; DV$1, DataRegularSeason20242025!$D$3:$D$1315, $A11)+SUMIFS(DataRegularSeason20242025!$AB$3:$AB$1315,DataRegularSeason20242025!$B$3:$B$1315, "&lt;=" &amp; DV$1, DataRegularSeason20242025!$E$3:$E$1315, $A11)</f>
        <v>20</v>
      </c>
      <c r="DW11">
        <f>SUMIFS(DataRegularSeason20242025!$AA$3:$AA$1315,DataRegularSeason20242025!$B$3:$B$1315, "&lt;=" &amp; DW$1, DataRegularSeason20242025!$D$3:$D$1315, $A11)+SUMIFS(DataRegularSeason20242025!$AB$3:$AB$1315,DataRegularSeason20242025!$B$3:$B$1315, "&lt;=" &amp; DW$1, DataRegularSeason20242025!$E$3:$E$1315, $A11)</f>
        <v>20</v>
      </c>
      <c r="DX11">
        <f>SUMIFS(DataRegularSeason20242025!$AA$3:$AA$1315,DataRegularSeason20242025!$B$3:$B$1315, "&lt;=" &amp; DX$1, DataRegularSeason20242025!$D$3:$D$1315, $A11)+SUMIFS(DataRegularSeason20242025!$AB$3:$AB$1315,DataRegularSeason20242025!$B$3:$B$1315, "&lt;=" &amp; DX$1, DataRegularSeason20242025!$E$3:$E$1315, $A11)</f>
        <v>20</v>
      </c>
      <c r="DY11">
        <f>SUMIFS(DataRegularSeason20242025!$AA$3:$AA$1315,DataRegularSeason20242025!$B$3:$B$1315, "&lt;=" &amp; DY$1, DataRegularSeason20242025!$D$3:$D$1315, $A11)+SUMIFS(DataRegularSeason20242025!$AB$3:$AB$1315,DataRegularSeason20242025!$B$3:$B$1315, "&lt;=" &amp; DY$1, DataRegularSeason20242025!$E$3:$E$1315, $A11)</f>
        <v>20</v>
      </c>
      <c r="DZ11">
        <f>SUMIFS(DataRegularSeason20242025!$AA$3:$AA$1315,DataRegularSeason20242025!$B$3:$B$1315, "&lt;=" &amp; DZ$1, DataRegularSeason20242025!$D$3:$D$1315, $A11)+SUMIFS(DataRegularSeason20242025!$AB$3:$AB$1315,DataRegularSeason20242025!$B$3:$B$1315, "&lt;=" &amp; DZ$1, DataRegularSeason20242025!$E$3:$E$1315, $A11)</f>
        <v>20</v>
      </c>
      <c r="EA11">
        <f>SUMIFS(DataRegularSeason20242025!$AA$3:$AA$1315,DataRegularSeason20242025!$B$3:$B$1315, "&lt;=" &amp; EA$1, DataRegularSeason20242025!$D$3:$D$1315, $A11)+SUMIFS(DataRegularSeason20242025!$AB$3:$AB$1315,DataRegularSeason20242025!$B$3:$B$1315, "&lt;=" &amp; EA$1, DataRegularSeason20242025!$E$3:$E$1315, $A11)</f>
        <v>20</v>
      </c>
      <c r="EB11">
        <f>SUMIFS(DataRegularSeason20242025!$AA$3:$AA$1315,DataRegularSeason20242025!$B$3:$B$1315, "&lt;=" &amp; EB$1, DataRegularSeason20242025!$D$3:$D$1315, $A11)+SUMIFS(DataRegularSeason20242025!$AB$3:$AB$1315,DataRegularSeason20242025!$B$3:$B$1315, "&lt;=" &amp; EB$1, DataRegularSeason20242025!$E$3:$E$1315, $A11)</f>
        <v>20</v>
      </c>
      <c r="EC11">
        <f>SUMIFS(DataRegularSeason20242025!$AA$3:$AA$1315,DataRegularSeason20242025!$B$3:$B$1315, "&lt;=" &amp; EC$1, DataRegularSeason20242025!$D$3:$D$1315, $A11)+SUMIFS(DataRegularSeason20242025!$AB$3:$AB$1315,DataRegularSeason20242025!$B$3:$B$1315, "&lt;=" &amp; EC$1, DataRegularSeason20242025!$E$3:$E$1315, $A11)</f>
        <v>20</v>
      </c>
      <c r="ED11">
        <f>SUMIFS(DataRegularSeason20242025!$AA$3:$AA$1315,DataRegularSeason20242025!$B$3:$B$1315, "&lt;=" &amp; ED$1, DataRegularSeason20242025!$D$3:$D$1315, $A11)+SUMIFS(DataRegularSeason20242025!$AB$3:$AB$1315,DataRegularSeason20242025!$B$3:$B$1315, "&lt;=" &amp; ED$1, DataRegularSeason20242025!$E$3:$E$1315, $A11)</f>
        <v>20</v>
      </c>
      <c r="EE11">
        <f>SUMIFS(DataRegularSeason20242025!$AA$3:$AA$1315,DataRegularSeason20242025!$B$3:$B$1315, "&lt;=" &amp; EE$1, DataRegularSeason20242025!$D$3:$D$1315, $A11)+SUMIFS(DataRegularSeason20242025!$AB$3:$AB$1315,DataRegularSeason20242025!$B$3:$B$1315, "&lt;=" &amp; EE$1, DataRegularSeason20242025!$E$3:$E$1315, $A11)</f>
        <v>20</v>
      </c>
      <c r="EF11">
        <f>SUMIFS(DataRegularSeason20242025!$AA$3:$AA$1315,DataRegularSeason20242025!$B$3:$B$1315, "&lt;=" &amp; EF$1, DataRegularSeason20242025!$D$3:$D$1315, $A11)+SUMIFS(DataRegularSeason20242025!$AB$3:$AB$1315,DataRegularSeason20242025!$B$3:$B$1315, "&lt;=" &amp; EF$1, DataRegularSeason20242025!$E$3:$E$1315, $A11)</f>
        <v>20</v>
      </c>
      <c r="EG11">
        <f>SUMIFS(DataRegularSeason20242025!$AA$3:$AA$1315,DataRegularSeason20242025!$B$3:$B$1315, "&lt;=" &amp; EG$1, DataRegularSeason20242025!$D$3:$D$1315, $A11)+SUMIFS(DataRegularSeason20242025!$AB$3:$AB$1315,DataRegularSeason20242025!$B$3:$B$1315, "&lt;=" &amp; EG$1, DataRegularSeason20242025!$E$3:$E$1315, $A11)</f>
        <v>20</v>
      </c>
      <c r="EH11">
        <f>SUMIFS(DataRegularSeason20242025!$AA$3:$AA$1315,DataRegularSeason20242025!$B$3:$B$1315, "&lt;=" &amp; EH$1, DataRegularSeason20242025!$D$3:$D$1315, $A11)+SUMIFS(DataRegularSeason20242025!$AB$3:$AB$1315,DataRegularSeason20242025!$B$3:$B$1315, "&lt;=" &amp; EH$1, DataRegularSeason20242025!$E$3:$E$1315, $A11)</f>
        <v>20</v>
      </c>
      <c r="EI11">
        <f>SUMIFS(DataRegularSeason20242025!$AA$3:$AA$1315,DataRegularSeason20242025!$B$3:$B$1315, "&lt;=" &amp; EI$1, DataRegularSeason20242025!$D$3:$D$1315, $A11)+SUMIFS(DataRegularSeason20242025!$AB$3:$AB$1315,DataRegularSeason20242025!$B$3:$B$1315, "&lt;=" &amp; EI$1, DataRegularSeason20242025!$E$3:$E$1315, $A11)</f>
        <v>20</v>
      </c>
      <c r="EJ11">
        <f>SUMIFS(DataRegularSeason20242025!$AA$3:$AA$1315,DataRegularSeason20242025!$B$3:$B$1315, "&lt;=" &amp; EJ$1, DataRegularSeason20242025!$D$3:$D$1315, $A11)+SUMIFS(DataRegularSeason20242025!$AB$3:$AB$1315,DataRegularSeason20242025!$B$3:$B$1315, "&lt;=" &amp; EJ$1, DataRegularSeason20242025!$E$3:$E$1315, $A11)</f>
        <v>20</v>
      </c>
      <c r="EK11">
        <f>SUMIFS(DataRegularSeason20242025!$AA$3:$AA$1315,DataRegularSeason20242025!$B$3:$B$1315, "&lt;=" &amp; EK$1, DataRegularSeason20242025!$D$3:$D$1315, $A11)+SUMIFS(DataRegularSeason20242025!$AB$3:$AB$1315,DataRegularSeason20242025!$B$3:$B$1315, "&lt;=" &amp; EK$1, DataRegularSeason20242025!$E$3:$E$1315, $A11)</f>
        <v>20</v>
      </c>
      <c r="EL11">
        <f>SUMIFS(DataRegularSeason20242025!$AA$3:$AA$1315,DataRegularSeason20242025!$B$3:$B$1315, "&lt;=" &amp; EL$1, DataRegularSeason20242025!$D$3:$D$1315, $A11)+SUMIFS(DataRegularSeason20242025!$AB$3:$AB$1315,DataRegularSeason20242025!$B$3:$B$1315, "&lt;=" &amp; EL$1, DataRegularSeason20242025!$E$3:$E$1315, $A11)</f>
        <v>20</v>
      </c>
      <c r="EM11">
        <f>SUMIFS(DataRegularSeason20242025!$AA$3:$AA$1315,DataRegularSeason20242025!$B$3:$B$1315, "&lt;=" &amp; EM$1, DataRegularSeason20242025!$D$3:$D$1315, $A11)+SUMIFS(DataRegularSeason20242025!$AB$3:$AB$1315,DataRegularSeason20242025!$B$3:$B$1315, "&lt;=" &amp; EM$1, DataRegularSeason20242025!$E$3:$E$1315, $A11)</f>
        <v>20</v>
      </c>
      <c r="EN11">
        <f>SUMIFS(DataRegularSeason20242025!$AA$3:$AA$1315,DataRegularSeason20242025!$B$3:$B$1315, "&lt;=" &amp; EN$1, DataRegularSeason20242025!$D$3:$D$1315, $A11)+SUMIFS(DataRegularSeason20242025!$AB$3:$AB$1315,DataRegularSeason20242025!$B$3:$B$1315, "&lt;=" &amp; EN$1, DataRegularSeason20242025!$E$3:$E$1315, $A11)</f>
        <v>20</v>
      </c>
      <c r="EO11">
        <f>SUMIFS(DataRegularSeason20242025!$AA$3:$AA$1315,DataRegularSeason20242025!$B$3:$B$1315, "&lt;=" &amp; EO$1, DataRegularSeason20242025!$D$3:$D$1315, $A11)+SUMIFS(DataRegularSeason20242025!$AB$3:$AB$1315,DataRegularSeason20242025!$B$3:$B$1315, "&lt;=" &amp; EO$1, DataRegularSeason20242025!$E$3:$E$1315, $A11)</f>
        <v>20</v>
      </c>
      <c r="EP11">
        <f>SUMIFS(DataRegularSeason20242025!$AA$3:$AA$1315,DataRegularSeason20242025!$B$3:$B$1315, "&lt;=" &amp; EP$1, DataRegularSeason20242025!$D$3:$D$1315, $A11)+SUMIFS(DataRegularSeason20242025!$AB$3:$AB$1315,DataRegularSeason20242025!$B$3:$B$1315, "&lt;=" &amp; EP$1, DataRegularSeason20242025!$E$3:$E$1315, $A11)</f>
        <v>20</v>
      </c>
      <c r="EQ11">
        <f>SUMIFS(DataRegularSeason20242025!$AA$3:$AA$1315,DataRegularSeason20242025!$B$3:$B$1315, "&lt;=" &amp; EQ$1, DataRegularSeason20242025!$D$3:$D$1315, $A11)+SUMIFS(DataRegularSeason20242025!$AB$3:$AB$1315,DataRegularSeason20242025!$B$3:$B$1315, "&lt;=" &amp; EQ$1, DataRegularSeason20242025!$E$3:$E$1315, $A11)</f>
        <v>20</v>
      </c>
      <c r="ER11">
        <f>SUMIFS(DataRegularSeason20242025!$AA$3:$AA$1315,DataRegularSeason20242025!$B$3:$B$1315, "&lt;=" &amp; ER$1, DataRegularSeason20242025!$D$3:$D$1315, $A11)+SUMIFS(DataRegularSeason20242025!$AB$3:$AB$1315,DataRegularSeason20242025!$B$3:$B$1315, "&lt;=" &amp; ER$1, DataRegularSeason20242025!$E$3:$E$1315, $A11)</f>
        <v>20</v>
      </c>
      <c r="ES11">
        <f>SUMIFS(DataRegularSeason20242025!$AA$3:$AA$1315,DataRegularSeason20242025!$B$3:$B$1315, "&lt;=" &amp; ES$1, DataRegularSeason20242025!$D$3:$D$1315, $A11)+SUMIFS(DataRegularSeason20242025!$AB$3:$AB$1315,DataRegularSeason20242025!$B$3:$B$1315, "&lt;=" &amp; ES$1, DataRegularSeason20242025!$E$3:$E$1315, $A11)</f>
        <v>20</v>
      </c>
      <c r="ET11">
        <f>SUMIFS(DataRegularSeason20242025!$AA$3:$AA$1315,DataRegularSeason20242025!$B$3:$B$1315, "&lt;=" &amp; ET$1, DataRegularSeason20242025!$D$3:$D$1315, $A11)+SUMIFS(DataRegularSeason20242025!$AB$3:$AB$1315,DataRegularSeason20242025!$B$3:$B$1315, "&lt;=" &amp; ET$1, DataRegularSeason20242025!$E$3:$E$1315, $A11)</f>
        <v>20</v>
      </c>
      <c r="EU11">
        <f>SUMIFS(DataRegularSeason20242025!$AA$3:$AA$1315,DataRegularSeason20242025!$B$3:$B$1315, "&lt;=" &amp; EU$1, DataRegularSeason20242025!$D$3:$D$1315, $A11)+SUMIFS(DataRegularSeason20242025!$AB$3:$AB$1315,DataRegularSeason20242025!$B$3:$B$1315, "&lt;=" &amp; EU$1, DataRegularSeason20242025!$E$3:$E$1315, $A11)</f>
        <v>20</v>
      </c>
      <c r="EV11">
        <f>SUMIFS(DataRegularSeason20242025!$AA$3:$AA$1315,DataRegularSeason20242025!$B$3:$B$1315, "&lt;=" &amp; EV$1, DataRegularSeason20242025!$D$3:$D$1315, $A11)+SUMIFS(DataRegularSeason20242025!$AB$3:$AB$1315,DataRegularSeason20242025!$B$3:$B$1315, "&lt;=" &amp; EV$1, DataRegularSeason20242025!$E$3:$E$1315, $A11)</f>
        <v>20</v>
      </c>
      <c r="EW11">
        <f>SUMIFS(DataRegularSeason20242025!$AA$3:$AA$1315,DataRegularSeason20242025!$B$3:$B$1315, "&lt;=" &amp; EW$1, DataRegularSeason20242025!$D$3:$D$1315, $A11)+SUMIFS(DataRegularSeason20242025!$AB$3:$AB$1315,DataRegularSeason20242025!$B$3:$B$1315, "&lt;=" &amp; EW$1, DataRegularSeason20242025!$E$3:$E$1315, $A11)</f>
        <v>20</v>
      </c>
      <c r="EX11">
        <f>SUMIFS(DataRegularSeason20242025!$AA$3:$AA$1315,DataRegularSeason20242025!$B$3:$B$1315, "&lt;=" &amp; EX$1, DataRegularSeason20242025!$D$3:$D$1315, $A11)+SUMIFS(DataRegularSeason20242025!$AB$3:$AB$1315,DataRegularSeason20242025!$B$3:$B$1315, "&lt;=" &amp; EX$1, DataRegularSeason20242025!$E$3:$E$1315, $A11)</f>
        <v>20</v>
      </c>
      <c r="EY11">
        <f>SUMIFS(DataRegularSeason20242025!$AA$3:$AA$1315,DataRegularSeason20242025!$B$3:$B$1315, "&lt;=" &amp; EY$1, DataRegularSeason20242025!$D$3:$D$1315, $A11)+SUMIFS(DataRegularSeason20242025!$AB$3:$AB$1315,DataRegularSeason20242025!$B$3:$B$1315, "&lt;=" &amp; EY$1, DataRegularSeason20242025!$E$3:$E$1315, $A11)</f>
        <v>20</v>
      </c>
      <c r="EZ11">
        <f>SUMIFS(DataRegularSeason20242025!$AA$3:$AA$1315,DataRegularSeason20242025!$B$3:$B$1315, "&lt;=" &amp; EZ$1, DataRegularSeason20242025!$D$3:$D$1315, $A11)+SUMIFS(DataRegularSeason20242025!$AB$3:$AB$1315,DataRegularSeason20242025!$B$3:$B$1315, "&lt;=" &amp; EZ$1, DataRegularSeason20242025!$E$3:$E$1315, $A11)</f>
        <v>20</v>
      </c>
      <c r="FA11">
        <f>SUMIFS(DataRegularSeason20242025!$AA$3:$AA$1315,DataRegularSeason20242025!$B$3:$B$1315, "&lt;=" &amp; FA$1, DataRegularSeason20242025!$D$3:$D$1315, $A11)+SUMIFS(DataRegularSeason20242025!$AB$3:$AB$1315,DataRegularSeason20242025!$B$3:$B$1315, "&lt;=" &amp; FA$1, DataRegularSeason20242025!$E$3:$E$1315, $A11)</f>
        <v>20</v>
      </c>
      <c r="FB11">
        <f>SUMIFS(DataRegularSeason20242025!$AA$3:$AA$1315,DataRegularSeason20242025!$B$3:$B$1315, "&lt;=" &amp; FB$1, DataRegularSeason20242025!$D$3:$D$1315, $A11)+SUMIFS(DataRegularSeason20242025!$AB$3:$AB$1315,DataRegularSeason20242025!$B$3:$B$1315, "&lt;=" &amp; FB$1, DataRegularSeason20242025!$E$3:$E$1315, $A11)</f>
        <v>20</v>
      </c>
      <c r="FC11">
        <f>SUMIFS(DataRegularSeason20242025!$AA$3:$AA$1315,DataRegularSeason20242025!$B$3:$B$1315, "&lt;=" &amp; FC$1, DataRegularSeason20242025!$D$3:$D$1315, $A11)+SUMIFS(DataRegularSeason20242025!$AB$3:$AB$1315,DataRegularSeason20242025!$B$3:$B$1315, "&lt;=" &amp; FC$1, DataRegularSeason20242025!$E$3:$E$1315, $A11)</f>
        <v>20</v>
      </c>
      <c r="FD11">
        <f>SUMIFS(DataRegularSeason20242025!$AA$3:$AA$1315,DataRegularSeason20242025!$B$3:$B$1315, "&lt;=" &amp; FD$1, DataRegularSeason20242025!$D$3:$D$1315, $A11)+SUMIFS(DataRegularSeason20242025!$AB$3:$AB$1315,DataRegularSeason20242025!$B$3:$B$1315, "&lt;=" &amp; FD$1, DataRegularSeason20242025!$E$3:$E$1315, $A11)</f>
        <v>20</v>
      </c>
      <c r="FE11">
        <f>SUMIFS(DataRegularSeason20242025!$AA$3:$AA$1315,DataRegularSeason20242025!$B$3:$B$1315, "&lt;=" &amp; FE$1, DataRegularSeason20242025!$D$3:$D$1315, $A11)+SUMIFS(DataRegularSeason20242025!$AB$3:$AB$1315,DataRegularSeason20242025!$B$3:$B$1315, "&lt;=" &amp; FE$1, DataRegularSeason20242025!$E$3:$E$1315, $A11)</f>
        <v>20</v>
      </c>
      <c r="FF11">
        <f>SUMIFS(DataRegularSeason20242025!$AA$3:$AA$1315,DataRegularSeason20242025!$B$3:$B$1315, "&lt;=" &amp; FF$1, DataRegularSeason20242025!$D$3:$D$1315, $A11)+SUMIFS(DataRegularSeason20242025!$AB$3:$AB$1315,DataRegularSeason20242025!$B$3:$B$1315, "&lt;=" &amp; FF$1, DataRegularSeason20242025!$E$3:$E$1315, $A11)</f>
        <v>20</v>
      </c>
      <c r="FG11">
        <f>SUMIFS(DataRegularSeason20242025!$AA$3:$AA$1315,DataRegularSeason20242025!$B$3:$B$1315, "&lt;=" &amp; FG$1, DataRegularSeason20242025!$D$3:$D$1315, $A11)+SUMIFS(DataRegularSeason20242025!$AB$3:$AB$1315,DataRegularSeason20242025!$B$3:$B$1315, "&lt;=" &amp; FG$1, DataRegularSeason20242025!$E$3:$E$1315, $A11)</f>
        <v>20</v>
      </c>
      <c r="FH11">
        <f>SUMIFS(DataRegularSeason20242025!$AA$3:$AA$1315,DataRegularSeason20242025!$B$3:$B$1315, "&lt;=" &amp; FH$1, DataRegularSeason20242025!$D$3:$D$1315, $A11)+SUMIFS(DataRegularSeason20242025!$AB$3:$AB$1315,DataRegularSeason20242025!$B$3:$B$1315, "&lt;=" &amp; FH$1, DataRegularSeason20242025!$E$3:$E$1315, $A11)</f>
        <v>20</v>
      </c>
      <c r="FI11">
        <f>SUMIFS(DataRegularSeason20242025!$AA$3:$AA$1315,DataRegularSeason20242025!$B$3:$B$1315, "&lt;=" &amp; FI$1, DataRegularSeason20242025!$D$3:$D$1315, $A11)+SUMIFS(DataRegularSeason20242025!$AB$3:$AB$1315,DataRegularSeason20242025!$B$3:$B$1315, "&lt;=" &amp; FI$1, DataRegularSeason20242025!$E$3:$E$1315, $A11)</f>
        <v>20</v>
      </c>
      <c r="FJ11">
        <f>SUMIFS(DataRegularSeason20242025!$AA$3:$AA$1315,DataRegularSeason20242025!$B$3:$B$1315, "&lt;=" &amp; FJ$1, DataRegularSeason20242025!$D$3:$D$1315, $A11)+SUMIFS(DataRegularSeason20242025!$AB$3:$AB$1315,DataRegularSeason20242025!$B$3:$B$1315, "&lt;=" &amp; FJ$1, DataRegularSeason20242025!$E$3:$E$1315, $A11)</f>
        <v>20</v>
      </c>
      <c r="FK11">
        <f>SUMIFS(DataRegularSeason20242025!$AA$3:$AA$1315,DataRegularSeason20242025!$B$3:$B$1315, "&lt;=" &amp; FK$1, DataRegularSeason20242025!$D$3:$D$1315, $A11)+SUMIFS(DataRegularSeason20242025!$AB$3:$AB$1315,DataRegularSeason20242025!$B$3:$B$1315, "&lt;=" &amp; FK$1, DataRegularSeason20242025!$E$3:$E$1315, $A11)</f>
        <v>20</v>
      </c>
      <c r="FL11">
        <f>SUMIFS(DataRegularSeason20242025!$AA$3:$AA$1315,DataRegularSeason20242025!$B$3:$B$1315, "&lt;=" &amp; FL$1, DataRegularSeason20242025!$D$3:$D$1315, $A11)+SUMIFS(DataRegularSeason20242025!$AB$3:$AB$1315,DataRegularSeason20242025!$B$3:$B$1315, "&lt;=" &amp; FL$1, DataRegularSeason20242025!$E$3:$E$1315, $A11)</f>
        <v>20</v>
      </c>
      <c r="FM11">
        <f>SUMIFS(DataRegularSeason20242025!$AA$3:$AA$1315,DataRegularSeason20242025!$B$3:$B$1315, "&lt;=" &amp; FM$1, DataRegularSeason20242025!$D$3:$D$1315, $A11)+SUMIFS(DataRegularSeason20242025!$AB$3:$AB$1315,DataRegularSeason20242025!$B$3:$B$1315, "&lt;=" &amp; FM$1, DataRegularSeason20242025!$E$3:$E$1315, $A11)</f>
        <v>20</v>
      </c>
      <c r="FN11">
        <f>SUMIFS(DataRegularSeason20242025!$AA$3:$AA$1315,DataRegularSeason20242025!$B$3:$B$1315, "&lt;=" &amp; FN$1, DataRegularSeason20242025!$D$3:$D$1315, $A11)+SUMIFS(DataRegularSeason20242025!$AB$3:$AB$1315,DataRegularSeason20242025!$B$3:$B$1315, "&lt;=" &amp; FN$1, DataRegularSeason20242025!$E$3:$E$1315, $A11)</f>
        <v>20</v>
      </c>
      <c r="FO11">
        <f>SUMIFS(DataRegularSeason20242025!$AA$3:$AA$1315,DataRegularSeason20242025!$B$3:$B$1315, "&lt;=" &amp; FO$1, DataRegularSeason20242025!$D$3:$D$1315, $A11)+SUMIFS(DataRegularSeason20242025!$AB$3:$AB$1315,DataRegularSeason20242025!$B$3:$B$1315, "&lt;=" &amp; FO$1, DataRegularSeason20242025!$E$3:$E$1315, $A11)</f>
        <v>20</v>
      </c>
      <c r="FP11">
        <f>SUMIFS(DataRegularSeason20242025!$AA$3:$AA$1315,DataRegularSeason20242025!$B$3:$B$1315, "&lt;=" &amp; FP$1, DataRegularSeason20242025!$D$3:$D$1315, $A11)+SUMIFS(DataRegularSeason20242025!$AB$3:$AB$1315,DataRegularSeason20242025!$B$3:$B$1315, "&lt;=" &amp; FP$1, DataRegularSeason20242025!$E$3:$E$1315, $A11)</f>
        <v>20</v>
      </c>
      <c r="FQ11">
        <f>SUMIFS(DataRegularSeason20242025!$AA$3:$AA$1315,DataRegularSeason20242025!$B$3:$B$1315, "&lt;=" &amp; FQ$1, DataRegularSeason20242025!$D$3:$D$1315, $A11)+SUMIFS(DataRegularSeason20242025!$AB$3:$AB$1315,DataRegularSeason20242025!$B$3:$B$1315, "&lt;=" &amp; FQ$1, DataRegularSeason20242025!$E$3:$E$1315, $A11)</f>
        <v>20</v>
      </c>
      <c r="FR11">
        <f>SUMIFS(DataRegularSeason20242025!$AA$3:$AA$1315,DataRegularSeason20242025!$B$3:$B$1315, "&lt;=" &amp; FR$1, DataRegularSeason20242025!$D$3:$D$1315, $A11)+SUMIFS(DataRegularSeason20242025!$AB$3:$AB$1315,DataRegularSeason20242025!$B$3:$B$1315, "&lt;=" &amp; FR$1, DataRegularSeason20242025!$E$3:$E$1315, $A11)</f>
        <v>20</v>
      </c>
      <c r="FS11">
        <f>SUMIFS(DataRegularSeason20242025!$AA$3:$AA$1315,DataRegularSeason20242025!$B$3:$B$1315, "&lt;=" &amp; FS$1, DataRegularSeason20242025!$D$3:$D$1315, $A11)+SUMIFS(DataRegularSeason20242025!$AB$3:$AB$1315,DataRegularSeason20242025!$B$3:$B$1315, "&lt;=" &amp; FS$1, DataRegularSeason20242025!$E$3:$E$1315, $A11)</f>
        <v>20</v>
      </c>
      <c r="FT11">
        <f>SUMIFS(DataRegularSeason20242025!$AA$3:$AA$1315,DataRegularSeason20242025!$B$3:$B$1315, "&lt;=" &amp; FT$1, DataRegularSeason20242025!$D$3:$D$1315, $A11)+SUMIFS(DataRegularSeason20242025!$AB$3:$AB$1315,DataRegularSeason20242025!$B$3:$B$1315, "&lt;=" &amp; FT$1, DataRegularSeason20242025!$E$3:$E$1315, $A11)</f>
        <v>20</v>
      </c>
      <c r="FU11">
        <f>SUMIFS(DataRegularSeason20242025!$AA$3:$AA$1315,DataRegularSeason20242025!$B$3:$B$1315, "&lt;=" &amp; FU$1, DataRegularSeason20242025!$D$3:$D$1315, $A11)+SUMIFS(DataRegularSeason20242025!$AB$3:$AB$1315,DataRegularSeason20242025!$B$3:$B$1315, "&lt;=" &amp; FU$1, DataRegularSeason20242025!$E$3:$E$1315, $A11)</f>
        <v>20</v>
      </c>
      <c r="FV11">
        <f>SUMIFS(DataRegularSeason20242025!$AA$3:$AA$1315,DataRegularSeason20242025!$B$3:$B$1315, "&lt;=" &amp; FV$1, DataRegularSeason20242025!$D$3:$D$1315, $A11)+SUMIFS(DataRegularSeason20242025!$AB$3:$AB$1315,DataRegularSeason20242025!$B$3:$B$1315, "&lt;=" &amp; FV$1, DataRegularSeason20242025!$E$3:$E$1315, $A11)</f>
        <v>20</v>
      </c>
      <c r="FW11">
        <f>SUMIFS(DataRegularSeason20242025!$AA$3:$AA$1315,DataRegularSeason20242025!$B$3:$B$1315, "&lt;=" &amp; FW$1, DataRegularSeason20242025!$D$3:$D$1315, $A11)+SUMIFS(DataRegularSeason20242025!$AB$3:$AB$1315,DataRegularSeason20242025!$B$3:$B$1315, "&lt;=" &amp; FW$1, DataRegularSeason20242025!$E$3:$E$1315, $A11)</f>
        <v>20</v>
      </c>
      <c r="FX11">
        <f>SUMIFS(DataRegularSeason20242025!$AA$3:$AA$1315,DataRegularSeason20242025!$B$3:$B$1315, "&lt;=" &amp; FX$1, DataRegularSeason20242025!$D$3:$D$1315, $A11)+SUMIFS(DataRegularSeason20242025!$AB$3:$AB$1315,DataRegularSeason20242025!$B$3:$B$1315, "&lt;=" &amp; FX$1, DataRegularSeason20242025!$E$3:$E$1315, $A11)</f>
        <v>20</v>
      </c>
      <c r="FY11">
        <f>SUMIFS(DataRegularSeason20242025!$AA$3:$AA$1315,DataRegularSeason20242025!$B$3:$B$1315, "&lt;=" &amp; FY$1, DataRegularSeason20242025!$D$3:$D$1315, $A11)+SUMIFS(DataRegularSeason20242025!$AB$3:$AB$1315,DataRegularSeason20242025!$B$3:$B$1315, "&lt;=" &amp; FY$1, DataRegularSeason20242025!$E$3:$E$1315, $A11)</f>
        <v>20</v>
      </c>
      <c r="FZ11">
        <f>SUMIFS(DataRegularSeason20242025!$AA$3:$AA$1315,DataRegularSeason20242025!$B$3:$B$1315, "&lt;=" &amp; FZ$1, DataRegularSeason20242025!$D$3:$D$1315, $A11)+SUMIFS(DataRegularSeason20242025!$AB$3:$AB$1315,DataRegularSeason20242025!$B$3:$B$1315, "&lt;=" &amp; FZ$1, DataRegularSeason20242025!$E$3:$E$1315, $A11)</f>
        <v>20</v>
      </c>
      <c r="GA11">
        <f>SUMIFS(DataRegularSeason20242025!$AA$3:$AA$1315,DataRegularSeason20242025!$B$3:$B$1315, "&lt;=" &amp; GA$1, DataRegularSeason20242025!$D$3:$D$1315, $A11)+SUMIFS(DataRegularSeason20242025!$AB$3:$AB$1315,DataRegularSeason20242025!$B$3:$B$1315, "&lt;=" &amp; GA$1, DataRegularSeason20242025!$E$3:$E$1315, $A11)</f>
        <v>20</v>
      </c>
      <c r="GB11">
        <f>SUMIFS(DataRegularSeason20242025!$AA$3:$AA$1315,DataRegularSeason20242025!$B$3:$B$1315, "&lt;=" &amp; GB$1, DataRegularSeason20242025!$D$3:$D$1315, $A11)+SUMIFS(DataRegularSeason20242025!$AB$3:$AB$1315,DataRegularSeason20242025!$B$3:$B$1315, "&lt;=" &amp; GB$1, DataRegularSeason20242025!$E$3:$E$1315, $A11)</f>
        <v>20</v>
      </c>
      <c r="GC11">
        <f>SUMIFS(DataRegularSeason20242025!$AA$3:$AA$1315,DataRegularSeason20242025!$B$3:$B$1315, "&lt;=" &amp; GC$1, DataRegularSeason20242025!$D$3:$D$1315, $A11)+SUMIFS(DataRegularSeason20242025!$AB$3:$AB$1315,DataRegularSeason20242025!$B$3:$B$1315, "&lt;=" &amp; GC$1, DataRegularSeason20242025!$E$3:$E$1315, $A11)</f>
        <v>20</v>
      </c>
      <c r="GD11">
        <f>SUMIFS(DataRegularSeason20242025!$AA$3:$AA$1315,DataRegularSeason20242025!$B$3:$B$1315, "&lt;=" &amp; GD$1, DataRegularSeason20242025!$D$3:$D$1315, $A11)+SUMIFS(DataRegularSeason20242025!$AB$3:$AB$1315,DataRegularSeason20242025!$B$3:$B$1315, "&lt;=" &amp; GD$1, DataRegularSeason20242025!$E$3:$E$1315, $A11)</f>
        <v>20</v>
      </c>
      <c r="GE11">
        <f>SUMIFS(DataRegularSeason20242025!$AA$3:$AA$1315,DataRegularSeason20242025!$B$3:$B$1315, "&lt;=" &amp; GE$1, DataRegularSeason20242025!$D$3:$D$1315, $A11)+SUMIFS(DataRegularSeason20242025!$AB$3:$AB$1315,DataRegularSeason20242025!$B$3:$B$1315, "&lt;=" &amp; GE$1, DataRegularSeason20242025!$E$3:$E$1315, $A11)</f>
        <v>20</v>
      </c>
      <c r="GF11">
        <f>SUMIFS(DataRegularSeason20242025!$AA$3:$AA$1315,DataRegularSeason20242025!$B$3:$B$1315, "&lt;=" &amp; GF$1, DataRegularSeason20242025!$D$3:$D$1315, $A11)+SUMIFS(DataRegularSeason20242025!$AB$3:$AB$1315,DataRegularSeason20242025!$B$3:$B$1315, "&lt;=" &amp; GF$1, DataRegularSeason20242025!$E$3:$E$1315, $A11)</f>
        <v>20</v>
      </c>
      <c r="GG11">
        <f>SUMIFS(DataRegularSeason20242025!$AA$3:$AA$1315,DataRegularSeason20242025!$B$3:$B$1315, "&lt;=" &amp; GG$1, DataRegularSeason20242025!$D$3:$D$1315, $A11)+SUMIFS(DataRegularSeason20242025!$AB$3:$AB$1315,DataRegularSeason20242025!$B$3:$B$1315, "&lt;=" &amp; GG$1, DataRegularSeason20242025!$E$3:$E$1315, $A11)</f>
        <v>20</v>
      </c>
      <c r="GH11">
        <f>SUMIFS(DataRegularSeason20242025!$AA$3:$AA$1315,DataRegularSeason20242025!$B$3:$B$1315, "&lt;=" &amp; GH$1, DataRegularSeason20242025!$D$3:$D$1315, $A11)+SUMIFS(DataRegularSeason20242025!$AB$3:$AB$1315,DataRegularSeason20242025!$B$3:$B$1315, "&lt;=" &amp; GH$1, DataRegularSeason20242025!$E$3:$E$1315, $A11)</f>
        <v>20</v>
      </c>
      <c r="GI11">
        <f>SUMIFS(DataRegularSeason20242025!$AA$3:$AA$1315,DataRegularSeason20242025!$B$3:$B$1315, "&lt;=" &amp; GI$1, DataRegularSeason20242025!$D$3:$D$1315, $A11)+SUMIFS(DataRegularSeason20242025!$AB$3:$AB$1315,DataRegularSeason20242025!$B$3:$B$1315, "&lt;=" &amp; GI$1, DataRegularSeason20242025!$E$3:$E$1315, $A11)</f>
        <v>20</v>
      </c>
      <c r="GJ11">
        <f>SUMIFS(DataRegularSeason20242025!$AA$3:$AA$1315,DataRegularSeason20242025!$B$3:$B$1315, "&lt;=" &amp; GJ$1, DataRegularSeason20242025!$D$3:$D$1315, $A11)+SUMIFS(DataRegularSeason20242025!$AB$3:$AB$1315,DataRegularSeason20242025!$B$3:$B$1315, "&lt;=" &amp; GJ$1, DataRegularSeason20242025!$E$3:$E$1315, $A11)</f>
        <v>20</v>
      </c>
      <c r="GK11">
        <f>SUMIFS(DataRegularSeason20242025!$AA$3:$AA$1315,DataRegularSeason20242025!$B$3:$B$1315, "&lt;=" &amp; GK$1, DataRegularSeason20242025!$D$3:$D$1315, $A11)+SUMIFS(DataRegularSeason20242025!$AB$3:$AB$1315,DataRegularSeason20242025!$B$3:$B$1315, "&lt;=" &amp; GK$1, DataRegularSeason20242025!$E$3:$E$1315, $A11)</f>
        <v>20</v>
      </c>
      <c r="GL11">
        <f>SUMIFS(DataRegularSeason20242025!$AA$3:$AA$1315,DataRegularSeason20242025!$B$3:$B$1315, "&lt;=" &amp; GL$1, DataRegularSeason20242025!$D$3:$D$1315, $A11)+SUMIFS(DataRegularSeason20242025!$AB$3:$AB$1315,DataRegularSeason20242025!$B$3:$B$1315, "&lt;=" &amp; GL$1, DataRegularSeason20242025!$E$3:$E$1315, $A11)</f>
        <v>20</v>
      </c>
      <c r="GM11">
        <f>SUMIFS(DataRegularSeason20242025!$AA$3:$AA$1315,DataRegularSeason20242025!$B$3:$B$1315, "&lt;=" &amp; GM$1, DataRegularSeason20242025!$D$3:$D$1315, $A11)+SUMIFS(DataRegularSeason20242025!$AB$3:$AB$1315,DataRegularSeason20242025!$B$3:$B$1315, "&lt;=" &amp; GM$1, DataRegularSeason20242025!$E$3:$E$1315, $A11)</f>
        <v>20</v>
      </c>
      <c r="GN11">
        <f>SUMIFS(DataRegularSeason20242025!$AA$3:$AA$1315,DataRegularSeason20242025!$B$3:$B$1315, "&lt;=" &amp; GN$1, DataRegularSeason20242025!$D$3:$D$1315, $A11)+SUMIFS(DataRegularSeason20242025!$AB$3:$AB$1315,DataRegularSeason20242025!$B$3:$B$1315, "&lt;=" &amp; GN$1, DataRegularSeason20242025!$E$3:$E$1315, $A11)</f>
        <v>20</v>
      </c>
      <c r="GO11">
        <f>SUMIFS(DataRegularSeason20242025!$AA$3:$AA$1315,DataRegularSeason20242025!$B$3:$B$1315, "&lt;=" &amp; GO$1, DataRegularSeason20242025!$D$3:$D$1315, $A11)+SUMIFS(DataRegularSeason20242025!$AB$3:$AB$1315,DataRegularSeason20242025!$B$3:$B$1315, "&lt;=" &amp; GO$1, DataRegularSeason20242025!$E$3:$E$1315, $A11)</f>
        <v>20</v>
      </c>
      <c r="GP11">
        <f>SUMIFS(DataRegularSeason20242025!$AA$3:$AA$1315,DataRegularSeason20242025!$B$3:$B$1315, "&lt;=" &amp; GP$1, DataRegularSeason20242025!$D$3:$D$1315, $A11)+SUMIFS(DataRegularSeason20242025!$AB$3:$AB$1315,DataRegularSeason20242025!$B$3:$B$1315, "&lt;=" &amp; GP$1, DataRegularSeason20242025!$E$3:$E$1315, $A11)</f>
        <v>20</v>
      </c>
      <c r="GQ11">
        <f>SUMIFS(DataRegularSeason20242025!$AA$3:$AA$1315,DataRegularSeason20242025!$B$3:$B$1315, "&lt;=" &amp; GQ$1, DataRegularSeason20242025!$D$3:$D$1315, $A11)+SUMIFS(DataRegularSeason20242025!$AB$3:$AB$1315,DataRegularSeason20242025!$B$3:$B$1315, "&lt;=" &amp; GQ$1, DataRegularSeason20242025!$E$3:$E$1315, $A11)</f>
        <v>20</v>
      </c>
      <c r="GR11">
        <f>SUMIFS(DataRegularSeason20242025!$AA$3:$AA$1315,DataRegularSeason20242025!$B$3:$B$1315, "&lt;=" &amp; GR$1, DataRegularSeason20242025!$D$3:$D$1315, $A11)+SUMIFS(DataRegularSeason20242025!$AB$3:$AB$1315,DataRegularSeason20242025!$B$3:$B$1315, "&lt;=" &amp; GR$1, DataRegularSeason20242025!$E$3:$E$1315, $A11)</f>
        <v>20</v>
      </c>
      <c r="GS11">
        <f>SUMIFS(DataRegularSeason20242025!$AA$3:$AA$1315,DataRegularSeason20242025!$B$3:$B$1315, "&lt;=" &amp; GS$1, DataRegularSeason20242025!$D$3:$D$1315, $A11)+SUMIFS(DataRegularSeason20242025!$AB$3:$AB$1315,DataRegularSeason20242025!$B$3:$B$1315, "&lt;=" &amp; GS$1, DataRegularSeason20242025!$E$3:$E$1315, $A11)</f>
        <v>20</v>
      </c>
      <c r="GT11">
        <f>SUMIFS(DataRegularSeason20242025!$AA$3:$AA$1315,DataRegularSeason20242025!$B$3:$B$1315, "&lt;=" &amp; GT$1, DataRegularSeason20242025!$D$3:$D$1315, $A11)+SUMIFS(DataRegularSeason20242025!$AB$3:$AB$1315,DataRegularSeason20242025!$B$3:$B$1315, "&lt;=" &amp; GT$1, DataRegularSeason20242025!$E$3:$E$1315, $A11)</f>
        <v>20</v>
      </c>
      <c r="GU11">
        <f>SUMIFS(DataRegularSeason20242025!$AA$3:$AA$1315,DataRegularSeason20242025!$B$3:$B$1315, "&lt;=" &amp; GU$1, DataRegularSeason20242025!$D$3:$D$1315, $A11)+SUMIFS(DataRegularSeason20242025!$AB$3:$AB$1315,DataRegularSeason20242025!$B$3:$B$1315, "&lt;=" &amp; GU$1, DataRegularSeason20242025!$E$3:$E$1315, $A11)</f>
        <v>20</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18</v>
      </c>
      <c r="AP12">
        <f>SUMIFS(DataRegularSeason20242025!$AA$3:$AA$1315,DataRegularSeason20242025!$B$3:$B$1315, "&lt;=" &amp; AP$1, DataRegularSeason20242025!$D$3:$D$1315, $A12)+SUMIFS(DataRegularSeason20242025!$AB$3:$AB$1315,DataRegularSeason20242025!$B$3:$B$1315, "&lt;=" &amp; AP$1, DataRegularSeason20242025!$E$3:$E$1315, $A12)</f>
        <v>18</v>
      </c>
      <c r="AQ12">
        <f>SUMIFS(DataRegularSeason20242025!$AA$3:$AA$1315,DataRegularSeason20242025!$B$3:$B$1315, "&lt;=" &amp; AQ$1, DataRegularSeason20242025!$D$3:$D$1315, $A12)+SUMIFS(DataRegularSeason20242025!$AB$3:$AB$1315,DataRegularSeason20242025!$B$3:$B$1315, "&lt;=" &amp; AQ$1, DataRegularSeason20242025!$E$3:$E$1315, $A12)</f>
        <v>18</v>
      </c>
      <c r="AR12">
        <f>SUMIFS(DataRegularSeason20242025!$AA$3:$AA$1315,DataRegularSeason20242025!$B$3:$B$1315, "&lt;=" &amp; AR$1, DataRegularSeason20242025!$D$3:$D$1315, $A12)+SUMIFS(DataRegularSeason20242025!$AB$3:$AB$1315,DataRegularSeason20242025!$B$3:$B$1315, "&lt;=" &amp; AR$1, DataRegularSeason20242025!$E$3:$E$1315, $A12)</f>
        <v>18</v>
      </c>
      <c r="AS12">
        <f>SUMIFS(DataRegularSeason20242025!$AA$3:$AA$1315,DataRegularSeason20242025!$B$3:$B$1315, "&lt;=" &amp; AS$1, DataRegularSeason20242025!$D$3:$D$1315, $A12)+SUMIFS(DataRegularSeason20242025!$AB$3:$AB$1315,DataRegularSeason20242025!$B$3:$B$1315, "&lt;=" &amp; AS$1, DataRegularSeason20242025!$E$3:$E$1315, $A12)</f>
        <v>18</v>
      </c>
      <c r="AT12">
        <f>SUMIFS(DataRegularSeason20242025!$AA$3:$AA$1315,DataRegularSeason20242025!$B$3:$B$1315, "&lt;=" &amp; AT$1, DataRegularSeason20242025!$D$3:$D$1315, $A12)+SUMIFS(DataRegularSeason20242025!$AB$3:$AB$1315,DataRegularSeason20242025!$B$3:$B$1315, "&lt;=" &amp; AT$1, DataRegularSeason20242025!$E$3:$E$1315, $A12)</f>
        <v>18</v>
      </c>
      <c r="AU12">
        <f>SUMIFS(DataRegularSeason20242025!$AA$3:$AA$1315,DataRegularSeason20242025!$B$3:$B$1315, "&lt;=" &amp; AU$1, DataRegularSeason20242025!$D$3:$D$1315, $A12)+SUMIFS(DataRegularSeason20242025!$AB$3:$AB$1315,DataRegularSeason20242025!$B$3:$B$1315, "&lt;=" &amp; AU$1, DataRegularSeason20242025!$E$3:$E$1315, $A12)</f>
        <v>18</v>
      </c>
      <c r="AV12">
        <f>SUMIFS(DataRegularSeason20242025!$AA$3:$AA$1315,DataRegularSeason20242025!$B$3:$B$1315, "&lt;=" &amp; AV$1, DataRegularSeason20242025!$D$3:$D$1315, $A12)+SUMIFS(DataRegularSeason20242025!$AB$3:$AB$1315,DataRegularSeason20242025!$B$3:$B$1315, "&lt;=" &amp; AV$1, DataRegularSeason20242025!$E$3:$E$1315, $A12)</f>
        <v>18</v>
      </c>
      <c r="AW12">
        <f>SUMIFS(DataRegularSeason20242025!$AA$3:$AA$1315,DataRegularSeason20242025!$B$3:$B$1315, "&lt;=" &amp; AW$1, DataRegularSeason20242025!$D$3:$D$1315, $A12)+SUMIFS(DataRegularSeason20242025!$AB$3:$AB$1315,DataRegularSeason20242025!$B$3:$B$1315, "&lt;=" &amp; AW$1, DataRegularSeason20242025!$E$3:$E$1315, $A12)</f>
        <v>18</v>
      </c>
      <c r="AX12">
        <f>SUMIFS(DataRegularSeason20242025!$AA$3:$AA$1315,DataRegularSeason20242025!$B$3:$B$1315, "&lt;=" &amp; AX$1, DataRegularSeason20242025!$D$3:$D$1315, $A12)+SUMIFS(DataRegularSeason20242025!$AB$3:$AB$1315,DataRegularSeason20242025!$B$3:$B$1315, "&lt;=" &amp; AX$1, DataRegularSeason20242025!$E$3:$E$1315, $A12)</f>
        <v>18</v>
      </c>
      <c r="AY12">
        <f>SUMIFS(DataRegularSeason20242025!$AA$3:$AA$1315,DataRegularSeason20242025!$B$3:$B$1315, "&lt;=" &amp; AY$1, DataRegularSeason20242025!$D$3:$D$1315, $A12)+SUMIFS(DataRegularSeason20242025!$AB$3:$AB$1315,DataRegularSeason20242025!$B$3:$B$1315, "&lt;=" &amp; AY$1, DataRegularSeason20242025!$E$3:$E$1315, $A12)</f>
        <v>18</v>
      </c>
      <c r="AZ12">
        <f>SUMIFS(DataRegularSeason20242025!$AA$3:$AA$1315,DataRegularSeason20242025!$B$3:$B$1315, "&lt;=" &amp; AZ$1, DataRegularSeason20242025!$D$3:$D$1315, $A12)+SUMIFS(DataRegularSeason20242025!$AB$3:$AB$1315,DataRegularSeason20242025!$B$3:$B$1315, "&lt;=" &amp; AZ$1, DataRegularSeason20242025!$E$3:$E$1315, $A12)</f>
        <v>18</v>
      </c>
      <c r="BA12">
        <f>SUMIFS(DataRegularSeason20242025!$AA$3:$AA$1315,DataRegularSeason20242025!$B$3:$B$1315, "&lt;=" &amp; BA$1, DataRegularSeason20242025!$D$3:$D$1315, $A12)+SUMIFS(DataRegularSeason20242025!$AB$3:$AB$1315,DataRegularSeason20242025!$B$3:$B$1315, "&lt;=" &amp; BA$1, DataRegularSeason20242025!$E$3:$E$1315, $A12)</f>
        <v>18</v>
      </c>
      <c r="BB12">
        <f>SUMIFS(DataRegularSeason20242025!$AA$3:$AA$1315,DataRegularSeason20242025!$B$3:$B$1315, "&lt;=" &amp; BB$1, DataRegularSeason20242025!$D$3:$D$1315, $A12)+SUMIFS(DataRegularSeason20242025!$AB$3:$AB$1315,DataRegularSeason20242025!$B$3:$B$1315, "&lt;=" &amp; BB$1, DataRegularSeason20242025!$E$3:$E$1315, $A12)</f>
        <v>18</v>
      </c>
      <c r="BC12">
        <f>SUMIFS(DataRegularSeason20242025!$AA$3:$AA$1315,DataRegularSeason20242025!$B$3:$B$1315, "&lt;=" &amp; BC$1, DataRegularSeason20242025!$D$3:$D$1315, $A12)+SUMIFS(DataRegularSeason20242025!$AB$3:$AB$1315,DataRegularSeason20242025!$B$3:$B$1315, "&lt;=" &amp; BC$1, DataRegularSeason20242025!$E$3:$E$1315, $A12)</f>
        <v>18</v>
      </c>
      <c r="BD12">
        <f>SUMIFS(DataRegularSeason20242025!$AA$3:$AA$1315,DataRegularSeason20242025!$B$3:$B$1315, "&lt;=" &amp; BD$1, DataRegularSeason20242025!$D$3:$D$1315, $A12)+SUMIFS(DataRegularSeason20242025!$AB$3:$AB$1315,DataRegularSeason20242025!$B$3:$B$1315, "&lt;=" &amp; BD$1, DataRegularSeason20242025!$E$3:$E$1315, $A12)</f>
        <v>18</v>
      </c>
      <c r="BE12">
        <f>SUMIFS(DataRegularSeason20242025!$AA$3:$AA$1315,DataRegularSeason20242025!$B$3:$B$1315, "&lt;=" &amp; BE$1, DataRegularSeason20242025!$D$3:$D$1315, $A12)+SUMIFS(DataRegularSeason20242025!$AB$3:$AB$1315,DataRegularSeason20242025!$B$3:$B$1315, "&lt;=" &amp; BE$1, DataRegularSeason20242025!$E$3:$E$1315, $A12)</f>
        <v>18</v>
      </c>
      <c r="BF12">
        <f>SUMIFS(DataRegularSeason20242025!$AA$3:$AA$1315,DataRegularSeason20242025!$B$3:$B$1315, "&lt;=" &amp; BF$1, DataRegularSeason20242025!$D$3:$D$1315, $A12)+SUMIFS(DataRegularSeason20242025!$AB$3:$AB$1315,DataRegularSeason20242025!$B$3:$B$1315, "&lt;=" &amp; BF$1, DataRegularSeason20242025!$E$3:$E$1315, $A12)</f>
        <v>18</v>
      </c>
      <c r="BG12">
        <f>SUMIFS(DataRegularSeason20242025!$AA$3:$AA$1315,DataRegularSeason20242025!$B$3:$B$1315, "&lt;=" &amp; BG$1, DataRegularSeason20242025!$D$3:$D$1315, $A12)+SUMIFS(DataRegularSeason20242025!$AB$3:$AB$1315,DataRegularSeason20242025!$B$3:$B$1315, "&lt;=" &amp; BG$1, DataRegularSeason20242025!$E$3:$E$1315, $A12)</f>
        <v>18</v>
      </c>
      <c r="BH12">
        <f>SUMIFS(DataRegularSeason20242025!$AA$3:$AA$1315,DataRegularSeason20242025!$B$3:$B$1315, "&lt;=" &amp; BH$1, DataRegularSeason20242025!$D$3:$D$1315, $A12)+SUMIFS(DataRegularSeason20242025!$AB$3:$AB$1315,DataRegularSeason20242025!$B$3:$B$1315, "&lt;=" &amp; BH$1, DataRegularSeason20242025!$E$3:$E$1315, $A12)</f>
        <v>18</v>
      </c>
      <c r="BI12">
        <f>SUMIFS(DataRegularSeason20242025!$AA$3:$AA$1315,DataRegularSeason20242025!$B$3:$B$1315, "&lt;=" &amp; BI$1, DataRegularSeason20242025!$D$3:$D$1315, $A12)+SUMIFS(DataRegularSeason20242025!$AB$3:$AB$1315,DataRegularSeason20242025!$B$3:$B$1315, "&lt;=" &amp; BI$1, DataRegularSeason20242025!$E$3:$E$1315, $A12)</f>
        <v>18</v>
      </c>
      <c r="BJ12">
        <f>SUMIFS(DataRegularSeason20242025!$AA$3:$AA$1315,DataRegularSeason20242025!$B$3:$B$1315, "&lt;=" &amp; BJ$1, DataRegularSeason20242025!$D$3:$D$1315, $A12)+SUMIFS(DataRegularSeason20242025!$AB$3:$AB$1315,DataRegularSeason20242025!$B$3:$B$1315, "&lt;=" &amp; BJ$1, DataRegularSeason20242025!$E$3:$E$1315, $A12)</f>
        <v>18</v>
      </c>
      <c r="BK12">
        <f>SUMIFS(DataRegularSeason20242025!$AA$3:$AA$1315,DataRegularSeason20242025!$B$3:$B$1315, "&lt;=" &amp; BK$1, DataRegularSeason20242025!$D$3:$D$1315, $A12)+SUMIFS(DataRegularSeason20242025!$AB$3:$AB$1315,DataRegularSeason20242025!$B$3:$B$1315, "&lt;=" &amp; BK$1, DataRegularSeason20242025!$E$3:$E$1315, $A12)</f>
        <v>18</v>
      </c>
      <c r="BL12">
        <f>SUMIFS(DataRegularSeason20242025!$AA$3:$AA$1315,DataRegularSeason20242025!$B$3:$B$1315, "&lt;=" &amp; BL$1, DataRegularSeason20242025!$D$3:$D$1315, $A12)+SUMIFS(DataRegularSeason20242025!$AB$3:$AB$1315,DataRegularSeason20242025!$B$3:$B$1315, "&lt;=" &amp; BL$1, DataRegularSeason20242025!$E$3:$E$1315, $A12)</f>
        <v>18</v>
      </c>
      <c r="BM12">
        <f>SUMIFS(DataRegularSeason20242025!$AA$3:$AA$1315,DataRegularSeason20242025!$B$3:$B$1315, "&lt;=" &amp; BM$1, DataRegularSeason20242025!$D$3:$D$1315, $A12)+SUMIFS(DataRegularSeason20242025!$AB$3:$AB$1315,DataRegularSeason20242025!$B$3:$B$1315, "&lt;=" &amp; BM$1, DataRegularSeason20242025!$E$3:$E$1315, $A12)</f>
        <v>18</v>
      </c>
      <c r="BN12">
        <f>SUMIFS(DataRegularSeason20242025!$AA$3:$AA$1315,DataRegularSeason20242025!$B$3:$B$1315, "&lt;=" &amp; BN$1, DataRegularSeason20242025!$D$3:$D$1315, $A12)+SUMIFS(DataRegularSeason20242025!$AB$3:$AB$1315,DataRegularSeason20242025!$B$3:$B$1315, "&lt;=" &amp; BN$1, DataRegularSeason20242025!$E$3:$E$1315, $A12)</f>
        <v>18</v>
      </c>
      <c r="BO12">
        <f>SUMIFS(DataRegularSeason20242025!$AA$3:$AA$1315,DataRegularSeason20242025!$B$3:$B$1315, "&lt;=" &amp; BO$1, DataRegularSeason20242025!$D$3:$D$1315, $A12)+SUMIFS(DataRegularSeason20242025!$AB$3:$AB$1315,DataRegularSeason20242025!$B$3:$B$1315, "&lt;=" &amp; BO$1, DataRegularSeason20242025!$E$3:$E$1315, $A12)</f>
        <v>18</v>
      </c>
      <c r="BP12">
        <f>SUMIFS(DataRegularSeason20242025!$AA$3:$AA$1315,DataRegularSeason20242025!$B$3:$B$1315, "&lt;=" &amp; BP$1, DataRegularSeason20242025!$D$3:$D$1315, $A12)+SUMIFS(DataRegularSeason20242025!$AB$3:$AB$1315,DataRegularSeason20242025!$B$3:$B$1315, "&lt;=" &amp; BP$1, DataRegularSeason20242025!$E$3:$E$1315, $A12)</f>
        <v>18</v>
      </c>
      <c r="BQ12">
        <f>SUMIFS(DataRegularSeason20242025!$AA$3:$AA$1315,DataRegularSeason20242025!$B$3:$B$1315, "&lt;=" &amp; BQ$1, DataRegularSeason20242025!$D$3:$D$1315, $A12)+SUMIFS(DataRegularSeason20242025!$AB$3:$AB$1315,DataRegularSeason20242025!$B$3:$B$1315, "&lt;=" &amp; BQ$1, DataRegularSeason20242025!$E$3:$E$1315, $A12)</f>
        <v>18</v>
      </c>
      <c r="BR12">
        <f>SUMIFS(DataRegularSeason20242025!$AA$3:$AA$1315,DataRegularSeason20242025!$B$3:$B$1315, "&lt;=" &amp; BR$1, DataRegularSeason20242025!$D$3:$D$1315, $A12)+SUMIFS(DataRegularSeason20242025!$AB$3:$AB$1315,DataRegularSeason20242025!$B$3:$B$1315, "&lt;=" &amp; BR$1, DataRegularSeason20242025!$E$3:$E$1315, $A12)</f>
        <v>18</v>
      </c>
      <c r="BS12">
        <f>SUMIFS(DataRegularSeason20242025!$AA$3:$AA$1315,DataRegularSeason20242025!$B$3:$B$1315, "&lt;=" &amp; BS$1, DataRegularSeason20242025!$D$3:$D$1315, $A12)+SUMIFS(DataRegularSeason20242025!$AB$3:$AB$1315,DataRegularSeason20242025!$B$3:$B$1315, "&lt;=" &amp; BS$1, DataRegularSeason20242025!$E$3:$E$1315, $A12)</f>
        <v>18</v>
      </c>
      <c r="BT12">
        <f>SUMIFS(DataRegularSeason20242025!$AA$3:$AA$1315,DataRegularSeason20242025!$B$3:$B$1315, "&lt;=" &amp; BT$1, DataRegularSeason20242025!$D$3:$D$1315, $A12)+SUMIFS(DataRegularSeason20242025!$AB$3:$AB$1315,DataRegularSeason20242025!$B$3:$B$1315, "&lt;=" &amp; BT$1, DataRegularSeason20242025!$E$3:$E$1315, $A12)</f>
        <v>18</v>
      </c>
      <c r="BU12">
        <f>SUMIFS(DataRegularSeason20242025!$AA$3:$AA$1315,DataRegularSeason20242025!$B$3:$B$1315, "&lt;=" &amp; BU$1, DataRegularSeason20242025!$D$3:$D$1315, $A12)+SUMIFS(DataRegularSeason20242025!$AB$3:$AB$1315,DataRegularSeason20242025!$B$3:$B$1315, "&lt;=" &amp; BU$1, DataRegularSeason20242025!$E$3:$E$1315, $A12)</f>
        <v>18</v>
      </c>
      <c r="BV12">
        <f>SUMIFS(DataRegularSeason20242025!$AA$3:$AA$1315,DataRegularSeason20242025!$B$3:$B$1315, "&lt;=" &amp; BV$1, DataRegularSeason20242025!$D$3:$D$1315, $A12)+SUMIFS(DataRegularSeason20242025!$AB$3:$AB$1315,DataRegularSeason20242025!$B$3:$B$1315, "&lt;=" &amp; BV$1, DataRegularSeason20242025!$E$3:$E$1315, $A12)</f>
        <v>18</v>
      </c>
      <c r="BW12">
        <f>SUMIFS(DataRegularSeason20242025!$AA$3:$AA$1315,DataRegularSeason20242025!$B$3:$B$1315, "&lt;=" &amp; BW$1, DataRegularSeason20242025!$D$3:$D$1315, $A12)+SUMIFS(DataRegularSeason20242025!$AB$3:$AB$1315,DataRegularSeason20242025!$B$3:$B$1315, "&lt;=" &amp; BW$1, DataRegularSeason20242025!$E$3:$E$1315, $A12)</f>
        <v>18</v>
      </c>
      <c r="BX12">
        <f>SUMIFS(DataRegularSeason20242025!$AA$3:$AA$1315,DataRegularSeason20242025!$B$3:$B$1315, "&lt;=" &amp; BX$1, DataRegularSeason20242025!$D$3:$D$1315, $A12)+SUMIFS(DataRegularSeason20242025!$AB$3:$AB$1315,DataRegularSeason20242025!$B$3:$B$1315, "&lt;=" &amp; BX$1, DataRegularSeason20242025!$E$3:$E$1315, $A12)</f>
        <v>18</v>
      </c>
      <c r="BY12">
        <f>SUMIFS(DataRegularSeason20242025!$AA$3:$AA$1315,DataRegularSeason20242025!$B$3:$B$1315, "&lt;=" &amp; BY$1, DataRegularSeason20242025!$D$3:$D$1315, $A12)+SUMIFS(DataRegularSeason20242025!$AB$3:$AB$1315,DataRegularSeason20242025!$B$3:$B$1315, "&lt;=" &amp; BY$1, DataRegularSeason20242025!$E$3:$E$1315, $A12)</f>
        <v>18</v>
      </c>
      <c r="BZ12">
        <f>SUMIFS(DataRegularSeason20242025!$AA$3:$AA$1315,DataRegularSeason20242025!$B$3:$B$1315, "&lt;=" &amp; BZ$1, DataRegularSeason20242025!$D$3:$D$1315, $A12)+SUMIFS(DataRegularSeason20242025!$AB$3:$AB$1315,DataRegularSeason20242025!$B$3:$B$1315, "&lt;=" &amp; BZ$1, DataRegularSeason20242025!$E$3:$E$1315, $A12)</f>
        <v>18</v>
      </c>
      <c r="CA12">
        <f>SUMIFS(DataRegularSeason20242025!$AA$3:$AA$1315,DataRegularSeason20242025!$B$3:$B$1315, "&lt;=" &amp; CA$1, DataRegularSeason20242025!$D$3:$D$1315, $A12)+SUMIFS(DataRegularSeason20242025!$AB$3:$AB$1315,DataRegularSeason20242025!$B$3:$B$1315, "&lt;=" &amp; CA$1, DataRegularSeason20242025!$E$3:$E$1315, $A12)</f>
        <v>18</v>
      </c>
      <c r="CB12">
        <f>SUMIFS(DataRegularSeason20242025!$AA$3:$AA$1315,DataRegularSeason20242025!$B$3:$B$1315, "&lt;=" &amp; CB$1, DataRegularSeason20242025!$D$3:$D$1315, $A12)+SUMIFS(DataRegularSeason20242025!$AB$3:$AB$1315,DataRegularSeason20242025!$B$3:$B$1315, "&lt;=" &amp; CB$1, DataRegularSeason20242025!$E$3:$E$1315, $A12)</f>
        <v>18</v>
      </c>
      <c r="CC12">
        <f>SUMIFS(DataRegularSeason20242025!$AA$3:$AA$1315,DataRegularSeason20242025!$B$3:$B$1315, "&lt;=" &amp; CC$1, DataRegularSeason20242025!$D$3:$D$1315, $A12)+SUMIFS(DataRegularSeason20242025!$AB$3:$AB$1315,DataRegularSeason20242025!$B$3:$B$1315, "&lt;=" &amp; CC$1, DataRegularSeason20242025!$E$3:$E$1315, $A12)</f>
        <v>18</v>
      </c>
      <c r="CD12">
        <f>SUMIFS(DataRegularSeason20242025!$AA$3:$AA$1315,DataRegularSeason20242025!$B$3:$B$1315, "&lt;=" &amp; CD$1, DataRegularSeason20242025!$D$3:$D$1315, $A12)+SUMIFS(DataRegularSeason20242025!$AB$3:$AB$1315,DataRegularSeason20242025!$B$3:$B$1315, "&lt;=" &amp; CD$1, DataRegularSeason20242025!$E$3:$E$1315, $A12)</f>
        <v>18</v>
      </c>
      <c r="CE12">
        <f>SUMIFS(DataRegularSeason20242025!$AA$3:$AA$1315,DataRegularSeason20242025!$B$3:$B$1315, "&lt;=" &amp; CE$1, DataRegularSeason20242025!$D$3:$D$1315, $A12)+SUMIFS(DataRegularSeason20242025!$AB$3:$AB$1315,DataRegularSeason20242025!$B$3:$B$1315, "&lt;=" &amp; CE$1, DataRegularSeason20242025!$E$3:$E$1315, $A12)</f>
        <v>18</v>
      </c>
      <c r="CF12">
        <f>SUMIFS(DataRegularSeason20242025!$AA$3:$AA$1315,DataRegularSeason20242025!$B$3:$B$1315, "&lt;=" &amp; CF$1, DataRegularSeason20242025!$D$3:$D$1315, $A12)+SUMIFS(DataRegularSeason20242025!$AB$3:$AB$1315,DataRegularSeason20242025!$B$3:$B$1315, "&lt;=" &amp; CF$1, DataRegularSeason20242025!$E$3:$E$1315, $A12)</f>
        <v>18</v>
      </c>
      <c r="CG12">
        <f>SUMIFS(DataRegularSeason20242025!$AA$3:$AA$1315,DataRegularSeason20242025!$B$3:$B$1315, "&lt;=" &amp; CG$1, DataRegularSeason20242025!$D$3:$D$1315, $A12)+SUMIFS(DataRegularSeason20242025!$AB$3:$AB$1315,DataRegularSeason20242025!$B$3:$B$1315, "&lt;=" &amp; CG$1, DataRegularSeason20242025!$E$3:$E$1315, $A12)</f>
        <v>18</v>
      </c>
      <c r="CH12">
        <f>SUMIFS(DataRegularSeason20242025!$AA$3:$AA$1315,DataRegularSeason20242025!$B$3:$B$1315, "&lt;=" &amp; CH$1, DataRegularSeason20242025!$D$3:$D$1315, $A12)+SUMIFS(DataRegularSeason20242025!$AB$3:$AB$1315,DataRegularSeason20242025!$B$3:$B$1315, "&lt;=" &amp; CH$1, DataRegularSeason20242025!$E$3:$E$1315, $A12)</f>
        <v>18</v>
      </c>
      <c r="CI12">
        <f>SUMIFS(DataRegularSeason20242025!$AA$3:$AA$1315,DataRegularSeason20242025!$B$3:$B$1315, "&lt;=" &amp; CI$1, DataRegularSeason20242025!$D$3:$D$1315, $A12)+SUMIFS(DataRegularSeason20242025!$AB$3:$AB$1315,DataRegularSeason20242025!$B$3:$B$1315, "&lt;=" &amp; CI$1, DataRegularSeason20242025!$E$3:$E$1315, $A12)</f>
        <v>18</v>
      </c>
      <c r="CJ12">
        <f>SUMIFS(DataRegularSeason20242025!$AA$3:$AA$1315,DataRegularSeason20242025!$B$3:$B$1315, "&lt;=" &amp; CJ$1, DataRegularSeason20242025!$D$3:$D$1315, $A12)+SUMIFS(DataRegularSeason20242025!$AB$3:$AB$1315,DataRegularSeason20242025!$B$3:$B$1315, "&lt;=" &amp; CJ$1, DataRegularSeason20242025!$E$3:$E$1315, $A12)</f>
        <v>18</v>
      </c>
      <c r="CK12">
        <f>SUMIFS(DataRegularSeason20242025!$AA$3:$AA$1315,DataRegularSeason20242025!$B$3:$B$1315, "&lt;=" &amp; CK$1, DataRegularSeason20242025!$D$3:$D$1315, $A12)+SUMIFS(DataRegularSeason20242025!$AB$3:$AB$1315,DataRegularSeason20242025!$B$3:$B$1315, "&lt;=" &amp; CK$1, DataRegularSeason20242025!$E$3:$E$1315, $A12)</f>
        <v>18</v>
      </c>
      <c r="CL12">
        <f>SUMIFS(DataRegularSeason20242025!$AA$3:$AA$1315,DataRegularSeason20242025!$B$3:$B$1315, "&lt;=" &amp; CL$1, DataRegularSeason20242025!$D$3:$D$1315, $A12)+SUMIFS(DataRegularSeason20242025!$AB$3:$AB$1315,DataRegularSeason20242025!$B$3:$B$1315, "&lt;=" &amp; CL$1, DataRegularSeason20242025!$E$3:$E$1315, $A12)</f>
        <v>18</v>
      </c>
      <c r="CM12">
        <f>SUMIFS(DataRegularSeason20242025!$AA$3:$AA$1315,DataRegularSeason20242025!$B$3:$B$1315, "&lt;=" &amp; CM$1, DataRegularSeason20242025!$D$3:$D$1315, $A12)+SUMIFS(DataRegularSeason20242025!$AB$3:$AB$1315,DataRegularSeason20242025!$B$3:$B$1315, "&lt;=" &amp; CM$1, DataRegularSeason20242025!$E$3:$E$1315, $A12)</f>
        <v>18</v>
      </c>
      <c r="CN12">
        <f>SUMIFS(DataRegularSeason20242025!$AA$3:$AA$1315,DataRegularSeason20242025!$B$3:$B$1315, "&lt;=" &amp; CN$1, DataRegularSeason20242025!$D$3:$D$1315, $A12)+SUMIFS(DataRegularSeason20242025!$AB$3:$AB$1315,DataRegularSeason20242025!$B$3:$B$1315, "&lt;=" &amp; CN$1, DataRegularSeason20242025!$E$3:$E$1315, $A12)</f>
        <v>18</v>
      </c>
      <c r="CO12">
        <f>SUMIFS(DataRegularSeason20242025!$AA$3:$AA$1315,DataRegularSeason20242025!$B$3:$B$1315, "&lt;=" &amp; CO$1, DataRegularSeason20242025!$D$3:$D$1315, $A12)+SUMIFS(DataRegularSeason20242025!$AB$3:$AB$1315,DataRegularSeason20242025!$B$3:$B$1315, "&lt;=" &amp; CO$1, DataRegularSeason20242025!$E$3:$E$1315, $A12)</f>
        <v>18</v>
      </c>
      <c r="CP12">
        <f>SUMIFS(DataRegularSeason20242025!$AA$3:$AA$1315,DataRegularSeason20242025!$B$3:$B$1315, "&lt;=" &amp; CP$1, DataRegularSeason20242025!$D$3:$D$1315, $A12)+SUMIFS(DataRegularSeason20242025!$AB$3:$AB$1315,DataRegularSeason20242025!$B$3:$B$1315, "&lt;=" &amp; CP$1, DataRegularSeason20242025!$E$3:$E$1315, $A12)</f>
        <v>18</v>
      </c>
      <c r="CQ12">
        <f>SUMIFS(DataRegularSeason20242025!$AA$3:$AA$1315,DataRegularSeason20242025!$B$3:$B$1315, "&lt;=" &amp; CQ$1, DataRegularSeason20242025!$D$3:$D$1315, $A12)+SUMIFS(DataRegularSeason20242025!$AB$3:$AB$1315,DataRegularSeason20242025!$B$3:$B$1315, "&lt;=" &amp; CQ$1, DataRegularSeason20242025!$E$3:$E$1315, $A12)</f>
        <v>18</v>
      </c>
      <c r="CR12">
        <f>SUMIFS(DataRegularSeason20242025!$AA$3:$AA$1315,DataRegularSeason20242025!$B$3:$B$1315, "&lt;=" &amp; CR$1, DataRegularSeason20242025!$D$3:$D$1315, $A12)+SUMIFS(DataRegularSeason20242025!$AB$3:$AB$1315,DataRegularSeason20242025!$B$3:$B$1315, "&lt;=" &amp; CR$1, DataRegularSeason20242025!$E$3:$E$1315, $A12)</f>
        <v>18</v>
      </c>
      <c r="CS12">
        <f>SUMIFS(DataRegularSeason20242025!$AA$3:$AA$1315,DataRegularSeason20242025!$B$3:$B$1315, "&lt;=" &amp; CS$1, DataRegularSeason20242025!$D$3:$D$1315, $A12)+SUMIFS(DataRegularSeason20242025!$AB$3:$AB$1315,DataRegularSeason20242025!$B$3:$B$1315, "&lt;=" &amp; CS$1, DataRegularSeason20242025!$E$3:$E$1315, $A12)</f>
        <v>18</v>
      </c>
      <c r="CT12">
        <f>SUMIFS(DataRegularSeason20242025!$AA$3:$AA$1315,DataRegularSeason20242025!$B$3:$B$1315, "&lt;=" &amp; CT$1, DataRegularSeason20242025!$D$3:$D$1315, $A12)+SUMIFS(DataRegularSeason20242025!$AB$3:$AB$1315,DataRegularSeason20242025!$B$3:$B$1315, "&lt;=" &amp; CT$1, DataRegularSeason20242025!$E$3:$E$1315, $A12)</f>
        <v>18</v>
      </c>
      <c r="CU12">
        <f>SUMIFS(DataRegularSeason20242025!$AA$3:$AA$1315,DataRegularSeason20242025!$B$3:$B$1315, "&lt;=" &amp; CU$1, DataRegularSeason20242025!$D$3:$D$1315, $A12)+SUMIFS(DataRegularSeason20242025!$AB$3:$AB$1315,DataRegularSeason20242025!$B$3:$B$1315, "&lt;=" &amp; CU$1, DataRegularSeason20242025!$E$3:$E$1315, $A12)</f>
        <v>18</v>
      </c>
      <c r="CV12">
        <f>SUMIFS(DataRegularSeason20242025!$AA$3:$AA$1315,DataRegularSeason20242025!$B$3:$B$1315, "&lt;=" &amp; CV$1, DataRegularSeason20242025!$D$3:$D$1315, $A12)+SUMIFS(DataRegularSeason20242025!$AB$3:$AB$1315,DataRegularSeason20242025!$B$3:$B$1315, "&lt;=" &amp; CV$1, DataRegularSeason20242025!$E$3:$E$1315, $A12)</f>
        <v>18</v>
      </c>
      <c r="CW12">
        <f>SUMIFS(DataRegularSeason20242025!$AA$3:$AA$1315,DataRegularSeason20242025!$B$3:$B$1315, "&lt;=" &amp; CW$1, DataRegularSeason20242025!$D$3:$D$1315, $A12)+SUMIFS(DataRegularSeason20242025!$AB$3:$AB$1315,DataRegularSeason20242025!$B$3:$B$1315, "&lt;=" &amp; CW$1, DataRegularSeason20242025!$E$3:$E$1315, $A12)</f>
        <v>18</v>
      </c>
      <c r="CX12">
        <f>SUMIFS(DataRegularSeason20242025!$AA$3:$AA$1315,DataRegularSeason20242025!$B$3:$B$1315, "&lt;=" &amp; CX$1, DataRegularSeason20242025!$D$3:$D$1315, $A12)+SUMIFS(DataRegularSeason20242025!$AB$3:$AB$1315,DataRegularSeason20242025!$B$3:$B$1315, "&lt;=" &amp; CX$1, DataRegularSeason20242025!$E$3:$E$1315, $A12)</f>
        <v>18</v>
      </c>
      <c r="CY12">
        <f>SUMIFS(DataRegularSeason20242025!$AA$3:$AA$1315,DataRegularSeason20242025!$B$3:$B$1315, "&lt;=" &amp; CY$1, DataRegularSeason20242025!$D$3:$D$1315, $A12)+SUMIFS(DataRegularSeason20242025!$AB$3:$AB$1315,DataRegularSeason20242025!$B$3:$B$1315, "&lt;=" &amp; CY$1, DataRegularSeason20242025!$E$3:$E$1315, $A12)</f>
        <v>18</v>
      </c>
      <c r="CZ12">
        <f>SUMIFS(DataRegularSeason20242025!$AA$3:$AA$1315,DataRegularSeason20242025!$B$3:$B$1315, "&lt;=" &amp; CZ$1, DataRegularSeason20242025!$D$3:$D$1315, $A12)+SUMIFS(DataRegularSeason20242025!$AB$3:$AB$1315,DataRegularSeason20242025!$B$3:$B$1315, "&lt;=" &amp; CZ$1, DataRegularSeason20242025!$E$3:$E$1315, $A12)</f>
        <v>18</v>
      </c>
      <c r="DA12">
        <f>SUMIFS(DataRegularSeason20242025!$AA$3:$AA$1315,DataRegularSeason20242025!$B$3:$B$1315, "&lt;=" &amp; DA$1, DataRegularSeason20242025!$D$3:$D$1315, $A12)+SUMIFS(DataRegularSeason20242025!$AB$3:$AB$1315,DataRegularSeason20242025!$B$3:$B$1315, "&lt;=" &amp; DA$1, DataRegularSeason20242025!$E$3:$E$1315, $A12)</f>
        <v>18</v>
      </c>
      <c r="DB12">
        <f>SUMIFS(DataRegularSeason20242025!$AA$3:$AA$1315,DataRegularSeason20242025!$B$3:$B$1315, "&lt;=" &amp; DB$1, DataRegularSeason20242025!$D$3:$D$1315, $A12)+SUMIFS(DataRegularSeason20242025!$AB$3:$AB$1315,DataRegularSeason20242025!$B$3:$B$1315, "&lt;=" &amp; DB$1, DataRegularSeason20242025!$E$3:$E$1315, $A12)</f>
        <v>18</v>
      </c>
      <c r="DC12">
        <f>SUMIFS(DataRegularSeason20242025!$AA$3:$AA$1315,DataRegularSeason20242025!$B$3:$B$1315, "&lt;=" &amp; DC$1, DataRegularSeason20242025!$D$3:$D$1315, $A12)+SUMIFS(DataRegularSeason20242025!$AB$3:$AB$1315,DataRegularSeason20242025!$B$3:$B$1315, "&lt;=" &amp; DC$1, DataRegularSeason20242025!$E$3:$E$1315, $A12)</f>
        <v>18</v>
      </c>
      <c r="DD12">
        <f>SUMIFS(DataRegularSeason20242025!$AA$3:$AA$1315,DataRegularSeason20242025!$B$3:$B$1315, "&lt;=" &amp; DD$1, DataRegularSeason20242025!$D$3:$D$1315, $A12)+SUMIFS(DataRegularSeason20242025!$AB$3:$AB$1315,DataRegularSeason20242025!$B$3:$B$1315, "&lt;=" &amp; DD$1, DataRegularSeason20242025!$E$3:$E$1315, $A12)</f>
        <v>18</v>
      </c>
      <c r="DE12">
        <f>SUMIFS(DataRegularSeason20242025!$AA$3:$AA$1315,DataRegularSeason20242025!$B$3:$B$1315, "&lt;=" &amp; DE$1, DataRegularSeason20242025!$D$3:$D$1315, $A12)+SUMIFS(DataRegularSeason20242025!$AB$3:$AB$1315,DataRegularSeason20242025!$B$3:$B$1315, "&lt;=" &amp; DE$1, DataRegularSeason20242025!$E$3:$E$1315, $A12)</f>
        <v>18</v>
      </c>
      <c r="DF12">
        <f>SUMIFS(DataRegularSeason20242025!$AA$3:$AA$1315,DataRegularSeason20242025!$B$3:$B$1315, "&lt;=" &amp; DF$1, DataRegularSeason20242025!$D$3:$D$1315, $A12)+SUMIFS(DataRegularSeason20242025!$AB$3:$AB$1315,DataRegularSeason20242025!$B$3:$B$1315, "&lt;=" &amp; DF$1, DataRegularSeason20242025!$E$3:$E$1315, $A12)</f>
        <v>18</v>
      </c>
      <c r="DG12">
        <f>SUMIFS(DataRegularSeason20242025!$AA$3:$AA$1315,DataRegularSeason20242025!$B$3:$B$1315, "&lt;=" &amp; DG$1, DataRegularSeason20242025!$D$3:$D$1315, $A12)+SUMIFS(DataRegularSeason20242025!$AB$3:$AB$1315,DataRegularSeason20242025!$B$3:$B$1315, "&lt;=" &amp; DG$1, DataRegularSeason20242025!$E$3:$E$1315, $A12)</f>
        <v>18</v>
      </c>
      <c r="DH12">
        <f>SUMIFS(DataRegularSeason20242025!$AA$3:$AA$1315,DataRegularSeason20242025!$B$3:$B$1315, "&lt;=" &amp; DH$1, DataRegularSeason20242025!$D$3:$D$1315, $A12)+SUMIFS(DataRegularSeason20242025!$AB$3:$AB$1315,DataRegularSeason20242025!$B$3:$B$1315, "&lt;=" &amp; DH$1, DataRegularSeason20242025!$E$3:$E$1315, $A12)</f>
        <v>18</v>
      </c>
      <c r="DI12">
        <f>SUMIFS(DataRegularSeason20242025!$AA$3:$AA$1315,DataRegularSeason20242025!$B$3:$B$1315, "&lt;=" &amp; DI$1, DataRegularSeason20242025!$D$3:$D$1315, $A12)+SUMIFS(DataRegularSeason20242025!$AB$3:$AB$1315,DataRegularSeason20242025!$B$3:$B$1315, "&lt;=" &amp; DI$1, DataRegularSeason20242025!$E$3:$E$1315, $A12)</f>
        <v>18</v>
      </c>
      <c r="DJ12">
        <f>SUMIFS(DataRegularSeason20242025!$AA$3:$AA$1315,DataRegularSeason20242025!$B$3:$B$1315, "&lt;=" &amp; DJ$1, DataRegularSeason20242025!$D$3:$D$1315, $A12)+SUMIFS(DataRegularSeason20242025!$AB$3:$AB$1315,DataRegularSeason20242025!$B$3:$B$1315, "&lt;=" &amp; DJ$1, DataRegularSeason20242025!$E$3:$E$1315, $A12)</f>
        <v>18</v>
      </c>
      <c r="DK12">
        <f>SUMIFS(DataRegularSeason20242025!$AA$3:$AA$1315,DataRegularSeason20242025!$B$3:$B$1315, "&lt;=" &amp; DK$1, DataRegularSeason20242025!$D$3:$D$1315, $A12)+SUMIFS(DataRegularSeason20242025!$AB$3:$AB$1315,DataRegularSeason20242025!$B$3:$B$1315, "&lt;=" &amp; DK$1, DataRegularSeason20242025!$E$3:$E$1315, $A12)</f>
        <v>18</v>
      </c>
      <c r="DL12">
        <f>SUMIFS(DataRegularSeason20242025!$AA$3:$AA$1315,DataRegularSeason20242025!$B$3:$B$1315, "&lt;=" &amp; DL$1, DataRegularSeason20242025!$D$3:$D$1315, $A12)+SUMIFS(DataRegularSeason20242025!$AB$3:$AB$1315,DataRegularSeason20242025!$B$3:$B$1315, "&lt;=" &amp; DL$1, DataRegularSeason20242025!$E$3:$E$1315, $A12)</f>
        <v>18</v>
      </c>
      <c r="DM12">
        <f>SUMIFS(DataRegularSeason20242025!$AA$3:$AA$1315,DataRegularSeason20242025!$B$3:$B$1315, "&lt;=" &amp; DM$1, DataRegularSeason20242025!$D$3:$D$1315, $A12)+SUMIFS(DataRegularSeason20242025!$AB$3:$AB$1315,DataRegularSeason20242025!$B$3:$B$1315, "&lt;=" &amp; DM$1, DataRegularSeason20242025!$E$3:$E$1315, $A12)</f>
        <v>18</v>
      </c>
      <c r="DN12">
        <f>SUMIFS(DataRegularSeason20242025!$AA$3:$AA$1315,DataRegularSeason20242025!$B$3:$B$1315, "&lt;=" &amp; DN$1, DataRegularSeason20242025!$D$3:$D$1315, $A12)+SUMIFS(DataRegularSeason20242025!$AB$3:$AB$1315,DataRegularSeason20242025!$B$3:$B$1315, "&lt;=" &amp; DN$1, DataRegularSeason20242025!$E$3:$E$1315, $A12)</f>
        <v>18</v>
      </c>
      <c r="DO12">
        <f>SUMIFS(DataRegularSeason20242025!$AA$3:$AA$1315,DataRegularSeason20242025!$B$3:$B$1315, "&lt;=" &amp; DO$1, DataRegularSeason20242025!$D$3:$D$1315, $A12)+SUMIFS(DataRegularSeason20242025!$AB$3:$AB$1315,DataRegularSeason20242025!$B$3:$B$1315, "&lt;=" &amp; DO$1, DataRegularSeason20242025!$E$3:$E$1315, $A12)</f>
        <v>18</v>
      </c>
      <c r="DP12">
        <f>SUMIFS(DataRegularSeason20242025!$AA$3:$AA$1315,DataRegularSeason20242025!$B$3:$B$1315, "&lt;=" &amp; DP$1, DataRegularSeason20242025!$D$3:$D$1315, $A12)+SUMIFS(DataRegularSeason20242025!$AB$3:$AB$1315,DataRegularSeason20242025!$B$3:$B$1315, "&lt;=" &amp; DP$1, DataRegularSeason20242025!$E$3:$E$1315, $A12)</f>
        <v>18</v>
      </c>
      <c r="DQ12">
        <f>SUMIFS(DataRegularSeason20242025!$AA$3:$AA$1315,DataRegularSeason20242025!$B$3:$B$1315, "&lt;=" &amp; DQ$1, DataRegularSeason20242025!$D$3:$D$1315, $A12)+SUMIFS(DataRegularSeason20242025!$AB$3:$AB$1315,DataRegularSeason20242025!$B$3:$B$1315, "&lt;=" &amp; DQ$1, DataRegularSeason20242025!$E$3:$E$1315, $A12)</f>
        <v>18</v>
      </c>
      <c r="DR12">
        <f>SUMIFS(DataRegularSeason20242025!$AA$3:$AA$1315,DataRegularSeason20242025!$B$3:$B$1315, "&lt;=" &amp; DR$1, DataRegularSeason20242025!$D$3:$D$1315, $A12)+SUMIFS(DataRegularSeason20242025!$AB$3:$AB$1315,DataRegularSeason20242025!$B$3:$B$1315, "&lt;=" &amp; DR$1, DataRegularSeason20242025!$E$3:$E$1315, $A12)</f>
        <v>18</v>
      </c>
      <c r="DS12">
        <f>SUMIFS(DataRegularSeason20242025!$AA$3:$AA$1315,DataRegularSeason20242025!$B$3:$B$1315, "&lt;=" &amp; DS$1, DataRegularSeason20242025!$D$3:$D$1315, $A12)+SUMIFS(DataRegularSeason20242025!$AB$3:$AB$1315,DataRegularSeason20242025!$B$3:$B$1315, "&lt;=" &amp; DS$1, DataRegularSeason20242025!$E$3:$E$1315, $A12)</f>
        <v>18</v>
      </c>
      <c r="DT12">
        <f>SUMIFS(DataRegularSeason20242025!$AA$3:$AA$1315,DataRegularSeason20242025!$B$3:$B$1315, "&lt;=" &amp; DT$1, DataRegularSeason20242025!$D$3:$D$1315, $A12)+SUMIFS(DataRegularSeason20242025!$AB$3:$AB$1315,DataRegularSeason20242025!$B$3:$B$1315, "&lt;=" &amp; DT$1, DataRegularSeason20242025!$E$3:$E$1315, $A12)</f>
        <v>18</v>
      </c>
      <c r="DU12">
        <f>SUMIFS(DataRegularSeason20242025!$AA$3:$AA$1315,DataRegularSeason20242025!$B$3:$B$1315, "&lt;=" &amp; DU$1, DataRegularSeason20242025!$D$3:$D$1315, $A12)+SUMIFS(DataRegularSeason20242025!$AB$3:$AB$1315,DataRegularSeason20242025!$B$3:$B$1315, "&lt;=" &amp; DU$1, DataRegularSeason20242025!$E$3:$E$1315, $A12)</f>
        <v>18</v>
      </c>
      <c r="DV12">
        <f>SUMIFS(DataRegularSeason20242025!$AA$3:$AA$1315,DataRegularSeason20242025!$B$3:$B$1315, "&lt;=" &amp; DV$1, DataRegularSeason20242025!$D$3:$D$1315, $A12)+SUMIFS(DataRegularSeason20242025!$AB$3:$AB$1315,DataRegularSeason20242025!$B$3:$B$1315, "&lt;=" &amp; DV$1, DataRegularSeason20242025!$E$3:$E$1315, $A12)</f>
        <v>18</v>
      </c>
      <c r="DW12">
        <f>SUMIFS(DataRegularSeason20242025!$AA$3:$AA$1315,DataRegularSeason20242025!$B$3:$B$1315, "&lt;=" &amp; DW$1, DataRegularSeason20242025!$D$3:$D$1315, $A12)+SUMIFS(DataRegularSeason20242025!$AB$3:$AB$1315,DataRegularSeason20242025!$B$3:$B$1315, "&lt;=" &amp; DW$1, DataRegularSeason20242025!$E$3:$E$1315, $A12)</f>
        <v>18</v>
      </c>
      <c r="DX12">
        <f>SUMIFS(DataRegularSeason20242025!$AA$3:$AA$1315,DataRegularSeason20242025!$B$3:$B$1315, "&lt;=" &amp; DX$1, DataRegularSeason20242025!$D$3:$D$1315, $A12)+SUMIFS(DataRegularSeason20242025!$AB$3:$AB$1315,DataRegularSeason20242025!$B$3:$B$1315, "&lt;=" &amp; DX$1, DataRegularSeason20242025!$E$3:$E$1315, $A12)</f>
        <v>18</v>
      </c>
      <c r="DY12">
        <f>SUMIFS(DataRegularSeason20242025!$AA$3:$AA$1315,DataRegularSeason20242025!$B$3:$B$1315, "&lt;=" &amp; DY$1, DataRegularSeason20242025!$D$3:$D$1315, $A12)+SUMIFS(DataRegularSeason20242025!$AB$3:$AB$1315,DataRegularSeason20242025!$B$3:$B$1315, "&lt;=" &amp; DY$1, DataRegularSeason20242025!$E$3:$E$1315, $A12)</f>
        <v>18</v>
      </c>
      <c r="DZ12">
        <f>SUMIFS(DataRegularSeason20242025!$AA$3:$AA$1315,DataRegularSeason20242025!$B$3:$B$1315, "&lt;=" &amp; DZ$1, DataRegularSeason20242025!$D$3:$D$1315, $A12)+SUMIFS(DataRegularSeason20242025!$AB$3:$AB$1315,DataRegularSeason20242025!$B$3:$B$1315, "&lt;=" &amp; DZ$1, DataRegularSeason20242025!$E$3:$E$1315, $A12)</f>
        <v>18</v>
      </c>
      <c r="EA12">
        <f>SUMIFS(DataRegularSeason20242025!$AA$3:$AA$1315,DataRegularSeason20242025!$B$3:$B$1315, "&lt;=" &amp; EA$1, DataRegularSeason20242025!$D$3:$D$1315, $A12)+SUMIFS(DataRegularSeason20242025!$AB$3:$AB$1315,DataRegularSeason20242025!$B$3:$B$1315, "&lt;=" &amp; EA$1, DataRegularSeason20242025!$E$3:$E$1315, $A12)</f>
        <v>18</v>
      </c>
      <c r="EB12">
        <f>SUMIFS(DataRegularSeason20242025!$AA$3:$AA$1315,DataRegularSeason20242025!$B$3:$B$1315, "&lt;=" &amp; EB$1, DataRegularSeason20242025!$D$3:$D$1315, $A12)+SUMIFS(DataRegularSeason20242025!$AB$3:$AB$1315,DataRegularSeason20242025!$B$3:$B$1315, "&lt;=" &amp; EB$1, DataRegularSeason20242025!$E$3:$E$1315, $A12)</f>
        <v>18</v>
      </c>
      <c r="EC12">
        <f>SUMIFS(DataRegularSeason20242025!$AA$3:$AA$1315,DataRegularSeason20242025!$B$3:$B$1315, "&lt;=" &amp; EC$1, DataRegularSeason20242025!$D$3:$D$1315, $A12)+SUMIFS(DataRegularSeason20242025!$AB$3:$AB$1315,DataRegularSeason20242025!$B$3:$B$1315, "&lt;=" &amp; EC$1, DataRegularSeason20242025!$E$3:$E$1315, $A12)</f>
        <v>18</v>
      </c>
      <c r="ED12">
        <f>SUMIFS(DataRegularSeason20242025!$AA$3:$AA$1315,DataRegularSeason20242025!$B$3:$B$1315, "&lt;=" &amp; ED$1, DataRegularSeason20242025!$D$3:$D$1315, $A12)+SUMIFS(DataRegularSeason20242025!$AB$3:$AB$1315,DataRegularSeason20242025!$B$3:$B$1315, "&lt;=" &amp; ED$1, DataRegularSeason20242025!$E$3:$E$1315, $A12)</f>
        <v>18</v>
      </c>
      <c r="EE12">
        <f>SUMIFS(DataRegularSeason20242025!$AA$3:$AA$1315,DataRegularSeason20242025!$B$3:$B$1315, "&lt;=" &amp; EE$1, DataRegularSeason20242025!$D$3:$D$1315, $A12)+SUMIFS(DataRegularSeason20242025!$AB$3:$AB$1315,DataRegularSeason20242025!$B$3:$B$1315, "&lt;=" &amp; EE$1, DataRegularSeason20242025!$E$3:$E$1315, $A12)</f>
        <v>18</v>
      </c>
      <c r="EF12">
        <f>SUMIFS(DataRegularSeason20242025!$AA$3:$AA$1315,DataRegularSeason20242025!$B$3:$B$1315, "&lt;=" &amp; EF$1, DataRegularSeason20242025!$D$3:$D$1315, $A12)+SUMIFS(DataRegularSeason20242025!$AB$3:$AB$1315,DataRegularSeason20242025!$B$3:$B$1315, "&lt;=" &amp; EF$1, DataRegularSeason20242025!$E$3:$E$1315, $A12)</f>
        <v>18</v>
      </c>
      <c r="EG12">
        <f>SUMIFS(DataRegularSeason20242025!$AA$3:$AA$1315,DataRegularSeason20242025!$B$3:$B$1315, "&lt;=" &amp; EG$1, DataRegularSeason20242025!$D$3:$D$1315, $A12)+SUMIFS(DataRegularSeason20242025!$AB$3:$AB$1315,DataRegularSeason20242025!$B$3:$B$1315, "&lt;=" &amp; EG$1, DataRegularSeason20242025!$E$3:$E$1315, $A12)</f>
        <v>18</v>
      </c>
      <c r="EH12">
        <f>SUMIFS(DataRegularSeason20242025!$AA$3:$AA$1315,DataRegularSeason20242025!$B$3:$B$1315, "&lt;=" &amp; EH$1, DataRegularSeason20242025!$D$3:$D$1315, $A12)+SUMIFS(DataRegularSeason20242025!$AB$3:$AB$1315,DataRegularSeason20242025!$B$3:$B$1315, "&lt;=" &amp; EH$1, DataRegularSeason20242025!$E$3:$E$1315, $A12)</f>
        <v>18</v>
      </c>
      <c r="EI12">
        <f>SUMIFS(DataRegularSeason20242025!$AA$3:$AA$1315,DataRegularSeason20242025!$B$3:$B$1315, "&lt;=" &amp; EI$1, DataRegularSeason20242025!$D$3:$D$1315, $A12)+SUMIFS(DataRegularSeason20242025!$AB$3:$AB$1315,DataRegularSeason20242025!$B$3:$B$1315, "&lt;=" &amp; EI$1, DataRegularSeason20242025!$E$3:$E$1315, $A12)</f>
        <v>18</v>
      </c>
      <c r="EJ12">
        <f>SUMIFS(DataRegularSeason20242025!$AA$3:$AA$1315,DataRegularSeason20242025!$B$3:$B$1315, "&lt;=" &amp; EJ$1, DataRegularSeason20242025!$D$3:$D$1315, $A12)+SUMIFS(DataRegularSeason20242025!$AB$3:$AB$1315,DataRegularSeason20242025!$B$3:$B$1315, "&lt;=" &amp; EJ$1, DataRegularSeason20242025!$E$3:$E$1315, $A12)</f>
        <v>18</v>
      </c>
      <c r="EK12">
        <f>SUMIFS(DataRegularSeason20242025!$AA$3:$AA$1315,DataRegularSeason20242025!$B$3:$B$1315, "&lt;=" &amp; EK$1, DataRegularSeason20242025!$D$3:$D$1315, $A12)+SUMIFS(DataRegularSeason20242025!$AB$3:$AB$1315,DataRegularSeason20242025!$B$3:$B$1315, "&lt;=" &amp; EK$1, DataRegularSeason20242025!$E$3:$E$1315, $A12)</f>
        <v>18</v>
      </c>
      <c r="EL12">
        <f>SUMIFS(DataRegularSeason20242025!$AA$3:$AA$1315,DataRegularSeason20242025!$B$3:$B$1315, "&lt;=" &amp; EL$1, DataRegularSeason20242025!$D$3:$D$1315, $A12)+SUMIFS(DataRegularSeason20242025!$AB$3:$AB$1315,DataRegularSeason20242025!$B$3:$B$1315, "&lt;=" &amp; EL$1, DataRegularSeason20242025!$E$3:$E$1315, $A12)</f>
        <v>18</v>
      </c>
      <c r="EM12">
        <f>SUMIFS(DataRegularSeason20242025!$AA$3:$AA$1315,DataRegularSeason20242025!$B$3:$B$1315, "&lt;=" &amp; EM$1, DataRegularSeason20242025!$D$3:$D$1315, $A12)+SUMIFS(DataRegularSeason20242025!$AB$3:$AB$1315,DataRegularSeason20242025!$B$3:$B$1315, "&lt;=" &amp; EM$1, DataRegularSeason20242025!$E$3:$E$1315, $A12)</f>
        <v>18</v>
      </c>
      <c r="EN12">
        <f>SUMIFS(DataRegularSeason20242025!$AA$3:$AA$1315,DataRegularSeason20242025!$B$3:$B$1315, "&lt;=" &amp; EN$1, DataRegularSeason20242025!$D$3:$D$1315, $A12)+SUMIFS(DataRegularSeason20242025!$AB$3:$AB$1315,DataRegularSeason20242025!$B$3:$B$1315, "&lt;=" &amp; EN$1, DataRegularSeason20242025!$E$3:$E$1315, $A12)</f>
        <v>18</v>
      </c>
      <c r="EO12">
        <f>SUMIFS(DataRegularSeason20242025!$AA$3:$AA$1315,DataRegularSeason20242025!$B$3:$B$1315, "&lt;=" &amp; EO$1, DataRegularSeason20242025!$D$3:$D$1315, $A12)+SUMIFS(DataRegularSeason20242025!$AB$3:$AB$1315,DataRegularSeason20242025!$B$3:$B$1315, "&lt;=" &amp; EO$1, DataRegularSeason20242025!$E$3:$E$1315, $A12)</f>
        <v>18</v>
      </c>
      <c r="EP12">
        <f>SUMIFS(DataRegularSeason20242025!$AA$3:$AA$1315,DataRegularSeason20242025!$B$3:$B$1315, "&lt;=" &amp; EP$1, DataRegularSeason20242025!$D$3:$D$1315, $A12)+SUMIFS(DataRegularSeason20242025!$AB$3:$AB$1315,DataRegularSeason20242025!$B$3:$B$1315, "&lt;=" &amp; EP$1, DataRegularSeason20242025!$E$3:$E$1315, $A12)</f>
        <v>18</v>
      </c>
      <c r="EQ12">
        <f>SUMIFS(DataRegularSeason20242025!$AA$3:$AA$1315,DataRegularSeason20242025!$B$3:$B$1315, "&lt;=" &amp; EQ$1, DataRegularSeason20242025!$D$3:$D$1315, $A12)+SUMIFS(DataRegularSeason20242025!$AB$3:$AB$1315,DataRegularSeason20242025!$B$3:$B$1315, "&lt;=" &amp; EQ$1, DataRegularSeason20242025!$E$3:$E$1315, $A12)</f>
        <v>18</v>
      </c>
      <c r="ER12">
        <f>SUMIFS(DataRegularSeason20242025!$AA$3:$AA$1315,DataRegularSeason20242025!$B$3:$B$1315, "&lt;=" &amp; ER$1, DataRegularSeason20242025!$D$3:$D$1315, $A12)+SUMIFS(DataRegularSeason20242025!$AB$3:$AB$1315,DataRegularSeason20242025!$B$3:$B$1315, "&lt;=" &amp; ER$1, DataRegularSeason20242025!$E$3:$E$1315, $A12)</f>
        <v>18</v>
      </c>
      <c r="ES12">
        <f>SUMIFS(DataRegularSeason20242025!$AA$3:$AA$1315,DataRegularSeason20242025!$B$3:$B$1315, "&lt;=" &amp; ES$1, DataRegularSeason20242025!$D$3:$D$1315, $A12)+SUMIFS(DataRegularSeason20242025!$AB$3:$AB$1315,DataRegularSeason20242025!$B$3:$B$1315, "&lt;=" &amp; ES$1, DataRegularSeason20242025!$E$3:$E$1315, $A12)</f>
        <v>18</v>
      </c>
      <c r="ET12">
        <f>SUMIFS(DataRegularSeason20242025!$AA$3:$AA$1315,DataRegularSeason20242025!$B$3:$B$1315, "&lt;=" &amp; ET$1, DataRegularSeason20242025!$D$3:$D$1315, $A12)+SUMIFS(DataRegularSeason20242025!$AB$3:$AB$1315,DataRegularSeason20242025!$B$3:$B$1315, "&lt;=" &amp; ET$1, DataRegularSeason20242025!$E$3:$E$1315, $A12)</f>
        <v>18</v>
      </c>
      <c r="EU12">
        <f>SUMIFS(DataRegularSeason20242025!$AA$3:$AA$1315,DataRegularSeason20242025!$B$3:$B$1315, "&lt;=" &amp; EU$1, DataRegularSeason20242025!$D$3:$D$1315, $A12)+SUMIFS(DataRegularSeason20242025!$AB$3:$AB$1315,DataRegularSeason20242025!$B$3:$B$1315, "&lt;=" &amp; EU$1, DataRegularSeason20242025!$E$3:$E$1315, $A12)</f>
        <v>18</v>
      </c>
      <c r="EV12">
        <f>SUMIFS(DataRegularSeason20242025!$AA$3:$AA$1315,DataRegularSeason20242025!$B$3:$B$1315, "&lt;=" &amp; EV$1, DataRegularSeason20242025!$D$3:$D$1315, $A12)+SUMIFS(DataRegularSeason20242025!$AB$3:$AB$1315,DataRegularSeason20242025!$B$3:$B$1315, "&lt;=" &amp; EV$1, DataRegularSeason20242025!$E$3:$E$1315, $A12)</f>
        <v>18</v>
      </c>
      <c r="EW12">
        <f>SUMIFS(DataRegularSeason20242025!$AA$3:$AA$1315,DataRegularSeason20242025!$B$3:$B$1315, "&lt;=" &amp; EW$1, DataRegularSeason20242025!$D$3:$D$1315, $A12)+SUMIFS(DataRegularSeason20242025!$AB$3:$AB$1315,DataRegularSeason20242025!$B$3:$B$1315, "&lt;=" &amp; EW$1, DataRegularSeason20242025!$E$3:$E$1315, $A12)</f>
        <v>18</v>
      </c>
      <c r="EX12">
        <f>SUMIFS(DataRegularSeason20242025!$AA$3:$AA$1315,DataRegularSeason20242025!$B$3:$B$1315, "&lt;=" &amp; EX$1, DataRegularSeason20242025!$D$3:$D$1315, $A12)+SUMIFS(DataRegularSeason20242025!$AB$3:$AB$1315,DataRegularSeason20242025!$B$3:$B$1315, "&lt;=" &amp; EX$1, DataRegularSeason20242025!$E$3:$E$1315, $A12)</f>
        <v>18</v>
      </c>
      <c r="EY12">
        <f>SUMIFS(DataRegularSeason20242025!$AA$3:$AA$1315,DataRegularSeason20242025!$B$3:$B$1315, "&lt;=" &amp; EY$1, DataRegularSeason20242025!$D$3:$D$1315, $A12)+SUMIFS(DataRegularSeason20242025!$AB$3:$AB$1315,DataRegularSeason20242025!$B$3:$B$1315, "&lt;=" &amp; EY$1, DataRegularSeason20242025!$E$3:$E$1315, $A12)</f>
        <v>18</v>
      </c>
      <c r="EZ12">
        <f>SUMIFS(DataRegularSeason20242025!$AA$3:$AA$1315,DataRegularSeason20242025!$B$3:$B$1315, "&lt;=" &amp; EZ$1, DataRegularSeason20242025!$D$3:$D$1315, $A12)+SUMIFS(DataRegularSeason20242025!$AB$3:$AB$1315,DataRegularSeason20242025!$B$3:$B$1315, "&lt;=" &amp; EZ$1, DataRegularSeason20242025!$E$3:$E$1315, $A12)</f>
        <v>18</v>
      </c>
      <c r="FA12">
        <f>SUMIFS(DataRegularSeason20242025!$AA$3:$AA$1315,DataRegularSeason20242025!$B$3:$B$1315, "&lt;=" &amp; FA$1, DataRegularSeason20242025!$D$3:$D$1315, $A12)+SUMIFS(DataRegularSeason20242025!$AB$3:$AB$1315,DataRegularSeason20242025!$B$3:$B$1315, "&lt;=" &amp; FA$1, DataRegularSeason20242025!$E$3:$E$1315, $A12)</f>
        <v>18</v>
      </c>
      <c r="FB12">
        <f>SUMIFS(DataRegularSeason20242025!$AA$3:$AA$1315,DataRegularSeason20242025!$B$3:$B$1315, "&lt;=" &amp; FB$1, DataRegularSeason20242025!$D$3:$D$1315, $A12)+SUMIFS(DataRegularSeason20242025!$AB$3:$AB$1315,DataRegularSeason20242025!$B$3:$B$1315, "&lt;=" &amp; FB$1, DataRegularSeason20242025!$E$3:$E$1315, $A12)</f>
        <v>18</v>
      </c>
      <c r="FC12">
        <f>SUMIFS(DataRegularSeason20242025!$AA$3:$AA$1315,DataRegularSeason20242025!$B$3:$B$1315, "&lt;=" &amp; FC$1, DataRegularSeason20242025!$D$3:$D$1315, $A12)+SUMIFS(DataRegularSeason20242025!$AB$3:$AB$1315,DataRegularSeason20242025!$B$3:$B$1315, "&lt;=" &amp; FC$1, DataRegularSeason20242025!$E$3:$E$1315, $A12)</f>
        <v>18</v>
      </c>
      <c r="FD12">
        <f>SUMIFS(DataRegularSeason20242025!$AA$3:$AA$1315,DataRegularSeason20242025!$B$3:$B$1315, "&lt;=" &amp; FD$1, DataRegularSeason20242025!$D$3:$D$1315, $A12)+SUMIFS(DataRegularSeason20242025!$AB$3:$AB$1315,DataRegularSeason20242025!$B$3:$B$1315, "&lt;=" &amp; FD$1, DataRegularSeason20242025!$E$3:$E$1315, $A12)</f>
        <v>18</v>
      </c>
      <c r="FE12">
        <f>SUMIFS(DataRegularSeason20242025!$AA$3:$AA$1315,DataRegularSeason20242025!$B$3:$B$1315, "&lt;=" &amp; FE$1, DataRegularSeason20242025!$D$3:$D$1315, $A12)+SUMIFS(DataRegularSeason20242025!$AB$3:$AB$1315,DataRegularSeason20242025!$B$3:$B$1315, "&lt;=" &amp; FE$1, DataRegularSeason20242025!$E$3:$E$1315, $A12)</f>
        <v>18</v>
      </c>
      <c r="FF12">
        <f>SUMIFS(DataRegularSeason20242025!$AA$3:$AA$1315,DataRegularSeason20242025!$B$3:$B$1315, "&lt;=" &amp; FF$1, DataRegularSeason20242025!$D$3:$D$1315, $A12)+SUMIFS(DataRegularSeason20242025!$AB$3:$AB$1315,DataRegularSeason20242025!$B$3:$B$1315, "&lt;=" &amp; FF$1, DataRegularSeason20242025!$E$3:$E$1315, $A12)</f>
        <v>18</v>
      </c>
      <c r="FG12">
        <f>SUMIFS(DataRegularSeason20242025!$AA$3:$AA$1315,DataRegularSeason20242025!$B$3:$B$1315, "&lt;=" &amp; FG$1, DataRegularSeason20242025!$D$3:$D$1315, $A12)+SUMIFS(DataRegularSeason20242025!$AB$3:$AB$1315,DataRegularSeason20242025!$B$3:$B$1315, "&lt;=" &amp; FG$1, DataRegularSeason20242025!$E$3:$E$1315, $A12)</f>
        <v>18</v>
      </c>
      <c r="FH12">
        <f>SUMIFS(DataRegularSeason20242025!$AA$3:$AA$1315,DataRegularSeason20242025!$B$3:$B$1315, "&lt;=" &amp; FH$1, DataRegularSeason20242025!$D$3:$D$1315, $A12)+SUMIFS(DataRegularSeason20242025!$AB$3:$AB$1315,DataRegularSeason20242025!$B$3:$B$1315, "&lt;=" &amp; FH$1, DataRegularSeason20242025!$E$3:$E$1315, $A12)</f>
        <v>18</v>
      </c>
      <c r="FI12">
        <f>SUMIFS(DataRegularSeason20242025!$AA$3:$AA$1315,DataRegularSeason20242025!$B$3:$B$1315, "&lt;=" &amp; FI$1, DataRegularSeason20242025!$D$3:$D$1315, $A12)+SUMIFS(DataRegularSeason20242025!$AB$3:$AB$1315,DataRegularSeason20242025!$B$3:$B$1315, "&lt;=" &amp; FI$1, DataRegularSeason20242025!$E$3:$E$1315, $A12)</f>
        <v>18</v>
      </c>
      <c r="FJ12">
        <f>SUMIFS(DataRegularSeason20242025!$AA$3:$AA$1315,DataRegularSeason20242025!$B$3:$B$1315, "&lt;=" &amp; FJ$1, DataRegularSeason20242025!$D$3:$D$1315, $A12)+SUMIFS(DataRegularSeason20242025!$AB$3:$AB$1315,DataRegularSeason20242025!$B$3:$B$1315, "&lt;=" &amp; FJ$1, DataRegularSeason20242025!$E$3:$E$1315, $A12)</f>
        <v>18</v>
      </c>
      <c r="FK12">
        <f>SUMIFS(DataRegularSeason20242025!$AA$3:$AA$1315,DataRegularSeason20242025!$B$3:$B$1315, "&lt;=" &amp; FK$1, DataRegularSeason20242025!$D$3:$D$1315, $A12)+SUMIFS(DataRegularSeason20242025!$AB$3:$AB$1315,DataRegularSeason20242025!$B$3:$B$1315, "&lt;=" &amp; FK$1, DataRegularSeason20242025!$E$3:$E$1315, $A12)</f>
        <v>18</v>
      </c>
      <c r="FL12">
        <f>SUMIFS(DataRegularSeason20242025!$AA$3:$AA$1315,DataRegularSeason20242025!$B$3:$B$1315, "&lt;=" &amp; FL$1, DataRegularSeason20242025!$D$3:$D$1315, $A12)+SUMIFS(DataRegularSeason20242025!$AB$3:$AB$1315,DataRegularSeason20242025!$B$3:$B$1315, "&lt;=" &amp; FL$1, DataRegularSeason20242025!$E$3:$E$1315, $A12)</f>
        <v>18</v>
      </c>
      <c r="FM12">
        <f>SUMIFS(DataRegularSeason20242025!$AA$3:$AA$1315,DataRegularSeason20242025!$B$3:$B$1315, "&lt;=" &amp; FM$1, DataRegularSeason20242025!$D$3:$D$1315, $A12)+SUMIFS(DataRegularSeason20242025!$AB$3:$AB$1315,DataRegularSeason20242025!$B$3:$B$1315, "&lt;=" &amp; FM$1, DataRegularSeason20242025!$E$3:$E$1315, $A12)</f>
        <v>18</v>
      </c>
      <c r="FN12">
        <f>SUMIFS(DataRegularSeason20242025!$AA$3:$AA$1315,DataRegularSeason20242025!$B$3:$B$1315, "&lt;=" &amp; FN$1, DataRegularSeason20242025!$D$3:$D$1315, $A12)+SUMIFS(DataRegularSeason20242025!$AB$3:$AB$1315,DataRegularSeason20242025!$B$3:$B$1315, "&lt;=" &amp; FN$1, DataRegularSeason20242025!$E$3:$E$1315, $A12)</f>
        <v>18</v>
      </c>
      <c r="FO12">
        <f>SUMIFS(DataRegularSeason20242025!$AA$3:$AA$1315,DataRegularSeason20242025!$B$3:$B$1315, "&lt;=" &amp; FO$1, DataRegularSeason20242025!$D$3:$D$1315, $A12)+SUMIFS(DataRegularSeason20242025!$AB$3:$AB$1315,DataRegularSeason20242025!$B$3:$B$1315, "&lt;=" &amp; FO$1, DataRegularSeason20242025!$E$3:$E$1315, $A12)</f>
        <v>18</v>
      </c>
      <c r="FP12">
        <f>SUMIFS(DataRegularSeason20242025!$AA$3:$AA$1315,DataRegularSeason20242025!$B$3:$B$1315, "&lt;=" &amp; FP$1, DataRegularSeason20242025!$D$3:$D$1315, $A12)+SUMIFS(DataRegularSeason20242025!$AB$3:$AB$1315,DataRegularSeason20242025!$B$3:$B$1315, "&lt;=" &amp; FP$1, DataRegularSeason20242025!$E$3:$E$1315, $A12)</f>
        <v>18</v>
      </c>
      <c r="FQ12">
        <f>SUMIFS(DataRegularSeason20242025!$AA$3:$AA$1315,DataRegularSeason20242025!$B$3:$B$1315, "&lt;=" &amp; FQ$1, DataRegularSeason20242025!$D$3:$D$1315, $A12)+SUMIFS(DataRegularSeason20242025!$AB$3:$AB$1315,DataRegularSeason20242025!$B$3:$B$1315, "&lt;=" &amp; FQ$1, DataRegularSeason20242025!$E$3:$E$1315, $A12)</f>
        <v>18</v>
      </c>
      <c r="FR12">
        <f>SUMIFS(DataRegularSeason20242025!$AA$3:$AA$1315,DataRegularSeason20242025!$B$3:$B$1315, "&lt;=" &amp; FR$1, DataRegularSeason20242025!$D$3:$D$1315, $A12)+SUMIFS(DataRegularSeason20242025!$AB$3:$AB$1315,DataRegularSeason20242025!$B$3:$B$1315, "&lt;=" &amp; FR$1, DataRegularSeason20242025!$E$3:$E$1315, $A12)</f>
        <v>18</v>
      </c>
      <c r="FS12">
        <f>SUMIFS(DataRegularSeason20242025!$AA$3:$AA$1315,DataRegularSeason20242025!$B$3:$B$1315, "&lt;=" &amp; FS$1, DataRegularSeason20242025!$D$3:$D$1315, $A12)+SUMIFS(DataRegularSeason20242025!$AB$3:$AB$1315,DataRegularSeason20242025!$B$3:$B$1315, "&lt;=" &amp; FS$1, DataRegularSeason20242025!$E$3:$E$1315, $A12)</f>
        <v>18</v>
      </c>
      <c r="FT12">
        <f>SUMIFS(DataRegularSeason20242025!$AA$3:$AA$1315,DataRegularSeason20242025!$B$3:$B$1315, "&lt;=" &amp; FT$1, DataRegularSeason20242025!$D$3:$D$1315, $A12)+SUMIFS(DataRegularSeason20242025!$AB$3:$AB$1315,DataRegularSeason20242025!$B$3:$B$1315, "&lt;=" &amp; FT$1, DataRegularSeason20242025!$E$3:$E$1315, $A12)</f>
        <v>18</v>
      </c>
      <c r="FU12">
        <f>SUMIFS(DataRegularSeason20242025!$AA$3:$AA$1315,DataRegularSeason20242025!$B$3:$B$1315, "&lt;=" &amp; FU$1, DataRegularSeason20242025!$D$3:$D$1315, $A12)+SUMIFS(DataRegularSeason20242025!$AB$3:$AB$1315,DataRegularSeason20242025!$B$3:$B$1315, "&lt;=" &amp; FU$1, DataRegularSeason20242025!$E$3:$E$1315, $A12)</f>
        <v>18</v>
      </c>
      <c r="FV12">
        <f>SUMIFS(DataRegularSeason20242025!$AA$3:$AA$1315,DataRegularSeason20242025!$B$3:$B$1315, "&lt;=" &amp; FV$1, DataRegularSeason20242025!$D$3:$D$1315, $A12)+SUMIFS(DataRegularSeason20242025!$AB$3:$AB$1315,DataRegularSeason20242025!$B$3:$B$1315, "&lt;=" &amp; FV$1, DataRegularSeason20242025!$E$3:$E$1315, $A12)</f>
        <v>18</v>
      </c>
      <c r="FW12">
        <f>SUMIFS(DataRegularSeason20242025!$AA$3:$AA$1315,DataRegularSeason20242025!$B$3:$B$1315, "&lt;=" &amp; FW$1, DataRegularSeason20242025!$D$3:$D$1315, $A12)+SUMIFS(DataRegularSeason20242025!$AB$3:$AB$1315,DataRegularSeason20242025!$B$3:$B$1315, "&lt;=" &amp; FW$1, DataRegularSeason20242025!$E$3:$E$1315, $A12)</f>
        <v>18</v>
      </c>
      <c r="FX12">
        <f>SUMIFS(DataRegularSeason20242025!$AA$3:$AA$1315,DataRegularSeason20242025!$B$3:$B$1315, "&lt;=" &amp; FX$1, DataRegularSeason20242025!$D$3:$D$1315, $A12)+SUMIFS(DataRegularSeason20242025!$AB$3:$AB$1315,DataRegularSeason20242025!$B$3:$B$1315, "&lt;=" &amp; FX$1, DataRegularSeason20242025!$E$3:$E$1315, $A12)</f>
        <v>18</v>
      </c>
      <c r="FY12">
        <f>SUMIFS(DataRegularSeason20242025!$AA$3:$AA$1315,DataRegularSeason20242025!$B$3:$B$1315, "&lt;=" &amp; FY$1, DataRegularSeason20242025!$D$3:$D$1315, $A12)+SUMIFS(DataRegularSeason20242025!$AB$3:$AB$1315,DataRegularSeason20242025!$B$3:$B$1315, "&lt;=" &amp; FY$1, DataRegularSeason20242025!$E$3:$E$1315, $A12)</f>
        <v>18</v>
      </c>
      <c r="FZ12">
        <f>SUMIFS(DataRegularSeason20242025!$AA$3:$AA$1315,DataRegularSeason20242025!$B$3:$B$1315, "&lt;=" &amp; FZ$1, DataRegularSeason20242025!$D$3:$D$1315, $A12)+SUMIFS(DataRegularSeason20242025!$AB$3:$AB$1315,DataRegularSeason20242025!$B$3:$B$1315, "&lt;=" &amp; FZ$1, DataRegularSeason20242025!$E$3:$E$1315, $A12)</f>
        <v>18</v>
      </c>
      <c r="GA12">
        <f>SUMIFS(DataRegularSeason20242025!$AA$3:$AA$1315,DataRegularSeason20242025!$B$3:$B$1315, "&lt;=" &amp; GA$1, DataRegularSeason20242025!$D$3:$D$1315, $A12)+SUMIFS(DataRegularSeason20242025!$AB$3:$AB$1315,DataRegularSeason20242025!$B$3:$B$1315, "&lt;=" &amp; GA$1, DataRegularSeason20242025!$E$3:$E$1315, $A12)</f>
        <v>18</v>
      </c>
      <c r="GB12">
        <f>SUMIFS(DataRegularSeason20242025!$AA$3:$AA$1315,DataRegularSeason20242025!$B$3:$B$1315, "&lt;=" &amp; GB$1, DataRegularSeason20242025!$D$3:$D$1315, $A12)+SUMIFS(DataRegularSeason20242025!$AB$3:$AB$1315,DataRegularSeason20242025!$B$3:$B$1315, "&lt;=" &amp; GB$1, DataRegularSeason20242025!$E$3:$E$1315, $A12)</f>
        <v>18</v>
      </c>
      <c r="GC12">
        <f>SUMIFS(DataRegularSeason20242025!$AA$3:$AA$1315,DataRegularSeason20242025!$B$3:$B$1315, "&lt;=" &amp; GC$1, DataRegularSeason20242025!$D$3:$D$1315, $A12)+SUMIFS(DataRegularSeason20242025!$AB$3:$AB$1315,DataRegularSeason20242025!$B$3:$B$1315, "&lt;=" &amp; GC$1, DataRegularSeason20242025!$E$3:$E$1315, $A12)</f>
        <v>18</v>
      </c>
      <c r="GD12">
        <f>SUMIFS(DataRegularSeason20242025!$AA$3:$AA$1315,DataRegularSeason20242025!$B$3:$B$1315, "&lt;=" &amp; GD$1, DataRegularSeason20242025!$D$3:$D$1315, $A12)+SUMIFS(DataRegularSeason20242025!$AB$3:$AB$1315,DataRegularSeason20242025!$B$3:$B$1315, "&lt;=" &amp; GD$1, DataRegularSeason20242025!$E$3:$E$1315, $A12)</f>
        <v>18</v>
      </c>
      <c r="GE12">
        <f>SUMIFS(DataRegularSeason20242025!$AA$3:$AA$1315,DataRegularSeason20242025!$B$3:$B$1315, "&lt;=" &amp; GE$1, DataRegularSeason20242025!$D$3:$D$1315, $A12)+SUMIFS(DataRegularSeason20242025!$AB$3:$AB$1315,DataRegularSeason20242025!$B$3:$B$1315, "&lt;=" &amp; GE$1, DataRegularSeason20242025!$E$3:$E$1315, $A12)</f>
        <v>18</v>
      </c>
      <c r="GF12">
        <f>SUMIFS(DataRegularSeason20242025!$AA$3:$AA$1315,DataRegularSeason20242025!$B$3:$B$1315, "&lt;=" &amp; GF$1, DataRegularSeason20242025!$D$3:$D$1315, $A12)+SUMIFS(DataRegularSeason20242025!$AB$3:$AB$1315,DataRegularSeason20242025!$B$3:$B$1315, "&lt;=" &amp; GF$1, DataRegularSeason20242025!$E$3:$E$1315, $A12)</f>
        <v>18</v>
      </c>
      <c r="GG12">
        <f>SUMIFS(DataRegularSeason20242025!$AA$3:$AA$1315,DataRegularSeason20242025!$B$3:$B$1315, "&lt;=" &amp; GG$1, DataRegularSeason20242025!$D$3:$D$1315, $A12)+SUMIFS(DataRegularSeason20242025!$AB$3:$AB$1315,DataRegularSeason20242025!$B$3:$B$1315, "&lt;=" &amp; GG$1, DataRegularSeason20242025!$E$3:$E$1315, $A12)</f>
        <v>18</v>
      </c>
      <c r="GH12">
        <f>SUMIFS(DataRegularSeason20242025!$AA$3:$AA$1315,DataRegularSeason20242025!$B$3:$B$1315, "&lt;=" &amp; GH$1, DataRegularSeason20242025!$D$3:$D$1315, $A12)+SUMIFS(DataRegularSeason20242025!$AB$3:$AB$1315,DataRegularSeason20242025!$B$3:$B$1315, "&lt;=" &amp; GH$1, DataRegularSeason20242025!$E$3:$E$1315, $A12)</f>
        <v>18</v>
      </c>
      <c r="GI12">
        <f>SUMIFS(DataRegularSeason20242025!$AA$3:$AA$1315,DataRegularSeason20242025!$B$3:$B$1315, "&lt;=" &amp; GI$1, DataRegularSeason20242025!$D$3:$D$1315, $A12)+SUMIFS(DataRegularSeason20242025!$AB$3:$AB$1315,DataRegularSeason20242025!$B$3:$B$1315, "&lt;=" &amp; GI$1, DataRegularSeason20242025!$E$3:$E$1315, $A12)</f>
        <v>18</v>
      </c>
      <c r="GJ12">
        <f>SUMIFS(DataRegularSeason20242025!$AA$3:$AA$1315,DataRegularSeason20242025!$B$3:$B$1315, "&lt;=" &amp; GJ$1, DataRegularSeason20242025!$D$3:$D$1315, $A12)+SUMIFS(DataRegularSeason20242025!$AB$3:$AB$1315,DataRegularSeason20242025!$B$3:$B$1315, "&lt;=" &amp; GJ$1, DataRegularSeason20242025!$E$3:$E$1315, $A12)</f>
        <v>18</v>
      </c>
      <c r="GK12">
        <f>SUMIFS(DataRegularSeason20242025!$AA$3:$AA$1315,DataRegularSeason20242025!$B$3:$B$1315, "&lt;=" &amp; GK$1, DataRegularSeason20242025!$D$3:$D$1315, $A12)+SUMIFS(DataRegularSeason20242025!$AB$3:$AB$1315,DataRegularSeason20242025!$B$3:$B$1315, "&lt;=" &amp; GK$1, DataRegularSeason20242025!$E$3:$E$1315, $A12)</f>
        <v>18</v>
      </c>
      <c r="GL12">
        <f>SUMIFS(DataRegularSeason20242025!$AA$3:$AA$1315,DataRegularSeason20242025!$B$3:$B$1315, "&lt;=" &amp; GL$1, DataRegularSeason20242025!$D$3:$D$1315, $A12)+SUMIFS(DataRegularSeason20242025!$AB$3:$AB$1315,DataRegularSeason20242025!$B$3:$B$1315, "&lt;=" &amp; GL$1, DataRegularSeason20242025!$E$3:$E$1315, $A12)</f>
        <v>18</v>
      </c>
      <c r="GM12">
        <f>SUMIFS(DataRegularSeason20242025!$AA$3:$AA$1315,DataRegularSeason20242025!$B$3:$B$1315, "&lt;=" &amp; GM$1, DataRegularSeason20242025!$D$3:$D$1315, $A12)+SUMIFS(DataRegularSeason20242025!$AB$3:$AB$1315,DataRegularSeason20242025!$B$3:$B$1315, "&lt;=" &amp; GM$1, DataRegularSeason20242025!$E$3:$E$1315, $A12)</f>
        <v>18</v>
      </c>
      <c r="GN12">
        <f>SUMIFS(DataRegularSeason20242025!$AA$3:$AA$1315,DataRegularSeason20242025!$B$3:$B$1315, "&lt;=" &amp; GN$1, DataRegularSeason20242025!$D$3:$D$1315, $A12)+SUMIFS(DataRegularSeason20242025!$AB$3:$AB$1315,DataRegularSeason20242025!$B$3:$B$1315, "&lt;=" &amp; GN$1, DataRegularSeason20242025!$E$3:$E$1315, $A12)</f>
        <v>18</v>
      </c>
      <c r="GO12">
        <f>SUMIFS(DataRegularSeason20242025!$AA$3:$AA$1315,DataRegularSeason20242025!$B$3:$B$1315, "&lt;=" &amp; GO$1, DataRegularSeason20242025!$D$3:$D$1315, $A12)+SUMIFS(DataRegularSeason20242025!$AB$3:$AB$1315,DataRegularSeason20242025!$B$3:$B$1315, "&lt;=" &amp; GO$1, DataRegularSeason20242025!$E$3:$E$1315, $A12)</f>
        <v>18</v>
      </c>
      <c r="GP12">
        <f>SUMIFS(DataRegularSeason20242025!$AA$3:$AA$1315,DataRegularSeason20242025!$B$3:$B$1315, "&lt;=" &amp; GP$1, DataRegularSeason20242025!$D$3:$D$1315, $A12)+SUMIFS(DataRegularSeason20242025!$AB$3:$AB$1315,DataRegularSeason20242025!$B$3:$B$1315, "&lt;=" &amp; GP$1, DataRegularSeason20242025!$E$3:$E$1315, $A12)</f>
        <v>18</v>
      </c>
      <c r="GQ12">
        <f>SUMIFS(DataRegularSeason20242025!$AA$3:$AA$1315,DataRegularSeason20242025!$B$3:$B$1315, "&lt;=" &amp; GQ$1, DataRegularSeason20242025!$D$3:$D$1315, $A12)+SUMIFS(DataRegularSeason20242025!$AB$3:$AB$1315,DataRegularSeason20242025!$B$3:$B$1315, "&lt;=" &amp; GQ$1, DataRegularSeason20242025!$E$3:$E$1315, $A12)</f>
        <v>18</v>
      </c>
      <c r="GR12">
        <f>SUMIFS(DataRegularSeason20242025!$AA$3:$AA$1315,DataRegularSeason20242025!$B$3:$B$1315, "&lt;=" &amp; GR$1, DataRegularSeason20242025!$D$3:$D$1315, $A12)+SUMIFS(DataRegularSeason20242025!$AB$3:$AB$1315,DataRegularSeason20242025!$B$3:$B$1315, "&lt;=" &amp; GR$1, DataRegularSeason20242025!$E$3:$E$1315, $A12)</f>
        <v>18</v>
      </c>
      <c r="GS12">
        <f>SUMIFS(DataRegularSeason20242025!$AA$3:$AA$1315,DataRegularSeason20242025!$B$3:$B$1315, "&lt;=" &amp; GS$1, DataRegularSeason20242025!$D$3:$D$1315, $A12)+SUMIFS(DataRegularSeason20242025!$AB$3:$AB$1315,DataRegularSeason20242025!$B$3:$B$1315, "&lt;=" &amp; GS$1, DataRegularSeason20242025!$E$3:$E$1315, $A12)</f>
        <v>18</v>
      </c>
      <c r="GT12">
        <f>SUMIFS(DataRegularSeason20242025!$AA$3:$AA$1315,DataRegularSeason20242025!$B$3:$B$1315, "&lt;=" &amp; GT$1, DataRegularSeason20242025!$D$3:$D$1315, $A12)+SUMIFS(DataRegularSeason20242025!$AB$3:$AB$1315,DataRegularSeason20242025!$B$3:$B$1315, "&lt;=" &amp; GT$1, DataRegularSeason20242025!$E$3:$E$1315, $A12)</f>
        <v>18</v>
      </c>
      <c r="GU12">
        <f>SUMIFS(DataRegularSeason20242025!$AA$3:$AA$1315,DataRegularSeason20242025!$B$3:$B$1315, "&lt;=" &amp; GU$1, DataRegularSeason20242025!$D$3:$D$1315, $A12)+SUMIFS(DataRegularSeason20242025!$AB$3:$AB$1315,DataRegularSeason20242025!$B$3:$B$1315, "&lt;=" &amp; GU$1, DataRegularSeason20242025!$E$3:$E$1315, $A12)</f>
        <v>18</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17</v>
      </c>
      <c r="AP13">
        <f>SUMIFS(DataRegularSeason20242025!$AA$3:$AA$1315,DataRegularSeason20242025!$B$3:$B$1315, "&lt;=" &amp; AP$1, DataRegularSeason20242025!$D$3:$D$1315, $A13)+SUMIFS(DataRegularSeason20242025!$AB$3:$AB$1315,DataRegularSeason20242025!$B$3:$B$1315, "&lt;=" &amp; AP$1, DataRegularSeason20242025!$E$3:$E$1315, $A13)</f>
        <v>17</v>
      </c>
      <c r="AQ13">
        <f>SUMIFS(DataRegularSeason20242025!$AA$3:$AA$1315,DataRegularSeason20242025!$B$3:$B$1315, "&lt;=" &amp; AQ$1, DataRegularSeason20242025!$D$3:$D$1315, $A13)+SUMIFS(DataRegularSeason20242025!$AB$3:$AB$1315,DataRegularSeason20242025!$B$3:$B$1315, "&lt;=" &amp; AQ$1, DataRegularSeason20242025!$E$3:$E$1315, $A13)</f>
        <v>17</v>
      </c>
      <c r="AR13">
        <f>SUMIFS(DataRegularSeason20242025!$AA$3:$AA$1315,DataRegularSeason20242025!$B$3:$B$1315, "&lt;=" &amp; AR$1, DataRegularSeason20242025!$D$3:$D$1315, $A13)+SUMIFS(DataRegularSeason20242025!$AB$3:$AB$1315,DataRegularSeason20242025!$B$3:$B$1315, "&lt;=" &amp; AR$1, DataRegularSeason20242025!$E$3:$E$1315, $A13)</f>
        <v>17</v>
      </c>
      <c r="AS13">
        <f>SUMIFS(DataRegularSeason20242025!$AA$3:$AA$1315,DataRegularSeason20242025!$B$3:$B$1315, "&lt;=" &amp; AS$1, DataRegularSeason20242025!$D$3:$D$1315, $A13)+SUMIFS(DataRegularSeason20242025!$AB$3:$AB$1315,DataRegularSeason20242025!$B$3:$B$1315, "&lt;=" &amp; AS$1, DataRegularSeason20242025!$E$3:$E$1315, $A13)</f>
        <v>17</v>
      </c>
      <c r="AT13">
        <f>SUMIFS(DataRegularSeason20242025!$AA$3:$AA$1315,DataRegularSeason20242025!$B$3:$B$1315, "&lt;=" &amp; AT$1, DataRegularSeason20242025!$D$3:$D$1315, $A13)+SUMIFS(DataRegularSeason20242025!$AB$3:$AB$1315,DataRegularSeason20242025!$B$3:$B$1315, "&lt;=" &amp; AT$1, DataRegularSeason20242025!$E$3:$E$1315, $A13)</f>
        <v>17</v>
      </c>
      <c r="AU13">
        <f>SUMIFS(DataRegularSeason20242025!$AA$3:$AA$1315,DataRegularSeason20242025!$B$3:$B$1315, "&lt;=" &amp; AU$1, DataRegularSeason20242025!$D$3:$D$1315, $A13)+SUMIFS(DataRegularSeason20242025!$AB$3:$AB$1315,DataRegularSeason20242025!$B$3:$B$1315, "&lt;=" &amp; AU$1, DataRegularSeason20242025!$E$3:$E$1315, $A13)</f>
        <v>17</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17</v>
      </c>
      <c r="AZ13">
        <f>SUMIFS(DataRegularSeason20242025!$AA$3:$AA$1315,DataRegularSeason20242025!$B$3:$B$1315, "&lt;=" &amp; AZ$1, DataRegularSeason20242025!$D$3:$D$1315, $A13)+SUMIFS(DataRegularSeason20242025!$AB$3:$AB$1315,DataRegularSeason20242025!$B$3:$B$1315, "&lt;=" &amp; AZ$1, DataRegularSeason20242025!$E$3:$E$1315, $A13)</f>
        <v>17</v>
      </c>
      <c r="BA13">
        <f>SUMIFS(DataRegularSeason20242025!$AA$3:$AA$1315,DataRegularSeason20242025!$B$3:$B$1315, "&lt;=" &amp; BA$1, DataRegularSeason20242025!$D$3:$D$1315, $A13)+SUMIFS(DataRegularSeason20242025!$AB$3:$AB$1315,DataRegularSeason20242025!$B$3:$B$1315, "&lt;=" &amp; BA$1, DataRegularSeason20242025!$E$3:$E$1315, $A13)</f>
        <v>17</v>
      </c>
      <c r="BB13">
        <f>SUMIFS(DataRegularSeason20242025!$AA$3:$AA$1315,DataRegularSeason20242025!$B$3:$B$1315, "&lt;=" &amp; BB$1, DataRegularSeason20242025!$D$3:$D$1315, $A13)+SUMIFS(DataRegularSeason20242025!$AB$3:$AB$1315,DataRegularSeason20242025!$B$3:$B$1315, "&lt;=" &amp; BB$1, DataRegularSeason20242025!$E$3:$E$1315, $A13)</f>
        <v>17</v>
      </c>
      <c r="BC13">
        <f>SUMIFS(DataRegularSeason20242025!$AA$3:$AA$1315,DataRegularSeason20242025!$B$3:$B$1315, "&lt;=" &amp; BC$1, DataRegularSeason20242025!$D$3:$D$1315, $A13)+SUMIFS(DataRegularSeason20242025!$AB$3:$AB$1315,DataRegularSeason20242025!$B$3:$B$1315, "&lt;=" &amp; BC$1, DataRegularSeason20242025!$E$3:$E$1315, $A13)</f>
        <v>17</v>
      </c>
      <c r="BD13">
        <f>SUMIFS(DataRegularSeason20242025!$AA$3:$AA$1315,DataRegularSeason20242025!$B$3:$B$1315, "&lt;=" &amp; BD$1, DataRegularSeason20242025!$D$3:$D$1315, $A13)+SUMIFS(DataRegularSeason20242025!$AB$3:$AB$1315,DataRegularSeason20242025!$B$3:$B$1315, "&lt;=" &amp; BD$1, DataRegularSeason20242025!$E$3:$E$1315, $A13)</f>
        <v>17</v>
      </c>
      <c r="BE13">
        <f>SUMIFS(DataRegularSeason20242025!$AA$3:$AA$1315,DataRegularSeason20242025!$B$3:$B$1315, "&lt;=" &amp; BE$1, DataRegularSeason20242025!$D$3:$D$1315, $A13)+SUMIFS(DataRegularSeason20242025!$AB$3:$AB$1315,DataRegularSeason20242025!$B$3:$B$1315, "&lt;=" &amp; BE$1, DataRegularSeason20242025!$E$3:$E$1315, $A13)</f>
        <v>17</v>
      </c>
      <c r="BF13">
        <f>SUMIFS(DataRegularSeason20242025!$AA$3:$AA$1315,DataRegularSeason20242025!$B$3:$B$1315, "&lt;=" &amp; BF$1, DataRegularSeason20242025!$D$3:$D$1315, $A13)+SUMIFS(DataRegularSeason20242025!$AB$3:$AB$1315,DataRegularSeason20242025!$B$3:$B$1315, "&lt;=" &amp; BF$1, DataRegularSeason20242025!$E$3:$E$1315, $A13)</f>
        <v>17</v>
      </c>
      <c r="BG13">
        <f>SUMIFS(DataRegularSeason20242025!$AA$3:$AA$1315,DataRegularSeason20242025!$B$3:$B$1315, "&lt;=" &amp; BG$1, DataRegularSeason20242025!$D$3:$D$1315, $A13)+SUMIFS(DataRegularSeason20242025!$AB$3:$AB$1315,DataRegularSeason20242025!$B$3:$B$1315, "&lt;=" &amp; BG$1, DataRegularSeason20242025!$E$3:$E$1315, $A13)</f>
        <v>17</v>
      </c>
      <c r="BH13">
        <f>SUMIFS(DataRegularSeason20242025!$AA$3:$AA$1315,DataRegularSeason20242025!$B$3:$B$1315, "&lt;=" &amp; BH$1, DataRegularSeason20242025!$D$3:$D$1315, $A13)+SUMIFS(DataRegularSeason20242025!$AB$3:$AB$1315,DataRegularSeason20242025!$B$3:$B$1315, "&lt;=" &amp; BH$1, DataRegularSeason20242025!$E$3:$E$1315, $A13)</f>
        <v>17</v>
      </c>
      <c r="BI13">
        <f>SUMIFS(DataRegularSeason20242025!$AA$3:$AA$1315,DataRegularSeason20242025!$B$3:$B$1315, "&lt;=" &amp; BI$1, DataRegularSeason20242025!$D$3:$D$1315, $A13)+SUMIFS(DataRegularSeason20242025!$AB$3:$AB$1315,DataRegularSeason20242025!$B$3:$B$1315, "&lt;=" &amp; BI$1, DataRegularSeason20242025!$E$3:$E$1315, $A13)</f>
        <v>17</v>
      </c>
      <c r="BJ13">
        <f>SUMIFS(DataRegularSeason20242025!$AA$3:$AA$1315,DataRegularSeason20242025!$B$3:$B$1315, "&lt;=" &amp; BJ$1, DataRegularSeason20242025!$D$3:$D$1315, $A13)+SUMIFS(DataRegularSeason20242025!$AB$3:$AB$1315,DataRegularSeason20242025!$B$3:$B$1315, "&lt;=" &amp; BJ$1, DataRegularSeason20242025!$E$3:$E$1315, $A13)</f>
        <v>17</v>
      </c>
      <c r="BK13">
        <f>SUMIFS(DataRegularSeason20242025!$AA$3:$AA$1315,DataRegularSeason20242025!$B$3:$B$1315, "&lt;=" &amp; BK$1, DataRegularSeason20242025!$D$3:$D$1315, $A13)+SUMIFS(DataRegularSeason20242025!$AB$3:$AB$1315,DataRegularSeason20242025!$B$3:$B$1315, "&lt;=" &amp; BK$1, DataRegularSeason20242025!$E$3:$E$1315, $A13)</f>
        <v>17</v>
      </c>
      <c r="BL13">
        <f>SUMIFS(DataRegularSeason20242025!$AA$3:$AA$1315,DataRegularSeason20242025!$B$3:$B$1315, "&lt;=" &amp; BL$1, DataRegularSeason20242025!$D$3:$D$1315, $A13)+SUMIFS(DataRegularSeason20242025!$AB$3:$AB$1315,DataRegularSeason20242025!$B$3:$B$1315, "&lt;=" &amp; BL$1, DataRegularSeason20242025!$E$3:$E$1315, $A13)</f>
        <v>17</v>
      </c>
      <c r="BM13">
        <f>SUMIFS(DataRegularSeason20242025!$AA$3:$AA$1315,DataRegularSeason20242025!$B$3:$B$1315, "&lt;=" &amp; BM$1, DataRegularSeason20242025!$D$3:$D$1315, $A13)+SUMIFS(DataRegularSeason20242025!$AB$3:$AB$1315,DataRegularSeason20242025!$B$3:$B$1315, "&lt;=" &amp; BM$1, DataRegularSeason20242025!$E$3:$E$1315, $A13)</f>
        <v>17</v>
      </c>
      <c r="BN13">
        <f>SUMIFS(DataRegularSeason20242025!$AA$3:$AA$1315,DataRegularSeason20242025!$B$3:$B$1315, "&lt;=" &amp; BN$1, DataRegularSeason20242025!$D$3:$D$1315, $A13)+SUMIFS(DataRegularSeason20242025!$AB$3:$AB$1315,DataRegularSeason20242025!$B$3:$B$1315, "&lt;=" &amp; BN$1, DataRegularSeason20242025!$E$3:$E$1315, $A13)</f>
        <v>17</v>
      </c>
      <c r="BO13">
        <f>SUMIFS(DataRegularSeason20242025!$AA$3:$AA$1315,DataRegularSeason20242025!$B$3:$B$1315, "&lt;=" &amp; BO$1, DataRegularSeason20242025!$D$3:$D$1315, $A13)+SUMIFS(DataRegularSeason20242025!$AB$3:$AB$1315,DataRegularSeason20242025!$B$3:$B$1315, "&lt;=" &amp; BO$1, DataRegularSeason20242025!$E$3:$E$1315, $A13)</f>
        <v>17</v>
      </c>
      <c r="BP13">
        <f>SUMIFS(DataRegularSeason20242025!$AA$3:$AA$1315,DataRegularSeason20242025!$B$3:$B$1315, "&lt;=" &amp; BP$1, DataRegularSeason20242025!$D$3:$D$1315, $A13)+SUMIFS(DataRegularSeason20242025!$AB$3:$AB$1315,DataRegularSeason20242025!$B$3:$B$1315, "&lt;=" &amp; BP$1, DataRegularSeason20242025!$E$3:$E$1315, $A13)</f>
        <v>17</v>
      </c>
      <c r="BQ13">
        <f>SUMIFS(DataRegularSeason20242025!$AA$3:$AA$1315,DataRegularSeason20242025!$B$3:$B$1315, "&lt;=" &amp; BQ$1, DataRegularSeason20242025!$D$3:$D$1315, $A13)+SUMIFS(DataRegularSeason20242025!$AB$3:$AB$1315,DataRegularSeason20242025!$B$3:$B$1315, "&lt;=" &amp; BQ$1, DataRegularSeason20242025!$E$3:$E$1315, $A13)</f>
        <v>17</v>
      </c>
      <c r="BR13">
        <f>SUMIFS(DataRegularSeason20242025!$AA$3:$AA$1315,DataRegularSeason20242025!$B$3:$B$1315, "&lt;=" &amp; BR$1, DataRegularSeason20242025!$D$3:$D$1315, $A13)+SUMIFS(DataRegularSeason20242025!$AB$3:$AB$1315,DataRegularSeason20242025!$B$3:$B$1315, "&lt;=" &amp; BR$1, DataRegularSeason20242025!$E$3:$E$1315, $A13)</f>
        <v>17</v>
      </c>
      <c r="BS13">
        <f>SUMIFS(DataRegularSeason20242025!$AA$3:$AA$1315,DataRegularSeason20242025!$B$3:$B$1315, "&lt;=" &amp; BS$1, DataRegularSeason20242025!$D$3:$D$1315, $A13)+SUMIFS(DataRegularSeason20242025!$AB$3:$AB$1315,DataRegularSeason20242025!$B$3:$B$1315, "&lt;=" &amp; BS$1, DataRegularSeason20242025!$E$3:$E$1315, $A13)</f>
        <v>17</v>
      </c>
      <c r="BT13">
        <f>SUMIFS(DataRegularSeason20242025!$AA$3:$AA$1315,DataRegularSeason20242025!$B$3:$B$1315, "&lt;=" &amp; BT$1, DataRegularSeason20242025!$D$3:$D$1315, $A13)+SUMIFS(DataRegularSeason20242025!$AB$3:$AB$1315,DataRegularSeason20242025!$B$3:$B$1315, "&lt;=" &amp; BT$1, DataRegularSeason20242025!$E$3:$E$1315, $A13)</f>
        <v>17</v>
      </c>
      <c r="BU13">
        <f>SUMIFS(DataRegularSeason20242025!$AA$3:$AA$1315,DataRegularSeason20242025!$B$3:$B$1315, "&lt;=" &amp; BU$1, DataRegularSeason20242025!$D$3:$D$1315, $A13)+SUMIFS(DataRegularSeason20242025!$AB$3:$AB$1315,DataRegularSeason20242025!$B$3:$B$1315, "&lt;=" &amp; BU$1, DataRegularSeason20242025!$E$3:$E$1315, $A13)</f>
        <v>17</v>
      </c>
      <c r="BV13">
        <f>SUMIFS(DataRegularSeason20242025!$AA$3:$AA$1315,DataRegularSeason20242025!$B$3:$B$1315, "&lt;=" &amp; BV$1, DataRegularSeason20242025!$D$3:$D$1315, $A13)+SUMIFS(DataRegularSeason20242025!$AB$3:$AB$1315,DataRegularSeason20242025!$B$3:$B$1315, "&lt;=" &amp; BV$1, DataRegularSeason20242025!$E$3:$E$1315, $A13)</f>
        <v>17</v>
      </c>
      <c r="BW13">
        <f>SUMIFS(DataRegularSeason20242025!$AA$3:$AA$1315,DataRegularSeason20242025!$B$3:$B$1315, "&lt;=" &amp; BW$1, DataRegularSeason20242025!$D$3:$D$1315, $A13)+SUMIFS(DataRegularSeason20242025!$AB$3:$AB$1315,DataRegularSeason20242025!$B$3:$B$1315, "&lt;=" &amp; BW$1, DataRegularSeason20242025!$E$3:$E$1315, $A13)</f>
        <v>17</v>
      </c>
      <c r="BX13">
        <f>SUMIFS(DataRegularSeason20242025!$AA$3:$AA$1315,DataRegularSeason20242025!$B$3:$B$1315, "&lt;=" &amp; BX$1, DataRegularSeason20242025!$D$3:$D$1315, $A13)+SUMIFS(DataRegularSeason20242025!$AB$3:$AB$1315,DataRegularSeason20242025!$B$3:$B$1315, "&lt;=" &amp; BX$1, DataRegularSeason20242025!$E$3:$E$1315, $A13)</f>
        <v>17</v>
      </c>
      <c r="BY13">
        <f>SUMIFS(DataRegularSeason20242025!$AA$3:$AA$1315,DataRegularSeason20242025!$B$3:$B$1315, "&lt;=" &amp; BY$1, DataRegularSeason20242025!$D$3:$D$1315, $A13)+SUMIFS(DataRegularSeason20242025!$AB$3:$AB$1315,DataRegularSeason20242025!$B$3:$B$1315, "&lt;=" &amp; BY$1, DataRegularSeason20242025!$E$3:$E$1315, $A13)</f>
        <v>17</v>
      </c>
      <c r="BZ13">
        <f>SUMIFS(DataRegularSeason20242025!$AA$3:$AA$1315,DataRegularSeason20242025!$B$3:$B$1315, "&lt;=" &amp; BZ$1, DataRegularSeason20242025!$D$3:$D$1315, $A13)+SUMIFS(DataRegularSeason20242025!$AB$3:$AB$1315,DataRegularSeason20242025!$B$3:$B$1315, "&lt;=" &amp; BZ$1, DataRegularSeason20242025!$E$3:$E$1315, $A13)</f>
        <v>17</v>
      </c>
      <c r="CA13">
        <f>SUMIFS(DataRegularSeason20242025!$AA$3:$AA$1315,DataRegularSeason20242025!$B$3:$B$1315, "&lt;=" &amp; CA$1, DataRegularSeason20242025!$D$3:$D$1315, $A13)+SUMIFS(DataRegularSeason20242025!$AB$3:$AB$1315,DataRegularSeason20242025!$B$3:$B$1315, "&lt;=" &amp; CA$1, DataRegularSeason20242025!$E$3:$E$1315, $A13)</f>
        <v>17</v>
      </c>
      <c r="CB13">
        <f>SUMIFS(DataRegularSeason20242025!$AA$3:$AA$1315,DataRegularSeason20242025!$B$3:$B$1315, "&lt;=" &amp; CB$1, DataRegularSeason20242025!$D$3:$D$1315, $A13)+SUMIFS(DataRegularSeason20242025!$AB$3:$AB$1315,DataRegularSeason20242025!$B$3:$B$1315, "&lt;=" &amp; CB$1, DataRegularSeason20242025!$E$3:$E$1315, $A13)</f>
        <v>17</v>
      </c>
      <c r="CC13">
        <f>SUMIFS(DataRegularSeason20242025!$AA$3:$AA$1315,DataRegularSeason20242025!$B$3:$B$1315, "&lt;=" &amp; CC$1, DataRegularSeason20242025!$D$3:$D$1315, $A13)+SUMIFS(DataRegularSeason20242025!$AB$3:$AB$1315,DataRegularSeason20242025!$B$3:$B$1315, "&lt;=" &amp; CC$1, DataRegularSeason20242025!$E$3:$E$1315, $A13)</f>
        <v>17</v>
      </c>
      <c r="CD13">
        <f>SUMIFS(DataRegularSeason20242025!$AA$3:$AA$1315,DataRegularSeason20242025!$B$3:$B$1315, "&lt;=" &amp; CD$1, DataRegularSeason20242025!$D$3:$D$1315, $A13)+SUMIFS(DataRegularSeason20242025!$AB$3:$AB$1315,DataRegularSeason20242025!$B$3:$B$1315, "&lt;=" &amp; CD$1, DataRegularSeason20242025!$E$3:$E$1315, $A13)</f>
        <v>17</v>
      </c>
      <c r="CE13">
        <f>SUMIFS(DataRegularSeason20242025!$AA$3:$AA$1315,DataRegularSeason20242025!$B$3:$B$1315, "&lt;=" &amp; CE$1, DataRegularSeason20242025!$D$3:$D$1315, $A13)+SUMIFS(DataRegularSeason20242025!$AB$3:$AB$1315,DataRegularSeason20242025!$B$3:$B$1315, "&lt;=" &amp; CE$1, DataRegularSeason20242025!$E$3:$E$1315, $A13)</f>
        <v>17</v>
      </c>
      <c r="CF13">
        <f>SUMIFS(DataRegularSeason20242025!$AA$3:$AA$1315,DataRegularSeason20242025!$B$3:$B$1315, "&lt;=" &amp; CF$1, DataRegularSeason20242025!$D$3:$D$1315, $A13)+SUMIFS(DataRegularSeason20242025!$AB$3:$AB$1315,DataRegularSeason20242025!$B$3:$B$1315, "&lt;=" &amp; CF$1, DataRegularSeason20242025!$E$3:$E$1315, $A13)</f>
        <v>17</v>
      </c>
      <c r="CG13">
        <f>SUMIFS(DataRegularSeason20242025!$AA$3:$AA$1315,DataRegularSeason20242025!$B$3:$B$1315, "&lt;=" &amp; CG$1, DataRegularSeason20242025!$D$3:$D$1315, $A13)+SUMIFS(DataRegularSeason20242025!$AB$3:$AB$1315,DataRegularSeason20242025!$B$3:$B$1315, "&lt;=" &amp; CG$1, DataRegularSeason20242025!$E$3:$E$1315, $A13)</f>
        <v>17</v>
      </c>
      <c r="CH13">
        <f>SUMIFS(DataRegularSeason20242025!$AA$3:$AA$1315,DataRegularSeason20242025!$B$3:$B$1315, "&lt;=" &amp; CH$1, DataRegularSeason20242025!$D$3:$D$1315, $A13)+SUMIFS(DataRegularSeason20242025!$AB$3:$AB$1315,DataRegularSeason20242025!$B$3:$B$1315, "&lt;=" &amp; CH$1, DataRegularSeason20242025!$E$3:$E$1315, $A13)</f>
        <v>17</v>
      </c>
      <c r="CI13">
        <f>SUMIFS(DataRegularSeason20242025!$AA$3:$AA$1315,DataRegularSeason20242025!$B$3:$B$1315, "&lt;=" &amp; CI$1, DataRegularSeason20242025!$D$3:$D$1315, $A13)+SUMIFS(DataRegularSeason20242025!$AB$3:$AB$1315,DataRegularSeason20242025!$B$3:$B$1315, "&lt;=" &amp; CI$1, DataRegularSeason20242025!$E$3:$E$1315, $A13)</f>
        <v>17</v>
      </c>
      <c r="CJ13">
        <f>SUMIFS(DataRegularSeason20242025!$AA$3:$AA$1315,DataRegularSeason20242025!$B$3:$B$1315, "&lt;=" &amp; CJ$1, DataRegularSeason20242025!$D$3:$D$1315, $A13)+SUMIFS(DataRegularSeason20242025!$AB$3:$AB$1315,DataRegularSeason20242025!$B$3:$B$1315, "&lt;=" &amp; CJ$1, DataRegularSeason20242025!$E$3:$E$1315, $A13)</f>
        <v>17</v>
      </c>
      <c r="CK13">
        <f>SUMIFS(DataRegularSeason20242025!$AA$3:$AA$1315,DataRegularSeason20242025!$B$3:$B$1315, "&lt;=" &amp; CK$1, DataRegularSeason20242025!$D$3:$D$1315, $A13)+SUMIFS(DataRegularSeason20242025!$AB$3:$AB$1315,DataRegularSeason20242025!$B$3:$B$1315, "&lt;=" &amp; CK$1, DataRegularSeason20242025!$E$3:$E$1315, $A13)</f>
        <v>17</v>
      </c>
      <c r="CL13">
        <f>SUMIFS(DataRegularSeason20242025!$AA$3:$AA$1315,DataRegularSeason20242025!$B$3:$B$1315, "&lt;=" &amp; CL$1, DataRegularSeason20242025!$D$3:$D$1315, $A13)+SUMIFS(DataRegularSeason20242025!$AB$3:$AB$1315,DataRegularSeason20242025!$B$3:$B$1315, "&lt;=" &amp; CL$1, DataRegularSeason20242025!$E$3:$E$1315, $A13)</f>
        <v>17</v>
      </c>
      <c r="CM13">
        <f>SUMIFS(DataRegularSeason20242025!$AA$3:$AA$1315,DataRegularSeason20242025!$B$3:$B$1315, "&lt;=" &amp; CM$1, DataRegularSeason20242025!$D$3:$D$1315, $A13)+SUMIFS(DataRegularSeason20242025!$AB$3:$AB$1315,DataRegularSeason20242025!$B$3:$B$1315, "&lt;=" &amp; CM$1, DataRegularSeason20242025!$E$3:$E$1315, $A13)</f>
        <v>17</v>
      </c>
      <c r="CN13">
        <f>SUMIFS(DataRegularSeason20242025!$AA$3:$AA$1315,DataRegularSeason20242025!$B$3:$B$1315, "&lt;=" &amp; CN$1, DataRegularSeason20242025!$D$3:$D$1315, $A13)+SUMIFS(DataRegularSeason20242025!$AB$3:$AB$1315,DataRegularSeason20242025!$B$3:$B$1315, "&lt;=" &amp; CN$1, DataRegularSeason20242025!$E$3:$E$1315, $A13)</f>
        <v>17</v>
      </c>
      <c r="CO13">
        <f>SUMIFS(DataRegularSeason20242025!$AA$3:$AA$1315,DataRegularSeason20242025!$B$3:$B$1315, "&lt;=" &amp; CO$1, DataRegularSeason20242025!$D$3:$D$1315, $A13)+SUMIFS(DataRegularSeason20242025!$AB$3:$AB$1315,DataRegularSeason20242025!$B$3:$B$1315, "&lt;=" &amp; CO$1, DataRegularSeason20242025!$E$3:$E$1315, $A13)</f>
        <v>17</v>
      </c>
      <c r="CP13">
        <f>SUMIFS(DataRegularSeason20242025!$AA$3:$AA$1315,DataRegularSeason20242025!$B$3:$B$1315, "&lt;=" &amp; CP$1, DataRegularSeason20242025!$D$3:$D$1315, $A13)+SUMIFS(DataRegularSeason20242025!$AB$3:$AB$1315,DataRegularSeason20242025!$B$3:$B$1315, "&lt;=" &amp; CP$1, DataRegularSeason20242025!$E$3:$E$1315, $A13)</f>
        <v>17</v>
      </c>
      <c r="CQ13">
        <f>SUMIFS(DataRegularSeason20242025!$AA$3:$AA$1315,DataRegularSeason20242025!$B$3:$B$1315, "&lt;=" &amp; CQ$1, DataRegularSeason20242025!$D$3:$D$1315, $A13)+SUMIFS(DataRegularSeason20242025!$AB$3:$AB$1315,DataRegularSeason20242025!$B$3:$B$1315, "&lt;=" &amp; CQ$1, DataRegularSeason20242025!$E$3:$E$1315, $A13)</f>
        <v>17</v>
      </c>
      <c r="CR13">
        <f>SUMIFS(DataRegularSeason20242025!$AA$3:$AA$1315,DataRegularSeason20242025!$B$3:$B$1315, "&lt;=" &amp; CR$1, DataRegularSeason20242025!$D$3:$D$1315, $A13)+SUMIFS(DataRegularSeason20242025!$AB$3:$AB$1315,DataRegularSeason20242025!$B$3:$B$1315, "&lt;=" &amp; CR$1, DataRegularSeason20242025!$E$3:$E$1315, $A13)</f>
        <v>17</v>
      </c>
      <c r="CS13">
        <f>SUMIFS(DataRegularSeason20242025!$AA$3:$AA$1315,DataRegularSeason20242025!$B$3:$B$1315, "&lt;=" &amp; CS$1, DataRegularSeason20242025!$D$3:$D$1315, $A13)+SUMIFS(DataRegularSeason20242025!$AB$3:$AB$1315,DataRegularSeason20242025!$B$3:$B$1315, "&lt;=" &amp; CS$1, DataRegularSeason20242025!$E$3:$E$1315, $A13)</f>
        <v>17</v>
      </c>
      <c r="CT13">
        <f>SUMIFS(DataRegularSeason20242025!$AA$3:$AA$1315,DataRegularSeason20242025!$B$3:$B$1315, "&lt;=" &amp; CT$1, DataRegularSeason20242025!$D$3:$D$1315, $A13)+SUMIFS(DataRegularSeason20242025!$AB$3:$AB$1315,DataRegularSeason20242025!$B$3:$B$1315, "&lt;=" &amp; CT$1, DataRegularSeason20242025!$E$3:$E$1315, $A13)</f>
        <v>17</v>
      </c>
      <c r="CU13">
        <f>SUMIFS(DataRegularSeason20242025!$AA$3:$AA$1315,DataRegularSeason20242025!$B$3:$B$1315, "&lt;=" &amp; CU$1, DataRegularSeason20242025!$D$3:$D$1315, $A13)+SUMIFS(DataRegularSeason20242025!$AB$3:$AB$1315,DataRegularSeason20242025!$B$3:$B$1315, "&lt;=" &amp; CU$1, DataRegularSeason20242025!$E$3:$E$1315, $A13)</f>
        <v>17</v>
      </c>
      <c r="CV13">
        <f>SUMIFS(DataRegularSeason20242025!$AA$3:$AA$1315,DataRegularSeason20242025!$B$3:$B$1315, "&lt;=" &amp; CV$1, DataRegularSeason20242025!$D$3:$D$1315, $A13)+SUMIFS(DataRegularSeason20242025!$AB$3:$AB$1315,DataRegularSeason20242025!$B$3:$B$1315, "&lt;=" &amp; CV$1, DataRegularSeason20242025!$E$3:$E$1315, $A13)</f>
        <v>17</v>
      </c>
      <c r="CW13">
        <f>SUMIFS(DataRegularSeason20242025!$AA$3:$AA$1315,DataRegularSeason20242025!$B$3:$B$1315, "&lt;=" &amp; CW$1, DataRegularSeason20242025!$D$3:$D$1315, $A13)+SUMIFS(DataRegularSeason20242025!$AB$3:$AB$1315,DataRegularSeason20242025!$B$3:$B$1315, "&lt;=" &amp; CW$1, DataRegularSeason20242025!$E$3:$E$1315, $A13)</f>
        <v>17</v>
      </c>
      <c r="CX13">
        <f>SUMIFS(DataRegularSeason20242025!$AA$3:$AA$1315,DataRegularSeason20242025!$B$3:$B$1315, "&lt;=" &amp; CX$1, DataRegularSeason20242025!$D$3:$D$1315, $A13)+SUMIFS(DataRegularSeason20242025!$AB$3:$AB$1315,DataRegularSeason20242025!$B$3:$B$1315, "&lt;=" &amp; CX$1, DataRegularSeason20242025!$E$3:$E$1315, $A13)</f>
        <v>17</v>
      </c>
      <c r="CY13">
        <f>SUMIFS(DataRegularSeason20242025!$AA$3:$AA$1315,DataRegularSeason20242025!$B$3:$B$1315, "&lt;=" &amp; CY$1, DataRegularSeason20242025!$D$3:$D$1315, $A13)+SUMIFS(DataRegularSeason20242025!$AB$3:$AB$1315,DataRegularSeason20242025!$B$3:$B$1315, "&lt;=" &amp; CY$1, DataRegularSeason20242025!$E$3:$E$1315, $A13)</f>
        <v>17</v>
      </c>
      <c r="CZ13">
        <f>SUMIFS(DataRegularSeason20242025!$AA$3:$AA$1315,DataRegularSeason20242025!$B$3:$B$1315, "&lt;=" &amp; CZ$1, DataRegularSeason20242025!$D$3:$D$1315, $A13)+SUMIFS(DataRegularSeason20242025!$AB$3:$AB$1315,DataRegularSeason20242025!$B$3:$B$1315, "&lt;=" &amp; CZ$1, DataRegularSeason20242025!$E$3:$E$1315, $A13)</f>
        <v>17</v>
      </c>
      <c r="DA13">
        <f>SUMIFS(DataRegularSeason20242025!$AA$3:$AA$1315,DataRegularSeason20242025!$B$3:$B$1315, "&lt;=" &amp; DA$1, DataRegularSeason20242025!$D$3:$D$1315, $A13)+SUMIFS(DataRegularSeason20242025!$AB$3:$AB$1315,DataRegularSeason20242025!$B$3:$B$1315, "&lt;=" &amp; DA$1, DataRegularSeason20242025!$E$3:$E$1315, $A13)</f>
        <v>17</v>
      </c>
      <c r="DB13">
        <f>SUMIFS(DataRegularSeason20242025!$AA$3:$AA$1315,DataRegularSeason20242025!$B$3:$B$1315, "&lt;=" &amp; DB$1, DataRegularSeason20242025!$D$3:$D$1315, $A13)+SUMIFS(DataRegularSeason20242025!$AB$3:$AB$1315,DataRegularSeason20242025!$B$3:$B$1315, "&lt;=" &amp; DB$1, DataRegularSeason20242025!$E$3:$E$1315, $A13)</f>
        <v>17</v>
      </c>
      <c r="DC13">
        <f>SUMIFS(DataRegularSeason20242025!$AA$3:$AA$1315,DataRegularSeason20242025!$B$3:$B$1315, "&lt;=" &amp; DC$1, DataRegularSeason20242025!$D$3:$D$1315, $A13)+SUMIFS(DataRegularSeason20242025!$AB$3:$AB$1315,DataRegularSeason20242025!$B$3:$B$1315, "&lt;=" &amp; DC$1, DataRegularSeason20242025!$E$3:$E$1315, $A13)</f>
        <v>17</v>
      </c>
      <c r="DD13">
        <f>SUMIFS(DataRegularSeason20242025!$AA$3:$AA$1315,DataRegularSeason20242025!$B$3:$B$1315, "&lt;=" &amp; DD$1, DataRegularSeason20242025!$D$3:$D$1315, $A13)+SUMIFS(DataRegularSeason20242025!$AB$3:$AB$1315,DataRegularSeason20242025!$B$3:$B$1315, "&lt;=" &amp; DD$1, DataRegularSeason20242025!$E$3:$E$1315, $A13)</f>
        <v>17</v>
      </c>
      <c r="DE13">
        <f>SUMIFS(DataRegularSeason20242025!$AA$3:$AA$1315,DataRegularSeason20242025!$B$3:$B$1315, "&lt;=" &amp; DE$1, DataRegularSeason20242025!$D$3:$D$1315, $A13)+SUMIFS(DataRegularSeason20242025!$AB$3:$AB$1315,DataRegularSeason20242025!$B$3:$B$1315, "&lt;=" &amp; DE$1, DataRegularSeason20242025!$E$3:$E$1315, $A13)</f>
        <v>17</v>
      </c>
      <c r="DF13">
        <f>SUMIFS(DataRegularSeason20242025!$AA$3:$AA$1315,DataRegularSeason20242025!$B$3:$B$1315, "&lt;=" &amp; DF$1, DataRegularSeason20242025!$D$3:$D$1315, $A13)+SUMIFS(DataRegularSeason20242025!$AB$3:$AB$1315,DataRegularSeason20242025!$B$3:$B$1315, "&lt;=" &amp; DF$1, DataRegularSeason20242025!$E$3:$E$1315, $A13)</f>
        <v>17</v>
      </c>
      <c r="DG13">
        <f>SUMIFS(DataRegularSeason20242025!$AA$3:$AA$1315,DataRegularSeason20242025!$B$3:$B$1315, "&lt;=" &amp; DG$1, DataRegularSeason20242025!$D$3:$D$1315, $A13)+SUMIFS(DataRegularSeason20242025!$AB$3:$AB$1315,DataRegularSeason20242025!$B$3:$B$1315, "&lt;=" &amp; DG$1, DataRegularSeason20242025!$E$3:$E$1315, $A13)</f>
        <v>17</v>
      </c>
      <c r="DH13">
        <f>SUMIFS(DataRegularSeason20242025!$AA$3:$AA$1315,DataRegularSeason20242025!$B$3:$B$1315, "&lt;=" &amp; DH$1, DataRegularSeason20242025!$D$3:$D$1315, $A13)+SUMIFS(DataRegularSeason20242025!$AB$3:$AB$1315,DataRegularSeason20242025!$B$3:$B$1315, "&lt;=" &amp; DH$1, DataRegularSeason20242025!$E$3:$E$1315, $A13)</f>
        <v>17</v>
      </c>
      <c r="DI13">
        <f>SUMIFS(DataRegularSeason20242025!$AA$3:$AA$1315,DataRegularSeason20242025!$B$3:$B$1315, "&lt;=" &amp; DI$1, DataRegularSeason20242025!$D$3:$D$1315, $A13)+SUMIFS(DataRegularSeason20242025!$AB$3:$AB$1315,DataRegularSeason20242025!$B$3:$B$1315, "&lt;=" &amp; DI$1, DataRegularSeason20242025!$E$3:$E$1315, $A13)</f>
        <v>17</v>
      </c>
      <c r="DJ13">
        <f>SUMIFS(DataRegularSeason20242025!$AA$3:$AA$1315,DataRegularSeason20242025!$B$3:$B$1315, "&lt;=" &amp; DJ$1, DataRegularSeason20242025!$D$3:$D$1315, $A13)+SUMIFS(DataRegularSeason20242025!$AB$3:$AB$1315,DataRegularSeason20242025!$B$3:$B$1315, "&lt;=" &amp; DJ$1, DataRegularSeason20242025!$E$3:$E$1315, $A13)</f>
        <v>17</v>
      </c>
      <c r="DK13">
        <f>SUMIFS(DataRegularSeason20242025!$AA$3:$AA$1315,DataRegularSeason20242025!$B$3:$B$1315, "&lt;=" &amp; DK$1, DataRegularSeason20242025!$D$3:$D$1315, $A13)+SUMIFS(DataRegularSeason20242025!$AB$3:$AB$1315,DataRegularSeason20242025!$B$3:$B$1315, "&lt;=" &amp; DK$1, DataRegularSeason20242025!$E$3:$E$1315, $A13)</f>
        <v>17</v>
      </c>
      <c r="DL13">
        <f>SUMIFS(DataRegularSeason20242025!$AA$3:$AA$1315,DataRegularSeason20242025!$B$3:$B$1315, "&lt;=" &amp; DL$1, DataRegularSeason20242025!$D$3:$D$1315, $A13)+SUMIFS(DataRegularSeason20242025!$AB$3:$AB$1315,DataRegularSeason20242025!$B$3:$B$1315, "&lt;=" &amp; DL$1, DataRegularSeason20242025!$E$3:$E$1315, $A13)</f>
        <v>17</v>
      </c>
      <c r="DM13">
        <f>SUMIFS(DataRegularSeason20242025!$AA$3:$AA$1315,DataRegularSeason20242025!$B$3:$B$1315, "&lt;=" &amp; DM$1, DataRegularSeason20242025!$D$3:$D$1315, $A13)+SUMIFS(DataRegularSeason20242025!$AB$3:$AB$1315,DataRegularSeason20242025!$B$3:$B$1315, "&lt;=" &amp; DM$1, DataRegularSeason20242025!$E$3:$E$1315, $A13)</f>
        <v>17</v>
      </c>
      <c r="DN13">
        <f>SUMIFS(DataRegularSeason20242025!$AA$3:$AA$1315,DataRegularSeason20242025!$B$3:$B$1315, "&lt;=" &amp; DN$1, DataRegularSeason20242025!$D$3:$D$1315, $A13)+SUMIFS(DataRegularSeason20242025!$AB$3:$AB$1315,DataRegularSeason20242025!$B$3:$B$1315, "&lt;=" &amp; DN$1, DataRegularSeason20242025!$E$3:$E$1315, $A13)</f>
        <v>17</v>
      </c>
      <c r="DO13">
        <f>SUMIFS(DataRegularSeason20242025!$AA$3:$AA$1315,DataRegularSeason20242025!$B$3:$B$1315, "&lt;=" &amp; DO$1, DataRegularSeason20242025!$D$3:$D$1315, $A13)+SUMIFS(DataRegularSeason20242025!$AB$3:$AB$1315,DataRegularSeason20242025!$B$3:$B$1315, "&lt;=" &amp; DO$1, DataRegularSeason20242025!$E$3:$E$1315, $A13)</f>
        <v>17</v>
      </c>
      <c r="DP13">
        <f>SUMIFS(DataRegularSeason20242025!$AA$3:$AA$1315,DataRegularSeason20242025!$B$3:$B$1315, "&lt;=" &amp; DP$1, DataRegularSeason20242025!$D$3:$D$1315, $A13)+SUMIFS(DataRegularSeason20242025!$AB$3:$AB$1315,DataRegularSeason20242025!$B$3:$B$1315, "&lt;=" &amp; DP$1, DataRegularSeason20242025!$E$3:$E$1315, $A13)</f>
        <v>17</v>
      </c>
      <c r="DQ13">
        <f>SUMIFS(DataRegularSeason20242025!$AA$3:$AA$1315,DataRegularSeason20242025!$B$3:$B$1315, "&lt;=" &amp; DQ$1, DataRegularSeason20242025!$D$3:$D$1315, $A13)+SUMIFS(DataRegularSeason20242025!$AB$3:$AB$1315,DataRegularSeason20242025!$B$3:$B$1315, "&lt;=" &amp; DQ$1, DataRegularSeason20242025!$E$3:$E$1315, $A13)</f>
        <v>17</v>
      </c>
      <c r="DR13">
        <f>SUMIFS(DataRegularSeason20242025!$AA$3:$AA$1315,DataRegularSeason20242025!$B$3:$B$1315, "&lt;=" &amp; DR$1, DataRegularSeason20242025!$D$3:$D$1315, $A13)+SUMIFS(DataRegularSeason20242025!$AB$3:$AB$1315,DataRegularSeason20242025!$B$3:$B$1315, "&lt;=" &amp; DR$1, DataRegularSeason20242025!$E$3:$E$1315, $A13)</f>
        <v>17</v>
      </c>
      <c r="DS13">
        <f>SUMIFS(DataRegularSeason20242025!$AA$3:$AA$1315,DataRegularSeason20242025!$B$3:$B$1315, "&lt;=" &amp; DS$1, DataRegularSeason20242025!$D$3:$D$1315, $A13)+SUMIFS(DataRegularSeason20242025!$AB$3:$AB$1315,DataRegularSeason20242025!$B$3:$B$1315, "&lt;=" &amp; DS$1, DataRegularSeason20242025!$E$3:$E$1315, $A13)</f>
        <v>17</v>
      </c>
      <c r="DT13">
        <f>SUMIFS(DataRegularSeason20242025!$AA$3:$AA$1315,DataRegularSeason20242025!$B$3:$B$1315, "&lt;=" &amp; DT$1, DataRegularSeason20242025!$D$3:$D$1315, $A13)+SUMIFS(DataRegularSeason20242025!$AB$3:$AB$1315,DataRegularSeason20242025!$B$3:$B$1315, "&lt;=" &amp; DT$1, DataRegularSeason20242025!$E$3:$E$1315, $A13)</f>
        <v>17</v>
      </c>
      <c r="DU13">
        <f>SUMIFS(DataRegularSeason20242025!$AA$3:$AA$1315,DataRegularSeason20242025!$B$3:$B$1315, "&lt;=" &amp; DU$1, DataRegularSeason20242025!$D$3:$D$1315, $A13)+SUMIFS(DataRegularSeason20242025!$AB$3:$AB$1315,DataRegularSeason20242025!$B$3:$B$1315, "&lt;=" &amp; DU$1, DataRegularSeason20242025!$E$3:$E$1315, $A13)</f>
        <v>17</v>
      </c>
      <c r="DV13">
        <f>SUMIFS(DataRegularSeason20242025!$AA$3:$AA$1315,DataRegularSeason20242025!$B$3:$B$1315, "&lt;=" &amp; DV$1, DataRegularSeason20242025!$D$3:$D$1315, $A13)+SUMIFS(DataRegularSeason20242025!$AB$3:$AB$1315,DataRegularSeason20242025!$B$3:$B$1315, "&lt;=" &amp; DV$1, DataRegularSeason20242025!$E$3:$E$1315, $A13)</f>
        <v>17</v>
      </c>
      <c r="DW13">
        <f>SUMIFS(DataRegularSeason20242025!$AA$3:$AA$1315,DataRegularSeason20242025!$B$3:$B$1315, "&lt;=" &amp; DW$1, DataRegularSeason20242025!$D$3:$D$1315, $A13)+SUMIFS(DataRegularSeason20242025!$AB$3:$AB$1315,DataRegularSeason20242025!$B$3:$B$1315, "&lt;=" &amp; DW$1, DataRegularSeason20242025!$E$3:$E$1315, $A13)</f>
        <v>17</v>
      </c>
      <c r="DX13">
        <f>SUMIFS(DataRegularSeason20242025!$AA$3:$AA$1315,DataRegularSeason20242025!$B$3:$B$1315, "&lt;=" &amp; DX$1, DataRegularSeason20242025!$D$3:$D$1315, $A13)+SUMIFS(DataRegularSeason20242025!$AB$3:$AB$1315,DataRegularSeason20242025!$B$3:$B$1315, "&lt;=" &amp; DX$1, DataRegularSeason20242025!$E$3:$E$1315, $A13)</f>
        <v>17</v>
      </c>
      <c r="DY13">
        <f>SUMIFS(DataRegularSeason20242025!$AA$3:$AA$1315,DataRegularSeason20242025!$B$3:$B$1315, "&lt;=" &amp; DY$1, DataRegularSeason20242025!$D$3:$D$1315, $A13)+SUMIFS(DataRegularSeason20242025!$AB$3:$AB$1315,DataRegularSeason20242025!$B$3:$B$1315, "&lt;=" &amp; DY$1, DataRegularSeason20242025!$E$3:$E$1315, $A13)</f>
        <v>17</v>
      </c>
      <c r="DZ13">
        <f>SUMIFS(DataRegularSeason20242025!$AA$3:$AA$1315,DataRegularSeason20242025!$B$3:$B$1315, "&lt;=" &amp; DZ$1, DataRegularSeason20242025!$D$3:$D$1315, $A13)+SUMIFS(DataRegularSeason20242025!$AB$3:$AB$1315,DataRegularSeason20242025!$B$3:$B$1315, "&lt;=" &amp; DZ$1, DataRegularSeason20242025!$E$3:$E$1315, $A13)</f>
        <v>17</v>
      </c>
      <c r="EA13">
        <f>SUMIFS(DataRegularSeason20242025!$AA$3:$AA$1315,DataRegularSeason20242025!$B$3:$B$1315, "&lt;=" &amp; EA$1, DataRegularSeason20242025!$D$3:$D$1315, $A13)+SUMIFS(DataRegularSeason20242025!$AB$3:$AB$1315,DataRegularSeason20242025!$B$3:$B$1315, "&lt;=" &amp; EA$1, DataRegularSeason20242025!$E$3:$E$1315, $A13)</f>
        <v>17</v>
      </c>
      <c r="EB13">
        <f>SUMIFS(DataRegularSeason20242025!$AA$3:$AA$1315,DataRegularSeason20242025!$B$3:$B$1315, "&lt;=" &amp; EB$1, DataRegularSeason20242025!$D$3:$D$1315, $A13)+SUMIFS(DataRegularSeason20242025!$AB$3:$AB$1315,DataRegularSeason20242025!$B$3:$B$1315, "&lt;=" &amp; EB$1, DataRegularSeason20242025!$E$3:$E$1315, $A13)</f>
        <v>17</v>
      </c>
      <c r="EC13">
        <f>SUMIFS(DataRegularSeason20242025!$AA$3:$AA$1315,DataRegularSeason20242025!$B$3:$B$1315, "&lt;=" &amp; EC$1, DataRegularSeason20242025!$D$3:$D$1315, $A13)+SUMIFS(DataRegularSeason20242025!$AB$3:$AB$1315,DataRegularSeason20242025!$B$3:$B$1315, "&lt;=" &amp; EC$1, DataRegularSeason20242025!$E$3:$E$1315, $A13)</f>
        <v>17</v>
      </c>
      <c r="ED13">
        <f>SUMIFS(DataRegularSeason20242025!$AA$3:$AA$1315,DataRegularSeason20242025!$B$3:$B$1315, "&lt;=" &amp; ED$1, DataRegularSeason20242025!$D$3:$D$1315, $A13)+SUMIFS(DataRegularSeason20242025!$AB$3:$AB$1315,DataRegularSeason20242025!$B$3:$B$1315, "&lt;=" &amp; ED$1, DataRegularSeason20242025!$E$3:$E$1315, $A13)</f>
        <v>17</v>
      </c>
      <c r="EE13">
        <f>SUMIFS(DataRegularSeason20242025!$AA$3:$AA$1315,DataRegularSeason20242025!$B$3:$B$1315, "&lt;=" &amp; EE$1, DataRegularSeason20242025!$D$3:$D$1315, $A13)+SUMIFS(DataRegularSeason20242025!$AB$3:$AB$1315,DataRegularSeason20242025!$B$3:$B$1315, "&lt;=" &amp; EE$1, DataRegularSeason20242025!$E$3:$E$1315, $A13)</f>
        <v>17</v>
      </c>
      <c r="EF13">
        <f>SUMIFS(DataRegularSeason20242025!$AA$3:$AA$1315,DataRegularSeason20242025!$B$3:$B$1315, "&lt;=" &amp; EF$1, DataRegularSeason20242025!$D$3:$D$1315, $A13)+SUMIFS(DataRegularSeason20242025!$AB$3:$AB$1315,DataRegularSeason20242025!$B$3:$B$1315, "&lt;=" &amp; EF$1, DataRegularSeason20242025!$E$3:$E$1315, $A13)</f>
        <v>17</v>
      </c>
      <c r="EG13">
        <f>SUMIFS(DataRegularSeason20242025!$AA$3:$AA$1315,DataRegularSeason20242025!$B$3:$B$1315, "&lt;=" &amp; EG$1, DataRegularSeason20242025!$D$3:$D$1315, $A13)+SUMIFS(DataRegularSeason20242025!$AB$3:$AB$1315,DataRegularSeason20242025!$B$3:$B$1315, "&lt;=" &amp; EG$1, DataRegularSeason20242025!$E$3:$E$1315, $A13)</f>
        <v>17</v>
      </c>
      <c r="EH13">
        <f>SUMIFS(DataRegularSeason20242025!$AA$3:$AA$1315,DataRegularSeason20242025!$B$3:$B$1315, "&lt;=" &amp; EH$1, DataRegularSeason20242025!$D$3:$D$1315, $A13)+SUMIFS(DataRegularSeason20242025!$AB$3:$AB$1315,DataRegularSeason20242025!$B$3:$B$1315, "&lt;=" &amp; EH$1, DataRegularSeason20242025!$E$3:$E$1315, $A13)</f>
        <v>17</v>
      </c>
      <c r="EI13">
        <f>SUMIFS(DataRegularSeason20242025!$AA$3:$AA$1315,DataRegularSeason20242025!$B$3:$B$1315, "&lt;=" &amp; EI$1, DataRegularSeason20242025!$D$3:$D$1315, $A13)+SUMIFS(DataRegularSeason20242025!$AB$3:$AB$1315,DataRegularSeason20242025!$B$3:$B$1315, "&lt;=" &amp; EI$1, DataRegularSeason20242025!$E$3:$E$1315, $A13)</f>
        <v>17</v>
      </c>
      <c r="EJ13">
        <f>SUMIFS(DataRegularSeason20242025!$AA$3:$AA$1315,DataRegularSeason20242025!$B$3:$B$1315, "&lt;=" &amp; EJ$1, DataRegularSeason20242025!$D$3:$D$1315, $A13)+SUMIFS(DataRegularSeason20242025!$AB$3:$AB$1315,DataRegularSeason20242025!$B$3:$B$1315, "&lt;=" &amp; EJ$1, DataRegularSeason20242025!$E$3:$E$1315, $A13)</f>
        <v>17</v>
      </c>
      <c r="EK13">
        <f>SUMIFS(DataRegularSeason20242025!$AA$3:$AA$1315,DataRegularSeason20242025!$B$3:$B$1315, "&lt;=" &amp; EK$1, DataRegularSeason20242025!$D$3:$D$1315, $A13)+SUMIFS(DataRegularSeason20242025!$AB$3:$AB$1315,DataRegularSeason20242025!$B$3:$B$1315, "&lt;=" &amp; EK$1, DataRegularSeason20242025!$E$3:$E$1315, $A13)</f>
        <v>17</v>
      </c>
      <c r="EL13">
        <f>SUMIFS(DataRegularSeason20242025!$AA$3:$AA$1315,DataRegularSeason20242025!$B$3:$B$1315, "&lt;=" &amp; EL$1, DataRegularSeason20242025!$D$3:$D$1315, $A13)+SUMIFS(DataRegularSeason20242025!$AB$3:$AB$1315,DataRegularSeason20242025!$B$3:$B$1315, "&lt;=" &amp; EL$1, DataRegularSeason20242025!$E$3:$E$1315, $A13)</f>
        <v>17</v>
      </c>
      <c r="EM13">
        <f>SUMIFS(DataRegularSeason20242025!$AA$3:$AA$1315,DataRegularSeason20242025!$B$3:$B$1315, "&lt;=" &amp; EM$1, DataRegularSeason20242025!$D$3:$D$1315, $A13)+SUMIFS(DataRegularSeason20242025!$AB$3:$AB$1315,DataRegularSeason20242025!$B$3:$B$1315, "&lt;=" &amp; EM$1, DataRegularSeason20242025!$E$3:$E$1315, $A13)</f>
        <v>17</v>
      </c>
      <c r="EN13">
        <f>SUMIFS(DataRegularSeason20242025!$AA$3:$AA$1315,DataRegularSeason20242025!$B$3:$B$1315, "&lt;=" &amp; EN$1, DataRegularSeason20242025!$D$3:$D$1315, $A13)+SUMIFS(DataRegularSeason20242025!$AB$3:$AB$1315,DataRegularSeason20242025!$B$3:$B$1315, "&lt;=" &amp; EN$1, DataRegularSeason20242025!$E$3:$E$1315, $A13)</f>
        <v>17</v>
      </c>
      <c r="EO13">
        <f>SUMIFS(DataRegularSeason20242025!$AA$3:$AA$1315,DataRegularSeason20242025!$B$3:$B$1315, "&lt;=" &amp; EO$1, DataRegularSeason20242025!$D$3:$D$1315, $A13)+SUMIFS(DataRegularSeason20242025!$AB$3:$AB$1315,DataRegularSeason20242025!$B$3:$B$1315, "&lt;=" &amp; EO$1, DataRegularSeason20242025!$E$3:$E$1315, $A13)</f>
        <v>17</v>
      </c>
      <c r="EP13">
        <f>SUMIFS(DataRegularSeason20242025!$AA$3:$AA$1315,DataRegularSeason20242025!$B$3:$B$1315, "&lt;=" &amp; EP$1, DataRegularSeason20242025!$D$3:$D$1315, $A13)+SUMIFS(DataRegularSeason20242025!$AB$3:$AB$1315,DataRegularSeason20242025!$B$3:$B$1315, "&lt;=" &amp; EP$1, DataRegularSeason20242025!$E$3:$E$1315, $A13)</f>
        <v>17</v>
      </c>
      <c r="EQ13">
        <f>SUMIFS(DataRegularSeason20242025!$AA$3:$AA$1315,DataRegularSeason20242025!$B$3:$B$1315, "&lt;=" &amp; EQ$1, DataRegularSeason20242025!$D$3:$D$1315, $A13)+SUMIFS(DataRegularSeason20242025!$AB$3:$AB$1315,DataRegularSeason20242025!$B$3:$B$1315, "&lt;=" &amp; EQ$1, DataRegularSeason20242025!$E$3:$E$1315, $A13)</f>
        <v>17</v>
      </c>
      <c r="ER13">
        <f>SUMIFS(DataRegularSeason20242025!$AA$3:$AA$1315,DataRegularSeason20242025!$B$3:$B$1315, "&lt;=" &amp; ER$1, DataRegularSeason20242025!$D$3:$D$1315, $A13)+SUMIFS(DataRegularSeason20242025!$AB$3:$AB$1315,DataRegularSeason20242025!$B$3:$B$1315, "&lt;=" &amp; ER$1, DataRegularSeason20242025!$E$3:$E$1315, $A13)</f>
        <v>17</v>
      </c>
      <c r="ES13">
        <f>SUMIFS(DataRegularSeason20242025!$AA$3:$AA$1315,DataRegularSeason20242025!$B$3:$B$1315, "&lt;=" &amp; ES$1, DataRegularSeason20242025!$D$3:$D$1315, $A13)+SUMIFS(DataRegularSeason20242025!$AB$3:$AB$1315,DataRegularSeason20242025!$B$3:$B$1315, "&lt;=" &amp; ES$1, DataRegularSeason20242025!$E$3:$E$1315, $A13)</f>
        <v>17</v>
      </c>
      <c r="ET13">
        <f>SUMIFS(DataRegularSeason20242025!$AA$3:$AA$1315,DataRegularSeason20242025!$B$3:$B$1315, "&lt;=" &amp; ET$1, DataRegularSeason20242025!$D$3:$D$1315, $A13)+SUMIFS(DataRegularSeason20242025!$AB$3:$AB$1315,DataRegularSeason20242025!$B$3:$B$1315, "&lt;=" &amp; ET$1, DataRegularSeason20242025!$E$3:$E$1315, $A13)</f>
        <v>17</v>
      </c>
      <c r="EU13">
        <f>SUMIFS(DataRegularSeason20242025!$AA$3:$AA$1315,DataRegularSeason20242025!$B$3:$B$1315, "&lt;=" &amp; EU$1, DataRegularSeason20242025!$D$3:$D$1315, $A13)+SUMIFS(DataRegularSeason20242025!$AB$3:$AB$1315,DataRegularSeason20242025!$B$3:$B$1315, "&lt;=" &amp; EU$1, DataRegularSeason20242025!$E$3:$E$1315, $A13)</f>
        <v>17</v>
      </c>
      <c r="EV13">
        <f>SUMIFS(DataRegularSeason20242025!$AA$3:$AA$1315,DataRegularSeason20242025!$B$3:$B$1315, "&lt;=" &amp; EV$1, DataRegularSeason20242025!$D$3:$D$1315, $A13)+SUMIFS(DataRegularSeason20242025!$AB$3:$AB$1315,DataRegularSeason20242025!$B$3:$B$1315, "&lt;=" &amp; EV$1, DataRegularSeason20242025!$E$3:$E$1315, $A13)</f>
        <v>17</v>
      </c>
      <c r="EW13">
        <f>SUMIFS(DataRegularSeason20242025!$AA$3:$AA$1315,DataRegularSeason20242025!$B$3:$B$1315, "&lt;=" &amp; EW$1, DataRegularSeason20242025!$D$3:$D$1315, $A13)+SUMIFS(DataRegularSeason20242025!$AB$3:$AB$1315,DataRegularSeason20242025!$B$3:$B$1315, "&lt;=" &amp; EW$1, DataRegularSeason20242025!$E$3:$E$1315, $A13)</f>
        <v>17</v>
      </c>
      <c r="EX13">
        <f>SUMIFS(DataRegularSeason20242025!$AA$3:$AA$1315,DataRegularSeason20242025!$B$3:$B$1315, "&lt;=" &amp; EX$1, DataRegularSeason20242025!$D$3:$D$1315, $A13)+SUMIFS(DataRegularSeason20242025!$AB$3:$AB$1315,DataRegularSeason20242025!$B$3:$B$1315, "&lt;=" &amp; EX$1, DataRegularSeason20242025!$E$3:$E$1315, $A13)</f>
        <v>17</v>
      </c>
      <c r="EY13">
        <f>SUMIFS(DataRegularSeason20242025!$AA$3:$AA$1315,DataRegularSeason20242025!$B$3:$B$1315, "&lt;=" &amp; EY$1, DataRegularSeason20242025!$D$3:$D$1315, $A13)+SUMIFS(DataRegularSeason20242025!$AB$3:$AB$1315,DataRegularSeason20242025!$B$3:$B$1315, "&lt;=" &amp; EY$1, DataRegularSeason20242025!$E$3:$E$1315, $A13)</f>
        <v>17</v>
      </c>
      <c r="EZ13">
        <f>SUMIFS(DataRegularSeason20242025!$AA$3:$AA$1315,DataRegularSeason20242025!$B$3:$B$1315, "&lt;=" &amp; EZ$1, DataRegularSeason20242025!$D$3:$D$1315, $A13)+SUMIFS(DataRegularSeason20242025!$AB$3:$AB$1315,DataRegularSeason20242025!$B$3:$B$1315, "&lt;=" &amp; EZ$1, DataRegularSeason20242025!$E$3:$E$1315, $A13)</f>
        <v>17</v>
      </c>
      <c r="FA13">
        <f>SUMIFS(DataRegularSeason20242025!$AA$3:$AA$1315,DataRegularSeason20242025!$B$3:$B$1315, "&lt;=" &amp; FA$1, DataRegularSeason20242025!$D$3:$D$1315, $A13)+SUMIFS(DataRegularSeason20242025!$AB$3:$AB$1315,DataRegularSeason20242025!$B$3:$B$1315, "&lt;=" &amp; FA$1, DataRegularSeason20242025!$E$3:$E$1315, $A13)</f>
        <v>17</v>
      </c>
      <c r="FB13">
        <f>SUMIFS(DataRegularSeason20242025!$AA$3:$AA$1315,DataRegularSeason20242025!$B$3:$B$1315, "&lt;=" &amp; FB$1, DataRegularSeason20242025!$D$3:$D$1315, $A13)+SUMIFS(DataRegularSeason20242025!$AB$3:$AB$1315,DataRegularSeason20242025!$B$3:$B$1315, "&lt;=" &amp; FB$1, DataRegularSeason20242025!$E$3:$E$1315, $A13)</f>
        <v>17</v>
      </c>
      <c r="FC13">
        <f>SUMIFS(DataRegularSeason20242025!$AA$3:$AA$1315,DataRegularSeason20242025!$B$3:$B$1315, "&lt;=" &amp; FC$1, DataRegularSeason20242025!$D$3:$D$1315, $A13)+SUMIFS(DataRegularSeason20242025!$AB$3:$AB$1315,DataRegularSeason20242025!$B$3:$B$1315, "&lt;=" &amp; FC$1, DataRegularSeason20242025!$E$3:$E$1315, $A13)</f>
        <v>17</v>
      </c>
      <c r="FD13">
        <f>SUMIFS(DataRegularSeason20242025!$AA$3:$AA$1315,DataRegularSeason20242025!$B$3:$B$1315, "&lt;=" &amp; FD$1, DataRegularSeason20242025!$D$3:$D$1315, $A13)+SUMIFS(DataRegularSeason20242025!$AB$3:$AB$1315,DataRegularSeason20242025!$B$3:$B$1315, "&lt;=" &amp; FD$1, DataRegularSeason20242025!$E$3:$E$1315, $A13)</f>
        <v>17</v>
      </c>
      <c r="FE13">
        <f>SUMIFS(DataRegularSeason20242025!$AA$3:$AA$1315,DataRegularSeason20242025!$B$3:$B$1315, "&lt;=" &amp; FE$1, DataRegularSeason20242025!$D$3:$D$1315, $A13)+SUMIFS(DataRegularSeason20242025!$AB$3:$AB$1315,DataRegularSeason20242025!$B$3:$B$1315, "&lt;=" &amp; FE$1, DataRegularSeason20242025!$E$3:$E$1315, $A13)</f>
        <v>17</v>
      </c>
      <c r="FF13">
        <f>SUMIFS(DataRegularSeason20242025!$AA$3:$AA$1315,DataRegularSeason20242025!$B$3:$B$1315, "&lt;=" &amp; FF$1, DataRegularSeason20242025!$D$3:$D$1315, $A13)+SUMIFS(DataRegularSeason20242025!$AB$3:$AB$1315,DataRegularSeason20242025!$B$3:$B$1315, "&lt;=" &amp; FF$1, DataRegularSeason20242025!$E$3:$E$1315, $A13)</f>
        <v>17</v>
      </c>
      <c r="FG13">
        <f>SUMIFS(DataRegularSeason20242025!$AA$3:$AA$1315,DataRegularSeason20242025!$B$3:$B$1315, "&lt;=" &amp; FG$1, DataRegularSeason20242025!$D$3:$D$1315, $A13)+SUMIFS(DataRegularSeason20242025!$AB$3:$AB$1315,DataRegularSeason20242025!$B$3:$B$1315, "&lt;=" &amp; FG$1, DataRegularSeason20242025!$E$3:$E$1315, $A13)</f>
        <v>17</v>
      </c>
      <c r="FH13">
        <f>SUMIFS(DataRegularSeason20242025!$AA$3:$AA$1315,DataRegularSeason20242025!$B$3:$B$1315, "&lt;=" &amp; FH$1, DataRegularSeason20242025!$D$3:$D$1315, $A13)+SUMIFS(DataRegularSeason20242025!$AB$3:$AB$1315,DataRegularSeason20242025!$B$3:$B$1315, "&lt;=" &amp; FH$1, DataRegularSeason20242025!$E$3:$E$1315, $A13)</f>
        <v>17</v>
      </c>
      <c r="FI13">
        <f>SUMIFS(DataRegularSeason20242025!$AA$3:$AA$1315,DataRegularSeason20242025!$B$3:$B$1315, "&lt;=" &amp; FI$1, DataRegularSeason20242025!$D$3:$D$1315, $A13)+SUMIFS(DataRegularSeason20242025!$AB$3:$AB$1315,DataRegularSeason20242025!$B$3:$B$1315, "&lt;=" &amp; FI$1, DataRegularSeason20242025!$E$3:$E$1315, $A13)</f>
        <v>17</v>
      </c>
      <c r="FJ13">
        <f>SUMIFS(DataRegularSeason20242025!$AA$3:$AA$1315,DataRegularSeason20242025!$B$3:$B$1315, "&lt;=" &amp; FJ$1, DataRegularSeason20242025!$D$3:$D$1315, $A13)+SUMIFS(DataRegularSeason20242025!$AB$3:$AB$1315,DataRegularSeason20242025!$B$3:$B$1315, "&lt;=" &amp; FJ$1, DataRegularSeason20242025!$E$3:$E$1315, $A13)</f>
        <v>17</v>
      </c>
      <c r="FK13">
        <f>SUMIFS(DataRegularSeason20242025!$AA$3:$AA$1315,DataRegularSeason20242025!$B$3:$B$1315, "&lt;=" &amp; FK$1, DataRegularSeason20242025!$D$3:$D$1315, $A13)+SUMIFS(DataRegularSeason20242025!$AB$3:$AB$1315,DataRegularSeason20242025!$B$3:$B$1315, "&lt;=" &amp; FK$1, DataRegularSeason20242025!$E$3:$E$1315, $A13)</f>
        <v>17</v>
      </c>
      <c r="FL13">
        <f>SUMIFS(DataRegularSeason20242025!$AA$3:$AA$1315,DataRegularSeason20242025!$B$3:$B$1315, "&lt;=" &amp; FL$1, DataRegularSeason20242025!$D$3:$D$1315, $A13)+SUMIFS(DataRegularSeason20242025!$AB$3:$AB$1315,DataRegularSeason20242025!$B$3:$B$1315, "&lt;=" &amp; FL$1, DataRegularSeason20242025!$E$3:$E$1315, $A13)</f>
        <v>17</v>
      </c>
      <c r="FM13">
        <f>SUMIFS(DataRegularSeason20242025!$AA$3:$AA$1315,DataRegularSeason20242025!$B$3:$B$1315, "&lt;=" &amp; FM$1, DataRegularSeason20242025!$D$3:$D$1315, $A13)+SUMIFS(DataRegularSeason20242025!$AB$3:$AB$1315,DataRegularSeason20242025!$B$3:$B$1315, "&lt;=" &amp; FM$1, DataRegularSeason20242025!$E$3:$E$1315, $A13)</f>
        <v>17</v>
      </c>
      <c r="FN13">
        <f>SUMIFS(DataRegularSeason20242025!$AA$3:$AA$1315,DataRegularSeason20242025!$B$3:$B$1315, "&lt;=" &amp; FN$1, DataRegularSeason20242025!$D$3:$D$1315, $A13)+SUMIFS(DataRegularSeason20242025!$AB$3:$AB$1315,DataRegularSeason20242025!$B$3:$B$1315, "&lt;=" &amp; FN$1, DataRegularSeason20242025!$E$3:$E$1315, $A13)</f>
        <v>17</v>
      </c>
      <c r="FO13">
        <f>SUMIFS(DataRegularSeason20242025!$AA$3:$AA$1315,DataRegularSeason20242025!$B$3:$B$1315, "&lt;=" &amp; FO$1, DataRegularSeason20242025!$D$3:$D$1315, $A13)+SUMIFS(DataRegularSeason20242025!$AB$3:$AB$1315,DataRegularSeason20242025!$B$3:$B$1315, "&lt;=" &amp; FO$1, DataRegularSeason20242025!$E$3:$E$1315, $A13)</f>
        <v>17</v>
      </c>
      <c r="FP13">
        <f>SUMIFS(DataRegularSeason20242025!$AA$3:$AA$1315,DataRegularSeason20242025!$B$3:$B$1315, "&lt;=" &amp; FP$1, DataRegularSeason20242025!$D$3:$D$1315, $A13)+SUMIFS(DataRegularSeason20242025!$AB$3:$AB$1315,DataRegularSeason20242025!$B$3:$B$1315, "&lt;=" &amp; FP$1, DataRegularSeason20242025!$E$3:$E$1315, $A13)</f>
        <v>17</v>
      </c>
      <c r="FQ13">
        <f>SUMIFS(DataRegularSeason20242025!$AA$3:$AA$1315,DataRegularSeason20242025!$B$3:$B$1315, "&lt;=" &amp; FQ$1, DataRegularSeason20242025!$D$3:$D$1315, $A13)+SUMIFS(DataRegularSeason20242025!$AB$3:$AB$1315,DataRegularSeason20242025!$B$3:$B$1315, "&lt;=" &amp; FQ$1, DataRegularSeason20242025!$E$3:$E$1315, $A13)</f>
        <v>17</v>
      </c>
      <c r="FR13">
        <f>SUMIFS(DataRegularSeason20242025!$AA$3:$AA$1315,DataRegularSeason20242025!$B$3:$B$1315, "&lt;=" &amp; FR$1, DataRegularSeason20242025!$D$3:$D$1315, $A13)+SUMIFS(DataRegularSeason20242025!$AB$3:$AB$1315,DataRegularSeason20242025!$B$3:$B$1315, "&lt;=" &amp; FR$1, DataRegularSeason20242025!$E$3:$E$1315, $A13)</f>
        <v>17</v>
      </c>
      <c r="FS13">
        <f>SUMIFS(DataRegularSeason20242025!$AA$3:$AA$1315,DataRegularSeason20242025!$B$3:$B$1315, "&lt;=" &amp; FS$1, DataRegularSeason20242025!$D$3:$D$1315, $A13)+SUMIFS(DataRegularSeason20242025!$AB$3:$AB$1315,DataRegularSeason20242025!$B$3:$B$1315, "&lt;=" &amp; FS$1, DataRegularSeason20242025!$E$3:$E$1315, $A13)</f>
        <v>17</v>
      </c>
      <c r="FT13">
        <f>SUMIFS(DataRegularSeason20242025!$AA$3:$AA$1315,DataRegularSeason20242025!$B$3:$B$1315, "&lt;=" &amp; FT$1, DataRegularSeason20242025!$D$3:$D$1315, $A13)+SUMIFS(DataRegularSeason20242025!$AB$3:$AB$1315,DataRegularSeason20242025!$B$3:$B$1315, "&lt;=" &amp; FT$1, DataRegularSeason20242025!$E$3:$E$1315, $A13)</f>
        <v>17</v>
      </c>
      <c r="FU13">
        <f>SUMIFS(DataRegularSeason20242025!$AA$3:$AA$1315,DataRegularSeason20242025!$B$3:$B$1315, "&lt;=" &amp; FU$1, DataRegularSeason20242025!$D$3:$D$1315, $A13)+SUMIFS(DataRegularSeason20242025!$AB$3:$AB$1315,DataRegularSeason20242025!$B$3:$B$1315, "&lt;=" &amp; FU$1, DataRegularSeason20242025!$E$3:$E$1315, $A13)</f>
        <v>17</v>
      </c>
      <c r="FV13">
        <f>SUMIFS(DataRegularSeason20242025!$AA$3:$AA$1315,DataRegularSeason20242025!$B$3:$B$1315, "&lt;=" &amp; FV$1, DataRegularSeason20242025!$D$3:$D$1315, $A13)+SUMIFS(DataRegularSeason20242025!$AB$3:$AB$1315,DataRegularSeason20242025!$B$3:$B$1315, "&lt;=" &amp; FV$1, DataRegularSeason20242025!$E$3:$E$1315, $A13)</f>
        <v>17</v>
      </c>
      <c r="FW13">
        <f>SUMIFS(DataRegularSeason20242025!$AA$3:$AA$1315,DataRegularSeason20242025!$B$3:$B$1315, "&lt;=" &amp; FW$1, DataRegularSeason20242025!$D$3:$D$1315, $A13)+SUMIFS(DataRegularSeason20242025!$AB$3:$AB$1315,DataRegularSeason20242025!$B$3:$B$1315, "&lt;=" &amp; FW$1, DataRegularSeason20242025!$E$3:$E$1315, $A13)</f>
        <v>17</v>
      </c>
      <c r="FX13">
        <f>SUMIFS(DataRegularSeason20242025!$AA$3:$AA$1315,DataRegularSeason20242025!$B$3:$B$1315, "&lt;=" &amp; FX$1, DataRegularSeason20242025!$D$3:$D$1315, $A13)+SUMIFS(DataRegularSeason20242025!$AB$3:$AB$1315,DataRegularSeason20242025!$B$3:$B$1315, "&lt;=" &amp; FX$1, DataRegularSeason20242025!$E$3:$E$1315, $A13)</f>
        <v>17</v>
      </c>
      <c r="FY13">
        <f>SUMIFS(DataRegularSeason20242025!$AA$3:$AA$1315,DataRegularSeason20242025!$B$3:$B$1315, "&lt;=" &amp; FY$1, DataRegularSeason20242025!$D$3:$D$1315, $A13)+SUMIFS(DataRegularSeason20242025!$AB$3:$AB$1315,DataRegularSeason20242025!$B$3:$B$1315, "&lt;=" &amp; FY$1, DataRegularSeason20242025!$E$3:$E$1315, $A13)</f>
        <v>17</v>
      </c>
      <c r="FZ13">
        <f>SUMIFS(DataRegularSeason20242025!$AA$3:$AA$1315,DataRegularSeason20242025!$B$3:$B$1315, "&lt;=" &amp; FZ$1, DataRegularSeason20242025!$D$3:$D$1315, $A13)+SUMIFS(DataRegularSeason20242025!$AB$3:$AB$1315,DataRegularSeason20242025!$B$3:$B$1315, "&lt;=" &amp; FZ$1, DataRegularSeason20242025!$E$3:$E$1315, $A13)</f>
        <v>17</v>
      </c>
      <c r="GA13">
        <f>SUMIFS(DataRegularSeason20242025!$AA$3:$AA$1315,DataRegularSeason20242025!$B$3:$B$1315, "&lt;=" &amp; GA$1, DataRegularSeason20242025!$D$3:$D$1315, $A13)+SUMIFS(DataRegularSeason20242025!$AB$3:$AB$1315,DataRegularSeason20242025!$B$3:$B$1315, "&lt;=" &amp; GA$1, DataRegularSeason20242025!$E$3:$E$1315, $A13)</f>
        <v>17</v>
      </c>
      <c r="GB13">
        <f>SUMIFS(DataRegularSeason20242025!$AA$3:$AA$1315,DataRegularSeason20242025!$B$3:$B$1315, "&lt;=" &amp; GB$1, DataRegularSeason20242025!$D$3:$D$1315, $A13)+SUMIFS(DataRegularSeason20242025!$AB$3:$AB$1315,DataRegularSeason20242025!$B$3:$B$1315, "&lt;=" &amp; GB$1, DataRegularSeason20242025!$E$3:$E$1315, $A13)</f>
        <v>17</v>
      </c>
      <c r="GC13">
        <f>SUMIFS(DataRegularSeason20242025!$AA$3:$AA$1315,DataRegularSeason20242025!$B$3:$B$1315, "&lt;=" &amp; GC$1, DataRegularSeason20242025!$D$3:$D$1315, $A13)+SUMIFS(DataRegularSeason20242025!$AB$3:$AB$1315,DataRegularSeason20242025!$B$3:$B$1315, "&lt;=" &amp; GC$1, DataRegularSeason20242025!$E$3:$E$1315, $A13)</f>
        <v>17</v>
      </c>
      <c r="GD13">
        <f>SUMIFS(DataRegularSeason20242025!$AA$3:$AA$1315,DataRegularSeason20242025!$B$3:$B$1315, "&lt;=" &amp; GD$1, DataRegularSeason20242025!$D$3:$D$1315, $A13)+SUMIFS(DataRegularSeason20242025!$AB$3:$AB$1315,DataRegularSeason20242025!$B$3:$B$1315, "&lt;=" &amp; GD$1, DataRegularSeason20242025!$E$3:$E$1315, $A13)</f>
        <v>17</v>
      </c>
      <c r="GE13">
        <f>SUMIFS(DataRegularSeason20242025!$AA$3:$AA$1315,DataRegularSeason20242025!$B$3:$B$1315, "&lt;=" &amp; GE$1, DataRegularSeason20242025!$D$3:$D$1315, $A13)+SUMIFS(DataRegularSeason20242025!$AB$3:$AB$1315,DataRegularSeason20242025!$B$3:$B$1315, "&lt;=" &amp; GE$1, DataRegularSeason20242025!$E$3:$E$1315, $A13)</f>
        <v>17</v>
      </c>
      <c r="GF13">
        <f>SUMIFS(DataRegularSeason20242025!$AA$3:$AA$1315,DataRegularSeason20242025!$B$3:$B$1315, "&lt;=" &amp; GF$1, DataRegularSeason20242025!$D$3:$D$1315, $A13)+SUMIFS(DataRegularSeason20242025!$AB$3:$AB$1315,DataRegularSeason20242025!$B$3:$B$1315, "&lt;=" &amp; GF$1, DataRegularSeason20242025!$E$3:$E$1315, $A13)</f>
        <v>17</v>
      </c>
      <c r="GG13">
        <f>SUMIFS(DataRegularSeason20242025!$AA$3:$AA$1315,DataRegularSeason20242025!$B$3:$B$1315, "&lt;=" &amp; GG$1, DataRegularSeason20242025!$D$3:$D$1315, $A13)+SUMIFS(DataRegularSeason20242025!$AB$3:$AB$1315,DataRegularSeason20242025!$B$3:$B$1315, "&lt;=" &amp; GG$1, DataRegularSeason20242025!$E$3:$E$1315, $A13)</f>
        <v>17</v>
      </c>
      <c r="GH13">
        <f>SUMIFS(DataRegularSeason20242025!$AA$3:$AA$1315,DataRegularSeason20242025!$B$3:$B$1315, "&lt;=" &amp; GH$1, DataRegularSeason20242025!$D$3:$D$1315, $A13)+SUMIFS(DataRegularSeason20242025!$AB$3:$AB$1315,DataRegularSeason20242025!$B$3:$B$1315, "&lt;=" &amp; GH$1, DataRegularSeason20242025!$E$3:$E$1315, $A13)</f>
        <v>17</v>
      </c>
      <c r="GI13">
        <f>SUMIFS(DataRegularSeason20242025!$AA$3:$AA$1315,DataRegularSeason20242025!$B$3:$B$1315, "&lt;=" &amp; GI$1, DataRegularSeason20242025!$D$3:$D$1315, $A13)+SUMIFS(DataRegularSeason20242025!$AB$3:$AB$1315,DataRegularSeason20242025!$B$3:$B$1315, "&lt;=" &amp; GI$1, DataRegularSeason20242025!$E$3:$E$1315, $A13)</f>
        <v>17</v>
      </c>
      <c r="GJ13">
        <f>SUMIFS(DataRegularSeason20242025!$AA$3:$AA$1315,DataRegularSeason20242025!$B$3:$B$1315, "&lt;=" &amp; GJ$1, DataRegularSeason20242025!$D$3:$D$1315, $A13)+SUMIFS(DataRegularSeason20242025!$AB$3:$AB$1315,DataRegularSeason20242025!$B$3:$B$1315, "&lt;=" &amp; GJ$1, DataRegularSeason20242025!$E$3:$E$1315, $A13)</f>
        <v>17</v>
      </c>
      <c r="GK13">
        <f>SUMIFS(DataRegularSeason20242025!$AA$3:$AA$1315,DataRegularSeason20242025!$B$3:$B$1315, "&lt;=" &amp; GK$1, DataRegularSeason20242025!$D$3:$D$1315, $A13)+SUMIFS(DataRegularSeason20242025!$AB$3:$AB$1315,DataRegularSeason20242025!$B$3:$B$1315, "&lt;=" &amp; GK$1, DataRegularSeason20242025!$E$3:$E$1315, $A13)</f>
        <v>17</v>
      </c>
      <c r="GL13">
        <f>SUMIFS(DataRegularSeason20242025!$AA$3:$AA$1315,DataRegularSeason20242025!$B$3:$B$1315, "&lt;=" &amp; GL$1, DataRegularSeason20242025!$D$3:$D$1315, $A13)+SUMIFS(DataRegularSeason20242025!$AB$3:$AB$1315,DataRegularSeason20242025!$B$3:$B$1315, "&lt;=" &amp; GL$1, DataRegularSeason20242025!$E$3:$E$1315, $A13)</f>
        <v>17</v>
      </c>
      <c r="GM13">
        <f>SUMIFS(DataRegularSeason20242025!$AA$3:$AA$1315,DataRegularSeason20242025!$B$3:$B$1315, "&lt;=" &amp; GM$1, DataRegularSeason20242025!$D$3:$D$1315, $A13)+SUMIFS(DataRegularSeason20242025!$AB$3:$AB$1315,DataRegularSeason20242025!$B$3:$B$1315, "&lt;=" &amp; GM$1, DataRegularSeason20242025!$E$3:$E$1315, $A13)</f>
        <v>17</v>
      </c>
      <c r="GN13">
        <f>SUMIFS(DataRegularSeason20242025!$AA$3:$AA$1315,DataRegularSeason20242025!$B$3:$B$1315, "&lt;=" &amp; GN$1, DataRegularSeason20242025!$D$3:$D$1315, $A13)+SUMIFS(DataRegularSeason20242025!$AB$3:$AB$1315,DataRegularSeason20242025!$B$3:$B$1315, "&lt;=" &amp; GN$1, DataRegularSeason20242025!$E$3:$E$1315, $A13)</f>
        <v>17</v>
      </c>
      <c r="GO13">
        <f>SUMIFS(DataRegularSeason20242025!$AA$3:$AA$1315,DataRegularSeason20242025!$B$3:$B$1315, "&lt;=" &amp; GO$1, DataRegularSeason20242025!$D$3:$D$1315, $A13)+SUMIFS(DataRegularSeason20242025!$AB$3:$AB$1315,DataRegularSeason20242025!$B$3:$B$1315, "&lt;=" &amp; GO$1, DataRegularSeason20242025!$E$3:$E$1315, $A13)</f>
        <v>17</v>
      </c>
      <c r="GP13">
        <f>SUMIFS(DataRegularSeason20242025!$AA$3:$AA$1315,DataRegularSeason20242025!$B$3:$B$1315, "&lt;=" &amp; GP$1, DataRegularSeason20242025!$D$3:$D$1315, $A13)+SUMIFS(DataRegularSeason20242025!$AB$3:$AB$1315,DataRegularSeason20242025!$B$3:$B$1315, "&lt;=" &amp; GP$1, DataRegularSeason20242025!$E$3:$E$1315, $A13)</f>
        <v>17</v>
      </c>
      <c r="GQ13">
        <f>SUMIFS(DataRegularSeason20242025!$AA$3:$AA$1315,DataRegularSeason20242025!$B$3:$B$1315, "&lt;=" &amp; GQ$1, DataRegularSeason20242025!$D$3:$D$1315, $A13)+SUMIFS(DataRegularSeason20242025!$AB$3:$AB$1315,DataRegularSeason20242025!$B$3:$B$1315, "&lt;=" &amp; GQ$1, DataRegularSeason20242025!$E$3:$E$1315, $A13)</f>
        <v>17</v>
      </c>
      <c r="GR13">
        <f>SUMIFS(DataRegularSeason20242025!$AA$3:$AA$1315,DataRegularSeason20242025!$B$3:$B$1315, "&lt;=" &amp; GR$1, DataRegularSeason20242025!$D$3:$D$1315, $A13)+SUMIFS(DataRegularSeason20242025!$AB$3:$AB$1315,DataRegularSeason20242025!$B$3:$B$1315, "&lt;=" &amp; GR$1, DataRegularSeason20242025!$E$3:$E$1315, $A13)</f>
        <v>17</v>
      </c>
      <c r="GS13">
        <f>SUMIFS(DataRegularSeason20242025!$AA$3:$AA$1315,DataRegularSeason20242025!$B$3:$B$1315, "&lt;=" &amp; GS$1, DataRegularSeason20242025!$D$3:$D$1315, $A13)+SUMIFS(DataRegularSeason20242025!$AB$3:$AB$1315,DataRegularSeason20242025!$B$3:$B$1315, "&lt;=" &amp; GS$1, DataRegularSeason20242025!$E$3:$E$1315, $A13)</f>
        <v>17</v>
      </c>
      <c r="GT13">
        <f>SUMIFS(DataRegularSeason20242025!$AA$3:$AA$1315,DataRegularSeason20242025!$B$3:$B$1315, "&lt;=" &amp; GT$1, DataRegularSeason20242025!$D$3:$D$1315, $A13)+SUMIFS(DataRegularSeason20242025!$AB$3:$AB$1315,DataRegularSeason20242025!$B$3:$B$1315, "&lt;=" &amp; GT$1, DataRegularSeason20242025!$E$3:$E$1315, $A13)</f>
        <v>17</v>
      </c>
      <c r="GU13">
        <f>SUMIFS(DataRegularSeason20242025!$AA$3:$AA$1315,DataRegularSeason20242025!$B$3:$B$1315, "&lt;=" &amp; GU$1, DataRegularSeason20242025!$D$3:$D$1315, $A13)+SUMIFS(DataRegularSeason20242025!$AB$3:$AB$1315,DataRegularSeason20242025!$B$3:$B$1315, "&lt;=" &amp; GU$1, DataRegularSeason20242025!$E$3:$E$1315, $A13)</f>
        <v>17</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14</v>
      </c>
      <c r="AP14">
        <f>SUMIFS(DataRegularSeason20242025!$AA$3:$AA$1315,DataRegularSeason20242025!$B$3:$B$1315, "&lt;=" &amp; AP$1, DataRegularSeason20242025!$D$3:$D$1315, $A14)+SUMIFS(DataRegularSeason20242025!$AB$3:$AB$1315,DataRegularSeason20242025!$B$3:$B$1315, "&lt;=" &amp; AP$1, DataRegularSeason20242025!$E$3:$E$1315, $A14)</f>
        <v>14</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14</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14</v>
      </c>
      <c r="AY14">
        <f>SUMIFS(DataRegularSeason20242025!$AA$3:$AA$1315,DataRegularSeason20242025!$B$3:$B$1315, "&lt;=" &amp; AY$1, DataRegularSeason20242025!$D$3:$D$1315, $A14)+SUMIFS(DataRegularSeason20242025!$AB$3:$AB$1315,DataRegularSeason20242025!$B$3:$B$1315, "&lt;=" &amp; AY$1, DataRegularSeason20242025!$E$3:$E$1315, $A14)</f>
        <v>14</v>
      </c>
      <c r="AZ14">
        <f>SUMIFS(DataRegularSeason20242025!$AA$3:$AA$1315,DataRegularSeason20242025!$B$3:$B$1315, "&lt;=" &amp; AZ$1, DataRegularSeason20242025!$D$3:$D$1315, $A14)+SUMIFS(DataRegularSeason20242025!$AB$3:$AB$1315,DataRegularSeason20242025!$B$3:$B$1315, "&lt;=" &amp; AZ$1, DataRegularSeason20242025!$E$3:$E$1315, $A14)</f>
        <v>14</v>
      </c>
      <c r="BA14">
        <f>SUMIFS(DataRegularSeason20242025!$AA$3:$AA$1315,DataRegularSeason20242025!$B$3:$B$1315, "&lt;=" &amp; BA$1, DataRegularSeason20242025!$D$3:$D$1315, $A14)+SUMIFS(DataRegularSeason20242025!$AB$3:$AB$1315,DataRegularSeason20242025!$B$3:$B$1315, "&lt;=" &amp; BA$1, DataRegularSeason20242025!$E$3:$E$1315, $A14)</f>
        <v>14</v>
      </c>
      <c r="BB14">
        <f>SUMIFS(DataRegularSeason20242025!$AA$3:$AA$1315,DataRegularSeason20242025!$B$3:$B$1315, "&lt;=" &amp; BB$1, DataRegularSeason20242025!$D$3:$D$1315, $A14)+SUMIFS(DataRegularSeason20242025!$AB$3:$AB$1315,DataRegularSeason20242025!$B$3:$B$1315, "&lt;=" &amp; BB$1, DataRegularSeason20242025!$E$3:$E$1315, $A14)</f>
        <v>14</v>
      </c>
      <c r="BC14">
        <f>SUMIFS(DataRegularSeason20242025!$AA$3:$AA$1315,DataRegularSeason20242025!$B$3:$B$1315, "&lt;=" &amp; BC$1, DataRegularSeason20242025!$D$3:$D$1315, $A14)+SUMIFS(DataRegularSeason20242025!$AB$3:$AB$1315,DataRegularSeason20242025!$B$3:$B$1315, "&lt;=" &amp; BC$1, DataRegularSeason20242025!$E$3:$E$1315, $A14)</f>
        <v>14</v>
      </c>
      <c r="BD14">
        <f>SUMIFS(DataRegularSeason20242025!$AA$3:$AA$1315,DataRegularSeason20242025!$B$3:$B$1315, "&lt;=" &amp; BD$1, DataRegularSeason20242025!$D$3:$D$1315, $A14)+SUMIFS(DataRegularSeason20242025!$AB$3:$AB$1315,DataRegularSeason20242025!$B$3:$B$1315, "&lt;=" &amp; BD$1, DataRegularSeason20242025!$E$3:$E$1315, $A14)</f>
        <v>14</v>
      </c>
      <c r="BE14">
        <f>SUMIFS(DataRegularSeason20242025!$AA$3:$AA$1315,DataRegularSeason20242025!$B$3:$B$1315, "&lt;=" &amp; BE$1, DataRegularSeason20242025!$D$3:$D$1315, $A14)+SUMIFS(DataRegularSeason20242025!$AB$3:$AB$1315,DataRegularSeason20242025!$B$3:$B$1315, "&lt;=" &amp; BE$1, DataRegularSeason20242025!$E$3:$E$1315, $A14)</f>
        <v>14</v>
      </c>
      <c r="BF14">
        <f>SUMIFS(DataRegularSeason20242025!$AA$3:$AA$1315,DataRegularSeason20242025!$B$3:$B$1315, "&lt;=" &amp; BF$1, DataRegularSeason20242025!$D$3:$D$1315, $A14)+SUMIFS(DataRegularSeason20242025!$AB$3:$AB$1315,DataRegularSeason20242025!$B$3:$B$1315, "&lt;=" &amp; BF$1, DataRegularSeason20242025!$E$3:$E$1315, $A14)</f>
        <v>14</v>
      </c>
      <c r="BG14">
        <f>SUMIFS(DataRegularSeason20242025!$AA$3:$AA$1315,DataRegularSeason20242025!$B$3:$B$1315, "&lt;=" &amp; BG$1, DataRegularSeason20242025!$D$3:$D$1315, $A14)+SUMIFS(DataRegularSeason20242025!$AB$3:$AB$1315,DataRegularSeason20242025!$B$3:$B$1315, "&lt;=" &amp; BG$1, DataRegularSeason20242025!$E$3:$E$1315, $A14)</f>
        <v>14</v>
      </c>
      <c r="BH14">
        <f>SUMIFS(DataRegularSeason20242025!$AA$3:$AA$1315,DataRegularSeason20242025!$B$3:$B$1315, "&lt;=" &amp; BH$1, DataRegularSeason20242025!$D$3:$D$1315, $A14)+SUMIFS(DataRegularSeason20242025!$AB$3:$AB$1315,DataRegularSeason20242025!$B$3:$B$1315, "&lt;=" &amp; BH$1, DataRegularSeason20242025!$E$3:$E$1315, $A14)</f>
        <v>14</v>
      </c>
      <c r="BI14">
        <f>SUMIFS(DataRegularSeason20242025!$AA$3:$AA$1315,DataRegularSeason20242025!$B$3:$B$1315, "&lt;=" &amp; BI$1, DataRegularSeason20242025!$D$3:$D$1315, $A14)+SUMIFS(DataRegularSeason20242025!$AB$3:$AB$1315,DataRegularSeason20242025!$B$3:$B$1315, "&lt;=" &amp; BI$1, DataRegularSeason20242025!$E$3:$E$1315, $A14)</f>
        <v>14</v>
      </c>
      <c r="BJ14">
        <f>SUMIFS(DataRegularSeason20242025!$AA$3:$AA$1315,DataRegularSeason20242025!$B$3:$B$1315, "&lt;=" &amp; BJ$1, DataRegularSeason20242025!$D$3:$D$1315, $A14)+SUMIFS(DataRegularSeason20242025!$AB$3:$AB$1315,DataRegularSeason20242025!$B$3:$B$1315, "&lt;=" &amp; BJ$1, DataRegularSeason20242025!$E$3:$E$1315, $A14)</f>
        <v>14</v>
      </c>
      <c r="BK14">
        <f>SUMIFS(DataRegularSeason20242025!$AA$3:$AA$1315,DataRegularSeason20242025!$B$3:$B$1315, "&lt;=" &amp; BK$1, DataRegularSeason20242025!$D$3:$D$1315, $A14)+SUMIFS(DataRegularSeason20242025!$AB$3:$AB$1315,DataRegularSeason20242025!$B$3:$B$1315, "&lt;=" &amp; BK$1, DataRegularSeason20242025!$E$3:$E$1315, $A14)</f>
        <v>14</v>
      </c>
      <c r="BL14">
        <f>SUMIFS(DataRegularSeason20242025!$AA$3:$AA$1315,DataRegularSeason20242025!$B$3:$B$1315, "&lt;=" &amp; BL$1, DataRegularSeason20242025!$D$3:$D$1315, $A14)+SUMIFS(DataRegularSeason20242025!$AB$3:$AB$1315,DataRegularSeason20242025!$B$3:$B$1315, "&lt;=" &amp; BL$1, DataRegularSeason20242025!$E$3:$E$1315, $A14)</f>
        <v>14</v>
      </c>
      <c r="BM14">
        <f>SUMIFS(DataRegularSeason20242025!$AA$3:$AA$1315,DataRegularSeason20242025!$B$3:$B$1315, "&lt;=" &amp; BM$1, DataRegularSeason20242025!$D$3:$D$1315, $A14)+SUMIFS(DataRegularSeason20242025!$AB$3:$AB$1315,DataRegularSeason20242025!$B$3:$B$1315, "&lt;=" &amp; BM$1, DataRegularSeason20242025!$E$3:$E$1315, $A14)</f>
        <v>14</v>
      </c>
      <c r="BN14">
        <f>SUMIFS(DataRegularSeason20242025!$AA$3:$AA$1315,DataRegularSeason20242025!$B$3:$B$1315, "&lt;=" &amp; BN$1, DataRegularSeason20242025!$D$3:$D$1315, $A14)+SUMIFS(DataRegularSeason20242025!$AB$3:$AB$1315,DataRegularSeason20242025!$B$3:$B$1315, "&lt;=" &amp; BN$1, DataRegularSeason20242025!$E$3:$E$1315, $A14)</f>
        <v>14</v>
      </c>
      <c r="BO14">
        <f>SUMIFS(DataRegularSeason20242025!$AA$3:$AA$1315,DataRegularSeason20242025!$B$3:$B$1315, "&lt;=" &amp; BO$1, DataRegularSeason20242025!$D$3:$D$1315, $A14)+SUMIFS(DataRegularSeason20242025!$AB$3:$AB$1315,DataRegularSeason20242025!$B$3:$B$1315, "&lt;=" &amp; BO$1, DataRegularSeason20242025!$E$3:$E$1315, $A14)</f>
        <v>14</v>
      </c>
      <c r="BP14">
        <f>SUMIFS(DataRegularSeason20242025!$AA$3:$AA$1315,DataRegularSeason20242025!$B$3:$B$1315, "&lt;=" &amp; BP$1, DataRegularSeason20242025!$D$3:$D$1315, $A14)+SUMIFS(DataRegularSeason20242025!$AB$3:$AB$1315,DataRegularSeason20242025!$B$3:$B$1315, "&lt;=" &amp; BP$1, DataRegularSeason20242025!$E$3:$E$1315, $A14)</f>
        <v>14</v>
      </c>
      <c r="BQ14">
        <f>SUMIFS(DataRegularSeason20242025!$AA$3:$AA$1315,DataRegularSeason20242025!$B$3:$B$1315, "&lt;=" &amp; BQ$1, DataRegularSeason20242025!$D$3:$D$1315, $A14)+SUMIFS(DataRegularSeason20242025!$AB$3:$AB$1315,DataRegularSeason20242025!$B$3:$B$1315, "&lt;=" &amp; BQ$1, DataRegularSeason20242025!$E$3:$E$1315, $A14)</f>
        <v>14</v>
      </c>
      <c r="BR14">
        <f>SUMIFS(DataRegularSeason20242025!$AA$3:$AA$1315,DataRegularSeason20242025!$B$3:$B$1315, "&lt;=" &amp; BR$1, DataRegularSeason20242025!$D$3:$D$1315, $A14)+SUMIFS(DataRegularSeason20242025!$AB$3:$AB$1315,DataRegularSeason20242025!$B$3:$B$1315, "&lt;=" &amp; BR$1, DataRegularSeason20242025!$E$3:$E$1315, $A14)</f>
        <v>14</v>
      </c>
      <c r="BS14">
        <f>SUMIFS(DataRegularSeason20242025!$AA$3:$AA$1315,DataRegularSeason20242025!$B$3:$B$1315, "&lt;=" &amp; BS$1, DataRegularSeason20242025!$D$3:$D$1315, $A14)+SUMIFS(DataRegularSeason20242025!$AB$3:$AB$1315,DataRegularSeason20242025!$B$3:$B$1315, "&lt;=" &amp; BS$1, DataRegularSeason20242025!$E$3:$E$1315, $A14)</f>
        <v>14</v>
      </c>
      <c r="BT14">
        <f>SUMIFS(DataRegularSeason20242025!$AA$3:$AA$1315,DataRegularSeason20242025!$B$3:$B$1315, "&lt;=" &amp; BT$1, DataRegularSeason20242025!$D$3:$D$1315, $A14)+SUMIFS(DataRegularSeason20242025!$AB$3:$AB$1315,DataRegularSeason20242025!$B$3:$B$1315, "&lt;=" &amp; BT$1, DataRegularSeason20242025!$E$3:$E$1315, $A14)</f>
        <v>14</v>
      </c>
      <c r="BU14">
        <f>SUMIFS(DataRegularSeason20242025!$AA$3:$AA$1315,DataRegularSeason20242025!$B$3:$B$1315, "&lt;=" &amp; BU$1, DataRegularSeason20242025!$D$3:$D$1315, $A14)+SUMIFS(DataRegularSeason20242025!$AB$3:$AB$1315,DataRegularSeason20242025!$B$3:$B$1315, "&lt;=" &amp; BU$1, DataRegularSeason20242025!$E$3:$E$1315, $A14)</f>
        <v>14</v>
      </c>
      <c r="BV14">
        <f>SUMIFS(DataRegularSeason20242025!$AA$3:$AA$1315,DataRegularSeason20242025!$B$3:$B$1315, "&lt;=" &amp; BV$1, DataRegularSeason20242025!$D$3:$D$1315, $A14)+SUMIFS(DataRegularSeason20242025!$AB$3:$AB$1315,DataRegularSeason20242025!$B$3:$B$1315, "&lt;=" &amp; BV$1, DataRegularSeason20242025!$E$3:$E$1315, $A14)</f>
        <v>14</v>
      </c>
      <c r="BW14">
        <f>SUMIFS(DataRegularSeason20242025!$AA$3:$AA$1315,DataRegularSeason20242025!$B$3:$B$1315, "&lt;=" &amp; BW$1, DataRegularSeason20242025!$D$3:$D$1315, $A14)+SUMIFS(DataRegularSeason20242025!$AB$3:$AB$1315,DataRegularSeason20242025!$B$3:$B$1315, "&lt;=" &amp; BW$1, DataRegularSeason20242025!$E$3:$E$1315, $A14)</f>
        <v>14</v>
      </c>
      <c r="BX14">
        <f>SUMIFS(DataRegularSeason20242025!$AA$3:$AA$1315,DataRegularSeason20242025!$B$3:$B$1315, "&lt;=" &amp; BX$1, DataRegularSeason20242025!$D$3:$D$1315, $A14)+SUMIFS(DataRegularSeason20242025!$AB$3:$AB$1315,DataRegularSeason20242025!$B$3:$B$1315, "&lt;=" &amp; BX$1, DataRegularSeason20242025!$E$3:$E$1315, $A14)</f>
        <v>14</v>
      </c>
      <c r="BY14">
        <f>SUMIFS(DataRegularSeason20242025!$AA$3:$AA$1315,DataRegularSeason20242025!$B$3:$B$1315, "&lt;=" &amp; BY$1, DataRegularSeason20242025!$D$3:$D$1315, $A14)+SUMIFS(DataRegularSeason20242025!$AB$3:$AB$1315,DataRegularSeason20242025!$B$3:$B$1315, "&lt;=" &amp; BY$1, DataRegularSeason20242025!$E$3:$E$1315, $A14)</f>
        <v>14</v>
      </c>
      <c r="BZ14">
        <f>SUMIFS(DataRegularSeason20242025!$AA$3:$AA$1315,DataRegularSeason20242025!$B$3:$B$1315, "&lt;=" &amp; BZ$1, DataRegularSeason20242025!$D$3:$D$1315, $A14)+SUMIFS(DataRegularSeason20242025!$AB$3:$AB$1315,DataRegularSeason20242025!$B$3:$B$1315, "&lt;=" &amp; BZ$1, DataRegularSeason20242025!$E$3:$E$1315, $A14)</f>
        <v>14</v>
      </c>
      <c r="CA14">
        <f>SUMIFS(DataRegularSeason20242025!$AA$3:$AA$1315,DataRegularSeason20242025!$B$3:$B$1315, "&lt;=" &amp; CA$1, DataRegularSeason20242025!$D$3:$D$1315, $A14)+SUMIFS(DataRegularSeason20242025!$AB$3:$AB$1315,DataRegularSeason20242025!$B$3:$B$1315, "&lt;=" &amp; CA$1, DataRegularSeason20242025!$E$3:$E$1315, $A14)</f>
        <v>14</v>
      </c>
      <c r="CB14">
        <f>SUMIFS(DataRegularSeason20242025!$AA$3:$AA$1315,DataRegularSeason20242025!$B$3:$B$1315, "&lt;=" &amp; CB$1, DataRegularSeason20242025!$D$3:$D$1315, $A14)+SUMIFS(DataRegularSeason20242025!$AB$3:$AB$1315,DataRegularSeason20242025!$B$3:$B$1315, "&lt;=" &amp; CB$1, DataRegularSeason20242025!$E$3:$E$1315, $A14)</f>
        <v>14</v>
      </c>
      <c r="CC14">
        <f>SUMIFS(DataRegularSeason20242025!$AA$3:$AA$1315,DataRegularSeason20242025!$B$3:$B$1315, "&lt;=" &amp; CC$1, DataRegularSeason20242025!$D$3:$D$1315, $A14)+SUMIFS(DataRegularSeason20242025!$AB$3:$AB$1315,DataRegularSeason20242025!$B$3:$B$1315, "&lt;=" &amp; CC$1, DataRegularSeason20242025!$E$3:$E$1315, $A14)</f>
        <v>14</v>
      </c>
      <c r="CD14">
        <f>SUMIFS(DataRegularSeason20242025!$AA$3:$AA$1315,DataRegularSeason20242025!$B$3:$B$1315, "&lt;=" &amp; CD$1, DataRegularSeason20242025!$D$3:$D$1315, $A14)+SUMIFS(DataRegularSeason20242025!$AB$3:$AB$1315,DataRegularSeason20242025!$B$3:$B$1315, "&lt;=" &amp; CD$1, DataRegularSeason20242025!$E$3:$E$1315, $A14)</f>
        <v>14</v>
      </c>
      <c r="CE14">
        <f>SUMIFS(DataRegularSeason20242025!$AA$3:$AA$1315,DataRegularSeason20242025!$B$3:$B$1315, "&lt;=" &amp; CE$1, DataRegularSeason20242025!$D$3:$D$1315, $A14)+SUMIFS(DataRegularSeason20242025!$AB$3:$AB$1315,DataRegularSeason20242025!$B$3:$B$1315, "&lt;=" &amp; CE$1, DataRegularSeason20242025!$E$3:$E$1315, $A14)</f>
        <v>14</v>
      </c>
      <c r="CF14">
        <f>SUMIFS(DataRegularSeason20242025!$AA$3:$AA$1315,DataRegularSeason20242025!$B$3:$B$1315, "&lt;=" &amp; CF$1, DataRegularSeason20242025!$D$3:$D$1315, $A14)+SUMIFS(DataRegularSeason20242025!$AB$3:$AB$1315,DataRegularSeason20242025!$B$3:$B$1315, "&lt;=" &amp; CF$1, DataRegularSeason20242025!$E$3:$E$1315, $A14)</f>
        <v>14</v>
      </c>
      <c r="CG14">
        <f>SUMIFS(DataRegularSeason20242025!$AA$3:$AA$1315,DataRegularSeason20242025!$B$3:$B$1315, "&lt;=" &amp; CG$1, DataRegularSeason20242025!$D$3:$D$1315, $A14)+SUMIFS(DataRegularSeason20242025!$AB$3:$AB$1315,DataRegularSeason20242025!$B$3:$B$1315, "&lt;=" &amp; CG$1, DataRegularSeason20242025!$E$3:$E$1315, $A14)</f>
        <v>14</v>
      </c>
      <c r="CH14">
        <f>SUMIFS(DataRegularSeason20242025!$AA$3:$AA$1315,DataRegularSeason20242025!$B$3:$B$1315, "&lt;=" &amp; CH$1, DataRegularSeason20242025!$D$3:$D$1315, $A14)+SUMIFS(DataRegularSeason20242025!$AB$3:$AB$1315,DataRegularSeason20242025!$B$3:$B$1315, "&lt;=" &amp; CH$1, DataRegularSeason20242025!$E$3:$E$1315, $A14)</f>
        <v>14</v>
      </c>
      <c r="CI14">
        <f>SUMIFS(DataRegularSeason20242025!$AA$3:$AA$1315,DataRegularSeason20242025!$B$3:$B$1315, "&lt;=" &amp; CI$1, DataRegularSeason20242025!$D$3:$D$1315, $A14)+SUMIFS(DataRegularSeason20242025!$AB$3:$AB$1315,DataRegularSeason20242025!$B$3:$B$1315, "&lt;=" &amp; CI$1, DataRegularSeason20242025!$E$3:$E$1315, $A14)</f>
        <v>14</v>
      </c>
      <c r="CJ14">
        <f>SUMIFS(DataRegularSeason20242025!$AA$3:$AA$1315,DataRegularSeason20242025!$B$3:$B$1315, "&lt;=" &amp; CJ$1, DataRegularSeason20242025!$D$3:$D$1315, $A14)+SUMIFS(DataRegularSeason20242025!$AB$3:$AB$1315,DataRegularSeason20242025!$B$3:$B$1315, "&lt;=" &amp; CJ$1, DataRegularSeason20242025!$E$3:$E$1315, $A14)</f>
        <v>14</v>
      </c>
      <c r="CK14">
        <f>SUMIFS(DataRegularSeason20242025!$AA$3:$AA$1315,DataRegularSeason20242025!$B$3:$B$1315, "&lt;=" &amp; CK$1, DataRegularSeason20242025!$D$3:$D$1315, $A14)+SUMIFS(DataRegularSeason20242025!$AB$3:$AB$1315,DataRegularSeason20242025!$B$3:$B$1315, "&lt;=" &amp; CK$1, DataRegularSeason20242025!$E$3:$E$1315, $A14)</f>
        <v>14</v>
      </c>
      <c r="CL14">
        <f>SUMIFS(DataRegularSeason20242025!$AA$3:$AA$1315,DataRegularSeason20242025!$B$3:$B$1315, "&lt;=" &amp; CL$1, DataRegularSeason20242025!$D$3:$D$1315, $A14)+SUMIFS(DataRegularSeason20242025!$AB$3:$AB$1315,DataRegularSeason20242025!$B$3:$B$1315, "&lt;=" &amp; CL$1, DataRegularSeason20242025!$E$3:$E$1315, $A14)</f>
        <v>14</v>
      </c>
      <c r="CM14">
        <f>SUMIFS(DataRegularSeason20242025!$AA$3:$AA$1315,DataRegularSeason20242025!$B$3:$B$1315, "&lt;=" &amp; CM$1, DataRegularSeason20242025!$D$3:$D$1315, $A14)+SUMIFS(DataRegularSeason20242025!$AB$3:$AB$1315,DataRegularSeason20242025!$B$3:$B$1315, "&lt;=" &amp; CM$1, DataRegularSeason20242025!$E$3:$E$1315, $A14)</f>
        <v>14</v>
      </c>
      <c r="CN14">
        <f>SUMIFS(DataRegularSeason20242025!$AA$3:$AA$1315,DataRegularSeason20242025!$B$3:$B$1315, "&lt;=" &amp; CN$1, DataRegularSeason20242025!$D$3:$D$1315, $A14)+SUMIFS(DataRegularSeason20242025!$AB$3:$AB$1315,DataRegularSeason20242025!$B$3:$B$1315, "&lt;=" &amp; CN$1, DataRegularSeason20242025!$E$3:$E$1315, $A14)</f>
        <v>14</v>
      </c>
      <c r="CO14">
        <f>SUMIFS(DataRegularSeason20242025!$AA$3:$AA$1315,DataRegularSeason20242025!$B$3:$B$1315, "&lt;=" &amp; CO$1, DataRegularSeason20242025!$D$3:$D$1315, $A14)+SUMIFS(DataRegularSeason20242025!$AB$3:$AB$1315,DataRegularSeason20242025!$B$3:$B$1315, "&lt;=" &amp; CO$1, DataRegularSeason20242025!$E$3:$E$1315, $A14)</f>
        <v>14</v>
      </c>
      <c r="CP14">
        <f>SUMIFS(DataRegularSeason20242025!$AA$3:$AA$1315,DataRegularSeason20242025!$B$3:$B$1315, "&lt;=" &amp; CP$1, DataRegularSeason20242025!$D$3:$D$1315, $A14)+SUMIFS(DataRegularSeason20242025!$AB$3:$AB$1315,DataRegularSeason20242025!$B$3:$B$1315, "&lt;=" &amp; CP$1, DataRegularSeason20242025!$E$3:$E$1315, $A14)</f>
        <v>14</v>
      </c>
      <c r="CQ14">
        <f>SUMIFS(DataRegularSeason20242025!$AA$3:$AA$1315,DataRegularSeason20242025!$B$3:$B$1315, "&lt;=" &amp; CQ$1, DataRegularSeason20242025!$D$3:$D$1315, $A14)+SUMIFS(DataRegularSeason20242025!$AB$3:$AB$1315,DataRegularSeason20242025!$B$3:$B$1315, "&lt;=" &amp; CQ$1, DataRegularSeason20242025!$E$3:$E$1315, $A14)</f>
        <v>14</v>
      </c>
      <c r="CR14">
        <f>SUMIFS(DataRegularSeason20242025!$AA$3:$AA$1315,DataRegularSeason20242025!$B$3:$B$1315, "&lt;=" &amp; CR$1, DataRegularSeason20242025!$D$3:$D$1315, $A14)+SUMIFS(DataRegularSeason20242025!$AB$3:$AB$1315,DataRegularSeason20242025!$B$3:$B$1315, "&lt;=" &amp; CR$1, DataRegularSeason20242025!$E$3:$E$1315, $A14)</f>
        <v>14</v>
      </c>
      <c r="CS14">
        <f>SUMIFS(DataRegularSeason20242025!$AA$3:$AA$1315,DataRegularSeason20242025!$B$3:$B$1315, "&lt;=" &amp; CS$1, DataRegularSeason20242025!$D$3:$D$1315, $A14)+SUMIFS(DataRegularSeason20242025!$AB$3:$AB$1315,DataRegularSeason20242025!$B$3:$B$1315, "&lt;=" &amp; CS$1, DataRegularSeason20242025!$E$3:$E$1315, $A14)</f>
        <v>14</v>
      </c>
      <c r="CT14">
        <f>SUMIFS(DataRegularSeason20242025!$AA$3:$AA$1315,DataRegularSeason20242025!$B$3:$B$1315, "&lt;=" &amp; CT$1, DataRegularSeason20242025!$D$3:$D$1315, $A14)+SUMIFS(DataRegularSeason20242025!$AB$3:$AB$1315,DataRegularSeason20242025!$B$3:$B$1315, "&lt;=" &amp; CT$1, DataRegularSeason20242025!$E$3:$E$1315, $A14)</f>
        <v>14</v>
      </c>
      <c r="CU14">
        <f>SUMIFS(DataRegularSeason20242025!$AA$3:$AA$1315,DataRegularSeason20242025!$B$3:$B$1315, "&lt;=" &amp; CU$1, DataRegularSeason20242025!$D$3:$D$1315, $A14)+SUMIFS(DataRegularSeason20242025!$AB$3:$AB$1315,DataRegularSeason20242025!$B$3:$B$1315, "&lt;=" &amp; CU$1, DataRegularSeason20242025!$E$3:$E$1315, $A14)</f>
        <v>14</v>
      </c>
      <c r="CV14">
        <f>SUMIFS(DataRegularSeason20242025!$AA$3:$AA$1315,DataRegularSeason20242025!$B$3:$B$1315, "&lt;=" &amp; CV$1, DataRegularSeason20242025!$D$3:$D$1315, $A14)+SUMIFS(DataRegularSeason20242025!$AB$3:$AB$1315,DataRegularSeason20242025!$B$3:$B$1315, "&lt;=" &amp; CV$1, DataRegularSeason20242025!$E$3:$E$1315, $A14)</f>
        <v>14</v>
      </c>
      <c r="CW14">
        <f>SUMIFS(DataRegularSeason20242025!$AA$3:$AA$1315,DataRegularSeason20242025!$B$3:$B$1315, "&lt;=" &amp; CW$1, DataRegularSeason20242025!$D$3:$D$1315, $A14)+SUMIFS(DataRegularSeason20242025!$AB$3:$AB$1315,DataRegularSeason20242025!$B$3:$B$1315, "&lt;=" &amp; CW$1, DataRegularSeason20242025!$E$3:$E$1315, $A14)</f>
        <v>14</v>
      </c>
      <c r="CX14">
        <f>SUMIFS(DataRegularSeason20242025!$AA$3:$AA$1315,DataRegularSeason20242025!$B$3:$B$1315, "&lt;=" &amp; CX$1, DataRegularSeason20242025!$D$3:$D$1315, $A14)+SUMIFS(DataRegularSeason20242025!$AB$3:$AB$1315,DataRegularSeason20242025!$B$3:$B$1315, "&lt;=" &amp; CX$1, DataRegularSeason20242025!$E$3:$E$1315, $A14)</f>
        <v>14</v>
      </c>
      <c r="CY14">
        <f>SUMIFS(DataRegularSeason20242025!$AA$3:$AA$1315,DataRegularSeason20242025!$B$3:$B$1315, "&lt;=" &amp; CY$1, DataRegularSeason20242025!$D$3:$D$1315, $A14)+SUMIFS(DataRegularSeason20242025!$AB$3:$AB$1315,DataRegularSeason20242025!$B$3:$B$1315, "&lt;=" &amp; CY$1, DataRegularSeason20242025!$E$3:$E$1315, $A14)</f>
        <v>14</v>
      </c>
      <c r="CZ14">
        <f>SUMIFS(DataRegularSeason20242025!$AA$3:$AA$1315,DataRegularSeason20242025!$B$3:$B$1315, "&lt;=" &amp; CZ$1, DataRegularSeason20242025!$D$3:$D$1315, $A14)+SUMIFS(DataRegularSeason20242025!$AB$3:$AB$1315,DataRegularSeason20242025!$B$3:$B$1315, "&lt;=" &amp; CZ$1, DataRegularSeason20242025!$E$3:$E$1315, $A14)</f>
        <v>14</v>
      </c>
      <c r="DA14">
        <f>SUMIFS(DataRegularSeason20242025!$AA$3:$AA$1315,DataRegularSeason20242025!$B$3:$B$1315, "&lt;=" &amp; DA$1, DataRegularSeason20242025!$D$3:$D$1315, $A14)+SUMIFS(DataRegularSeason20242025!$AB$3:$AB$1315,DataRegularSeason20242025!$B$3:$B$1315, "&lt;=" &amp; DA$1, DataRegularSeason20242025!$E$3:$E$1315, $A14)</f>
        <v>14</v>
      </c>
      <c r="DB14">
        <f>SUMIFS(DataRegularSeason20242025!$AA$3:$AA$1315,DataRegularSeason20242025!$B$3:$B$1315, "&lt;=" &amp; DB$1, DataRegularSeason20242025!$D$3:$D$1315, $A14)+SUMIFS(DataRegularSeason20242025!$AB$3:$AB$1315,DataRegularSeason20242025!$B$3:$B$1315, "&lt;=" &amp; DB$1, DataRegularSeason20242025!$E$3:$E$1315, $A14)</f>
        <v>14</v>
      </c>
      <c r="DC14">
        <f>SUMIFS(DataRegularSeason20242025!$AA$3:$AA$1315,DataRegularSeason20242025!$B$3:$B$1315, "&lt;=" &amp; DC$1, DataRegularSeason20242025!$D$3:$D$1315, $A14)+SUMIFS(DataRegularSeason20242025!$AB$3:$AB$1315,DataRegularSeason20242025!$B$3:$B$1315, "&lt;=" &amp; DC$1, DataRegularSeason20242025!$E$3:$E$1315, $A14)</f>
        <v>14</v>
      </c>
      <c r="DD14">
        <f>SUMIFS(DataRegularSeason20242025!$AA$3:$AA$1315,DataRegularSeason20242025!$B$3:$B$1315, "&lt;=" &amp; DD$1, DataRegularSeason20242025!$D$3:$D$1315, $A14)+SUMIFS(DataRegularSeason20242025!$AB$3:$AB$1315,DataRegularSeason20242025!$B$3:$B$1315, "&lt;=" &amp; DD$1, DataRegularSeason20242025!$E$3:$E$1315, $A14)</f>
        <v>14</v>
      </c>
      <c r="DE14">
        <f>SUMIFS(DataRegularSeason20242025!$AA$3:$AA$1315,DataRegularSeason20242025!$B$3:$B$1315, "&lt;=" &amp; DE$1, DataRegularSeason20242025!$D$3:$D$1315, $A14)+SUMIFS(DataRegularSeason20242025!$AB$3:$AB$1315,DataRegularSeason20242025!$B$3:$B$1315, "&lt;=" &amp; DE$1, DataRegularSeason20242025!$E$3:$E$1315, $A14)</f>
        <v>14</v>
      </c>
      <c r="DF14">
        <f>SUMIFS(DataRegularSeason20242025!$AA$3:$AA$1315,DataRegularSeason20242025!$B$3:$B$1315, "&lt;=" &amp; DF$1, DataRegularSeason20242025!$D$3:$D$1315, $A14)+SUMIFS(DataRegularSeason20242025!$AB$3:$AB$1315,DataRegularSeason20242025!$B$3:$B$1315, "&lt;=" &amp; DF$1, DataRegularSeason20242025!$E$3:$E$1315, $A14)</f>
        <v>14</v>
      </c>
      <c r="DG14">
        <f>SUMIFS(DataRegularSeason20242025!$AA$3:$AA$1315,DataRegularSeason20242025!$B$3:$B$1315, "&lt;=" &amp; DG$1, DataRegularSeason20242025!$D$3:$D$1315, $A14)+SUMIFS(DataRegularSeason20242025!$AB$3:$AB$1315,DataRegularSeason20242025!$B$3:$B$1315, "&lt;=" &amp; DG$1, DataRegularSeason20242025!$E$3:$E$1315, $A14)</f>
        <v>14</v>
      </c>
      <c r="DH14">
        <f>SUMIFS(DataRegularSeason20242025!$AA$3:$AA$1315,DataRegularSeason20242025!$B$3:$B$1315, "&lt;=" &amp; DH$1, DataRegularSeason20242025!$D$3:$D$1315, $A14)+SUMIFS(DataRegularSeason20242025!$AB$3:$AB$1315,DataRegularSeason20242025!$B$3:$B$1315, "&lt;=" &amp; DH$1, DataRegularSeason20242025!$E$3:$E$1315, $A14)</f>
        <v>14</v>
      </c>
      <c r="DI14">
        <f>SUMIFS(DataRegularSeason20242025!$AA$3:$AA$1315,DataRegularSeason20242025!$B$3:$B$1315, "&lt;=" &amp; DI$1, DataRegularSeason20242025!$D$3:$D$1315, $A14)+SUMIFS(DataRegularSeason20242025!$AB$3:$AB$1315,DataRegularSeason20242025!$B$3:$B$1315, "&lt;=" &amp; DI$1, DataRegularSeason20242025!$E$3:$E$1315, $A14)</f>
        <v>14</v>
      </c>
      <c r="DJ14">
        <f>SUMIFS(DataRegularSeason20242025!$AA$3:$AA$1315,DataRegularSeason20242025!$B$3:$B$1315, "&lt;=" &amp; DJ$1, DataRegularSeason20242025!$D$3:$D$1315, $A14)+SUMIFS(DataRegularSeason20242025!$AB$3:$AB$1315,DataRegularSeason20242025!$B$3:$B$1315, "&lt;=" &amp; DJ$1, DataRegularSeason20242025!$E$3:$E$1315, $A14)</f>
        <v>14</v>
      </c>
      <c r="DK14">
        <f>SUMIFS(DataRegularSeason20242025!$AA$3:$AA$1315,DataRegularSeason20242025!$B$3:$B$1315, "&lt;=" &amp; DK$1, DataRegularSeason20242025!$D$3:$D$1315, $A14)+SUMIFS(DataRegularSeason20242025!$AB$3:$AB$1315,DataRegularSeason20242025!$B$3:$B$1315, "&lt;=" &amp; DK$1, DataRegularSeason20242025!$E$3:$E$1315, $A14)</f>
        <v>14</v>
      </c>
      <c r="DL14">
        <f>SUMIFS(DataRegularSeason20242025!$AA$3:$AA$1315,DataRegularSeason20242025!$B$3:$B$1315, "&lt;=" &amp; DL$1, DataRegularSeason20242025!$D$3:$D$1315, $A14)+SUMIFS(DataRegularSeason20242025!$AB$3:$AB$1315,DataRegularSeason20242025!$B$3:$B$1315, "&lt;=" &amp; DL$1, DataRegularSeason20242025!$E$3:$E$1315, $A14)</f>
        <v>14</v>
      </c>
      <c r="DM14">
        <f>SUMIFS(DataRegularSeason20242025!$AA$3:$AA$1315,DataRegularSeason20242025!$B$3:$B$1315, "&lt;=" &amp; DM$1, DataRegularSeason20242025!$D$3:$D$1315, $A14)+SUMIFS(DataRegularSeason20242025!$AB$3:$AB$1315,DataRegularSeason20242025!$B$3:$B$1315, "&lt;=" &amp; DM$1, DataRegularSeason20242025!$E$3:$E$1315, $A14)</f>
        <v>14</v>
      </c>
      <c r="DN14">
        <f>SUMIFS(DataRegularSeason20242025!$AA$3:$AA$1315,DataRegularSeason20242025!$B$3:$B$1315, "&lt;=" &amp; DN$1, DataRegularSeason20242025!$D$3:$D$1315, $A14)+SUMIFS(DataRegularSeason20242025!$AB$3:$AB$1315,DataRegularSeason20242025!$B$3:$B$1315, "&lt;=" &amp; DN$1, DataRegularSeason20242025!$E$3:$E$1315, $A14)</f>
        <v>14</v>
      </c>
      <c r="DO14">
        <f>SUMIFS(DataRegularSeason20242025!$AA$3:$AA$1315,DataRegularSeason20242025!$B$3:$B$1315, "&lt;=" &amp; DO$1, DataRegularSeason20242025!$D$3:$D$1315, $A14)+SUMIFS(DataRegularSeason20242025!$AB$3:$AB$1315,DataRegularSeason20242025!$B$3:$B$1315, "&lt;=" &amp; DO$1, DataRegularSeason20242025!$E$3:$E$1315, $A14)</f>
        <v>14</v>
      </c>
      <c r="DP14">
        <f>SUMIFS(DataRegularSeason20242025!$AA$3:$AA$1315,DataRegularSeason20242025!$B$3:$B$1315, "&lt;=" &amp; DP$1, DataRegularSeason20242025!$D$3:$D$1315, $A14)+SUMIFS(DataRegularSeason20242025!$AB$3:$AB$1315,DataRegularSeason20242025!$B$3:$B$1315, "&lt;=" &amp; DP$1, DataRegularSeason20242025!$E$3:$E$1315, $A14)</f>
        <v>14</v>
      </c>
      <c r="DQ14">
        <f>SUMIFS(DataRegularSeason20242025!$AA$3:$AA$1315,DataRegularSeason20242025!$B$3:$B$1315, "&lt;=" &amp; DQ$1, DataRegularSeason20242025!$D$3:$D$1315, $A14)+SUMIFS(DataRegularSeason20242025!$AB$3:$AB$1315,DataRegularSeason20242025!$B$3:$B$1315, "&lt;=" &amp; DQ$1, DataRegularSeason20242025!$E$3:$E$1315, $A14)</f>
        <v>14</v>
      </c>
      <c r="DR14">
        <f>SUMIFS(DataRegularSeason20242025!$AA$3:$AA$1315,DataRegularSeason20242025!$B$3:$B$1315, "&lt;=" &amp; DR$1, DataRegularSeason20242025!$D$3:$D$1315, $A14)+SUMIFS(DataRegularSeason20242025!$AB$3:$AB$1315,DataRegularSeason20242025!$B$3:$B$1315, "&lt;=" &amp; DR$1, DataRegularSeason20242025!$E$3:$E$1315, $A14)</f>
        <v>14</v>
      </c>
      <c r="DS14">
        <f>SUMIFS(DataRegularSeason20242025!$AA$3:$AA$1315,DataRegularSeason20242025!$B$3:$B$1315, "&lt;=" &amp; DS$1, DataRegularSeason20242025!$D$3:$D$1315, $A14)+SUMIFS(DataRegularSeason20242025!$AB$3:$AB$1315,DataRegularSeason20242025!$B$3:$B$1315, "&lt;=" &amp; DS$1, DataRegularSeason20242025!$E$3:$E$1315, $A14)</f>
        <v>14</v>
      </c>
      <c r="DT14">
        <f>SUMIFS(DataRegularSeason20242025!$AA$3:$AA$1315,DataRegularSeason20242025!$B$3:$B$1315, "&lt;=" &amp; DT$1, DataRegularSeason20242025!$D$3:$D$1315, $A14)+SUMIFS(DataRegularSeason20242025!$AB$3:$AB$1315,DataRegularSeason20242025!$B$3:$B$1315, "&lt;=" &amp; DT$1, DataRegularSeason20242025!$E$3:$E$1315, $A14)</f>
        <v>14</v>
      </c>
      <c r="DU14">
        <f>SUMIFS(DataRegularSeason20242025!$AA$3:$AA$1315,DataRegularSeason20242025!$B$3:$B$1315, "&lt;=" &amp; DU$1, DataRegularSeason20242025!$D$3:$D$1315, $A14)+SUMIFS(DataRegularSeason20242025!$AB$3:$AB$1315,DataRegularSeason20242025!$B$3:$B$1315, "&lt;=" &amp; DU$1, DataRegularSeason20242025!$E$3:$E$1315, $A14)</f>
        <v>14</v>
      </c>
      <c r="DV14">
        <f>SUMIFS(DataRegularSeason20242025!$AA$3:$AA$1315,DataRegularSeason20242025!$B$3:$B$1315, "&lt;=" &amp; DV$1, DataRegularSeason20242025!$D$3:$D$1315, $A14)+SUMIFS(DataRegularSeason20242025!$AB$3:$AB$1315,DataRegularSeason20242025!$B$3:$B$1315, "&lt;=" &amp; DV$1, DataRegularSeason20242025!$E$3:$E$1315, $A14)</f>
        <v>14</v>
      </c>
      <c r="DW14">
        <f>SUMIFS(DataRegularSeason20242025!$AA$3:$AA$1315,DataRegularSeason20242025!$B$3:$B$1315, "&lt;=" &amp; DW$1, DataRegularSeason20242025!$D$3:$D$1315, $A14)+SUMIFS(DataRegularSeason20242025!$AB$3:$AB$1315,DataRegularSeason20242025!$B$3:$B$1315, "&lt;=" &amp; DW$1, DataRegularSeason20242025!$E$3:$E$1315, $A14)</f>
        <v>14</v>
      </c>
      <c r="DX14">
        <f>SUMIFS(DataRegularSeason20242025!$AA$3:$AA$1315,DataRegularSeason20242025!$B$3:$B$1315, "&lt;=" &amp; DX$1, DataRegularSeason20242025!$D$3:$D$1315, $A14)+SUMIFS(DataRegularSeason20242025!$AB$3:$AB$1315,DataRegularSeason20242025!$B$3:$B$1315, "&lt;=" &amp; DX$1, DataRegularSeason20242025!$E$3:$E$1315, $A14)</f>
        <v>14</v>
      </c>
      <c r="DY14">
        <f>SUMIFS(DataRegularSeason20242025!$AA$3:$AA$1315,DataRegularSeason20242025!$B$3:$B$1315, "&lt;=" &amp; DY$1, DataRegularSeason20242025!$D$3:$D$1315, $A14)+SUMIFS(DataRegularSeason20242025!$AB$3:$AB$1315,DataRegularSeason20242025!$B$3:$B$1315, "&lt;=" &amp; DY$1, DataRegularSeason20242025!$E$3:$E$1315, $A14)</f>
        <v>14</v>
      </c>
      <c r="DZ14">
        <f>SUMIFS(DataRegularSeason20242025!$AA$3:$AA$1315,DataRegularSeason20242025!$B$3:$B$1315, "&lt;=" &amp; DZ$1, DataRegularSeason20242025!$D$3:$D$1315, $A14)+SUMIFS(DataRegularSeason20242025!$AB$3:$AB$1315,DataRegularSeason20242025!$B$3:$B$1315, "&lt;=" &amp; DZ$1, DataRegularSeason20242025!$E$3:$E$1315, $A14)</f>
        <v>14</v>
      </c>
      <c r="EA14">
        <f>SUMIFS(DataRegularSeason20242025!$AA$3:$AA$1315,DataRegularSeason20242025!$B$3:$B$1315, "&lt;=" &amp; EA$1, DataRegularSeason20242025!$D$3:$D$1315, $A14)+SUMIFS(DataRegularSeason20242025!$AB$3:$AB$1315,DataRegularSeason20242025!$B$3:$B$1315, "&lt;=" &amp; EA$1, DataRegularSeason20242025!$E$3:$E$1315, $A14)</f>
        <v>14</v>
      </c>
      <c r="EB14">
        <f>SUMIFS(DataRegularSeason20242025!$AA$3:$AA$1315,DataRegularSeason20242025!$B$3:$B$1315, "&lt;=" &amp; EB$1, DataRegularSeason20242025!$D$3:$D$1315, $A14)+SUMIFS(DataRegularSeason20242025!$AB$3:$AB$1315,DataRegularSeason20242025!$B$3:$B$1315, "&lt;=" &amp; EB$1, DataRegularSeason20242025!$E$3:$E$1315, $A14)</f>
        <v>14</v>
      </c>
      <c r="EC14">
        <f>SUMIFS(DataRegularSeason20242025!$AA$3:$AA$1315,DataRegularSeason20242025!$B$3:$B$1315, "&lt;=" &amp; EC$1, DataRegularSeason20242025!$D$3:$D$1315, $A14)+SUMIFS(DataRegularSeason20242025!$AB$3:$AB$1315,DataRegularSeason20242025!$B$3:$B$1315, "&lt;=" &amp; EC$1, DataRegularSeason20242025!$E$3:$E$1315, $A14)</f>
        <v>14</v>
      </c>
      <c r="ED14">
        <f>SUMIFS(DataRegularSeason20242025!$AA$3:$AA$1315,DataRegularSeason20242025!$B$3:$B$1315, "&lt;=" &amp; ED$1, DataRegularSeason20242025!$D$3:$D$1315, $A14)+SUMIFS(DataRegularSeason20242025!$AB$3:$AB$1315,DataRegularSeason20242025!$B$3:$B$1315, "&lt;=" &amp; ED$1, DataRegularSeason20242025!$E$3:$E$1315, $A14)</f>
        <v>14</v>
      </c>
      <c r="EE14">
        <f>SUMIFS(DataRegularSeason20242025!$AA$3:$AA$1315,DataRegularSeason20242025!$B$3:$B$1315, "&lt;=" &amp; EE$1, DataRegularSeason20242025!$D$3:$D$1315, $A14)+SUMIFS(DataRegularSeason20242025!$AB$3:$AB$1315,DataRegularSeason20242025!$B$3:$B$1315, "&lt;=" &amp; EE$1, DataRegularSeason20242025!$E$3:$E$1315, $A14)</f>
        <v>14</v>
      </c>
      <c r="EF14">
        <f>SUMIFS(DataRegularSeason20242025!$AA$3:$AA$1315,DataRegularSeason20242025!$B$3:$B$1315, "&lt;=" &amp; EF$1, DataRegularSeason20242025!$D$3:$D$1315, $A14)+SUMIFS(DataRegularSeason20242025!$AB$3:$AB$1315,DataRegularSeason20242025!$B$3:$B$1315, "&lt;=" &amp; EF$1, DataRegularSeason20242025!$E$3:$E$1315, $A14)</f>
        <v>14</v>
      </c>
      <c r="EG14">
        <f>SUMIFS(DataRegularSeason20242025!$AA$3:$AA$1315,DataRegularSeason20242025!$B$3:$B$1315, "&lt;=" &amp; EG$1, DataRegularSeason20242025!$D$3:$D$1315, $A14)+SUMIFS(DataRegularSeason20242025!$AB$3:$AB$1315,DataRegularSeason20242025!$B$3:$B$1315, "&lt;=" &amp; EG$1, DataRegularSeason20242025!$E$3:$E$1315, $A14)</f>
        <v>14</v>
      </c>
      <c r="EH14">
        <f>SUMIFS(DataRegularSeason20242025!$AA$3:$AA$1315,DataRegularSeason20242025!$B$3:$B$1315, "&lt;=" &amp; EH$1, DataRegularSeason20242025!$D$3:$D$1315, $A14)+SUMIFS(DataRegularSeason20242025!$AB$3:$AB$1315,DataRegularSeason20242025!$B$3:$B$1315, "&lt;=" &amp; EH$1, DataRegularSeason20242025!$E$3:$E$1315, $A14)</f>
        <v>14</v>
      </c>
      <c r="EI14">
        <f>SUMIFS(DataRegularSeason20242025!$AA$3:$AA$1315,DataRegularSeason20242025!$B$3:$B$1315, "&lt;=" &amp; EI$1, DataRegularSeason20242025!$D$3:$D$1315, $A14)+SUMIFS(DataRegularSeason20242025!$AB$3:$AB$1315,DataRegularSeason20242025!$B$3:$B$1315, "&lt;=" &amp; EI$1, DataRegularSeason20242025!$E$3:$E$1315, $A14)</f>
        <v>14</v>
      </c>
      <c r="EJ14">
        <f>SUMIFS(DataRegularSeason20242025!$AA$3:$AA$1315,DataRegularSeason20242025!$B$3:$B$1315, "&lt;=" &amp; EJ$1, DataRegularSeason20242025!$D$3:$D$1315, $A14)+SUMIFS(DataRegularSeason20242025!$AB$3:$AB$1315,DataRegularSeason20242025!$B$3:$B$1315, "&lt;=" &amp; EJ$1, DataRegularSeason20242025!$E$3:$E$1315, $A14)</f>
        <v>14</v>
      </c>
      <c r="EK14">
        <f>SUMIFS(DataRegularSeason20242025!$AA$3:$AA$1315,DataRegularSeason20242025!$B$3:$B$1315, "&lt;=" &amp; EK$1, DataRegularSeason20242025!$D$3:$D$1315, $A14)+SUMIFS(DataRegularSeason20242025!$AB$3:$AB$1315,DataRegularSeason20242025!$B$3:$B$1315, "&lt;=" &amp; EK$1, DataRegularSeason20242025!$E$3:$E$1315, $A14)</f>
        <v>14</v>
      </c>
      <c r="EL14">
        <f>SUMIFS(DataRegularSeason20242025!$AA$3:$AA$1315,DataRegularSeason20242025!$B$3:$B$1315, "&lt;=" &amp; EL$1, DataRegularSeason20242025!$D$3:$D$1315, $A14)+SUMIFS(DataRegularSeason20242025!$AB$3:$AB$1315,DataRegularSeason20242025!$B$3:$B$1315, "&lt;=" &amp; EL$1, DataRegularSeason20242025!$E$3:$E$1315, $A14)</f>
        <v>14</v>
      </c>
      <c r="EM14">
        <f>SUMIFS(DataRegularSeason20242025!$AA$3:$AA$1315,DataRegularSeason20242025!$B$3:$B$1315, "&lt;=" &amp; EM$1, DataRegularSeason20242025!$D$3:$D$1315, $A14)+SUMIFS(DataRegularSeason20242025!$AB$3:$AB$1315,DataRegularSeason20242025!$B$3:$B$1315, "&lt;=" &amp; EM$1, DataRegularSeason20242025!$E$3:$E$1315, $A14)</f>
        <v>14</v>
      </c>
      <c r="EN14">
        <f>SUMIFS(DataRegularSeason20242025!$AA$3:$AA$1315,DataRegularSeason20242025!$B$3:$B$1315, "&lt;=" &amp; EN$1, DataRegularSeason20242025!$D$3:$D$1315, $A14)+SUMIFS(DataRegularSeason20242025!$AB$3:$AB$1315,DataRegularSeason20242025!$B$3:$B$1315, "&lt;=" &amp; EN$1, DataRegularSeason20242025!$E$3:$E$1315, $A14)</f>
        <v>14</v>
      </c>
      <c r="EO14">
        <f>SUMIFS(DataRegularSeason20242025!$AA$3:$AA$1315,DataRegularSeason20242025!$B$3:$B$1315, "&lt;=" &amp; EO$1, DataRegularSeason20242025!$D$3:$D$1315, $A14)+SUMIFS(DataRegularSeason20242025!$AB$3:$AB$1315,DataRegularSeason20242025!$B$3:$B$1315, "&lt;=" &amp; EO$1, DataRegularSeason20242025!$E$3:$E$1315, $A14)</f>
        <v>14</v>
      </c>
      <c r="EP14">
        <f>SUMIFS(DataRegularSeason20242025!$AA$3:$AA$1315,DataRegularSeason20242025!$B$3:$B$1315, "&lt;=" &amp; EP$1, DataRegularSeason20242025!$D$3:$D$1315, $A14)+SUMIFS(DataRegularSeason20242025!$AB$3:$AB$1315,DataRegularSeason20242025!$B$3:$B$1315, "&lt;=" &amp; EP$1, DataRegularSeason20242025!$E$3:$E$1315, $A14)</f>
        <v>14</v>
      </c>
      <c r="EQ14">
        <f>SUMIFS(DataRegularSeason20242025!$AA$3:$AA$1315,DataRegularSeason20242025!$B$3:$B$1315, "&lt;=" &amp; EQ$1, DataRegularSeason20242025!$D$3:$D$1315, $A14)+SUMIFS(DataRegularSeason20242025!$AB$3:$AB$1315,DataRegularSeason20242025!$B$3:$B$1315, "&lt;=" &amp; EQ$1, DataRegularSeason20242025!$E$3:$E$1315, $A14)</f>
        <v>14</v>
      </c>
      <c r="ER14">
        <f>SUMIFS(DataRegularSeason20242025!$AA$3:$AA$1315,DataRegularSeason20242025!$B$3:$B$1315, "&lt;=" &amp; ER$1, DataRegularSeason20242025!$D$3:$D$1315, $A14)+SUMIFS(DataRegularSeason20242025!$AB$3:$AB$1315,DataRegularSeason20242025!$B$3:$B$1315, "&lt;=" &amp; ER$1, DataRegularSeason20242025!$E$3:$E$1315, $A14)</f>
        <v>14</v>
      </c>
      <c r="ES14">
        <f>SUMIFS(DataRegularSeason20242025!$AA$3:$AA$1315,DataRegularSeason20242025!$B$3:$B$1315, "&lt;=" &amp; ES$1, DataRegularSeason20242025!$D$3:$D$1315, $A14)+SUMIFS(DataRegularSeason20242025!$AB$3:$AB$1315,DataRegularSeason20242025!$B$3:$B$1315, "&lt;=" &amp; ES$1, DataRegularSeason20242025!$E$3:$E$1315, $A14)</f>
        <v>14</v>
      </c>
      <c r="ET14">
        <f>SUMIFS(DataRegularSeason20242025!$AA$3:$AA$1315,DataRegularSeason20242025!$B$3:$B$1315, "&lt;=" &amp; ET$1, DataRegularSeason20242025!$D$3:$D$1315, $A14)+SUMIFS(DataRegularSeason20242025!$AB$3:$AB$1315,DataRegularSeason20242025!$B$3:$B$1315, "&lt;=" &amp; ET$1, DataRegularSeason20242025!$E$3:$E$1315, $A14)</f>
        <v>14</v>
      </c>
      <c r="EU14">
        <f>SUMIFS(DataRegularSeason20242025!$AA$3:$AA$1315,DataRegularSeason20242025!$B$3:$B$1315, "&lt;=" &amp; EU$1, DataRegularSeason20242025!$D$3:$D$1315, $A14)+SUMIFS(DataRegularSeason20242025!$AB$3:$AB$1315,DataRegularSeason20242025!$B$3:$B$1315, "&lt;=" &amp; EU$1, DataRegularSeason20242025!$E$3:$E$1315, $A14)</f>
        <v>14</v>
      </c>
      <c r="EV14">
        <f>SUMIFS(DataRegularSeason20242025!$AA$3:$AA$1315,DataRegularSeason20242025!$B$3:$B$1315, "&lt;=" &amp; EV$1, DataRegularSeason20242025!$D$3:$D$1315, $A14)+SUMIFS(DataRegularSeason20242025!$AB$3:$AB$1315,DataRegularSeason20242025!$B$3:$B$1315, "&lt;=" &amp; EV$1, DataRegularSeason20242025!$E$3:$E$1315, $A14)</f>
        <v>14</v>
      </c>
      <c r="EW14">
        <f>SUMIFS(DataRegularSeason20242025!$AA$3:$AA$1315,DataRegularSeason20242025!$B$3:$B$1315, "&lt;=" &amp; EW$1, DataRegularSeason20242025!$D$3:$D$1315, $A14)+SUMIFS(DataRegularSeason20242025!$AB$3:$AB$1315,DataRegularSeason20242025!$B$3:$B$1315, "&lt;=" &amp; EW$1, DataRegularSeason20242025!$E$3:$E$1315, $A14)</f>
        <v>14</v>
      </c>
      <c r="EX14">
        <f>SUMIFS(DataRegularSeason20242025!$AA$3:$AA$1315,DataRegularSeason20242025!$B$3:$B$1315, "&lt;=" &amp; EX$1, DataRegularSeason20242025!$D$3:$D$1315, $A14)+SUMIFS(DataRegularSeason20242025!$AB$3:$AB$1315,DataRegularSeason20242025!$B$3:$B$1315, "&lt;=" &amp; EX$1, DataRegularSeason20242025!$E$3:$E$1315, $A14)</f>
        <v>14</v>
      </c>
      <c r="EY14">
        <f>SUMIFS(DataRegularSeason20242025!$AA$3:$AA$1315,DataRegularSeason20242025!$B$3:$B$1315, "&lt;=" &amp; EY$1, DataRegularSeason20242025!$D$3:$D$1315, $A14)+SUMIFS(DataRegularSeason20242025!$AB$3:$AB$1315,DataRegularSeason20242025!$B$3:$B$1315, "&lt;=" &amp; EY$1, DataRegularSeason20242025!$E$3:$E$1315, $A14)</f>
        <v>14</v>
      </c>
      <c r="EZ14">
        <f>SUMIFS(DataRegularSeason20242025!$AA$3:$AA$1315,DataRegularSeason20242025!$B$3:$B$1315, "&lt;=" &amp; EZ$1, DataRegularSeason20242025!$D$3:$D$1315, $A14)+SUMIFS(DataRegularSeason20242025!$AB$3:$AB$1315,DataRegularSeason20242025!$B$3:$B$1315, "&lt;=" &amp; EZ$1, DataRegularSeason20242025!$E$3:$E$1315, $A14)</f>
        <v>14</v>
      </c>
      <c r="FA14">
        <f>SUMIFS(DataRegularSeason20242025!$AA$3:$AA$1315,DataRegularSeason20242025!$B$3:$B$1315, "&lt;=" &amp; FA$1, DataRegularSeason20242025!$D$3:$D$1315, $A14)+SUMIFS(DataRegularSeason20242025!$AB$3:$AB$1315,DataRegularSeason20242025!$B$3:$B$1315, "&lt;=" &amp; FA$1, DataRegularSeason20242025!$E$3:$E$1315, $A14)</f>
        <v>14</v>
      </c>
      <c r="FB14">
        <f>SUMIFS(DataRegularSeason20242025!$AA$3:$AA$1315,DataRegularSeason20242025!$B$3:$B$1315, "&lt;=" &amp; FB$1, DataRegularSeason20242025!$D$3:$D$1315, $A14)+SUMIFS(DataRegularSeason20242025!$AB$3:$AB$1315,DataRegularSeason20242025!$B$3:$B$1315, "&lt;=" &amp; FB$1, DataRegularSeason20242025!$E$3:$E$1315, $A14)</f>
        <v>14</v>
      </c>
      <c r="FC14">
        <f>SUMIFS(DataRegularSeason20242025!$AA$3:$AA$1315,DataRegularSeason20242025!$B$3:$B$1315, "&lt;=" &amp; FC$1, DataRegularSeason20242025!$D$3:$D$1315, $A14)+SUMIFS(DataRegularSeason20242025!$AB$3:$AB$1315,DataRegularSeason20242025!$B$3:$B$1315, "&lt;=" &amp; FC$1, DataRegularSeason20242025!$E$3:$E$1315, $A14)</f>
        <v>14</v>
      </c>
      <c r="FD14">
        <f>SUMIFS(DataRegularSeason20242025!$AA$3:$AA$1315,DataRegularSeason20242025!$B$3:$B$1315, "&lt;=" &amp; FD$1, DataRegularSeason20242025!$D$3:$D$1315, $A14)+SUMIFS(DataRegularSeason20242025!$AB$3:$AB$1315,DataRegularSeason20242025!$B$3:$B$1315, "&lt;=" &amp; FD$1, DataRegularSeason20242025!$E$3:$E$1315, $A14)</f>
        <v>14</v>
      </c>
      <c r="FE14">
        <f>SUMIFS(DataRegularSeason20242025!$AA$3:$AA$1315,DataRegularSeason20242025!$B$3:$B$1315, "&lt;=" &amp; FE$1, DataRegularSeason20242025!$D$3:$D$1315, $A14)+SUMIFS(DataRegularSeason20242025!$AB$3:$AB$1315,DataRegularSeason20242025!$B$3:$B$1315, "&lt;=" &amp; FE$1, DataRegularSeason20242025!$E$3:$E$1315, $A14)</f>
        <v>14</v>
      </c>
      <c r="FF14">
        <f>SUMIFS(DataRegularSeason20242025!$AA$3:$AA$1315,DataRegularSeason20242025!$B$3:$B$1315, "&lt;=" &amp; FF$1, DataRegularSeason20242025!$D$3:$D$1315, $A14)+SUMIFS(DataRegularSeason20242025!$AB$3:$AB$1315,DataRegularSeason20242025!$B$3:$B$1315, "&lt;=" &amp; FF$1, DataRegularSeason20242025!$E$3:$E$1315, $A14)</f>
        <v>14</v>
      </c>
      <c r="FG14">
        <f>SUMIFS(DataRegularSeason20242025!$AA$3:$AA$1315,DataRegularSeason20242025!$B$3:$B$1315, "&lt;=" &amp; FG$1, DataRegularSeason20242025!$D$3:$D$1315, $A14)+SUMIFS(DataRegularSeason20242025!$AB$3:$AB$1315,DataRegularSeason20242025!$B$3:$B$1315, "&lt;=" &amp; FG$1, DataRegularSeason20242025!$E$3:$E$1315, $A14)</f>
        <v>14</v>
      </c>
      <c r="FH14">
        <f>SUMIFS(DataRegularSeason20242025!$AA$3:$AA$1315,DataRegularSeason20242025!$B$3:$B$1315, "&lt;=" &amp; FH$1, DataRegularSeason20242025!$D$3:$D$1315, $A14)+SUMIFS(DataRegularSeason20242025!$AB$3:$AB$1315,DataRegularSeason20242025!$B$3:$B$1315, "&lt;=" &amp; FH$1, DataRegularSeason20242025!$E$3:$E$1315, $A14)</f>
        <v>14</v>
      </c>
      <c r="FI14">
        <f>SUMIFS(DataRegularSeason20242025!$AA$3:$AA$1315,DataRegularSeason20242025!$B$3:$B$1315, "&lt;=" &amp; FI$1, DataRegularSeason20242025!$D$3:$D$1315, $A14)+SUMIFS(DataRegularSeason20242025!$AB$3:$AB$1315,DataRegularSeason20242025!$B$3:$B$1315, "&lt;=" &amp; FI$1, DataRegularSeason20242025!$E$3:$E$1315, $A14)</f>
        <v>14</v>
      </c>
      <c r="FJ14">
        <f>SUMIFS(DataRegularSeason20242025!$AA$3:$AA$1315,DataRegularSeason20242025!$B$3:$B$1315, "&lt;=" &amp; FJ$1, DataRegularSeason20242025!$D$3:$D$1315, $A14)+SUMIFS(DataRegularSeason20242025!$AB$3:$AB$1315,DataRegularSeason20242025!$B$3:$B$1315, "&lt;=" &amp; FJ$1, DataRegularSeason20242025!$E$3:$E$1315, $A14)</f>
        <v>14</v>
      </c>
      <c r="FK14">
        <f>SUMIFS(DataRegularSeason20242025!$AA$3:$AA$1315,DataRegularSeason20242025!$B$3:$B$1315, "&lt;=" &amp; FK$1, DataRegularSeason20242025!$D$3:$D$1315, $A14)+SUMIFS(DataRegularSeason20242025!$AB$3:$AB$1315,DataRegularSeason20242025!$B$3:$B$1315, "&lt;=" &amp; FK$1, DataRegularSeason20242025!$E$3:$E$1315, $A14)</f>
        <v>14</v>
      </c>
      <c r="FL14">
        <f>SUMIFS(DataRegularSeason20242025!$AA$3:$AA$1315,DataRegularSeason20242025!$B$3:$B$1315, "&lt;=" &amp; FL$1, DataRegularSeason20242025!$D$3:$D$1315, $A14)+SUMIFS(DataRegularSeason20242025!$AB$3:$AB$1315,DataRegularSeason20242025!$B$3:$B$1315, "&lt;=" &amp; FL$1, DataRegularSeason20242025!$E$3:$E$1315, $A14)</f>
        <v>14</v>
      </c>
      <c r="FM14">
        <f>SUMIFS(DataRegularSeason20242025!$AA$3:$AA$1315,DataRegularSeason20242025!$B$3:$B$1315, "&lt;=" &amp; FM$1, DataRegularSeason20242025!$D$3:$D$1315, $A14)+SUMIFS(DataRegularSeason20242025!$AB$3:$AB$1315,DataRegularSeason20242025!$B$3:$B$1315, "&lt;=" &amp; FM$1, DataRegularSeason20242025!$E$3:$E$1315, $A14)</f>
        <v>14</v>
      </c>
      <c r="FN14">
        <f>SUMIFS(DataRegularSeason20242025!$AA$3:$AA$1315,DataRegularSeason20242025!$B$3:$B$1315, "&lt;=" &amp; FN$1, DataRegularSeason20242025!$D$3:$D$1315, $A14)+SUMIFS(DataRegularSeason20242025!$AB$3:$AB$1315,DataRegularSeason20242025!$B$3:$B$1315, "&lt;=" &amp; FN$1, DataRegularSeason20242025!$E$3:$E$1315, $A14)</f>
        <v>14</v>
      </c>
      <c r="FO14">
        <f>SUMIFS(DataRegularSeason20242025!$AA$3:$AA$1315,DataRegularSeason20242025!$B$3:$B$1315, "&lt;=" &amp; FO$1, DataRegularSeason20242025!$D$3:$D$1315, $A14)+SUMIFS(DataRegularSeason20242025!$AB$3:$AB$1315,DataRegularSeason20242025!$B$3:$B$1315, "&lt;=" &amp; FO$1, DataRegularSeason20242025!$E$3:$E$1315, $A14)</f>
        <v>14</v>
      </c>
      <c r="FP14">
        <f>SUMIFS(DataRegularSeason20242025!$AA$3:$AA$1315,DataRegularSeason20242025!$B$3:$B$1315, "&lt;=" &amp; FP$1, DataRegularSeason20242025!$D$3:$D$1315, $A14)+SUMIFS(DataRegularSeason20242025!$AB$3:$AB$1315,DataRegularSeason20242025!$B$3:$B$1315, "&lt;=" &amp; FP$1, DataRegularSeason20242025!$E$3:$E$1315, $A14)</f>
        <v>14</v>
      </c>
      <c r="FQ14">
        <f>SUMIFS(DataRegularSeason20242025!$AA$3:$AA$1315,DataRegularSeason20242025!$B$3:$B$1315, "&lt;=" &amp; FQ$1, DataRegularSeason20242025!$D$3:$D$1315, $A14)+SUMIFS(DataRegularSeason20242025!$AB$3:$AB$1315,DataRegularSeason20242025!$B$3:$B$1315, "&lt;=" &amp; FQ$1, DataRegularSeason20242025!$E$3:$E$1315, $A14)</f>
        <v>14</v>
      </c>
      <c r="FR14">
        <f>SUMIFS(DataRegularSeason20242025!$AA$3:$AA$1315,DataRegularSeason20242025!$B$3:$B$1315, "&lt;=" &amp; FR$1, DataRegularSeason20242025!$D$3:$D$1315, $A14)+SUMIFS(DataRegularSeason20242025!$AB$3:$AB$1315,DataRegularSeason20242025!$B$3:$B$1315, "&lt;=" &amp; FR$1, DataRegularSeason20242025!$E$3:$E$1315, $A14)</f>
        <v>14</v>
      </c>
      <c r="FS14">
        <f>SUMIFS(DataRegularSeason20242025!$AA$3:$AA$1315,DataRegularSeason20242025!$B$3:$B$1315, "&lt;=" &amp; FS$1, DataRegularSeason20242025!$D$3:$D$1315, $A14)+SUMIFS(DataRegularSeason20242025!$AB$3:$AB$1315,DataRegularSeason20242025!$B$3:$B$1315, "&lt;=" &amp; FS$1, DataRegularSeason20242025!$E$3:$E$1315, $A14)</f>
        <v>14</v>
      </c>
      <c r="FT14">
        <f>SUMIFS(DataRegularSeason20242025!$AA$3:$AA$1315,DataRegularSeason20242025!$B$3:$B$1315, "&lt;=" &amp; FT$1, DataRegularSeason20242025!$D$3:$D$1315, $A14)+SUMIFS(DataRegularSeason20242025!$AB$3:$AB$1315,DataRegularSeason20242025!$B$3:$B$1315, "&lt;=" &amp; FT$1, DataRegularSeason20242025!$E$3:$E$1315, $A14)</f>
        <v>14</v>
      </c>
      <c r="FU14">
        <f>SUMIFS(DataRegularSeason20242025!$AA$3:$AA$1315,DataRegularSeason20242025!$B$3:$B$1315, "&lt;=" &amp; FU$1, DataRegularSeason20242025!$D$3:$D$1315, $A14)+SUMIFS(DataRegularSeason20242025!$AB$3:$AB$1315,DataRegularSeason20242025!$B$3:$B$1315, "&lt;=" &amp; FU$1, DataRegularSeason20242025!$E$3:$E$1315, $A14)</f>
        <v>14</v>
      </c>
      <c r="FV14">
        <f>SUMIFS(DataRegularSeason20242025!$AA$3:$AA$1315,DataRegularSeason20242025!$B$3:$B$1315, "&lt;=" &amp; FV$1, DataRegularSeason20242025!$D$3:$D$1315, $A14)+SUMIFS(DataRegularSeason20242025!$AB$3:$AB$1315,DataRegularSeason20242025!$B$3:$B$1315, "&lt;=" &amp; FV$1, DataRegularSeason20242025!$E$3:$E$1315, $A14)</f>
        <v>14</v>
      </c>
      <c r="FW14">
        <f>SUMIFS(DataRegularSeason20242025!$AA$3:$AA$1315,DataRegularSeason20242025!$B$3:$B$1315, "&lt;=" &amp; FW$1, DataRegularSeason20242025!$D$3:$D$1315, $A14)+SUMIFS(DataRegularSeason20242025!$AB$3:$AB$1315,DataRegularSeason20242025!$B$3:$B$1315, "&lt;=" &amp; FW$1, DataRegularSeason20242025!$E$3:$E$1315, $A14)</f>
        <v>14</v>
      </c>
      <c r="FX14">
        <f>SUMIFS(DataRegularSeason20242025!$AA$3:$AA$1315,DataRegularSeason20242025!$B$3:$B$1315, "&lt;=" &amp; FX$1, DataRegularSeason20242025!$D$3:$D$1315, $A14)+SUMIFS(DataRegularSeason20242025!$AB$3:$AB$1315,DataRegularSeason20242025!$B$3:$B$1315, "&lt;=" &amp; FX$1, DataRegularSeason20242025!$E$3:$E$1315, $A14)</f>
        <v>14</v>
      </c>
      <c r="FY14">
        <f>SUMIFS(DataRegularSeason20242025!$AA$3:$AA$1315,DataRegularSeason20242025!$B$3:$B$1315, "&lt;=" &amp; FY$1, DataRegularSeason20242025!$D$3:$D$1315, $A14)+SUMIFS(DataRegularSeason20242025!$AB$3:$AB$1315,DataRegularSeason20242025!$B$3:$B$1315, "&lt;=" &amp; FY$1, DataRegularSeason20242025!$E$3:$E$1315, $A14)</f>
        <v>14</v>
      </c>
      <c r="FZ14">
        <f>SUMIFS(DataRegularSeason20242025!$AA$3:$AA$1315,DataRegularSeason20242025!$B$3:$B$1315, "&lt;=" &amp; FZ$1, DataRegularSeason20242025!$D$3:$D$1315, $A14)+SUMIFS(DataRegularSeason20242025!$AB$3:$AB$1315,DataRegularSeason20242025!$B$3:$B$1315, "&lt;=" &amp; FZ$1, DataRegularSeason20242025!$E$3:$E$1315, $A14)</f>
        <v>14</v>
      </c>
      <c r="GA14">
        <f>SUMIFS(DataRegularSeason20242025!$AA$3:$AA$1315,DataRegularSeason20242025!$B$3:$B$1315, "&lt;=" &amp; GA$1, DataRegularSeason20242025!$D$3:$D$1315, $A14)+SUMIFS(DataRegularSeason20242025!$AB$3:$AB$1315,DataRegularSeason20242025!$B$3:$B$1315, "&lt;=" &amp; GA$1, DataRegularSeason20242025!$E$3:$E$1315, $A14)</f>
        <v>14</v>
      </c>
      <c r="GB14">
        <f>SUMIFS(DataRegularSeason20242025!$AA$3:$AA$1315,DataRegularSeason20242025!$B$3:$B$1315, "&lt;=" &amp; GB$1, DataRegularSeason20242025!$D$3:$D$1315, $A14)+SUMIFS(DataRegularSeason20242025!$AB$3:$AB$1315,DataRegularSeason20242025!$B$3:$B$1315, "&lt;=" &amp; GB$1, DataRegularSeason20242025!$E$3:$E$1315, $A14)</f>
        <v>14</v>
      </c>
      <c r="GC14">
        <f>SUMIFS(DataRegularSeason20242025!$AA$3:$AA$1315,DataRegularSeason20242025!$B$3:$B$1315, "&lt;=" &amp; GC$1, DataRegularSeason20242025!$D$3:$D$1315, $A14)+SUMIFS(DataRegularSeason20242025!$AB$3:$AB$1315,DataRegularSeason20242025!$B$3:$B$1315, "&lt;=" &amp; GC$1, DataRegularSeason20242025!$E$3:$E$1315, $A14)</f>
        <v>14</v>
      </c>
      <c r="GD14">
        <f>SUMIFS(DataRegularSeason20242025!$AA$3:$AA$1315,DataRegularSeason20242025!$B$3:$B$1315, "&lt;=" &amp; GD$1, DataRegularSeason20242025!$D$3:$D$1315, $A14)+SUMIFS(DataRegularSeason20242025!$AB$3:$AB$1315,DataRegularSeason20242025!$B$3:$B$1315, "&lt;=" &amp; GD$1, DataRegularSeason20242025!$E$3:$E$1315, $A14)</f>
        <v>14</v>
      </c>
      <c r="GE14">
        <f>SUMIFS(DataRegularSeason20242025!$AA$3:$AA$1315,DataRegularSeason20242025!$B$3:$B$1315, "&lt;=" &amp; GE$1, DataRegularSeason20242025!$D$3:$D$1315, $A14)+SUMIFS(DataRegularSeason20242025!$AB$3:$AB$1315,DataRegularSeason20242025!$B$3:$B$1315, "&lt;=" &amp; GE$1, DataRegularSeason20242025!$E$3:$E$1315, $A14)</f>
        <v>14</v>
      </c>
      <c r="GF14">
        <f>SUMIFS(DataRegularSeason20242025!$AA$3:$AA$1315,DataRegularSeason20242025!$B$3:$B$1315, "&lt;=" &amp; GF$1, DataRegularSeason20242025!$D$3:$D$1315, $A14)+SUMIFS(DataRegularSeason20242025!$AB$3:$AB$1315,DataRegularSeason20242025!$B$3:$B$1315, "&lt;=" &amp; GF$1, DataRegularSeason20242025!$E$3:$E$1315, $A14)</f>
        <v>14</v>
      </c>
      <c r="GG14">
        <f>SUMIFS(DataRegularSeason20242025!$AA$3:$AA$1315,DataRegularSeason20242025!$B$3:$B$1315, "&lt;=" &amp; GG$1, DataRegularSeason20242025!$D$3:$D$1315, $A14)+SUMIFS(DataRegularSeason20242025!$AB$3:$AB$1315,DataRegularSeason20242025!$B$3:$B$1315, "&lt;=" &amp; GG$1, DataRegularSeason20242025!$E$3:$E$1315, $A14)</f>
        <v>14</v>
      </c>
      <c r="GH14">
        <f>SUMIFS(DataRegularSeason20242025!$AA$3:$AA$1315,DataRegularSeason20242025!$B$3:$B$1315, "&lt;=" &amp; GH$1, DataRegularSeason20242025!$D$3:$D$1315, $A14)+SUMIFS(DataRegularSeason20242025!$AB$3:$AB$1315,DataRegularSeason20242025!$B$3:$B$1315, "&lt;=" &amp; GH$1, DataRegularSeason20242025!$E$3:$E$1315, $A14)</f>
        <v>14</v>
      </c>
      <c r="GI14">
        <f>SUMIFS(DataRegularSeason20242025!$AA$3:$AA$1315,DataRegularSeason20242025!$B$3:$B$1315, "&lt;=" &amp; GI$1, DataRegularSeason20242025!$D$3:$D$1315, $A14)+SUMIFS(DataRegularSeason20242025!$AB$3:$AB$1315,DataRegularSeason20242025!$B$3:$B$1315, "&lt;=" &amp; GI$1, DataRegularSeason20242025!$E$3:$E$1315, $A14)</f>
        <v>14</v>
      </c>
      <c r="GJ14">
        <f>SUMIFS(DataRegularSeason20242025!$AA$3:$AA$1315,DataRegularSeason20242025!$B$3:$B$1315, "&lt;=" &amp; GJ$1, DataRegularSeason20242025!$D$3:$D$1315, $A14)+SUMIFS(DataRegularSeason20242025!$AB$3:$AB$1315,DataRegularSeason20242025!$B$3:$B$1315, "&lt;=" &amp; GJ$1, DataRegularSeason20242025!$E$3:$E$1315, $A14)</f>
        <v>14</v>
      </c>
      <c r="GK14">
        <f>SUMIFS(DataRegularSeason20242025!$AA$3:$AA$1315,DataRegularSeason20242025!$B$3:$B$1315, "&lt;=" &amp; GK$1, DataRegularSeason20242025!$D$3:$D$1315, $A14)+SUMIFS(DataRegularSeason20242025!$AB$3:$AB$1315,DataRegularSeason20242025!$B$3:$B$1315, "&lt;=" &amp; GK$1, DataRegularSeason20242025!$E$3:$E$1315, $A14)</f>
        <v>14</v>
      </c>
      <c r="GL14">
        <f>SUMIFS(DataRegularSeason20242025!$AA$3:$AA$1315,DataRegularSeason20242025!$B$3:$B$1315, "&lt;=" &amp; GL$1, DataRegularSeason20242025!$D$3:$D$1315, $A14)+SUMIFS(DataRegularSeason20242025!$AB$3:$AB$1315,DataRegularSeason20242025!$B$3:$B$1315, "&lt;=" &amp; GL$1, DataRegularSeason20242025!$E$3:$E$1315, $A14)</f>
        <v>14</v>
      </c>
      <c r="GM14">
        <f>SUMIFS(DataRegularSeason20242025!$AA$3:$AA$1315,DataRegularSeason20242025!$B$3:$B$1315, "&lt;=" &amp; GM$1, DataRegularSeason20242025!$D$3:$D$1315, $A14)+SUMIFS(DataRegularSeason20242025!$AB$3:$AB$1315,DataRegularSeason20242025!$B$3:$B$1315, "&lt;=" &amp; GM$1, DataRegularSeason20242025!$E$3:$E$1315, $A14)</f>
        <v>14</v>
      </c>
      <c r="GN14">
        <f>SUMIFS(DataRegularSeason20242025!$AA$3:$AA$1315,DataRegularSeason20242025!$B$3:$B$1315, "&lt;=" &amp; GN$1, DataRegularSeason20242025!$D$3:$D$1315, $A14)+SUMIFS(DataRegularSeason20242025!$AB$3:$AB$1315,DataRegularSeason20242025!$B$3:$B$1315, "&lt;=" &amp; GN$1, DataRegularSeason20242025!$E$3:$E$1315, $A14)</f>
        <v>14</v>
      </c>
      <c r="GO14">
        <f>SUMIFS(DataRegularSeason20242025!$AA$3:$AA$1315,DataRegularSeason20242025!$B$3:$B$1315, "&lt;=" &amp; GO$1, DataRegularSeason20242025!$D$3:$D$1315, $A14)+SUMIFS(DataRegularSeason20242025!$AB$3:$AB$1315,DataRegularSeason20242025!$B$3:$B$1315, "&lt;=" &amp; GO$1, DataRegularSeason20242025!$E$3:$E$1315, $A14)</f>
        <v>14</v>
      </c>
      <c r="GP14">
        <f>SUMIFS(DataRegularSeason20242025!$AA$3:$AA$1315,DataRegularSeason20242025!$B$3:$B$1315, "&lt;=" &amp; GP$1, DataRegularSeason20242025!$D$3:$D$1315, $A14)+SUMIFS(DataRegularSeason20242025!$AB$3:$AB$1315,DataRegularSeason20242025!$B$3:$B$1315, "&lt;=" &amp; GP$1, DataRegularSeason20242025!$E$3:$E$1315, $A14)</f>
        <v>14</v>
      </c>
      <c r="GQ14">
        <f>SUMIFS(DataRegularSeason20242025!$AA$3:$AA$1315,DataRegularSeason20242025!$B$3:$B$1315, "&lt;=" &amp; GQ$1, DataRegularSeason20242025!$D$3:$D$1315, $A14)+SUMIFS(DataRegularSeason20242025!$AB$3:$AB$1315,DataRegularSeason20242025!$B$3:$B$1315, "&lt;=" &amp; GQ$1, DataRegularSeason20242025!$E$3:$E$1315, $A14)</f>
        <v>14</v>
      </c>
      <c r="GR14">
        <f>SUMIFS(DataRegularSeason20242025!$AA$3:$AA$1315,DataRegularSeason20242025!$B$3:$B$1315, "&lt;=" &amp; GR$1, DataRegularSeason20242025!$D$3:$D$1315, $A14)+SUMIFS(DataRegularSeason20242025!$AB$3:$AB$1315,DataRegularSeason20242025!$B$3:$B$1315, "&lt;=" &amp; GR$1, DataRegularSeason20242025!$E$3:$E$1315, $A14)</f>
        <v>14</v>
      </c>
      <c r="GS14">
        <f>SUMIFS(DataRegularSeason20242025!$AA$3:$AA$1315,DataRegularSeason20242025!$B$3:$B$1315, "&lt;=" &amp; GS$1, DataRegularSeason20242025!$D$3:$D$1315, $A14)+SUMIFS(DataRegularSeason20242025!$AB$3:$AB$1315,DataRegularSeason20242025!$B$3:$B$1315, "&lt;=" &amp; GS$1, DataRegularSeason20242025!$E$3:$E$1315, $A14)</f>
        <v>14</v>
      </c>
      <c r="GT14">
        <f>SUMIFS(DataRegularSeason20242025!$AA$3:$AA$1315,DataRegularSeason20242025!$B$3:$B$1315, "&lt;=" &amp; GT$1, DataRegularSeason20242025!$D$3:$D$1315, $A14)+SUMIFS(DataRegularSeason20242025!$AB$3:$AB$1315,DataRegularSeason20242025!$B$3:$B$1315, "&lt;=" &amp; GT$1, DataRegularSeason20242025!$E$3:$E$1315, $A14)</f>
        <v>14</v>
      </c>
      <c r="GU14">
        <f>SUMIFS(DataRegularSeason20242025!$AA$3:$AA$1315,DataRegularSeason20242025!$B$3:$B$1315, "&lt;=" &amp; GU$1, DataRegularSeason20242025!$D$3:$D$1315, $A14)+SUMIFS(DataRegularSeason20242025!$AB$3:$AB$1315,DataRegularSeason20242025!$B$3:$B$1315, "&lt;=" &amp; GU$1, DataRegularSeason20242025!$E$3:$E$1315, $A14)</f>
        <v>14</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12</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12</v>
      </c>
      <c r="AR15">
        <f>SUMIFS(DataRegularSeason20242025!$AA$3:$AA$1315,DataRegularSeason20242025!$B$3:$B$1315, "&lt;=" &amp; AR$1, DataRegularSeason20242025!$D$3:$D$1315, $A15)+SUMIFS(DataRegularSeason20242025!$AB$3:$AB$1315,DataRegularSeason20242025!$B$3:$B$1315, "&lt;=" &amp; AR$1, DataRegularSeason20242025!$E$3:$E$1315, $A15)</f>
        <v>12</v>
      </c>
      <c r="AS15">
        <f>SUMIFS(DataRegularSeason20242025!$AA$3:$AA$1315,DataRegularSeason20242025!$B$3:$B$1315, "&lt;=" &amp; AS$1, DataRegularSeason20242025!$D$3:$D$1315, $A15)+SUMIFS(DataRegularSeason20242025!$AB$3:$AB$1315,DataRegularSeason20242025!$B$3:$B$1315, "&lt;=" &amp; AS$1, DataRegularSeason20242025!$E$3:$E$1315, $A15)</f>
        <v>12</v>
      </c>
      <c r="AT15">
        <f>SUMIFS(DataRegularSeason20242025!$AA$3:$AA$1315,DataRegularSeason20242025!$B$3:$B$1315, "&lt;=" &amp; AT$1, DataRegularSeason20242025!$D$3:$D$1315, $A15)+SUMIFS(DataRegularSeason20242025!$AB$3:$AB$1315,DataRegularSeason20242025!$B$3:$B$1315, "&lt;=" &amp; AT$1, DataRegularSeason20242025!$E$3:$E$1315, $A15)</f>
        <v>12</v>
      </c>
      <c r="AU15">
        <f>SUMIFS(DataRegularSeason20242025!$AA$3:$AA$1315,DataRegularSeason20242025!$B$3:$B$1315, "&lt;=" &amp; AU$1, DataRegularSeason20242025!$D$3:$D$1315, $A15)+SUMIFS(DataRegularSeason20242025!$AB$3:$AB$1315,DataRegularSeason20242025!$B$3:$B$1315, "&lt;=" &amp; AU$1, DataRegularSeason20242025!$E$3:$E$1315, $A15)</f>
        <v>12</v>
      </c>
      <c r="AV15">
        <f>SUMIFS(DataRegularSeason20242025!$AA$3:$AA$1315,DataRegularSeason20242025!$B$3:$B$1315, "&lt;=" &amp; AV$1, DataRegularSeason20242025!$D$3:$D$1315, $A15)+SUMIFS(DataRegularSeason20242025!$AB$3:$AB$1315,DataRegularSeason20242025!$B$3:$B$1315, "&lt;=" &amp; AV$1, DataRegularSeason20242025!$E$3:$E$1315, $A15)</f>
        <v>12</v>
      </c>
      <c r="AW15">
        <f>SUMIFS(DataRegularSeason20242025!$AA$3:$AA$1315,DataRegularSeason20242025!$B$3:$B$1315, "&lt;=" &amp; AW$1, DataRegularSeason20242025!$D$3:$D$1315, $A15)+SUMIFS(DataRegularSeason20242025!$AB$3:$AB$1315,DataRegularSeason20242025!$B$3:$B$1315, "&lt;=" &amp; AW$1, DataRegularSeason20242025!$E$3:$E$1315, $A15)</f>
        <v>12</v>
      </c>
      <c r="AX15">
        <f>SUMIFS(DataRegularSeason20242025!$AA$3:$AA$1315,DataRegularSeason20242025!$B$3:$B$1315, "&lt;=" &amp; AX$1, DataRegularSeason20242025!$D$3:$D$1315, $A15)+SUMIFS(DataRegularSeason20242025!$AB$3:$AB$1315,DataRegularSeason20242025!$B$3:$B$1315, "&lt;=" &amp; AX$1, DataRegularSeason20242025!$E$3:$E$1315, $A15)</f>
        <v>12</v>
      </c>
      <c r="AY15">
        <f>SUMIFS(DataRegularSeason20242025!$AA$3:$AA$1315,DataRegularSeason20242025!$B$3:$B$1315, "&lt;=" &amp; AY$1, DataRegularSeason20242025!$D$3:$D$1315, $A15)+SUMIFS(DataRegularSeason20242025!$AB$3:$AB$1315,DataRegularSeason20242025!$B$3:$B$1315, "&lt;=" &amp; AY$1, DataRegularSeason20242025!$E$3:$E$1315, $A15)</f>
        <v>12</v>
      </c>
      <c r="AZ15">
        <f>SUMIFS(DataRegularSeason20242025!$AA$3:$AA$1315,DataRegularSeason20242025!$B$3:$B$1315, "&lt;=" &amp; AZ$1, DataRegularSeason20242025!$D$3:$D$1315, $A15)+SUMIFS(DataRegularSeason20242025!$AB$3:$AB$1315,DataRegularSeason20242025!$B$3:$B$1315, "&lt;=" &amp; AZ$1, DataRegularSeason20242025!$E$3:$E$1315, $A15)</f>
        <v>12</v>
      </c>
      <c r="BA15">
        <f>SUMIFS(DataRegularSeason20242025!$AA$3:$AA$1315,DataRegularSeason20242025!$B$3:$B$1315, "&lt;=" &amp; BA$1, DataRegularSeason20242025!$D$3:$D$1315, $A15)+SUMIFS(DataRegularSeason20242025!$AB$3:$AB$1315,DataRegularSeason20242025!$B$3:$B$1315, "&lt;=" &amp; BA$1, DataRegularSeason20242025!$E$3:$E$1315, $A15)</f>
        <v>12</v>
      </c>
      <c r="BB15">
        <f>SUMIFS(DataRegularSeason20242025!$AA$3:$AA$1315,DataRegularSeason20242025!$B$3:$B$1315, "&lt;=" &amp; BB$1, DataRegularSeason20242025!$D$3:$D$1315, $A15)+SUMIFS(DataRegularSeason20242025!$AB$3:$AB$1315,DataRegularSeason20242025!$B$3:$B$1315, "&lt;=" &amp; BB$1, DataRegularSeason20242025!$E$3:$E$1315, $A15)</f>
        <v>12</v>
      </c>
      <c r="BC15">
        <f>SUMIFS(DataRegularSeason20242025!$AA$3:$AA$1315,DataRegularSeason20242025!$B$3:$B$1315, "&lt;=" &amp; BC$1, DataRegularSeason20242025!$D$3:$D$1315, $A15)+SUMIFS(DataRegularSeason20242025!$AB$3:$AB$1315,DataRegularSeason20242025!$B$3:$B$1315, "&lt;=" &amp; BC$1, DataRegularSeason20242025!$E$3:$E$1315, $A15)</f>
        <v>12</v>
      </c>
      <c r="BD15">
        <f>SUMIFS(DataRegularSeason20242025!$AA$3:$AA$1315,DataRegularSeason20242025!$B$3:$B$1315, "&lt;=" &amp; BD$1, DataRegularSeason20242025!$D$3:$D$1315, $A15)+SUMIFS(DataRegularSeason20242025!$AB$3:$AB$1315,DataRegularSeason20242025!$B$3:$B$1315, "&lt;=" &amp; BD$1, DataRegularSeason20242025!$E$3:$E$1315, $A15)</f>
        <v>12</v>
      </c>
      <c r="BE15">
        <f>SUMIFS(DataRegularSeason20242025!$AA$3:$AA$1315,DataRegularSeason20242025!$B$3:$B$1315, "&lt;=" &amp; BE$1, DataRegularSeason20242025!$D$3:$D$1315, $A15)+SUMIFS(DataRegularSeason20242025!$AB$3:$AB$1315,DataRegularSeason20242025!$B$3:$B$1315, "&lt;=" &amp; BE$1, DataRegularSeason20242025!$E$3:$E$1315, $A15)</f>
        <v>12</v>
      </c>
      <c r="BF15">
        <f>SUMIFS(DataRegularSeason20242025!$AA$3:$AA$1315,DataRegularSeason20242025!$B$3:$B$1315, "&lt;=" &amp; BF$1, DataRegularSeason20242025!$D$3:$D$1315, $A15)+SUMIFS(DataRegularSeason20242025!$AB$3:$AB$1315,DataRegularSeason20242025!$B$3:$B$1315, "&lt;=" &amp; BF$1, DataRegularSeason20242025!$E$3:$E$1315, $A15)</f>
        <v>12</v>
      </c>
      <c r="BG15">
        <f>SUMIFS(DataRegularSeason20242025!$AA$3:$AA$1315,DataRegularSeason20242025!$B$3:$B$1315, "&lt;=" &amp; BG$1, DataRegularSeason20242025!$D$3:$D$1315, $A15)+SUMIFS(DataRegularSeason20242025!$AB$3:$AB$1315,DataRegularSeason20242025!$B$3:$B$1315, "&lt;=" &amp; BG$1, DataRegularSeason20242025!$E$3:$E$1315, $A15)</f>
        <v>12</v>
      </c>
      <c r="BH15">
        <f>SUMIFS(DataRegularSeason20242025!$AA$3:$AA$1315,DataRegularSeason20242025!$B$3:$B$1315, "&lt;=" &amp; BH$1, DataRegularSeason20242025!$D$3:$D$1315, $A15)+SUMIFS(DataRegularSeason20242025!$AB$3:$AB$1315,DataRegularSeason20242025!$B$3:$B$1315, "&lt;=" &amp; BH$1, DataRegularSeason20242025!$E$3:$E$1315, $A15)</f>
        <v>12</v>
      </c>
      <c r="BI15">
        <f>SUMIFS(DataRegularSeason20242025!$AA$3:$AA$1315,DataRegularSeason20242025!$B$3:$B$1315, "&lt;=" &amp; BI$1, DataRegularSeason20242025!$D$3:$D$1315, $A15)+SUMIFS(DataRegularSeason20242025!$AB$3:$AB$1315,DataRegularSeason20242025!$B$3:$B$1315, "&lt;=" &amp; BI$1, DataRegularSeason20242025!$E$3:$E$1315, $A15)</f>
        <v>12</v>
      </c>
      <c r="BJ15">
        <f>SUMIFS(DataRegularSeason20242025!$AA$3:$AA$1315,DataRegularSeason20242025!$B$3:$B$1315, "&lt;=" &amp; BJ$1, DataRegularSeason20242025!$D$3:$D$1315, $A15)+SUMIFS(DataRegularSeason20242025!$AB$3:$AB$1315,DataRegularSeason20242025!$B$3:$B$1315, "&lt;=" &amp; BJ$1, DataRegularSeason20242025!$E$3:$E$1315, $A15)</f>
        <v>12</v>
      </c>
      <c r="BK15">
        <f>SUMIFS(DataRegularSeason20242025!$AA$3:$AA$1315,DataRegularSeason20242025!$B$3:$B$1315, "&lt;=" &amp; BK$1, DataRegularSeason20242025!$D$3:$D$1315, $A15)+SUMIFS(DataRegularSeason20242025!$AB$3:$AB$1315,DataRegularSeason20242025!$B$3:$B$1315, "&lt;=" &amp; BK$1, DataRegularSeason20242025!$E$3:$E$1315, $A15)</f>
        <v>12</v>
      </c>
      <c r="BL15">
        <f>SUMIFS(DataRegularSeason20242025!$AA$3:$AA$1315,DataRegularSeason20242025!$B$3:$B$1315, "&lt;=" &amp; BL$1, DataRegularSeason20242025!$D$3:$D$1315, $A15)+SUMIFS(DataRegularSeason20242025!$AB$3:$AB$1315,DataRegularSeason20242025!$B$3:$B$1315, "&lt;=" &amp; BL$1, DataRegularSeason20242025!$E$3:$E$1315, $A15)</f>
        <v>12</v>
      </c>
      <c r="BM15">
        <f>SUMIFS(DataRegularSeason20242025!$AA$3:$AA$1315,DataRegularSeason20242025!$B$3:$B$1315, "&lt;=" &amp; BM$1, DataRegularSeason20242025!$D$3:$D$1315, $A15)+SUMIFS(DataRegularSeason20242025!$AB$3:$AB$1315,DataRegularSeason20242025!$B$3:$B$1315, "&lt;=" &amp; BM$1, DataRegularSeason20242025!$E$3:$E$1315, $A15)</f>
        <v>12</v>
      </c>
      <c r="BN15">
        <f>SUMIFS(DataRegularSeason20242025!$AA$3:$AA$1315,DataRegularSeason20242025!$B$3:$B$1315, "&lt;=" &amp; BN$1, DataRegularSeason20242025!$D$3:$D$1315, $A15)+SUMIFS(DataRegularSeason20242025!$AB$3:$AB$1315,DataRegularSeason20242025!$B$3:$B$1315, "&lt;=" &amp; BN$1, DataRegularSeason20242025!$E$3:$E$1315, $A15)</f>
        <v>12</v>
      </c>
      <c r="BO15">
        <f>SUMIFS(DataRegularSeason20242025!$AA$3:$AA$1315,DataRegularSeason20242025!$B$3:$B$1315, "&lt;=" &amp; BO$1, DataRegularSeason20242025!$D$3:$D$1315, $A15)+SUMIFS(DataRegularSeason20242025!$AB$3:$AB$1315,DataRegularSeason20242025!$B$3:$B$1315, "&lt;=" &amp; BO$1, DataRegularSeason20242025!$E$3:$E$1315, $A15)</f>
        <v>12</v>
      </c>
      <c r="BP15">
        <f>SUMIFS(DataRegularSeason20242025!$AA$3:$AA$1315,DataRegularSeason20242025!$B$3:$B$1315, "&lt;=" &amp; BP$1, DataRegularSeason20242025!$D$3:$D$1315, $A15)+SUMIFS(DataRegularSeason20242025!$AB$3:$AB$1315,DataRegularSeason20242025!$B$3:$B$1315, "&lt;=" &amp; BP$1, DataRegularSeason20242025!$E$3:$E$1315, $A15)</f>
        <v>12</v>
      </c>
      <c r="BQ15">
        <f>SUMIFS(DataRegularSeason20242025!$AA$3:$AA$1315,DataRegularSeason20242025!$B$3:$B$1315, "&lt;=" &amp; BQ$1, DataRegularSeason20242025!$D$3:$D$1315, $A15)+SUMIFS(DataRegularSeason20242025!$AB$3:$AB$1315,DataRegularSeason20242025!$B$3:$B$1315, "&lt;=" &amp; BQ$1, DataRegularSeason20242025!$E$3:$E$1315, $A15)</f>
        <v>12</v>
      </c>
      <c r="BR15">
        <f>SUMIFS(DataRegularSeason20242025!$AA$3:$AA$1315,DataRegularSeason20242025!$B$3:$B$1315, "&lt;=" &amp; BR$1, DataRegularSeason20242025!$D$3:$D$1315, $A15)+SUMIFS(DataRegularSeason20242025!$AB$3:$AB$1315,DataRegularSeason20242025!$B$3:$B$1315, "&lt;=" &amp; BR$1, DataRegularSeason20242025!$E$3:$E$1315, $A15)</f>
        <v>12</v>
      </c>
      <c r="BS15">
        <f>SUMIFS(DataRegularSeason20242025!$AA$3:$AA$1315,DataRegularSeason20242025!$B$3:$B$1315, "&lt;=" &amp; BS$1, DataRegularSeason20242025!$D$3:$D$1315, $A15)+SUMIFS(DataRegularSeason20242025!$AB$3:$AB$1315,DataRegularSeason20242025!$B$3:$B$1315, "&lt;=" &amp; BS$1, DataRegularSeason20242025!$E$3:$E$1315, $A15)</f>
        <v>12</v>
      </c>
      <c r="BT15">
        <f>SUMIFS(DataRegularSeason20242025!$AA$3:$AA$1315,DataRegularSeason20242025!$B$3:$B$1315, "&lt;=" &amp; BT$1, DataRegularSeason20242025!$D$3:$D$1315, $A15)+SUMIFS(DataRegularSeason20242025!$AB$3:$AB$1315,DataRegularSeason20242025!$B$3:$B$1315, "&lt;=" &amp; BT$1, DataRegularSeason20242025!$E$3:$E$1315, $A15)</f>
        <v>12</v>
      </c>
      <c r="BU15">
        <f>SUMIFS(DataRegularSeason20242025!$AA$3:$AA$1315,DataRegularSeason20242025!$B$3:$B$1315, "&lt;=" &amp; BU$1, DataRegularSeason20242025!$D$3:$D$1315, $A15)+SUMIFS(DataRegularSeason20242025!$AB$3:$AB$1315,DataRegularSeason20242025!$B$3:$B$1315, "&lt;=" &amp; BU$1, DataRegularSeason20242025!$E$3:$E$1315, $A15)</f>
        <v>12</v>
      </c>
      <c r="BV15">
        <f>SUMIFS(DataRegularSeason20242025!$AA$3:$AA$1315,DataRegularSeason20242025!$B$3:$B$1315, "&lt;=" &amp; BV$1, DataRegularSeason20242025!$D$3:$D$1315, $A15)+SUMIFS(DataRegularSeason20242025!$AB$3:$AB$1315,DataRegularSeason20242025!$B$3:$B$1315, "&lt;=" &amp; BV$1, DataRegularSeason20242025!$E$3:$E$1315, $A15)</f>
        <v>12</v>
      </c>
      <c r="BW15">
        <f>SUMIFS(DataRegularSeason20242025!$AA$3:$AA$1315,DataRegularSeason20242025!$B$3:$B$1315, "&lt;=" &amp; BW$1, DataRegularSeason20242025!$D$3:$D$1315, $A15)+SUMIFS(DataRegularSeason20242025!$AB$3:$AB$1315,DataRegularSeason20242025!$B$3:$B$1315, "&lt;=" &amp; BW$1, DataRegularSeason20242025!$E$3:$E$1315, $A15)</f>
        <v>12</v>
      </c>
      <c r="BX15">
        <f>SUMIFS(DataRegularSeason20242025!$AA$3:$AA$1315,DataRegularSeason20242025!$B$3:$B$1315, "&lt;=" &amp; BX$1, DataRegularSeason20242025!$D$3:$D$1315, $A15)+SUMIFS(DataRegularSeason20242025!$AB$3:$AB$1315,DataRegularSeason20242025!$B$3:$B$1315, "&lt;=" &amp; BX$1, DataRegularSeason20242025!$E$3:$E$1315, $A15)</f>
        <v>12</v>
      </c>
      <c r="BY15">
        <f>SUMIFS(DataRegularSeason20242025!$AA$3:$AA$1315,DataRegularSeason20242025!$B$3:$B$1315, "&lt;=" &amp; BY$1, DataRegularSeason20242025!$D$3:$D$1315, $A15)+SUMIFS(DataRegularSeason20242025!$AB$3:$AB$1315,DataRegularSeason20242025!$B$3:$B$1315, "&lt;=" &amp; BY$1, DataRegularSeason20242025!$E$3:$E$1315, $A15)</f>
        <v>12</v>
      </c>
      <c r="BZ15">
        <f>SUMIFS(DataRegularSeason20242025!$AA$3:$AA$1315,DataRegularSeason20242025!$B$3:$B$1315, "&lt;=" &amp; BZ$1, DataRegularSeason20242025!$D$3:$D$1315, $A15)+SUMIFS(DataRegularSeason20242025!$AB$3:$AB$1315,DataRegularSeason20242025!$B$3:$B$1315, "&lt;=" &amp; BZ$1, DataRegularSeason20242025!$E$3:$E$1315, $A15)</f>
        <v>12</v>
      </c>
      <c r="CA15">
        <f>SUMIFS(DataRegularSeason20242025!$AA$3:$AA$1315,DataRegularSeason20242025!$B$3:$B$1315, "&lt;=" &amp; CA$1, DataRegularSeason20242025!$D$3:$D$1315, $A15)+SUMIFS(DataRegularSeason20242025!$AB$3:$AB$1315,DataRegularSeason20242025!$B$3:$B$1315, "&lt;=" &amp; CA$1, DataRegularSeason20242025!$E$3:$E$1315, $A15)</f>
        <v>12</v>
      </c>
      <c r="CB15">
        <f>SUMIFS(DataRegularSeason20242025!$AA$3:$AA$1315,DataRegularSeason20242025!$B$3:$B$1315, "&lt;=" &amp; CB$1, DataRegularSeason20242025!$D$3:$D$1315, $A15)+SUMIFS(DataRegularSeason20242025!$AB$3:$AB$1315,DataRegularSeason20242025!$B$3:$B$1315, "&lt;=" &amp; CB$1, DataRegularSeason20242025!$E$3:$E$1315, $A15)</f>
        <v>12</v>
      </c>
      <c r="CC15">
        <f>SUMIFS(DataRegularSeason20242025!$AA$3:$AA$1315,DataRegularSeason20242025!$B$3:$B$1315, "&lt;=" &amp; CC$1, DataRegularSeason20242025!$D$3:$D$1315, $A15)+SUMIFS(DataRegularSeason20242025!$AB$3:$AB$1315,DataRegularSeason20242025!$B$3:$B$1315, "&lt;=" &amp; CC$1, DataRegularSeason20242025!$E$3:$E$1315, $A15)</f>
        <v>12</v>
      </c>
      <c r="CD15">
        <f>SUMIFS(DataRegularSeason20242025!$AA$3:$AA$1315,DataRegularSeason20242025!$B$3:$B$1315, "&lt;=" &amp; CD$1, DataRegularSeason20242025!$D$3:$D$1315, $A15)+SUMIFS(DataRegularSeason20242025!$AB$3:$AB$1315,DataRegularSeason20242025!$B$3:$B$1315, "&lt;=" &amp; CD$1, DataRegularSeason20242025!$E$3:$E$1315, $A15)</f>
        <v>12</v>
      </c>
      <c r="CE15">
        <f>SUMIFS(DataRegularSeason20242025!$AA$3:$AA$1315,DataRegularSeason20242025!$B$3:$B$1315, "&lt;=" &amp; CE$1, DataRegularSeason20242025!$D$3:$D$1315, $A15)+SUMIFS(DataRegularSeason20242025!$AB$3:$AB$1315,DataRegularSeason20242025!$B$3:$B$1315, "&lt;=" &amp; CE$1, DataRegularSeason20242025!$E$3:$E$1315, $A15)</f>
        <v>12</v>
      </c>
      <c r="CF15">
        <f>SUMIFS(DataRegularSeason20242025!$AA$3:$AA$1315,DataRegularSeason20242025!$B$3:$B$1315, "&lt;=" &amp; CF$1, DataRegularSeason20242025!$D$3:$D$1315, $A15)+SUMIFS(DataRegularSeason20242025!$AB$3:$AB$1315,DataRegularSeason20242025!$B$3:$B$1315, "&lt;=" &amp; CF$1, DataRegularSeason20242025!$E$3:$E$1315, $A15)</f>
        <v>12</v>
      </c>
      <c r="CG15">
        <f>SUMIFS(DataRegularSeason20242025!$AA$3:$AA$1315,DataRegularSeason20242025!$B$3:$B$1315, "&lt;=" &amp; CG$1, DataRegularSeason20242025!$D$3:$D$1315, $A15)+SUMIFS(DataRegularSeason20242025!$AB$3:$AB$1315,DataRegularSeason20242025!$B$3:$B$1315, "&lt;=" &amp; CG$1, DataRegularSeason20242025!$E$3:$E$1315, $A15)</f>
        <v>12</v>
      </c>
      <c r="CH15">
        <f>SUMIFS(DataRegularSeason20242025!$AA$3:$AA$1315,DataRegularSeason20242025!$B$3:$B$1315, "&lt;=" &amp; CH$1, DataRegularSeason20242025!$D$3:$D$1315, $A15)+SUMIFS(DataRegularSeason20242025!$AB$3:$AB$1315,DataRegularSeason20242025!$B$3:$B$1315, "&lt;=" &amp; CH$1, DataRegularSeason20242025!$E$3:$E$1315, $A15)</f>
        <v>12</v>
      </c>
      <c r="CI15">
        <f>SUMIFS(DataRegularSeason20242025!$AA$3:$AA$1315,DataRegularSeason20242025!$B$3:$B$1315, "&lt;=" &amp; CI$1, DataRegularSeason20242025!$D$3:$D$1315, $A15)+SUMIFS(DataRegularSeason20242025!$AB$3:$AB$1315,DataRegularSeason20242025!$B$3:$B$1315, "&lt;=" &amp; CI$1, DataRegularSeason20242025!$E$3:$E$1315, $A15)</f>
        <v>12</v>
      </c>
      <c r="CJ15">
        <f>SUMIFS(DataRegularSeason20242025!$AA$3:$AA$1315,DataRegularSeason20242025!$B$3:$B$1315, "&lt;=" &amp; CJ$1, DataRegularSeason20242025!$D$3:$D$1315, $A15)+SUMIFS(DataRegularSeason20242025!$AB$3:$AB$1315,DataRegularSeason20242025!$B$3:$B$1315, "&lt;=" &amp; CJ$1, DataRegularSeason20242025!$E$3:$E$1315, $A15)</f>
        <v>12</v>
      </c>
      <c r="CK15">
        <f>SUMIFS(DataRegularSeason20242025!$AA$3:$AA$1315,DataRegularSeason20242025!$B$3:$B$1315, "&lt;=" &amp; CK$1, DataRegularSeason20242025!$D$3:$D$1315, $A15)+SUMIFS(DataRegularSeason20242025!$AB$3:$AB$1315,DataRegularSeason20242025!$B$3:$B$1315, "&lt;=" &amp; CK$1, DataRegularSeason20242025!$E$3:$E$1315, $A15)</f>
        <v>12</v>
      </c>
      <c r="CL15">
        <f>SUMIFS(DataRegularSeason20242025!$AA$3:$AA$1315,DataRegularSeason20242025!$B$3:$B$1315, "&lt;=" &amp; CL$1, DataRegularSeason20242025!$D$3:$D$1315, $A15)+SUMIFS(DataRegularSeason20242025!$AB$3:$AB$1315,DataRegularSeason20242025!$B$3:$B$1315, "&lt;=" &amp; CL$1, DataRegularSeason20242025!$E$3:$E$1315, $A15)</f>
        <v>12</v>
      </c>
      <c r="CM15">
        <f>SUMIFS(DataRegularSeason20242025!$AA$3:$AA$1315,DataRegularSeason20242025!$B$3:$B$1315, "&lt;=" &amp; CM$1, DataRegularSeason20242025!$D$3:$D$1315, $A15)+SUMIFS(DataRegularSeason20242025!$AB$3:$AB$1315,DataRegularSeason20242025!$B$3:$B$1315, "&lt;=" &amp; CM$1, DataRegularSeason20242025!$E$3:$E$1315, $A15)</f>
        <v>12</v>
      </c>
      <c r="CN15">
        <f>SUMIFS(DataRegularSeason20242025!$AA$3:$AA$1315,DataRegularSeason20242025!$B$3:$B$1315, "&lt;=" &amp; CN$1, DataRegularSeason20242025!$D$3:$D$1315, $A15)+SUMIFS(DataRegularSeason20242025!$AB$3:$AB$1315,DataRegularSeason20242025!$B$3:$B$1315, "&lt;=" &amp; CN$1, DataRegularSeason20242025!$E$3:$E$1315, $A15)</f>
        <v>12</v>
      </c>
      <c r="CO15">
        <f>SUMIFS(DataRegularSeason20242025!$AA$3:$AA$1315,DataRegularSeason20242025!$B$3:$B$1315, "&lt;=" &amp; CO$1, DataRegularSeason20242025!$D$3:$D$1315, $A15)+SUMIFS(DataRegularSeason20242025!$AB$3:$AB$1315,DataRegularSeason20242025!$B$3:$B$1315, "&lt;=" &amp; CO$1, DataRegularSeason20242025!$E$3:$E$1315, $A15)</f>
        <v>12</v>
      </c>
      <c r="CP15">
        <f>SUMIFS(DataRegularSeason20242025!$AA$3:$AA$1315,DataRegularSeason20242025!$B$3:$B$1315, "&lt;=" &amp; CP$1, DataRegularSeason20242025!$D$3:$D$1315, $A15)+SUMIFS(DataRegularSeason20242025!$AB$3:$AB$1315,DataRegularSeason20242025!$B$3:$B$1315, "&lt;=" &amp; CP$1, DataRegularSeason20242025!$E$3:$E$1315, $A15)</f>
        <v>12</v>
      </c>
      <c r="CQ15">
        <f>SUMIFS(DataRegularSeason20242025!$AA$3:$AA$1315,DataRegularSeason20242025!$B$3:$B$1315, "&lt;=" &amp; CQ$1, DataRegularSeason20242025!$D$3:$D$1315, $A15)+SUMIFS(DataRegularSeason20242025!$AB$3:$AB$1315,DataRegularSeason20242025!$B$3:$B$1315, "&lt;=" &amp; CQ$1, DataRegularSeason20242025!$E$3:$E$1315, $A15)</f>
        <v>12</v>
      </c>
      <c r="CR15">
        <f>SUMIFS(DataRegularSeason20242025!$AA$3:$AA$1315,DataRegularSeason20242025!$B$3:$B$1315, "&lt;=" &amp; CR$1, DataRegularSeason20242025!$D$3:$D$1315, $A15)+SUMIFS(DataRegularSeason20242025!$AB$3:$AB$1315,DataRegularSeason20242025!$B$3:$B$1315, "&lt;=" &amp; CR$1, DataRegularSeason20242025!$E$3:$E$1315, $A15)</f>
        <v>12</v>
      </c>
      <c r="CS15">
        <f>SUMIFS(DataRegularSeason20242025!$AA$3:$AA$1315,DataRegularSeason20242025!$B$3:$B$1315, "&lt;=" &amp; CS$1, DataRegularSeason20242025!$D$3:$D$1315, $A15)+SUMIFS(DataRegularSeason20242025!$AB$3:$AB$1315,DataRegularSeason20242025!$B$3:$B$1315, "&lt;=" &amp; CS$1, DataRegularSeason20242025!$E$3:$E$1315, $A15)</f>
        <v>12</v>
      </c>
      <c r="CT15">
        <f>SUMIFS(DataRegularSeason20242025!$AA$3:$AA$1315,DataRegularSeason20242025!$B$3:$B$1315, "&lt;=" &amp; CT$1, DataRegularSeason20242025!$D$3:$D$1315, $A15)+SUMIFS(DataRegularSeason20242025!$AB$3:$AB$1315,DataRegularSeason20242025!$B$3:$B$1315, "&lt;=" &amp; CT$1, DataRegularSeason20242025!$E$3:$E$1315, $A15)</f>
        <v>12</v>
      </c>
      <c r="CU15">
        <f>SUMIFS(DataRegularSeason20242025!$AA$3:$AA$1315,DataRegularSeason20242025!$B$3:$B$1315, "&lt;=" &amp; CU$1, DataRegularSeason20242025!$D$3:$D$1315, $A15)+SUMIFS(DataRegularSeason20242025!$AB$3:$AB$1315,DataRegularSeason20242025!$B$3:$B$1315, "&lt;=" &amp; CU$1, DataRegularSeason20242025!$E$3:$E$1315, $A15)</f>
        <v>12</v>
      </c>
      <c r="CV15">
        <f>SUMIFS(DataRegularSeason20242025!$AA$3:$AA$1315,DataRegularSeason20242025!$B$3:$B$1315, "&lt;=" &amp; CV$1, DataRegularSeason20242025!$D$3:$D$1315, $A15)+SUMIFS(DataRegularSeason20242025!$AB$3:$AB$1315,DataRegularSeason20242025!$B$3:$B$1315, "&lt;=" &amp; CV$1, DataRegularSeason20242025!$E$3:$E$1315, $A15)</f>
        <v>12</v>
      </c>
      <c r="CW15">
        <f>SUMIFS(DataRegularSeason20242025!$AA$3:$AA$1315,DataRegularSeason20242025!$B$3:$B$1315, "&lt;=" &amp; CW$1, DataRegularSeason20242025!$D$3:$D$1315, $A15)+SUMIFS(DataRegularSeason20242025!$AB$3:$AB$1315,DataRegularSeason20242025!$B$3:$B$1315, "&lt;=" &amp; CW$1, DataRegularSeason20242025!$E$3:$E$1315, $A15)</f>
        <v>12</v>
      </c>
      <c r="CX15">
        <f>SUMIFS(DataRegularSeason20242025!$AA$3:$AA$1315,DataRegularSeason20242025!$B$3:$B$1315, "&lt;=" &amp; CX$1, DataRegularSeason20242025!$D$3:$D$1315, $A15)+SUMIFS(DataRegularSeason20242025!$AB$3:$AB$1315,DataRegularSeason20242025!$B$3:$B$1315, "&lt;=" &amp; CX$1, DataRegularSeason20242025!$E$3:$E$1315, $A15)</f>
        <v>12</v>
      </c>
      <c r="CY15">
        <f>SUMIFS(DataRegularSeason20242025!$AA$3:$AA$1315,DataRegularSeason20242025!$B$3:$B$1315, "&lt;=" &amp; CY$1, DataRegularSeason20242025!$D$3:$D$1315, $A15)+SUMIFS(DataRegularSeason20242025!$AB$3:$AB$1315,DataRegularSeason20242025!$B$3:$B$1315, "&lt;=" &amp; CY$1, DataRegularSeason20242025!$E$3:$E$1315, $A15)</f>
        <v>12</v>
      </c>
      <c r="CZ15">
        <f>SUMIFS(DataRegularSeason20242025!$AA$3:$AA$1315,DataRegularSeason20242025!$B$3:$B$1315, "&lt;=" &amp; CZ$1, DataRegularSeason20242025!$D$3:$D$1315, $A15)+SUMIFS(DataRegularSeason20242025!$AB$3:$AB$1315,DataRegularSeason20242025!$B$3:$B$1315, "&lt;=" &amp; CZ$1, DataRegularSeason20242025!$E$3:$E$1315, $A15)</f>
        <v>12</v>
      </c>
      <c r="DA15">
        <f>SUMIFS(DataRegularSeason20242025!$AA$3:$AA$1315,DataRegularSeason20242025!$B$3:$B$1315, "&lt;=" &amp; DA$1, DataRegularSeason20242025!$D$3:$D$1315, $A15)+SUMIFS(DataRegularSeason20242025!$AB$3:$AB$1315,DataRegularSeason20242025!$B$3:$B$1315, "&lt;=" &amp; DA$1, DataRegularSeason20242025!$E$3:$E$1315, $A15)</f>
        <v>12</v>
      </c>
      <c r="DB15">
        <f>SUMIFS(DataRegularSeason20242025!$AA$3:$AA$1315,DataRegularSeason20242025!$B$3:$B$1315, "&lt;=" &amp; DB$1, DataRegularSeason20242025!$D$3:$D$1315, $A15)+SUMIFS(DataRegularSeason20242025!$AB$3:$AB$1315,DataRegularSeason20242025!$B$3:$B$1315, "&lt;=" &amp; DB$1, DataRegularSeason20242025!$E$3:$E$1315, $A15)</f>
        <v>12</v>
      </c>
      <c r="DC15">
        <f>SUMIFS(DataRegularSeason20242025!$AA$3:$AA$1315,DataRegularSeason20242025!$B$3:$B$1315, "&lt;=" &amp; DC$1, DataRegularSeason20242025!$D$3:$D$1315, $A15)+SUMIFS(DataRegularSeason20242025!$AB$3:$AB$1315,DataRegularSeason20242025!$B$3:$B$1315, "&lt;=" &amp; DC$1, DataRegularSeason20242025!$E$3:$E$1315, $A15)</f>
        <v>12</v>
      </c>
      <c r="DD15">
        <f>SUMIFS(DataRegularSeason20242025!$AA$3:$AA$1315,DataRegularSeason20242025!$B$3:$B$1315, "&lt;=" &amp; DD$1, DataRegularSeason20242025!$D$3:$D$1315, $A15)+SUMIFS(DataRegularSeason20242025!$AB$3:$AB$1315,DataRegularSeason20242025!$B$3:$B$1315, "&lt;=" &amp; DD$1, DataRegularSeason20242025!$E$3:$E$1315, $A15)</f>
        <v>12</v>
      </c>
      <c r="DE15">
        <f>SUMIFS(DataRegularSeason20242025!$AA$3:$AA$1315,DataRegularSeason20242025!$B$3:$B$1315, "&lt;=" &amp; DE$1, DataRegularSeason20242025!$D$3:$D$1315, $A15)+SUMIFS(DataRegularSeason20242025!$AB$3:$AB$1315,DataRegularSeason20242025!$B$3:$B$1315, "&lt;=" &amp; DE$1, DataRegularSeason20242025!$E$3:$E$1315, $A15)</f>
        <v>12</v>
      </c>
      <c r="DF15">
        <f>SUMIFS(DataRegularSeason20242025!$AA$3:$AA$1315,DataRegularSeason20242025!$B$3:$B$1315, "&lt;=" &amp; DF$1, DataRegularSeason20242025!$D$3:$D$1315, $A15)+SUMIFS(DataRegularSeason20242025!$AB$3:$AB$1315,DataRegularSeason20242025!$B$3:$B$1315, "&lt;=" &amp; DF$1, DataRegularSeason20242025!$E$3:$E$1315, $A15)</f>
        <v>12</v>
      </c>
      <c r="DG15">
        <f>SUMIFS(DataRegularSeason20242025!$AA$3:$AA$1315,DataRegularSeason20242025!$B$3:$B$1315, "&lt;=" &amp; DG$1, DataRegularSeason20242025!$D$3:$D$1315, $A15)+SUMIFS(DataRegularSeason20242025!$AB$3:$AB$1315,DataRegularSeason20242025!$B$3:$B$1315, "&lt;=" &amp; DG$1, DataRegularSeason20242025!$E$3:$E$1315, $A15)</f>
        <v>12</v>
      </c>
      <c r="DH15">
        <f>SUMIFS(DataRegularSeason20242025!$AA$3:$AA$1315,DataRegularSeason20242025!$B$3:$B$1315, "&lt;=" &amp; DH$1, DataRegularSeason20242025!$D$3:$D$1315, $A15)+SUMIFS(DataRegularSeason20242025!$AB$3:$AB$1315,DataRegularSeason20242025!$B$3:$B$1315, "&lt;=" &amp; DH$1, DataRegularSeason20242025!$E$3:$E$1315, $A15)</f>
        <v>12</v>
      </c>
      <c r="DI15">
        <f>SUMIFS(DataRegularSeason20242025!$AA$3:$AA$1315,DataRegularSeason20242025!$B$3:$B$1315, "&lt;=" &amp; DI$1, DataRegularSeason20242025!$D$3:$D$1315, $A15)+SUMIFS(DataRegularSeason20242025!$AB$3:$AB$1315,DataRegularSeason20242025!$B$3:$B$1315, "&lt;=" &amp; DI$1, DataRegularSeason20242025!$E$3:$E$1315, $A15)</f>
        <v>12</v>
      </c>
      <c r="DJ15">
        <f>SUMIFS(DataRegularSeason20242025!$AA$3:$AA$1315,DataRegularSeason20242025!$B$3:$B$1315, "&lt;=" &amp; DJ$1, DataRegularSeason20242025!$D$3:$D$1315, $A15)+SUMIFS(DataRegularSeason20242025!$AB$3:$AB$1315,DataRegularSeason20242025!$B$3:$B$1315, "&lt;=" &amp; DJ$1, DataRegularSeason20242025!$E$3:$E$1315, $A15)</f>
        <v>12</v>
      </c>
      <c r="DK15">
        <f>SUMIFS(DataRegularSeason20242025!$AA$3:$AA$1315,DataRegularSeason20242025!$B$3:$B$1315, "&lt;=" &amp; DK$1, DataRegularSeason20242025!$D$3:$D$1315, $A15)+SUMIFS(DataRegularSeason20242025!$AB$3:$AB$1315,DataRegularSeason20242025!$B$3:$B$1315, "&lt;=" &amp; DK$1, DataRegularSeason20242025!$E$3:$E$1315, $A15)</f>
        <v>12</v>
      </c>
      <c r="DL15">
        <f>SUMIFS(DataRegularSeason20242025!$AA$3:$AA$1315,DataRegularSeason20242025!$B$3:$B$1315, "&lt;=" &amp; DL$1, DataRegularSeason20242025!$D$3:$D$1315, $A15)+SUMIFS(DataRegularSeason20242025!$AB$3:$AB$1315,DataRegularSeason20242025!$B$3:$B$1315, "&lt;=" &amp; DL$1, DataRegularSeason20242025!$E$3:$E$1315, $A15)</f>
        <v>12</v>
      </c>
      <c r="DM15">
        <f>SUMIFS(DataRegularSeason20242025!$AA$3:$AA$1315,DataRegularSeason20242025!$B$3:$B$1315, "&lt;=" &amp; DM$1, DataRegularSeason20242025!$D$3:$D$1315, $A15)+SUMIFS(DataRegularSeason20242025!$AB$3:$AB$1315,DataRegularSeason20242025!$B$3:$B$1315, "&lt;=" &amp; DM$1, DataRegularSeason20242025!$E$3:$E$1315, $A15)</f>
        <v>12</v>
      </c>
      <c r="DN15">
        <f>SUMIFS(DataRegularSeason20242025!$AA$3:$AA$1315,DataRegularSeason20242025!$B$3:$B$1315, "&lt;=" &amp; DN$1, DataRegularSeason20242025!$D$3:$D$1315, $A15)+SUMIFS(DataRegularSeason20242025!$AB$3:$AB$1315,DataRegularSeason20242025!$B$3:$B$1315, "&lt;=" &amp; DN$1, DataRegularSeason20242025!$E$3:$E$1315, $A15)</f>
        <v>12</v>
      </c>
      <c r="DO15">
        <f>SUMIFS(DataRegularSeason20242025!$AA$3:$AA$1315,DataRegularSeason20242025!$B$3:$B$1315, "&lt;=" &amp; DO$1, DataRegularSeason20242025!$D$3:$D$1315, $A15)+SUMIFS(DataRegularSeason20242025!$AB$3:$AB$1315,DataRegularSeason20242025!$B$3:$B$1315, "&lt;=" &amp; DO$1, DataRegularSeason20242025!$E$3:$E$1315, $A15)</f>
        <v>12</v>
      </c>
      <c r="DP15">
        <f>SUMIFS(DataRegularSeason20242025!$AA$3:$AA$1315,DataRegularSeason20242025!$B$3:$B$1315, "&lt;=" &amp; DP$1, DataRegularSeason20242025!$D$3:$D$1315, $A15)+SUMIFS(DataRegularSeason20242025!$AB$3:$AB$1315,DataRegularSeason20242025!$B$3:$B$1315, "&lt;=" &amp; DP$1, DataRegularSeason20242025!$E$3:$E$1315, $A15)</f>
        <v>12</v>
      </c>
      <c r="DQ15">
        <f>SUMIFS(DataRegularSeason20242025!$AA$3:$AA$1315,DataRegularSeason20242025!$B$3:$B$1315, "&lt;=" &amp; DQ$1, DataRegularSeason20242025!$D$3:$D$1315, $A15)+SUMIFS(DataRegularSeason20242025!$AB$3:$AB$1315,DataRegularSeason20242025!$B$3:$B$1315, "&lt;=" &amp; DQ$1, DataRegularSeason20242025!$E$3:$E$1315, $A15)</f>
        <v>12</v>
      </c>
      <c r="DR15">
        <f>SUMIFS(DataRegularSeason20242025!$AA$3:$AA$1315,DataRegularSeason20242025!$B$3:$B$1315, "&lt;=" &amp; DR$1, DataRegularSeason20242025!$D$3:$D$1315, $A15)+SUMIFS(DataRegularSeason20242025!$AB$3:$AB$1315,DataRegularSeason20242025!$B$3:$B$1315, "&lt;=" &amp; DR$1, DataRegularSeason20242025!$E$3:$E$1315, $A15)</f>
        <v>12</v>
      </c>
      <c r="DS15">
        <f>SUMIFS(DataRegularSeason20242025!$AA$3:$AA$1315,DataRegularSeason20242025!$B$3:$B$1315, "&lt;=" &amp; DS$1, DataRegularSeason20242025!$D$3:$D$1315, $A15)+SUMIFS(DataRegularSeason20242025!$AB$3:$AB$1315,DataRegularSeason20242025!$B$3:$B$1315, "&lt;=" &amp; DS$1, DataRegularSeason20242025!$E$3:$E$1315, $A15)</f>
        <v>12</v>
      </c>
      <c r="DT15">
        <f>SUMIFS(DataRegularSeason20242025!$AA$3:$AA$1315,DataRegularSeason20242025!$B$3:$B$1315, "&lt;=" &amp; DT$1, DataRegularSeason20242025!$D$3:$D$1315, $A15)+SUMIFS(DataRegularSeason20242025!$AB$3:$AB$1315,DataRegularSeason20242025!$B$3:$B$1315, "&lt;=" &amp; DT$1, DataRegularSeason20242025!$E$3:$E$1315, $A15)</f>
        <v>12</v>
      </c>
      <c r="DU15">
        <f>SUMIFS(DataRegularSeason20242025!$AA$3:$AA$1315,DataRegularSeason20242025!$B$3:$B$1315, "&lt;=" &amp; DU$1, DataRegularSeason20242025!$D$3:$D$1315, $A15)+SUMIFS(DataRegularSeason20242025!$AB$3:$AB$1315,DataRegularSeason20242025!$B$3:$B$1315, "&lt;=" &amp; DU$1, DataRegularSeason20242025!$E$3:$E$1315, $A15)</f>
        <v>12</v>
      </c>
      <c r="DV15">
        <f>SUMIFS(DataRegularSeason20242025!$AA$3:$AA$1315,DataRegularSeason20242025!$B$3:$B$1315, "&lt;=" &amp; DV$1, DataRegularSeason20242025!$D$3:$D$1315, $A15)+SUMIFS(DataRegularSeason20242025!$AB$3:$AB$1315,DataRegularSeason20242025!$B$3:$B$1315, "&lt;=" &amp; DV$1, DataRegularSeason20242025!$E$3:$E$1315, $A15)</f>
        <v>12</v>
      </c>
      <c r="DW15">
        <f>SUMIFS(DataRegularSeason20242025!$AA$3:$AA$1315,DataRegularSeason20242025!$B$3:$B$1315, "&lt;=" &amp; DW$1, DataRegularSeason20242025!$D$3:$D$1315, $A15)+SUMIFS(DataRegularSeason20242025!$AB$3:$AB$1315,DataRegularSeason20242025!$B$3:$B$1315, "&lt;=" &amp; DW$1, DataRegularSeason20242025!$E$3:$E$1315, $A15)</f>
        <v>12</v>
      </c>
      <c r="DX15">
        <f>SUMIFS(DataRegularSeason20242025!$AA$3:$AA$1315,DataRegularSeason20242025!$B$3:$B$1315, "&lt;=" &amp; DX$1, DataRegularSeason20242025!$D$3:$D$1315, $A15)+SUMIFS(DataRegularSeason20242025!$AB$3:$AB$1315,DataRegularSeason20242025!$B$3:$B$1315, "&lt;=" &amp; DX$1, DataRegularSeason20242025!$E$3:$E$1315, $A15)</f>
        <v>12</v>
      </c>
      <c r="DY15">
        <f>SUMIFS(DataRegularSeason20242025!$AA$3:$AA$1315,DataRegularSeason20242025!$B$3:$B$1315, "&lt;=" &amp; DY$1, DataRegularSeason20242025!$D$3:$D$1315, $A15)+SUMIFS(DataRegularSeason20242025!$AB$3:$AB$1315,DataRegularSeason20242025!$B$3:$B$1315, "&lt;=" &amp; DY$1, DataRegularSeason20242025!$E$3:$E$1315, $A15)</f>
        <v>12</v>
      </c>
      <c r="DZ15">
        <f>SUMIFS(DataRegularSeason20242025!$AA$3:$AA$1315,DataRegularSeason20242025!$B$3:$B$1315, "&lt;=" &amp; DZ$1, DataRegularSeason20242025!$D$3:$D$1315, $A15)+SUMIFS(DataRegularSeason20242025!$AB$3:$AB$1315,DataRegularSeason20242025!$B$3:$B$1315, "&lt;=" &amp; DZ$1, DataRegularSeason20242025!$E$3:$E$1315, $A15)</f>
        <v>12</v>
      </c>
      <c r="EA15">
        <f>SUMIFS(DataRegularSeason20242025!$AA$3:$AA$1315,DataRegularSeason20242025!$B$3:$B$1315, "&lt;=" &amp; EA$1, DataRegularSeason20242025!$D$3:$D$1315, $A15)+SUMIFS(DataRegularSeason20242025!$AB$3:$AB$1315,DataRegularSeason20242025!$B$3:$B$1315, "&lt;=" &amp; EA$1, DataRegularSeason20242025!$E$3:$E$1315, $A15)</f>
        <v>12</v>
      </c>
      <c r="EB15">
        <f>SUMIFS(DataRegularSeason20242025!$AA$3:$AA$1315,DataRegularSeason20242025!$B$3:$B$1315, "&lt;=" &amp; EB$1, DataRegularSeason20242025!$D$3:$D$1315, $A15)+SUMIFS(DataRegularSeason20242025!$AB$3:$AB$1315,DataRegularSeason20242025!$B$3:$B$1315, "&lt;=" &amp; EB$1, DataRegularSeason20242025!$E$3:$E$1315, $A15)</f>
        <v>12</v>
      </c>
      <c r="EC15">
        <f>SUMIFS(DataRegularSeason20242025!$AA$3:$AA$1315,DataRegularSeason20242025!$B$3:$B$1315, "&lt;=" &amp; EC$1, DataRegularSeason20242025!$D$3:$D$1315, $A15)+SUMIFS(DataRegularSeason20242025!$AB$3:$AB$1315,DataRegularSeason20242025!$B$3:$B$1315, "&lt;=" &amp; EC$1, DataRegularSeason20242025!$E$3:$E$1315, $A15)</f>
        <v>12</v>
      </c>
      <c r="ED15">
        <f>SUMIFS(DataRegularSeason20242025!$AA$3:$AA$1315,DataRegularSeason20242025!$B$3:$B$1315, "&lt;=" &amp; ED$1, DataRegularSeason20242025!$D$3:$D$1315, $A15)+SUMIFS(DataRegularSeason20242025!$AB$3:$AB$1315,DataRegularSeason20242025!$B$3:$B$1315, "&lt;=" &amp; ED$1, DataRegularSeason20242025!$E$3:$E$1315, $A15)</f>
        <v>12</v>
      </c>
      <c r="EE15">
        <f>SUMIFS(DataRegularSeason20242025!$AA$3:$AA$1315,DataRegularSeason20242025!$B$3:$B$1315, "&lt;=" &amp; EE$1, DataRegularSeason20242025!$D$3:$D$1315, $A15)+SUMIFS(DataRegularSeason20242025!$AB$3:$AB$1315,DataRegularSeason20242025!$B$3:$B$1315, "&lt;=" &amp; EE$1, DataRegularSeason20242025!$E$3:$E$1315, $A15)</f>
        <v>12</v>
      </c>
      <c r="EF15">
        <f>SUMIFS(DataRegularSeason20242025!$AA$3:$AA$1315,DataRegularSeason20242025!$B$3:$B$1315, "&lt;=" &amp; EF$1, DataRegularSeason20242025!$D$3:$D$1315, $A15)+SUMIFS(DataRegularSeason20242025!$AB$3:$AB$1315,DataRegularSeason20242025!$B$3:$B$1315, "&lt;=" &amp; EF$1, DataRegularSeason20242025!$E$3:$E$1315, $A15)</f>
        <v>12</v>
      </c>
      <c r="EG15">
        <f>SUMIFS(DataRegularSeason20242025!$AA$3:$AA$1315,DataRegularSeason20242025!$B$3:$B$1315, "&lt;=" &amp; EG$1, DataRegularSeason20242025!$D$3:$D$1315, $A15)+SUMIFS(DataRegularSeason20242025!$AB$3:$AB$1315,DataRegularSeason20242025!$B$3:$B$1315, "&lt;=" &amp; EG$1, DataRegularSeason20242025!$E$3:$E$1315, $A15)</f>
        <v>12</v>
      </c>
      <c r="EH15">
        <f>SUMIFS(DataRegularSeason20242025!$AA$3:$AA$1315,DataRegularSeason20242025!$B$3:$B$1315, "&lt;=" &amp; EH$1, DataRegularSeason20242025!$D$3:$D$1315, $A15)+SUMIFS(DataRegularSeason20242025!$AB$3:$AB$1315,DataRegularSeason20242025!$B$3:$B$1315, "&lt;=" &amp; EH$1, DataRegularSeason20242025!$E$3:$E$1315, $A15)</f>
        <v>12</v>
      </c>
      <c r="EI15">
        <f>SUMIFS(DataRegularSeason20242025!$AA$3:$AA$1315,DataRegularSeason20242025!$B$3:$B$1315, "&lt;=" &amp; EI$1, DataRegularSeason20242025!$D$3:$D$1315, $A15)+SUMIFS(DataRegularSeason20242025!$AB$3:$AB$1315,DataRegularSeason20242025!$B$3:$B$1315, "&lt;=" &amp; EI$1, DataRegularSeason20242025!$E$3:$E$1315, $A15)</f>
        <v>12</v>
      </c>
      <c r="EJ15">
        <f>SUMIFS(DataRegularSeason20242025!$AA$3:$AA$1315,DataRegularSeason20242025!$B$3:$B$1315, "&lt;=" &amp; EJ$1, DataRegularSeason20242025!$D$3:$D$1315, $A15)+SUMIFS(DataRegularSeason20242025!$AB$3:$AB$1315,DataRegularSeason20242025!$B$3:$B$1315, "&lt;=" &amp; EJ$1, DataRegularSeason20242025!$E$3:$E$1315, $A15)</f>
        <v>12</v>
      </c>
      <c r="EK15">
        <f>SUMIFS(DataRegularSeason20242025!$AA$3:$AA$1315,DataRegularSeason20242025!$B$3:$B$1315, "&lt;=" &amp; EK$1, DataRegularSeason20242025!$D$3:$D$1315, $A15)+SUMIFS(DataRegularSeason20242025!$AB$3:$AB$1315,DataRegularSeason20242025!$B$3:$B$1315, "&lt;=" &amp; EK$1, DataRegularSeason20242025!$E$3:$E$1315, $A15)</f>
        <v>12</v>
      </c>
      <c r="EL15">
        <f>SUMIFS(DataRegularSeason20242025!$AA$3:$AA$1315,DataRegularSeason20242025!$B$3:$B$1315, "&lt;=" &amp; EL$1, DataRegularSeason20242025!$D$3:$D$1315, $A15)+SUMIFS(DataRegularSeason20242025!$AB$3:$AB$1315,DataRegularSeason20242025!$B$3:$B$1315, "&lt;=" &amp; EL$1, DataRegularSeason20242025!$E$3:$E$1315, $A15)</f>
        <v>12</v>
      </c>
      <c r="EM15">
        <f>SUMIFS(DataRegularSeason20242025!$AA$3:$AA$1315,DataRegularSeason20242025!$B$3:$B$1315, "&lt;=" &amp; EM$1, DataRegularSeason20242025!$D$3:$D$1315, $A15)+SUMIFS(DataRegularSeason20242025!$AB$3:$AB$1315,DataRegularSeason20242025!$B$3:$B$1315, "&lt;=" &amp; EM$1, DataRegularSeason20242025!$E$3:$E$1315, $A15)</f>
        <v>12</v>
      </c>
      <c r="EN15">
        <f>SUMIFS(DataRegularSeason20242025!$AA$3:$AA$1315,DataRegularSeason20242025!$B$3:$B$1315, "&lt;=" &amp; EN$1, DataRegularSeason20242025!$D$3:$D$1315, $A15)+SUMIFS(DataRegularSeason20242025!$AB$3:$AB$1315,DataRegularSeason20242025!$B$3:$B$1315, "&lt;=" &amp; EN$1, DataRegularSeason20242025!$E$3:$E$1315, $A15)</f>
        <v>12</v>
      </c>
      <c r="EO15">
        <f>SUMIFS(DataRegularSeason20242025!$AA$3:$AA$1315,DataRegularSeason20242025!$B$3:$B$1315, "&lt;=" &amp; EO$1, DataRegularSeason20242025!$D$3:$D$1315, $A15)+SUMIFS(DataRegularSeason20242025!$AB$3:$AB$1315,DataRegularSeason20242025!$B$3:$B$1315, "&lt;=" &amp; EO$1, DataRegularSeason20242025!$E$3:$E$1315, $A15)</f>
        <v>12</v>
      </c>
      <c r="EP15">
        <f>SUMIFS(DataRegularSeason20242025!$AA$3:$AA$1315,DataRegularSeason20242025!$B$3:$B$1315, "&lt;=" &amp; EP$1, DataRegularSeason20242025!$D$3:$D$1315, $A15)+SUMIFS(DataRegularSeason20242025!$AB$3:$AB$1315,DataRegularSeason20242025!$B$3:$B$1315, "&lt;=" &amp; EP$1, DataRegularSeason20242025!$E$3:$E$1315, $A15)</f>
        <v>12</v>
      </c>
      <c r="EQ15">
        <f>SUMIFS(DataRegularSeason20242025!$AA$3:$AA$1315,DataRegularSeason20242025!$B$3:$B$1315, "&lt;=" &amp; EQ$1, DataRegularSeason20242025!$D$3:$D$1315, $A15)+SUMIFS(DataRegularSeason20242025!$AB$3:$AB$1315,DataRegularSeason20242025!$B$3:$B$1315, "&lt;=" &amp; EQ$1, DataRegularSeason20242025!$E$3:$E$1315, $A15)</f>
        <v>12</v>
      </c>
      <c r="ER15">
        <f>SUMIFS(DataRegularSeason20242025!$AA$3:$AA$1315,DataRegularSeason20242025!$B$3:$B$1315, "&lt;=" &amp; ER$1, DataRegularSeason20242025!$D$3:$D$1315, $A15)+SUMIFS(DataRegularSeason20242025!$AB$3:$AB$1315,DataRegularSeason20242025!$B$3:$B$1315, "&lt;=" &amp; ER$1, DataRegularSeason20242025!$E$3:$E$1315, $A15)</f>
        <v>12</v>
      </c>
      <c r="ES15">
        <f>SUMIFS(DataRegularSeason20242025!$AA$3:$AA$1315,DataRegularSeason20242025!$B$3:$B$1315, "&lt;=" &amp; ES$1, DataRegularSeason20242025!$D$3:$D$1315, $A15)+SUMIFS(DataRegularSeason20242025!$AB$3:$AB$1315,DataRegularSeason20242025!$B$3:$B$1315, "&lt;=" &amp; ES$1, DataRegularSeason20242025!$E$3:$E$1315, $A15)</f>
        <v>12</v>
      </c>
      <c r="ET15">
        <f>SUMIFS(DataRegularSeason20242025!$AA$3:$AA$1315,DataRegularSeason20242025!$B$3:$B$1315, "&lt;=" &amp; ET$1, DataRegularSeason20242025!$D$3:$D$1315, $A15)+SUMIFS(DataRegularSeason20242025!$AB$3:$AB$1315,DataRegularSeason20242025!$B$3:$B$1315, "&lt;=" &amp; ET$1, DataRegularSeason20242025!$E$3:$E$1315, $A15)</f>
        <v>12</v>
      </c>
      <c r="EU15">
        <f>SUMIFS(DataRegularSeason20242025!$AA$3:$AA$1315,DataRegularSeason20242025!$B$3:$B$1315, "&lt;=" &amp; EU$1, DataRegularSeason20242025!$D$3:$D$1315, $A15)+SUMIFS(DataRegularSeason20242025!$AB$3:$AB$1315,DataRegularSeason20242025!$B$3:$B$1315, "&lt;=" &amp; EU$1, DataRegularSeason20242025!$E$3:$E$1315, $A15)</f>
        <v>12</v>
      </c>
      <c r="EV15">
        <f>SUMIFS(DataRegularSeason20242025!$AA$3:$AA$1315,DataRegularSeason20242025!$B$3:$B$1315, "&lt;=" &amp; EV$1, DataRegularSeason20242025!$D$3:$D$1315, $A15)+SUMIFS(DataRegularSeason20242025!$AB$3:$AB$1315,DataRegularSeason20242025!$B$3:$B$1315, "&lt;=" &amp; EV$1, DataRegularSeason20242025!$E$3:$E$1315, $A15)</f>
        <v>12</v>
      </c>
      <c r="EW15">
        <f>SUMIFS(DataRegularSeason20242025!$AA$3:$AA$1315,DataRegularSeason20242025!$B$3:$B$1315, "&lt;=" &amp; EW$1, DataRegularSeason20242025!$D$3:$D$1315, $A15)+SUMIFS(DataRegularSeason20242025!$AB$3:$AB$1315,DataRegularSeason20242025!$B$3:$B$1315, "&lt;=" &amp; EW$1, DataRegularSeason20242025!$E$3:$E$1315, $A15)</f>
        <v>12</v>
      </c>
      <c r="EX15">
        <f>SUMIFS(DataRegularSeason20242025!$AA$3:$AA$1315,DataRegularSeason20242025!$B$3:$B$1315, "&lt;=" &amp; EX$1, DataRegularSeason20242025!$D$3:$D$1315, $A15)+SUMIFS(DataRegularSeason20242025!$AB$3:$AB$1315,DataRegularSeason20242025!$B$3:$B$1315, "&lt;=" &amp; EX$1, DataRegularSeason20242025!$E$3:$E$1315, $A15)</f>
        <v>12</v>
      </c>
      <c r="EY15">
        <f>SUMIFS(DataRegularSeason20242025!$AA$3:$AA$1315,DataRegularSeason20242025!$B$3:$B$1315, "&lt;=" &amp; EY$1, DataRegularSeason20242025!$D$3:$D$1315, $A15)+SUMIFS(DataRegularSeason20242025!$AB$3:$AB$1315,DataRegularSeason20242025!$B$3:$B$1315, "&lt;=" &amp; EY$1, DataRegularSeason20242025!$E$3:$E$1315, $A15)</f>
        <v>12</v>
      </c>
      <c r="EZ15">
        <f>SUMIFS(DataRegularSeason20242025!$AA$3:$AA$1315,DataRegularSeason20242025!$B$3:$B$1315, "&lt;=" &amp; EZ$1, DataRegularSeason20242025!$D$3:$D$1315, $A15)+SUMIFS(DataRegularSeason20242025!$AB$3:$AB$1315,DataRegularSeason20242025!$B$3:$B$1315, "&lt;=" &amp; EZ$1, DataRegularSeason20242025!$E$3:$E$1315, $A15)</f>
        <v>12</v>
      </c>
      <c r="FA15">
        <f>SUMIFS(DataRegularSeason20242025!$AA$3:$AA$1315,DataRegularSeason20242025!$B$3:$B$1315, "&lt;=" &amp; FA$1, DataRegularSeason20242025!$D$3:$D$1315, $A15)+SUMIFS(DataRegularSeason20242025!$AB$3:$AB$1315,DataRegularSeason20242025!$B$3:$B$1315, "&lt;=" &amp; FA$1, DataRegularSeason20242025!$E$3:$E$1315, $A15)</f>
        <v>12</v>
      </c>
      <c r="FB15">
        <f>SUMIFS(DataRegularSeason20242025!$AA$3:$AA$1315,DataRegularSeason20242025!$B$3:$B$1315, "&lt;=" &amp; FB$1, DataRegularSeason20242025!$D$3:$D$1315, $A15)+SUMIFS(DataRegularSeason20242025!$AB$3:$AB$1315,DataRegularSeason20242025!$B$3:$B$1315, "&lt;=" &amp; FB$1, DataRegularSeason20242025!$E$3:$E$1315, $A15)</f>
        <v>12</v>
      </c>
      <c r="FC15">
        <f>SUMIFS(DataRegularSeason20242025!$AA$3:$AA$1315,DataRegularSeason20242025!$B$3:$B$1315, "&lt;=" &amp; FC$1, DataRegularSeason20242025!$D$3:$D$1315, $A15)+SUMIFS(DataRegularSeason20242025!$AB$3:$AB$1315,DataRegularSeason20242025!$B$3:$B$1315, "&lt;=" &amp; FC$1, DataRegularSeason20242025!$E$3:$E$1315, $A15)</f>
        <v>12</v>
      </c>
      <c r="FD15">
        <f>SUMIFS(DataRegularSeason20242025!$AA$3:$AA$1315,DataRegularSeason20242025!$B$3:$B$1315, "&lt;=" &amp; FD$1, DataRegularSeason20242025!$D$3:$D$1315, $A15)+SUMIFS(DataRegularSeason20242025!$AB$3:$AB$1315,DataRegularSeason20242025!$B$3:$B$1315, "&lt;=" &amp; FD$1, DataRegularSeason20242025!$E$3:$E$1315, $A15)</f>
        <v>12</v>
      </c>
      <c r="FE15">
        <f>SUMIFS(DataRegularSeason20242025!$AA$3:$AA$1315,DataRegularSeason20242025!$B$3:$B$1315, "&lt;=" &amp; FE$1, DataRegularSeason20242025!$D$3:$D$1315, $A15)+SUMIFS(DataRegularSeason20242025!$AB$3:$AB$1315,DataRegularSeason20242025!$B$3:$B$1315, "&lt;=" &amp; FE$1, DataRegularSeason20242025!$E$3:$E$1315, $A15)</f>
        <v>12</v>
      </c>
      <c r="FF15">
        <f>SUMIFS(DataRegularSeason20242025!$AA$3:$AA$1315,DataRegularSeason20242025!$B$3:$B$1315, "&lt;=" &amp; FF$1, DataRegularSeason20242025!$D$3:$D$1315, $A15)+SUMIFS(DataRegularSeason20242025!$AB$3:$AB$1315,DataRegularSeason20242025!$B$3:$B$1315, "&lt;=" &amp; FF$1, DataRegularSeason20242025!$E$3:$E$1315, $A15)</f>
        <v>12</v>
      </c>
      <c r="FG15">
        <f>SUMIFS(DataRegularSeason20242025!$AA$3:$AA$1315,DataRegularSeason20242025!$B$3:$B$1315, "&lt;=" &amp; FG$1, DataRegularSeason20242025!$D$3:$D$1315, $A15)+SUMIFS(DataRegularSeason20242025!$AB$3:$AB$1315,DataRegularSeason20242025!$B$3:$B$1315, "&lt;=" &amp; FG$1, DataRegularSeason20242025!$E$3:$E$1315, $A15)</f>
        <v>12</v>
      </c>
      <c r="FH15">
        <f>SUMIFS(DataRegularSeason20242025!$AA$3:$AA$1315,DataRegularSeason20242025!$B$3:$B$1315, "&lt;=" &amp; FH$1, DataRegularSeason20242025!$D$3:$D$1315, $A15)+SUMIFS(DataRegularSeason20242025!$AB$3:$AB$1315,DataRegularSeason20242025!$B$3:$B$1315, "&lt;=" &amp; FH$1, DataRegularSeason20242025!$E$3:$E$1315, $A15)</f>
        <v>12</v>
      </c>
      <c r="FI15">
        <f>SUMIFS(DataRegularSeason20242025!$AA$3:$AA$1315,DataRegularSeason20242025!$B$3:$B$1315, "&lt;=" &amp; FI$1, DataRegularSeason20242025!$D$3:$D$1315, $A15)+SUMIFS(DataRegularSeason20242025!$AB$3:$AB$1315,DataRegularSeason20242025!$B$3:$B$1315, "&lt;=" &amp; FI$1, DataRegularSeason20242025!$E$3:$E$1315, $A15)</f>
        <v>12</v>
      </c>
      <c r="FJ15">
        <f>SUMIFS(DataRegularSeason20242025!$AA$3:$AA$1315,DataRegularSeason20242025!$B$3:$B$1315, "&lt;=" &amp; FJ$1, DataRegularSeason20242025!$D$3:$D$1315, $A15)+SUMIFS(DataRegularSeason20242025!$AB$3:$AB$1315,DataRegularSeason20242025!$B$3:$B$1315, "&lt;=" &amp; FJ$1, DataRegularSeason20242025!$E$3:$E$1315, $A15)</f>
        <v>12</v>
      </c>
      <c r="FK15">
        <f>SUMIFS(DataRegularSeason20242025!$AA$3:$AA$1315,DataRegularSeason20242025!$B$3:$B$1315, "&lt;=" &amp; FK$1, DataRegularSeason20242025!$D$3:$D$1315, $A15)+SUMIFS(DataRegularSeason20242025!$AB$3:$AB$1315,DataRegularSeason20242025!$B$3:$B$1315, "&lt;=" &amp; FK$1, DataRegularSeason20242025!$E$3:$E$1315, $A15)</f>
        <v>12</v>
      </c>
      <c r="FL15">
        <f>SUMIFS(DataRegularSeason20242025!$AA$3:$AA$1315,DataRegularSeason20242025!$B$3:$B$1315, "&lt;=" &amp; FL$1, DataRegularSeason20242025!$D$3:$D$1315, $A15)+SUMIFS(DataRegularSeason20242025!$AB$3:$AB$1315,DataRegularSeason20242025!$B$3:$B$1315, "&lt;=" &amp; FL$1, DataRegularSeason20242025!$E$3:$E$1315, $A15)</f>
        <v>12</v>
      </c>
      <c r="FM15">
        <f>SUMIFS(DataRegularSeason20242025!$AA$3:$AA$1315,DataRegularSeason20242025!$B$3:$B$1315, "&lt;=" &amp; FM$1, DataRegularSeason20242025!$D$3:$D$1315, $A15)+SUMIFS(DataRegularSeason20242025!$AB$3:$AB$1315,DataRegularSeason20242025!$B$3:$B$1315, "&lt;=" &amp; FM$1, DataRegularSeason20242025!$E$3:$E$1315, $A15)</f>
        <v>12</v>
      </c>
      <c r="FN15">
        <f>SUMIFS(DataRegularSeason20242025!$AA$3:$AA$1315,DataRegularSeason20242025!$B$3:$B$1315, "&lt;=" &amp; FN$1, DataRegularSeason20242025!$D$3:$D$1315, $A15)+SUMIFS(DataRegularSeason20242025!$AB$3:$AB$1315,DataRegularSeason20242025!$B$3:$B$1315, "&lt;=" &amp; FN$1, DataRegularSeason20242025!$E$3:$E$1315, $A15)</f>
        <v>12</v>
      </c>
      <c r="FO15">
        <f>SUMIFS(DataRegularSeason20242025!$AA$3:$AA$1315,DataRegularSeason20242025!$B$3:$B$1315, "&lt;=" &amp; FO$1, DataRegularSeason20242025!$D$3:$D$1315, $A15)+SUMIFS(DataRegularSeason20242025!$AB$3:$AB$1315,DataRegularSeason20242025!$B$3:$B$1315, "&lt;=" &amp; FO$1, DataRegularSeason20242025!$E$3:$E$1315, $A15)</f>
        <v>12</v>
      </c>
      <c r="FP15">
        <f>SUMIFS(DataRegularSeason20242025!$AA$3:$AA$1315,DataRegularSeason20242025!$B$3:$B$1315, "&lt;=" &amp; FP$1, DataRegularSeason20242025!$D$3:$D$1315, $A15)+SUMIFS(DataRegularSeason20242025!$AB$3:$AB$1315,DataRegularSeason20242025!$B$3:$B$1315, "&lt;=" &amp; FP$1, DataRegularSeason20242025!$E$3:$E$1315, $A15)</f>
        <v>12</v>
      </c>
      <c r="FQ15">
        <f>SUMIFS(DataRegularSeason20242025!$AA$3:$AA$1315,DataRegularSeason20242025!$B$3:$B$1315, "&lt;=" &amp; FQ$1, DataRegularSeason20242025!$D$3:$D$1315, $A15)+SUMIFS(DataRegularSeason20242025!$AB$3:$AB$1315,DataRegularSeason20242025!$B$3:$B$1315, "&lt;=" &amp; FQ$1, DataRegularSeason20242025!$E$3:$E$1315, $A15)</f>
        <v>12</v>
      </c>
      <c r="FR15">
        <f>SUMIFS(DataRegularSeason20242025!$AA$3:$AA$1315,DataRegularSeason20242025!$B$3:$B$1315, "&lt;=" &amp; FR$1, DataRegularSeason20242025!$D$3:$D$1315, $A15)+SUMIFS(DataRegularSeason20242025!$AB$3:$AB$1315,DataRegularSeason20242025!$B$3:$B$1315, "&lt;=" &amp; FR$1, DataRegularSeason20242025!$E$3:$E$1315, $A15)</f>
        <v>12</v>
      </c>
      <c r="FS15">
        <f>SUMIFS(DataRegularSeason20242025!$AA$3:$AA$1315,DataRegularSeason20242025!$B$3:$B$1315, "&lt;=" &amp; FS$1, DataRegularSeason20242025!$D$3:$D$1315, $A15)+SUMIFS(DataRegularSeason20242025!$AB$3:$AB$1315,DataRegularSeason20242025!$B$3:$B$1315, "&lt;=" &amp; FS$1, DataRegularSeason20242025!$E$3:$E$1315, $A15)</f>
        <v>12</v>
      </c>
      <c r="FT15">
        <f>SUMIFS(DataRegularSeason20242025!$AA$3:$AA$1315,DataRegularSeason20242025!$B$3:$B$1315, "&lt;=" &amp; FT$1, DataRegularSeason20242025!$D$3:$D$1315, $A15)+SUMIFS(DataRegularSeason20242025!$AB$3:$AB$1315,DataRegularSeason20242025!$B$3:$B$1315, "&lt;=" &amp; FT$1, DataRegularSeason20242025!$E$3:$E$1315, $A15)</f>
        <v>12</v>
      </c>
      <c r="FU15">
        <f>SUMIFS(DataRegularSeason20242025!$AA$3:$AA$1315,DataRegularSeason20242025!$B$3:$B$1315, "&lt;=" &amp; FU$1, DataRegularSeason20242025!$D$3:$D$1315, $A15)+SUMIFS(DataRegularSeason20242025!$AB$3:$AB$1315,DataRegularSeason20242025!$B$3:$B$1315, "&lt;=" &amp; FU$1, DataRegularSeason20242025!$E$3:$E$1315, $A15)</f>
        <v>12</v>
      </c>
      <c r="FV15">
        <f>SUMIFS(DataRegularSeason20242025!$AA$3:$AA$1315,DataRegularSeason20242025!$B$3:$B$1315, "&lt;=" &amp; FV$1, DataRegularSeason20242025!$D$3:$D$1315, $A15)+SUMIFS(DataRegularSeason20242025!$AB$3:$AB$1315,DataRegularSeason20242025!$B$3:$B$1315, "&lt;=" &amp; FV$1, DataRegularSeason20242025!$E$3:$E$1315, $A15)</f>
        <v>12</v>
      </c>
      <c r="FW15">
        <f>SUMIFS(DataRegularSeason20242025!$AA$3:$AA$1315,DataRegularSeason20242025!$B$3:$B$1315, "&lt;=" &amp; FW$1, DataRegularSeason20242025!$D$3:$D$1315, $A15)+SUMIFS(DataRegularSeason20242025!$AB$3:$AB$1315,DataRegularSeason20242025!$B$3:$B$1315, "&lt;=" &amp; FW$1, DataRegularSeason20242025!$E$3:$E$1315, $A15)</f>
        <v>12</v>
      </c>
      <c r="FX15">
        <f>SUMIFS(DataRegularSeason20242025!$AA$3:$AA$1315,DataRegularSeason20242025!$B$3:$B$1315, "&lt;=" &amp; FX$1, DataRegularSeason20242025!$D$3:$D$1315, $A15)+SUMIFS(DataRegularSeason20242025!$AB$3:$AB$1315,DataRegularSeason20242025!$B$3:$B$1315, "&lt;=" &amp; FX$1, DataRegularSeason20242025!$E$3:$E$1315, $A15)</f>
        <v>12</v>
      </c>
      <c r="FY15">
        <f>SUMIFS(DataRegularSeason20242025!$AA$3:$AA$1315,DataRegularSeason20242025!$B$3:$B$1315, "&lt;=" &amp; FY$1, DataRegularSeason20242025!$D$3:$D$1315, $A15)+SUMIFS(DataRegularSeason20242025!$AB$3:$AB$1315,DataRegularSeason20242025!$B$3:$B$1315, "&lt;=" &amp; FY$1, DataRegularSeason20242025!$E$3:$E$1315, $A15)</f>
        <v>12</v>
      </c>
      <c r="FZ15">
        <f>SUMIFS(DataRegularSeason20242025!$AA$3:$AA$1315,DataRegularSeason20242025!$B$3:$B$1315, "&lt;=" &amp; FZ$1, DataRegularSeason20242025!$D$3:$D$1315, $A15)+SUMIFS(DataRegularSeason20242025!$AB$3:$AB$1315,DataRegularSeason20242025!$B$3:$B$1315, "&lt;=" &amp; FZ$1, DataRegularSeason20242025!$E$3:$E$1315, $A15)</f>
        <v>12</v>
      </c>
      <c r="GA15">
        <f>SUMIFS(DataRegularSeason20242025!$AA$3:$AA$1315,DataRegularSeason20242025!$B$3:$B$1315, "&lt;=" &amp; GA$1, DataRegularSeason20242025!$D$3:$D$1315, $A15)+SUMIFS(DataRegularSeason20242025!$AB$3:$AB$1315,DataRegularSeason20242025!$B$3:$B$1315, "&lt;=" &amp; GA$1, DataRegularSeason20242025!$E$3:$E$1315, $A15)</f>
        <v>12</v>
      </c>
      <c r="GB15">
        <f>SUMIFS(DataRegularSeason20242025!$AA$3:$AA$1315,DataRegularSeason20242025!$B$3:$B$1315, "&lt;=" &amp; GB$1, DataRegularSeason20242025!$D$3:$D$1315, $A15)+SUMIFS(DataRegularSeason20242025!$AB$3:$AB$1315,DataRegularSeason20242025!$B$3:$B$1315, "&lt;=" &amp; GB$1, DataRegularSeason20242025!$E$3:$E$1315, $A15)</f>
        <v>12</v>
      </c>
      <c r="GC15">
        <f>SUMIFS(DataRegularSeason20242025!$AA$3:$AA$1315,DataRegularSeason20242025!$B$3:$B$1315, "&lt;=" &amp; GC$1, DataRegularSeason20242025!$D$3:$D$1315, $A15)+SUMIFS(DataRegularSeason20242025!$AB$3:$AB$1315,DataRegularSeason20242025!$B$3:$B$1315, "&lt;=" &amp; GC$1, DataRegularSeason20242025!$E$3:$E$1315, $A15)</f>
        <v>12</v>
      </c>
      <c r="GD15">
        <f>SUMIFS(DataRegularSeason20242025!$AA$3:$AA$1315,DataRegularSeason20242025!$B$3:$B$1315, "&lt;=" &amp; GD$1, DataRegularSeason20242025!$D$3:$D$1315, $A15)+SUMIFS(DataRegularSeason20242025!$AB$3:$AB$1315,DataRegularSeason20242025!$B$3:$B$1315, "&lt;=" &amp; GD$1, DataRegularSeason20242025!$E$3:$E$1315, $A15)</f>
        <v>12</v>
      </c>
      <c r="GE15">
        <f>SUMIFS(DataRegularSeason20242025!$AA$3:$AA$1315,DataRegularSeason20242025!$B$3:$B$1315, "&lt;=" &amp; GE$1, DataRegularSeason20242025!$D$3:$D$1315, $A15)+SUMIFS(DataRegularSeason20242025!$AB$3:$AB$1315,DataRegularSeason20242025!$B$3:$B$1315, "&lt;=" &amp; GE$1, DataRegularSeason20242025!$E$3:$E$1315, $A15)</f>
        <v>12</v>
      </c>
      <c r="GF15">
        <f>SUMIFS(DataRegularSeason20242025!$AA$3:$AA$1315,DataRegularSeason20242025!$B$3:$B$1315, "&lt;=" &amp; GF$1, DataRegularSeason20242025!$D$3:$D$1315, $A15)+SUMIFS(DataRegularSeason20242025!$AB$3:$AB$1315,DataRegularSeason20242025!$B$3:$B$1315, "&lt;=" &amp; GF$1, DataRegularSeason20242025!$E$3:$E$1315, $A15)</f>
        <v>12</v>
      </c>
      <c r="GG15">
        <f>SUMIFS(DataRegularSeason20242025!$AA$3:$AA$1315,DataRegularSeason20242025!$B$3:$B$1315, "&lt;=" &amp; GG$1, DataRegularSeason20242025!$D$3:$D$1315, $A15)+SUMIFS(DataRegularSeason20242025!$AB$3:$AB$1315,DataRegularSeason20242025!$B$3:$B$1315, "&lt;=" &amp; GG$1, DataRegularSeason20242025!$E$3:$E$1315, $A15)</f>
        <v>12</v>
      </c>
      <c r="GH15">
        <f>SUMIFS(DataRegularSeason20242025!$AA$3:$AA$1315,DataRegularSeason20242025!$B$3:$B$1315, "&lt;=" &amp; GH$1, DataRegularSeason20242025!$D$3:$D$1315, $A15)+SUMIFS(DataRegularSeason20242025!$AB$3:$AB$1315,DataRegularSeason20242025!$B$3:$B$1315, "&lt;=" &amp; GH$1, DataRegularSeason20242025!$E$3:$E$1315, $A15)</f>
        <v>12</v>
      </c>
      <c r="GI15">
        <f>SUMIFS(DataRegularSeason20242025!$AA$3:$AA$1315,DataRegularSeason20242025!$B$3:$B$1315, "&lt;=" &amp; GI$1, DataRegularSeason20242025!$D$3:$D$1315, $A15)+SUMIFS(DataRegularSeason20242025!$AB$3:$AB$1315,DataRegularSeason20242025!$B$3:$B$1315, "&lt;=" &amp; GI$1, DataRegularSeason20242025!$E$3:$E$1315, $A15)</f>
        <v>12</v>
      </c>
      <c r="GJ15">
        <f>SUMIFS(DataRegularSeason20242025!$AA$3:$AA$1315,DataRegularSeason20242025!$B$3:$B$1315, "&lt;=" &amp; GJ$1, DataRegularSeason20242025!$D$3:$D$1315, $A15)+SUMIFS(DataRegularSeason20242025!$AB$3:$AB$1315,DataRegularSeason20242025!$B$3:$B$1315, "&lt;=" &amp; GJ$1, DataRegularSeason20242025!$E$3:$E$1315, $A15)</f>
        <v>12</v>
      </c>
      <c r="GK15">
        <f>SUMIFS(DataRegularSeason20242025!$AA$3:$AA$1315,DataRegularSeason20242025!$B$3:$B$1315, "&lt;=" &amp; GK$1, DataRegularSeason20242025!$D$3:$D$1315, $A15)+SUMIFS(DataRegularSeason20242025!$AB$3:$AB$1315,DataRegularSeason20242025!$B$3:$B$1315, "&lt;=" &amp; GK$1, DataRegularSeason20242025!$E$3:$E$1315, $A15)</f>
        <v>12</v>
      </c>
      <c r="GL15">
        <f>SUMIFS(DataRegularSeason20242025!$AA$3:$AA$1315,DataRegularSeason20242025!$B$3:$B$1315, "&lt;=" &amp; GL$1, DataRegularSeason20242025!$D$3:$D$1315, $A15)+SUMIFS(DataRegularSeason20242025!$AB$3:$AB$1315,DataRegularSeason20242025!$B$3:$B$1315, "&lt;=" &amp; GL$1, DataRegularSeason20242025!$E$3:$E$1315, $A15)</f>
        <v>12</v>
      </c>
      <c r="GM15">
        <f>SUMIFS(DataRegularSeason20242025!$AA$3:$AA$1315,DataRegularSeason20242025!$B$3:$B$1315, "&lt;=" &amp; GM$1, DataRegularSeason20242025!$D$3:$D$1315, $A15)+SUMIFS(DataRegularSeason20242025!$AB$3:$AB$1315,DataRegularSeason20242025!$B$3:$B$1315, "&lt;=" &amp; GM$1, DataRegularSeason20242025!$E$3:$E$1315, $A15)</f>
        <v>12</v>
      </c>
      <c r="GN15">
        <f>SUMIFS(DataRegularSeason20242025!$AA$3:$AA$1315,DataRegularSeason20242025!$B$3:$B$1315, "&lt;=" &amp; GN$1, DataRegularSeason20242025!$D$3:$D$1315, $A15)+SUMIFS(DataRegularSeason20242025!$AB$3:$AB$1315,DataRegularSeason20242025!$B$3:$B$1315, "&lt;=" &amp; GN$1, DataRegularSeason20242025!$E$3:$E$1315, $A15)</f>
        <v>12</v>
      </c>
      <c r="GO15">
        <f>SUMIFS(DataRegularSeason20242025!$AA$3:$AA$1315,DataRegularSeason20242025!$B$3:$B$1315, "&lt;=" &amp; GO$1, DataRegularSeason20242025!$D$3:$D$1315, $A15)+SUMIFS(DataRegularSeason20242025!$AB$3:$AB$1315,DataRegularSeason20242025!$B$3:$B$1315, "&lt;=" &amp; GO$1, DataRegularSeason20242025!$E$3:$E$1315, $A15)</f>
        <v>12</v>
      </c>
      <c r="GP15">
        <f>SUMIFS(DataRegularSeason20242025!$AA$3:$AA$1315,DataRegularSeason20242025!$B$3:$B$1315, "&lt;=" &amp; GP$1, DataRegularSeason20242025!$D$3:$D$1315, $A15)+SUMIFS(DataRegularSeason20242025!$AB$3:$AB$1315,DataRegularSeason20242025!$B$3:$B$1315, "&lt;=" &amp; GP$1, DataRegularSeason20242025!$E$3:$E$1315, $A15)</f>
        <v>12</v>
      </c>
      <c r="GQ15">
        <f>SUMIFS(DataRegularSeason20242025!$AA$3:$AA$1315,DataRegularSeason20242025!$B$3:$B$1315, "&lt;=" &amp; GQ$1, DataRegularSeason20242025!$D$3:$D$1315, $A15)+SUMIFS(DataRegularSeason20242025!$AB$3:$AB$1315,DataRegularSeason20242025!$B$3:$B$1315, "&lt;=" &amp; GQ$1, DataRegularSeason20242025!$E$3:$E$1315, $A15)</f>
        <v>12</v>
      </c>
      <c r="GR15">
        <f>SUMIFS(DataRegularSeason20242025!$AA$3:$AA$1315,DataRegularSeason20242025!$B$3:$B$1315, "&lt;=" &amp; GR$1, DataRegularSeason20242025!$D$3:$D$1315, $A15)+SUMIFS(DataRegularSeason20242025!$AB$3:$AB$1315,DataRegularSeason20242025!$B$3:$B$1315, "&lt;=" &amp; GR$1, DataRegularSeason20242025!$E$3:$E$1315, $A15)</f>
        <v>12</v>
      </c>
      <c r="GS15">
        <f>SUMIFS(DataRegularSeason20242025!$AA$3:$AA$1315,DataRegularSeason20242025!$B$3:$B$1315, "&lt;=" &amp; GS$1, DataRegularSeason20242025!$D$3:$D$1315, $A15)+SUMIFS(DataRegularSeason20242025!$AB$3:$AB$1315,DataRegularSeason20242025!$B$3:$B$1315, "&lt;=" &amp; GS$1, DataRegularSeason20242025!$E$3:$E$1315, $A15)</f>
        <v>12</v>
      </c>
      <c r="GT15">
        <f>SUMIFS(DataRegularSeason20242025!$AA$3:$AA$1315,DataRegularSeason20242025!$B$3:$B$1315, "&lt;=" &amp; GT$1, DataRegularSeason20242025!$D$3:$D$1315, $A15)+SUMIFS(DataRegularSeason20242025!$AB$3:$AB$1315,DataRegularSeason20242025!$B$3:$B$1315, "&lt;=" &amp; GT$1, DataRegularSeason20242025!$E$3:$E$1315, $A15)</f>
        <v>12</v>
      </c>
      <c r="GU15">
        <f>SUMIFS(DataRegularSeason20242025!$AA$3:$AA$1315,DataRegularSeason20242025!$B$3:$B$1315, "&lt;=" &amp; GU$1, DataRegularSeason20242025!$D$3:$D$1315, $A15)+SUMIFS(DataRegularSeason20242025!$AB$3:$AB$1315,DataRegularSeason20242025!$B$3:$B$1315, "&lt;=" &amp; GU$1, DataRegularSeason20242025!$E$3:$E$1315, $A15)</f>
        <v>12</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12</v>
      </c>
      <c r="AV16">
        <f>SUMIFS(DataRegularSeason20242025!$AA$3:$AA$1315,DataRegularSeason20242025!$B$3:$B$1315, "&lt;=" &amp; AV$1, DataRegularSeason20242025!$D$3:$D$1315, $A16)+SUMIFS(DataRegularSeason20242025!$AB$3:$AB$1315,DataRegularSeason20242025!$B$3:$B$1315, "&lt;=" &amp; AV$1, DataRegularSeason20242025!$E$3:$E$1315, $A16)</f>
        <v>12</v>
      </c>
      <c r="AW16">
        <f>SUMIFS(DataRegularSeason20242025!$AA$3:$AA$1315,DataRegularSeason20242025!$B$3:$B$1315, "&lt;=" &amp; AW$1, DataRegularSeason20242025!$D$3:$D$1315, $A16)+SUMIFS(DataRegularSeason20242025!$AB$3:$AB$1315,DataRegularSeason20242025!$B$3:$B$1315, "&lt;=" &amp; AW$1, DataRegularSeason20242025!$E$3:$E$1315, $A16)</f>
        <v>12</v>
      </c>
      <c r="AX16">
        <f>SUMIFS(DataRegularSeason20242025!$AA$3:$AA$1315,DataRegularSeason20242025!$B$3:$B$1315, "&lt;=" &amp; AX$1, DataRegularSeason20242025!$D$3:$D$1315, $A16)+SUMIFS(DataRegularSeason20242025!$AB$3:$AB$1315,DataRegularSeason20242025!$B$3:$B$1315, "&lt;=" &amp; AX$1, DataRegularSeason20242025!$E$3:$E$1315, $A16)</f>
        <v>12</v>
      </c>
      <c r="AY16">
        <f>SUMIFS(DataRegularSeason20242025!$AA$3:$AA$1315,DataRegularSeason20242025!$B$3:$B$1315, "&lt;=" &amp; AY$1, DataRegularSeason20242025!$D$3:$D$1315, $A16)+SUMIFS(DataRegularSeason20242025!$AB$3:$AB$1315,DataRegularSeason20242025!$B$3:$B$1315, "&lt;=" &amp; AY$1, DataRegularSeason20242025!$E$3:$E$1315, $A16)</f>
        <v>12</v>
      </c>
      <c r="AZ16">
        <f>SUMIFS(DataRegularSeason20242025!$AA$3:$AA$1315,DataRegularSeason20242025!$B$3:$B$1315, "&lt;=" &amp; AZ$1, DataRegularSeason20242025!$D$3:$D$1315, $A16)+SUMIFS(DataRegularSeason20242025!$AB$3:$AB$1315,DataRegularSeason20242025!$B$3:$B$1315, "&lt;=" &amp; AZ$1, DataRegularSeason20242025!$E$3:$E$1315, $A16)</f>
        <v>12</v>
      </c>
      <c r="BA16">
        <f>SUMIFS(DataRegularSeason20242025!$AA$3:$AA$1315,DataRegularSeason20242025!$B$3:$B$1315, "&lt;=" &amp; BA$1, DataRegularSeason20242025!$D$3:$D$1315, $A16)+SUMIFS(DataRegularSeason20242025!$AB$3:$AB$1315,DataRegularSeason20242025!$B$3:$B$1315, "&lt;=" &amp; BA$1, DataRegularSeason20242025!$E$3:$E$1315, $A16)</f>
        <v>12</v>
      </c>
      <c r="BB16">
        <f>SUMIFS(DataRegularSeason20242025!$AA$3:$AA$1315,DataRegularSeason20242025!$B$3:$B$1315, "&lt;=" &amp; BB$1, DataRegularSeason20242025!$D$3:$D$1315, $A16)+SUMIFS(DataRegularSeason20242025!$AB$3:$AB$1315,DataRegularSeason20242025!$B$3:$B$1315, "&lt;=" &amp; BB$1, DataRegularSeason20242025!$E$3:$E$1315, $A16)</f>
        <v>12</v>
      </c>
      <c r="BC16">
        <f>SUMIFS(DataRegularSeason20242025!$AA$3:$AA$1315,DataRegularSeason20242025!$B$3:$B$1315, "&lt;=" &amp; BC$1, DataRegularSeason20242025!$D$3:$D$1315, $A16)+SUMIFS(DataRegularSeason20242025!$AB$3:$AB$1315,DataRegularSeason20242025!$B$3:$B$1315, "&lt;=" &amp; BC$1, DataRegularSeason20242025!$E$3:$E$1315, $A16)</f>
        <v>12</v>
      </c>
      <c r="BD16">
        <f>SUMIFS(DataRegularSeason20242025!$AA$3:$AA$1315,DataRegularSeason20242025!$B$3:$B$1315, "&lt;=" &amp; BD$1, DataRegularSeason20242025!$D$3:$D$1315, $A16)+SUMIFS(DataRegularSeason20242025!$AB$3:$AB$1315,DataRegularSeason20242025!$B$3:$B$1315, "&lt;=" &amp; BD$1, DataRegularSeason20242025!$E$3:$E$1315, $A16)</f>
        <v>12</v>
      </c>
      <c r="BE16">
        <f>SUMIFS(DataRegularSeason20242025!$AA$3:$AA$1315,DataRegularSeason20242025!$B$3:$B$1315, "&lt;=" &amp; BE$1, DataRegularSeason20242025!$D$3:$D$1315, $A16)+SUMIFS(DataRegularSeason20242025!$AB$3:$AB$1315,DataRegularSeason20242025!$B$3:$B$1315, "&lt;=" &amp; BE$1, DataRegularSeason20242025!$E$3:$E$1315, $A16)</f>
        <v>12</v>
      </c>
      <c r="BF16">
        <f>SUMIFS(DataRegularSeason20242025!$AA$3:$AA$1315,DataRegularSeason20242025!$B$3:$B$1315, "&lt;=" &amp; BF$1, DataRegularSeason20242025!$D$3:$D$1315, $A16)+SUMIFS(DataRegularSeason20242025!$AB$3:$AB$1315,DataRegularSeason20242025!$B$3:$B$1315, "&lt;=" &amp; BF$1, DataRegularSeason20242025!$E$3:$E$1315, $A16)</f>
        <v>12</v>
      </c>
      <c r="BG16">
        <f>SUMIFS(DataRegularSeason20242025!$AA$3:$AA$1315,DataRegularSeason20242025!$B$3:$B$1315, "&lt;=" &amp; BG$1, DataRegularSeason20242025!$D$3:$D$1315, $A16)+SUMIFS(DataRegularSeason20242025!$AB$3:$AB$1315,DataRegularSeason20242025!$B$3:$B$1315, "&lt;=" &amp; BG$1, DataRegularSeason20242025!$E$3:$E$1315, $A16)</f>
        <v>12</v>
      </c>
      <c r="BH16">
        <f>SUMIFS(DataRegularSeason20242025!$AA$3:$AA$1315,DataRegularSeason20242025!$B$3:$B$1315, "&lt;=" &amp; BH$1, DataRegularSeason20242025!$D$3:$D$1315, $A16)+SUMIFS(DataRegularSeason20242025!$AB$3:$AB$1315,DataRegularSeason20242025!$B$3:$B$1315, "&lt;=" &amp; BH$1, DataRegularSeason20242025!$E$3:$E$1315, $A16)</f>
        <v>12</v>
      </c>
      <c r="BI16">
        <f>SUMIFS(DataRegularSeason20242025!$AA$3:$AA$1315,DataRegularSeason20242025!$B$3:$B$1315, "&lt;=" &amp; BI$1, DataRegularSeason20242025!$D$3:$D$1315, $A16)+SUMIFS(DataRegularSeason20242025!$AB$3:$AB$1315,DataRegularSeason20242025!$B$3:$B$1315, "&lt;=" &amp; BI$1, DataRegularSeason20242025!$E$3:$E$1315, $A16)</f>
        <v>12</v>
      </c>
      <c r="BJ16">
        <f>SUMIFS(DataRegularSeason20242025!$AA$3:$AA$1315,DataRegularSeason20242025!$B$3:$B$1315, "&lt;=" &amp; BJ$1, DataRegularSeason20242025!$D$3:$D$1315, $A16)+SUMIFS(DataRegularSeason20242025!$AB$3:$AB$1315,DataRegularSeason20242025!$B$3:$B$1315, "&lt;=" &amp; BJ$1, DataRegularSeason20242025!$E$3:$E$1315, $A16)</f>
        <v>12</v>
      </c>
      <c r="BK16">
        <f>SUMIFS(DataRegularSeason20242025!$AA$3:$AA$1315,DataRegularSeason20242025!$B$3:$B$1315, "&lt;=" &amp; BK$1, DataRegularSeason20242025!$D$3:$D$1315, $A16)+SUMIFS(DataRegularSeason20242025!$AB$3:$AB$1315,DataRegularSeason20242025!$B$3:$B$1315, "&lt;=" &amp; BK$1, DataRegularSeason20242025!$E$3:$E$1315, $A16)</f>
        <v>12</v>
      </c>
      <c r="BL16">
        <f>SUMIFS(DataRegularSeason20242025!$AA$3:$AA$1315,DataRegularSeason20242025!$B$3:$B$1315, "&lt;=" &amp; BL$1, DataRegularSeason20242025!$D$3:$D$1315, $A16)+SUMIFS(DataRegularSeason20242025!$AB$3:$AB$1315,DataRegularSeason20242025!$B$3:$B$1315, "&lt;=" &amp; BL$1, DataRegularSeason20242025!$E$3:$E$1315, $A16)</f>
        <v>12</v>
      </c>
      <c r="BM16">
        <f>SUMIFS(DataRegularSeason20242025!$AA$3:$AA$1315,DataRegularSeason20242025!$B$3:$B$1315, "&lt;=" &amp; BM$1, DataRegularSeason20242025!$D$3:$D$1315, $A16)+SUMIFS(DataRegularSeason20242025!$AB$3:$AB$1315,DataRegularSeason20242025!$B$3:$B$1315, "&lt;=" &amp; BM$1, DataRegularSeason20242025!$E$3:$E$1315, $A16)</f>
        <v>12</v>
      </c>
      <c r="BN16">
        <f>SUMIFS(DataRegularSeason20242025!$AA$3:$AA$1315,DataRegularSeason20242025!$B$3:$B$1315, "&lt;=" &amp; BN$1, DataRegularSeason20242025!$D$3:$D$1315, $A16)+SUMIFS(DataRegularSeason20242025!$AB$3:$AB$1315,DataRegularSeason20242025!$B$3:$B$1315, "&lt;=" &amp; BN$1, DataRegularSeason20242025!$E$3:$E$1315, $A16)</f>
        <v>12</v>
      </c>
      <c r="BO16">
        <f>SUMIFS(DataRegularSeason20242025!$AA$3:$AA$1315,DataRegularSeason20242025!$B$3:$B$1315, "&lt;=" &amp; BO$1, DataRegularSeason20242025!$D$3:$D$1315, $A16)+SUMIFS(DataRegularSeason20242025!$AB$3:$AB$1315,DataRegularSeason20242025!$B$3:$B$1315, "&lt;=" &amp; BO$1, DataRegularSeason20242025!$E$3:$E$1315, $A16)</f>
        <v>12</v>
      </c>
      <c r="BP16">
        <f>SUMIFS(DataRegularSeason20242025!$AA$3:$AA$1315,DataRegularSeason20242025!$B$3:$B$1315, "&lt;=" &amp; BP$1, DataRegularSeason20242025!$D$3:$D$1315, $A16)+SUMIFS(DataRegularSeason20242025!$AB$3:$AB$1315,DataRegularSeason20242025!$B$3:$B$1315, "&lt;=" &amp; BP$1, DataRegularSeason20242025!$E$3:$E$1315, $A16)</f>
        <v>12</v>
      </c>
      <c r="BQ16">
        <f>SUMIFS(DataRegularSeason20242025!$AA$3:$AA$1315,DataRegularSeason20242025!$B$3:$B$1315, "&lt;=" &amp; BQ$1, DataRegularSeason20242025!$D$3:$D$1315, $A16)+SUMIFS(DataRegularSeason20242025!$AB$3:$AB$1315,DataRegularSeason20242025!$B$3:$B$1315, "&lt;=" &amp; BQ$1, DataRegularSeason20242025!$E$3:$E$1315, $A16)</f>
        <v>12</v>
      </c>
      <c r="BR16">
        <f>SUMIFS(DataRegularSeason20242025!$AA$3:$AA$1315,DataRegularSeason20242025!$B$3:$B$1315, "&lt;=" &amp; BR$1, DataRegularSeason20242025!$D$3:$D$1315, $A16)+SUMIFS(DataRegularSeason20242025!$AB$3:$AB$1315,DataRegularSeason20242025!$B$3:$B$1315, "&lt;=" &amp; BR$1, DataRegularSeason20242025!$E$3:$E$1315, $A16)</f>
        <v>12</v>
      </c>
      <c r="BS16">
        <f>SUMIFS(DataRegularSeason20242025!$AA$3:$AA$1315,DataRegularSeason20242025!$B$3:$B$1315, "&lt;=" &amp; BS$1, DataRegularSeason20242025!$D$3:$D$1315, $A16)+SUMIFS(DataRegularSeason20242025!$AB$3:$AB$1315,DataRegularSeason20242025!$B$3:$B$1315, "&lt;=" &amp; BS$1, DataRegularSeason20242025!$E$3:$E$1315, $A16)</f>
        <v>12</v>
      </c>
      <c r="BT16">
        <f>SUMIFS(DataRegularSeason20242025!$AA$3:$AA$1315,DataRegularSeason20242025!$B$3:$B$1315, "&lt;=" &amp; BT$1, DataRegularSeason20242025!$D$3:$D$1315, $A16)+SUMIFS(DataRegularSeason20242025!$AB$3:$AB$1315,DataRegularSeason20242025!$B$3:$B$1315, "&lt;=" &amp; BT$1, DataRegularSeason20242025!$E$3:$E$1315, $A16)</f>
        <v>12</v>
      </c>
      <c r="BU16">
        <f>SUMIFS(DataRegularSeason20242025!$AA$3:$AA$1315,DataRegularSeason20242025!$B$3:$B$1315, "&lt;=" &amp; BU$1, DataRegularSeason20242025!$D$3:$D$1315, $A16)+SUMIFS(DataRegularSeason20242025!$AB$3:$AB$1315,DataRegularSeason20242025!$B$3:$B$1315, "&lt;=" &amp; BU$1, DataRegularSeason20242025!$E$3:$E$1315, $A16)</f>
        <v>12</v>
      </c>
      <c r="BV16">
        <f>SUMIFS(DataRegularSeason20242025!$AA$3:$AA$1315,DataRegularSeason20242025!$B$3:$B$1315, "&lt;=" &amp; BV$1, DataRegularSeason20242025!$D$3:$D$1315, $A16)+SUMIFS(DataRegularSeason20242025!$AB$3:$AB$1315,DataRegularSeason20242025!$B$3:$B$1315, "&lt;=" &amp; BV$1, DataRegularSeason20242025!$E$3:$E$1315, $A16)</f>
        <v>12</v>
      </c>
      <c r="BW16">
        <f>SUMIFS(DataRegularSeason20242025!$AA$3:$AA$1315,DataRegularSeason20242025!$B$3:$B$1315, "&lt;=" &amp; BW$1, DataRegularSeason20242025!$D$3:$D$1315, $A16)+SUMIFS(DataRegularSeason20242025!$AB$3:$AB$1315,DataRegularSeason20242025!$B$3:$B$1315, "&lt;=" &amp; BW$1, DataRegularSeason20242025!$E$3:$E$1315, $A16)</f>
        <v>12</v>
      </c>
      <c r="BX16">
        <f>SUMIFS(DataRegularSeason20242025!$AA$3:$AA$1315,DataRegularSeason20242025!$B$3:$B$1315, "&lt;=" &amp; BX$1, DataRegularSeason20242025!$D$3:$D$1315, $A16)+SUMIFS(DataRegularSeason20242025!$AB$3:$AB$1315,DataRegularSeason20242025!$B$3:$B$1315, "&lt;=" &amp; BX$1, DataRegularSeason20242025!$E$3:$E$1315, $A16)</f>
        <v>12</v>
      </c>
      <c r="BY16">
        <f>SUMIFS(DataRegularSeason20242025!$AA$3:$AA$1315,DataRegularSeason20242025!$B$3:$B$1315, "&lt;=" &amp; BY$1, DataRegularSeason20242025!$D$3:$D$1315, $A16)+SUMIFS(DataRegularSeason20242025!$AB$3:$AB$1315,DataRegularSeason20242025!$B$3:$B$1315, "&lt;=" &amp; BY$1, DataRegularSeason20242025!$E$3:$E$1315, $A16)</f>
        <v>12</v>
      </c>
      <c r="BZ16">
        <f>SUMIFS(DataRegularSeason20242025!$AA$3:$AA$1315,DataRegularSeason20242025!$B$3:$B$1315, "&lt;=" &amp; BZ$1, DataRegularSeason20242025!$D$3:$D$1315, $A16)+SUMIFS(DataRegularSeason20242025!$AB$3:$AB$1315,DataRegularSeason20242025!$B$3:$B$1315, "&lt;=" &amp; BZ$1, DataRegularSeason20242025!$E$3:$E$1315, $A16)</f>
        <v>12</v>
      </c>
      <c r="CA16">
        <f>SUMIFS(DataRegularSeason20242025!$AA$3:$AA$1315,DataRegularSeason20242025!$B$3:$B$1315, "&lt;=" &amp; CA$1, DataRegularSeason20242025!$D$3:$D$1315, $A16)+SUMIFS(DataRegularSeason20242025!$AB$3:$AB$1315,DataRegularSeason20242025!$B$3:$B$1315, "&lt;=" &amp; CA$1, DataRegularSeason20242025!$E$3:$E$1315, $A16)</f>
        <v>12</v>
      </c>
      <c r="CB16">
        <f>SUMIFS(DataRegularSeason20242025!$AA$3:$AA$1315,DataRegularSeason20242025!$B$3:$B$1315, "&lt;=" &amp; CB$1, DataRegularSeason20242025!$D$3:$D$1315, $A16)+SUMIFS(DataRegularSeason20242025!$AB$3:$AB$1315,DataRegularSeason20242025!$B$3:$B$1315, "&lt;=" &amp; CB$1, DataRegularSeason20242025!$E$3:$E$1315, $A16)</f>
        <v>12</v>
      </c>
      <c r="CC16">
        <f>SUMIFS(DataRegularSeason20242025!$AA$3:$AA$1315,DataRegularSeason20242025!$B$3:$B$1315, "&lt;=" &amp; CC$1, DataRegularSeason20242025!$D$3:$D$1315, $A16)+SUMIFS(DataRegularSeason20242025!$AB$3:$AB$1315,DataRegularSeason20242025!$B$3:$B$1315, "&lt;=" &amp; CC$1, DataRegularSeason20242025!$E$3:$E$1315, $A16)</f>
        <v>12</v>
      </c>
      <c r="CD16">
        <f>SUMIFS(DataRegularSeason20242025!$AA$3:$AA$1315,DataRegularSeason20242025!$B$3:$B$1315, "&lt;=" &amp; CD$1, DataRegularSeason20242025!$D$3:$D$1315, $A16)+SUMIFS(DataRegularSeason20242025!$AB$3:$AB$1315,DataRegularSeason20242025!$B$3:$B$1315, "&lt;=" &amp; CD$1, DataRegularSeason20242025!$E$3:$E$1315, $A16)</f>
        <v>12</v>
      </c>
      <c r="CE16">
        <f>SUMIFS(DataRegularSeason20242025!$AA$3:$AA$1315,DataRegularSeason20242025!$B$3:$B$1315, "&lt;=" &amp; CE$1, DataRegularSeason20242025!$D$3:$D$1315, $A16)+SUMIFS(DataRegularSeason20242025!$AB$3:$AB$1315,DataRegularSeason20242025!$B$3:$B$1315, "&lt;=" &amp; CE$1, DataRegularSeason20242025!$E$3:$E$1315, $A16)</f>
        <v>12</v>
      </c>
      <c r="CF16">
        <f>SUMIFS(DataRegularSeason20242025!$AA$3:$AA$1315,DataRegularSeason20242025!$B$3:$B$1315, "&lt;=" &amp; CF$1, DataRegularSeason20242025!$D$3:$D$1315, $A16)+SUMIFS(DataRegularSeason20242025!$AB$3:$AB$1315,DataRegularSeason20242025!$B$3:$B$1315, "&lt;=" &amp; CF$1, DataRegularSeason20242025!$E$3:$E$1315, $A16)</f>
        <v>12</v>
      </c>
      <c r="CG16">
        <f>SUMIFS(DataRegularSeason20242025!$AA$3:$AA$1315,DataRegularSeason20242025!$B$3:$B$1315, "&lt;=" &amp; CG$1, DataRegularSeason20242025!$D$3:$D$1315, $A16)+SUMIFS(DataRegularSeason20242025!$AB$3:$AB$1315,DataRegularSeason20242025!$B$3:$B$1315, "&lt;=" &amp; CG$1, DataRegularSeason20242025!$E$3:$E$1315, $A16)</f>
        <v>12</v>
      </c>
      <c r="CH16">
        <f>SUMIFS(DataRegularSeason20242025!$AA$3:$AA$1315,DataRegularSeason20242025!$B$3:$B$1315, "&lt;=" &amp; CH$1, DataRegularSeason20242025!$D$3:$D$1315, $A16)+SUMIFS(DataRegularSeason20242025!$AB$3:$AB$1315,DataRegularSeason20242025!$B$3:$B$1315, "&lt;=" &amp; CH$1, DataRegularSeason20242025!$E$3:$E$1315, $A16)</f>
        <v>12</v>
      </c>
      <c r="CI16">
        <f>SUMIFS(DataRegularSeason20242025!$AA$3:$AA$1315,DataRegularSeason20242025!$B$3:$B$1315, "&lt;=" &amp; CI$1, DataRegularSeason20242025!$D$3:$D$1315, $A16)+SUMIFS(DataRegularSeason20242025!$AB$3:$AB$1315,DataRegularSeason20242025!$B$3:$B$1315, "&lt;=" &amp; CI$1, DataRegularSeason20242025!$E$3:$E$1315, $A16)</f>
        <v>12</v>
      </c>
      <c r="CJ16">
        <f>SUMIFS(DataRegularSeason20242025!$AA$3:$AA$1315,DataRegularSeason20242025!$B$3:$B$1315, "&lt;=" &amp; CJ$1, DataRegularSeason20242025!$D$3:$D$1315, $A16)+SUMIFS(DataRegularSeason20242025!$AB$3:$AB$1315,DataRegularSeason20242025!$B$3:$B$1315, "&lt;=" &amp; CJ$1, DataRegularSeason20242025!$E$3:$E$1315, $A16)</f>
        <v>12</v>
      </c>
      <c r="CK16">
        <f>SUMIFS(DataRegularSeason20242025!$AA$3:$AA$1315,DataRegularSeason20242025!$B$3:$B$1315, "&lt;=" &amp; CK$1, DataRegularSeason20242025!$D$3:$D$1315, $A16)+SUMIFS(DataRegularSeason20242025!$AB$3:$AB$1315,DataRegularSeason20242025!$B$3:$B$1315, "&lt;=" &amp; CK$1, DataRegularSeason20242025!$E$3:$E$1315, $A16)</f>
        <v>12</v>
      </c>
      <c r="CL16">
        <f>SUMIFS(DataRegularSeason20242025!$AA$3:$AA$1315,DataRegularSeason20242025!$B$3:$B$1315, "&lt;=" &amp; CL$1, DataRegularSeason20242025!$D$3:$D$1315, $A16)+SUMIFS(DataRegularSeason20242025!$AB$3:$AB$1315,DataRegularSeason20242025!$B$3:$B$1315, "&lt;=" &amp; CL$1, DataRegularSeason20242025!$E$3:$E$1315, $A16)</f>
        <v>12</v>
      </c>
      <c r="CM16">
        <f>SUMIFS(DataRegularSeason20242025!$AA$3:$AA$1315,DataRegularSeason20242025!$B$3:$B$1315, "&lt;=" &amp; CM$1, DataRegularSeason20242025!$D$3:$D$1315, $A16)+SUMIFS(DataRegularSeason20242025!$AB$3:$AB$1315,DataRegularSeason20242025!$B$3:$B$1315, "&lt;=" &amp; CM$1, DataRegularSeason20242025!$E$3:$E$1315, $A16)</f>
        <v>12</v>
      </c>
      <c r="CN16">
        <f>SUMIFS(DataRegularSeason20242025!$AA$3:$AA$1315,DataRegularSeason20242025!$B$3:$B$1315, "&lt;=" &amp; CN$1, DataRegularSeason20242025!$D$3:$D$1315, $A16)+SUMIFS(DataRegularSeason20242025!$AB$3:$AB$1315,DataRegularSeason20242025!$B$3:$B$1315, "&lt;=" &amp; CN$1, DataRegularSeason20242025!$E$3:$E$1315, $A16)</f>
        <v>12</v>
      </c>
      <c r="CO16">
        <f>SUMIFS(DataRegularSeason20242025!$AA$3:$AA$1315,DataRegularSeason20242025!$B$3:$B$1315, "&lt;=" &amp; CO$1, DataRegularSeason20242025!$D$3:$D$1315, $A16)+SUMIFS(DataRegularSeason20242025!$AB$3:$AB$1315,DataRegularSeason20242025!$B$3:$B$1315, "&lt;=" &amp; CO$1, DataRegularSeason20242025!$E$3:$E$1315, $A16)</f>
        <v>12</v>
      </c>
      <c r="CP16">
        <f>SUMIFS(DataRegularSeason20242025!$AA$3:$AA$1315,DataRegularSeason20242025!$B$3:$B$1315, "&lt;=" &amp; CP$1, DataRegularSeason20242025!$D$3:$D$1315, $A16)+SUMIFS(DataRegularSeason20242025!$AB$3:$AB$1315,DataRegularSeason20242025!$B$3:$B$1315, "&lt;=" &amp; CP$1, DataRegularSeason20242025!$E$3:$E$1315, $A16)</f>
        <v>12</v>
      </c>
      <c r="CQ16">
        <f>SUMIFS(DataRegularSeason20242025!$AA$3:$AA$1315,DataRegularSeason20242025!$B$3:$B$1315, "&lt;=" &amp; CQ$1, DataRegularSeason20242025!$D$3:$D$1315, $A16)+SUMIFS(DataRegularSeason20242025!$AB$3:$AB$1315,DataRegularSeason20242025!$B$3:$B$1315, "&lt;=" &amp; CQ$1, DataRegularSeason20242025!$E$3:$E$1315, $A16)</f>
        <v>12</v>
      </c>
      <c r="CR16">
        <f>SUMIFS(DataRegularSeason20242025!$AA$3:$AA$1315,DataRegularSeason20242025!$B$3:$B$1315, "&lt;=" &amp; CR$1, DataRegularSeason20242025!$D$3:$D$1315, $A16)+SUMIFS(DataRegularSeason20242025!$AB$3:$AB$1315,DataRegularSeason20242025!$B$3:$B$1315, "&lt;=" &amp; CR$1, DataRegularSeason20242025!$E$3:$E$1315, $A16)</f>
        <v>12</v>
      </c>
      <c r="CS16">
        <f>SUMIFS(DataRegularSeason20242025!$AA$3:$AA$1315,DataRegularSeason20242025!$B$3:$B$1315, "&lt;=" &amp; CS$1, DataRegularSeason20242025!$D$3:$D$1315, $A16)+SUMIFS(DataRegularSeason20242025!$AB$3:$AB$1315,DataRegularSeason20242025!$B$3:$B$1315, "&lt;=" &amp; CS$1, DataRegularSeason20242025!$E$3:$E$1315, $A16)</f>
        <v>12</v>
      </c>
      <c r="CT16">
        <f>SUMIFS(DataRegularSeason20242025!$AA$3:$AA$1315,DataRegularSeason20242025!$B$3:$B$1315, "&lt;=" &amp; CT$1, DataRegularSeason20242025!$D$3:$D$1315, $A16)+SUMIFS(DataRegularSeason20242025!$AB$3:$AB$1315,DataRegularSeason20242025!$B$3:$B$1315, "&lt;=" &amp; CT$1, DataRegularSeason20242025!$E$3:$E$1315, $A16)</f>
        <v>12</v>
      </c>
      <c r="CU16">
        <f>SUMIFS(DataRegularSeason20242025!$AA$3:$AA$1315,DataRegularSeason20242025!$B$3:$B$1315, "&lt;=" &amp; CU$1, DataRegularSeason20242025!$D$3:$D$1315, $A16)+SUMIFS(DataRegularSeason20242025!$AB$3:$AB$1315,DataRegularSeason20242025!$B$3:$B$1315, "&lt;=" &amp; CU$1, DataRegularSeason20242025!$E$3:$E$1315, $A16)</f>
        <v>12</v>
      </c>
      <c r="CV16">
        <f>SUMIFS(DataRegularSeason20242025!$AA$3:$AA$1315,DataRegularSeason20242025!$B$3:$B$1315, "&lt;=" &amp; CV$1, DataRegularSeason20242025!$D$3:$D$1315, $A16)+SUMIFS(DataRegularSeason20242025!$AB$3:$AB$1315,DataRegularSeason20242025!$B$3:$B$1315, "&lt;=" &amp; CV$1, DataRegularSeason20242025!$E$3:$E$1315, $A16)</f>
        <v>12</v>
      </c>
      <c r="CW16">
        <f>SUMIFS(DataRegularSeason20242025!$AA$3:$AA$1315,DataRegularSeason20242025!$B$3:$B$1315, "&lt;=" &amp; CW$1, DataRegularSeason20242025!$D$3:$D$1315, $A16)+SUMIFS(DataRegularSeason20242025!$AB$3:$AB$1315,DataRegularSeason20242025!$B$3:$B$1315, "&lt;=" &amp; CW$1, DataRegularSeason20242025!$E$3:$E$1315, $A16)</f>
        <v>12</v>
      </c>
      <c r="CX16">
        <f>SUMIFS(DataRegularSeason20242025!$AA$3:$AA$1315,DataRegularSeason20242025!$B$3:$B$1315, "&lt;=" &amp; CX$1, DataRegularSeason20242025!$D$3:$D$1315, $A16)+SUMIFS(DataRegularSeason20242025!$AB$3:$AB$1315,DataRegularSeason20242025!$B$3:$B$1315, "&lt;=" &amp; CX$1, DataRegularSeason20242025!$E$3:$E$1315, $A16)</f>
        <v>12</v>
      </c>
      <c r="CY16">
        <f>SUMIFS(DataRegularSeason20242025!$AA$3:$AA$1315,DataRegularSeason20242025!$B$3:$B$1315, "&lt;=" &amp; CY$1, DataRegularSeason20242025!$D$3:$D$1315, $A16)+SUMIFS(DataRegularSeason20242025!$AB$3:$AB$1315,DataRegularSeason20242025!$B$3:$B$1315, "&lt;=" &amp; CY$1, DataRegularSeason20242025!$E$3:$E$1315, $A16)</f>
        <v>12</v>
      </c>
      <c r="CZ16">
        <f>SUMIFS(DataRegularSeason20242025!$AA$3:$AA$1315,DataRegularSeason20242025!$B$3:$B$1315, "&lt;=" &amp; CZ$1, DataRegularSeason20242025!$D$3:$D$1315, $A16)+SUMIFS(DataRegularSeason20242025!$AB$3:$AB$1315,DataRegularSeason20242025!$B$3:$B$1315, "&lt;=" &amp; CZ$1, DataRegularSeason20242025!$E$3:$E$1315, $A16)</f>
        <v>12</v>
      </c>
      <c r="DA16">
        <f>SUMIFS(DataRegularSeason20242025!$AA$3:$AA$1315,DataRegularSeason20242025!$B$3:$B$1315, "&lt;=" &amp; DA$1, DataRegularSeason20242025!$D$3:$D$1315, $A16)+SUMIFS(DataRegularSeason20242025!$AB$3:$AB$1315,DataRegularSeason20242025!$B$3:$B$1315, "&lt;=" &amp; DA$1, DataRegularSeason20242025!$E$3:$E$1315, $A16)</f>
        <v>12</v>
      </c>
      <c r="DB16">
        <f>SUMIFS(DataRegularSeason20242025!$AA$3:$AA$1315,DataRegularSeason20242025!$B$3:$B$1315, "&lt;=" &amp; DB$1, DataRegularSeason20242025!$D$3:$D$1315, $A16)+SUMIFS(DataRegularSeason20242025!$AB$3:$AB$1315,DataRegularSeason20242025!$B$3:$B$1315, "&lt;=" &amp; DB$1, DataRegularSeason20242025!$E$3:$E$1315, $A16)</f>
        <v>12</v>
      </c>
      <c r="DC16">
        <f>SUMIFS(DataRegularSeason20242025!$AA$3:$AA$1315,DataRegularSeason20242025!$B$3:$B$1315, "&lt;=" &amp; DC$1, DataRegularSeason20242025!$D$3:$D$1315, $A16)+SUMIFS(DataRegularSeason20242025!$AB$3:$AB$1315,DataRegularSeason20242025!$B$3:$B$1315, "&lt;=" &amp; DC$1, DataRegularSeason20242025!$E$3:$E$1315, $A16)</f>
        <v>12</v>
      </c>
      <c r="DD16">
        <f>SUMIFS(DataRegularSeason20242025!$AA$3:$AA$1315,DataRegularSeason20242025!$B$3:$B$1315, "&lt;=" &amp; DD$1, DataRegularSeason20242025!$D$3:$D$1315, $A16)+SUMIFS(DataRegularSeason20242025!$AB$3:$AB$1315,DataRegularSeason20242025!$B$3:$B$1315, "&lt;=" &amp; DD$1, DataRegularSeason20242025!$E$3:$E$1315, $A16)</f>
        <v>12</v>
      </c>
      <c r="DE16">
        <f>SUMIFS(DataRegularSeason20242025!$AA$3:$AA$1315,DataRegularSeason20242025!$B$3:$B$1315, "&lt;=" &amp; DE$1, DataRegularSeason20242025!$D$3:$D$1315, $A16)+SUMIFS(DataRegularSeason20242025!$AB$3:$AB$1315,DataRegularSeason20242025!$B$3:$B$1315, "&lt;=" &amp; DE$1, DataRegularSeason20242025!$E$3:$E$1315, $A16)</f>
        <v>12</v>
      </c>
      <c r="DF16">
        <f>SUMIFS(DataRegularSeason20242025!$AA$3:$AA$1315,DataRegularSeason20242025!$B$3:$B$1315, "&lt;=" &amp; DF$1, DataRegularSeason20242025!$D$3:$D$1315, $A16)+SUMIFS(DataRegularSeason20242025!$AB$3:$AB$1315,DataRegularSeason20242025!$B$3:$B$1315, "&lt;=" &amp; DF$1, DataRegularSeason20242025!$E$3:$E$1315, $A16)</f>
        <v>12</v>
      </c>
      <c r="DG16">
        <f>SUMIFS(DataRegularSeason20242025!$AA$3:$AA$1315,DataRegularSeason20242025!$B$3:$B$1315, "&lt;=" &amp; DG$1, DataRegularSeason20242025!$D$3:$D$1315, $A16)+SUMIFS(DataRegularSeason20242025!$AB$3:$AB$1315,DataRegularSeason20242025!$B$3:$B$1315, "&lt;=" &amp; DG$1, DataRegularSeason20242025!$E$3:$E$1315, $A16)</f>
        <v>12</v>
      </c>
      <c r="DH16">
        <f>SUMIFS(DataRegularSeason20242025!$AA$3:$AA$1315,DataRegularSeason20242025!$B$3:$B$1315, "&lt;=" &amp; DH$1, DataRegularSeason20242025!$D$3:$D$1315, $A16)+SUMIFS(DataRegularSeason20242025!$AB$3:$AB$1315,DataRegularSeason20242025!$B$3:$B$1315, "&lt;=" &amp; DH$1, DataRegularSeason20242025!$E$3:$E$1315, $A16)</f>
        <v>12</v>
      </c>
      <c r="DI16">
        <f>SUMIFS(DataRegularSeason20242025!$AA$3:$AA$1315,DataRegularSeason20242025!$B$3:$B$1315, "&lt;=" &amp; DI$1, DataRegularSeason20242025!$D$3:$D$1315, $A16)+SUMIFS(DataRegularSeason20242025!$AB$3:$AB$1315,DataRegularSeason20242025!$B$3:$B$1315, "&lt;=" &amp; DI$1, DataRegularSeason20242025!$E$3:$E$1315, $A16)</f>
        <v>12</v>
      </c>
      <c r="DJ16">
        <f>SUMIFS(DataRegularSeason20242025!$AA$3:$AA$1315,DataRegularSeason20242025!$B$3:$B$1315, "&lt;=" &amp; DJ$1, DataRegularSeason20242025!$D$3:$D$1315, $A16)+SUMIFS(DataRegularSeason20242025!$AB$3:$AB$1315,DataRegularSeason20242025!$B$3:$B$1315, "&lt;=" &amp; DJ$1, DataRegularSeason20242025!$E$3:$E$1315, $A16)</f>
        <v>12</v>
      </c>
      <c r="DK16">
        <f>SUMIFS(DataRegularSeason20242025!$AA$3:$AA$1315,DataRegularSeason20242025!$B$3:$B$1315, "&lt;=" &amp; DK$1, DataRegularSeason20242025!$D$3:$D$1315, $A16)+SUMIFS(DataRegularSeason20242025!$AB$3:$AB$1315,DataRegularSeason20242025!$B$3:$B$1315, "&lt;=" &amp; DK$1, DataRegularSeason20242025!$E$3:$E$1315, $A16)</f>
        <v>12</v>
      </c>
      <c r="DL16">
        <f>SUMIFS(DataRegularSeason20242025!$AA$3:$AA$1315,DataRegularSeason20242025!$B$3:$B$1315, "&lt;=" &amp; DL$1, DataRegularSeason20242025!$D$3:$D$1315, $A16)+SUMIFS(DataRegularSeason20242025!$AB$3:$AB$1315,DataRegularSeason20242025!$B$3:$B$1315, "&lt;=" &amp; DL$1, DataRegularSeason20242025!$E$3:$E$1315, $A16)</f>
        <v>12</v>
      </c>
      <c r="DM16">
        <f>SUMIFS(DataRegularSeason20242025!$AA$3:$AA$1315,DataRegularSeason20242025!$B$3:$B$1315, "&lt;=" &amp; DM$1, DataRegularSeason20242025!$D$3:$D$1315, $A16)+SUMIFS(DataRegularSeason20242025!$AB$3:$AB$1315,DataRegularSeason20242025!$B$3:$B$1315, "&lt;=" &amp; DM$1, DataRegularSeason20242025!$E$3:$E$1315, $A16)</f>
        <v>12</v>
      </c>
      <c r="DN16">
        <f>SUMIFS(DataRegularSeason20242025!$AA$3:$AA$1315,DataRegularSeason20242025!$B$3:$B$1315, "&lt;=" &amp; DN$1, DataRegularSeason20242025!$D$3:$D$1315, $A16)+SUMIFS(DataRegularSeason20242025!$AB$3:$AB$1315,DataRegularSeason20242025!$B$3:$B$1315, "&lt;=" &amp; DN$1, DataRegularSeason20242025!$E$3:$E$1315, $A16)</f>
        <v>12</v>
      </c>
      <c r="DO16">
        <f>SUMIFS(DataRegularSeason20242025!$AA$3:$AA$1315,DataRegularSeason20242025!$B$3:$B$1315, "&lt;=" &amp; DO$1, DataRegularSeason20242025!$D$3:$D$1315, $A16)+SUMIFS(DataRegularSeason20242025!$AB$3:$AB$1315,DataRegularSeason20242025!$B$3:$B$1315, "&lt;=" &amp; DO$1, DataRegularSeason20242025!$E$3:$E$1315, $A16)</f>
        <v>12</v>
      </c>
      <c r="DP16">
        <f>SUMIFS(DataRegularSeason20242025!$AA$3:$AA$1315,DataRegularSeason20242025!$B$3:$B$1315, "&lt;=" &amp; DP$1, DataRegularSeason20242025!$D$3:$D$1315, $A16)+SUMIFS(DataRegularSeason20242025!$AB$3:$AB$1315,DataRegularSeason20242025!$B$3:$B$1315, "&lt;=" &amp; DP$1, DataRegularSeason20242025!$E$3:$E$1315, $A16)</f>
        <v>12</v>
      </c>
      <c r="DQ16">
        <f>SUMIFS(DataRegularSeason20242025!$AA$3:$AA$1315,DataRegularSeason20242025!$B$3:$B$1315, "&lt;=" &amp; DQ$1, DataRegularSeason20242025!$D$3:$D$1315, $A16)+SUMIFS(DataRegularSeason20242025!$AB$3:$AB$1315,DataRegularSeason20242025!$B$3:$B$1315, "&lt;=" &amp; DQ$1, DataRegularSeason20242025!$E$3:$E$1315, $A16)</f>
        <v>12</v>
      </c>
      <c r="DR16">
        <f>SUMIFS(DataRegularSeason20242025!$AA$3:$AA$1315,DataRegularSeason20242025!$B$3:$B$1315, "&lt;=" &amp; DR$1, DataRegularSeason20242025!$D$3:$D$1315, $A16)+SUMIFS(DataRegularSeason20242025!$AB$3:$AB$1315,DataRegularSeason20242025!$B$3:$B$1315, "&lt;=" &amp; DR$1, DataRegularSeason20242025!$E$3:$E$1315, $A16)</f>
        <v>12</v>
      </c>
      <c r="DS16">
        <f>SUMIFS(DataRegularSeason20242025!$AA$3:$AA$1315,DataRegularSeason20242025!$B$3:$B$1315, "&lt;=" &amp; DS$1, DataRegularSeason20242025!$D$3:$D$1315, $A16)+SUMIFS(DataRegularSeason20242025!$AB$3:$AB$1315,DataRegularSeason20242025!$B$3:$B$1315, "&lt;=" &amp; DS$1, DataRegularSeason20242025!$E$3:$E$1315, $A16)</f>
        <v>12</v>
      </c>
      <c r="DT16">
        <f>SUMIFS(DataRegularSeason20242025!$AA$3:$AA$1315,DataRegularSeason20242025!$B$3:$B$1315, "&lt;=" &amp; DT$1, DataRegularSeason20242025!$D$3:$D$1315, $A16)+SUMIFS(DataRegularSeason20242025!$AB$3:$AB$1315,DataRegularSeason20242025!$B$3:$B$1315, "&lt;=" &amp; DT$1, DataRegularSeason20242025!$E$3:$E$1315, $A16)</f>
        <v>12</v>
      </c>
      <c r="DU16">
        <f>SUMIFS(DataRegularSeason20242025!$AA$3:$AA$1315,DataRegularSeason20242025!$B$3:$B$1315, "&lt;=" &amp; DU$1, DataRegularSeason20242025!$D$3:$D$1315, $A16)+SUMIFS(DataRegularSeason20242025!$AB$3:$AB$1315,DataRegularSeason20242025!$B$3:$B$1315, "&lt;=" &amp; DU$1, DataRegularSeason20242025!$E$3:$E$1315, $A16)</f>
        <v>12</v>
      </c>
      <c r="DV16">
        <f>SUMIFS(DataRegularSeason20242025!$AA$3:$AA$1315,DataRegularSeason20242025!$B$3:$B$1315, "&lt;=" &amp; DV$1, DataRegularSeason20242025!$D$3:$D$1315, $A16)+SUMIFS(DataRegularSeason20242025!$AB$3:$AB$1315,DataRegularSeason20242025!$B$3:$B$1315, "&lt;=" &amp; DV$1, DataRegularSeason20242025!$E$3:$E$1315, $A16)</f>
        <v>12</v>
      </c>
      <c r="DW16">
        <f>SUMIFS(DataRegularSeason20242025!$AA$3:$AA$1315,DataRegularSeason20242025!$B$3:$B$1315, "&lt;=" &amp; DW$1, DataRegularSeason20242025!$D$3:$D$1315, $A16)+SUMIFS(DataRegularSeason20242025!$AB$3:$AB$1315,DataRegularSeason20242025!$B$3:$B$1315, "&lt;=" &amp; DW$1, DataRegularSeason20242025!$E$3:$E$1315, $A16)</f>
        <v>12</v>
      </c>
      <c r="DX16">
        <f>SUMIFS(DataRegularSeason20242025!$AA$3:$AA$1315,DataRegularSeason20242025!$B$3:$B$1315, "&lt;=" &amp; DX$1, DataRegularSeason20242025!$D$3:$D$1315, $A16)+SUMIFS(DataRegularSeason20242025!$AB$3:$AB$1315,DataRegularSeason20242025!$B$3:$B$1315, "&lt;=" &amp; DX$1, DataRegularSeason20242025!$E$3:$E$1315, $A16)</f>
        <v>12</v>
      </c>
      <c r="DY16">
        <f>SUMIFS(DataRegularSeason20242025!$AA$3:$AA$1315,DataRegularSeason20242025!$B$3:$B$1315, "&lt;=" &amp; DY$1, DataRegularSeason20242025!$D$3:$D$1315, $A16)+SUMIFS(DataRegularSeason20242025!$AB$3:$AB$1315,DataRegularSeason20242025!$B$3:$B$1315, "&lt;=" &amp; DY$1, DataRegularSeason20242025!$E$3:$E$1315, $A16)</f>
        <v>12</v>
      </c>
      <c r="DZ16">
        <f>SUMIFS(DataRegularSeason20242025!$AA$3:$AA$1315,DataRegularSeason20242025!$B$3:$B$1315, "&lt;=" &amp; DZ$1, DataRegularSeason20242025!$D$3:$D$1315, $A16)+SUMIFS(DataRegularSeason20242025!$AB$3:$AB$1315,DataRegularSeason20242025!$B$3:$B$1315, "&lt;=" &amp; DZ$1, DataRegularSeason20242025!$E$3:$E$1315, $A16)</f>
        <v>12</v>
      </c>
      <c r="EA16">
        <f>SUMIFS(DataRegularSeason20242025!$AA$3:$AA$1315,DataRegularSeason20242025!$B$3:$B$1315, "&lt;=" &amp; EA$1, DataRegularSeason20242025!$D$3:$D$1315, $A16)+SUMIFS(DataRegularSeason20242025!$AB$3:$AB$1315,DataRegularSeason20242025!$B$3:$B$1315, "&lt;=" &amp; EA$1, DataRegularSeason20242025!$E$3:$E$1315, $A16)</f>
        <v>12</v>
      </c>
      <c r="EB16">
        <f>SUMIFS(DataRegularSeason20242025!$AA$3:$AA$1315,DataRegularSeason20242025!$B$3:$B$1315, "&lt;=" &amp; EB$1, DataRegularSeason20242025!$D$3:$D$1315, $A16)+SUMIFS(DataRegularSeason20242025!$AB$3:$AB$1315,DataRegularSeason20242025!$B$3:$B$1315, "&lt;=" &amp; EB$1, DataRegularSeason20242025!$E$3:$E$1315, $A16)</f>
        <v>12</v>
      </c>
      <c r="EC16">
        <f>SUMIFS(DataRegularSeason20242025!$AA$3:$AA$1315,DataRegularSeason20242025!$B$3:$B$1315, "&lt;=" &amp; EC$1, DataRegularSeason20242025!$D$3:$D$1315, $A16)+SUMIFS(DataRegularSeason20242025!$AB$3:$AB$1315,DataRegularSeason20242025!$B$3:$B$1315, "&lt;=" &amp; EC$1, DataRegularSeason20242025!$E$3:$E$1315, $A16)</f>
        <v>12</v>
      </c>
      <c r="ED16">
        <f>SUMIFS(DataRegularSeason20242025!$AA$3:$AA$1315,DataRegularSeason20242025!$B$3:$B$1315, "&lt;=" &amp; ED$1, DataRegularSeason20242025!$D$3:$D$1315, $A16)+SUMIFS(DataRegularSeason20242025!$AB$3:$AB$1315,DataRegularSeason20242025!$B$3:$B$1315, "&lt;=" &amp; ED$1, DataRegularSeason20242025!$E$3:$E$1315, $A16)</f>
        <v>12</v>
      </c>
      <c r="EE16">
        <f>SUMIFS(DataRegularSeason20242025!$AA$3:$AA$1315,DataRegularSeason20242025!$B$3:$B$1315, "&lt;=" &amp; EE$1, DataRegularSeason20242025!$D$3:$D$1315, $A16)+SUMIFS(DataRegularSeason20242025!$AB$3:$AB$1315,DataRegularSeason20242025!$B$3:$B$1315, "&lt;=" &amp; EE$1, DataRegularSeason20242025!$E$3:$E$1315, $A16)</f>
        <v>12</v>
      </c>
      <c r="EF16">
        <f>SUMIFS(DataRegularSeason20242025!$AA$3:$AA$1315,DataRegularSeason20242025!$B$3:$B$1315, "&lt;=" &amp; EF$1, DataRegularSeason20242025!$D$3:$D$1315, $A16)+SUMIFS(DataRegularSeason20242025!$AB$3:$AB$1315,DataRegularSeason20242025!$B$3:$B$1315, "&lt;=" &amp; EF$1, DataRegularSeason20242025!$E$3:$E$1315, $A16)</f>
        <v>12</v>
      </c>
      <c r="EG16">
        <f>SUMIFS(DataRegularSeason20242025!$AA$3:$AA$1315,DataRegularSeason20242025!$B$3:$B$1315, "&lt;=" &amp; EG$1, DataRegularSeason20242025!$D$3:$D$1315, $A16)+SUMIFS(DataRegularSeason20242025!$AB$3:$AB$1315,DataRegularSeason20242025!$B$3:$B$1315, "&lt;=" &amp; EG$1, DataRegularSeason20242025!$E$3:$E$1315, $A16)</f>
        <v>12</v>
      </c>
      <c r="EH16">
        <f>SUMIFS(DataRegularSeason20242025!$AA$3:$AA$1315,DataRegularSeason20242025!$B$3:$B$1315, "&lt;=" &amp; EH$1, DataRegularSeason20242025!$D$3:$D$1315, $A16)+SUMIFS(DataRegularSeason20242025!$AB$3:$AB$1315,DataRegularSeason20242025!$B$3:$B$1315, "&lt;=" &amp; EH$1, DataRegularSeason20242025!$E$3:$E$1315, $A16)</f>
        <v>12</v>
      </c>
      <c r="EI16">
        <f>SUMIFS(DataRegularSeason20242025!$AA$3:$AA$1315,DataRegularSeason20242025!$B$3:$B$1315, "&lt;=" &amp; EI$1, DataRegularSeason20242025!$D$3:$D$1315, $A16)+SUMIFS(DataRegularSeason20242025!$AB$3:$AB$1315,DataRegularSeason20242025!$B$3:$B$1315, "&lt;=" &amp; EI$1, DataRegularSeason20242025!$E$3:$E$1315, $A16)</f>
        <v>12</v>
      </c>
      <c r="EJ16">
        <f>SUMIFS(DataRegularSeason20242025!$AA$3:$AA$1315,DataRegularSeason20242025!$B$3:$B$1315, "&lt;=" &amp; EJ$1, DataRegularSeason20242025!$D$3:$D$1315, $A16)+SUMIFS(DataRegularSeason20242025!$AB$3:$AB$1315,DataRegularSeason20242025!$B$3:$B$1315, "&lt;=" &amp; EJ$1, DataRegularSeason20242025!$E$3:$E$1315, $A16)</f>
        <v>12</v>
      </c>
      <c r="EK16">
        <f>SUMIFS(DataRegularSeason20242025!$AA$3:$AA$1315,DataRegularSeason20242025!$B$3:$B$1315, "&lt;=" &amp; EK$1, DataRegularSeason20242025!$D$3:$D$1315, $A16)+SUMIFS(DataRegularSeason20242025!$AB$3:$AB$1315,DataRegularSeason20242025!$B$3:$B$1315, "&lt;=" &amp; EK$1, DataRegularSeason20242025!$E$3:$E$1315, $A16)</f>
        <v>12</v>
      </c>
      <c r="EL16">
        <f>SUMIFS(DataRegularSeason20242025!$AA$3:$AA$1315,DataRegularSeason20242025!$B$3:$B$1315, "&lt;=" &amp; EL$1, DataRegularSeason20242025!$D$3:$D$1315, $A16)+SUMIFS(DataRegularSeason20242025!$AB$3:$AB$1315,DataRegularSeason20242025!$B$3:$B$1315, "&lt;=" &amp; EL$1, DataRegularSeason20242025!$E$3:$E$1315, $A16)</f>
        <v>12</v>
      </c>
      <c r="EM16">
        <f>SUMIFS(DataRegularSeason20242025!$AA$3:$AA$1315,DataRegularSeason20242025!$B$3:$B$1315, "&lt;=" &amp; EM$1, DataRegularSeason20242025!$D$3:$D$1315, $A16)+SUMIFS(DataRegularSeason20242025!$AB$3:$AB$1315,DataRegularSeason20242025!$B$3:$B$1315, "&lt;=" &amp; EM$1, DataRegularSeason20242025!$E$3:$E$1315, $A16)</f>
        <v>12</v>
      </c>
      <c r="EN16">
        <f>SUMIFS(DataRegularSeason20242025!$AA$3:$AA$1315,DataRegularSeason20242025!$B$3:$B$1315, "&lt;=" &amp; EN$1, DataRegularSeason20242025!$D$3:$D$1315, $A16)+SUMIFS(DataRegularSeason20242025!$AB$3:$AB$1315,DataRegularSeason20242025!$B$3:$B$1315, "&lt;=" &amp; EN$1, DataRegularSeason20242025!$E$3:$E$1315, $A16)</f>
        <v>12</v>
      </c>
      <c r="EO16">
        <f>SUMIFS(DataRegularSeason20242025!$AA$3:$AA$1315,DataRegularSeason20242025!$B$3:$B$1315, "&lt;=" &amp; EO$1, DataRegularSeason20242025!$D$3:$D$1315, $A16)+SUMIFS(DataRegularSeason20242025!$AB$3:$AB$1315,DataRegularSeason20242025!$B$3:$B$1315, "&lt;=" &amp; EO$1, DataRegularSeason20242025!$E$3:$E$1315, $A16)</f>
        <v>12</v>
      </c>
      <c r="EP16">
        <f>SUMIFS(DataRegularSeason20242025!$AA$3:$AA$1315,DataRegularSeason20242025!$B$3:$B$1315, "&lt;=" &amp; EP$1, DataRegularSeason20242025!$D$3:$D$1315, $A16)+SUMIFS(DataRegularSeason20242025!$AB$3:$AB$1315,DataRegularSeason20242025!$B$3:$B$1315, "&lt;=" &amp; EP$1, DataRegularSeason20242025!$E$3:$E$1315, $A16)</f>
        <v>12</v>
      </c>
      <c r="EQ16">
        <f>SUMIFS(DataRegularSeason20242025!$AA$3:$AA$1315,DataRegularSeason20242025!$B$3:$B$1315, "&lt;=" &amp; EQ$1, DataRegularSeason20242025!$D$3:$D$1315, $A16)+SUMIFS(DataRegularSeason20242025!$AB$3:$AB$1315,DataRegularSeason20242025!$B$3:$B$1315, "&lt;=" &amp; EQ$1, DataRegularSeason20242025!$E$3:$E$1315, $A16)</f>
        <v>12</v>
      </c>
      <c r="ER16">
        <f>SUMIFS(DataRegularSeason20242025!$AA$3:$AA$1315,DataRegularSeason20242025!$B$3:$B$1315, "&lt;=" &amp; ER$1, DataRegularSeason20242025!$D$3:$D$1315, $A16)+SUMIFS(DataRegularSeason20242025!$AB$3:$AB$1315,DataRegularSeason20242025!$B$3:$B$1315, "&lt;=" &amp; ER$1, DataRegularSeason20242025!$E$3:$E$1315, $A16)</f>
        <v>12</v>
      </c>
      <c r="ES16">
        <f>SUMIFS(DataRegularSeason20242025!$AA$3:$AA$1315,DataRegularSeason20242025!$B$3:$B$1315, "&lt;=" &amp; ES$1, DataRegularSeason20242025!$D$3:$D$1315, $A16)+SUMIFS(DataRegularSeason20242025!$AB$3:$AB$1315,DataRegularSeason20242025!$B$3:$B$1315, "&lt;=" &amp; ES$1, DataRegularSeason20242025!$E$3:$E$1315, $A16)</f>
        <v>12</v>
      </c>
      <c r="ET16">
        <f>SUMIFS(DataRegularSeason20242025!$AA$3:$AA$1315,DataRegularSeason20242025!$B$3:$B$1315, "&lt;=" &amp; ET$1, DataRegularSeason20242025!$D$3:$D$1315, $A16)+SUMIFS(DataRegularSeason20242025!$AB$3:$AB$1315,DataRegularSeason20242025!$B$3:$B$1315, "&lt;=" &amp; ET$1, DataRegularSeason20242025!$E$3:$E$1315, $A16)</f>
        <v>12</v>
      </c>
      <c r="EU16">
        <f>SUMIFS(DataRegularSeason20242025!$AA$3:$AA$1315,DataRegularSeason20242025!$B$3:$B$1315, "&lt;=" &amp; EU$1, DataRegularSeason20242025!$D$3:$D$1315, $A16)+SUMIFS(DataRegularSeason20242025!$AB$3:$AB$1315,DataRegularSeason20242025!$B$3:$B$1315, "&lt;=" &amp; EU$1, DataRegularSeason20242025!$E$3:$E$1315, $A16)</f>
        <v>12</v>
      </c>
      <c r="EV16">
        <f>SUMIFS(DataRegularSeason20242025!$AA$3:$AA$1315,DataRegularSeason20242025!$B$3:$B$1315, "&lt;=" &amp; EV$1, DataRegularSeason20242025!$D$3:$D$1315, $A16)+SUMIFS(DataRegularSeason20242025!$AB$3:$AB$1315,DataRegularSeason20242025!$B$3:$B$1315, "&lt;=" &amp; EV$1, DataRegularSeason20242025!$E$3:$E$1315, $A16)</f>
        <v>12</v>
      </c>
      <c r="EW16">
        <f>SUMIFS(DataRegularSeason20242025!$AA$3:$AA$1315,DataRegularSeason20242025!$B$3:$B$1315, "&lt;=" &amp; EW$1, DataRegularSeason20242025!$D$3:$D$1315, $A16)+SUMIFS(DataRegularSeason20242025!$AB$3:$AB$1315,DataRegularSeason20242025!$B$3:$B$1315, "&lt;=" &amp; EW$1, DataRegularSeason20242025!$E$3:$E$1315, $A16)</f>
        <v>12</v>
      </c>
      <c r="EX16">
        <f>SUMIFS(DataRegularSeason20242025!$AA$3:$AA$1315,DataRegularSeason20242025!$B$3:$B$1315, "&lt;=" &amp; EX$1, DataRegularSeason20242025!$D$3:$D$1315, $A16)+SUMIFS(DataRegularSeason20242025!$AB$3:$AB$1315,DataRegularSeason20242025!$B$3:$B$1315, "&lt;=" &amp; EX$1, DataRegularSeason20242025!$E$3:$E$1315, $A16)</f>
        <v>12</v>
      </c>
      <c r="EY16">
        <f>SUMIFS(DataRegularSeason20242025!$AA$3:$AA$1315,DataRegularSeason20242025!$B$3:$B$1315, "&lt;=" &amp; EY$1, DataRegularSeason20242025!$D$3:$D$1315, $A16)+SUMIFS(DataRegularSeason20242025!$AB$3:$AB$1315,DataRegularSeason20242025!$B$3:$B$1315, "&lt;=" &amp; EY$1, DataRegularSeason20242025!$E$3:$E$1315, $A16)</f>
        <v>12</v>
      </c>
      <c r="EZ16">
        <f>SUMIFS(DataRegularSeason20242025!$AA$3:$AA$1315,DataRegularSeason20242025!$B$3:$B$1315, "&lt;=" &amp; EZ$1, DataRegularSeason20242025!$D$3:$D$1315, $A16)+SUMIFS(DataRegularSeason20242025!$AB$3:$AB$1315,DataRegularSeason20242025!$B$3:$B$1315, "&lt;=" &amp; EZ$1, DataRegularSeason20242025!$E$3:$E$1315, $A16)</f>
        <v>12</v>
      </c>
      <c r="FA16">
        <f>SUMIFS(DataRegularSeason20242025!$AA$3:$AA$1315,DataRegularSeason20242025!$B$3:$B$1315, "&lt;=" &amp; FA$1, DataRegularSeason20242025!$D$3:$D$1315, $A16)+SUMIFS(DataRegularSeason20242025!$AB$3:$AB$1315,DataRegularSeason20242025!$B$3:$B$1315, "&lt;=" &amp; FA$1, DataRegularSeason20242025!$E$3:$E$1315, $A16)</f>
        <v>12</v>
      </c>
      <c r="FB16">
        <f>SUMIFS(DataRegularSeason20242025!$AA$3:$AA$1315,DataRegularSeason20242025!$B$3:$B$1315, "&lt;=" &amp; FB$1, DataRegularSeason20242025!$D$3:$D$1315, $A16)+SUMIFS(DataRegularSeason20242025!$AB$3:$AB$1315,DataRegularSeason20242025!$B$3:$B$1315, "&lt;=" &amp; FB$1, DataRegularSeason20242025!$E$3:$E$1315, $A16)</f>
        <v>12</v>
      </c>
      <c r="FC16">
        <f>SUMIFS(DataRegularSeason20242025!$AA$3:$AA$1315,DataRegularSeason20242025!$B$3:$B$1315, "&lt;=" &amp; FC$1, DataRegularSeason20242025!$D$3:$D$1315, $A16)+SUMIFS(DataRegularSeason20242025!$AB$3:$AB$1315,DataRegularSeason20242025!$B$3:$B$1315, "&lt;=" &amp; FC$1, DataRegularSeason20242025!$E$3:$E$1315, $A16)</f>
        <v>12</v>
      </c>
      <c r="FD16">
        <f>SUMIFS(DataRegularSeason20242025!$AA$3:$AA$1315,DataRegularSeason20242025!$B$3:$B$1315, "&lt;=" &amp; FD$1, DataRegularSeason20242025!$D$3:$D$1315, $A16)+SUMIFS(DataRegularSeason20242025!$AB$3:$AB$1315,DataRegularSeason20242025!$B$3:$B$1315, "&lt;=" &amp; FD$1, DataRegularSeason20242025!$E$3:$E$1315, $A16)</f>
        <v>12</v>
      </c>
      <c r="FE16">
        <f>SUMIFS(DataRegularSeason20242025!$AA$3:$AA$1315,DataRegularSeason20242025!$B$3:$B$1315, "&lt;=" &amp; FE$1, DataRegularSeason20242025!$D$3:$D$1315, $A16)+SUMIFS(DataRegularSeason20242025!$AB$3:$AB$1315,DataRegularSeason20242025!$B$3:$B$1315, "&lt;=" &amp; FE$1, DataRegularSeason20242025!$E$3:$E$1315, $A16)</f>
        <v>12</v>
      </c>
      <c r="FF16">
        <f>SUMIFS(DataRegularSeason20242025!$AA$3:$AA$1315,DataRegularSeason20242025!$B$3:$B$1315, "&lt;=" &amp; FF$1, DataRegularSeason20242025!$D$3:$D$1315, $A16)+SUMIFS(DataRegularSeason20242025!$AB$3:$AB$1315,DataRegularSeason20242025!$B$3:$B$1315, "&lt;=" &amp; FF$1, DataRegularSeason20242025!$E$3:$E$1315, $A16)</f>
        <v>12</v>
      </c>
      <c r="FG16">
        <f>SUMIFS(DataRegularSeason20242025!$AA$3:$AA$1315,DataRegularSeason20242025!$B$3:$B$1315, "&lt;=" &amp; FG$1, DataRegularSeason20242025!$D$3:$D$1315, $A16)+SUMIFS(DataRegularSeason20242025!$AB$3:$AB$1315,DataRegularSeason20242025!$B$3:$B$1315, "&lt;=" &amp; FG$1, DataRegularSeason20242025!$E$3:$E$1315, $A16)</f>
        <v>12</v>
      </c>
      <c r="FH16">
        <f>SUMIFS(DataRegularSeason20242025!$AA$3:$AA$1315,DataRegularSeason20242025!$B$3:$B$1315, "&lt;=" &amp; FH$1, DataRegularSeason20242025!$D$3:$D$1315, $A16)+SUMIFS(DataRegularSeason20242025!$AB$3:$AB$1315,DataRegularSeason20242025!$B$3:$B$1315, "&lt;=" &amp; FH$1, DataRegularSeason20242025!$E$3:$E$1315, $A16)</f>
        <v>12</v>
      </c>
      <c r="FI16">
        <f>SUMIFS(DataRegularSeason20242025!$AA$3:$AA$1315,DataRegularSeason20242025!$B$3:$B$1315, "&lt;=" &amp; FI$1, DataRegularSeason20242025!$D$3:$D$1315, $A16)+SUMIFS(DataRegularSeason20242025!$AB$3:$AB$1315,DataRegularSeason20242025!$B$3:$B$1315, "&lt;=" &amp; FI$1, DataRegularSeason20242025!$E$3:$E$1315, $A16)</f>
        <v>12</v>
      </c>
      <c r="FJ16">
        <f>SUMIFS(DataRegularSeason20242025!$AA$3:$AA$1315,DataRegularSeason20242025!$B$3:$B$1315, "&lt;=" &amp; FJ$1, DataRegularSeason20242025!$D$3:$D$1315, $A16)+SUMIFS(DataRegularSeason20242025!$AB$3:$AB$1315,DataRegularSeason20242025!$B$3:$B$1315, "&lt;=" &amp; FJ$1, DataRegularSeason20242025!$E$3:$E$1315, $A16)</f>
        <v>12</v>
      </c>
      <c r="FK16">
        <f>SUMIFS(DataRegularSeason20242025!$AA$3:$AA$1315,DataRegularSeason20242025!$B$3:$B$1315, "&lt;=" &amp; FK$1, DataRegularSeason20242025!$D$3:$D$1315, $A16)+SUMIFS(DataRegularSeason20242025!$AB$3:$AB$1315,DataRegularSeason20242025!$B$3:$B$1315, "&lt;=" &amp; FK$1, DataRegularSeason20242025!$E$3:$E$1315, $A16)</f>
        <v>12</v>
      </c>
      <c r="FL16">
        <f>SUMIFS(DataRegularSeason20242025!$AA$3:$AA$1315,DataRegularSeason20242025!$B$3:$B$1315, "&lt;=" &amp; FL$1, DataRegularSeason20242025!$D$3:$D$1315, $A16)+SUMIFS(DataRegularSeason20242025!$AB$3:$AB$1315,DataRegularSeason20242025!$B$3:$B$1315, "&lt;=" &amp; FL$1, DataRegularSeason20242025!$E$3:$E$1315, $A16)</f>
        <v>12</v>
      </c>
      <c r="FM16">
        <f>SUMIFS(DataRegularSeason20242025!$AA$3:$AA$1315,DataRegularSeason20242025!$B$3:$B$1315, "&lt;=" &amp; FM$1, DataRegularSeason20242025!$D$3:$D$1315, $A16)+SUMIFS(DataRegularSeason20242025!$AB$3:$AB$1315,DataRegularSeason20242025!$B$3:$B$1315, "&lt;=" &amp; FM$1, DataRegularSeason20242025!$E$3:$E$1315, $A16)</f>
        <v>12</v>
      </c>
      <c r="FN16">
        <f>SUMIFS(DataRegularSeason20242025!$AA$3:$AA$1315,DataRegularSeason20242025!$B$3:$B$1315, "&lt;=" &amp; FN$1, DataRegularSeason20242025!$D$3:$D$1315, $A16)+SUMIFS(DataRegularSeason20242025!$AB$3:$AB$1315,DataRegularSeason20242025!$B$3:$B$1315, "&lt;=" &amp; FN$1, DataRegularSeason20242025!$E$3:$E$1315, $A16)</f>
        <v>12</v>
      </c>
      <c r="FO16">
        <f>SUMIFS(DataRegularSeason20242025!$AA$3:$AA$1315,DataRegularSeason20242025!$B$3:$B$1315, "&lt;=" &amp; FO$1, DataRegularSeason20242025!$D$3:$D$1315, $A16)+SUMIFS(DataRegularSeason20242025!$AB$3:$AB$1315,DataRegularSeason20242025!$B$3:$B$1315, "&lt;=" &amp; FO$1, DataRegularSeason20242025!$E$3:$E$1315, $A16)</f>
        <v>12</v>
      </c>
      <c r="FP16">
        <f>SUMIFS(DataRegularSeason20242025!$AA$3:$AA$1315,DataRegularSeason20242025!$B$3:$B$1315, "&lt;=" &amp; FP$1, DataRegularSeason20242025!$D$3:$D$1315, $A16)+SUMIFS(DataRegularSeason20242025!$AB$3:$AB$1315,DataRegularSeason20242025!$B$3:$B$1315, "&lt;=" &amp; FP$1, DataRegularSeason20242025!$E$3:$E$1315, $A16)</f>
        <v>12</v>
      </c>
      <c r="FQ16">
        <f>SUMIFS(DataRegularSeason20242025!$AA$3:$AA$1315,DataRegularSeason20242025!$B$3:$B$1315, "&lt;=" &amp; FQ$1, DataRegularSeason20242025!$D$3:$D$1315, $A16)+SUMIFS(DataRegularSeason20242025!$AB$3:$AB$1315,DataRegularSeason20242025!$B$3:$B$1315, "&lt;=" &amp; FQ$1, DataRegularSeason20242025!$E$3:$E$1315, $A16)</f>
        <v>12</v>
      </c>
      <c r="FR16">
        <f>SUMIFS(DataRegularSeason20242025!$AA$3:$AA$1315,DataRegularSeason20242025!$B$3:$B$1315, "&lt;=" &amp; FR$1, DataRegularSeason20242025!$D$3:$D$1315, $A16)+SUMIFS(DataRegularSeason20242025!$AB$3:$AB$1315,DataRegularSeason20242025!$B$3:$B$1315, "&lt;=" &amp; FR$1, DataRegularSeason20242025!$E$3:$E$1315, $A16)</f>
        <v>12</v>
      </c>
      <c r="FS16">
        <f>SUMIFS(DataRegularSeason20242025!$AA$3:$AA$1315,DataRegularSeason20242025!$B$3:$B$1315, "&lt;=" &amp; FS$1, DataRegularSeason20242025!$D$3:$D$1315, $A16)+SUMIFS(DataRegularSeason20242025!$AB$3:$AB$1315,DataRegularSeason20242025!$B$3:$B$1315, "&lt;=" &amp; FS$1, DataRegularSeason20242025!$E$3:$E$1315, $A16)</f>
        <v>12</v>
      </c>
      <c r="FT16">
        <f>SUMIFS(DataRegularSeason20242025!$AA$3:$AA$1315,DataRegularSeason20242025!$B$3:$B$1315, "&lt;=" &amp; FT$1, DataRegularSeason20242025!$D$3:$D$1315, $A16)+SUMIFS(DataRegularSeason20242025!$AB$3:$AB$1315,DataRegularSeason20242025!$B$3:$B$1315, "&lt;=" &amp; FT$1, DataRegularSeason20242025!$E$3:$E$1315, $A16)</f>
        <v>12</v>
      </c>
      <c r="FU16">
        <f>SUMIFS(DataRegularSeason20242025!$AA$3:$AA$1315,DataRegularSeason20242025!$B$3:$B$1315, "&lt;=" &amp; FU$1, DataRegularSeason20242025!$D$3:$D$1315, $A16)+SUMIFS(DataRegularSeason20242025!$AB$3:$AB$1315,DataRegularSeason20242025!$B$3:$B$1315, "&lt;=" &amp; FU$1, DataRegularSeason20242025!$E$3:$E$1315, $A16)</f>
        <v>12</v>
      </c>
      <c r="FV16">
        <f>SUMIFS(DataRegularSeason20242025!$AA$3:$AA$1315,DataRegularSeason20242025!$B$3:$B$1315, "&lt;=" &amp; FV$1, DataRegularSeason20242025!$D$3:$D$1315, $A16)+SUMIFS(DataRegularSeason20242025!$AB$3:$AB$1315,DataRegularSeason20242025!$B$3:$B$1315, "&lt;=" &amp; FV$1, DataRegularSeason20242025!$E$3:$E$1315, $A16)</f>
        <v>12</v>
      </c>
      <c r="FW16">
        <f>SUMIFS(DataRegularSeason20242025!$AA$3:$AA$1315,DataRegularSeason20242025!$B$3:$B$1315, "&lt;=" &amp; FW$1, DataRegularSeason20242025!$D$3:$D$1315, $A16)+SUMIFS(DataRegularSeason20242025!$AB$3:$AB$1315,DataRegularSeason20242025!$B$3:$B$1315, "&lt;=" &amp; FW$1, DataRegularSeason20242025!$E$3:$E$1315, $A16)</f>
        <v>12</v>
      </c>
      <c r="FX16">
        <f>SUMIFS(DataRegularSeason20242025!$AA$3:$AA$1315,DataRegularSeason20242025!$B$3:$B$1315, "&lt;=" &amp; FX$1, DataRegularSeason20242025!$D$3:$D$1315, $A16)+SUMIFS(DataRegularSeason20242025!$AB$3:$AB$1315,DataRegularSeason20242025!$B$3:$B$1315, "&lt;=" &amp; FX$1, DataRegularSeason20242025!$E$3:$E$1315, $A16)</f>
        <v>12</v>
      </c>
      <c r="FY16">
        <f>SUMIFS(DataRegularSeason20242025!$AA$3:$AA$1315,DataRegularSeason20242025!$B$3:$B$1315, "&lt;=" &amp; FY$1, DataRegularSeason20242025!$D$3:$D$1315, $A16)+SUMIFS(DataRegularSeason20242025!$AB$3:$AB$1315,DataRegularSeason20242025!$B$3:$B$1315, "&lt;=" &amp; FY$1, DataRegularSeason20242025!$E$3:$E$1315, $A16)</f>
        <v>12</v>
      </c>
      <c r="FZ16">
        <f>SUMIFS(DataRegularSeason20242025!$AA$3:$AA$1315,DataRegularSeason20242025!$B$3:$B$1315, "&lt;=" &amp; FZ$1, DataRegularSeason20242025!$D$3:$D$1315, $A16)+SUMIFS(DataRegularSeason20242025!$AB$3:$AB$1315,DataRegularSeason20242025!$B$3:$B$1315, "&lt;=" &amp; FZ$1, DataRegularSeason20242025!$E$3:$E$1315, $A16)</f>
        <v>12</v>
      </c>
      <c r="GA16">
        <f>SUMIFS(DataRegularSeason20242025!$AA$3:$AA$1315,DataRegularSeason20242025!$B$3:$B$1315, "&lt;=" &amp; GA$1, DataRegularSeason20242025!$D$3:$D$1315, $A16)+SUMIFS(DataRegularSeason20242025!$AB$3:$AB$1315,DataRegularSeason20242025!$B$3:$B$1315, "&lt;=" &amp; GA$1, DataRegularSeason20242025!$E$3:$E$1315, $A16)</f>
        <v>12</v>
      </c>
      <c r="GB16">
        <f>SUMIFS(DataRegularSeason20242025!$AA$3:$AA$1315,DataRegularSeason20242025!$B$3:$B$1315, "&lt;=" &amp; GB$1, DataRegularSeason20242025!$D$3:$D$1315, $A16)+SUMIFS(DataRegularSeason20242025!$AB$3:$AB$1315,DataRegularSeason20242025!$B$3:$B$1315, "&lt;=" &amp; GB$1, DataRegularSeason20242025!$E$3:$E$1315, $A16)</f>
        <v>12</v>
      </c>
      <c r="GC16">
        <f>SUMIFS(DataRegularSeason20242025!$AA$3:$AA$1315,DataRegularSeason20242025!$B$3:$B$1315, "&lt;=" &amp; GC$1, DataRegularSeason20242025!$D$3:$D$1315, $A16)+SUMIFS(DataRegularSeason20242025!$AB$3:$AB$1315,DataRegularSeason20242025!$B$3:$B$1315, "&lt;=" &amp; GC$1, DataRegularSeason20242025!$E$3:$E$1315, $A16)</f>
        <v>12</v>
      </c>
      <c r="GD16">
        <f>SUMIFS(DataRegularSeason20242025!$AA$3:$AA$1315,DataRegularSeason20242025!$B$3:$B$1315, "&lt;=" &amp; GD$1, DataRegularSeason20242025!$D$3:$D$1315, $A16)+SUMIFS(DataRegularSeason20242025!$AB$3:$AB$1315,DataRegularSeason20242025!$B$3:$B$1315, "&lt;=" &amp; GD$1, DataRegularSeason20242025!$E$3:$E$1315, $A16)</f>
        <v>12</v>
      </c>
      <c r="GE16">
        <f>SUMIFS(DataRegularSeason20242025!$AA$3:$AA$1315,DataRegularSeason20242025!$B$3:$B$1315, "&lt;=" &amp; GE$1, DataRegularSeason20242025!$D$3:$D$1315, $A16)+SUMIFS(DataRegularSeason20242025!$AB$3:$AB$1315,DataRegularSeason20242025!$B$3:$B$1315, "&lt;=" &amp; GE$1, DataRegularSeason20242025!$E$3:$E$1315, $A16)</f>
        <v>12</v>
      </c>
      <c r="GF16">
        <f>SUMIFS(DataRegularSeason20242025!$AA$3:$AA$1315,DataRegularSeason20242025!$B$3:$B$1315, "&lt;=" &amp; GF$1, DataRegularSeason20242025!$D$3:$D$1315, $A16)+SUMIFS(DataRegularSeason20242025!$AB$3:$AB$1315,DataRegularSeason20242025!$B$3:$B$1315, "&lt;=" &amp; GF$1, DataRegularSeason20242025!$E$3:$E$1315, $A16)</f>
        <v>12</v>
      </c>
      <c r="GG16">
        <f>SUMIFS(DataRegularSeason20242025!$AA$3:$AA$1315,DataRegularSeason20242025!$B$3:$B$1315, "&lt;=" &amp; GG$1, DataRegularSeason20242025!$D$3:$D$1315, $A16)+SUMIFS(DataRegularSeason20242025!$AB$3:$AB$1315,DataRegularSeason20242025!$B$3:$B$1315, "&lt;=" &amp; GG$1, DataRegularSeason20242025!$E$3:$E$1315, $A16)</f>
        <v>12</v>
      </c>
      <c r="GH16">
        <f>SUMIFS(DataRegularSeason20242025!$AA$3:$AA$1315,DataRegularSeason20242025!$B$3:$B$1315, "&lt;=" &amp; GH$1, DataRegularSeason20242025!$D$3:$D$1315, $A16)+SUMIFS(DataRegularSeason20242025!$AB$3:$AB$1315,DataRegularSeason20242025!$B$3:$B$1315, "&lt;=" &amp; GH$1, DataRegularSeason20242025!$E$3:$E$1315, $A16)</f>
        <v>12</v>
      </c>
      <c r="GI16">
        <f>SUMIFS(DataRegularSeason20242025!$AA$3:$AA$1315,DataRegularSeason20242025!$B$3:$B$1315, "&lt;=" &amp; GI$1, DataRegularSeason20242025!$D$3:$D$1315, $A16)+SUMIFS(DataRegularSeason20242025!$AB$3:$AB$1315,DataRegularSeason20242025!$B$3:$B$1315, "&lt;=" &amp; GI$1, DataRegularSeason20242025!$E$3:$E$1315, $A16)</f>
        <v>12</v>
      </c>
      <c r="GJ16">
        <f>SUMIFS(DataRegularSeason20242025!$AA$3:$AA$1315,DataRegularSeason20242025!$B$3:$B$1315, "&lt;=" &amp; GJ$1, DataRegularSeason20242025!$D$3:$D$1315, $A16)+SUMIFS(DataRegularSeason20242025!$AB$3:$AB$1315,DataRegularSeason20242025!$B$3:$B$1315, "&lt;=" &amp; GJ$1, DataRegularSeason20242025!$E$3:$E$1315, $A16)</f>
        <v>12</v>
      </c>
      <c r="GK16">
        <f>SUMIFS(DataRegularSeason20242025!$AA$3:$AA$1315,DataRegularSeason20242025!$B$3:$B$1315, "&lt;=" &amp; GK$1, DataRegularSeason20242025!$D$3:$D$1315, $A16)+SUMIFS(DataRegularSeason20242025!$AB$3:$AB$1315,DataRegularSeason20242025!$B$3:$B$1315, "&lt;=" &amp; GK$1, DataRegularSeason20242025!$E$3:$E$1315, $A16)</f>
        <v>12</v>
      </c>
      <c r="GL16">
        <f>SUMIFS(DataRegularSeason20242025!$AA$3:$AA$1315,DataRegularSeason20242025!$B$3:$B$1315, "&lt;=" &amp; GL$1, DataRegularSeason20242025!$D$3:$D$1315, $A16)+SUMIFS(DataRegularSeason20242025!$AB$3:$AB$1315,DataRegularSeason20242025!$B$3:$B$1315, "&lt;=" &amp; GL$1, DataRegularSeason20242025!$E$3:$E$1315, $A16)</f>
        <v>12</v>
      </c>
      <c r="GM16">
        <f>SUMIFS(DataRegularSeason20242025!$AA$3:$AA$1315,DataRegularSeason20242025!$B$3:$B$1315, "&lt;=" &amp; GM$1, DataRegularSeason20242025!$D$3:$D$1315, $A16)+SUMIFS(DataRegularSeason20242025!$AB$3:$AB$1315,DataRegularSeason20242025!$B$3:$B$1315, "&lt;=" &amp; GM$1, DataRegularSeason20242025!$E$3:$E$1315, $A16)</f>
        <v>12</v>
      </c>
      <c r="GN16">
        <f>SUMIFS(DataRegularSeason20242025!$AA$3:$AA$1315,DataRegularSeason20242025!$B$3:$B$1315, "&lt;=" &amp; GN$1, DataRegularSeason20242025!$D$3:$D$1315, $A16)+SUMIFS(DataRegularSeason20242025!$AB$3:$AB$1315,DataRegularSeason20242025!$B$3:$B$1315, "&lt;=" &amp; GN$1, DataRegularSeason20242025!$E$3:$E$1315, $A16)</f>
        <v>12</v>
      </c>
      <c r="GO16">
        <f>SUMIFS(DataRegularSeason20242025!$AA$3:$AA$1315,DataRegularSeason20242025!$B$3:$B$1315, "&lt;=" &amp; GO$1, DataRegularSeason20242025!$D$3:$D$1315, $A16)+SUMIFS(DataRegularSeason20242025!$AB$3:$AB$1315,DataRegularSeason20242025!$B$3:$B$1315, "&lt;=" &amp; GO$1, DataRegularSeason20242025!$E$3:$E$1315, $A16)</f>
        <v>12</v>
      </c>
      <c r="GP16">
        <f>SUMIFS(DataRegularSeason20242025!$AA$3:$AA$1315,DataRegularSeason20242025!$B$3:$B$1315, "&lt;=" &amp; GP$1, DataRegularSeason20242025!$D$3:$D$1315, $A16)+SUMIFS(DataRegularSeason20242025!$AB$3:$AB$1315,DataRegularSeason20242025!$B$3:$B$1315, "&lt;=" &amp; GP$1, DataRegularSeason20242025!$E$3:$E$1315, $A16)</f>
        <v>12</v>
      </c>
      <c r="GQ16">
        <f>SUMIFS(DataRegularSeason20242025!$AA$3:$AA$1315,DataRegularSeason20242025!$B$3:$B$1315, "&lt;=" &amp; GQ$1, DataRegularSeason20242025!$D$3:$D$1315, $A16)+SUMIFS(DataRegularSeason20242025!$AB$3:$AB$1315,DataRegularSeason20242025!$B$3:$B$1315, "&lt;=" &amp; GQ$1, DataRegularSeason20242025!$E$3:$E$1315, $A16)</f>
        <v>12</v>
      </c>
      <c r="GR16">
        <f>SUMIFS(DataRegularSeason20242025!$AA$3:$AA$1315,DataRegularSeason20242025!$B$3:$B$1315, "&lt;=" &amp; GR$1, DataRegularSeason20242025!$D$3:$D$1315, $A16)+SUMIFS(DataRegularSeason20242025!$AB$3:$AB$1315,DataRegularSeason20242025!$B$3:$B$1315, "&lt;=" &amp; GR$1, DataRegularSeason20242025!$E$3:$E$1315, $A16)</f>
        <v>12</v>
      </c>
      <c r="GS16">
        <f>SUMIFS(DataRegularSeason20242025!$AA$3:$AA$1315,DataRegularSeason20242025!$B$3:$B$1315, "&lt;=" &amp; GS$1, DataRegularSeason20242025!$D$3:$D$1315, $A16)+SUMIFS(DataRegularSeason20242025!$AB$3:$AB$1315,DataRegularSeason20242025!$B$3:$B$1315, "&lt;=" &amp; GS$1, DataRegularSeason20242025!$E$3:$E$1315, $A16)</f>
        <v>12</v>
      </c>
      <c r="GT16">
        <f>SUMIFS(DataRegularSeason20242025!$AA$3:$AA$1315,DataRegularSeason20242025!$B$3:$B$1315, "&lt;=" &amp; GT$1, DataRegularSeason20242025!$D$3:$D$1315, $A16)+SUMIFS(DataRegularSeason20242025!$AB$3:$AB$1315,DataRegularSeason20242025!$B$3:$B$1315, "&lt;=" &amp; GT$1, DataRegularSeason20242025!$E$3:$E$1315, $A16)</f>
        <v>12</v>
      </c>
      <c r="GU16">
        <f>SUMIFS(DataRegularSeason20242025!$AA$3:$AA$1315,DataRegularSeason20242025!$B$3:$B$1315, "&lt;=" &amp; GU$1, DataRegularSeason20242025!$D$3:$D$1315, $A16)+SUMIFS(DataRegularSeason20242025!$AB$3:$AB$1315,DataRegularSeason20242025!$B$3:$B$1315, "&lt;=" &amp; GU$1, DataRegularSeason20242025!$E$3:$E$1315, $A16)</f>
        <v>12</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26</v>
      </c>
      <c r="AP18">
        <f>SUMIFS(DataRegularSeason20242025!$AA$3:$AA$1315,DataRegularSeason20242025!$B$3:$B$1315, "&lt;=" &amp; AP$1, DataRegularSeason20242025!$D$3:$D$1315, $A18)+SUMIFS(DataRegularSeason20242025!$AB$3:$AB$1315,DataRegularSeason20242025!$B$3:$B$1315, "&lt;=" &amp; AP$1, DataRegularSeason20242025!$E$3:$E$1315, $A18)</f>
        <v>26</v>
      </c>
      <c r="AQ18">
        <f>SUMIFS(DataRegularSeason20242025!$AA$3:$AA$1315,DataRegularSeason20242025!$B$3:$B$1315, "&lt;=" &amp; AQ$1, DataRegularSeason20242025!$D$3:$D$1315, $A18)+SUMIFS(DataRegularSeason20242025!$AB$3:$AB$1315,DataRegularSeason20242025!$B$3:$B$1315, "&lt;=" &amp; AQ$1, DataRegularSeason20242025!$E$3:$E$1315, $A18)</f>
        <v>26</v>
      </c>
      <c r="AR18">
        <f>SUMIFS(DataRegularSeason20242025!$AA$3:$AA$1315,DataRegularSeason20242025!$B$3:$B$1315, "&lt;=" &amp; AR$1, DataRegularSeason20242025!$D$3:$D$1315, $A18)+SUMIFS(DataRegularSeason20242025!$AB$3:$AB$1315,DataRegularSeason20242025!$B$3:$B$1315, "&lt;=" &amp; AR$1, DataRegularSeason20242025!$E$3:$E$1315, $A18)</f>
        <v>26</v>
      </c>
      <c r="AS18">
        <f>SUMIFS(DataRegularSeason20242025!$AA$3:$AA$1315,DataRegularSeason20242025!$B$3:$B$1315, "&lt;=" &amp; AS$1, DataRegularSeason20242025!$D$3:$D$1315, $A18)+SUMIFS(DataRegularSeason20242025!$AB$3:$AB$1315,DataRegularSeason20242025!$B$3:$B$1315, "&lt;=" &amp; AS$1, DataRegularSeason20242025!$E$3:$E$1315, $A18)</f>
        <v>26</v>
      </c>
      <c r="AT18">
        <f>SUMIFS(DataRegularSeason20242025!$AA$3:$AA$1315,DataRegularSeason20242025!$B$3:$B$1315, "&lt;=" &amp; AT$1, DataRegularSeason20242025!$D$3:$D$1315, $A18)+SUMIFS(DataRegularSeason20242025!$AB$3:$AB$1315,DataRegularSeason20242025!$B$3:$B$1315, "&lt;=" &amp; AT$1, DataRegularSeason20242025!$E$3:$E$1315, $A18)</f>
        <v>26</v>
      </c>
      <c r="AU18">
        <f>SUMIFS(DataRegularSeason20242025!$AA$3:$AA$1315,DataRegularSeason20242025!$B$3:$B$1315, "&lt;=" &amp; AU$1, DataRegularSeason20242025!$D$3:$D$1315, $A18)+SUMIFS(DataRegularSeason20242025!$AB$3:$AB$1315,DataRegularSeason20242025!$B$3:$B$1315, "&lt;=" &amp; AU$1, DataRegularSeason20242025!$E$3:$E$1315, $A18)</f>
        <v>26</v>
      </c>
      <c r="AV18">
        <f>SUMIFS(DataRegularSeason20242025!$AA$3:$AA$1315,DataRegularSeason20242025!$B$3:$B$1315, "&lt;=" &amp; AV$1, DataRegularSeason20242025!$D$3:$D$1315, $A18)+SUMIFS(DataRegularSeason20242025!$AB$3:$AB$1315,DataRegularSeason20242025!$B$3:$B$1315, "&lt;=" &amp; AV$1, DataRegularSeason20242025!$E$3:$E$1315, $A18)</f>
        <v>26</v>
      </c>
      <c r="AW18">
        <f>SUMIFS(DataRegularSeason20242025!$AA$3:$AA$1315,DataRegularSeason20242025!$B$3:$B$1315, "&lt;=" &amp; AW$1, DataRegularSeason20242025!$D$3:$D$1315, $A18)+SUMIFS(DataRegularSeason20242025!$AB$3:$AB$1315,DataRegularSeason20242025!$B$3:$B$1315, "&lt;=" &amp; AW$1, DataRegularSeason20242025!$E$3:$E$1315, $A18)</f>
        <v>26</v>
      </c>
      <c r="AX18">
        <f>SUMIFS(DataRegularSeason20242025!$AA$3:$AA$1315,DataRegularSeason20242025!$B$3:$B$1315, "&lt;=" &amp; AX$1, DataRegularSeason20242025!$D$3:$D$1315, $A18)+SUMIFS(DataRegularSeason20242025!$AB$3:$AB$1315,DataRegularSeason20242025!$B$3:$B$1315, "&lt;=" &amp; AX$1, DataRegularSeason20242025!$E$3:$E$1315, $A18)</f>
        <v>26</v>
      </c>
      <c r="AY18">
        <f>SUMIFS(DataRegularSeason20242025!$AA$3:$AA$1315,DataRegularSeason20242025!$B$3:$B$1315, "&lt;=" &amp; AY$1, DataRegularSeason20242025!$D$3:$D$1315, $A18)+SUMIFS(DataRegularSeason20242025!$AB$3:$AB$1315,DataRegularSeason20242025!$B$3:$B$1315, "&lt;=" &amp; AY$1, DataRegularSeason20242025!$E$3:$E$1315, $A18)</f>
        <v>26</v>
      </c>
      <c r="AZ18">
        <f>SUMIFS(DataRegularSeason20242025!$AA$3:$AA$1315,DataRegularSeason20242025!$B$3:$B$1315, "&lt;=" &amp; AZ$1, DataRegularSeason20242025!$D$3:$D$1315, $A18)+SUMIFS(DataRegularSeason20242025!$AB$3:$AB$1315,DataRegularSeason20242025!$B$3:$B$1315, "&lt;=" &amp; AZ$1, DataRegularSeason20242025!$E$3:$E$1315, $A18)</f>
        <v>26</v>
      </c>
      <c r="BA18">
        <f>SUMIFS(DataRegularSeason20242025!$AA$3:$AA$1315,DataRegularSeason20242025!$B$3:$B$1315, "&lt;=" &amp; BA$1, DataRegularSeason20242025!$D$3:$D$1315, $A18)+SUMIFS(DataRegularSeason20242025!$AB$3:$AB$1315,DataRegularSeason20242025!$B$3:$B$1315, "&lt;=" &amp; BA$1, DataRegularSeason20242025!$E$3:$E$1315, $A18)</f>
        <v>26</v>
      </c>
      <c r="BB18">
        <f>SUMIFS(DataRegularSeason20242025!$AA$3:$AA$1315,DataRegularSeason20242025!$B$3:$B$1315, "&lt;=" &amp; BB$1, DataRegularSeason20242025!$D$3:$D$1315, $A18)+SUMIFS(DataRegularSeason20242025!$AB$3:$AB$1315,DataRegularSeason20242025!$B$3:$B$1315, "&lt;=" &amp; BB$1, DataRegularSeason20242025!$E$3:$E$1315, $A18)</f>
        <v>26</v>
      </c>
      <c r="BC18">
        <f>SUMIFS(DataRegularSeason20242025!$AA$3:$AA$1315,DataRegularSeason20242025!$B$3:$B$1315, "&lt;=" &amp; BC$1, DataRegularSeason20242025!$D$3:$D$1315, $A18)+SUMIFS(DataRegularSeason20242025!$AB$3:$AB$1315,DataRegularSeason20242025!$B$3:$B$1315, "&lt;=" &amp; BC$1, DataRegularSeason20242025!$E$3:$E$1315, $A18)</f>
        <v>26</v>
      </c>
      <c r="BD18">
        <f>SUMIFS(DataRegularSeason20242025!$AA$3:$AA$1315,DataRegularSeason20242025!$B$3:$B$1315, "&lt;=" &amp; BD$1, DataRegularSeason20242025!$D$3:$D$1315, $A18)+SUMIFS(DataRegularSeason20242025!$AB$3:$AB$1315,DataRegularSeason20242025!$B$3:$B$1315, "&lt;=" &amp; BD$1, DataRegularSeason20242025!$E$3:$E$1315, $A18)</f>
        <v>26</v>
      </c>
      <c r="BE18">
        <f>SUMIFS(DataRegularSeason20242025!$AA$3:$AA$1315,DataRegularSeason20242025!$B$3:$B$1315, "&lt;=" &amp; BE$1, DataRegularSeason20242025!$D$3:$D$1315, $A18)+SUMIFS(DataRegularSeason20242025!$AB$3:$AB$1315,DataRegularSeason20242025!$B$3:$B$1315, "&lt;=" &amp; BE$1, DataRegularSeason20242025!$E$3:$E$1315, $A18)</f>
        <v>26</v>
      </c>
      <c r="BF18">
        <f>SUMIFS(DataRegularSeason20242025!$AA$3:$AA$1315,DataRegularSeason20242025!$B$3:$B$1315, "&lt;=" &amp; BF$1, DataRegularSeason20242025!$D$3:$D$1315, $A18)+SUMIFS(DataRegularSeason20242025!$AB$3:$AB$1315,DataRegularSeason20242025!$B$3:$B$1315, "&lt;=" &amp; BF$1, DataRegularSeason20242025!$E$3:$E$1315, $A18)</f>
        <v>26</v>
      </c>
      <c r="BG18">
        <f>SUMIFS(DataRegularSeason20242025!$AA$3:$AA$1315,DataRegularSeason20242025!$B$3:$B$1315, "&lt;=" &amp; BG$1, DataRegularSeason20242025!$D$3:$D$1315, $A18)+SUMIFS(DataRegularSeason20242025!$AB$3:$AB$1315,DataRegularSeason20242025!$B$3:$B$1315, "&lt;=" &amp; BG$1, DataRegularSeason20242025!$E$3:$E$1315, $A18)</f>
        <v>26</v>
      </c>
      <c r="BH18">
        <f>SUMIFS(DataRegularSeason20242025!$AA$3:$AA$1315,DataRegularSeason20242025!$B$3:$B$1315, "&lt;=" &amp; BH$1, DataRegularSeason20242025!$D$3:$D$1315, $A18)+SUMIFS(DataRegularSeason20242025!$AB$3:$AB$1315,DataRegularSeason20242025!$B$3:$B$1315, "&lt;=" &amp; BH$1, DataRegularSeason20242025!$E$3:$E$1315, $A18)</f>
        <v>26</v>
      </c>
      <c r="BI18">
        <f>SUMIFS(DataRegularSeason20242025!$AA$3:$AA$1315,DataRegularSeason20242025!$B$3:$B$1315, "&lt;=" &amp; BI$1, DataRegularSeason20242025!$D$3:$D$1315, $A18)+SUMIFS(DataRegularSeason20242025!$AB$3:$AB$1315,DataRegularSeason20242025!$B$3:$B$1315, "&lt;=" &amp; BI$1, DataRegularSeason20242025!$E$3:$E$1315, $A18)</f>
        <v>26</v>
      </c>
      <c r="BJ18">
        <f>SUMIFS(DataRegularSeason20242025!$AA$3:$AA$1315,DataRegularSeason20242025!$B$3:$B$1315, "&lt;=" &amp; BJ$1, DataRegularSeason20242025!$D$3:$D$1315, $A18)+SUMIFS(DataRegularSeason20242025!$AB$3:$AB$1315,DataRegularSeason20242025!$B$3:$B$1315, "&lt;=" &amp; BJ$1, DataRegularSeason20242025!$E$3:$E$1315, $A18)</f>
        <v>26</v>
      </c>
      <c r="BK18">
        <f>SUMIFS(DataRegularSeason20242025!$AA$3:$AA$1315,DataRegularSeason20242025!$B$3:$B$1315, "&lt;=" &amp; BK$1, DataRegularSeason20242025!$D$3:$D$1315, $A18)+SUMIFS(DataRegularSeason20242025!$AB$3:$AB$1315,DataRegularSeason20242025!$B$3:$B$1315, "&lt;=" &amp; BK$1, DataRegularSeason20242025!$E$3:$E$1315, $A18)</f>
        <v>26</v>
      </c>
      <c r="BL18">
        <f>SUMIFS(DataRegularSeason20242025!$AA$3:$AA$1315,DataRegularSeason20242025!$B$3:$B$1315, "&lt;=" &amp; BL$1, DataRegularSeason20242025!$D$3:$D$1315, $A18)+SUMIFS(DataRegularSeason20242025!$AB$3:$AB$1315,DataRegularSeason20242025!$B$3:$B$1315, "&lt;=" &amp; BL$1, DataRegularSeason20242025!$E$3:$E$1315, $A18)</f>
        <v>26</v>
      </c>
      <c r="BM18">
        <f>SUMIFS(DataRegularSeason20242025!$AA$3:$AA$1315,DataRegularSeason20242025!$B$3:$B$1315, "&lt;=" &amp; BM$1, DataRegularSeason20242025!$D$3:$D$1315, $A18)+SUMIFS(DataRegularSeason20242025!$AB$3:$AB$1315,DataRegularSeason20242025!$B$3:$B$1315, "&lt;=" &amp; BM$1, DataRegularSeason20242025!$E$3:$E$1315, $A18)</f>
        <v>26</v>
      </c>
      <c r="BN18">
        <f>SUMIFS(DataRegularSeason20242025!$AA$3:$AA$1315,DataRegularSeason20242025!$B$3:$B$1315, "&lt;=" &amp; BN$1, DataRegularSeason20242025!$D$3:$D$1315, $A18)+SUMIFS(DataRegularSeason20242025!$AB$3:$AB$1315,DataRegularSeason20242025!$B$3:$B$1315, "&lt;=" &amp; BN$1, DataRegularSeason20242025!$E$3:$E$1315, $A18)</f>
        <v>26</v>
      </c>
      <c r="BO18">
        <f>SUMIFS(DataRegularSeason20242025!$AA$3:$AA$1315,DataRegularSeason20242025!$B$3:$B$1315, "&lt;=" &amp; BO$1, DataRegularSeason20242025!$D$3:$D$1315, $A18)+SUMIFS(DataRegularSeason20242025!$AB$3:$AB$1315,DataRegularSeason20242025!$B$3:$B$1315, "&lt;=" &amp; BO$1, DataRegularSeason20242025!$E$3:$E$1315, $A18)</f>
        <v>26</v>
      </c>
      <c r="BP18">
        <f>SUMIFS(DataRegularSeason20242025!$AA$3:$AA$1315,DataRegularSeason20242025!$B$3:$B$1315, "&lt;=" &amp; BP$1, DataRegularSeason20242025!$D$3:$D$1315, $A18)+SUMIFS(DataRegularSeason20242025!$AB$3:$AB$1315,DataRegularSeason20242025!$B$3:$B$1315, "&lt;=" &amp; BP$1, DataRegularSeason20242025!$E$3:$E$1315, $A18)</f>
        <v>26</v>
      </c>
      <c r="BQ18">
        <f>SUMIFS(DataRegularSeason20242025!$AA$3:$AA$1315,DataRegularSeason20242025!$B$3:$B$1315, "&lt;=" &amp; BQ$1, DataRegularSeason20242025!$D$3:$D$1315, $A18)+SUMIFS(DataRegularSeason20242025!$AB$3:$AB$1315,DataRegularSeason20242025!$B$3:$B$1315, "&lt;=" &amp; BQ$1, DataRegularSeason20242025!$E$3:$E$1315, $A18)</f>
        <v>26</v>
      </c>
      <c r="BR18">
        <f>SUMIFS(DataRegularSeason20242025!$AA$3:$AA$1315,DataRegularSeason20242025!$B$3:$B$1315, "&lt;=" &amp; BR$1, DataRegularSeason20242025!$D$3:$D$1315, $A18)+SUMIFS(DataRegularSeason20242025!$AB$3:$AB$1315,DataRegularSeason20242025!$B$3:$B$1315, "&lt;=" &amp; BR$1, DataRegularSeason20242025!$E$3:$E$1315, $A18)</f>
        <v>26</v>
      </c>
      <c r="BS18">
        <f>SUMIFS(DataRegularSeason20242025!$AA$3:$AA$1315,DataRegularSeason20242025!$B$3:$B$1315, "&lt;=" &amp; BS$1, DataRegularSeason20242025!$D$3:$D$1315, $A18)+SUMIFS(DataRegularSeason20242025!$AB$3:$AB$1315,DataRegularSeason20242025!$B$3:$B$1315, "&lt;=" &amp; BS$1, DataRegularSeason20242025!$E$3:$E$1315, $A18)</f>
        <v>26</v>
      </c>
      <c r="BT18">
        <f>SUMIFS(DataRegularSeason20242025!$AA$3:$AA$1315,DataRegularSeason20242025!$B$3:$B$1315, "&lt;=" &amp; BT$1, DataRegularSeason20242025!$D$3:$D$1315, $A18)+SUMIFS(DataRegularSeason20242025!$AB$3:$AB$1315,DataRegularSeason20242025!$B$3:$B$1315, "&lt;=" &amp; BT$1, DataRegularSeason20242025!$E$3:$E$1315, $A18)</f>
        <v>26</v>
      </c>
      <c r="BU18">
        <f>SUMIFS(DataRegularSeason20242025!$AA$3:$AA$1315,DataRegularSeason20242025!$B$3:$B$1315, "&lt;=" &amp; BU$1, DataRegularSeason20242025!$D$3:$D$1315, $A18)+SUMIFS(DataRegularSeason20242025!$AB$3:$AB$1315,DataRegularSeason20242025!$B$3:$B$1315, "&lt;=" &amp; BU$1, DataRegularSeason20242025!$E$3:$E$1315, $A18)</f>
        <v>26</v>
      </c>
      <c r="BV18">
        <f>SUMIFS(DataRegularSeason20242025!$AA$3:$AA$1315,DataRegularSeason20242025!$B$3:$B$1315, "&lt;=" &amp; BV$1, DataRegularSeason20242025!$D$3:$D$1315, $A18)+SUMIFS(DataRegularSeason20242025!$AB$3:$AB$1315,DataRegularSeason20242025!$B$3:$B$1315, "&lt;=" &amp; BV$1, DataRegularSeason20242025!$E$3:$E$1315, $A18)</f>
        <v>26</v>
      </c>
      <c r="BW18">
        <f>SUMIFS(DataRegularSeason20242025!$AA$3:$AA$1315,DataRegularSeason20242025!$B$3:$B$1315, "&lt;=" &amp; BW$1, DataRegularSeason20242025!$D$3:$D$1315, $A18)+SUMIFS(DataRegularSeason20242025!$AB$3:$AB$1315,DataRegularSeason20242025!$B$3:$B$1315, "&lt;=" &amp; BW$1, DataRegularSeason20242025!$E$3:$E$1315, $A18)</f>
        <v>26</v>
      </c>
      <c r="BX18">
        <f>SUMIFS(DataRegularSeason20242025!$AA$3:$AA$1315,DataRegularSeason20242025!$B$3:$B$1315, "&lt;=" &amp; BX$1, DataRegularSeason20242025!$D$3:$D$1315, $A18)+SUMIFS(DataRegularSeason20242025!$AB$3:$AB$1315,DataRegularSeason20242025!$B$3:$B$1315, "&lt;=" &amp; BX$1, DataRegularSeason20242025!$E$3:$E$1315, $A18)</f>
        <v>26</v>
      </c>
      <c r="BY18">
        <f>SUMIFS(DataRegularSeason20242025!$AA$3:$AA$1315,DataRegularSeason20242025!$B$3:$B$1315, "&lt;=" &amp; BY$1, DataRegularSeason20242025!$D$3:$D$1315, $A18)+SUMIFS(DataRegularSeason20242025!$AB$3:$AB$1315,DataRegularSeason20242025!$B$3:$B$1315, "&lt;=" &amp; BY$1, DataRegularSeason20242025!$E$3:$E$1315, $A18)</f>
        <v>26</v>
      </c>
      <c r="BZ18">
        <f>SUMIFS(DataRegularSeason20242025!$AA$3:$AA$1315,DataRegularSeason20242025!$B$3:$B$1315, "&lt;=" &amp; BZ$1, DataRegularSeason20242025!$D$3:$D$1315, $A18)+SUMIFS(DataRegularSeason20242025!$AB$3:$AB$1315,DataRegularSeason20242025!$B$3:$B$1315, "&lt;=" &amp; BZ$1, DataRegularSeason20242025!$E$3:$E$1315, $A18)</f>
        <v>26</v>
      </c>
      <c r="CA18">
        <f>SUMIFS(DataRegularSeason20242025!$AA$3:$AA$1315,DataRegularSeason20242025!$B$3:$B$1315, "&lt;=" &amp; CA$1, DataRegularSeason20242025!$D$3:$D$1315, $A18)+SUMIFS(DataRegularSeason20242025!$AB$3:$AB$1315,DataRegularSeason20242025!$B$3:$B$1315, "&lt;=" &amp; CA$1, DataRegularSeason20242025!$E$3:$E$1315, $A18)</f>
        <v>26</v>
      </c>
      <c r="CB18">
        <f>SUMIFS(DataRegularSeason20242025!$AA$3:$AA$1315,DataRegularSeason20242025!$B$3:$B$1315, "&lt;=" &amp; CB$1, DataRegularSeason20242025!$D$3:$D$1315, $A18)+SUMIFS(DataRegularSeason20242025!$AB$3:$AB$1315,DataRegularSeason20242025!$B$3:$B$1315, "&lt;=" &amp; CB$1, DataRegularSeason20242025!$E$3:$E$1315, $A18)</f>
        <v>26</v>
      </c>
      <c r="CC18">
        <f>SUMIFS(DataRegularSeason20242025!$AA$3:$AA$1315,DataRegularSeason20242025!$B$3:$B$1315, "&lt;=" &amp; CC$1, DataRegularSeason20242025!$D$3:$D$1315, $A18)+SUMIFS(DataRegularSeason20242025!$AB$3:$AB$1315,DataRegularSeason20242025!$B$3:$B$1315, "&lt;=" &amp; CC$1, DataRegularSeason20242025!$E$3:$E$1315, $A18)</f>
        <v>26</v>
      </c>
      <c r="CD18">
        <f>SUMIFS(DataRegularSeason20242025!$AA$3:$AA$1315,DataRegularSeason20242025!$B$3:$B$1315, "&lt;=" &amp; CD$1, DataRegularSeason20242025!$D$3:$D$1315, $A18)+SUMIFS(DataRegularSeason20242025!$AB$3:$AB$1315,DataRegularSeason20242025!$B$3:$B$1315, "&lt;=" &amp; CD$1, DataRegularSeason20242025!$E$3:$E$1315, $A18)</f>
        <v>26</v>
      </c>
      <c r="CE18">
        <f>SUMIFS(DataRegularSeason20242025!$AA$3:$AA$1315,DataRegularSeason20242025!$B$3:$B$1315, "&lt;=" &amp; CE$1, DataRegularSeason20242025!$D$3:$D$1315, $A18)+SUMIFS(DataRegularSeason20242025!$AB$3:$AB$1315,DataRegularSeason20242025!$B$3:$B$1315, "&lt;=" &amp; CE$1, DataRegularSeason20242025!$E$3:$E$1315, $A18)</f>
        <v>26</v>
      </c>
      <c r="CF18">
        <f>SUMIFS(DataRegularSeason20242025!$AA$3:$AA$1315,DataRegularSeason20242025!$B$3:$B$1315, "&lt;=" &amp; CF$1, DataRegularSeason20242025!$D$3:$D$1315, $A18)+SUMIFS(DataRegularSeason20242025!$AB$3:$AB$1315,DataRegularSeason20242025!$B$3:$B$1315, "&lt;=" &amp; CF$1, DataRegularSeason20242025!$E$3:$E$1315, $A18)</f>
        <v>26</v>
      </c>
      <c r="CG18">
        <f>SUMIFS(DataRegularSeason20242025!$AA$3:$AA$1315,DataRegularSeason20242025!$B$3:$B$1315, "&lt;=" &amp; CG$1, DataRegularSeason20242025!$D$3:$D$1315, $A18)+SUMIFS(DataRegularSeason20242025!$AB$3:$AB$1315,DataRegularSeason20242025!$B$3:$B$1315, "&lt;=" &amp; CG$1, DataRegularSeason20242025!$E$3:$E$1315, $A18)</f>
        <v>26</v>
      </c>
      <c r="CH18">
        <f>SUMIFS(DataRegularSeason20242025!$AA$3:$AA$1315,DataRegularSeason20242025!$B$3:$B$1315, "&lt;=" &amp; CH$1, DataRegularSeason20242025!$D$3:$D$1315, $A18)+SUMIFS(DataRegularSeason20242025!$AB$3:$AB$1315,DataRegularSeason20242025!$B$3:$B$1315, "&lt;=" &amp; CH$1, DataRegularSeason20242025!$E$3:$E$1315, $A18)</f>
        <v>26</v>
      </c>
      <c r="CI18">
        <f>SUMIFS(DataRegularSeason20242025!$AA$3:$AA$1315,DataRegularSeason20242025!$B$3:$B$1315, "&lt;=" &amp; CI$1, DataRegularSeason20242025!$D$3:$D$1315, $A18)+SUMIFS(DataRegularSeason20242025!$AB$3:$AB$1315,DataRegularSeason20242025!$B$3:$B$1315, "&lt;=" &amp; CI$1, DataRegularSeason20242025!$E$3:$E$1315, $A18)</f>
        <v>26</v>
      </c>
      <c r="CJ18">
        <f>SUMIFS(DataRegularSeason20242025!$AA$3:$AA$1315,DataRegularSeason20242025!$B$3:$B$1315, "&lt;=" &amp; CJ$1, DataRegularSeason20242025!$D$3:$D$1315, $A18)+SUMIFS(DataRegularSeason20242025!$AB$3:$AB$1315,DataRegularSeason20242025!$B$3:$B$1315, "&lt;=" &amp; CJ$1, DataRegularSeason20242025!$E$3:$E$1315, $A18)</f>
        <v>26</v>
      </c>
      <c r="CK18">
        <f>SUMIFS(DataRegularSeason20242025!$AA$3:$AA$1315,DataRegularSeason20242025!$B$3:$B$1315, "&lt;=" &amp; CK$1, DataRegularSeason20242025!$D$3:$D$1315, $A18)+SUMIFS(DataRegularSeason20242025!$AB$3:$AB$1315,DataRegularSeason20242025!$B$3:$B$1315, "&lt;=" &amp; CK$1, DataRegularSeason20242025!$E$3:$E$1315, $A18)</f>
        <v>26</v>
      </c>
      <c r="CL18">
        <f>SUMIFS(DataRegularSeason20242025!$AA$3:$AA$1315,DataRegularSeason20242025!$B$3:$B$1315, "&lt;=" &amp; CL$1, DataRegularSeason20242025!$D$3:$D$1315, $A18)+SUMIFS(DataRegularSeason20242025!$AB$3:$AB$1315,DataRegularSeason20242025!$B$3:$B$1315, "&lt;=" &amp; CL$1, DataRegularSeason20242025!$E$3:$E$1315, $A18)</f>
        <v>26</v>
      </c>
      <c r="CM18">
        <f>SUMIFS(DataRegularSeason20242025!$AA$3:$AA$1315,DataRegularSeason20242025!$B$3:$B$1315, "&lt;=" &amp; CM$1, DataRegularSeason20242025!$D$3:$D$1315, $A18)+SUMIFS(DataRegularSeason20242025!$AB$3:$AB$1315,DataRegularSeason20242025!$B$3:$B$1315, "&lt;=" &amp; CM$1, DataRegularSeason20242025!$E$3:$E$1315, $A18)</f>
        <v>26</v>
      </c>
      <c r="CN18">
        <f>SUMIFS(DataRegularSeason20242025!$AA$3:$AA$1315,DataRegularSeason20242025!$B$3:$B$1315, "&lt;=" &amp; CN$1, DataRegularSeason20242025!$D$3:$D$1315, $A18)+SUMIFS(DataRegularSeason20242025!$AB$3:$AB$1315,DataRegularSeason20242025!$B$3:$B$1315, "&lt;=" &amp; CN$1, DataRegularSeason20242025!$E$3:$E$1315, $A18)</f>
        <v>26</v>
      </c>
      <c r="CO18">
        <f>SUMIFS(DataRegularSeason20242025!$AA$3:$AA$1315,DataRegularSeason20242025!$B$3:$B$1315, "&lt;=" &amp; CO$1, DataRegularSeason20242025!$D$3:$D$1315, $A18)+SUMIFS(DataRegularSeason20242025!$AB$3:$AB$1315,DataRegularSeason20242025!$B$3:$B$1315, "&lt;=" &amp; CO$1, DataRegularSeason20242025!$E$3:$E$1315, $A18)</f>
        <v>26</v>
      </c>
      <c r="CP18">
        <f>SUMIFS(DataRegularSeason20242025!$AA$3:$AA$1315,DataRegularSeason20242025!$B$3:$B$1315, "&lt;=" &amp; CP$1, DataRegularSeason20242025!$D$3:$D$1315, $A18)+SUMIFS(DataRegularSeason20242025!$AB$3:$AB$1315,DataRegularSeason20242025!$B$3:$B$1315, "&lt;=" &amp; CP$1, DataRegularSeason20242025!$E$3:$E$1315, $A18)</f>
        <v>26</v>
      </c>
      <c r="CQ18">
        <f>SUMIFS(DataRegularSeason20242025!$AA$3:$AA$1315,DataRegularSeason20242025!$B$3:$B$1315, "&lt;=" &amp; CQ$1, DataRegularSeason20242025!$D$3:$D$1315, $A18)+SUMIFS(DataRegularSeason20242025!$AB$3:$AB$1315,DataRegularSeason20242025!$B$3:$B$1315, "&lt;=" &amp; CQ$1, DataRegularSeason20242025!$E$3:$E$1315, $A18)</f>
        <v>26</v>
      </c>
      <c r="CR18">
        <f>SUMIFS(DataRegularSeason20242025!$AA$3:$AA$1315,DataRegularSeason20242025!$B$3:$B$1315, "&lt;=" &amp; CR$1, DataRegularSeason20242025!$D$3:$D$1315, $A18)+SUMIFS(DataRegularSeason20242025!$AB$3:$AB$1315,DataRegularSeason20242025!$B$3:$B$1315, "&lt;=" &amp; CR$1, DataRegularSeason20242025!$E$3:$E$1315, $A18)</f>
        <v>26</v>
      </c>
      <c r="CS18">
        <f>SUMIFS(DataRegularSeason20242025!$AA$3:$AA$1315,DataRegularSeason20242025!$B$3:$B$1315, "&lt;=" &amp; CS$1, DataRegularSeason20242025!$D$3:$D$1315, $A18)+SUMIFS(DataRegularSeason20242025!$AB$3:$AB$1315,DataRegularSeason20242025!$B$3:$B$1315, "&lt;=" &amp; CS$1, DataRegularSeason20242025!$E$3:$E$1315, $A18)</f>
        <v>26</v>
      </c>
      <c r="CT18">
        <f>SUMIFS(DataRegularSeason20242025!$AA$3:$AA$1315,DataRegularSeason20242025!$B$3:$B$1315, "&lt;=" &amp; CT$1, DataRegularSeason20242025!$D$3:$D$1315, $A18)+SUMIFS(DataRegularSeason20242025!$AB$3:$AB$1315,DataRegularSeason20242025!$B$3:$B$1315, "&lt;=" &amp; CT$1, DataRegularSeason20242025!$E$3:$E$1315, $A18)</f>
        <v>26</v>
      </c>
      <c r="CU18">
        <f>SUMIFS(DataRegularSeason20242025!$AA$3:$AA$1315,DataRegularSeason20242025!$B$3:$B$1315, "&lt;=" &amp; CU$1, DataRegularSeason20242025!$D$3:$D$1315, $A18)+SUMIFS(DataRegularSeason20242025!$AB$3:$AB$1315,DataRegularSeason20242025!$B$3:$B$1315, "&lt;=" &amp; CU$1, DataRegularSeason20242025!$E$3:$E$1315, $A18)</f>
        <v>26</v>
      </c>
      <c r="CV18">
        <f>SUMIFS(DataRegularSeason20242025!$AA$3:$AA$1315,DataRegularSeason20242025!$B$3:$B$1315, "&lt;=" &amp; CV$1, DataRegularSeason20242025!$D$3:$D$1315, $A18)+SUMIFS(DataRegularSeason20242025!$AB$3:$AB$1315,DataRegularSeason20242025!$B$3:$B$1315, "&lt;=" &amp; CV$1, DataRegularSeason20242025!$E$3:$E$1315, $A18)</f>
        <v>26</v>
      </c>
      <c r="CW18">
        <f>SUMIFS(DataRegularSeason20242025!$AA$3:$AA$1315,DataRegularSeason20242025!$B$3:$B$1315, "&lt;=" &amp; CW$1, DataRegularSeason20242025!$D$3:$D$1315, $A18)+SUMIFS(DataRegularSeason20242025!$AB$3:$AB$1315,DataRegularSeason20242025!$B$3:$B$1315, "&lt;=" &amp; CW$1, DataRegularSeason20242025!$E$3:$E$1315, $A18)</f>
        <v>26</v>
      </c>
      <c r="CX18">
        <f>SUMIFS(DataRegularSeason20242025!$AA$3:$AA$1315,DataRegularSeason20242025!$B$3:$B$1315, "&lt;=" &amp; CX$1, DataRegularSeason20242025!$D$3:$D$1315, $A18)+SUMIFS(DataRegularSeason20242025!$AB$3:$AB$1315,DataRegularSeason20242025!$B$3:$B$1315, "&lt;=" &amp; CX$1, DataRegularSeason20242025!$E$3:$E$1315, $A18)</f>
        <v>26</v>
      </c>
      <c r="CY18">
        <f>SUMIFS(DataRegularSeason20242025!$AA$3:$AA$1315,DataRegularSeason20242025!$B$3:$B$1315, "&lt;=" &amp; CY$1, DataRegularSeason20242025!$D$3:$D$1315, $A18)+SUMIFS(DataRegularSeason20242025!$AB$3:$AB$1315,DataRegularSeason20242025!$B$3:$B$1315, "&lt;=" &amp; CY$1, DataRegularSeason20242025!$E$3:$E$1315, $A18)</f>
        <v>26</v>
      </c>
      <c r="CZ18">
        <f>SUMIFS(DataRegularSeason20242025!$AA$3:$AA$1315,DataRegularSeason20242025!$B$3:$B$1315, "&lt;=" &amp; CZ$1, DataRegularSeason20242025!$D$3:$D$1315, $A18)+SUMIFS(DataRegularSeason20242025!$AB$3:$AB$1315,DataRegularSeason20242025!$B$3:$B$1315, "&lt;=" &amp; CZ$1, DataRegularSeason20242025!$E$3:$E$1315, $A18)</f>
        <v>26</v>
      </c>
      <c r="DA18">
        <f>SUMIFS(DataRegularSeason20242025!$AA$3:$AA$1315,DataRegularSeason20242025!$B$3:$B$1315, "&lt;=" &amp; DA$1, DataRegularSeason20242025!$D$3:$D$1315, $A18)+SUMIFS(DataRegularSeason20242025!$AB$3:$AB$1315,DataRegularSeason20242025!$B$3:$B$1315, "&lt;=" &amp; DA$1, DataRegularSeason20242025!$E$3:$E$1315, $A18)</f>
        <v>26</v>
      </c>
      <c r="DB18">
        <f>SUMIFS(DataRegularSeason20242025!$AA$3:$AA$1315,DataRegularSeason20242025!$B$3:$B$1315, "&lt;=" &amp; DB$1, DataRegularSeason20242025!$D$3:$D$1315, $A18)+SUMIFS(DataRegularSeason20242025!$AB$3:$AB$1315,DataRegularSeason20242025!$B$3:$B$1315, "&lt;=" &amp; DB$1, DataRegularSeason20242025!$E$3:$E$1315, $A18)</f>
        <v>26</v>
      </c>
      <c r="DC18">
        <f>SUMIFS(DataRegularSeason20242025!$AA$3:$AA$1315,DataRegularSeason20242025!$B$3:$B$1315, "&lt;=" &amp; DC$1, DataRegularSeason20242025!$D$3:$D$1315, $A18)+SUMIFS(DataRegularSeason20242025!$AB$3:$AB$1315,DataRegularSeason20242025!$B$3:$B$1315, "&lt;=" &amp; DC$1, DataRegularSeason20242025!$E$3:$E$1315, $A18)</f>
        <v>26</v>
      </c>
      <c r="DD18">
        <f>SUMIFS(DataRegularSeason20242025!$AA$3:$AA$1315,DataRegularSeason20242025!$B$3:$B$1315, "&lt;=" &amp; DD$1, DataRegularSeason20242025!$D$3:$D$1315, $A18)+SUMIFS(DataRegularSeason20242025!$AB$3:$AB$1315,DataRegularSeason20242025!$B$3:$B$1315, "&lt;=" &amp; DD$1, DataRegularSeason20242025!$E$3:$E$1315, $A18)</f>
        <v>26</v>
      </c>
      <c r="DE18">
        <f>SUMIFS(DataRegularSeason20242025!$AA$3:$AA$1315,DataRegularSeason20242025!$B$3:$B$1315, "&lt;=" &amp; DE$1, DataRegularSeason20242025!$D$3:$D$1315, $A18)+SUMIFS(DataRegularSeason20242025!$AB$3:$AB$1315,DataRegularSeason20242025!$B$3:$B$1315, "&lt;=" &amp; DE$1, DataRegularSeason20242025!$E$3:$E$1315, $A18)</f>
        <v>26</v>
      </c>
      <c r="DF18">
        <f>SUMIFS(DataRegularSeason20242025!$AA$3:$AA$1315,DataRegularSeason20242025!$B$3:$B$1315, "&lt;=" &amp; DF$1, DataRegularSeason20242025!$D$3:$D$1315, $A18)+SUMIFS(DataRegularSeason20242025!$AB$3:$AB$1315,DataRegularSeason20242025!$B$3:$B$1315, "&lt;=" &amp; DF$1, DataRegularSeason20242025!$E$3:$E$1315, $A18)</f>
        <v>26</v>
      </c>
      <c r="DG18">
        <f>SUMIFS(DataRegularSeason20242025!$AA$3:$AA$1315,DataRegularSeason20242025!$B$3:$B$1315, "&lt;=" &amp; DG$1, DataRegularSeason20242025!$D$3:$D$1315, $A18)+SUMIFS(DataRegularSeason20242025!$AB$3:$AB$1315,DataRegularSeason20242025!$B$3:$B$1315, "&lt;=" &amp; DG$1, DataRegularSeason20242025!$E$3:$E$1315, $A18)</f>
        <v>26</v>
      </c>
      <c r="DH18">
        <f>SUMIFS(DataRegularSeason20242025!$AA$3:$AA$1315,DataRegularSeason20242025!$B$3:$B$1315, "&lt;=" &amp; DH$1, DataRegularSeason20242025!$D$3:$D$1315, $A18)+SUMIFS(DataRegularSeason20242025!$AB$3:$AB$1315,DataRegularSeason20242025!$B$3:$B$1315, "&lt;=" &amp; DH$1, DataRegularSeason20242025!$E$3:$E$1315, $A18)</f>
        <v>26</v>
      </c>
      <c r="DI18">
        <f>SUMIFS(DataRegularSeason20242025!$AA$3:$AA$1315,DataRegularSeason20242025!$B$3:$B$1315, "&lt;=" &amp; DI$1, DataRegularSeason20242025!$D$3:$D$1315, $A18)+SUMIFS(DataRegularSeason20242025!$AB$3:$AB$1315,DataRegularSeason20242025!$B$3:$B$1315, "&lt;=" &amp; DI$1, DataRegularSeason20242025!$E$3:$E$1315, $A18)</f>
        <v>26</v>
      </c>
      <c r="DJ18">
        <f>SUMIFS(DataRegularSeason20242025!$AA$3:$AA$1315,DataRegularSeason20242025!$B$3:$B$1315, "&lt;=" &amp; DJ$1, DataRegularSeason20242025!$D$3:$D$1315, $A18)+SUMIFS(DataRegularSeason20242025!$AB$3:$AB$1315,DataRegularSeason20242025!$B$3:$B$1315, "&lt;=" &amp; DJ$1, DataRegularSeason20242025!$E$3:$E$1315, $A18)</f>
        <v>26</v>
      </c>
      <c r="DK18">
        <f>SUMIFS(DataRegularSeason20242025!$AA$3:$AA$1315,DataRegularSeason20242025!$B$3:$B$1315, "&lt;=" &amp; DK$1, DataRegularSeason20242025!$D$3:$D$1315, $A18)+SUMIFS(DataRegularSeason20242025!$AB$3:$AB$1315,DataRegularSeason20242025!$B$3:$B$1315, "&lt;=" &amp; DK$1, DataRegularSeason20242025!$E$3:$E$1315, $A18)</f>
        <v>26</v>
      </c>
      <c r="DL18">
        <f>SUMIFS(DataRegularSeason20242025!$AA$3:$AA$1315,DataRegularSeason20242025!$B$3:$B$1315, "&lt;=" &amp; DL$1, DataRegularSeason20242025!$D$3:$D$1315, $A18)+SUMIFS(DataRegularSeason20242025!$AB$3:$AB$1315,DataRegularSeason20242025!$B$3:$B$1315, "&lt;=" &amp; DL$1, DataRegularSeason20242025!$E$3:$E$1315, $A18)</f>
        <v>26</v>
      </c>
      <c r="DM18">
        <f>SUMIFS(DataRegularSeason20242025!$AA$3:$AA$1315,DataRegularSeason20242025!$B$3:$B$1315, "&lt;=" &amp; DM$1, DataRegularSeason20242025!$D$3:$D$1315, $A18)+SUMIFS(DataRegularSeason20242025!$AB$3:$AB$1315,DataRegularSeason20242025!$B$3:$B$1315, "&lt;=" &amp; DM$1, DataRegularSeason20242025!$E$3:$E$1315, $A18)</f>
        <v>26</v>
      </c>
      <c r="DN18">
        <f>SUMIFS(DataRegularSeason20242025!$AA$3:$AA$1315,DataRegularSeason20242025!$B$3:$B$1315, "&lt;=" &amp; DN$1, DataRegularSeason20242025!$D$3:$D$1315, $A18)+SUMIFS(DataRegularSeason20242025!$AB$3:$AB$1315,DataRegularSeason20242025!$B$3:$B$1315, "&lt;=" &amp; DN$1, DataRegularSeason20242025!$E$3:$E$1315, $A18)</f>
        <v>26</v>
      </c>
      <c r="DO18">
        <f>SUMIFS(DataRegularSeason20242025!$AA$3:$AA$1315,DataRegularSeason20242025!$B$3:$B$1315, "&lt;=" &amp; DO$1, DataRegularSeason20242025!$D$3:$D$1315, $A18)+SUMIFS(DataRegularSeason20242025!$AB$3:$AB$1315,DataRegularSeason20242025!$B$3:$B$1315, "&lt;=" &amp; DO$1, DataRegularSeason20242025!$E$3:$E$1315, $A18)</f>
        <v>26</v>
      </c>
      <c r="DP18">
        <f>SUMIFS(DataRegularSeason20242025!$AA$3:$AA$1315,DataRegularSeason20242025!$B$3:$B$1315, "&lt;=" &amp; DP$1, DataRegularSeason20242025!$D$3:$D$1315, $A18)+SUMIFS(DataRegularSeason20242025!$AB$3:$AB$1315,DataRegularSeason20242025!$B$3:$B$1315, "&lt;=" &amp; DP$1, DataRegularSeason20242025!$E$3:$E$1315, $A18)</f>
        <v>26</v>
      </c>
      <c r="DQ18">
        <f>SUMIFS(DataRegularSeason20242025!$AA$3:$AA$1315,DataRegularSeason20242025!$B$3:$B$1315, "&lt;=" &amp; DQ$1, DataRegularSeason20242025!$D$3:$D$1315, $A18)+SUMIFS(DataRegularSeason20242025!$AB$3:$AB$1315,DataRegularSeason20242025!$B$3:$B$1315, "&lt;=" &amp; DQ$1, DataRegularSeason20242025!$E$3:$E$1315, $A18)</f>
        <v>26</v>
      </c>
      <c r="DR18">
        <f>SUMIFS(DataRegularSeason20242025!$AA$3:$AA$1315,DataRegularSeason20242025!$B$3:$B$1315, "&lt;=" &amp; DR$1, DataRegularSeason20242025!$D$3:$D$1315, $A18)+SUMIFS(DataRegularSeason20242025!$AB$3:$AB$1315,DataRegularSeason20242025!$B$3:$B$1315, "&lt;=" &amp; DR$1, DataRegularSeason20242025!$E$3:$E$1315, $A18)</f>
        <v>26</v>
      </c>
      <c r="DS18">
        <f>SUMIFS(DataRegularSeason20242025!$AA$3:$AA$1315,DataRegularSeason20242025!$B$3:$B$1315, "&lt;=" &amp; DS$1, DataRegularSeason20242025!$D$3:$D$1315, $A18)+SUMIFS(DataRegularSeason20242025!$AB$3:$AB$1315,DataRegularSeason20242025!$B$3:$B$1315, "&lt;=" &amp; DS$1, DataRegularSeason20242025!$E$3:$E$1315, $A18)</f>
        <v>26</v>
      </c>
      <c r="DT18">
        <f>SUMIFS(DataRegularSeason20242025!$AA$3:$AA$1315,DataRegularSeason20242025!$B$3:$B$1315, "&lt;=" &amp; DT$1, DataRegularSeason20242025!$D$3:$D$1315, $A18)+SUMIFS(DataRegularSeason20242025!$AB$3:$AB$1315,DataRegularSeason20242025!$B$3:$B$1315, "&lt;=" &amp; DT$1, DataRegularSeason20242025!$E$3:$E$1315, $A18)</f>
        <v>26</v>
      </c>
      <c r="DU18">
        <f>SUMIFS(DataRegularSeason20242025!$AA$3:$AA$1315,DataRegularSeason20242025!$B$3:$B$1315, "&lt;=" &amp; DU$1, DataRegularSeason20242025!$D$3:$D$1315, $A18)+SUMIFS(DataRegularSeason20242025!$AB$3:$AB$1315,DataRegularSeason20242025!$B$3:$B$1315, "&lt;=" &amp; DU$1, DataRegularSeason20242025!$E$3:$E$1315, $A18)</f>
        <v>26</v>
      </c>
      <c r="DV18">
        <f>SUMIFS(DataRegularSeason20242025!$AA$3:$AA$1315,DataRegularSeason20242025!$B$3:$B$1315, "&lt;=" &amp; DV$1, DataRegularSeason20242025!$D$3:$D$1315, $A18)+SUMIFS(DataRegularSeason20242025!$AB$3:$AB$1315,DataRegularSeason20242025!$B$3:$B$1315, "&lt;=" &amp; DV$1, DataRegularSeason20242025!$E$3:$E$1315, $A18)</f>
        <v>26</v>
      </c>
      <c r="DW18">
        <f>SUMIFS(DataRegularSeason20242025!$AA$3:$AA$1315,DataRegularSeason20242025!$B$3:$B$1315, "&lt;=" &amp; DW$1, DataRegularSeason20242025!$D$3:$D$1315, $A18)+SUMIFS(DataRegularSeason20242025!$AB$3:$AB$1315,DataRegularSeason20242025!$B$3:$B$1315, "&lt;=" &amp; DW$1, DataRegularSeason20242025!$E$3:$E$1315, $A18)</f>
        <v>26</v>
      </c>
      <c r="DX18">
        <f>SUMIFS(DataRegularSeason20242025!$AA$3:$AA$1315,DataRegularSeason20242025!$B$3:$B$1315, "&lt;=" &amp; DX$1, DataRegularSeason20242025!$D$3:$D$1315, $A18)+SUMIFS(DataRegularSeason20242025!$AB$3:$AB$1315,DataRegularSeason20242025!$B$3:$B$1315, "&lt;=" &amp; DX$1, DataRegularSeason20242025!$E$3:$E$1315, $A18)</f>
        <v>26</v>
      </c>
      <c r="DY18">
        <f>SUMIFS(DataRegularSeason20242025!$AA$3:$AA$1315,DataRegularSeason20242025!$B$3:$B$1315, "&lt;=" &amp; DY$1, DataRegularSeason20242025!$D$3:$D$1315, $A18)+SUMIFS(DataRegularSeason20242025!$AB$3:$AB$1315,DataRegularSeason20242025!$B$3:$B$1315, "&lt;=" &amp; DY$1, DataRegularSeason20242025!$E$3:$E$1315, $A18)</f>
        <v>26</v>
      </c>
      <c r="DZ18">
        <f>SUMIFS(DataRegularSeason20242025!$AA$3:$AA$1315,DataRegularSeason20242025!$B$3:$B$1315, "&lt;=" &amp; DZ$1, DataRegularSeason20242025!$D$3:$D$1315, $A18)+SUMIFS(DataRegularSeason20242025!$AB$3:$AB$1315,DataRegularSeason20242025!$B$3:$B$1315, "&lt;=" &amp; DZ$1, DataRegularSeason20242025!$E$3:$E$1315, $A18)</f>
        <v>26</v>
      </c>
      <c r="EA18">
        <f>SUMIFS(DataRegularSeason20242025!$AA$3:$AA$1315,DataRegularSeason20242025!$B$3:$B$1315, "&lt;=" &amp; EA$1, DataRegularSeason20242025!$D$3:$D$1315, $A18)+SUMIFS(DataRegularSeason20242025!$AB$3:$AB$1315,DataRegularSeason20242025!$B$3:$B$1315, "&lt;=" &amp; EA$1, DataRegularSeason20242025!$E$3:$E$1315, $A18)</f>
        <v>26</v>
      </c>
      <c r="EB18">
        <f>SUMIFS(DataRegularSeason20242025!$AA$3:$AA$1315,DataRegularSeason20242025!$B$3:$B$1315, "&lt;=" &amp; EB$1, DataRegularSeason20242025!$D$3:$D$1315, $A18)+SUMIFS(DataRegularSeason20242025!$AB$3:$AB$1315,DataRegularSeason20242025!$B$3:$B$1315, "&lt;=" &amp; EB$1, DataRegularSeason20242025!$E$3:$E$1315, $A18)</f>
        <v>26</v>
      </c>
      <c r="EC18">
        <f>SUMIFS(DataRegularSeason20242025!$AA$3:$AA$1315,DataRegularSeason20242025!$B$3:$B$1315, "&lt;=" &amp; EC$1, DataRegularSeason20242025!$D$3:$D$1315, $A18)+SUMIFS(DataRegularSeason20242025!$AB$3:$AB$1315,DataRegularSeason20242025!$B$3:$B$1315, "&lt;=" &amp; EC$1, DataRegularSeason20242025!$E$3:$E$1315, $A18)</f>
        <v>26</v>
      </c>
      <c r="ED18">
        <f>SUMIFS(DataRegularSeason20242025!$AA$3:$AA$1315,DataRegularSeason20242025!$B$3:$B$1315, "&lt;=" &amp; ED$1, DataRegularSeason20242025!$D$3:$D$1315, $A18)+SUMIFS(DataRegularSeason20242025!$AB$3:$AB$1315,DataRegularSeason20242025!$B$3:$B$1315, "&lt;=" &amp; ED$1, DataRegularSeason20242025!$E$3:$E$1315, $A18)</f>
        <v>26</v>
      </c>
      <c r="EE18">
        <f>SUMIFS(DataRegularSeason20242025!$AA$3:$AA$1315,DataRegularSeason20242025!$B$3:$B$1315, "&lt;=" &amp; EE$1, DataRegularSeason20242025!$D$3:$D$1315, $A18)+SUMIFS(DataRegularSeason20242025!$AB$3:$AB$1315,DataRegularSeason20242025!$B$3:$B$1315, "&lt;=" &amp; EE$1, DataRegularSeason20242025!$E$3:$E$1315, $A18)</f>
        <v>26</v>
      </c>
      <c r="EF18">
        <f>SUMIFS(DataRegularSeason20242025!$AA$3:$AA$1315,DataRegularSeason20242025!$B$3:$B$1315, "&lt;=" &amp; EF$1, DataRegularSeason20242025!$D$3:$D$1315, $A18)+SUMIFS(DataRegularSeason20242025!$AB$3:$AB$1315,DataRegularSeason20242025!$B$3:$B$1315, "&lt;=" &amp; EF$1, DataRegularSeason20242025!$E$3:$E$1315, $A18)</f>
        <v>26</v>
      </c>
      <c r="EG18">
        <f>SUMIFS(DataRegularSeason20242025!$AA$3:$AA$1315,DataRegularSeason20242025!$B$3:$B$1315, "&lt;=" &amp; EG$1, DataRegularSeason20242025!$D$3:$D$1315, $A18)+SUMIFS(DataRegularSeason20242025!$AB$3:$AB$1315,DataRegularSeason20242025!$B$3:$B$1315, "&lt;=" &amp; EG$1, DataRegularSeason20242025!$E$3:$E$1315, $A18)</f>
        <v>26</v>
      </c>
      <c r="EH18">
        <f>SUMIFS(DataRegularSeason20242025!$AA$3:$AA$1315,DataRegularSeason20242025!$B$3:$B$1315, "&lt;=" &amp; EH$1, DataRegularSeason20242025!$D$3:$D$1315, $A18)+SUMIFS(DataRegularSeason20242025!$AB$3:$AB$1315,DataRegularSeason20242025!$B$3:$B$1315, "&lt;=" &amp; EH$1, DataRegularSeason20242025!$E$3:$E$1315, $A18)</f>
        <v>26</v>
      </c>
      <c r="EI18">
        <f>SUMIFS(DataRegularSeason20242025!$AA$3:$AA$1315,DataRegularSeason20242025!$B$3:$B$1315, "&lt;=" &amp; EI$1, DataRegularSeason20242025!$D$3:$D$1315, $A18)+SUMIFS(DataRegularSeason20242025!$AB$3:$AB$1315,DataRegularSeason20242025!$B$3:$B$1315, "&lt;=" &amp; EI$1, DataRegularSeason20242025!$E$3:$E$1315, $A18)</f>
        <v>26</v>
      </c>
      <c r="EJ18">
        <f>SUMIFS(DataRegularSeason20242025!$AA$3:$AA$1315,DataRegularSeason20242025!$B$3:$B$1315, "&lt;=" &amp; EJ$1, DataRegularSeason20242025!$D$3:$D$1315, $A18)+SUMIFS(DataRegularSeason20242025!$AB$3:$AB$1315,DataRegularSeason20242025!$B$3:$B$1315, "&lt;=" &amp; EJ$1, DataRegularSeason20242025!$E$3:$E$1315, $A18)</f>
        <v>26</v>
      </c>
      <c r="EK18">
        <f>SUMIFS(DataRegularSeason20242025!$AA$3:$AA$1315,DataRegularSeason20242025!$B$3:$B$1315, "&lt;=" &amp; EK$1, DataRegularSeason20242025!$D$3:$D$1315, $A18)+SUMIFS(DataRegularSeason20242025!$AB$3:$AB$1315,DataRegularSeason20242025!$B$3:$B$1315, "&lt;=" &amp; EK$1, DataRegularSeason20242025!$E$3:$E$1315, $A18)</f>
        <v>26</v>
      </c>
      <c r="EL18">
        <f>SUMIFS(DataRegularSeason20242025!$AA$3:$AA$1315,DataRegularSeason20242025!$B$3:$B$1315, "&lt;=" &amp; EL$1, DataRegularSeason20242025!$D$3:$D$1315, $A18)+SUMIFS(DataRegularSeason20242025!$AB$3:$AB$1315,DataRegularSeason20242025!$B$3:$B$1315, "&lt;=" &amp; EL$1, DataRegularSeason20242025!$E$3:$E$1315, $A18)</f>
        <v>26</v>
      </c>
      <c r="EM18">
        <f>SUMIFS(DataRegularSeason20242025!$AA$3:$AA$1315,DataRegularSeason20242025!$B$3:$B$1315, "&lt;=" &amp; EM$1, DataRegularSeason20242025!$D$3:$D$1315, $A18)+SUMIFS(DataRegularSeason20242025!$AB$3:$AB$1315,DataRegularSeason20242025!$B$3:$B$1315, "&lt;=" &amp; EM$1, DataRegularSeason20242025!$E$3:$E$1315, $A18)</f>
        <v>26</v>
      </c>
      <c r="EN18">
        <f>SUMIFS(DataRegularSeason20242025!$AA$3:$AA$1315,DataRegularSeason20242025!$B$3:$B$1315, "&lt;=" &amp; EN$1, DataRegularSeason20242025!$D$3:$D$1315, $A18)+SUMIFS(DataRegularSeason20242025!$AB$3:$AB$1315,DataRegularSeason20242025!$B$3:$B$1315, "&lt;=" &amp; EN$1, DataRegularSeason20242025!$E$3:$E$1315, $A18)</f>
        <v>26</v>
      </c>
      <c r="EO18">
        <f>SUMIFS(DataRegularSeason20242025!$AA$3:$AA$1315,DataRegularSeason20242025!$B$3:$B$1315, "&lt;=" &amp; EO$1, DataRegularSeason20242025!$D$3:$D$1315, $A18)+SUMIFS(DataRegularSeason20242025!$AB$3:$AB$1315,DataRegularSeason20242025!$B$3:$B$1315, "&lt;=" &amp; EO$1, DataRegularSeason20242025!$E$3:$E$1315, $A18)</f>
        <v>26</v>
      </c>
      <c r="EP18">
        <f>SUMIFS(DataRegularSeason20242025!$AA$3:$AA$1315,DataRegularSeason20242025!$B$3:$B$1315, "&lt;=" &amp; EP$1, DataRegularSeason20242025!$D$3:$D$1315, $A18)+SUMIFS(DataRegularSeason20242025!$AB$3:$AB$1315,DataRegularSeason20242025!$B$3:$B$1315, "&lt;=" &amp; EP$1, DataRegularSeason20242025!$E$3:$E$1315, $A18)</f>
        <v>26</v>
      </c>
      <c r="EQ18">
        <f>SUMIFS(DataRegularSeason20242025!$AA$3:$AA$1315,DataRegularSeason20242025!$B$3:$B$1315, "&lt;=" &amp; EQ$1, DataRegularSeason20242025!$D$3:$D$1315, $A18)+SUMIFS(DataRegularSeason20242025!$AB$3:$AB$1315,DataRegularSeason20242025!$B$3:$B$1315, "&lt;=" &amp; EQ$1, DataRegularSeason20242025!$E$3:$E$1315, $A18)</f>
        <v>26</v>
      </c>
      <c r="ER18">
        <f>SUMIFS(DataRegularSeason20242025!$AA$3:$AA$1315,DataRegularSeason20242025!$B$3:$B$1315, "&lt;=" &amp; ER$1, DataRegularSeason20242025!$D$3:$D$1315, $A18)+SUMIFS(DataRegularSeason20242025!$AB$3:$AB$1315,DataRegularSeason20242025!$B$3:$B$1315, "&lt;=" &amp; ER$1, DataRegularSeason20242025!$E$3:$E$1315, $A18)</f>
        <v>26</v>
      </c>
      <c r="ES18">
        <f>SUMIFS(DataRegularSeason20242025!$AA$3:$AA$1315,DataRegularSeason20242025!$B$3:$B$1315, "&lt;=" &amp; ES$1, DataRegularSeason20242025!$D$3:$D$1315, $A18)+SUMIFS(DataRegularSeason20242025!$AB$3:$AB$1315,DataRegularSeason20242025!$B$3:$B$1315, "&lt;=" &amp; ES$1, DataRegularSeason20242025!$E$3:$E$1315, $A18)</f>
        <v>26</v>
      </c>
      <c r="ET18">
        <f>SUMIFS(DataRegularSeason20242025!$AA$3:$AA$1315,DataRegularSeason20242025!$B$3:$B$1315, "&lt;=" &amp; ET$1, DataRegularSeason20242025!$D$3:$D$1315, $A18)+SUMIFS(DataRegularSeason20242025!$AB$3:$AB$1315,DataRegularSeason20242025!$B$3:$B$1315, "&lt;=" &amp; ET$1, DataRegularSeason20242025!$E$3:$E$1315, $A18)</f>
        <v>26</v>
      </c>
      <c r="EU18">
        <f>SUMIFS(DataRegularSeason20242025!$AA$3:$AA$1315,DataRegularSeason20242025!$B$3:$B$1315, "&lt;=" &amp; EU$1, DataRegularSeason20242025!$D$3:$D$1315, $A18)+SUMIFS(DataRegularSeason20242025!$AB$3:$AB$1315,DataRegularSeason20242025!$B$3:$B$1315, "&lt;=" &amp; EU$1, DataRegularSeason20242025!$E$3:$E$1315, $A18)</f>
        <v>26</v>
      </c>
      <c r="EV18">
        <f>SUMIFS(DataRegularSeason20242025!$AA$3:$AA$1315,DataRegularSeason20242025!$B$3:$B$1315, "&lt;=" &amp; EV$1, DataRegularSeason20242025!$D$3:$D$1315, $A18)+SUMIFS(DataRegularSeason20242025!$AB$3:$AB$1315,DataRegularSeason20242025!$B$3:$B$1315, "&lt;=" &amp; EV$1, DataRegularSeason20242025!$E$3:$E$1315, $A18)</f>
        <v>26</v>
      </c>
      <c r="EW18">
        <f>SUMIFS(DataRegularSeason20242025!$AA$3:$AA$1315,DataRegularSeason20242025!$B$3:$B$1315, "&lt;=" &amp; EW$1, DataRegularSeason20242025!$D$3:$D$1315, $A18)+SUMIFS(DataRegularSeason20242025!$AB$3:$AB$1315,DataRegularSeason20242025!$B$3:$B$1315, "&lt;=" &amp; EW$1, DataRegularSeason20242025!$E$3:$E$1315, $A18)</f>
        <v>26</v>
      </c>
      <c r="EX18">
        <f>SUMIFS(DataRegularSeason20242025!$AA$3:$AA$1315,DataRegularSeason20242025!$B$3:$B$1315, "&lt;=" &amp; EX$1, DataRegularSeason20242025!$D$3:$D$1315, $A18)+SUMIFS(DataRegularSeason20242025!$AB$3:$AB$1315,DataRegularSeason20242025!$B$3:$B$1315, "&lt;=" &amp; EX$1, DataRegularSeason20242025!$E$3:$E$1315, $A18)</f>
        <v>26</v>
      </c>
      <c r="EY18">
        <f>SUMIFS(DataRegularSeason20242025!$AA$3:$AA$1315,DataRegularSeason20242025!$B$3:$B$1315, "&lt;=" &amp; EY$1, DataRegularSeason20242025!$D$3:$D$1315, $A18)+SUMIFS(DataRegularSeason20242025!$AB$3:$AB$1315,DataRegularSeason20242025!$B$3:$B$1315, "&lt;=" &amp; EY$1, DataRegularSeason20242025!$E$3:$E$1315, $A18)</f>
        <v>26</v>
      </c>
      <c r="EZ18">
        <f>SUMIFS(DataRegularSeason20242025!$AA$3:$AA$1315,DataRegularSeason20242025!$B$3:$B$1315, "&lt;=" &amp; EZ$1, DataRegularSeason20242025!$D$3:$D$1315, $A18)+SUMIFS(DataRegularSeason20242025!$AB$3:$AB$1315,DataRegularSeason20242025!$B$3:$B$1315, "&lt;=" &amp; EZ$1, DataRegularSeason20242025!$E$3:$E$1315, $A18)</f>
        <v>26</v>
      </c>
      <c r="FA18">
        <f>SUMIFS(DataRegularSeason20242025!$AA$3:$AA$1315,DataRegularSeason20242025!$B$3:$B$1315, "&lt;=" &amp; FA$1, DataRegularSeason20242025!$D$3:$D$1315, $A18)+SUMIFS(DataRegularSeason20242025!$AB$3:$AB$1315,DataRegularSeason20242025!$B$3:$B$1315, "&lt;=" &amp; FA$1, DataRegularSeason20242025!$E$3:$E$1315, $A18)</f>
        <v>26</v>
      </c>
      <c r="FB18">
        <f>SUMIFS(DataRegularSeason20242025!$AA$3:$AA$1315,DataRegularSeason20242025!$B$3:$B$1315, "&lt;=" &amp; FB$1, DataRegularSeason20242025!$D$3:$D$1315, $A18)+SUMIFS(DataRegularSeason20242025!$AB$3:$AB$1315,DataRegularSeason20242025!$B$3:$B$1315, "&lt;=" &amp; FB$1, DataRegularSeason20242025!$E$3:$E$1315, $A18)</f>
        <v>26</v>
      </c>
      <c r="FC18">
        <f>SUMIFS(DataRegularSeason20242025!$AA$3:$AA$1315,DataRegularSeason20242025!$B$3:$B$1315, "&lt;=" &amp; FC$1, DataRegularSeason20242025!$D$3:$D$1315, $A18)+SUMIFS(DataRegularSeason20242025!$AB$3:$AB$1315,DataRegularSeason20242025!$B$3:$B$1315, "&lt;=" &amp; FC$1, DataRegularSeason20242025!$E$3:$E$1315, $A18)</f>
        <v>26</v>
      </c>
      <c r="FD18">
        <f>SUMIFS(DataRegularSeason20242025!$AA$3:$AA$1315,DataRegularSeason20242025!$B$3:$B$1315, "&lt;=" &amp; FD$1, DataRegularSeason20242025!$D$3:$D$1315, $A18)+SUMIFS(DataRegularSeason20242025!$AB$3:$AB$1315,DataRegularSeason20242025!$B$3:$B$1315, "&lt;=" &amp; FD$1, DataRegularSeason20242025!$E$3:$E$1315, $A18)</f>
        <v>26</v>
      </c>
      <c r="FE18">
        <f>SUMIFS(DataRegularSeason20242025!$AA$3:$AA$1315,DataRegularSeason20242025!$B$3:$B$1315, "&lt;=" &amp; FE$1, DataRegularSeason20242025!$D$3:$D$1315, $A18)+SUMIFS(DataRegularSeason20242025!$AB$3:$AB$1315,DataRegularSeason20242025!$B$3:$B$1315, "&lt;=" &amp; FE$1, DataRegularSeason20242025!$E$3:$E$1315, $A18)</f>
        <v>26</v>
      </c>
      <c r="FF18">
        <f>SUMIFS(DataRegularSeason20242025!$AA$3:$AA$1315,DataRegularSeason20242025!$B$3:$B$1315, "&lt;=" &amp; FF$1, DataRegularSeason20242025!$D$3:$D$1315, $A18)+SUMIFS(DataRegularSeason20242025!$AB$3:$AB$1315,DataRegularSeason20242025!$B$3:$B$1315, "&lt;=" &amp; FF$1, DataRegularSeason20242025!$E$3:$E$1315, $A18)</f>
        <v>26</v>
      </c>
      <c r="FG18">
        <f>SUMIFS(DataRegularSeason20242025!$AA$3:$AA$1315,DataRegularSeason20242025!$B$3:$B$1315, "&lt;=" &amp; FG$1, DataRegularSeason20242025!$D$3:$D$1315, $A18)+SUMIFS(DataRegularSeason20242025!$AB$3:$AB$1315,DataRegularSeason20242025!$B$3:$B$1315, "&lt;=" &amp; FG$1, DataRegularSeason20242025!$E$3:$E$1315, $A18)</f>
        <v>26</v>
      </c>
      <c r="FH18">
        <f>SUMIFS(DataRegularSeason20242025!$AA$3:$AA$1315,DataRegularSeason20242025!$B$3:$B$1315, "&lt;=" &amp; FH$1, DataRegularSeason20242025!$D$3:$D$1315, $A18)+SUMIFS(DataRegularSeason20242025!$AB$3:$AB$1315,DataRegularSeason20242025!$B$3:$B$1315, "&lt;=" &amp; FH$1, DataRegularSeason20242025!$E$3:$E$1315, $A18)</f>
        <v>26</v>
      </c>
      <c r="FI18">
        <f>SUMIFS(DataRegularSeason20242025!$AA$3:$AA$1315,DataRegularSeason20242025!$B$3:$B$1315, "&lt;=" &amp; FI$1, DataRegularSeason20242025!$D$3:$D$1315, $A18)+SUMIFS(DataRegularSeason20242025!$AB$3:$AB$1315,DataRegularSeason20242025!$B$3:$B$1315, "&lt;=" &amp; FI$1, DataRegularSeason20242025!$E$3:$E$1315, $A18)</f>
        <v>26</v>
      </c>
      <c r="FJ18">
        <f>SUMIFS(DataRegularSeason20242025!$AA$3:$AA$1315,DataRegularSeason20242025!$B$3:$B$1315, "&lt;=" &amp; FJ$1, DataRegularSeason20242025!$D$3:$D$1315, $A18)+SUMIFS(DataRegularSeason20242025!$AB$3:$AB$1315,DataRegularSeason20242025!$B$3:$B$1315, "&lt;=" &amp; FJ$1, DataRegularSeason20242025!$E$3:$E$1315, $A18)</f>
        <v>26</v>
      </c>
      <c r="FK18">
        <f>SUMIFS(DataRegularSeason20242025!$AA$3:$AA$1315,DataRegularSeason20242025!$B$3:$B$1315, "&lt;=" &amp; FK$1, DataRegularSeason20242025!$D$3:$D$1315, $A18)+SUMIFS(DataRegularSeason20242025!$AB$3:$AB$1315,DataRegularSeason20242025!$B$3:$B$1315, "&lt;=" &amp; FK$1, DataRegularSeason20242025!$E$3:$E$1315, $A18)</f>
        <v>26</v>
      </c>
      <c r="FL18">
        <f>SUMIFS(DataRegularSeason20242025!$AA$3:$AA$1315,DataRegularSeason20242025!$B$3:$B$1315, "&lt;=" &amp; FL$1, DataRegularSeason20242025!$D$3:$D$1315, $A18)+SUMIFS(DataRegularSeason20242025!$AB$3:$AB$1315,DataRegularSeason20242025!$B$3:$B$1315, "&lt;=" &amp; FL$1, DataRegularSeason20242025!$E$3:$E$1315, $A18)</f>
        <v>26</v>
      </c>
      <c r="FM18">
        <f>SUMIFS(DataRegularSeason20242025!$AA$3:$AA$1315,DataRegularSeason20242025!$B$3:$B$1315, "&lt;=" &amp; FM$1, DataRegularSeason20242025!$D$3:$D$1315, $A18)+SUMIFS(DataRegularSeason20242025!$AB$3:$AB$1315,DataRegularSeason20242025!$B$3:$B$1315, "&lt;=" &amp; FM$1, DataRegularSeason20242025!$E$3:$E$1315, $A18)</f>
        <v>26</v>
      </c>
      <c r="FN18">
        <f>SUMIFS(DataRegularSeason20242025!$AA$3:$AA$1315,DataRegularSeason20242025!$B$3:$B$1315, "&lt;=" &amp; FN$1, DataRegularSeason20242025!$D$3:$D$1315, $A18)+SUMIFS(DataRegularSeason20242025!$AB$3:$AB$1315,DataRegularSeason20242025!$B$3:$B$1315, "&lt;=" &amp; FN$1, DataRegularSeason20242025!$E$3:$E$1315, $A18)</f>
        <v>26</v>
      </c>
      <c r="FO18">
        <f>SUMIFS(DataRegularSeason20242025!$AA$3:$AA$1315,DataRegularSeason20242025!$B$3:$B$1315, "&lt;=" &amp; FO$1, DataRegularSeason20242025!$D$3:$D$1315, $A18)+SUMIFS(DataRegularSeason20242025!$AB$3:$AB$1315,DataRegularSeason20242025!$B$3:$B$1315, "&lt;=" &amp; FO$1, DataRegularSeason20242025!$E$3:$E$1315, $A18)</f>
        <v>26</v>
      </c>
      <c r="FP18">
        <f>SUMIFS(DataRegularSeason20242025!$AA$3:$AA$1315,DataRegularSeason20242025!$B$3:$B$1315, "&lt;=" &amp; FP$1, DataRegularSeason20242025!$D$3:$D$1315, $A18)+SUMIFS(DataRegularSeason20242025!$AB$3:$AB$1315,DataRegularSeason20242025!$B$3:$B$1315, "&lt;=" &amp; FP$1, DataRegularSeason20242025!$E$3:$E$1315, $A18)</f>
        <v>26</v>
      </c>
      <c r="FQ18">
        <f>SUMIFS(DataRegularSeason20242025!$AA$3:$AA$1315,DataRegularSeason20242025!$B$3:$B$1315, "&lt;=" &amp; FQ$1, DataRegularSeason20242025!$D$3:$D$1315, $A18)+SUMIFS(DataRegularSeason20242025!$AB$3:$AB$1315,DataRegularSeason20242025!$B$3:$B$1315, "&lt;=" &amp; FQ$1, DataRegularSeason20242025!$E$3:$E$1315, $A18)</f>
        <v>26</v>
      </c>
      <c r="FR18">
        <f>SUMIFS(DataRegularSeason20242025!$AA$3:$AA$1315,DataRegularSeason20242025!$B$3:$B$1315, "&lt;=" &amp; FR$1, DataRegularSeason20242025!$D$3:$D$1315, $A18)+SUMIFS(DataRegularSeason20242025!$AB$3:$AB$1315,DataRegularSeason20242025!$B$3:$B$1315, "&lt;=" &amp; FR$1, DataRegularSeason20242025!$E$3:$E$1315, $A18)</f>
        <v>26</v>
      </c>
      <c r="FS18">
        <f>SUMIFS(DataRegularSeason20242025!$AA$3:$AA$1315,DataRegularSeason20242025!$B$3:$B$1315, "&lt;=" &amp; FS$1, DataRegularSeason20242025!$D$3:$D$1315, $A18)+SUMIFS(DataRegularSeason20242025!$AB$3:$AB$1315,DataRegularSeason20242025!$B$3:$B$1315, "&lt;=" &amp; FS$1, DataRegularSeason20242025!$E$3:$E$1315, $A18)</f>
        <v>26</v>
      </c>
      <c r="FT18">
        <f>SUMIFS(DataRegularSeason20242025!$AA$3:$AA$1315,DataRegularSeason20242025!$B$3:$B$1315, "&lt;=" &amp; FT$1, DataRegularSeason20242025!$D$3:$D$1315, $A18)+SUMIFS(DataRegularSeason20242025!$AB$3:$AB$1315,DataRegularSeason20242025!$B$3:$B$1315, "&lt;=" &amp; FT$1, DataRegularSeason20242025!$E$3:$E$1315, $A18)</f>
        <v>26</v>
      </c>
      <c r="FU18">
        <f>SUMIFS(DataRegularSeason20242025!$AA$3:$AA$1315,DataRegularSeason20242025!$B$3:$B$1315, "&lt;=" &amp; FU$1, DataRegularSeason20242025!$D$3:$D$1315, $A18)+SUMIFS(DataRegularSeason20242025!$AB$3:$AB$1315,DataRegularSeason20242025!$B$3:$B$1315, "&lt;=" &amp; FU$1, DataRegularSeason20242025!$E$3:$E$1315, $A18)</f>
        <v>26</v>
      </c>
      <c r="FV18">
        <f>SUMIFS(DataRegularSeason20242025!$AA$3:$AA$1315,DataRegularSeason20242025!$B$3:$B$1315, "&lt;=" &amp; FV$1, DataRegularSeason20242025!$D$3:$D$1315, $A18)+SUMIFS(DataRegularSeason20242025!$AB$3:$AB$1315,DataRegularSeason20242025!$B$3:$B$1315, "&lt;=" &amp; FV$1, DataRegularSeason20242025!$E$3:$E$1315, $A18)</f>
        <v>26</v>
      </c>
      <c r="FW18">
        <f>SUMIFS(DataRegularSeason20242025!$AA$3:$AA$1315,DataRegularSeason20242025!$B$3:$B$1315, "&lt;=" &amp; FW$1, DataRegularSeason20242025!$D$3:$D$1315, $A18)+SUMIFS(DataRegularSeason20242025!$AB$3:$AB$1315,DataRegularSeason20242025!$B$3:$B$1315, "&lt;=" &amp; FW$1, DataRegularSeason20242025!$E$3:$E$1315, $A18)</f>
        <v>26</v>
      </c>
      <c r="FX18">
        <f>SUMIFS(DataRegularSeason20242025!$AA$3:$AA$1315,DataRegularSeason20242025!$B$3:$B$1315, "&lt;=" &amp; FX$1, DataRegularSeason20242025!$D$3:$D$1315, $A18)+SUMIFS(DataRegularSeason20242025!$AB$3:$AB$1315,DataRegularSeason20242025!$B$3:$B$1315, "&lt;=" &amp; FX$1, DataRegularSeason20242025!$E$3:$E$1315, $A18)</f>
        <v>26</v>
      </c>
      <c r="FY18">
        <f>SUMIFS(DataRegularSeason20242025!$AA$3:$AA$1315,DataRegularSeason20242025!$B$3:$B$1315, "&lt;=" &amp; FY$1, DataRegularSeason20242025!$D$3:$D$1315, $A18)+SUMIFS(DataRegularSeason20242025!$AB$3:$AB$1315,DataRegularSeason20242025!$B$3:$B$1315, "&lt;=" &amp; FY$1, DataRegularSeason20242025!$E$3:$E$1315, $A18)</f>
        <v>26</v>
      </c>
      <c r="FZ18">
        <f>SUMIFS(DataRegularSeason20242025!$AA$3:$AA$1315,DataRegularSeason20242025!$B$3:$B$1315, "&lt;=" &amp; FZ$1, DataRegularSeason20242025!$D$3:$D$1315, $A18)+SUMIFS(DataRegularSeason20242025!$AB$3:$AB$1315,DataRegularSeason20242025!$B$3:$B$1315, "&lt;=" &amp; FZ$1, DataRegularSeason20242025!$E$3:$E$1315, $A18)</f>
        <v>26</v>
      </c>
      <c r="GA18">
        <f>SUMIFS(DataRegularSeason20242025!$AA$3:$AA$1315,DataRegularSeason20242025!$B$3:$B$1315, "&lt;=" &amp; GA$1, DataRegularSeason20242025!$D$3:$D$1315, $A18)+SUMIFS(DataRegularSeason20242025!$AB$3:$AB$1315,DataRegularSeason20242025!$B$3:$B$1315, "&lt;=" &amp; GA$1, DataRegularSeason20242025!$E$3:$E$1315, $A18)</f>
        <v>26</v>
      </c>
      <c r="GB18">
        <f>SUMIFS(DataRegularSeason20242025!$AA$3:$AA$1315,DataRegularSeason20242025!$B$3:$B$1315, "&lt;=" &amp; GB$1, DataRegularSeason20242025!$D$3:$D$1315, $A18)+SUMIFS(DataRegularSeason20242025!$AB$3:$AB$1315,DataRegularSeason20242025!$B$3:$B$1315, "&lt;=" &amp; GB$1, DataRegularSeason20242025!$E$3:$E$1315, $A18)</f>
        <v>26</v>
      </c>
      <c r="GC18">
        <f>SUMIFS(DataRegularSeason20242025!$AA$3:$AA$1315,DataRegularSeason20242025!$B$3:$B$1315, "&lt;=" &amp; GC$1, DataRegularSeason20242025!$D$3:$D$1315, $A18)+SUMIFS(DataRegularSeason20242025!$AB$3:$AB$1315,DataRegularSeason20242025!$B$3:$B$1315, "&lt;=" &amp; GC$1, DataRegularSeason20242025!$E$3:$E$1315, $A18)</f>
        <v>26</v>
      </c>
      <c r="GD18">
        <f>SUMIFS(DataRegularSeason20242025!$AA$3:$AA$1315,DataRegularSeason20242025!$B$3:$B$1315, "&lt;=" &amp; GD$1, DataRegularSeason20242025!$D$3:$D$1315, $A18)+SUMIFS(DataRegularSeason20242025!$AB$3:$AB$1315,DataRegularSeason20242025!$B$3:$B$1315, "&lt;=" &amp; GD$1, DataRegularSeason20242025!$E$3:$E$1315, $A18)</f>
        <v>26</v>
      </c>
      <c r="GE18">
        <f>SUMIFS(DataRegularSeason20242025!$AA$3:$AA$1315,DataRegularSeason20242025!$B$3:$B$1315, "&lt;=" &amp; GE$1, DataRegularSeason20242025!$D$3:$D$1315, $A18)+SUMIFS(DataRegularSeason20242025!$AB$3:$AB$1315,DataRegularSeason20242025!$B$3:$B$1315, "&lt;=" &amp; GE$1, DataRegularSeason20242025!$E$3:$E$1315, $A18)</f>
        <v>26</v>
      </c>
      <c r="GF18">
        <f>SUMIFS(DataRegularSeason20242025!$AA$3:$AA$1315,DataRegularSeason20242025!$B$3:$B$1315, "&lt;=" &amp; GF$1, DataRegularSeason20242025!$D$3:$D$1315, $A18)+SUMIFS(DataRegularSeason20242025!$AB$3:$AB$1315,DataRegularSeason20242025!$B$3:$B$1315, "&lt;=" &amp; GF$1, DataRegularSeason20242025!$E$3:$E$1315, $A18)</f>
        <v>26</v>
      </c>
      <c r="GG18">
        <f>SUMIFS(DataRegularSeason20242025!$AA$3:$AA$1315,DataRegularSeason20242025!$B$3:$B$1315, "&lt;=" &amp; GG$1, DataRegularSeason20242025!$D$3:$D$1315, $A18)+SUMIFS(DataRegularSeason20242025!$AB$3:$AB$1315,DataRegularSeason20242025!$B$3:$B$1315, "&lt;=" &amp; GG$1, DataRegularSeason20242025!$E$3:$E$1315, $A18)</f>
        <v>26</v>
      </c>
      <c r="GH18">
        <f>SUMIFS(DataRegularSeason20242025!$AA$3:$AA$1315,DataRegularSeason20242025!$B$3:$B$1315, "&lt;=" &amp; GH$1, DataRegularSeason20242025!$D$3:$D$1315, $A18)+SUMIFS(DataRegularSeason20242025!$AB$3:$AB$1315,DataRegularSeason20242025!$B$3:$B$1315, "&lt;=" &amp; GH$1, DataRegularSeason20242025!$E$3:$E$1315, $A18)</f>
        <v>26</v>
      </c>
      <c r="GI18">
        <f>SUMIFS(DataRegularSeason20242025!$AA$3:$AA$1315,DataRegularSeason20242025!$B$3:$B$1315, "&lt;=" &amp; GI$1, DataRegularSeason20242025!$D$3:$D$1315, $A18)+SUMIFS(DataRegularSeason20242025!$AB$3:$AB$1315,DataRegularSeason20242025!$B$3:$B$1315, "&lt;=" &amp; GI$1, DataRegularSeason20242025!$E$3:$E$1315, $A18)</f>
        <v>26</v>
      </c>
      <c r="GJ18">
        <f>SUMIFS(DataRegularSeason20242025!$AA$3:$AA$1315,DataRegularSeason20242025!$B$3:$B$1315, "&lt;=" &amp; GJ$1, DataRegularSeason20242025!$D$3:$D$1315, $A18)+SUMIFS(DataRegularSeason20242025!$AB$3:$AB$1315,DataRegularSeason20242025!$B$3:$B$1315, "&lt;=" &amp; GJ$1, DataRegularSeason20242025!$E$3:$E$1315, $A18)</f>
        <v>26</v>
      </c>
      <c r="GK18">
        <f>SUMIFS(DataRegularSeason20242025!$AA$3:$AA$1315,DataRegularSeason20242025!$B$3:$B$1315, "&lt;=" &amp; GK$1, DataRegularSeason20242025!$D$3:$D$1315, $A18)+SUMIFS(DataRegularSeason20242025!$AB$3:$AB$1315,DataRegularSeason20242025!$B$3:$B$1315, "&lt;=" &amp; GK$1, DataRegularSeason20242025!$E$3:$E$1315, $A18)</f>
        <v>26</v>
      </c>
      <c r="GL18">
        <f>SUMIFS(DataRegularSeason20242025!$AA$3:$AA$1315,DataRegularSeason20242025!$B$3:$B$1315, "&lt;=" &amp; GL$1, DataRegularSeason20242025!$D$3:$D$1315, $A18)+SUMIFS(DataRegularSeason20242025!$AB$3:$AB$1315,DataRegularSeason20242025!$B$3:$B$1315, "&lt;=" &amp; GL$1, DataRegularSeason20242025!$E$3:$E$1315, $A18)</f>
        <v>26</v>
      </c>
      <c r="GM18">
        <f>SUMIFS(DataRegularSeason20242025!$AA$3:$AA$1315,DataRegularSeason20242025!$B$3:$B$1315, "&lt;=" &amp; GM$1, DataRegularSeason20242025!$D$3:$D$1315, $A18)+SUMIFS(DataRegularSeason20242025!$AB$3:$AB$1315,DataRegularSeason20242025!$B$3:$B$1315, "&lt;=" &amp; GM$1, DataRegularSeason20242025!$E$3:$E$1315, $A18)</f>
        <v>26</v>
      </c>
      <c r="GN18">
        <f>SUMIFS(DataRegularSeason20242025!$AA$3:$AA$1315,DataRegularSeason20242025!$B$3:$B$1315, "&lt;=" &amp; GN$1, DataRegularSeason20242025!$D$3:$D$1315, $A18)+SUMIFS(DataRegularSeason20242025!$AB$3:$AB$1315,DataRegularSeason20242025!$B$3:$B$1315, "&lt;=" &amp; GN$1, DataRegularSeason20242025!$E$3:$E$1315, $A18)</f>
        <v>26</v>
      </c>
      <c r="GO18">
        <f>SUMIFS(DataRegularSeason20242025!$AA$3:$AA$1315,DataRegularSeason20242025!$B$3:$B$1315, "&lt;=" &amp; GO$1, DataRegularSeason20242025!$D$3:$D$1315, $A18)+SUMIFS(DataRegularSeason20242025!$AB$3:$AB$1315,DataRegularSeason20242025!$B$3:$B$1315, "&lt;=" &amp; GO$1, DataRegularSeason20242025!$E$3:$E$1315, $A18)</f>
        <v>26</v>
      </c>
      <c r="GP18">
        <f>SUMIFS(DataRegularSeason20242025!$AA$3:$AA$1315,DataRegularSeason20242025!$B$3:$B$1315, "&lt;=" &amp; GP$1, DataRegularSeason20242025!$D$3:$D$1315, $A18)+SUMIFS(DataRegularSeason20242025!$AB$3:$AB$1315,DataRegularSeason20242025!$B$3:$B$1315, "&lt;=" &amp; GP$1, DataRegularSeason20242025!$E$3:$E$1315, $A18)</f>
        <v>26</v>
      </c>
      <c r="GQ18">
        <f>SUMIFS(DataRegularSeason20242025!$AA$3:$AA$1315,DataRegularSeason20242025!$B$3:$B$1315, "&lt;=" &amp; GQ$1, DataRegularSeason20242025!$D$3:$D$1315, $A18)+SUMIFS(DataRegularSeason20242025!$AB$3:$AB$1315,DataRegularSeason20242025!$B$3:$B$1315, "&lt;=" &amp; GQ$1, DataRegularSeason20242025!$E$3:$E$1315, $A18)</f>
        <v>26</v>
      </c>
      <c r="GR18">
        <f>SUMIFS(DataRegularSeason20242025!$AA$3:$AA$1315,DataRegularSeason20242025!$B$3:$B$1315, "&lt;=" &amp; GR$1, DataRegularSeason20242025!$D$3:$D$1315, $A18)+SUMIFS(DataRegularSeason20242025!$AB$3:$AB$1315,DataRegularSeason20242025!$B$3:$B$1315, "&lt;=" &amp; GR$1, DataRegularSeason20242025!$E$3:$E$1315, $A18)</f>
        <v>26</v>
      </c>
      <c r="GS18">
        <f>SUMIFS(DataRegularSeason20242025!$AA$3:$AA$1315,DataRegularSeason20242025!$B$3:$B$1315, "&lt;=" &amp; GS$1, DataRegularSeason20242025!$D$3:$D$1315, $A18)+SUMIFS(DataRegularSeason20242025!$AB$3:$AB$1315,DataRegularSeason20242025!$B$3:$B$1315, "&lt;=" &amp; GS$1, DataRegularSeason20242025!$E$3:$E$1315, $A18)</f>
        <v>26</v>
      </c>
      <c r="GT18">
        <f>SUMIFS(DataRegularSeason20242025!$AA$3:$AA$1315,DataRegularSeason20242025!$B$3:$B$1315, "&lt;=" &amp; GT$1, DataRegularSeason20242025!$D$3:$D$1315, $A18)+SUMIFS(DataRegularSeason20242025!$AB$3:$AB$1315,DataRegularSeason20242025!$B$3:$B$1315, "&lt;=" &amp; GT$1, DataRegularSeason20242025!$E$3:$E$1315, $A18)</f>
        <v>26</v>
      </c>
      <c r="GU18">
        <f>SUMIFS(DataRegularSeason20242025!$AA$3:$AA$1315,DataRegularSeason20242025!$B$3:$B$1315, "&lt;=" &amp; GU$1, DataRegularSeason20242025!$D$3:$D$1315, $A18)+SUMIFS(DataRegularSeason20242025!$AB$3:$AB$1315,DataRegularSeason20242025!$B$3:$B$1315, "&lt;=" &amp; GU$1, DataRegularSeason20242025!$E$3:$E$1315, $A18)</f>
        <v>26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18</v>
      </c>
      <c r="AN19">
        <f>SUMIFS(DataRegularSeason20242025!$AA$3:$AA$1315,DataRegularSeason20242025!$B$3:$B$1315, "&lt;=" &amp; AN$1, DataRegularSeason20242025!$D$3:$D$1315, $A19)+SUMIFS(DataRegularSeason20242025!$AB$3:$AB$1315,DataRegularSeason20242025!$B$3:$B$1315, "&lt;=" &amp; AN$1, DataRegularSeason20242025!$E$3:$E$1315, $A19)</f>
        <v>18</v>
      </c>
      <c r="AO19">
        <f>SUMIFS(DataRegularSeason20242025!$AA$3:$AA$1315,DataRegularSeason20242025!$B$3:$B$1315, "&lt;=" &amp; AO$1, DataRegularSeason20242025!$D$3:$D$1315, $A19)+SUMIFS(DataRegularSeason20242025!$AB$3:$AB$1315,DataRegularSeason20242025!$B$3:$B$1315, "&lt;=" &amp; AO$1, DataRegularSeason20242025!$E$3:$E$1315, $A19)</f>
        <v>18</v>
      </c>
      <c r="AP19">
        <f>SUMIFS(DataRegularSeason20242025!$AA$3:$AA$1315,DataRegularSeason20242025!$B$3:$B$1315, "&lt;=" &amp; AP$1, DataRegularSeason20242025!$D$3:$D$1315, $A19)+SUMIFS(DataRegularSeason20242025!$AB$3:$AB$1315,DataRegularSeason20242025!$B$3:$B$1315, "&lt;=" &amp; AP$1, DataRegularSeason20242025!$E$3:$E$1315, $A19)</f>
        <v>18</v>
      </c>
      <c r="AQ19">
        <f>SUMIFS(DataRegularSeason20242025!$AA$3:$AA$1315,DataRegularSeason20242025!$B$3:$B$1315, "&lt;=" &amp; AQ$1, DataRegularSeason20242025!$D$3:$D$1315, $A19)+SUMIFS(DataRegularSeason20242025!$AB$3:$AB$1315,DataRegularSeason20242025!$B$3:$B$1315, "&lt;=" &amp; AQ$1, DataRegularSeason20242025!$E$3:$E$1315, $A19)</f>
        <v>18</v>
      </c>
      <c r="AR19">
        <f>SUMIFS(DataRegularSeason20242025!$AA$3:$AA$1315,DataRegularSeason20242025!$B$3:$B$1315, "&lt;=" &amp; AR$1, DataRegularSeason20242025!$D$3:$D$1315, $A19)+SUMIFS(DataRegularSeason20242025!$AB$3:$AB$1315,DataRegularSeason20242025!$B$3:$B$1315, "&lt;=" &amp; AR$1, DataRegularSeason20242025!$E$3:$E$1315, $A19)</f>
        <v>18</v>
      </c>
      <c r="AS19">
        <f>SUMIFS(DataRegularSeason20242025!$AA$3:$AA$1315,DataRegularSeason20242025!$B$3:$B$1315, "&lt;=" &amp; AS$1, DataRegularSeason20242025!$D$3:$D$1315, $A19)+SUMIFS(DataRegularSeason20242025!$AB$3:$AB$1315,DataRegularSeason20242025!$B$3:$B$1315, "&lt;=" &amp; AS$1, DataRegularSeason20242025!$E$3:$E$1315, $A19)</f>
        <v>18</v>
      </c>
      <c r="AT19">
        <f>SUMIFS(DataRegularSeason20242025!$AA$3:$AA$1315,DataRegularSeason20242025!$B$3:$B$1315, "&lt;=" &amp; AT$1, DataRegularSeason20242025!$D$3:$D$1315, $A19)+SUMIFS(DataRegularSeason20242025!$AB$3:$AB$1315,DataRegularSeason20242025!$B$3:$B$1315, "&lt;=" &amp; AT$1, DataRegularSeason20242025!$E$3:$E$1315, $A19)</f>
        <v>18</v>
      </c>
      <c r="AU19">
        <f>SUMIFS(DataRegularSeason20242025!$AA$3:$AA$1315,DataRegularSeason20242025!$B$3:$B$1315, "&lt;=" &amp; AU$1, DataRegularSeason20242025!$D$3:$D$1315, $A19)+SUMIFS(DataRegularSeason20242025!$AB$3:$AB$1315,DataRegularSeason20242025!$B$3:$B$1315, "&lt;=" &amp; AU$1, DataRegularSeason20242025!$E$3:$E$1315, $A19)</f>
        <v>18</v>
      </c>
      <c r="AV19">
        <f>SUMIFS(DataRegularSeason20242025!$AA$3:$AA$1315,DataRegularSeason20242025!$B$3:$B$1315, "&lt;=" &amp; AV$1, DataRegularSeason20242025!$D$3:$D$1315, $A19)+SUMIFS(DataRegularSeason20242025!$AB$3:$AB$1315,DataRegularSeason20242025!$B$3:$B$1315, "&lt;=" &amp; AV$1, DataRegularSeason20242025!$E$3:$E$1315, $A19)</f>
        <v>18</v>
      </c>
      <c r="AW19">
        <f>SUMIFS(DataRegularSeason20242025!$AA$3:$AA$1315,DataRegularSeason20242025!$B$3:$B$1315, "&lt;=" &amp; AW$1, DataRegularSeason20242025!$D$3:$D$1315, $A19)+SUMIFS(DataRegularSeason20242025!$AB$3:$AB$1315,DataRegularSeason20242025!$B$3:$B$1315, "&lt;=" &amp; AW$1, DataRegularSeason20242025!$E$3:$E$1315, $A19)</f>
        <v>18</v>
      </c>
      <c r="AX19">
        <f>SUMIFS(DataRegularSeason20242025!$AA$3:$AA$1315,DataRegularSeason20242025!$B$3:$B$1315, "&lt;=" &amp; AX$1, DataRegularSeason20242025!$D$3:$D$1315, $A19)+SUMIFS(DataRegularSeason20242025!$AB$3:$AB$1315,DataRegularSeason20242025!$B$3:$B$1315, "&lt;=" &amp; AX$1, DataRegularSeason20242025!$E$3:$E$1315, $A19)</f>
        <v>18</v>
      </c>
      <c r="AY19">
        <f>SUMIFS(DataRegularSeason20242025!$AA$3:$AA$1315,DataRegularSeason20242025!$B$3:$B$1315, "&lt;=" &amp; AY$1, DataRegularSeason20242025!$D$3:$D$1315, $A19)+SUMIFS(DataRegularSeason20242025!$AB$3:$AB$1315,DataRegularSeason20242025!$B$3:$B$1315, "&lt;=" &amp; AY$1, DataRegularSeason20242025!$E$3:$E$1315, $A19)</f>
        <v>18</v>
      </c>
      <c r="AZ19">
        <f>SUMIFS(DataRegularSeason20242025!$AA$3:$AA$1315,DataRegularSeason20242025!$B$3:$B$1315, "&lt;=" &amp; AZ$1, DataRegularSeason20242025!$D$3:$D$1315, $A19)+SUMIFS(DataRegularSeason20242025!$AB$3:$AB$1315,DataRegularSeason20242025!$B$3:$B$1315, "&lt;=" &amp; AZ$1, DataRegularSeason20242025!$E$3:$E$1315, $A19)</f>
        <v>18</v>
      </c>
      <c r="BA19">
        <f>SUMIFS(DataRegularSeason20242025!$AA$3:$AA$1315,DataRegularSeason20242025!$B$3:$B$1315, "&lt;=" &amp; BA$1, DataRegularSeason20242025!$D$3:$D$1315, $A19)+SUMIFS(DataRegularSeason20242025!$AB$3:$AB$1315,DataRegularSeason20242025!$B$3:$B$1315, "&lt;=" &amp; BA$1, DataRegularSeason20242025!$E$3:$E$1315, $A19)</f>
        <v>18</v>
      </c>
      <c r="BB19">
        <f>SUMIFS(DataRegularSeason20242025!$AA$3:$AA$1315,DataRegularSeason20242025!$B$3:$B$1315, "&lt;=" &amp; BB$1, DataRegularSeason20242025!$D$3:$D$1315, $A19)+SUMIFS(DataRegularSeason20242025!$AB$3:$AB$1315,DataRegularSeason20242025!$B$3:$B$1315, "&lt;=" &amp; BB$1, DataRegularSeason20242025!$E$3:$E$1315, $A19)</f>
        <v>18</v>
      </c>
      <c r="BC19">
        <f>SUMIFS(DataRegularSeason20242025!$AA$3:$AA$1315,DataRegularSeason20242025!$B$3:$B$1315, "&lt;=" &amp; BC$1, DataRegularSeason20242025!$D$3:$D$1315, $A19)+SUMIFS(DataRegularSeason20242025!$AB$3:$AB$1315,DataRegularSeason20242025!$B$3:$B$1315, "&lt;=" &amp; BC$1, DataRegularSeason20242025!$E$3:$E$1315, $A19)</f>
        <v>18</v>
      </c>
      <c r="BD19">
        <f>SUMIFS(DataRegularSeason20242025!$AA$3:$AA$1315,DataRegularSeason20242025!$B$3:$B$1315, "&lt;=" &amp; BD$1, DataRegularSeason20242025!$D$3:$D$1315, $A19)+SUMIFS(DataRegularSeason20242025!$AB$3:$AB$1315,DataRegularSeason20242025!$B$3:$B$1315, "&lt;=" &amp; BD$1, DataRegularSeason20242025!$E$3:$E$1315, $A19)</f>
        <v>18</v>
      </c>
      <c r="BE19">
        <f>SUMIFS(DataRegularSeason20242025!$AA$3:$AA$1315,DataRegularSeason20242025!$B$3:$B$1315, "&lt;=" &amp; BE$1, DataRegularSeason20242025!$D$3:$D$1315, $A19)+SUMIFS(DataRegularSeason20242025!$AB$3:$AB$1315,DataRegularSeason20242025!$B$3:$B$1315, "&lt;=" &amp; BE$1, DataRegularSeason20242025!$E$3:$E$1315, $A19)</f>
        <v>18</v>
      </c>
      <c r="BF19">
        <f>SUMIFS(DataRegularSeason20242025!$AA$3:$AA$1315,DataRegularSeason20242025!$B$3:$B$1315, "&lt;=" &amp; BF$1, DataRegularSeason20242025!$D$3:$D$1315, $A19)+SUMIFS(DataRegularSeason20242025!$AB$3:$AB$1315,DataRegularSeason20242025!$B$3:$B$1315, "&lt;=" &amp; BF$1, DataRegularSeason20242025!$E$3:$E$1315, $A19)</f>
        <v>18</v>
      </c>
      <c r="BG19">
        <f>SUMIFS(DataRegularSeason20242025!$AA$3:$AA$1315,DataRegularSeason20242025!$B$3:$B$1315, "&lt;=" &amp; BG$1, DataRegularSeason20242025!$D$3:$D$1315, $A19)+SUMIFS(DataRegularSeason20242025!$AB$3:$AB$1315,DataRegularSeason20242025!$B$3:$B$1315, "&lt;=" &amp; BG$1, DataRegularSeason20242025!$E$3:$E$1315, $A19)</f>
        <v>18</v>
      </c>
      <c r="BH19">
        <f>SUMIFS(DataRegularSeason20242025!$AA$3:$AA$1315,DataRegularSeason20242025!$B$3:$B$1315, "&lt;=" &amp; BH$1, DataRegularSeason20242025!$D$3:$D$1315, $A19)+SUMIFS(DataRegularSeason20242025!$AB$3:$AB$1315,DataRegularSeason20242025!$B$3:$B$1315, "&lt;=" &amp; BH$1, DataRegularSeason20242025!$E$3:$E$1315, $A19)</f>
        <v>18</v>
      </c>
      <c r="BI19">
        <f>SUMIFS(DataRegularSeason20242025!$AA$3:$AA$1315,DataRegularSeason20242025!$B$3:$B$1315, "&lt;=" &amp; BI$1, DataRegularSeason20242025!$D$3:$D$1315, $A19)+SUMIFS(DataRegularSeason20242025!$AB$3:$AB$1315,DataRegularSeason20242025!$B$3:$B$1315, "&lt;=" &amp; BI$1, DataRegularSeason20242025!$E$3:$E$1315, $A19)</f>
        <v>18</v>
      </c>
      <c r="BJ19">
        <f>SUMIFS(DataRegularSeason20242025!$AA$3:$AA$1315,DataRegularSeason20242025!$B$3:$B$1315, "&lt;=" &amp; BJ$1, DataRegularSeason20242025!$D$3:$D$1315, $A19)+SUMIFS(DataRegularSeason20242025!$AB$3:$AB$1315,DataRegularSeason20242025!$B$3:$B$1315, "&lt;=" &amp; BJ$1, DataRegularSeason20242025!$E$3:$E$1315, $A19)</f>
        <v>18</v>
      </c>
      <c r="BK19">
        <f>SUMIFS(DataRegularSeason20242025!$AA$3:$AA$1315,DataRegularSeason20242025!$B$3:$B$1315, "&lt;=" &amp; BK$1, DataRegularSeason20242025!$D$3:$D$1315, $A19)+SUMIFS(DataRegularSeason20242025!$AB$3:$AB$1315,DataRegularSeason20242025!$B$3:$B$1315, "&lt;=" &amp; BK$1, DataRegularSeason20242025!$E$3:$E$1315, $A19)</f>
        <v>18</v>
      </c>
      <c r="BL19">
        <f>SUMIFS(DataRegularSeason20242025!$AA$3:$AA$1315,DataRegularSeason20242025!$B$3:$B$1315, "&lt;=" &amp; BL$1, DataRegularSeason20242025!$D$3:$D$1315, $A19)+SUMIFS(DataRegularSeason20242025!$AB$3:$AB$1315,DataRegularSeason20242025!$B$3:$B$1315, "&lt;=" &amp; BL$1, DataRegularSeason20242025!$E$3:$E$1315, $A19)</f>
        <v>18</v>
      </c>
      <c r="BM19">
        <f>SUMIFS(DataRegularSeason20242025!$AA$3:$AA$1315,DataRegularSeason20242025!$B$3:$B$1315, "&lt;=" &amp; BM$1, DataRegularSeason20242025!$D$3:$D$1315, $A19)+SUMIFS(DataRegularSeason20242025!$AB$3:$AB$1315,DataRegularSeason20242025!$B$3:$B$1315, "&lt;=" &amp; BM$1, DataRegularSeason20242025!$E$3:$E$1315, $A19)</f>
        <v>18</v>
      </c>
      <c r="BN19">
        <f>SUMIFS(DataRegularSeason20242025!$AA$3:$AA$1315,DataRegularSeason20242025!$B$3:$B$1315, "&lt;=" &amp; BN$1, DataRegularSeason20242025!$D$3:$D$1315, $A19)+SUMIFS(DataRegularSeason20242025!$AB$3:$AB$1315,DataRegularSeason20242025!$B$3:$B$1315, "&lt;=" &amp; BN$1, DataRegularSeason20242025!$E$3:$E$1315, $A19)</f>
        <v>18</v>
      </c>
      <c r="BO19">
        <f>SUMIFS(DataRegularSeason20242025!$AA$3:$AA$1315,DataRegularSeason20242025!$B$3:$B$1315, "&lt;=" &amp; BO$1, DataRegularSeason20242025!$D$3:$D$1315, $A19)+SUMIFS(DataRegularSeason20242025!$AB$3:$AB$1315,DataRegularSeason20242025!$B$3:$B$1315, "&lt;=" &amp; BO$1, DataRegularSeason20242025!$E$3:$E$1315, $A19)</f>
        <v>18</v>
      </c>
      <c r="BP19">
        <f>SUMIFS(DataRegularSeason20242025!$AA$3:$AA$1315,DataRegularSeason20242025!$B$3:$B$1315, "&lt;=" &amp; BP$1, DataRegularSeason20242025!$D$3:$D$1315, $A19)+SUMIFS(DataRegularSeason20242025!$AB$3:$AB$1315,DataRegularSeason20242025!$B$3:$B$1315, "&lt;=" &amp; BP$1, DataRegularSeason20242025!$E$3:$E$1315, $A19)</f>
        <v>18</v>
      </c>
      <c r="BQ19">
        <f>SUMIFS(DataRegularSeason20242025!$AA$3:$AA$1315,DataRegularSeason20242025!$B$3:$B$1315, "&lt;=" &amp; BQ$1, DataRegularSeason20242025!$D$3:$D$1315, $A19)+SUMIFS(DataRegularSeason20242025!$AB$3:$AB$1315,DataRegularSeason20242025!$B$3:$B$1315, "&lt;=" &amp; BQ$1, DataRegularSeason20242025!$E$3:$E$1315, $A19)</f>
        <v>18</v>
      </c>
      <c r="BR19">
        <f>SUMIFS(DataRegularSeason20242025!$AA$3:$AA$1315,DataRegularSeason20242025!$B$3:$B$1315, "&lt;=" &amp; BR$1, DataRegularSeason20242025!$D$3:$D$1315, $A19)+SUMIFS(DataRegularSeason20242025!$AB$3:$AB$1315,DataRegularSeason20242025!$B$3:$B$1315, "&lt;=" &amp; BR$1, DataRegularSeason20242025!$E$3:$E$1315, $A19)</f>
        <v>18</v>
      </c>
      <c r="BS19">
        <f>SUMIFS(DataRegularSeason20242025!$AA$3:$AA$1315,DataRegularSeason20242025!$B$3:$B$1315, "&lt;=" &amp; BS$1, DataRegularSeason20242025!$D$3:$D$1315, $A19)+SUMIFS(DataRegularSeason20242025!$AB$3:$AB$1315,DataRegularSeason20242025!$B$3:$B$1315, "&lt;=" &amp; BS$1, DataRegularSeason20242025!$E$3:$E$1315, $A19)</f>
        <v>18</v>
      </c>
      <c r="BT19">
        <f>SUMIFS(DataRegularSeason20242025!$AA$3:$AA$1315,DataRegularSeason20242025!$B$3:$B$1315, "&lt;=" &amp; BT$1, DataRegularSeason20242025!$D$3:$D$1315, $A19)+SUMIFS(DataRegularSeason20242025!$AB$3:$AB$1315,DataRegularSeason20242025!$B$3:$B$1315, "&lt;=" &amp; BT$1, DataRegularSeason20242025!$E$3:$E$1315, $A19)</f>
        <v>18</v>
      </c>
      <c r="BU19">
        <f>SUMIFS(DataRegularSeason20242025!$AA$3:$AA$1315,DataRegularSeason20242025!$B$3:$B$1315, "&lt;=" &amp; BU$1, DataRegularSeason20242025!$D$3:$D$1315, $A19)+SUMIFS(DataRegularSeason20242025!$AB$3:$AB$1315,DataRegularSeason20242025!$B$3:$B$1315, "&lt;=" &amp; BU$1, DataRegularSeason20242025!$E$3:$E$1315, $A19)</f>
        <v>18</v>
      </c>
      <c r="BV19">
        <f>SUMIFS(DataRegularSeason20242025!$AA$3:$AA$1315,DataRegularSeason20242025!$B$3:$B$1315, "&lt;=" &amp; BV$1, DataRegularSeason20242025!$D$3:$D$1315, $A19)+SUMIFS(DataRegularSeason20242025!$AB$3:$AB$1315,DataRegularSeason20242025!$B$3:$B$1315, "&lt;=" &amp; BV$1, DataRegularSeason20242025!$E$3:$E$1315, $A19)</f>
        <v>18</v>
      </c>
      <c r="BW19">
        <f>SUMIFS(DataRegularSeason20242025!$AA$3:$AA$1315,DataRegularSeason20242025!$B$3:$B$1315, "&lt;=" &amp; BW$1, DataRegularSeason20242025!$D$3:$D$1315, $A19)+SUMIFS(DataRegularSeason20242025!$AB$3:$AB$1315,DataRegularSeason20242025!$B$3:$B$1315, "&lt;=" &amp; BW$1, DataRegularSeason20242025!$E$3:$E$1315, $A19)</f>
        <v>18</v>
      </c>
      <c r="BX19">
        <f>SUMIFS(DataRegularSeason20242025!$AA$3:$AA$1315,DataRegularSeason20242025!$B$3:$B$1315, "&lt;=" &amp; BX$1, DataRegularSeason20242025!$D$3:$D$1315, $A19)+SUMIFS(DataRegularSeason20242025!$AB$3:$AB$1315,DataRegularSeason20242025!$B$3:$B$1315, "&lt;=" &amp; BX$1, DataRegularSeason20242025!$E$3:$E$1315, $A19)</f>
        <v>18</v>
      </c>
      <c r="BY19">
        <f>SUMIFS(DataRegularSeason20242025!$AA$3:$AA$1315,DataRegularSeason20242025!$B$3:$B$1315, "&lt;=" &amp; BY$1, DataRegularSeason20242025!$D$3:$D$1315, $A19)+SUMIFS(DataRegularSeason20242025!$AB$3:$AB$1315,DataRegularSeason20242025!$B$3:$B$1315, "&lt;=" &amp; BY$1, DataRegularSeason20242025!$E$3:$E$1315, $A19)</f>
        <v>18</v>
      </c>
      <c r="BZ19">
        <f>SUMIFS(DataRegularSeason20242025!$AA$3:$AA$1315,DataRegularSeason20242025!$B$3:$B$1315, "&lt;=" &amp; BZ$1, DataRegularSeason20242025!$D$3:$D$1315, $A19)+SUMIFS(DataRegularSeason20242025!$AB$3:$AB$1315,DataRegularSeason20242025!$B$3:$B$1315, "&lt;=" &amp; BZ$1, DataRegularSeason20242025!$E$3:$E$1315, $A19)</f>
        <v>18</v>
      </c>
      <c r="CA19">
        <f>SUMIFS(DataRegularSeason20242025!$AA$3:$AA$1315,DataRegularSeason20242025!$B$3:$B$1315, "&lt;=" &amp; CA$1, DataRegularSeason20242025!$D$3:$D$1315, $A19)+SUMIFS(DataRegularSeason20242025!$AB$3:$AB$1315,DataRegularSeason20242025!$B$3:$B$1315, "&lt;=" &amp; CA$1, DataRegularSeason20242025!$E$3:$E$1315, $A19)</f>
        <v>18</v>
      </c>
      <c r="CB19">
        <f>SUMIFS(DataRegularSeason20242025!$AA$3:$AA$1315,DataRegularSeason20242025!$B$3:$B$1315, "&lt;=" &amp; CB$1, DataRegularSeason20242025!$D$3:$D$1315, $A19)+SUMIFS(DataRegularSeason20242025!$AB$3:$AB$1315,DataRegularSeason20242025!$B$3:$B$1315, "&lt;=" &amp; CB$1, DataRegularSeason20242025!$E$3:$E$1315, $A19)</f>
        <v>18</v>
      </c>
      <c r="CC19">
        <f>SUMIFS(DataRegularSeason20242025!$AA$3:$AA$1315,DataRegularSeason20242025!$B$3:$B$1315, "&lt;=" &amp; CC$1, DataRegularSeason20242025!$D$3:$D$1315, $A19)+SUMIFS(DataRegularSeason20242025!$AB$3:$AB$1315,DataRegularSeason20242025!$B$3:$B$1315, "&lt;=" &amp; CC$1, DataRegularSeason20242025!$E$3:$E$1315, $A19)</f>
        <v>18</v>
      </c>
      <c r="CD19">
        <f>SUMIFS(DataRegularSeason20242025!$AA$3:$AA$1315,DataRegularSeason20242025!$B$3:$B$1315, "&lt;=" &amp; CD$1, DataRegularSeason20242025!$D$3:$D$1315, $A19)+SUMIFS(DataRegularSeason20242025!$AB$3:$AB$1315,DataRegularSeason20242025!$B$3:$B$1315, "&lt;=" &amp; CD$1, DataRegularSeason20242025!$E$3:$E$1315, $A19)</f>
        <v>18</v>
      </c>
      <c r="CE19">
        <f>SUMIFS(DataRegularSeason20242025!$AA$3:$AA$1315,DataRegularSeason20242025!$B$3:$B$1315, "&lt;=" &amp; CE$1, DataRegularSeason20242025!$D$3:$D$1315, $A19)+SUMIFS(DataRegularSeason20242025!$AB$3:$AB$1315,DataRegularSeason20242025!$B$3:$B$1315, "&lt;=" &amp; CE$1, DataRegularSeason20242025!$E$3:$E$1315, $A19)</f>
        <v>18</v>
      </c>
      <c r="CF19">
        <f>SUMIFS(DataRegularSeason20242025!$AA$3:$AA$1315,DataRegularSeason20242025!$B$3:$B$1315, "&lt;=" &amp; CF$1, DataRegularSeason20242025!$D$3:$D$1315, $A19)+SUMIFS(DataRegularSeason20242025!$AB$3:$AB$1315,DataRegularSeason20242025!$B$3:$B$1315, "&lt;=" &amp; CF$1, DataRegularSeason20242025!$E$3:$E$1315, $A19)</f>
        <v>18</v>
      </c>
      <c r="CG19">
        <f>SUMIFS(DataRegularSeason20242025!$AA$3:$AA$1315,DataRegularSeason20242025!$B$3:$B$1315, "&lt;=" &amp; CG$1, DataRegularSeason20242025!$D$3:$D$1315, $A19)+SUMIFS(DataRegularSeason20242025!$AB$3:$AB$1315,DataRegularSeason20242025!$B$3:$B$1315, "&lt;=" &amp; CG$1, DataRegularSeason20242025!$E$3:$E$1315, $A19)</f>
        <v>18</v>
      </c>
      <c r="CH19">
        <f>SUMIFS(DataRegularSeason20242025!$AA$3:$AA$1315,DataRegularSeason20242025!$B$3:$B$1315, "&lt;=" &amp; CH$1, DataRegularSeason20242025!$D$3:$D$1315, $A19)+SUMIFS(DataRegularSeason20242025!$AB$3:$AB$1315,DataRegularSeason20242025!$B$3:$B$1315, "&lt;=" &amp; CH$1, DataRegularSeason20242025!$E$3:$E$1315, $A19)</f>
        <v>18</v>
      </c>
      <c r="CI19">
        <f>SUMIFS(DataRegularSeason20242025!$AA$3:$AA$1315,DataRegularSeason20242025!$B$3:$B$1315, "&lt;=" &amp; CI$1, DataRegularSeason20242025!$D$3:$D$1315, $A19)+SUMIFS(DataRegularSeason20242025!$AB$3:$AB$1315,DataRegularSeason20242025!$B$3:$B$1315, "&lt;=" &amp; CI$1, DataRegularSeason20242025!$E$3:$E$1315, $A19)</f>
        <v>18</v>
      </c>
      <c r="CJ19">
        <f>SUMIFS(DataRegularSeason20242025!$AA$3:$AA$1315,DataRegularSeason20242025!$B$3:$B$1315, "&lt;=" &amp; CJ$1, DataRegularSeason20242025!$D$3:$D$1315, $A19)+SUMIFS(DataRegularSeason20242025!$AB$3:$AB$1315,DataRegularSeason20242025!$B$3:$B$1315, "&lt;=" &amp; CJ$1, DataRegularSeason20242025!$E$3:$E$1315, $A19)</f>
        <v>18</v>
      </c>
      <c r="CK19">
        <f>SUMIFS(DataRegularSeason20242025!$AA$3:$AA$1315,DataRegularSeason20242025!$B$3:$B$1315, "&lt;=" &amp; CK$1, DataRegularSeason20242025!$D$3:$D$1315, $A19)+SUMIFS(DataRegularSeason20242025!$AB$3:$AB$1315,DataRegularSeason20242025!$B$3:$B$1315, "&lt;=" &amp; CK$1, DataRegularSeason20242025!$E$3:$E$1315, $A19)</f>
        <v>18</v>
      </c>
      <c r="CL19">
        <f>SUMIFS(DataRegularSeason20242025!$AA$3:$AA$1315,DataRegularSeason20242025!$B$3:$B$1315, "&lt;=" &amp; CL$1, DataRegularSeason20242025!$D$3:$D$1315, $A19)+SUMIFS(DataRegularSeason20242025!$AB$3:$AB$1315,DataRegularSeason20242025!$B$3:$B$1315, "&lt;=" &amp; CL$1, DataRegularSeason20242025!$E$3:$E$1315, $A19)</f>
        <v>18</v>
      </c>
      <c r="CM19">
        <f>SUMIFS(DataRegularSeason20242025!$AA$3:$AA$1315,DataRegularSeason20242025!$B$3:$B$1315, "&lt;=" &amp; CM$1, DataRegularSeason20242025!$D$3:$D$1315, $A19)+SUMIFS(DataRegularSeason20242025!$AB$3:$AB$1315,DataRegularSeason20242025!$B$3:$B$1315, "&lt;=" &amp; CM$1, DataRegularSeason20242025!$E$3:$E$1315, $A19)</f>
        <v>18</v>
      </c>
      <c r="CN19">
        <f>SUMIFS(DataRegularSeason20242025!$AA$3:$AA$1315,DataRegularSeason20242025!$B$3:$B$1315, "&lt;=" &amp; CN$1, DataRegularSeason20242025!$D$3:$D$1315, $A19)+SUMIFS(DataRegularSeason20242025!$AB$3:$AB$1315,DataRegularSeason20242025!$B$3:$B$1315, "&lt;=" &amp; CN$1, DataRegularSeason20242025!$E$3:$E$1315, $A19)</f>
        <v>18</v>
      </c>
      <c r="CO19">
        <f>SUMIFS(DataRegularSeason20242025!$AA$3:$AA$1315,DataRegularSeason20242025!$B$3:$B$1315, "&lt;=" &amp; CO$1, DataRegularSeason20242025!$D$3:$D$1315, $A19)+SUMIFS(DataRegularSeason20242025!$AB$3:$AB$1315,DataRegularSeason20242025!$B$3:$B$1315, "&lt;=" &amp; CO$1, DataRegularSeason20242025!$E$3:$E$1315, $A19)</f>
        <v>18</v>
      </c>
      <c r="CP19">
        <f>SUMIFS(DataRegularSeason20242025!$AA$3:$AA$1315,DataRegularSeason20242025!$B$3:$B$1315, "&lt;=" &amp; CP$1, DataRegularSeason20242025!$D$3:$D$1315, $A19)+SUMIFS(DataRegularSeason20242025!$AB$3:$AB$1315,DataRegularSeason20242025!$B$3:$B$1315, "&lt;=" &amp; CP$1, DataRegularSeason20242025!$E$3:$E$1315, $A19)</f>
        <v>18</v>
      </c>
      <c r="CQ19">
        <f>SUMIFS(DataRegularSeason20242025!$AA$3:$AA$1315,DataRegularSeason20242025!$B$3:$B$1315, "&lt;=" &amp; CQ$1, DataRegularSeason20242025!$D$3:$D$1315, $A19)+SUMIFS(DataRegularSeason20242025!$AB$3:$AB$1315,DataRegularSeason20242025!$B$3:$B$1315, "&lt;=" &amp; CQ$1, DataRegularSeason20242025!$E$3:$E$1315, $A19)</f>
        <v>18</v>
      </c>
      <c r="CR19">
        <f>SUMIFS(DataRegularSeason20242025!$AA$3:$AA$1315,DataRegularSeason20242025!$B$3:$B$1315, "&lt;=" &amp; CR$1, DataRegularSeason20242025!$D$3:$D$1315, $A19)+SUMIFS(DataRegularSeason20242025!$AB$3:$AB$1315,DataRegularSeason20242025!$B$3:$B$1315, "&lt;=" &amp; CR$1, DataRegularSeason20242025!$E$3:$E$1315, $A19)</f>
        <v>18</v>
      </c>
      <c r="CS19">
        <f>SUMIFS(DataRegularSeason20242025!$AA$3:$AA$1315,DataRegularSeason20242025!$B$3:$B$1315, "&lt;=" &amp; CS$1, DataRegularSeason20242025!$D$3:$D$1315, $A19)+SUMIFS(DataRegularSeason20242025!$AB$3:$AB$1315,DataRegularSeason20242025!$B$3:$B$1315, "&lt;=" &amp; CS$1, DataRegularSeason20242025!$E$3:$E$1315, $A19)</f>
        <v>18</v>
      </c>
      <c r="CT19">
        <f>SUMIFS(DataRegularSeason20242025!$AA$3:$AA$1315,DataRegularSeason20242025!$B$3:$B$1315, "&lt;=" &amp; CT$1, DataRegularSeason20242025!$D$3:$D$1315, $A19)+SUMIFS(DataRegularSeason20242025!$AB$3:$AB$1315,DataRegularSeason20242025!$B$3:$B$1315, "&lt;=" &amp; CT$1, DataRegularSeason20242025!$E$3:$E$1315, $A19)</f>
        <v>18</v>
      </c>
      <c r="CU19">
        <f>SUMIFS(DataRegularSeason20242025!$AA$3:$AA$1315,DataRegularSeason20242025!$B$3:$B$1315, "&lt;=" &amp; CU$1, DataRegularSeason20242025!$D$3:$D$1315, $A19)+SUMIFS(DataRegularSeason20242025!$AB$3:$AB$1315,DataRegularSeason20242025!$B$3:$B$1315, "&lt;=" &amp; CU$1, DataRegularSeason20242025!$E$3:$E$1315, $A19)</f>
        <v>18</v>
      </c>
      <c r="CV19">
        <f>SUMIFS(DataRegularSeason20242025!$AA$3:$AA$1315,DataRegularSeason20242025!$B$3:$B$1315, "&lt;=" &amp; CV$1, DataRegularSeason20242025!$D$3:$D$1315, $A19)+SUMIFS(DataRegularSeason20242025!$AB$3:$AB$1315,DataRegularSeason20242025!$B$3:$B$1315, "&lt;=" &amp; CV$1, DataRegularSeason20242025!$E$3:$E$1315, $A19)</f>
        <v>18</v>
      </c>
      <c r="CW19">
        <f>SUMIFS(DataRegularSeason20242025!$AA$3:$AA$1315,DataRegularSeason20242025!$B$3:$B$1315, "&lt;=" &amp; CW$1, DataRegularSeason20242025!$D$3:$D$1315, $A19)+SUMIFS(DataRegularSeason20242025!$AB$3:$AB$1315,DataRegularSeason20242025!$B$3:$B$1315, "&lt;=" &amp; CW$1, DataRegularSeason20242025!$E$3:$E$1315, $A19)</f>
        <v>18</v>
      </c>
      <c r="CX19">
        <f>SUMIFS(DataRegularSeason20242025!$AA$3:$AA$1315,DataRegularSeason20242025!$B$3:$B$1315, "&lt;=" &amp; CX$1, DataRegularSeason20242025!$D$3:$D$1315, $A19)+SUMIFS(DataRegularSeason20242025!$AB$3:$AB$1315,DataRegularSeason20242025!$B$3:$B$1315, "&lt;=" &amp; CX$1, DataRegularSeason20242025!$E$3:$E$1315, $A19)</f>
        <v>18</v>
      </c>
      <c r="CY19">
        <f>SUMIFS(DataRegularSeason20242025!$AA$3:$AA$1315,DataRegularSeason20242025!$B$3:$B$1315, "&lt;=" &amp; CY$1, DataRegularSeason20242025!$D$3:$D$1315, $A19)+SUMIFS(DataRegularSeason20242025!$AB$3:$AB$1315,DataRegularSeason20242025!$B$3:$B$1315, "&lt;=" &amp; CY$1, DataRegularSeason20242025!$E$3:$E$1315, $A19)</f>
        <v>18</v>
      </c>
      <c r="CZ19">
        <f>SUMIFS(DataRegularSeason20242025!$AA$3:$AA$1315,DataRegularSeason20242025!$B$3:$B$1315, "&lt;=" &amp; CZ$1, DataRegularSeason20242025!$D$3:$D$1315, $A19)+SUMIFS(DataRegularSeason20242025!$AB$3:$AB$1315,DataRegularSeason20242025!$B$3:$B$1315, "&lt;=" &amp; CZ$1, DataRegularSeason20242025!$E$3:$E$1315, $A19)</f>
        <v>18</v>
      </c>
      <c r="DA19">
        <f>SUMIFS(DataRegularSeason20242025!$AA$3:$AA$1315,DataRegularSeason20242025!$B$3:$B$1315, "&lt;=" &amp; DA$1, DataRegularSeason20242025!$D$3:$D$1315, $A19)+SUMIFS(DataRegularSeason20242025!$AB$3:$AB$1315,DataRegularSeason20242025!$B$3:$B$1315, "&lt;=" &amp; DA$1, DataRegularSeason20242025!$E$3:$E$1315, $A19)</f>
        <v>18</v>
      </c>
      <c r="DB19">
        <f>SUMIFS(DataRegularSeason20242025!$AA$3:$AA$1315,DataRegularSeason20242025!$B$3:$B$1315, "&lt;=" &amp; DB$1, DataRegularSeason20242025!$D$3:$D$1315, $A19)+SUMIFS(DataRegularSeason20242025!$AB$3:$AB$1315,DataRegularSeason20242025!$B$3:$B$1315, "&lt;=" &amp; DB$1, DataRegularSeason20242025!$E$3:$E$1315, $A19)</f>
        <v>18</v>
      </c>
      <c r="DC19">
        <f>SUMIFS(DataRegularSeason20242025!$AA$3:$AA$1315,DataRegularSeason20242025!$B$3:$B$1315, "&lt;=" &amp; DC$1, DataRegularSeason20242025!$D$3:$D$1315, $A19)+SUMIFS(DataRegularSeason20242025!$AB$3:$AB$1315,DataRegularSeason20242025!$B$3:$B$1315, "&lt;=" &amp; DC$1, DataRegularSeason20242025!$E$3:$E$1315, $A19)</f>
        <v>18</v>
      </c>
      <c r="DD19">
        <f>SUMIFS(DataRegularSeason20242025!$AA$3:$AA$1315,DataRegularSeason20242025!$B$3:$B$1315, "&lt;=" &amp; DD$1, DataRegularSeason20242025!$D$3:$D$1315, $A19)+SUMIFS(DataRegularSeason20242025!$AB$3:$AB$1315,DataRegularSeason20242025!$B$3:$B$1315, "&lt;=" &amp; DD$1, DataRegularSeason20242025!$E$3:$E$1315, $A19)</f>
        <v>18</v>
      </c>
      <c r="DE19">
        <f>SUMIFS(DataRegularSeason20242025!$AA$3:$AA$1315,DataRegularSeason20242025!$B$3:$B$1315, "&lt;=" &amp; DE$1, DataRegularSeason20242025!$D$3:$D$1315, $A19)+SUMIFS(DataRegularSeason20242025!$AB$3:$AB$1315,DataRegularSeason20242025!$B$3:$B$1315, "&lt;=" &amp; DE$1, DataRegularSeason20242025!$E$3:$E$1315, $A19)</f>
        <v>18</v>
      </c>
      <c r="DF19">
        <f>SUMIFS(DataRegularSeason20242025!$AA$3:$AA$1315,DataRegularSeason20242025!$B$3:$B$1315, "&lt;=" &amp; DF$1, DataRegularSeason20242025!$D$3:$D$1315, $A19)+SUMIFS(DataRegularSeason20242025!$AB$3:$AB$1315,DataRegularSeason20242025!$B$3:$B$1315, "&lt;=" &amp; DF$1, DataRegularSeason20242025!$E$3:$E$1315, $A19)</f>
        <v>18</v>
      </c>
      <c r="DG19">
        <f>SUMIFS(DataRegularSeason20242025!$AA$3:$AA$1315,DataRegularSeason20242025!$B$3:$B$1315, "&lt;=" &amp; DG$1, DataRegularSeason20242025!$D$3:$D$1315, $A19)+SUMIFS(DataRegularSeason20242025!$AB$3:$AB$1315,DataRegularSeason20242025!$B$3:$B$1315, "&lt;=" &amp; DG$1, DataRegularSeason20242025!$E$3:$E$1315, $A19)</f>
        <v>18</v>
      </c>
      <c r="DH19">
        <f>SUMIFS(DataRegularSeason20242025!$AA$3:$AA$1315,DataRegularSeason20242025!$B$3:$B$1315, "&lt;=" &amp; DH$1, DataRegularSeason20242025!$D$3:$D$1315, $A19)+SUMIFS(DataRegularSeason20242025!$AB$3:$AB$1315,DataRegularSeason20242025!$B$3:$B$1315, "&lt;=" &amp; DH$1, DataRegularSeason20242025!$E$3:$E$1315, $A19)</f>
        <v>18</v>
      </c>
      <c r="DI19">
        <f>SUMIFS(DataRegularSeason20242025!$AA$3:$AA$1315,DataRegularSeason20242025!$B$3:$B$1315, "&lt;=" &amp; DI$1, DataRegularSeason20242025!$D$3:$D$1315, $A19)+SUMIFS(DataRegularSeason20242025!$AB$3:$AB$1315,DataRegularSeason20242025!$B$3:$B$1315, "&lt;=" &amp; DI$1, DataRegularSeason20242025!$E$3:$E$1315, $A19)</f>
        <v>18</v>
      </c>
      <c r="DJ19">
        <f>SUMIFS(DataRegularSeason20242025!$AA$3:$AA$1315,DataRegularSeason20242025!$B$3:$B$1315, "&lt;=" &amp; DJ$1, DataRegularSeason20242025!$D$3:$D$1315, $A19)+SUMIFS(DataRegularSeason20242025!$AB$3:$AB$1315,DataRegularSeason20242025!$B$3:$B$1315, "&lt;=" &amp; DJ$1, DataRegularSeason20242025!$E$3:$E$1315, $A19)</f>
        <v>18</v>
      </c>
      <c r="DK19">
        <f>SUMIFS(DataRegularSeason20242025!$AA$3:$AA$1315,DataRegularSeason20242025!$B$3:$B$1315, "&lt;=" &amp; DK$1, DataRegularSeason20242025!$D$3:$D$1315, $A19)+SUMIFS(DataRegularSeason20242025!$AB$3:$AB$1315,DataRegularSeason20242025!$B$3:$B$1315, "&lt;=" &amp; DK$1, DataRegularSeason20242025!$E$3:$E$1315, $A19)</f>
        <v>18</v>
      </c>
      <c r="DL19">
        <f>SUMIFS(DataRegularSeason20242025!$AA$3:$AA$1315,DataRegularSeason20242025!$B$3:$B$1315, "&lt;=" &amp; DL$1, DataRegularSeason20242025!$D$3:$D$1315, $A19)+SUMIFS(DataRegularSeason20242025!$AB$3:$AB$1315,DataRegularSeason20242025!$B$3:$B$1315, "&lt;=" &amp; DL$1, DataRegularSeason20242025!$E$3:$E$1315, $A19)</f>
        <v>18</v>
      </c>
      <c r="DM19">
        <f>SUMIFS(DataRegularSeason20242025!$AA$3:$AA$1315,DataRegularSeason20242025!$B$3:$B$1315, "&lt;=" &amp; DM$1, DataRegularSeason20242025!$D$3:$D$1315, $A19)+SUMIFS(DataRegularSeason20242025!$AB$3:$AB$1315,DataRegularSeason20242025!$B$3:$B$1315, "&lt;=" &amp; DM$1, DataRegularSeason20242025!$E$3:$E$1315, $A19)</f>
        <v>18</v>
      </c>
      <c r="DN19">
        <f>SUMIFS(DataRegularSeason20242025!$AA$3:$AA$1315,DataRegularSeason20242025!$B$3:$B$1315, "&lt;=" &amp; DN$1, DataRegularSeason20242025!$D$3:$D$1315, $A19)+SUMIFS(DataRegularSeason20242025!$AB$3:$AB$1315,DataRegularSeason20242025!$B$3:$B$1315, "&lt;=" &amp; DN$1, DataRegularSeason20242025!$E$3:$E$1315, $A19)</f>
        <v>18</v>
      </c>
      <c r="DO19">
        <f>SUMIFS(DataRegularSeason20242025!$AA$3:$AA$1315,DataRegularSeason20242025!$B$3:$B$1315, "&lt;=" &amp; DO$1, DataRegularSeason20242025!$D$3:$D$1315, $A19)+SUMIFS(DataRegularSeason20242025!$AB$3:$AB$1315,DataRegularSeason20242025!$B$3:$B$1315, "&lt;=" &amp; DO$1, DataRegularSeason20242025!$E$3:$E$1315, $A19)</f>
        <v>18</v>
      </c>
      <c r="DP19">
        <f>SUMIFS(DataRegularSeason20242025!$AA$3:$AA$1315,DataRegularSeason20242025!$B$3:$B$1315, "&lt;=" &amp; DP$1, DataRegularSeason20242025!$D$3:$D$1315, $A19)+SUMIFS(DataRegularSeason20242025!$AB$3:$AB$1315,DataRegularSeason20242025!$B$3:$B$1315, "&lt;=" &amp; DP$1, DataRegularSeason20242025!$E$3:$E$1315, $A19)</f>
        <v>18</v>
      </c>
      <c r="DQ19">
        <f>SUMIFS(DataRegularSeason20242025!$AA$3:$AA$1315,DataRegularSeason20242025!$B$3:$B$1315, "&lt;=" &amp; DQ$1, DataRegularSeason20242025!$D$3:$D$1315, $A19)+SUMIFS(DataRegularSeason20242025!$AB$3:$AB$1315,DataRegularSeason20242025!$B$3:$B$1315, "&lt;=" &amp; DQ$1, DataRegularSeason20242025!$E$3:$E$1315, $A19)</f>
        <v>18</v>
      </c>
      <c r="DR19">
        <f>SUMIFS(DataRegularSeason20242025!$AA$3:$AA$1315,DataRegularSeason20242025!$B$3:$B$1315, "&lt;=" &amp; DR$1, DataRegularSeason20242025!$D$3:$D$1315, $A19)+SUMIFS(DataRegularSeason20242025!$AB$3:$AB$1315,DataRegularSeason20242025!$B$3:$B$1315, "&lt;=" &amp; DR$1, DataRegularSeason20242025!$E$3:$E$1315, $A19)</f>
        <v>18</v>
      </c>
      <c r="DS19">
        <f>SUMIFS(DataRegularSeason20242025!$AA$3:$AA$1315,DataRegularSeason20242025!$B$3:$B$1315, "&lt;=" &amp; DS$1, DataRegularSeason20242025!$D$3:$D$1315, $A19)+SUMIFS(DataRegularSeason20242025!$AB$3:$AB$1315,DataRegularSeason20242025!$B$3:$B$1315, "&lt;=" &amp; DS$1, DataRegularSeason20242025!$E$3:$E$1315, $A19)</f>
        <v>18</v>
      </c>
      <c r="DT19">
        <f>SUMIFS(DataRegularSeason20242025!$AA$3:$AA$1315,DataRegularSeason20242025!$B$3:$B$1315, "&lt;=" &amp; DT$1, DataRegularSeason20242025!$D$3:$D$1315, $A19)+SUMIFS(DataRegularSeason20242025!$AB$3:$AB$1315,DataRegularSeason20242025!$B$3:$B$1315, "&lt;=" &amp; DT$1, DataRegularSeason20242025!$E$3:$E$1315, $A19)</f>
        <v>18</v>
      </c>
      <c r="DU19">
        <f>SUMIFS(DataRegularSeason20242025!$AA$3:$AA$1315,DataRegularSeason20242025!$B$3:$B$1315, "&lt;=" &amp; DU$1, DataRegularSeason20242025!$D$3:$D$1315, $A19)+SUMIFS(DataRegularSeason20242025!$AB$3:$AB$1315,DataRegularSeason20242025!$B$3:$B$1315, "&lt;=" &amp; DU$1, DataRegularSeason20242025!$E$3:$E$1315, $A19)</f>
        <v>18</v>
      </c>
      <c r="DV19">
        <f>SUMIFS(DataRegularSeason20242025!$AA$3:$AA$1315,DataRegularSeason20242025!$B$3:$B$1315, "&lt;=" &amp; DV$1, DataRegularSeason20242025!$D$3:$D$1315, $A19)+SUMIFS(DataRegularSeason20242025!$AB$3:$AB$1315,DataRegularSeason20242025!$B$3:$B$1315, "&lt;=" &amp; DV$1, DataRegularSeason20242025!$E$3:$E$1315, $A19)</f>
        <v>18</v>
      </c>
      <c r="DW19">
        <f>SUMIFS(DataRegularSeason20242025!$AA$3:$AA$1315,DataRegularSeason20242025!$B$3:$B$1315, "&lt;=" &amp; DW$1, DataRegularSeason20242025!$D$3:$D$1315, $A19)+SUMIFS(DataRegularSeason20242025!$AB$3:$AB$1315,DataRegularSeason20242025!$B$3:$B$1315, "&lt;=" &amp; DW$1, DataRegularSeason20242025!$E$3:$E$1315, $A19)</f>
        <v>18</v>
      </c>
      <c r="DX19">
        <f>SUMIFS(DataRegularSeason20242025!$AA$3:$AA$1315,DataRegularSeason20242025!$B$3:$B$1315, "&lt;=" &amp; DX$1, DataRegularSeason20242025!$D$3:$D$1315, $A19)+SUMIFS(DataRegularSeason20242025!$AB$3:$AB$1315,DataRegularSeason20242025!$B$3:$B$1315, "&lt;=" &amp; DX$1, DataRegularSeason20242025!$E$3:$E$1315, $A19)</f>
        <v>18</v>
      </c>
      <c r="DY19">
        <f>SUMIFS(DataRegularSeason20242025!$AA$3:$AA$1315,DataRegularSeason20242025!$B$3:$B$1315, "&lt;=" &amp; DY$1, DataRegularSeason20242025!$D$3:$D$1315, $A19)+SUMIFS(DataRegularSeason20242025!$AB$3:$AB$1315,DataRegularSeason20242025!$B$3:$B$1315, "&lt;=" &amp; DY$1, DataRegularSeason20242025!$E$3:$E$1315, $A19)</f>
        <v>18</v>
      </c>
      <c r="DZ19">
        <f>SUMIFS(DataRegularSeason20242025!$AA$3:$AA$1315,DataRegularSeason20242025!$B$3:$B$1315, "&lt;=" &amp; DZ$1, DataRegularSeason20242025!$D$3:$D$1315, $A19)+SUMIFS(DataRegularSeason20242025!$AB$3:$AB$1315,DataRegularSeason20242025!$B$3:$B$1315, "&lt;=" &amp; DZ$1, DataRegularSeason20242025!$E$3:$E$1315, $A19)</f>
        <v>18</v>
      </c>
      <c r="EA19">
        <f>SUMIFS(DataRegularSeason20242025!$AA$3:$AA$1315,DataRegularSeason20242025!$B$3:$B$1315, "&lt;=" &amp; EA$1, DataRegularSeason20242025!$D$3:$D$1315, $A19)+SUMIFS(DataRegularSeason20242025!$AB$3:$AB$1315,DataRegularSeason20242025!$B$3:$B$1315, "&lt;=" &amp; EA$1, DataRegularSeason20242025!$E$3:$E$1315, $A19)</f>
        <v>18</v>
      </c>
      <c r="EB19">
        <f>SUMIFS(DataRegularSeason20242025!$AA$3:$AA$1315,DataRegularSeason20242025!$B$3:$B$1315, "&lt;=" &amp; EB$1, DataRegularSeason20242025!$D$3:$D$1315, $A19)+SUMIFS(DataRegularSeason20242025!$AB$3:$AB$1315,DataRegularSeason20242025!$B$3:$B$1315, "&lt;=" &amp; EB$1, DataRegularSeason20242025!$E$3:$E$1315, $A19)</f>
        <v>18</v>
      </c>
      <c r="EC19">
        <f>SUMIFS(DataRegularSeason20242025!$AA$3:$AA$1315,DataRegularSeason20242025!$B$3:$B$1315, "&lt;=" &amp; EC$1, DataRegularSeason20242025!$D$3:$D$1315, $A19)+SUMIFS(DataRegularSeason20242025!$AB$3:$AB$1315,DataRegularSeason20242025!$B$3:$B$1315, "&lt;=" &amp; EC$1, DataRegularSeason20242025!$E$3:$E$1315, $A19)</f>
        <v>18</v>
      </c>
      <c r="ED19">
        <f>SUMIFS(DataRegularSeason20242025!$AA$3:$AA$1315,DataRegularSeason20242025!$B$3:$B$1315, "&lt;=" &amp; ED$1, DataRegularSeason20242025!$D$3:$D$1315, $A19)+SUMIFS(DataRegularSeason20242025!$AB$3:$AB$1315,DataRegularSeason20242025!$B$3:$B$1315, "&lt;=" &amp; ED$1, DataRegularSeason20242025!$E$3:$E$1315, $A19)</f>
        <v>18</v>
      </c>
      <c r="EE19">
        <f>SUMIFS(DataRegularSeason20242025!$AA$3:$AA$1315,DataRegularSeason20242025!$B$3:$B$1315, "&lt;=" &amp; EE$1, DataRegularSeason20242025!$D$3:$D$1315, $A19)+SUMIFS(DataRegularSeason20242025!$AB$3:$AB$1315,DataRegularSeason20242025!$B$3:$B$1315, "&lt;=" &amp; EE$1, DataRegularSeason20242025!$E$3:$E$1315, $A19)</f>
        <v>18</v>
      </c>
      <c r="EF19">
        <f>SUMIFS(DataRegularSeason20242025!$AA$3:$AA$1315,DataRegularSeason20242025!$B$3:$B$1315, "&lt;=" &amp; EF$1, DataRegularSeason20242025!$D$3:$D$1315, $A19)+SUMIFS(DataRegularSeason20242025!$AB$3:$AB$1315,DataRegularSeason20242025!$B$3:$B$1315, "&lt;=" &amp; EF$1, DataRegularSeason20242025!$E$3:$E$1315, $A19)</f>
        <v>18</v>
      </c>
      <c r="EG19">
        <f>SUMIFS(DataRegularSeason20242025!$AA$3:$AA$1315,DataRegularSeason20242025!$B$3:$B$1315, "&lt;=" &amp; EG$1, DataRegularSeason20242025!$D$3:$D$1315, $A19)+SUMIFS(DataRegularSeason20242025!$AB$3:$AB$1315,DataRegularSeason20242025!$B$3:$B$1315, "&lt;=" &amp; EG$1, DataRegularSeason20242025!$E$3:$E$1315, $A19)</f>
        <v>18</v>
      </c>
      <c r="EH19">
        <f>SUMIFS(DataRegularSeason20242025!$AA$3:$AA$1315,DataRegularSeason20242025!$B$3:$B$1315, "&lt;=" &amp; EH$1, DataRegularSeason20242025!$D$3:$D$1315, $A19)+SUMIFS(DataRegularSeason20242025!$AB$3:$AB$1315,DataRegularSeason20242025!$B$3:$B$1315, "&lt;=" &amp; EH$1, DataRegularSeason20242025!$E$3:$E$1315, $A19)</f>
        <v>18</v>
      </c>
      <c r="EI19">
        <f>SUMIFS(DataRegularSeason20242025!$AA$3:$AA$1315,DataRegularSeason20242025!$B$3:$B$1315, "&lt;=" &amp; EI$1, DataRegularSeason20242025!$D$3:$D$1315, $A19)+SUMIFS(DataRegularSeason20242025!$AB$3:$AB$1315,DataRegularSeason20242025!$B$3:$B$1315, "&lt;=" &amp; EI$1, DataRegularSeason20242025!$E$3:$E$1315, $A19)</f>
        <v>18</v>
      </c>
      <c r="EJ19">
        <f>SUMIFS(DataRegularSeason20242025!$AA$3:$AA$1315,DataRegularSeason20242025!$B$3:$B$1315, "&lt;=" &amp; EJ$1, DataRegularSeason20242025!$D$3:$D$1315, $A19)+SUMIFS(DataRegularSeason20242025!$AB$3:$AB$1315,DataRegularSeason20242025!$B$3:$B$1315, "&lt;=" &amp; EJ$1, DataRegularSeason20242025!$E$3:$E$1315, $A19)</f>
        <v>18</v>
      </c>
      <c r="EK19">
        <f>SUMIFS(DataRegularSeason20242025!$AA$3:$AA$1315,DataRegularSeason20242025!$B$3:$B$1315, "&lt;=" &amp; EK$1, DataRegularSeason20242025!$D$3:$D$1315, $A19)+SUMIFS(DataRegularSeason20242025!$AB$3:$AB$1315,DataRegularSeason20242025!$B$3:$B$1315, "&lt;=" &amp; EK$1, DataRegularSeason20242025!$E$3:$E$1315, $A19)</f>
        <v>18</v>
      </c>
      <c r="EL19">
        <f>SUMIFS(DataRegularSeason20242025!$AA$3:$AA$1315,DataRegularSeason20242025!$B$3:$B$1315, "&lt;=" &amp; EL$1, DataRegularSeason20242025!$D$3:$D$1315, $A19)+SUMIFS(DataRegularSeason20242025!$AB$3:$AB$1315,DataRegularSeason20242025!$B$3:$B$1315, "&lt;=" &amp; EL$1, DataRegularSeason20242025!$E$3:$E$1315, $A19)</f>
        <v>18</v>
      </c>
      <c r="EM19">
        <f>SUMIFS(DataRegularSeason20242025!$AA$3:$AA$1315,DataRegularSeason20242025!$B$3:$B$1315, "&lt;=" &amp; EM$1, DataRegularSeason20242025!$D$3:$D$1315, $A19)+SUMIFS(DataRegularSeason20242025!$AB$3:$AB$1315,DataRegularSeason20242025!$B$3:$B$1315, "&lt;=" &amp; EM$1, DataRegularSeason20242025!$E$3:$E$1315, $A19)</f>
        <v>18</v>
      </c>
      <c r="EN19">
        <f>SUMIFS(DataRegularSeason20242025!$AA$3:$AA$1315,DataRegularSeason20242025!$B$3:$B$1315, "&lt;=" &amp; EN$1, DataRegularSeason20242025!$D$3:$D$1315, $A19)+SUMIFS(DataRegularSeason20242025!$AB$3:$AB$1315,DataRegularSeason20242025!$B$3:$B$1315, "&lt;=" &amp; EN$1, DataRegularSeason20242025!$E$3:$E$1315, $A19)</f>
        <v>18</v>
      </c>
      <c r="EO19">
        <f>SUMIFS(DataRegularSeason20242025!$AA$3:$AA$1315,DataRegularSeason20242025!$B$3:$B$1315, "&lt;=" &amp; EO$1, DataRegularSeason20242025!$D$3:$D$1315, $A19)+SUMIFS(DataRegularSeason20242025!$AB$3:$AB$1315,DataRegularSeason20242025!$B$3:$B$1315, "&lt;=" &amp; EO$1, DataRegularSeason20242025!$E$3:$E$1315, $A19)</f>
        <v>18</v>
      </c>
      <c r="EP19">
        <f>SUMIFS(DataRegularSeason20242025!$AA$3:$AA$1315,DataRegularSeason20242025!$B$3:$B$1315, "&lt;=" &amp; EP$1, DataRegularSeason20242025!$D$3:$D$1315, $A19)+SUMIFS(DataRegularSeason20242025!$AB$3:$AB$1315,DataRegularSeason20242025!$B$3:$B$1315, "&lt;=" &amp; EP$1, DataRegularSeason20242025!$E$3:$E$1315, $A19)</f>
        <v>18</v>
      </c>
      <c r="EQ19">
        <f>SUMIFS(DataRegularSeason20242025!$AA$3:$AA$1315,DataRegularSeason20242025!$B$3:$B$1315, "&lt;=" &amp; EQ$1, DataRegularSeason20242025!$D$3:$D$1315, $A19)+SUMIFS(DataRegularSeason20242025!$AB$3:$AB$1315,DataRegularSeason20242025!$B$3:$B$1315, "&lt;=" &amp; EQ$1, DataRegularSeason20242025!$E$3:$E$1315, $A19)</f>
        <v>18</v>
      </c>
      <c r="ER19">
        <f>SUMIFS(DataRegularSeason20242025!$AA$3:$AA$1315,DataRegularSeason20242025!$B$3:$B$1315, "&lt;=" &amp; ER$1, DataRegularSeason20242025!$D$3:$D$1315, $A19)+SUMIFS(DataRegularSeason20242025!$AB$3:$AB$1315,DataRegularSeason20242025!$B$3:$B$1315, "&lt;=" &amp; ER$1, DataRegularSeason20242025!$E$3:$E$1315, $A19)</f>
        <v>18</v>
      </c>
      <c r="ES19">
        <f>SUMIFS(DataRegularSeason20242025!$AA$3:$AA$1315,DataRegularSeason20242025!$B$3:$B$1315, "&lt;=" &amp; ES$1, DataRegularSeason20242025!$D$3:$D$1315, $A19)+SUMIFS(DataRegularSeason20242025!$AB$3:$AB$1315,DataRegularSeason20242025!$B$3:$B$1315, "&lt;=" &amp; ES$1, DataRegularSeason20242025!$E$3:$E$1315, $A19)</f>
        <v>18</v>
      </c>
      <c r="ET19">
        <f>SUMIFS(DataRegularSeason20242025!$AA$3:$AA$1315,DataRegularSeason20242025!$B$3:$B$1315, "&lt;=" &amp; ET$1, DataRegularSeason20242025!$D$3:$D$1315, $A19)+SUMIFS(DataRegularSeason20242025!$AB$3:$AB$1315,DataRegularSeason20242025!$B$3:$B$1315, "&lt;=" &amp; ET$1, DataRegularSeason20242025!$E$3:$E$1315, $A19)</f>
        <v>18</v>
      </c>
      <c r="EU19">
        <f>SUMIFS(DataRegularSeason20242025!$AA$3:$AA$1315,DataRegularSeason20242025!$B$3:$B$1315, "&lt;=" &amp; EU$1, DataRegularSeason20242025!$D$3:$D$1315, $A19)+SUMIFS(DataRegularSeason20242025!$AB$3:$AB$1315,DataRegularSeason20242025!$B$3:$B$1315, "&lt;=" &amp; EU$1, DataRegularSeason20242025!$E$3:$E$1315, $A19)</f>
        <v>18</v>
      </c>
      <c r="EV19">
        <f>SUMIFS(DataRegularSeason20242025!$AA$3:$AA$1315,DataRegularSeason20242025!$B$3:$B$1315, "&lt;=" &amp; EV$1, DataRegularSeason20242025!$D$3:$D$1315, $A19)+SUMIFS(DataRegularSeason20242025!$AB$3:$AB$1315,DataRegularSeason20242025!$B$3:$B$1315, "&lt;=" &amp; EV$1, DataRegularSeason20242025!$E$3:$E$1315, $A19)</f>
        <v>18</v>
      </c>
      <c r="EW19">
        <f>SUMIFS(DataRegularSeason20242025!$AA$3:$AA$1315,DataRegularSeason20242025!$B$3:$B$1315, "&lt;=" &amp; EW$1, DataRegularSeason20242025!$D$3:$D$1315, $A19)+SUMIFS(DataRegularSeason20242025!$AB$3:$AB$1315,DataRegularSeason20242025!$B$3:$B$1315, "&lt;=" &amp; EW$1, DataRegularSeason20242025!$E$3:$E$1315, $A19)</f>
        <v>18</v>
      </c>
      <c r="EX19">
        <f>SUMIFS(DataRegularSeason20242025!$AA$3:$AA$1315,DataRegularSeason20242025!$B$3:$B$1315, "&lt;=" &amp; EX$1, DataRegularSeason20242025!$D$3:$D$1315, $A19)+SUMIFS(DataRegularSeason20242025!$AB$3:$AB$1315,DataRegularSeason20242025!$B$3:$B$1315, "&lt;=" &amp; EX$1, DataRegularSeason20242025!$E$3:$E$1315, $A19)</f>
        <v>18</v>
      </c>
      <c r="EY19">
        <f>SUMIFS(DataRegularSeason20242025!$AA$3:$AA$1315,DataRegularSeason20242025!$B$3:$B$1315, "&lt;=" &amp; EY$1, DataRegularSeason20242025!$D$3:$D$1315, $A19)+SUMIFS(DataRegularSeason20242025!$AB$3:$AB$1315,DataRegularSeason20242025!$B$3:$B$1315, "&lt;=" &amp; EY$1, DataRegularSeason20242025!$E$3:$E$1315, $A19)</f>
        <v>18</v>
      </c>
      <c r="EZ19">
        <f>SUMIFS(DataRegularSeason20242025!$AA$3:$AA$1315,DataRegularSeason20242025!$B$3:$B$1315, "&lt;=" &amp; EZ$1, DataRegularSeason20242025!$D$3:$D$1315, $A19)+SUMIFS(DataRegularSeason20242025!$AB$3:$AB$1315,DataRegularSeason20242025!$B$3:$B$1315, "&lt;=" &amp; EZ$1, DataRegularSeason20242025!$E$3:$E$1315, $A19)</f>
        <v>18</v>
      </c>
      <c r="FA19">
        <f>SUMIFS(DataRegularSeason20242025!$AA$3:$AA$1315,DataRegularSeason20242025!$B$3:$B$1315, "&lt;=" &amp; FA$1, DataRegularSeason20242025!$D$3:$D$1315, $A19)+SUMIFS(DataRegularSeason20242025!$AB$3:$AB$1315,DataRegularSeason20242025!$B$3:$B$1315, "&lt;=" &amp; FA$1, DataRegularSeason20242025!$E$3:$E$1315, $A19)</f>
        <v>18</v>
      </c>
      <c r="FB19">
        <f>SUMIFS(DataRegularSeason20242025!$AA$3:$AA$1315,DataRegularSeason20242025!$B$3:$B$1315, "&lt;=" &amp; FB$1, DataRegularSeason20242025!$D$3:$D$1315, $A19)+SUMIFS(DataRegularSeason20242025!$AB$3:$AB$1315,DataRegularSeason20242025!$B$3:$B$1315, "&lt;=" &amp; FB$1, DataRegularSeason20242025!$E$3:$E$1315, $A19)</f>
        <v>18</v>
      </c>
      <c r="FC19">
        <f>SUMIFS(DataRegularSeason20242025!$AA$3:$AA$1315,DataRegularSeason20242025!$B$3:$B$1315, "&lt;=" &amp; FC$1, DataRegularSeason20242025!$D$3:$D$1315, $A19)+SUMIFS(DataRegularSeason20242025!$AB$3:$AB$1315,DataRegularSeason20242025!$B$3:$B$1315, "&lt;=" &amp; FC$1, DataRegularSeason20242025!$E$3:$E$1315, $A19)</f>
        <v>18</v>
      </c>
      <c r="FD19">
        <f>SUMIFS(DataRegularSeason20242025!$AA$3:$AA$1315,DataRegularSeason20242025!$B$3:$B$1315, "&lt;=" &amp; FD$1, DataRegularSeason20242025!$D$3:$D$1315, $A19)+SUMIFS(DataRegularSeason20242025!$AB$3:$AB$1315,DataRegularSeason20242025!$B$3:$B$1315, "&lt;=" &amp; FD$1, DataRegularSeason20242025!$E$3:$E$1315, $A19)</f>
        <v>18</v>
      </c>
      <c r="FE19">
        <f>SUMIFS(DataRegularSeason20242025!$AA$3:$AA$1315,DataRegularSeason20242025!$B$3:$B$1315, "&lt;=" &amp; FE$1, DataRegularSeason20242025!$D$3:$D$1315, $A19)+SUMIFS(DataRegularSeason20242025!$AB$3:$AB$1315,DataRegularSeason20242025!$B$3:$B$1315, "&lt;=" &amp; FE$1, DataRegularSeason20242025!$E$3:$E$1315, $A19)</f>
        <v>18</v>
      </c>
      <c r="FF19">
        <f>SUMIFS(DataRegularSeason20242025!$AA$3:$AA$1315,DataRegularSeason20242025!$B$3:$B$1315, "&lt;=" &amp; FF$1, DataRegularSeason20242025!$D$3:$D$1315, $A19)+SUMIFS(DataRegularSeason20242025!$AB$3:$AB$1315,DataRegularSeason20242025!$B$3:$B$1315, "&lt;=" &amp; FF$1, DataRegularSeason20242025!$E$3:$E$1315, $A19)</f>
        <v>18</v>
      </c>
      <c r="FG19">
        <f>SUMIFS(DataRegularSeason20242025!$AA$3:$AA$1315,DataRegularSeason20242025!$B$3:$B$1315, "&lt;=" &amp; FG$1, DataRegularSeason20242025!$D$3:$D$1315, $A19)+SUMIFS(DataRegularSeason20242025!$AB$3:$AB$1315,DataRegularSeason20242025!$B$3:$B$1315, "&lt;=" &amp; FG$1, DataRegularSeason20242025!$E$3:$E$1315, $A19)</f>
        <v>18</v>
      </c>
      <c r="FH19">
        <f>SUMIFS(DataRegularSeason20242025!$AA$3:$AA$1315,DataRegularSeason20242025!$B$3:$B$1315, "&lt;=" &amp; FH$1, DataRegularSeason20242025!$D$3:$D$1315, $A19)+SUMIFS(DataRegularSeason20242025!$AB$3:$AB$1315,DataRegularSeason20242025!$B$3:$B$1315, "&lt;=" &amp; FH$1, DataRegularSeason20242025!$E$3:$E$1315, $A19)</f>
        <v>18</v>
      </c>
      <c r="FI19">
        <f>SUMIFS(DataRegularSeason20242025!$AA$3:$AA$1315,DataRegularSeason20242025!$B$3:$B$1315, "&lt;=" &amp; FI$1, DataRegularSeason20242025!$D$3:$D$1315, $A19)+SUMIFS(DataRegularSeason20242025!$AB$3:$AB$1315,DataRegularSeason20242025!$B$3:$B$1315, "&lt;=" &amp; FI$1, DataRegularSeason20242025!$E$3:$E$1315, $A19)</f>
        <v>18</v>
      </c>
      <c r="FJ19">
        <f>SUMIFS(DataRegularSeason20242025!$AA$3:$AA$1315,DataRegularSeason20242025!$B$3:$B$1315, "&lt;=" &amp; FJ$1, DataRegularSeason20242025!$D$3:$D$1315, $A19)+SUMIFS(DataRegularSeason20242025!$AB$3:$AB$1315,DataRegularSeason20242025!$B$3:$B$1315, "&lt;=" &amp; FJ$1, DataRegularSeason20242025!$E$3:$E$1315, $A19)</f>
        <v>18</v>
      </c>
      <c r="FK19">
        <f>SUMIFS(DataRegularSeason20242025!$AA$3:$AA$1315,DataRegularSeason20242025!$B$3:$B$1315, "&lt;=" &amp; FK$1, DataRegularSeason20242025!$D$3:$D$1315, $A19)+SUMIFS(DataRegularSeason20242025!$AB$3:$AB$1315,DataRegularSeason20242025!$B$3:$B$1315, "&lt;=" &amp; FK$1, DataRegularSeason20242025!$E$3:$E$1315, $A19)</f>
        <v>18</v>
      </c>
      <c r="FL19">
        <f>SUMIFS(DataRegularSeason20242025!$AA$3:$AA$1315,DataRegularSeason20242025!$B$3:$B$1315, "&lt;=" &amp; FL$1, DataRegularSeason20242025!$D$3:$D$1315, $A19)+SUMIFS(DataRegularSeason20242025!$AB$3:$AB$1315,DataRegularSeason20242025!$B$3:$B$1315, "&lt;=" &amp; FL$1, DataRegularSeason20242025!$E$3:$E$1315, $A19)</f>
        <v>18</v>
      </c>
      <c r="FM19">
        <f>SUMIFS(DataRegularSeason20242025!$AA$3:$AA$1315,DataRegularSeason20242025!$B$3:$B$1315, "&lt;=" &amp; FM$1, DataRegularSeason20242025!$D$3:$D$1315, $A19)+SUMIFS(DataRegularSeason20242025!$AB$3:$AB$1315,DataRegularSeason20242025!$B$3:$B$1315, "&lt;=" &amp; FM$1, DataRegularSeason20242025!$E$3:$E$1315, $A19)</f>
        <v>18</v>
      </c>
      <c r="FN19">
        <f>SUMIFS(DataRegularSeason20242025!$AA$3:$AA$1315,DataRegularSeason20242025!$B$3:$B$1315, "&lt;=" &amp; FN$1, DataRegularSeason20242025!$D$3:$D$1315, $A19)+SUMIFS(DataRegularSeason20242025!$AB$3:$AB$1315,DataRegularSeason20242025!$B$3:$B$1315, "&lt;=" &amp; FN$1, DataRegularSeason20242025!$E$3:$E$1315, $A19)</f>
        <v>18</v>
      </c>
      <c r="FO19">
        <f>SUMIFS(DataRegularSeason20242025!$AA$3:$AA$1315,DataRegularSeason20242025!$B$3:$B$1315, "&lt;=" &amp; FO$1, DataRegularSeason20242025!$D$3:$D$1315, $A19)+SUMIFS(DataRegularSeason20242025!$AB$3:$AB$1315,DataRegularSeason20242025!$B$3:$B$1315, "&lt;=" &amp; FO$1, DataRegularSeason20242025!$E$3:$E$1315, $A19)</f>
        <v>18</v>
      </c>
      <c r="FP19">
        <f>SUMIFS(DataRegularSeason20242025!$AA$3:$AA$1315,DataRegularSeason20242025!$B$3:$B$1315, "&lt;=" &amp; FP$1, DataRegularSeason20242025!$D$3:$D$1315, $A19)+SUMIFS(DataRegularSeason20242025!$AB$3:$AB$1315,DataRegularSeason20242025!$B$3:$B$1315, "&lt;=" &amp; FP$1, DataRegularSeason20242025!$E$3:$E$1315, $A19)</f>
        <v>18</v>
      </c>
      <c r="FQ19">
        <f>SUMIFS(DataRegularSeason20242025!$AA$3:$AA$1315,DataRegularSeason20242025!$B$3:$B$1315, "&lt;=" &amp; FQ$1, DataRegularSeason20242025!$D$3:$D$1315, $A19)+SUMIFS(DataRegularSeason20242025!$AB$3:$AB$1315,DataRegularSeason20242025!$B$3:$B$1315, "&lt;=" &amp; FQ$1, DataRegularSeason20242025!$E$3:$E$1315, $A19)</f>
        <v>18</v>
      </c>
      <c r="FR19">
        <f>SUMIFS(DataRegularSeason20242025!$AA$3:$AA$1315,DataRegularSeason20242025!$B$3:$B$1315, "&lt;=" &amp; FR$1, DataRegularSeason20242025!$D$3:$D$1315, $A19)+SUMIFS(DataRegularSeason20242025!$AB$3:$AB$1315,DataRegularSeason20242025!$B$3:$B$1315, "&lt;=" &amp; FR$1, DataRegularSeason20242025!$E$3:$E$1315, $A19)</f>
        <v>18</v>
      </c>
      <c r="FS19">
        <f>SUMIFS(DataRegularSeason20242025!$AA$3:$AA$1315,DataRegularSeason20242025!$B$3:$B$1315, "&lt;=" &amp; FS$1, DataRegularSeason20242025!$D$3:$D$1315, $A19)+SUMIFS(DataRegularSeason20242025!$AB$3:$AB$1315,DataRegularSeason20242025!$B$3:$B$1315, "&lt;=" &amp; FS$1, DataRegularSeason20242025!$E$3:$E$1315, $A19)</f>
        <v>18</v>
      </c>
      <c r="FT19">
        <f>SUMIFS(DataRegularSeason20242025!$AA$3:$AA$1315,DataRegularSeason20242025!$B$3:$B$1315, "&lt;=" &amp; FT$1, DataRegularSeason20242025!$D$3:$D$1315, $A19)+SUMIFS(DataRegularSeason20242025!$AB$3:$AB$1315,DataRegularSeason20242025!$B$3:$B$1315, "&lt;=" &amp; FT$1, DataRegularSeason20242025!$E$3:$E$1315, $A19)</f>
        <v>18</v>
      </c>
      <c r="FU19">
        <f>SUMIFS(DataRegularSeason20242025!$AA$3:$AA$1315,DataRegularSeason20242025!$B$3:$B$1315, "&lt;=" &amp; FU$1, DataRegularSeason20242025!$D$3:$D$1315, $A19)+SUMIFS(DataRegularSeason20242025!$AB$3:$AB$1315,DataRegularSeason20242025!$B$3:$B$1315, "&lt;=" &amp; FU$1, DataRegularSeason20242025!$E$3:$E$1315, $A19)</f>
        <v>18</v>
      </c>
      <c r="FV19">
        <f>SUMIFS(DataRegularSeason20242025!$AA$3:$AA$1315,DataRegularSeason20242025!$B$3:$B$1315, "&lt;=" &amp; FV$1, DataRegularSeason20242025!$D$3:$D$1315, $A19)+SUMIFS(DataRegularSeason20242025!$AB$3:$AB$1315,DataRegularSeason20242025!$B$3:$B$1315, "&lt;=" &amp; FV$1, DataRegularSeason20242025!$E$3:$E$1315, $A19)</f>
        <v>18</v>
      </c>
      <c r="FW19">
        <f>SUMIFS(DataRegularSeason20242025!$AA$3:$AA$1315,DataRegularSeason20242025!$B$3:$B$1315, "&lt;=" &amp; FW$1, DataRegularSeason20242025!$D$3:$D$1315, $A19)+SUMIFS(DataRegularSeason20242025!$AB$3:$AB$1315,DataRegularSeason20242025!$B$3:$B$1315, "&lt;=" &amp; FW$1, DataRegularSeason20242025!$E$3:$E$1315, $A19)</f>
        <v>18</v>
      </c>
      <c r="FX19">
        <f>SUMIFS(DataRegularSeason20242025!$AA$3:$AA$1315,DataRegularSeason20242025!$B$3:$B$1315, "&lt;=" &amp; FX$1, DataRegularSeason20242025!$D$3:$D$1315, $A19)+SUMIFS(DataRegularSeason20242025!$AB$3:$AB$1315,DataRegularSeason20242025!$B$3:$B$1315, "&lt;=" &amp; FX$1, DataRegularSeason20242025!$E$3:$E$1315, $A19)</f>
        <v>18</v>
      </c>
      <c r="FY19">
        <f>SUMIFS(DataRegularSeason20242025!$AA$3:$AA$1315,DataRegularSeason20242025!$B$3:$B$1315, "&lt;=" &amp; FY$1, DataRegularSeason20242025!$D$3:$D$1315, $A19)+SUMIFS(DataRegularSeason20242025!$AB$3:$AB$1315,DataRegularSeason20242025!$B$3:$B$1315, "&lt;=" &amp; FY$1, DataRegularSeason20242025!$E$3:$E$1315, $A19)</f>
        <v>18</v>
      </c>
      <c r="FZ19">
        <f>SUMIFS(DataRegularSeason20242025!$AA$3:$AA$1315,DataRegularSeason20242025!$B$3:$B$1315, "&lt;=" &amp; FZ$1, DataRegularSeason20242025!$D$3:$D$1315, $A19)+SUMIFS(DataRegularSeason20242025!$AB$3:$AB$1315,DataRegularSeason20242025!$B$3:$B$1315, "&lt;=" &amp; FZ$1, DataRegularSeason20242025!$E$3:$E$1315, $A19)</f>
        <v>18</v>
      </c>
      <c r="GA19">
        <f>SUMIFS(DataRegularSeason20242025!$AA$3:$AA$1315,DataRegularSeason20242025!$B$3:$B$1315, "&lt;=" &amp; GA$1, DataRegularSeason20242025!$D$3:$D$1315, $A19)+SUMIFS(DataRegularSeason20242025!$AB$3:$AB$1315,DataRegularSeason20242025!$B$3:$B$1315, "&lt;=" &amp; GA$1, DataRegularSeason20242025!$E$3:$E$1315, $A19)</f>
        <v>18</v>
      </c>
      <c r="GB19">
        <f>SUMIFS(DataRegularSeason20242025!$AA$3:$AA$1315,DataRegularSeason20242025!$B$3:$B$1315, "&lt;=" &amp; GB$1, DataRegularSeason20242025!$D$3:$D$1315, $A19)+SUMIFS(DataRegularSeason20242025!$AB$3:$AB$1315,DataRegularSeason20242025!$B$3:$B$1315, "&lt;=" &amp; GB$1, DataRegularSeason20242025!$E$3:$E$1315, $A19)</f>
        <v>18</v>
      </c>
      <c r="GC19">
        <f>SUMIFS(DataRegularSeason20242025!$AA$3:$AA$1315,DataRegularSeason20242025!$B$3:$B$1315, "&lt;=" &amp; GC$1, DataRegularSeason20242025!$D$3:$D$1315, $A19)+SUMIFS(DataRegularSeason20242025!$AB$3:$AB$1315,DataRegularSeason20242025!$B$3:$B$1315, "&lt;=" &amp; GC$1, DataRegularSeason20242025!$E$3:$E$1315, $A19)</f>
        <v>18</v>
      </c>
      <c r="GD19">
        <f>SUMIFS(DataRegularSeason20242025!$AA$3:$AA$1315,DataRegularSeason20242025!$B$3:$B$1315, "&lt;=" &amp; GD$1, DataRegularSeason20242025!$D$3:$D$1315, $A19)+SUMIFS(DataRegularSeason20242025!$AB$3:$AB$1315,DataRegularSeason20242025!$B$3:$B$1315, "&lt;=" &amp; GD$1, DataRegularSeason20242025!$E$3:$E$1315, $A19)</f>
        <v>18</v>
      </c>
      <c r="GE19">
        <f>SUMIFS(DataRegularSeason20242025!$AA$3:$AA$1315,DataRegularSeason20242025!$B$3:$B$1315, "&lt;=" &amp; GE$1, DataRegularSeason20242025!$D$3:$D$1315, $A19)+SUMIFS(DataRegularSeason20242025!$AB$3:$AB$1315,DataRegularSeason20242025!$B$3:$B$1315, "&lt;=" &amp; GE$1, DataRegularSeason20242025!$E$3:$E$1315, $A19)</f>
        <v>18</v>
      </c>
      <c r="GF19">
        <f>SUMIFS(DataRegularSeason20242025!$AA$3:$AA$1315,DataRegularSeason20242025!$B$3:$B$1315, "&lt;=" &amp; GF$1, DataRegularSeason20242025!$D$3:$D$1315, $A19)+SUMIFS(DataRegularSeason20242025!$AB$3:$AB$1315,DataRegularSeason20242025!$B$3:$B$1315, "&lt;=" &amp; GF$1, DataRegularSeason20242025!$E$3:$E$1315, $A19)</f>
        <v>18</v>
      </c>
      <c r="GG19">
        <f>SUMIFS(DataRegularSeason20242025!$AA$3:$AA$1315,DataRegularSeason20242025!$B$3:$B$1315, "&lt;=" &amp; GG$1, DataRegularSeason20242025!$D$3:$D$1315, $A19)+SUMIFS(DataRegularSeason20242025!$AB$3:$AB$1315,DataRegularSeason20242025!$B$3:$B$1315, "&lt;=" &amp; GG$1, DataRegularSeason20242025!$E$3:$E$1315, $A19)</f>
        <v>18</v>
      </c>
      <c r="GH19">
        <f>SUMIFS(DataRegularSeason20242025!$AA$3:$AA$1315,DataRegularSeason20242025!$B$3:$B$1315, "&lt;=" &amp; GH$1, DataRegularSeason20242025!$D$3:$D$1315, $A19)+SUMIFS(DataRegularSeason20242025!$AB$3:$AB$1315,DataRegularSeason20242025!$B$3:$B$1315, "&lt;=" &amp; GH$1, DataRegularSeason20242025!$E$3:$E$1315, $A19)</f>
        <v>18</v>
      </c>
      <c r="GI19">
        <f>SUMIFS(DataRegularSeason20242025!$AA$3:$AA$1315,DataRegularSeason20242025!$B$3:$B$1315, "&lt;=" &amp; GI$1, DataRegularSeason20242025!$D$3:$D$1315, $A19)+SUMIFS(DataRegularSeason20242025!$AB$3:$AB$1315,DataRegularSeason20242025!$B$3:$B$1315, "&lt;=" &amp; GI$1, DataRegularSeason20242025!$E$3:$E$1315, $A19)</f>
        <v>18</v>
      </c>
      <c r="GJ19">
        <f>SUMIFS(DataRegularSeason20242025!$AA$3:$AA$1315,DataRegularSeason20242025!$B$3:$B$1315, "&lt;=" &amp; GJ$1, DataRegularSeason20242025!$D$3:$D$1315, $A19)+SUMIFS(DataRegularSeason20242025!$AB$3:$AB$1315,DataRegularSeason20242025!$B$3:$B$1315, "&lt;=" &amp; GJ$1, DataRegularSeason20242025!$E$3:$E$1315, $A19)</f>
        <v>18</v>
      </c>
      <c r="GK19">
        <f>SUMIFS(DataRegularSeason20242025!$AA$3:$AA$1315,DataRegularSeason20242025!$B$3:$B$1315, "&lt;=" &amp; GK$1, DataRegularSeason20242025!$D$3:$D$1315, $A19)+SUMIFS(DataRegularSeason20242025!$AB$3:$AB$1315,DataRegularSeason20242025!$B$3:$B$1315, "&lt;=" &amp; GK$1, DataRegularSeason20242025!$E$3:$E$1315, $A19)</f>
        <v>18</v>
      </c>
      <c r="GL19">
        <f>SUMIFS(DataRegularSeason20242025!$AA$3:$AA$1315,DataRegularSeason20242025!$B$3:$B$1315, "&lt;=" &amp; GL$1, DataRegularSeason20242025!$D$3:$D$1315, $A19)+SUMIFS(DataRegularSeason20242025!$AB$3:$AB$1315,DataRegularSeason20242025!$B$3:$B$1315, "&lt;=" &amp; GL$1, DataRegularSeason20242025!$E$3:$E$1315, $A19)</f>
        <v>18</v>
      </c>
      <c r="GM19">
        <f>SUMIFS(DataRegularSeason20242025!$AA$3:$AA$1315,DataRegularSeason20242025!$B$3:$B$1315, "&lt;=" &amp; GM$1, DataRegularSeason20242025!$D$3:$D$1315, $A19)+SUMIFS(DataRegularSeason20242025!$AB$3:$AB$1315,DataRegularSeason20242025!$B$3:$B$1315, "&lt;=" &amp; GM$1, DataRegularSeason20242025!$E$3:$E$1315, $A19)</f>
        <v>18</v>
      </c>
      <c r="GN19">
        <f>SUMIFS(DataRegularSeason20242025!$AA$3:$AA$1315,DataRegularSeason20242025!$B$3:$B$1315, "&lt;=" &amp; GN$1, DataRegularSeason20242025!$D$3:$D$1315, $A19)+SUMIFS(DataRegularSeason20242025!$AB$3:$AB$1315,DataRegularSeason20242025!$B$3:$B$1315, "&lt;=" &amp; GN$1, DataRegularSeason20242025!$E$3:$E$1315, $A19)</f>
        <v>18</v>
      </c>
      <c r="GO19">
        <f>SUMIFS(DataRegularSeason20242025!$AA$3:$AA$1315,DataRegularSeason20242025!$B$3:$B$1315, "&lt;=" &amp; GO$1, DataRegularSeason20242025!$D$3:$D$1315, $A19)+SUMIFS(DataRegularSeason20242025!$AB$3:$AB$1315,DataRegularSeason20242025!$B$3:$B$1315, "&lt;=" &amp; GO$1, DataRegularSeason20242025!$E$3:$E$1315, $A19)</f>
        <v>18</v>
      </c>
      <c r="GP19">
        <f>SUMIFS(DataRegularSeason20242025!$AA$3:$AA$1315,DataRegularSeason20242025!$B$3:$B$1315, "&lt;=" &amp; GP$1, DataRegularSeason20242025!$D$3:$D$1315, $A19)+SUMIFS(DataRegularSeason20242025!$AB$3:$AB$1315,DataRegularSeason20242025!$B$3:$B$1315, "&lt;=" &amp; GP$1, DataRegularSeason20242025!$E$3:$E$1315, $A19)</f>
        <v>18</v>
      </c>
      <c r="GQ19">
        <f>SUMIFS(DataRegularSeason20242025!$AA$3:$AA$1315,DataRegularSeason20242025!$B$3:$B$1315, "&lt;=" &amp; GQ$1, DataRegularSeason20242025!$D$3:$D$1315, $A19)+SUMIFS(DataRegularSeason20242025!$AB$3:$AB$1315,DataRegularSeason20242025!$B$3:$B$1315, "&lt;=" &amp; GQ$1, DataRegularSeason20242025!$E$3:$E$1315, $A19)</f>
        <v>18</v>
      </c>
      <c r="GR19">
        <f>SUMIFS(DataRegularSeason20242025!$AA$3:$AA$1315,DataRegularSeason20242025!$B$3:$B$1315, "&lt;=" &amp; GR$1, DataRegularSeason20242025!$D$3:$D$1315, $A19)+SUMIFS(DataRegularSeason20242025!$AB$3:$AB$1315,DataRegularSeason20242025!$B$3:$B$1315, "&lt;=" &amp; GR$1, DataRegularSeason20242025!$E$3:$E$1315, $A19)</f>
        <v>18</v>
      </c>
      <c r="GS19">
        <f>SUMIFS(DataRegularSeason20242025!$AA$3:$AA$1315,DataRegularSeason20242025!$B$3:$B$1315, "&lt;=" &amp; GS$1, DataRegularSeason20242025!$D$3:$D$1315, $A19)+SUMIFS(DataRegularSeason20242025!$AB$3:$AB$1315,DataRegularSeason20242025!$B$3:$B$1315, "&lt;=" &amp; GS$1, DataRegularSeason20242025!$E$3:$E$1315, $A19)</f>
        <v>18</v>
      </c>
      <c r="GT19">
        <f>SUMIFS(DataRegularSeason20242025!$AA$3:$AA$1315,DataRegularSeason20242025!$B$3:$B$1315, "&lt;=" &amp; GT$1, DataRegularSeason20242025!$D$3:$D$1315, $A19)+SUMIFS(DataRegularSeason20242025!$AB$3:$AB$1315,DataRegularSeason20242025!$B$3:$B$1315, "&lt;=" &amp; GT$1, DataRegularSeason20242025!$E$3:$E$1315, $A19)</f>
        <v>18</v>
      </c>
      <c r="GU19">
        <f>SUMIFS(DataRegularSeason20242025!$AA$3:$AA$1315,DataRegularSeason20242025!$B$3:$B$1315, "&lt;=" &amp; GU$1, DataRegularSeason20242025!$D$3:$D$1315, $A19)+SUMIFS(DataRegularSeason20242025!$AB$3:$AB$1315,DataRegularSeason20242025!$B$3:$B$1315, "&lt;=" &amp; GU$1, DataRegularSeason20242025!$E$3:$E$1315, $A19)</f>
        <v>18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13</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2</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4</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4</v>
      </c>
      <c r="Q21">
        <f>SUMIFS(DataRegularSeason20242025!$AA$3:$AA$1315,DataRegularSeason20242025!$B$3:$B$1315, "&lt;=" &amp; Q$1, DataRegularSeason20242025!$D$3:$D$1315, $A21)+SUMIFS(DataRegularSeason20242025!$AB$3:$AB$1315,DataRegularSeason20242025!$B$3:$B$1315, "&lt;=" &amp; Q$1, DataRegularSeason20242025!$E$3:$E$1315, $A21)</f>
        <v>4</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8</v>
      </c>
      <c r="X21">
        <f>SUMIFS(DataRegularSeason20242025!$AA$3:$AA$1315,DataRegularSeason20242025!$B$3:$B$1315, "&lt;=" &amp; X$1, DataRegularSeason20242025!$D$3:$D$1315, $A21)+SUMIFS(DataRegularSeason20242025!$AB$3:$AB$1315,DataRegularSeason20242025!$B$3:$B$1315, "&lt;=" &amp; X$1, DataRegularSeason20242025!$E$3:$E$1315, $A21)</f>
        <v>8</v>
      </c>
      <c r="Y21">
        <f>SUMIFS(DataRegularSeason20242025!$AA$3:$AA$1315,DataRegularSeason20242025!$B$3:$B$1315, "&lt;=" &amp; Y$1, DataRegularSeason20242025!$D$3:$D$1315, $A21)+SUMIFS(DataRegularSeason20242025!$AB$3:$AB$1315,DataRegularSeason20242025!$B$3:$B$1315, "&lt;=" &amp; Y$1, DataRegularSeason20242025!$E$3:$E$1315, $A21)</f>
        <v>10</v>
      </c>
      <c r="Z21">
        <f>SUMIFS(DataRegularSeason20242025!$AA$3:$AA$1315,DataRegularSeason20242025!$B$3:$B$1315, "&lt;=" &amp; Z$1, DataRegularSeason20242025!$D$3:$D$1315, $A21)+SUMIFS(DataRegularSeason20242025!$AB$3:$AB$1315,DataRegularSeason20242025!$B$3:$B$1315, "&lt;=" &amp; Z$1, DataRegularSeason20242025!$E$3:$E$1315, $A21)</f>
        <v>10</v>
      </c>
      <c r="AA21">
        <f>SUMIFS(DataRegularSeason20242025!$AA$3:$AA$1315,DataRegularSeason20242025!$B$3:$B$1315, "&lt;=" &amp; AA$1, DataRegularSeason20242025!$D$3:$D$1315, $A21)+SUMIFS(DataRegularSeason20242025!$AB$3:$AB$1315,DataRegularSeason20242025!$B$3:$B$1315, "&lt;=" &amp; AA$1, DataRegularSeason20242025!$E$3:$E$1315, $A21)</f>
        <v>10</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12</v>
      </c>
      <c r="AI21">
        <f>SUMIFS(DataRegularSeason20242025!$AA$3:$AA$1315,DataRegularSeason20242025!$B$3:$B$1315, "&lt;=" &amp; AI$1, DataRegularSeason20242025!$D$3:$D$1315, $A21)+SUMIFS(DataRegularSeason20242025!$AB$3:$AB$1315,DataRegularSeason20242025!$B$3:$B$1315, "&lt;=" &amp; AI$1, DataRegularSeason20242025!$E$3:$E$1315, $A21)</f>
        <v>12</v>
      </c>
      <c r="AJ21">
        <f>SUMIFS(DataRegularSeason20242025!$AA$3:$AA$1315,DataRegularSeason20242025!$B$3:$B$1315, "&lt;=" &amp; AJ$1, DataRegularSeason20242025!$D$3:$D$1315, $A21)+SUMIFS(DataRegularSeason20242025!$AB$3:$AB$1315,DataRegularSeason20242025!$B$3:$B$1315, "&lt;=" &amp; AJ$1, DataRegularSeason20242025!$E$3:$E$1315, $A21)</f>
        <v>12</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14</v>
      </c>
      <c r="AN21">
        <f>SUMIFS(DataRegularSeason20242025!$AA$3:$AA$1315,DataRegularSeason20242025!$B$3:$B$1315, "&lt;=" &amp; AN$1, DataRegularSeason20242025!$D$3:$D$1315, $A21)+SUMIFS(DataRegularSeason20242025!$AB$3:$AB$1315,DataRegularSeason20242025!$B$3:$B$1315, "&lt;=" &amp; AN$1, DataRegularSeason20242025!$E$3:$E$1315, $A21)</f>
        <v>14</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14</v>
      </c>
      <c r="AR21">
        <f>SUMIFS(DataRegularSeason20242025!$AA$3:$AA$1315,DataRegularSeason20242025!$B$3:$B$1315, "&lt;=" &amp; AR$1, DataRegularSeason20242025!$D$3:$D$1315, $A21)+SUMIFS(DataRegularSeason20242025!$AB$3:$AB$1315,DataRegularSeason20242025!$B$3:$B$1315, "&lt;=" &amp; AR$1, DataRegularSeason20242025!$E$3:$E$1315, $A21)</f>
        <v>14</v>
      </c>
      <c r="AS21">
        <f>SUMIFS(DataRegularSeason20242025!$AA$3:$AA$1315,DataRegularSeason20242025!$B$3:$B$1315, "&lt;=" &amp; AS$1, DataRegularSeason20242025!$D$3:$D$1315, $A21)+SUMIFS(DataRegularSeason20242025!$AB$3:$AB$1315,DataRegularSeason20242025!$B$3:$B$1315, "&lt;=" &amp; AS$1, DataRegularSeason20242025!$E$3:$E$1315, $A21)</f>
        <v>14</v>
      </c>
      <c r="AT21">
        <f>SUMIFS(DataRegularSeason20242025!$AA$3:$AA$1315,DataRegularSeason20242025!$B$3:$B$1315, "&lt;=" &amp; AT$1, DataRegularSeason20242025!$D$3:$D$1315, $A21)+SUMIFS(DataRegularSeason20242025!$AB$3:$AB$1315,DataRegularSeason20242025!$B$3:$B$1315, "&lt;=" &amp; AT$1, DataRegularSeason20242025!$E$3:$E$1315, $A21)</f>
        <v>14</v>
      </c>
      <c r="AU21">
        <f>SUMIFS(DataRegularSeason20242025!$AA$3:$AA$1315,DataRegularSeason20242025!$B$3:$B$1315, "&lt;=" &amp; AU$1, DataRegularSeason20242025!$D$3:$D$1315, $A21)+SUMIFS(DataRegularSeason20242025!$AB$3:$AB$1315,DataRegularSeason20242025!$B$3:$B$1315, "&lt;=" &amp; AU$1, DataRegularSeason20242025!$E$3:$E$1315, $A21)</f>
        <v>14</v>
      </c>
      <c r="AV21">
        <f>SUMIFS(DataRegularSeason20242025!$AA$3:$AA$1315,DataRegularSeason20242025!$B$3:$B$1315, "&lt;=" &amp; AV$1, DataRegularSeason20242025!$D$3:$D$1315, $A21)+SUMIFS(DataRegularSeason20242025!$AB$3:$AB$1315,DataRegularSeason20242025!$B$3:$B$1315, "&lt;=" &amp; AV$1, DataRegularSeason20242025!$E$3:$E$1315, $A21)</f>
        <v>14</v>
      </c>
      <c r="AW21">
        <f>SUMIFS(DataRegularSeason20242025!$AA$3:$AA$1315,DataRegularSeason20242025!$B$3:$B$1315, "&lt;=" &amp; AW$1, DataRegularSeason20242025!$D$3:$D$1315, $A21)+SUMIFS(DataRegularSeason20242025!$AB$3:$AB$1315,DataRegularSeason20242025!$B$3:$B$1315, "&lt;=" &amp; AW$1, DataRegularSeason20242025!$E$3:$E$1315, $A21)</f>
        <v>14</v>
      </c>
      <c r="AX21">
        <f>SUMIFS(DataRegularSeason20242025!$AA$3:$AA$1315,DataRegularSeason20242025!$B$3:$B$1315, "&lt;=" &amp; AX$1, DataRegularSeason20242025!$D$3:$D$1315, $A21)+SUMIFS(DataRegularSeason20242025!$AB$3:$AB$1315,DataRegularSeason20242025!$B$3:$B$1315, "&lt;=" &amp; AX$1, DataRegularSeason20242025!$E$3:$E$1315, $A21)</f>
        <v>14</v>
      </c>
      <c r="AY21">
        <f>SUMIFS(DataRegularSeason20242025!$AA$3:$AA$1315,DataRegularSeason20242025!$B$3:$B$1315, "&lt;=" &amp; AY$1, DataRegularSeason20242025!$D$3:$D$1315, $A21)+SUMIFS(DataRegularSeason20242025!$AB$3:$AB$1315,DataRegularSeason20242025!$B$3:$B$1315, "&lt;=" &amp; AY$1, DataRegularSeason20242025!$E$3:$E$1315, $A21)</f>
        <v>14</v>
      </c>
      <c r="AZ21">
        <f>SUMIFS(DataRegularSeason20242025!$AA$3:$AA$1315,DataRegularSeason20242025!$B$3:$B$1315, "&lt;=" &amp; AZ$1, DataRegularSeason20242025!$D$3:$D$1315, $A21)+SUMIFS(DataRegularSeason20242025!$AB$3:$AB$1315,DataRegularSeason20242025!$B$3:$B$1315, "&lt;=" &amp; AZ$1, DataRegularSeason20242025!$E$3:$E$1315, $A21)</f>
        <v>14</v>
      </c>
      <c r="BA21">
        <f>SUMIFS(DataRegularSeason20242025!$AA$3:$AA$1315,DataRegularSeason20242025!$B$3:$B$1315, "&lt;=" &amp; BA$1, DataRegularSeason20242025!$D$3:$D$1315, $A21)+SUMIFS(DataRegularSeason20242025!$AB$3:$AB$1315,DataRegularSeason20242025!$B$3:$B$1315, "&lt;=" &amp; BA$1, DataRegularSeason20242025!$E$3:$E$1315, $A21)</f>
        <v>14</v>
      </c>
      <c r="BB21">
        <f>SUMIFS(DataRegularSeason20242025!$AA$3:$AA$1315,DataRegularSeason20242025!$B$3:$B$1315, "&lt;=" &amp; BB$1, DataRegularSeason20242025!$D$3:$D$1315, $A21)+SUMIFS(DataRegularSeason20242025!$AB$3:$AB$1315,DataRegularSeason20242025!$B$3:$B$1315, "&lt;=" &amp; BB$1, DataRegularSeason20242025!$E$3:$E$1315, $A21)</f>
        <v>14</v>
      </c>
      <c r="BC21">
        <f>SUMIFS(DataRegularSeason20242025!$AA$3:$AA$1315,DataRegularSeason20242025!$B$3:$B$1315, "&lt;=" &amp; BC$1, DataRegularSeason20242025!$D$3:$D$1315, $A21)+SUMIFS(DataRegularSeason20242025!$AB$3:$AB$1315,DataRegularSeason20242025!$B$3:$B$1315, "&lt;=" &amp; BC$1, DataRegularSeason20242025!$E$3:$E$1315, $A21)</f>
        <v>14</v>
      </c>
      <c r="BD21">
        <f>SUMIFS(DataRegularSeason20242025!$AA$3:$AA$1315,DataRegularSeason20242025!$B$3:$B$1315, "&lt;=" &amp; BD$1, DataRegularSeason20242025!$D$3:$D$1315, $A21)+SUMIFS(DataRegularSeason20242025!$AB$3:$AB$1315,DataRegularSeason20242025!$B$3:$B$1315, "&lt;=" &amp; BD$1, DataRegularSeason20242025!$E$3:$E$1315, $A21)</f>
        <v>14</v>
      </c>
      <c r="BE21">
        <f>SUMIFS(DataRegularSeason20242025!$AA$3:$AA$1315,DataRegularSeason20242025!$B$3:$B$1315, "&lt;=" &amp; BE$1, DataRegularSeason20242025!$D$3:$D$1315, $A21)+SUMIFS(DataRegularSeason20242025!$AB$3:$AB$1315,DataRegularSeason20242025!$B$3:$B$1315, "&lt;=" &amp; BE$1, DataRegularSeason20242025!$E$3:$E$1315, $A21)</f>
        <v>14</v>
      </c>
      <c r="BF21">
        <f>SUMIFS(DataRegularSeason20242025!$AA$3:$AA$1315,DataRegularSeason20242025!$B$3:$B$1315, "&lt;=" &amp; BF$1, DataRegularSeason20242025!$D$3:$D$1315, $A21)+SUMIFS(DataRegularSeason20242025!$AB$3:$AB$1315,DataRegularSeason20242025!$B$3:$B$1315, "&lt;=" &amp; BF$1, DataRegularSeason20242025!$E$3:$E$1315, $A21)</f>
        <v>14</v>
      </c>
      <c r="BG21">
        <f>SUMIFS(DataRegularSeason20242025!$AA$3:$AA$1315,DataRegularSeason20242025!$B$3:$B$1315, "&lt;=" &amp; BG$1, DataRegularSeason20242025!$D$3:$D$1315, $A21)+SUMIFS(DataRegularSeason20242025!$AB$3:$AB$1315,DataRegularSeason20242025!$B$3:$B$1315, "&lt;=" &amp; BG$1, DataRegularSeason20242025!$E$3:$E$1315, $A21)</f>
        <v>14</v>
      </c>
      <c r="BH21">
        <f>SUMIFS(DataRegularSeason20242025!$AA$3:$AA$1315,DataRegularSeason20242025!$B$3:$B$1315, "&lt;=" &amp; BH$1, DataRegularSeason20242025!$D$3:$D$1315, $A21)+SUMIFS(DataRegularSeason20242025!$AB$3:$AB$1315,DataRegularSeason20242025!$B$3:$B$1315, "&lt;=" &amp; BH$1, DataRegularSeason20242025!$E$3:$E$1315, $A21)</f>
        <v>14</v>
      </c>
      <c r="BI21">
        <f>SUMIFS(DataRegularSeason20242025!$AA$3:$AA$1315,DataRegularSeason20242025!$B$3:$B$1315, "&lt;=" &amp; BI$1, DataRegularSeason20242025!$D$3:$D$1315, $A21)+SUMIFS(DataRegularSeason20242025!$AB$3:$AB$1315,DataRegularSeason20242025!$B$3:$B$1315, "&lt;=" &amp; BI$1, DataRegularSeason20242025!$E$3:$E$1315, $A21)</f>
        <v>14</v>
      </c>
      <c r="BJ21">
        <f>SUMIFS(DataRegularSeason20242025!$AA$3:$AA$1315,DataRegularSeason20242025!$B$3:$B$1315, "&lt;=" &amp; BJ$1, DataRegularSeason20242025!$D$3:$D$1315, $A21)+SUMIFS(DataRegularSeason20242025!$AB$3:$AB$1315,DataRegularSeason20242025!$B$3:$B$1315, "&lt;=" &amp; BJ$1, DataRegularSeason20242025!$E$3:$E$1315, $A21)</f>
        <v>14</v>
      </c>
      <c r="BK21">
        <f>SUMIFS(DataRegularSeason20242025!$AA$3:$AA$1315,DataRegularSeason20242025!$B$3:$B$1315, "&lt;=" &amp; BK$1, DataRegularSeason20242025!$D$3:$D$1315, $A21)+SUMIFS(DataRegularSeason20242025!$AB$3:$AB$1315,DataRegularSeason20242025!$B$3:$B$1315, "&lt;=" &amp; BK$1, DataRegularSeason20242025!$E$3:$E$1315, $A21)</f>
        <v>14</v>
      </c>
      <c r="BL21">
        <f>SUMIFS(DataRegularSeason20242025!$AA$3:$AA$1315,DataRegularSeason20242025!$B$3:$B$1315, "&lt;=" &amp; BL$1, DataRegularSeason20242025!$D$3:$D$1315, $A21)+SUMIFS(DataRegularSeason20242025!$AB$3:$AB$1315,DataRegularSeason20242025!$B$3:$B$1315, "&lt;=" &amp; BL$1, DataRegularSeason20242025!$E$3:$E$1315, $A21)</f>
        <v>14</v>
      </c>
      <c r="BM21">
        <f>SUMIFS(DataRegularSeason20242025!$AA$3:$AA$1315,DataRegularSeason20242025!$B$3:$B$1315, "&lt;=" &amp; BM$1, DataRegularSeason20242025!$D$3:$D$1315, $A21)+SUMIFS(DataRegularSeason20242025!$AB$3:$AB$1315,DataRegularSeason20242025!$B$3:$B$1315, "&lt;=" &amp; BM$1, DataRegularSeason20242025!$E$3:$E$1315, $A21)</f>
        <v>14</v>
      </c>
      <c r="BN21">
        <f>SUMIFS(DataRegularSeason20242025!$AA$3:$AA$1315,DataRegularSeason20242025!$B$3:$B$1315, "&lt;=" &amp; BN$1, DataRegularSeason20242025!$D$3:$D$1315, $A21)+SUMIFS(DataRegularSeason20242025!$AB$3:$AB$1315,DataRegularSeason20242025!$B$3:$B$1315, "&lt;=" &amp; BN$1, DataRegularSeason20242025!$E$3:$E$1315, $A21)</f>
        <v>14</v>
      </c>
      <c r="BO21">
        <f>SUMIFS(DataRegularSeason20242025!$AA$3:$AA$1315,DataRegularSeason20242025!$B$3:$B$1315, "&lt;=" &amp; BO$1, DataRegularSeason20242025!$D$3:$D$1315, $A21)+SUMIFS(DataRegularSeason20242025!$AB$3:$AB$1315,DataRegularSeason20242025!$B$3:$B$1315, "&lt;=" &amp; BO$1, DataRegularSeason20242025!$E$3:$E$1315, $A21)</f>
        <v>14</v>
      </c>
      <c r="BP21">
        <f>SUMIFS(DataRegularSeason20242025!$AA$3:$AA$1315,DataRegularSeason20242025!$B$3:$B$1315, "&lt;=" &amp; BP$1, DataRegularSeason20242025!$D$3:$D$1315, $A21)+SUMIFS(DataRegularSeason20242025!$AB$3:$AB$1315,DataRegularSeason20242025!$B$3:$B$1315, "&lt;=" &amp; BP$1, DataRegularSeason20242025!$E$3:$E$1315, $A21)</f>
        <v>14</v>
      </c>
      <c r="BQ21">
        <f>SUMIFS(DataRegularSeason20242025!$AA$3:$AA$1315,DataRegularSeason20242025!$B$3:$B$1315, "&lt;=" &amp; BQ$1, DataRegularSeason20242025!$D$3:$D$1315, $A21)+SUMIFS(DataRegularSeason20242025!$AB$3:$AB$1315,DataRegularSeason20242025!$B$3:$B$1315, "&lt;=" &amp; BQ$1, DataRegularSeason20242025!$E$3:$E$1315, $A21)</f>
        <v>14</v>
      </c>
      <c r="BR21">
        <f>SUMIFS(DataRegularSeason20242025!$AA$3:$AA$1315,DataRegularSeason20242025!$B$3:$B$1315, "&lt;=" &amp; BR$1, DataRegularSeason20242025!$D$3:$D$1315, $A21)+SUMIFS(DataRegularSeason20242025!$AB$3:$AB$1315,DataRegularSeason20242025!$B$3:$B$1315, "&lt;=" &amp; BR$1, DataRegularSeason20242025!$E$3:$E$1315, $A21)</f>
        <v>14</v>
      </c>
      <c r="BS21">
        <f>SUMIFS(DataRegularSeason20242025!$AA$3:$AA$1315,DataRegularSeason20242025!$B$3:$B$1315, "&lt;=" &amp; BS$1, DataRegularSeason20242025!$D$3:$D$1315, $A21)+SUMIFS(DataRegularSeason20242025!$AB$3:$AB$1315,DataRegularSeason20242025!$B$3:$B$1315, "&lt;=" &amp; BS$1, DataRegularSeason20242025!$E$3:$E$1315, $A21)</f>
        <v>14</v>
      </c>
      <c r="BT21">
        <f>SUMIFS(DataRegularSeason20242025!$AA$3:$AA$1315,DataRegularSeason20242025!$B$3:$B$1315, "&lt;=" &amp; BT$1, DataRegularSeason20242025!$D$3:$D$1315, $A21)+SUMIFS(DataRegularSeason20242025!$AB$3:$AB$1315,DataRegularSeason20242025!$B$3:$B$1315, "&lt;=" &amp; BT$1, DataRegularSeason20242025!$E$3:$E$1315, $A21)</f>
        <v>14</v>
      </c>
      <c r="BU21">
        <f>SUMIFS(DataRegularSeason20242025!$AA$3:$AA$1315,DataRegularSeason20242025!$B$3:$B$1315, "&lt;=" &amp; BU$1, DataRegularSeason20242025!$D$3:$D$1315, $A21)+SUMIFS(DataRegularSeason20242025!$AB$3:$AB$1315,DataRegularSeason20242025!$B$3:$B$1315, "&lt;=" &amp; BU$1, DataRegularSeason20242025!$E$3:$E$1315, $A21)</f>
        <v>14</v>
      </c>
      <c r="BV21">
        <f>SUMIFS(DataRegularSeason20242025!$AA$3:$AA$1315,DataRegularSeason20242025!$B$3:$B$1315, "&lt;=" &amp; BV$1, DataRegularSeason20242025!$D$3:$D$1315, $A21)+SUMIFS(DataRegularSeason20242025!$AB$3:$AB$1315,DataRegularSeason20242025!$B$3:$B$1315, "&lt;=" &amp; BV$1, DataRegularSeason20242025!$E$3:$E$1315, $A21)</f>
        <v>14</v>
      </c>
      <c r="BW21">
        <f>SUMIFS(DataRegularSeason20242025!$AA$3:$AA$1315,DataRegularSeason20242025!$B$3:$B$1315, "&lt;=" &amp; BW$1, DataRegularSeason20242025!$D$3:$D$1315, $A21)+SUMIFS(DataRegularSeason20242025!$AB$3:$AB$1315,DataRegularSeason20242025!$B$3:$B$1315, "&lt;=" &amp; BW$1, DataRegularSeason20242025!$E$3:$E$1315, $A21)</f>
        <v>14</v>
      </c>
      <c r="BX21">
        <f>SUMIFS(DataRegularSeason20242025!$AA$3:$AA$1315,DataRegularSeason20242025!$B$3:$B$1315, "&lt;=" &amp; BX$1, DataRegularSeason20242025!$D$3:$D$1315, $A21)+SUMIFS(DataRegularSeason20242025!$AB$3:$AB$1315,DataRegularSeason20242025!$B$3:$B$1315, "&lt;=" &amp; BX$1, DataRegularSeason20242025!$E$3:$E$1315, $A21)</f>
        <v>14</v>
      </c>
      <c r="BY21">
        <f>SUMIFS(DataRegularSeason20242025!$AA$3:$AA$1315,DataRegularSeason20242025!$B$3:$B$1315, "&lt;=" &amp; BY$1, DataRegularSeason20242025!$D$3:$D$1315, $A21)+SUMIFS(DataRegularSeason20242025!$AB$3:$AB$1315,DataRegularSeason20242025!$B$3:$B$1315, "&lt;=" &amp; BY$1, DataRegularSeason20242025!$E$3:$E$1315, $A21)</f>
        <v>14</v>
      </c>
      <c r="BZ21">
        <f>SUMIFS(DataRegularSeason20242025!$AA$3:$AA$1315,DataRegularSeason20242025!$B$3:$B$1315, "&lt;=" &amp; BZ$1, DataRegularSeason20242025!$D$3:$D$1315, $A21)+SUMIFS(DataRegularSeason20242025!$AB$3:$AB$1315,DataRegularSeason20242025!$B$3:$B$1315, "&lt;=" &amp; BZ$1, DataRegularSeason20242025!$E$3:$E$1315, $A21)</f>
        <v>14</v>
      </c>
      <c r="CA21">
        <f>SUMIFS(DataRegularSeason20242025!$AA$3:$AA$1315,DataRegularSeason20242025!$B$3:$B$1315, "&lt;=" &amp; CA$1, DataRegularSeason20242025!$D$3:$D$1315, $A21)+SUMIFS(DataRegularSeason20242025!$AB$3:$AB$1315,DataRegularSeason20242025!$B$3:$B$1315, "&lt;=" &amp; CA$1, DataRegularSeason20242025!$E$3:$E$1315, $A21)</f>
        <v>14</v>
      </c>
      <c r="CB21">
        <f>SUMIFS(DataRegularSeason20242025!$AA$3:$AA$1315,DataRegularSeason20242025!$B$3:$B$1315, "&lt;=" &amp; CB$1, DataRegularSeason20242025!$D$3:$D$1315, $A21)+SUMIFS(DataRegularSeason20242025!$AB$3:$AB$1315,DataRegularSeason20242025!$B$3:$B$1315, "&lt;=" &amp; CB$1, DataRegularSeason20242025!$E$3:$E$1315, $A21)</f>
        <v>14</v>
      </c>
      <c r="CC21">
        <f>SUMIFS(DataRegularSeason20242025!$AA$3:$AA$1315,DataRegularSeason20242025!$B$3:$B$1315, "&lt;=" &amp; CC$1, DataRegularSeason20242025!$D$3:$D$1315, $A21)+SUMIFS(DataRegularSeason20242025!$AB$3:$AB$1315,DataRegularSeason20242025!$B$3:$B$1315, "&lt;=" &amp; CC$1, DataRegularSeason20242025!$E$3:$E$1315, $A21)</f>
        <v>14</v>
      </c>
      <c r="CD21">
        <f>SUMIFS(DataRegularSeason20242025!$AA$3:$AA$1315,DataRegularSeason20242025!$B$3:$B$1315, "&lt;=" &amp; CD$1, DataRegularSeason20242025!$D$3:$D$1315, $A21)+SUMIFS(DataRegularSeason20242025!$AB$3:$AB$1315,DataRegularSeason20242025!$B$3:$B$1315, "&lt;=" &amp; CD$1, DataRegularSeason20242025!$E$3:$E$1315, $A21)</f>
        <v>14</v>
      </c>
      <c r="CE21">
        <f>SUMIFS(DataRegularSeason20242025!$AA$3:$AA$1315,DataRegularSeason20242025!$B$3:$B$1315, "&lt;=" &amp; CE$1, DataRegularSeason20242025!$D$3:$D$1315, $A21)+SUMIFS(DataRegularSeason20242025!$AB$3:$AB$1315,DataRegularSeason20242025!$B$3:$B$1315, "&lt;=" &amp; CE$1, DataRegularSeason20242025!$E$3:$E$1315, $A21)</f>
        <v>14</v>
      </c>
      <c r="CF21">
        <f>SUMIFS(DataRegularSeason20242025!$AA$3:$AA$1315,DataRegularSeason20242025!$B$3:$B$1315, "&lt;=" &amp; CF$1, DataRegularSeason20242025!$D$3:$D$1315, $A21)+SUMIFS(DataRegularSeason20242025!$AB$3:$AB$1315,DataRegularSeason20242025!$B$3:$B$1315, "&lt;=" &amp; CF$1, DataRegularSeason20242025!$E$3:$E$1315, $A21)</f>
        <v>14</v>
      </c>
      <c r="CG21">
        <f>SUMIFS(DataRegularSeason20242025!$AA$3:$AA$1315,DataRegularSeason20242025!$B$3:$B$1315, "&lt;=" &amp; CG$1, DataRegularSeason20242025!$D$3:$D$1315, $A21)+SUMIFS(DataRegularSeason20242025!$AB$3:$AB$1315,DataRegularSeason20242025!$B$3:$B$1315, "&lt;=" &amp; CG$1, DataRegularSeason20242025!$E$3:$E$1315, $A21)</f>
        <v>14</v>
      </c>
      <c r="CH21">
        <f>SUMIFS(DataRegularSeason20242025!$AA$3:$AA$1315,DataRegularSeason20242025!$B$3:$B$1315, "&lt;=" &amp; CH$1, DataRegularSeason20242025!$D$3:$D$1315, $A21)+SUMIFS(DataRegularSeason20242025!$AB$3:$AB$1315,DataRegularSeason20242025!$B$3:$B$1315, "&lt;=" &amp; CH$1, DataRegularSeason20242025!$E$3:$E$1315, $A21)</f>
        <v>14</v>
      </c>
      <c r="CI21">
        <f>SUMIFS(DataRegularSeason20242025!$AA$3:$AA$1315,DataRegularSeason20242025!$B$3:$B$1315, "&lt;=" &amp; CI$1, DataRegularSeason20242025!$D$3:$D$1315, $A21)+SUMIFS(DataRegularSeason20242025!$AB$3:$AB$1315,DataRegularSeason20242025!$B$3:$B$1315, "&lt;=" &amp; CI$1, DataRegularSeason20242025!$E$3:$E$1315, $A21)</f>
        <v>14</v>
      </c>
      <c r="CJ21">
        <f>SUMIFS(DataRegularSeason20242025!$AA$3:$AA$1315,DataRegularSeason20242025!$B$3:$B$1315, "&lt;=" &amp; CJ$1, DataRegularSeason20242025!$D$3:$D$1315, $A21)+SUMIFS(DataRegularSeason20242025!$AB$3:$AB$1315,DataRegularSeason20242025!$B$3:$B$1315, "&lt;=" &amp; CJ$1, DataRegularSeason20242025!$E$3:$E$1315, $A21)</f>
        <v>14</v>
      </c>
      <c r="CK21">
        <f>SUMIFS(DataRegularSeason20242025!$AA$3:$AA$1315,DataRegularSeason20242025!$B$3:$B$1315, "&lt;=" &amp; CK$1, DataRegularSeason20242025!$D$3:$D$1315, $A21)+SUMIFS(DataRegularSeason20242025!$AB$3:$AB$1315,DataRegularSeason20242025!$B$3:$B$1315, "&lt;=" &amp; CK$1, DataRegularSeason20242025!$E$3:$E$1315, $A21)</f>
        <v>14</v>
      </c>
      <c r="CL21">
        <f>SUMIFS(DataRegularSeason20242025!$AA$3:$AA$1315,DataRegularSeason20242025!$B$3:$B$1315, "&lt;=" &amp; CL$1, DataRegularSeason20242025!$D$3:$D$1315, $A21)+SUMIFS(DataRegularSeason20242025!$AB$3:$AB$1315,DataRegularSeason20242025!$B$3:$B$1315, "&lt;=" &amp; CL$1, DataRegularSeason20242025!$E$3:$E$1315, $A21)</f>
        <v>14</v>
      </c>
      <c r="CM21">
        <f>SUMIFS(DataRegularSeason20242025!$AA$3:$AA$1315,DataRegularSeason20242025!$B$3:$B$1315, "&lt;=" &amp; CM$1, DataRegularSeason20242025!$D$3:$D$1315, $A21)+SUMIFS(DataRegularSeason20242025!$AB$3:$AB$1315,DataRegularSeason20242025!$B$3:$B$1315, "&lt;=" &amp; CM$1, DataRegularSeason20242025!$E$3:$E$1315, $A21)</f>
        <v>14</v>
      </c>
      <c r="CN21">
        <f>SUMIFS(DataRegularSeason20242025!$AA$3:$AA$1315,DataRegularSeason20242025!$B$3:$B$1315, "&lt;=" &amp; CN$1, DataRegularSeason20242025!$D$3:$D$1315, $A21)+SUMIFS(DataRegularSeason20242025!$AB$3:$AB$1315,DataRegularSeason20242025!$B$3:$B$1315, "&lt;=" &amp; CN$1, DataRegularSeason20242025!$E$3:$E$1315, $A21)</f>
        <v>14</v>
      </c>
      <c r="CO21">
        <f>SUMIFS(DataRegularSeason20242025!$AA$3:$AA$1315,DataRegularSeason20242025!$B$3:$B$1315, "&lt;=" &amp; CO$1, DataRegularSeason20242025!$D$3:$D$1315, $A21)+SUMIFS(DataRegularSeason20242025!$AB$3:$AB$1315,DataRegularSeason20242025!$B$3:$B$1315, "&lt;=" &amp; CO$1, DataRegularSeason20242025!$E$3:$E$1315, $A21)</f>
        <v>14</v>
      </c>
      <c r="CP21">
        <f>SUMIFS(DataRegularSeason20242025!$AA$3:$AA$1315,DataRegularSeason20242025!$B$3:$B$1315, "&lt;=" &amp; CP$1, DataRegularSeason20242025!$D$3:$D$1315, $A21)+SUMIFS(DataRegularSeason20242025!$AB$3:$AB$1315,DataRegularSeason20242025!$B$3:$B$1315, "&lt;=" &amp; CP$1, DataRegularSeason20242025!$E$3:$E$1315, $A21)</f>
        <v>14</v>
      </c>
      <c r="CQ21">
        <f>SUMIFS(DataRegularSeason20242025!$AA$3:$AA$1315,DataRegularSeason20242025!$B$3:$B$1315, "&lt;=" &amp; CQ$1, DataRegularSeason20242025!$D$3:$D$1315, $A21)+SUMIFS(DataRegularSeason20242025!$AB$3:$AB$1315,DataRegularSeason20242025!$B$3:$B$1315, "&lt;=" &amp; CQ$1, DataRegularSeason20242025!$E$3:$E$1315, $A21)</f>
        <v>14</v>
      </c>
      <c r="CR21">
        <f>SUMIFS(DataRegularSeason20242025!$AA$3:$AA$1315,DataRegularSeason20242025!$B$3:$B$1315, "&lt;=" &amp; CR$1, DataRegularSeason20242025!$D$3:$D$1315, $A21)+SUMIFS(DataRegularSeason20242025!$AB$3:$AB$1315,DataRegularSeason20242025!$B$3:$B$1315, "&lt;=" &amp; CR$1, DataRegularSeason20242025!$E$3:$E$1315, $A21)</f>
        <v>14</v>
      </c>
      <c r="CS21">
        <f>SUMIFS(DataRegularSeason20242025!$AA$3:$AA$1315,DataRegularSeason20242025!$B$3:$B$1315, "&lt;=" &amp; CS$1, DataRegularSeason20242025!$D$3:$D$1315, $A21)+SUMIFS(DataRegularSeason20242025!$AB$3:$AB$1315,DataRegularSeason20242025!$B$3:$B$1315, "&lt;=" &amp; CS$1, DataRegularSeason20242025!$E$3:$E$1315, $A21)</f>
        <v>14</v>
      </c>
      <c r="CT21">
        <f>SUMIFS(DataRegularSeason20242025!$AA$3:$AA$1315,DataRegularSeason20242025!$B$3:$B$1315, "&lt;=" &amp; CT$1, DataRegularSeason20242025!$D$3:$D$1315, $A21)+SUMIFS(DataRegularSeason20242025!$AB$3:$AB$1315,DataRegularSeason20242025!$B$3:$B$1315, "&lt;=" &amp; CT$1, DataRegularSeason20242025!$E$3:$E$1315, $A21)</f>
        <v>14</v>
      </c>
      <c r="CU21">
        <f>SUMIFS(DataRegularSeason20242025!$AA$3:$AA$1315,DataRegularSeason20242025!$B$3:$B$1315, "&lt;=" &amp; CU$1, DataRegularSeason20242025!$D$3:$D$1315, $A21)+SUMIFS(DataRegularSeason20242025!$AB$3:$AB$1315,DataRegularSeason20242025!$B$3:$B$1315, "&lt;=" &amp; CU$1, DataRegularSeason20242025!$E$3:$E$1315, $A21)</f>
        <v>14</v>
      </c>
      <c r="CV21">
        <f>SUMIFS(DataRegularSeason20242025!$AA$3:$AA$1315,DataRegularSeason20242025!$B$3:$B$1315, "&lt;=" &amp; CV$1, DataRegularSeason20242025!$D$3:$D$1315, $A21)+SUMIFS(DataRegularSeason20242025!$AB$3:$AB$1315,DataRegularSeason20242025!$B$3:$B$1315, "&lt;=" &amp; CV$1, DataRegularSeason20242025!$E$3:$E$1315, $A21)</f>
        <v>14</v>
      </c>
      <c r="CW21">
        <f>SUMIFS(DataRegularSeason20242025!$AA$3:$AA$1315,DataRegularSeason20242025!$B$3:$B$1315, "&lt;=" &amp; CW$1, DataRegularSeason20242025!$D$3:$D$1315, $A21)+SUMIFS(DataRegularSeason20242025!$AB$3:$AB$1315,DataRegularSeason20242025!$B$3:$B$1315, "&lt;=" &amp; CW$1, DataRegularSeason20242025!$E$3:$E$1315, $A21)</f>
        <v>14</v>
      </c>
      <c r="CX21">
        <f>SUMIFS(DataRegularSeason20242025!$AA$3:$AA$1315,DataRegularSeason20242025!$B$3:$B$1315, "&lt;=" &amp; CX$1, DataRegularSeason20242025!$D$3:$D$1315, $A21)+SUMIFS(DataRegularSeason20242025!$AB$3:$AB$1315,DataRegularSeason20242025!$B$3:$B$1315, "&lt;=" &amp; CX$1, DataRegularSeason20242025!$E$3:$E$1315, $A21)</f>
        <v>14</v>
      </c>
      <c r="CY21">
        <f>SUMIFS(DataRegularSeason20242025!$AA$3:$AA$1315,DataRegularSeason20242025!$B$3:$B$1315, "&lt;=" &amp; CY$1, DataRegularSeason20242025!$D$3:$D$1315, $A21)+SUMIFS(DataRegularSeason20242025!$AB$3:$AB$1315,DataRegularSeason20242025!$B$3:$B$1315, "&lt;=" &amp; CY$1, DataRegularSeason20242025!$E$3:$E$1315, $A21)</f>
        <v>14</v>
      </c>
      <c r="CZ21">
        <f>SUMIFS(DataRegularSeason20242025!$AA$3:$AA$1315,DataRegularSeason20242025!$B$3:$B$1315, "&lt;=" &amp; CZ$1, DataRegularSeason20242025!$D$3:$D$1315, $A21)+SUMIFS(DataRegularSeason20242025!$AB$3:$AB$1315,DataRegularSeason20242025!$B$3:$B$1315, "&lt;=" &amp; CZ$1, DataRegularSeason20242025!$E$3:$E$1315, $A21)</f>
        <v>14</v>
      </c>
      <c r="DA21">
        <f>SUMIFS(DataRegularSeason20242025!$AA$3:$AA$1315,DataRegularSeason20242025!$B$3:$B$1315, "&lt;=" &amp; DA$1, DataRegularSeason20242025!$D$3:$D$1315, $A21)+SUMIFS(DataRegularSeason20242025!$AB$3:$AB$1315,DataRegularSeason20242025!$B$3:$B$1315, "&lt;=" &amp; DA$1, DataRegularSeason20242025!$E$3:$E$1315, $A21)</f>
        <v>14</v>
      </c>
      <c r="DB21">
        <f>SUMIFS(DataRegularSeason20242025!$AA$3:$AA$1315,DataRegularSeason20242025!$B$3:$B$1315, "&lt;=" &amp; DB$1, DataRegularSeason20242025!$D$3:$D$1315, $A21)+SUMIFS(DataRegularSeason20242025!$AB$3:$AB$1315,DataRegularSeason20242025!$B$3:$B$1315, "&lt;=" &amp; DB$1, DataRegularSeason20242025!$E$3:$E$1315, $A21)</f>
        <v>14</v>
      </c>
      <c r="DC21">
        <f>SUMIFS(DataRegularSeason20242025!$AA$3:$AA$1315,DataRegularSeason20242025!$B$3:$B$1315, "&lt;=" &amp; DC$1, DataRegularSeason20242025!$D$3:$D$1315, $A21)+SUMIFS(DataRegularSeason20242025!$AB$3:$AB$1315,DataRegularSeason20242025!$B$3:$B$1315, "&lt;=" &amp; DC$1, DataRegularSeason20242025!$E$3:$E$1315, $A21)</f>
        <v>14</v>
      </c>
      <c r="DD21">
        <f>SUMIFS(DataRegularSeason20242025!$AA$3:$AA$1315,DataRegularSeason20242025!$B$3:$B$1315, "&lt;=" &amp; DD$1, DataRegularSeason20242025!$D$3:$D$1315, $A21)+SUMIFS(DataRegularSeason20242025!$AB$3:$AB$1315,DataRegularSeason20242025!$B$3:$B$1315, "&lt;=" &amp; DD$1, DataRegularSeason20242025!$E$3:$E$1315, $A21)</f>
        <v>14</v>
      </c>
      <c r="DE21">
        <f>SUMIFS(DataRegularSeason20242025!$AA$3:$AA$1315,DataRegularSeason20242025!$B$3:$B$1315, "&lt;=" &amp; DE$1, DataRegularSeason20242025!$D$3:$D$1315, $A21)+SUMIFS(DataRegularSeason20242025!$AB$3:$AB$1315,DataRegularSeason20242025!$B$3:$B$1315, "&lt;=" &amp; DE$1, DataRegularSeason20242025!$E$3:$E$1315, $A21)</f>
        <v>14</v>
      </c>
      <c r="DF21">
        <f>SUMIFS(DataRegularSeason20242025!$AA$3:$AA$1315,DataRegularSeason20242025!$B$3:$B$1315, "&lt;=" &amp; DF$1, DataRegularSeason20242025!$D$3:$D$1315, $A21)+SUMIFS(DataRegularSeason20242025!$AB$3:$AB$1315,DataRegularSeason20242025!$B$3:$B$1315, "&lt;=" &amp; DF$1, DataRegularSeason20242025!$E$3:$E$1315, $A21)</f>
        <v>14</v>
      </c>
      <c r="DG21">
        <f>SUMIFS(DataRegularSeason20242025!$AA$3:$AA$1315,DataRegularSeason20242025!$B$3:$B$1315, "&lt;=" &amp; DG$1, DataRegularSeason20242025!$D$3:$D$1315, $A21)+SUMIFS(DataRegularSeason20242025!$AB$3:$AB$1315,DataRegularSeason20242025!$B$3:$B$1315, "&lt;=" &amp; DG$1, DataRegularSeason20242025!$E$3:$E$1315, $A21)</f>
        <v>14</v>
      </c>
      <c r="DH21">
        <f>SUMIFS(DataRegularSeason20242025!$AA$3:$AA$1315,DataRegularSeason20242025!$B$3:$B$1315, "&lt;=" &amp; DH$1, DataRegularSeason20242025!$D$3:$D$1315, $A21)+SUMIFS(DataRegularSeason20242025!$AB$3:$AB$1315,DataRegularSeason20242025!$B$3:$B$1315, "&lt;=" &amp; DH$1, DataRegularSeason20242025!$E$3:$E$1315, $A21)</f>
        <v>14</v>
      </c>
      <c r="DI21">
        <f>SUMIFS(DataRegularSeason20242025!$AA$3:$AA$1315,DataRegularSeason20242025!$B$3:$B$1315, "&lt;=" &amp; DI$1, DataRegularSeason20242025!$D$3:$D$1315, $A21)+SUMIFS(DataRegularSeason20242025!$AB$3:$AB$1315,DataRegularSeason20242025!$B$3:$B$1315, "&lt;=" &amp; DI$1, DataRegularSeason20242025!$E$3:$E$1315, $A21)</f>
        <v>14</v>
      </c>
      <c r="DJ21">
        <f>SUMIFS(DataRegularSeason20242025!$AA$3:$AA$1315,DataRegularSeason20242025!$B$3:$B$1315, "&lt;=" &amp; DJ$1, DataRegularSeason20242025!$D$3:$D$1315, $A21)+SUMIFS(DataRegularSeason20242025!$AB$3:$AB$1315,DataRegularSeason20242025!$B$3:$B$1315, "&lt;=" &amp; DJ$1, DataRegularSeason20242025!$E$3:$E$1315, $A21)</f>
        <v>14</v>
      </c>
      <c r="DK21">
        <f>SUMIFS(DataRegularSeason20242025!$AA$3:$AA$1315,DataRegularSeason20242025!$B$3:$B$1315, "&lt;=" &amp; DK$1, DataRegularSeason20242025!$D$3:$D$1315, $A21)+SUMIFS(DataRegularSeason20242025!$AB$3:$AB$1315,DataRegularSeason20242025!$B$3:$B$1315, "&lt;=" &amp; DK$1, DataRegularSeason20242025!$E$3:$E$1315, $A21)</f>
        <v>14</v>
      </c>
      <c r="DL21">
        <f>SUMIFS(DataRegularSeason20242025!$AA$3:$AA$1315,DataRegularSeason20242025!$B$3:$B$1315, "&lt;=" &amp; DL$1, DataRegularSeason20242025!$D$3:$D$1315, $A21)+SUMIFS(DataRegularSeason20242025!$AB$3:$AB$1315,DataRegularSeason20242025!$B$3:$B$1315, "&lt;=" &amp; DL$1, DataRegularSeason20242025!$E$3:$E$1315, $A21)</f>
        <v>14</v>
      </c>
      <c r="DM21">
        <f>SUMIFS(DataRegularSeason20242025!$AA$3:$AA$1315,DataRegularSeason20242025!$B$3:$B$1315, "&lt;=" &amp; DM$1, DataRegularSeason20242025!$D$3:$D$1315, $A21)+SUMIFS(DataRegularSeason20242025!$AB$3:$AB$1315,DataRegularSeason20242025!$B$3:$B$1315, "&lt;=" &amp; DM$1, DataRegularSeason20242025!$E$3:$E$1315, $A21)</f>
        <v>14</v>
      </c>
      <c r="DN21">
        <f>SUMIFS(DataRegularSeason20242025!$AA$3:$AA$1315,DataRegularSeason20242025!$B$3:$B$1315, "&lt;=" &amp; DN$1, DataRegularSeason20242025!$D$3:$D$1315, $A21)+SUMIFS(DataRegularSeason20242025!$AB$3:$AB$1315,DataRegularSeason20242025!$B$3:$B$1315, "&lt;=" &amp; DN$1, DataRegularSeason20242025!$E$3:$E$1315, $A21)</f>
        <v>14</v>
      </c>
      <c r="DO21">
        <f>SUMIFS(DataRegularSeason20242025!$AA$3:$AA$1315,DataRegularSeason20242025!$B$3:$B$1315, "&lt;=" &amp; DO$1, DataRegularSeason20242025!$D$3:$D$1315, $A21)+SUMIFS(DataRegularSeason20242025!$AB$3:$AB$1315,DataRegularSeason20242025!$B$3:$B$1315, "&lt;=" &amp; DO$1, DataRegularSeason20242025!$E$3:$E$1315, $A21)</f>
        <v>14</v>
      </c>
      <c r="DP21">
        <f>SUMIFS(DataRegularSeason20242025!$AA$3:$AA$1315,DataRegularSeason20242025!$B$3:$B$1315, "&lt;=" &amp; DP$1, DataRegularSeason20242025!$D$3:$D$1315, $A21)+SUMIFS(DataRegularSeason20242025!$AB$3:$AB$1315,DataRegularSeason20242025!$B$3:$B$1315, "&lt;=" &amp; DP$1, DataRegularSeason20242025!$E$3:$E$1315, $A21)</f>
        <v>14</v>
      </c>
      <c r="DQ21">
        <f>SUMIFS(DataRegularSeason20242025!$AA$3:$AA$1315,DataRegularSeason20242025!$B$3:$B$1315, "&lt;=" &amp; DQ$1, DataRegularSeason20242025!$D$3:$D$1315, $A21)+SUMIFS(DataRegularSeason20242025!$AB$3:$AB$1315,DataRegularSeason20242025!$B$3:$B$1315, "&lt;=" &amp; DQ$1, DataRegularSeason20242025!$E$3:$E$1315, $A21)</f>
        <v>14</v>
      </c>
      <c r="DR21">
        <f>SUMIFS(DataRegularSeason20242025!$AA$3:$AA$1315,DataRegularSeason20242025!$B$3:$B$1315, "&lt;=" &amp; DR$1, DataRegularSeason20242025!$D$3:$D$1315, $A21)+SUMIFS(DataRegularSeason20242025!$AB$3:$AB$1315,DataRegularSeason20242025!$B$3:$B$1315, "&lt;=" &amp; DR$1, DataRegularSeason20242025!$E$3:$E$1315, $A21)</f>
        <v>14</v>
      </c>
      <c r="DS21">
        <f>SUMIFS(DataRegularSeason20242025!$AA$3:$AA$1315,DataRegularSeason20242025!$B$3:$B$1315, "&lt;=" &amp; DS$1, DataRegularSeason20242025!$D$3:$D$1315, $A21)+SUMIFS(DataRegularSeason20242025!$AB$3:$AB$1315,DataRegularSeason20242025!$B$3:$B$1315, "&lt;=" &amp; DS$1, DataRegularSeason20242025!$E$3:$E$1315, $A21)</f>
        <v>14</v>
      </c>
      <c r="DT21">
        <f>SUMIFS(DataRegularSeason20242025!$AA$3:$AA$1315,DataRegularSeason20242025!$B$3:$B$1315, "&lt;=" &amp; DT$1, DataRegularSeason20242025!$D$3:$D$1315, $A21)+SUMIFS(DataRegularSeason20242025!$AB$3:$AB$1315,DataRegularSeason20242025!$B$3:$B$1315, "&lt;=" &amp; DT$1, DataRegularSeason20242025!$E$3:$E$1315, $A21)</f>
        <v>14</v>
      </c>
      <c r="DU21">
        <f>SUMIFS(DataRegularSeason20242025!$AA$3:$AA$1315,DataRegularSeason20242025!$B$3:$B$1315, "&lt;=" &amp; DU$1, DataRegularSeason20242025!$D$3:$D$1315, $A21)+SUMIFS(DataRegularSeason20242025!$AB$3:$AB$1315,DataRegularSeason20242025!$B$3:$B$1315, "&lt;=" &amp; DU$1, DataRegularSeason20242025!$E$3:$E$1315, $A21)</f>
        <v>14</v>
      </c>
      <c r="DV21">
        <f>SUMIFS(DataRegularSeason20242025!$AA$3:$AA$1315,DataRegularSeason20242025!$B$3:$B$1315, "&lt;=" &amp; DV$1, DataRegularSeason20242025!$D$3:$D$1315, $A21)+SUMIFS(DataRegularSeason20242025!$AB$3:$AB$1315,DataRegularSeason20242025!$B$3:$B$1315, "&lt;=" &amp; DV$1, DataRegularSeason20242025!$E$3:$E$1315, $A21)</f>
        <v>14</v>
      </c>
      <c r="DW21">
        <f>SUMIFS(DataRegularSeason20242025!$AA$3:$AA$1315,DataRegularSeason20242025!$B$3:$B$1315, "&lt;=" &amp; DW$1, DataRegularSeason20242025!$D$3:$D$1315, $A21)+SUMIFS(DataRegularSeason20242025!$AB$3:$AB$1315,DataRegularSeason20242025!$B$3:$B$1315, "&lt;=" &amp; DW$1, DataRegularSeason20242025!$E$3:$E$1315, $A21)</f>
        <v>14</v>
      </c>
      <c r="DX21">
        <f>SUMIFS(DataRegularSeason20242025!$AA$3:$AA$1315,DataRegularSeason20242025!$B$3:$B$1315, "&lt;=" &amp; DX$1, DataRegularSeason20242025!$D$3:$D$1315, $A21)+SUMIFS(DataRegularSeason20242025!$AB$3:$AB$1315,DataRegularSeason20242025!$B$3:$B$1315, "&lt;=" &amp; DX$1, DataRegularSeason20242025!$E$3:$E$1315, $A21)</f>
        <v>14</v>
      </c>
      <c r="DY21">
        <f>SUMIFS(DataRegularSeason20242025!$AA$3:$AA$1315,DataRegularSeason20242025!$B$3:$B$1315, "&lt;=" &amp; DY$1, DataRegularSeason20242025!$D$3:$D$1315, $A21)+SUMIFS(DataRegularSeason20242025!$AB$3:$AB$1315,DataRegularSeason20242025!$B$3:$B$1315, "&lt;=" &amp; DY$1, DataRegularSeason20242025!$E$3:$E$1315, $A21)</f>
        <v>14</v>
      </c>
      <c r="DZ21">
        <f>SUMIFS(DataRegularSeason20242025!$AA$3:$AA$1315,DataRegularSeason20242025!$B$3:$B$1315, "&lt;=" &amp; DZ$1, DataRegularSeason20242025!$D$3:$D$1315, $A21)+SUMIFS(DataRegularSeason20242025!$AB$3:$AB$1315,DataRegularSeason20242025!$B$3:$B$1315, "&lt;=" &amp; DZ$1, DataRegularSeason20242025!$E$3:$E$1315, $A21)</f>
        <v>14</v>
      </c>
      <c r="EA21">
        <f>SUMIFS(DataRegularSeason20242025!$AA$3:$AA$1315,DataRegularSeason20242025!$B$3:$B$1315, "&lt;=" &amp; EA$1, DataRegularSeason20242025!$D$3:$D$1315, $A21)+SUMIFS(DataRegularSeason20242025!$AB$3:$AB$1315,DataRegularSeason20242025!$B$3:$B$1315, "&lt;=" &amp; EA$1, DataRegularSeason20242025!$E$3:$E$1315, $A21)</f>
        <v>14</v>
      </c>
      <c r="EB21">
        <f>SUMIFS(DataRegularSeason20242025!$AA$3:$AA$1315,DataRegularSeason20242025!$B$3:$B$1315, "&lt;=" &amp; EB$1, DataRegularSeason20242025!$D$3:$D$1315, $A21)+SUMIFS(DataRegularSeason20242025!$AB$3:$AB$1315,DataRegularSeason20242025!$B$3:$B$1315, "&lt;=" &amp; EB$1, DataRegularSeason20242025!$E$3:$E$1315, $A21)</f>
        <v>14</v>
      </c>
      <c r="EC21">
        <f>SUMIFS(DataRegularSeason20242025!$AA$3:$AA$1315,DataRegularSeason20242025!$B$3:$B$1315, "&lt;=" &amp; EC$1, DataRegularSeason20242025!$D$3:$D$1315, $A21)+SUMIFS(DataRegularSeason20242025!$AB$3:$AB$1315,DataRegularSeason20242025!$B$3:$B$1315, "&lt;=" &amp; EC$1, DataRegularSeason20242025!$E$3:$E$1315, $A21)</f>
        <v>14</v>
      </c>
      <c r="ED21">
        <f>SUMIFS(DataRegularSeason20242025!$AA$3:$AA$1315,DataRegularSeason20242025!$B$3:$B$1315, "&lt;=" &amp; ED$1, DataRegularSeason20242025!$D$3:$D$1315, $A21)+SUMIFS(DataRegularSeason20242025!$AB$3:$AB$1315,DataRegularSeason20242025!$B$3:$B$1315, "&lt;=" &amp; ED$1, DataRegularSeason20242025!$E$3:$E$1315, $A21)</f>
        <v>14</v>
      </c>
      <c r="EE21">
        <f>SUMIFS(DataRegularSeason20242025!$AA$3:$AA$1315,DataRegularSeason20242025!$B$3:$B$1315, "&lt;=" &amp; EE$1, DataRegularSeason20242025!$D$3:$D$1315, $A21)+SUMIFS(DataRegularSeason20242025!$AB$3:$AB$1315,DataRegularSeason20242025!$B$3:$B$1315, "&lt;=" &amp; EE$1, DataRegularSeason20242025!$E$3:$E$1315, $A21)</f>
        <v>14</v>
      </c>
      <c r="EF21">
        <f>SUMIFS(DataRegularSeason20242025!$AA$3:$AA$1315,DataRegularSeason20242025!$B$3:$B$1315, "&lt;=" &amp; EF$1, DataRegularSeason20242025!$D$3:$D$1315, $A21)+SUMIFS(DataRegularSeason20242025!$AB$3:$AB$1315,DataRegularSeason20242025!$B$3:$B$1315, "&lt;=" &amp; EF$1, DataRegularSeason20242025!$E$3:$E$1315, $A21)</f>
        <v>14</v>
      </c>
      <c r="EG21">
        <f>SUMIFS(DataRegularSeason20242025!$AA$3:$AA$1315,DataRegularSeason20242025!$B$3:$B$1315, "&lt;=" &amp; EG$1, DataRegularSeason20242025!$D$3:$D$1315, $A21)+SUMIFS(DataRegularSeason20242025!$AB$3:$AB$1315,DataRegularSeason20242025!$B$3:$B$1315, "&lt;=" &amp; EG$1, DataRegularSeason20242025!$E$3:$E$1315, $A21)</f>
        <v>14</v>
      </c>
      <c r="EH21">
        <f>SUMIFS(DataRegularSeason20242025!$AA$3:$AA$1315,DataRegularSeason20242025!$B$3:$B$1315, "&lt;=" &amp; EH$1, DataRegularSeason20242025!$D$3:$D$1315, $A21)+SUMIFS(DataRegularSeason20242025!$AB$3:$AB$1315,DataRegularSeason20242025!$B$3:$B$1315, "&lt;=" &amp; EH$1, DataRegularSeason20242025!$E$3:$E$1315, $A21)</f>
        <v>14</v>
      </c>
      <c r="EI21">
        <f>SUMIFS(DataRegularSeason20242025!$AA$3:$AA$1315,DataRegularSeason20242025!$B$3:$B$1315, "&lt;=" &amp; EI$1, DataRegularSeason20242025!$D$3:$D$1315, $A21)+SUMIFS(DataRegularSeason20242025!$AB$3:$AB$1315,DataRegularSeason20242025!$B$3:$B$1315, "&lt;=" &amp; EI$1, DataRegularSeason20242025!$E$3:$E$1315, $A21)</f>
        <v>14</v>
      </c>
      <c r="EJ21">
        <f>SUMIFS(DataRegularSeason20242025!$AA$3:$AA$1315,DataRegularSeason20242025!$B$3:$B$1315, "&lt;=" &amp; EJ$1, DataRegularSeason20242025!$D$3:$D$1315, $A21)+SUMIFS(DataRegularSeason20242025!$AB$3:$AB$1315,DataRegularSeason20242025!$B$3:$B$1315, "&lt;=" &amp; EJ$1, DataRegularSeason20242025!$E$3:$E$1315, $A21)</f>
        <v>14</v>
      </c>
      <c r="EK21">
        <f>SUMIFS(DataRegularSeason20242025!$AA$3:$AA$1315,DataRegularSeason20242025!$B$3:$B$1315, "&lt;=" &amp; EK$1, DataRegularSeason20242025!$D$3:$D$1315, $A21)+SUMIFS(DataRegularSeason20242025!$AB$3:$AB$1315,DataRegularSeason20242025!$B$3:$B$1315, "&lt;=" &amp; EK$1, DataRegularSeason20242025!$E$3:$E$1315, $A21)</f>
        <v>14</v>
      </c>
      <c r="EL21">
        <f>SUMIFS(DataRegularSeason20242025!$AA$3:$AA$1315,DataRegularSeason20242025!$B$3:$B$1315, "&lt;=" &amp; EL$1, DataRegularSeason20242025!$D$3:$D$1315, $A21)+SUMIFS(DataRegularSeason20242025!$AB$3:$AB$1315,DataRegularSeason20242025!$B$3:$B$1315, "&lt;=" &amp; EL$1, DataRegularSeason20242025!$E$3:$E$1315, $A21)</f>
        <v>14</v>
      </c>
      <c r="EM21">
        <f>SUMIFS(DataRegularSeason20242025!$AA$3:$AA$1315,DataRegularSeason20242025!$B$3:$B$1315, "&lt;=" &amp; EM$1, DataRegularSeason20242025!$D$3:$D$1315, $A21)+SUMIFS(DataRegularSeason20242025!$AB$3:$AB$1315,DataRegularSeason20242025!$B$3:$B$1315, "&lt;=" &amp; EM$1, DataRegularSeason20242025!$E$3:$E$1315, $A21)</f>
        <v>14</v>
      </c>
      <c r="EN21">
        <f>SUMIFS(DataRegularSeason20242025!$AA$3:$AA$1315,DataRegularSeason20242025!$B$3:$B$1315, "&lt;=" &amp; EN$1, DataRegularSeason20242025!$D$3:$D$1315, $A21)+SUMIFS(DataRegularSeason20242025!$AB$3:$AB$1315,DataRegularSeason20242025!$B$3:$B$1315, "&lt;=" &amp; EN$1, DataRegularSeason20242025!$E$3:$E$1315, $A21)</f>
        <v>14</v>
      </c>
      <c r="EO21">
        <f>SUMIFS(DataRegularSeason20242025!$AA$3:$AA$1315,DataRegularSeason20242025!$B$3:$B$1315, "&lt;=" &amp; EO$1, DataRegularSeason20242025!$D$3:$D$1315, $A21)+SUMIFS(DataRegularSeason20242025!$AB$3:$AB$1315,DataRegularSeason20242025!$B$3:$B$1315, "&lt;=" &amp; EO$1, DataRegularSeason20242025!$E$3:$E$1315, $A21)</f>
        <v>14</v>
      </c>
      <c r="EP21">
        <f>SUMIFS(DataRegularSeason20242025!$AA$3:$AA$1315,DataRegularSeason20242025!$B$3:$B$1315, "&lt;=" &amp; EP$1, DataRegularSeason20242025!$D$3:$D$1315, $A21)+SUMIFS(DataRegularSeason20242025!$AB$3:$AB$1315,DataRegularSeason20242025!$B$3:$B$1315, "&lt;=" &amp; EP$1, DataRegularSeason20242025!$E$3:$E$1315, $A21)</f>
        <v>14</v>
      </c>
      <c r="EQ21">
        <f>SUMIFS(DataRegularSeason20242025!$AA$3:$AA$1315,DataRegularSeason20242025!$B$3:$B$1315, "&lt;=" &amp; EQ$1, DataRegularSeason20242025!$D$3:$D$1315, $A21)+SUMIFS(DataRegularSeason20242025!$AB$3:$AB$1315,DataRegularSeason20242025!$B$3:$B$1315, "&lt;=" &amp; EQ$1, DataRegularSeason20242025!$E$3:$E$1315, $A21)</f>
        <v>14</v>
      </c>
      <c r="ER21">
        <f>SUMIFS(DataRegularSeason20242025!$AA$3:$AA$1315,DataRegularSeason20242025!$B$3:$B$1315, "&lt;=" &amp; ER$1, DataRegularSeason20242025!$D$3:$D$1315, $A21)+SUMIFS(DataRegularSeason20242025!$AB$3:$AB$1315,DataRegularSeason20242025!$B$3:$B$1315, "&lt;=" &amp; ER$1, DataRegularSeason20242025!$E$3:$E$1315, $A21)</f>
        <v>14</v>
      </c>
      <c r="ES21">
        <f>SUMIFS(DataRegularSeason20242025!$AA$3:$AA$1315,DataRegularSeason20242025!$B$3:$B$1315, "&lt;=" &amp; ES$1, DataRegularSeason20242025!$D$3:$D$1315, $A21)+SUMIFS(DataRegularSeason20242025!$AB$3:$AB$1315,DataRegularSeason20242025!$B$3:$B$1315, "&lt;=" &amp; ES$1, DataRegularSeason20242025!$E$3:$E$1315, $A21)</f>
        <v>14</v>
      </c>
      <c r="ET21">
        <f>SUMIFS(DataRegularSeason20242025!$AA$3:$AA$1315,DataRegularSeason20242025!$B$3:$B$1315, "&lt;=" &amp; ET$1, DataRegularSeason20242025!$D$3:$D$1315, $A21)+SUMIFS(DataRegularSeason20242025!$AB$3:$AB$1315,DataRegularSeason20242025!$B$3:$B$1315, "&lt;=" &amp; ET$1, DataRegularSeason20242025!$E$3:$E$1315, $A21)</f>
        <v>14</v>
      </c>
      <c r="EU21">
        <f>SUMIFS(DataRegularSeason20242025!$AA$3:$AA$1315,DataRegularSeason20242025!$B$3:$B$1315, "&lt;=" &amp; EU$1, DataRegularSeason20242025!$D$3:$D$1315, $A21)+SUMIFS(DataRegularSeason20242025!$AB$3:$AB$1315,DataRegularSeason20242025!$B$3:$B$1315, "&lt;=" &amp; EU$1, DataRegularSeason20242025!$E$3:$E$1315, $A21)</f>
        <v>14</v>
      </c>
      <c r="EV21">
        <f>SUMIFS(DataRegularSeason20242025!$AA$3:$AA$1315,DataRegularSeason20242025!$B$3:$B$1315, "&lt;=" &amp; EV$1, DataRegularSeason20242025!$D$3:$D$1315, $A21)+SUMIFS(DataRegularSeason20242025!$AB$3:$AB$1315,DataRegularSeason20242025!$B$3:$B$1315, "&lt;=" &amp; EV$1, DataRegularSeason20242025!$E$3:$E$1315, $A21)</f>
        <v>14</v>
      </c>
      <c r="EW21">
        <f>SUMIFS(DataRegularSeason20242025!$AA$3:$AA$1315,DataRegularSeason20242025!$B$3:$B$1315, "&lt;=" &amp; EW$1, DataRegularSeason20242025!$D$3:$D$1315, $A21)+SUMIFS(DataRegularSeason20242025!$AB$3:$AB$1315,DataRegularSeason20242025!$B$3:$B$1315, "&lt;=" &amp; EW$1, DataRegularSeason20242025!$E$3:$E$1315, $A21)</f>
        <v>14</v>
      </c>
      <c r="EX21">
        <f>SUMIFS(DataRegularSeason20242025!$AA$3:$AA$1315,DataRegularSeason20242025!$B$3:$B$1315, "&lt;=" &amp; EX$1, DataRegularSeason20242025!$D$3:$D$1315, $A21)+SUMIFS(DataRegularSeason20242025!$AB$3:$AB$1315,DataRegularSeason20242025!$B$3:$B$1315, "&lt;=" &amp; EX$1, DataRegularSeason20242025!$E$3:$E$1315, $A21)</f>
        <v>14</v>
      </c>
      <c r="EY21">
        <f>SUMIFS(DataRegularSeason20242025!$AA$3:$AA$1315,DataRegularSeason20242025!$B$3:$B$1315, "&lt;=" &amp; EY$1, DataRegularSeason20242025!$D$3:$D$1315, $A21)+SUMIFS(DataRegularSeason20242025!$AB$3:$AB$1315,DataRegularSeason20242025!$B$3:$B$1315, "&lt;=" &amp; EY$1, DataRegularSeason20242025!$E$3:$E$1315, $A21)</f>
        <v>14</v>
      </c>
      <c r="EZ21">
        <f>SUMIFS(DataRegularSeason20242025!$AA$3:$AA$1315,DataRegularSeason20242025!$B$3:$B$1315, "&lt;=" &amp; EZ$1, DataRegularSeason20242025!$D$3:$D$1315, $A21)+SUMIFS(DataRegularSeason20242025!$AB$3:$AB$1315,DataRegularSeason20242025!$B$3:$B$1315, "&lt;=" &amp; EZ$1, DataRegularSeason20242025!$E$3:$E$1315, $A21)</f>
        <v>14</v>
      </c>
      <c r="FA21">
        <f>SUMIFS(DataRegularSeason20242025!$AA$3:$AA$1315,DataRegularSeason20242025!$B$3:$B$1315, "&lt;=" &amp; FA$1, DataRegularSeason20242025!$D$3:$D$1315, $A21)+SUMIFS(DataRegularSeason20242025!$AB$3:$AB$1315,DataRegularSeason20242025!$B$3:$B$1315, "&lt;=" &amp; FA$1, DataRegularSeason20242025!$E$3:$E$1315, $A21)</f>
        <v>14</v>
      </c>
      <c r="FB21">
        <f>SUMIFS(DataRegularSeason20242025!$AA$3:$AA$1315,DataRegularSeason20242025!$B$3:$B$1315, "&lt;=" &amp; FB$1, DataRegularSeason20242025!$D$3:$D$1315, $A21)+SUMIFS(DataRegularSeason20242025!$AB$3:$AB$1315,DataRegularSeason20242025!$B$3:$B$1315, "&lt;=" &amp; FB$1, DataRegularSeason20242025!$E$3:$E$1315, $A21)</f>
        <v>14</v>
      </c>
      <c r="FC21">
        <f>SUMIFS(DataRegularSeason20242025!$AA$3:$AA$1315,DataRegularSeason20242025!$B$3:$B$1315, "&lt;=" &amp; FC$1, DataRegularSeason20242025!$D$3:$D$1315, $A21)+SUMIFS(DataRegularSeason20242025!$AB$3:$AB$1315,DataRegularSeason20242025!$B$3:$B$1315, "&lt;=" &amp; FC$1, DataRegularSeason20242025!$E$3:$E$1315, $A21)</f>
        <v>14</v>
      </c>
      <c r="FD21">
        <f>SUMIFS(DataRegularSeason20242025!$AA$3:$AA$1315,DataRegularSeason20242025!$B$3:$B$1315, "&lt;=" &amp; FD$1, DataRegularSeason20242025!$D$3:$D$1315, $A21)+SUMIFS(DataRegularSeason20242025!$AB$3:$AB$1315,DataRegularSeason20242025!$B$3:$B$1315, "&lt;=" &amp; FD$1, DataRegularSeason20242025!$E$3:$E$1315, $A21)</f>
        <v>14</v>
      </c>
      <c r="FE21">
        <f>SUMIFS(DataRegularSeason20242025!$AA$3:$AA$1315,DataRegularSeason20242025!$B$3:$B$1315, "&lt;=" &amp; FE$1, DataRegularSeason20242025!$D$3:$D$1315, $A21)+SUMIFS(DataRegularSeason20242025!$AB$3:$AB$1315,DataRegularSeason20242025!$B$3:$B$1315, "&lt;=" &amp; FE$1, DataRegularSeason20242025!$E$3:$E$1315, $A21)</f>
        <v>14</v>
      </c>
      <c r="FF21">
        <f>SUMIFS(DataRegularSeason20242025!$AA$3:$AA$1315,DataRegularSeason20242025!$B$3:$B$1315, "&lt;=" &amp; FF$1, DataRegularSeason20242025!$D$3:$D$1315, $A21)+SUMIFS(DataRegularSeason20242025!$AB$3:$AB$1315,DataRegularSeason20242025!$B$3:$B$1315, "&lt;=" &amp; FF$1, DataRegularSeason20242025!$E$3:$E$1315, $A21)</f>
        <v>14</v>
      </c>
      <c r="FG21">
        <f>SUMIFS(DataRegularSeason20242025!$AA$3:$AA$1315,DataRegularSeason20242025!$B$3:$B$1315, "&lt;=" &amp; FG$1, DataRegularSeason20242025!$D$3:$D$1315, $A21)+SUMIFS(DataRegularSeason20242025!$AB$3:$AB$1315,DataRegularSeason20242025!$B$3:$B$1315, "&lt;=" &amp; FG$1, DataRegularSeason20242025!$E$3:$E$1315, $A21)</f>
        <v>14</v>
      </c>
      <c r="FH21">
        <f>SUMIFS(DataRegularSeason20242025!$AA$3:$AA$1315,DataRegularSeason20242025!$B$3:$B$1315, "&lt;=" &amp; FH$1, DataRegularSeason20242025!$D$3:$D$1315, $A21)+SUMIFS(DataRegularSeason20242025!$AB$3:$AB$1315,DataRegularSeason20242025!$B$3:$B$1315, "&lt;=" &amp; FH$1, DataRegularSeason20242025!$E$3:$E$1315, $A21)</f>
        <v>14</v>
      </c>
      <c r="FI21">
        <f>SUMIFS(DataRegularSeason20242025!$AA$3:$AA$1315,DataRegularSeason20242025!$B$3:$B$1315, "&lt;=" &amp; FI$1, DataRegularSeason20242025!$D$3:$D$1315, $A21)+SUMIFS(DataRegularSeason20242025!$AB$3:$AB$1315,DataRegularSeason20242025!$B$3:$B$1315, "&lt;=" &amp; FI$1, DataRegularSeason20242025!$E$3:$E$1315, $A21)</f>
        <v>14</v>
      </c>
      <c r="FJ21">
        <f>SUMIFS(DataRegularSeason20242025!$AA$3:$AA$1315,DataRegularSeason20242025!$B$3:$B$1315, "&lt;=" &amp; FJ$1, DataRegularSeason20242025!$D$3:$D$1315, $A21)+SUMIFS(DataRegularSeason20242025!$AB$3:$AB$1315,DataRegularSeason20242025!$B$3:$B$1315, "&lt;=" &amp; FJ$1, DataRegularSeason20242025!$E$3:$E$1315, $A21)</f>
        <v>14</v>
      </c>
      <c r="FK21">
        <f>SUMIFS(DataRegularSeason20242025!$AA$3:$AA$1315,DataRegularSeason20242025!$B$3:$B$1315, "&lt;=" &amp; FK$1, DataRegularSeason20242025!$D$3:$D$1315, $A21)+SUMIFS(DataRegularSeason20242025!$AB$3:$AB$1315,DataRegularSeason20242025!$B$3:$B$1315, "&lt;=" &amp; FK$1, DataRegularSeason20242025!$E$3:$E$1315, $A21)</f>
        <v>14</v>
      </c>
      <c r="FL21">
        <f>SUMIFS(DataRegularSeason20242025!$AA$3:$AA$1315,DataRegularSeason20242025!$B$3:$B$1315, "&lt;=" &amp; FL$1, DataRegularSeason20242025!$D$3:$D$1315, $A21)+SUMIFS(DataRegularSeason20242025!$AB$3:$AB$1315,DataRegularSeason20242025!$B$3:$B$1315, "&lt;=" &amp; FL$1, DataRegularSeason20242025!$E$3:$E$1315, $A21)</f>
        <v>14</v>
      </c>
      <c r="FM21">
        <f>SUMIFS(DataRegularSeason20242025!$AA$3:$AA$1315,DataRegularSeason20242025!$B$3:$B$1315, "&lt;=" &amp; FM$1, DataRegularSeason20242025!$D$3:$D$1315, $A21)+SUMIFS(DataRegularSeason20242025!$AB$3:$AB$1315,DataRegularSeason20242025!$B$3:$B$1315, "&lt;=" &amp; FM$1, DataRegularSeason20242025!$E$3:$E$1315, $A21)</f>
        <v>14</v>
      </c>
      <c r="FN21">
        <f>SUMIFS(DataRegularSeason20242025!$AA$3:$AA$1315,DataRegularSeason20242025!$B$3:$B$1315, "&lt;=" &amp; FN$1, DataRegularSeason20242025!$D$3:$D$1315, $A21)+SUMIFS(DataRegularSeason20242025!$AB$3:$AB$1315,DataRegularSeason20242025!$B$3:$B$1315, "&lt;=" &amp; FN$1, DataRegularSeason20242025!$E$3:$E$1315, $A21)</f>
        <v>14</v>
      </c>
      <c r="FO21">
        <f>SUMIFS(DataRegularSeason20242025!$AA$3:$AA$1315,DataRegularSeason20242025!$B$3:$B$1315, "&lt;=" &amp; FO$1, DataRegularSeason20242025!$D$3:$D$1315, $A21)+SUMIFS(DataRegularSeason20242025!$AB$3:$AB$1315,DataRegularSeason20242025!$B$3:$B$1315, "&lt;=" &amp; FO$1, DataRegularSeason20242025!$E$3:$E$1315, $A21)</f>
        <v>14</v>
      </c>
      <c r="FP21">
        <f>SUMIFS(DataRegularSeason20242025!$AA$3:$AA$1315,DataRegularSeason20242025!$B$3:$B$1315, "&lt;=" &amp; FP$1, DataRegularSeason20242025!$D$3:$D$1315, $A21)+SUMIFS(DataRegularSeason20242025!$AB$3:$AB$1315,DataRegularSeason20242025!$B$3:$B$1315, "&lt;=" &amp; FP$1, DataRegularSeason20242025!$E$3:$E$1315, $A21)</f>
        <v>14</v>
      </c>
      <c r="FQ21">
        <f>SUMIFS(DataRegularSeason20242025!$AA$3:$AA$1315,DataRegularSeason20242025!$B$3:$B$1315, "&lt;=" &amp; FQ$1, DataRegularSeason20242025!$D$3:$D$1315, $A21)+SUMIFS(DataRegularSeason20242025!$AB$3:$AB$1315,DataRegularSeason20242025!$B$3:$B$1315, "&lt;=" &amp; FQ$1, DataRegularSeason20242025!$E$3:$E$1315, $A21)</f>
        <v>14</v>
      </c>
      <c r="FR21">
        <f>SUMIFS(DataRegularSeason20242025!$AA$3:$AA$1315,DataRegularSeason20242025!$B$3:$B$1315, "&lt;=" &amp; FR$1, DataRegularSeason20242025!$D$3:$D$1315, $A21)+SUMIFS(DataRegularSeason20242025!$AB$3:$AB$1315,DataRegularSeason20242025!$B$3:$B$1315, "&lt;=" &amp; FR$1, DataRegularSeason20242025!$E$3:$E$1315, $A21)</f>
        <v>14</v>
      </c>
      <c r="FS21">
        <f>SUMIFS(DataRegularSeason20242025!$AA$3:$AA$1315,DataRegularSeason20242025!$B$3:$B$1315, "&lt;=" &amp; FS$1, DataRegularSeason20242025!$D$3:$D$1315, $A21)+SUMIFS(DataRegularSeason20242025!$AB$3:$AB$1315,DataRegularSeason20242025!$B$3:$B$1315, "&lt;=" &amp; FS$1, DataRegularSeason20242025!$E$3:$E$1315, $A21)</f>
        <v>14</v>
      </c>
      <c r="FT21">
        <f>SUMIFS(DataRegularSeason20242025!$AA$3:$AA$1315,DataRegularSeason20242025!$B$3:$B$1315, "&lt;=" &amp; FT$1, DataRegularSeason20242025!$D$3:$D$1315, $A21)+SUMIFS(DataRegularSeason20242025!$AB$3:$AB$1315,DataRegularSeason20242025!$B$3:$B$1315, "&lt;=" &amp; FT$1, DataRegularSeason20242025!$E$3:$E$1315, $A21)</f>
        <v>14</v>
      </c>
      <c r="FU21">
        <f>SUMIFS(DataRegularSeason20242025!$AA$3:$AA$1315,DataRegularSeason20242025!$B$3:$B$1315, "&lt;=" &amp; FU$1, DataRegularSeason20242025!$D$3:$D$1315, $A21)+SUMIFS(DataRegularSeason20242025!$AB$3:$AB$1315,DataRegularSeason20242025!$B$3:$B$1315, "&lt;=" &amp; FU$1, DataRegularSeason20242025!$E$3:$E$1315, $A21)</f>
        <v>14</v>
      </c>
      <c r="FV21">
        <f>SUMIFS(DataRegularSeason20242025!$AA$3:$AA$1315,DataRegularSeason20242025!$B$3:$B$1315, "&lt;=" &amp; FV$1, DataRegularSeason20242025!$D$3:$D$1315, $A21)+SUMIFS(DataRegularSeason20242025!$AB$3:$AB$1315,DataRegularSeason20242025!$B$3:$B$1315, "&lt;=" &amp; FV$1, DataRegularSeason20242025!$E$3:$E$1315, $A21)</f>
        <v>14</v>
      </c>
      <c r="FW21">
        <f>SUMIFS(DataRegularSeason20242025!$AA$3:$AA$1315,DataRegularSeason20242025!$B$3:$B$1315, "&lt;=" &amp; FW$1, DataRegularSeason20242025!$D$3:$D$1315, $A21)+SUMIFS(DataRegularSeason20242025!$AB$3:$AB$1315,DataRegularSeason20242025!$B$3:$B$1315, "&lt;=" &amp; FW$1, DataRegularSeason20242025!$E$3:$E$1315, $A21)</f>
        <v>14</v>
      </c>
      <c r="FX21">
        <f>SUMIFS(DataRegularSeason20242025!$AA$3:$AA$1315,DataRegularSeason20242025!$B$3:$B$1315, "&lt;=" &amp; FX$1, DataRegularSeason20242025!$D$3:$D$1315, $A21)+SUMIFS(DataRegularSeason20242025!$AB$3:$AB$1315,DataRegularSeason20242025!$B$3:$B$1315, "&lt;=" &amp; FX$1, DataRegularSeason20242025!$E$3:$E$1315, $A21)</f>
        <v>14</v>
      </c>
      <c r="FY21">
        <f>SUMIFS(DataRegularSeason20242025!$AA$3:$AA$1315,DataRegularSeason20242025!$B$3:$B$1315, "&lt;=" &amp; FY$1, DataRegularSeason20242025!$D$3:$D$1315, $A21)+SUMIFS(DataRegularSeason20242025!$AB$3:$AB$1315,DataRegularSeason20242025!$B$3:$B$1315, "&lt;=" &amp; FY$1, DataRegularSeason20242025!$E$3:$E$1315, $A21)</f>
        <v>14</v>
      </c>
      <c r="FZ21">
        <f>SUMIFS(DataRegularSeason20242025!$AA$3:$AA$1315,DataRegularSeason20242025!$B$3:$B$1315, "&lt;=" &amp; FZ$1, DataRegularSeason20242025!$D$3:$D$1315, $A21)+SUMIFS(DataRegularSeason20242025!$AB$3:$AB$1315,DataRegularSeason20242025!$B$3:$B$1315, "&lt;=" &amp; FZ$1, DataRegularSeason20242025!$E$3:$E$1315, $A21)</f>
        <v>14</v>
      </c>
      <c r="GA21">
        <f>SUMIFS(DataRegularSeason20242025!$AA$3:$AA$1315,DataRegularSeason20242025!$B$3:$B$1315, "&lt;=" &amp; GA$1, DataRegularSeason20242025!$D$3:$D$1315, $A21)+SUMIFS(DataRegularSeason20242025!$AB$3:$AB$1315,DataRegularSeason20242025!$B$3:$B$1315, "&lt;=" &amp; GA$1, DataRegularSeason20242025!$E$3:$E$1315, $A21)</f>
        <v>14</v>
      </c>
      <c r="GB21">
        <f>SUMIFS(DataRegularSeason20242025!$AA$3:$AA$1315,DataRegularSeason20242025!$B$3:$B$1315, "&lt;=" &amp; GB$1, DataRegularSeason20242025!$D$3:$D$1315, $A21)+SUMIFS(DataRegularSeason20242025!$AB$3:$AB$1315,DataRegularSeason20242025!$B$3:$B$1315, "&lt;=" &amp; GB$1, DataRegularSeason20242025!$E$3:$E$1315, $A21)</f>
        <v>14</v>
      </c>
      <c r="GC21">
        <f>SUMIFS(DataRegularSeason20242025!$AA$3:$AA$1315,DataRegularSeason20242025!$B$3:$B$1315, "&lt;=" &amp; GC$1, DataRegularSeason20242025!$D$3:$D$1315, $A21)+SUMIFS(DataRegularSeason20242025!$AB$3:$AB$1315,DataRegularSeason20242025!$B$3:$B$1315, "&lt;=" &amp; GC$1, DataRegularSeason20242025!$E$3:$E$1315, $A21)</f>
        <v>14</v>
      </c>
      <c r="GD21">
        <f>SUMIFS(DataRegularSeason20242025!$AA$3:$AA$1315,DataRegularSeason20242025!$B$3:$B$1315, "&lt;=" &amp; GD$1, DataRegularSeason20242025!$D$3:$D$1315, $A21)+SUMIFS(DataRegularSeason20242025!$AB$3:$AB$1315,DataRegularSeason20242025!$B$3:$B$1315, "&lt;=" &amp; GD$1, DataRegularSeason20242025!$E$3:$E$1315, $A21)</f>
        <v>14</v>
      </c>
      <c r="GE21">
        <f>SUMIFS(DataRegularSeason20242025!$AA$3:$AA$1315,DataRegularSeason20242025!$B$3:$B$1315, "&lt;=" &amp; GE$1, DataRegularSeason20242025!$D$3:$D$1315, $A21)+SUMIFS(DataRegularSeason20242025!$AB$3:$AB$1315,DataRegularSeason20242025!$B$3:$B$1315, "&lt;=" &amp; GE$1, DataRegularSeason20242025!$E$3:$E$1315, $A21)</f>
        <v>14</v>
      </c>
      <c r="GF21">
        <f>SUMIFS(DataRegularSeason20242025!$AA$3:$AA$1315,DataRegularSeason20242025!$B$3:$B$1315, "&lt;=" &amp; GF$1, DataRegularSeason20242025!$D$3:$D$1315, $A21)+SUMIFS(DataRegularSeason20242025!$AB$3:$AB$1315,DataRegularSeason20242025!$B$3:$B$1315, "&lt;=" &amp; GF$1, DataRegularSeason20242025!$E$3:$E$1315, $A21)</f>
        <v>14</v>
      </c>
      <c r="GG21">
        <f>SUMIFS(DataRegularSeason20242025!$AA$3:$AA$1315,DataRegularSeason20242025!$B$3:$B$1315, "&lt;=" &amp; GG$1, DataRegularSeason20242025!$D$3:$D$1315, $A21)+SUMIFS(DataRegularSeason20242025!$AB$3:$AB$1315,DataRegularSeason20242025!$B$3:$B$1315, "&lt;=" &amp; GG$1, DataRegularSeason20242025!$E$3:$E$1315, $A21)</f>
        <v>14</v>
      </c>
      <c r="GH21">
        <f>SUMIFS(DataRegularSeason20242025!$AA$3:$AA$1315,DataRegularSeason20242025!$B$3:$B$1315, "&lt;=" &amp; GH$1, DataRegularSeason20242025!$D$3:$D$1315, $A21)+SUMIFS(DataRegularSeason20242025!$AB$3:$AB$1315,DataRegularSeason20242025!$B$3:$B$1315, "&lt;=" &amp; GH$1, DataRegularSeason20242025!$E$3:$E$1315, $A21)</f>
        <v>14</v>
      </c>
      <c r="GI21">
        <f>SUMIFS(DataRegularSeason20242025!$AA$3:$AA$1315,DataRegularSeason20242025!$B$3:$B$1315, "&lt;=" &amp; GI$1, DataRegularSeason20242025!$D$3:$D$1315, $A21)+SUMIFS(DataRegularSeason20242025!$AB$3:$AB$1315,DataRegularSeason20242025!$B$3:$B$1315, "&lt;=" &amp; GI$1, DataRegularSeason20242025!$E$3:$E$1315, $A21)</f>
        <v>14</v>
      </c>
      <c r="GJ21">
        <f>SUMIFS(DataRegularSeason20242025!$AA$3:$AA$1315,DataRegularSeason20242025!$B$3:$B$1315, "&lt;=" &amp; GJ$1, DataRegularSeason20242025!$D$3:$D$1315, $A21)+SUMIFS(DataRegularSeason20242025!$AB$3:$AB$1315,DataRegularSeason20242025!$B$3:$B$1315, "&lt;=" &amp; GJ$1, DataRegularSeason20242025!$E$3:$E$1315, $A21)</f>
        <v>14</v>
      </c>
      <c r="GK21">
        <f>SUMIFS(DataRegularSeason20242025!$AA$3:$AA$1315,DataRegularSeason20242025!$B$3:$B$1315, "&lt;=" &amp; GK$1, DataRegularSeason20242025!$D$3:$D$1315, $A21)+SUMIFS(DataRegularSeason20242025!$AB$3:$AB$1315,DataRegularSeason20242025!$B$3:$B$1315, "&lt;=" &amp; GK$1, DataRegularSeason20242025!$E$3:$E$1315, $A21)</f>
        <v>14</v>
      </c>
      <c r="GL21">
        <f>SUMIFS(DataRegularSeason20242025!$AA$3:$AA$1315,DataRegularSeason20242025!$B$3:$B$1315, "&lt;=" &amp; GL$1, DataRegularSeason20242025!$D$3:$D$1315, $A21)+SUMIFS(DataRegularSeason20242025!$AB$3:$AB$1315,DataRegularSeason20242025!$B$3:$B$1315, "&lt;=" &amp; GL$1, DataRegularSeason20242025!$E$3:$E$1315, $A21)</f>
        <v>14</v>
      </c>
      <c r="GM21">
        <f>SUMIFS(DataRegularSeason20242025!$AA$3:$AA$1315,DataRegularSeason20242025!$B$3:$B$1315, "&lt;=" &amp; GM$1, DataRegularSeason20242025!$D$3:$D$1315, $A21)+SUMIFS(DataRegularSeason20242025!$AB$3:$AB$1315,DataRegularSeason20242025!$B$3:$B$1315, "&lt;=" &amp; GM$1, DataRegularSeason20242025!$E$3:$E$1315, $A21)</f>
        <v>14</v>
      </c>
      <c r="GN21">
        <f>SUMIFS(DataRegularSeason20242025!$AA$3:$AA$1315,DataRegularSeason20242025!$B$3:$B$1315, "&lt;=" &amp; GN$1, DataRegularSeason20242025!$D$3:$D$1315, $A21)+SUMIFS(DataRegularSeason20242025!$AB$3:$AB$1315,DataRegularSeason20242025!$B$3:$B$1315, "&lt;=" &amp; GN$1, DataRegularSeason20242025!$E$3:$E$1315, $A21)</f>
        <v>14</v>
      </c>
      <c r="GO21">
        <f>SUMIFS(DataRegularSeason20242025!$AA$3:$AA$1315,DataRegularSeason20242025!$B$3:$B$1315, "&lt;=" &amp; GO$1, DataRegularSeason20242025!$D$3:$D$1315, $A21)+SUMIFS(DataRegularSeason20242025!$AB$3:$AB$1315,DataRegularSeason20242025!$B$3:$B$1315, "&lt;=" &amp; GO$1, DataRegularSeason20242025!$E$3:$E$1315, $A21)</f>
        <v>14</v>
      </c>
      <c r="GP21">
        <f>SUMIFS(DataRegularSeason20242025!$AA$3:$AA$1315,DataRegularSeason20242025!$B$3:$B$1315, "&lt;=" &amp; GP$1, DataRegularSeason20242025!$D$3:$D$1315, $A21)+SUMIFS(DataRegularSeason20242025!$AB$3:$AB$1315,DataRegularSeason20242025!$B$3:$B$1315, "&lt;=" &amp; GP$1, DataRegularSeason20242025!$E$3:$E$1315, $A21)</f>
        <v>14</v>
      </c>
      <c r="GQ21">
        <f>SUMIFS(DataRegularSeason20242025!$AA$3:$AA$1315,DataRegularSeason20242025!$B$3:$B$1315, "&lt;=" &amp; GQ$1, DataRegularSeason20242025!$D$3:$D$1315, $A21)+SUMIFS(DataRegularSeason20242025!$AB$3:$AB$1315,DataRegularSeason20242025!$B$3:$B$1315, "&lt;=" &amp; GQ$1, DataRegularSeason20242025!$E$3:$E$1315, $A21)</f>
        <v>14</v>
      </c>
      <c r="GR21">
        <f>SUMIFS(DataRegularSeason20242025!$AA$3:$AA$1315,DataRegularSeason20242025!$B$3:$B$1315, "&lt;=" &amp; GR$1, DataRegularSeason20242025!$D$3:$D$1315, $A21)+SUMIFS(DataRegularSeason20242025!$AB$3:$AB$1315,DataRegularSeason20242025!$B$3:$B$1315, "&lt;=" &amp; GR$1, DataRegularSeason20242025!$E$3:$E$1315, $A21)</f>
        <v>14</v>
      </c>
      <c r="GS21">
        <f>SUMIFS(DataRegularSeason20242025!$AA$3:$AA$1315,DataRegularSeason20242025!$B$3:$B$1315, "&lt;=" &amp; GS$1, DataRegularSeason20242025!$D$3:$D$1315, $A21)+SUMIFS(DataRegularSeason20242025!$AB$3:$AB$1315,DataRegularSeason20242025!$B$3:$B$1315, "&lt;=" &amp; GS$1, DataRegularSeason20242025!$E$3:$E$1315, $A21)</f>
        <v>14</v>
      </c>
      <c r="GT21">
        <f>SUMIFS(DataRegularSeason20242025!$AA$3:$AA$1315,DataRegularSeason20242025!$B$3:$B$1315, "&lt;=" &amp; GT$1, DataRegularSeason20242025!$D$3:$D$1315, $A21)+SUMIFS(DataRegularSeason20242025!$AB$3:$AB$1315,DataRegularSeason20242025!$B$3:$B$1315, "&lt;=" &amp; GT$1, DataRegularSeason20242025!$E$3:$E$1315, $A21)</f>
        <v>14</v>
      </c>
      <c r="GU21">
        <f>SUMIFS(DataRegularSeason20242025!$AA$3:$AA$1315,DataRegularSeason20242025!$B$3:$B$1315, "&lt;=" &amp; GU$1, DataRegularSeason20242025!$D$3:$D$1315, $A21)+SUMIFS(DataRegularSeason20242025!$AB$3:$AB$1315,DataRegularSeason20242025!$B$3:$B$1315, "&lt;=" &amp; GU$1, DataRegularSeason20242025!$E$3:$E$1315, $A21)</f>
        <v>14</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13</v>
      </c>
      <c r="AN22">
        <f>SUMIFS(DataRegularSeason20242025!$AA$3:$AA$1315,DataRegularSeason20242025!$B$3:$B$1315, "&lt;=" &amp; AN$1, DataRegularSeason20242025!$D$3:$D$1315, $A22)+SUMIFS(DataRegularSeason20242025!$AB$3:$AB$1315,DataRegularSeason20242025!$B$3:$B$1315, "&lt;=" &amp; AN$1, DataRegularSeason20242025!$E$3:$E$1315, $A22)</f>
        <v>13</v>
      </c>
      <c r="AO22">
        <f>SUMIFS(DataRegularSeason20242025!$AA$3:$AA$1315,DataRegularSeason20242025!$B$3:$B$1315, "&lt;=" &amp; AO$1, DataRegularSeason20242025!$D$3:$D$1315, $A22)+SUMIFS(DataRegularSeason20242025!$AB$3:$AB$1315,DataRegularSeason20242025!$B$3:$B$1315, "&lt;=" &amp; AO$1, DataRegularSeason20242025!$E$3:$E$1315, $A22)</f>
        <v>13</v>
      </c>
      <c r="AP22">
        <f>SUMIFS(DataRegularSeason20242025!$AA$3:$AA$1315,DataRegularSeason20242025!$B$3:$B$1315, "&lt;=" &amp; AP$1, DataRegularSeason20242025!$D$3:$D$1315, $A22)+SUMIFS(DataRegularSeason20242025!$AB$3:$AB$1315,DataRegularSeason20242025!$B$3:$B$1315, "&lt;=" &amp; AP$1, DataRegularSeason20242025!$E$3:$E$1315, $A22)</f>
        <v>13</v>
      </c>
      <c r="AQ22">
        <f>SUMIFS(DataRegularSeason20242025!$AA$3:$AA$1315,DataRegularSeason20242025!$B$3:$B$1315, "&lt;=" &amp; AQ$1, DataRegularSeason20242025!$D$3:$D$1315, $A22)+SUMIFS(DataRegularSeason20242025!$AB$3:$AB$1315,DataRegularSeason20242025!$B$3:$B$1315, "&lt;=" &amp; AQ$1, DataRegularSeason20242025!$E$3:$E$1315, $A22)</f>
        <v>13</v>
      </c>
      <c r="AR22">
        <f>SUMIFS(DataRegularSeason20242025!$AA$3:$AA$1315,DataRegularSeason20242025!$B$3:$B$1315, "&lt;=" &amp; AR$1, DataRegularSeason20242025!$D$3:$D$1315, $A22)+SUMIFS(DataRegularSeason20242025!$AB$3:$AB$1315,DataRegularSeason20242025!$B$3:$B$1315, "&lt;=" &amp; AR$1, DataRegularSeason20242025!$E$3:$E$1315, $A22)</f>
        <v>13</v>
      </c>
      <c r="AS22">
        <f>SUMIFS(DataRegularSeason20242025!$AA$3:$AA$1315,DataRegularSeason20242025!$B$3:$B$1315, "&lt;=" &amp; AS$1, DataRegularSeason20242025!$D$3:$D$1315, $A22)+SUMIFS(DataRegularSeason20242025!$AB$3:$AB$1315,DataRegularSeason20242025!$B$3:$B$1315, "&lt;=" &amp; AS$1, DataRegularSeason20242025!$E$3:$E$1315, $A22)</f>
        <v>13</v>
      </c>
      <c r="AT22">
        <f>SUMIFS(DataRegularSeason20242025!$AA$3:$AA$1315,DataRegularSeason20242025!$B$3:$B$1315, "&lt;=" &amp; AT$1, DataRegularSeason20242025!$D$3:$D$1315, $A22)+SUMIFS(DataRegularSeason20242025!$AB$3:$AB$1315,DataRegularSeason20242025!$B$3:$B$1315, "&lt;=" &amp; AT$1, DataRegularSeason20242025!$E$3:$E$1315, $A22)</f>
        <v>13</v>
      </c>
      <c r="AU22">
        <f>SUMIFS(DataRegularSeason20242025!$AA$3:$AA$1315,DataRegularSeason20242025!$B$3:$B$1315, "&lt;=" &amp; AU$1, DataRegularSeason20242025!$D$3:$D$1315, $A22)+SUMIFS(DataRegularSeason20242025!$AB$3:$AB$1315,DataRegularSeason20242025!$B$3:$B$1315, "&lt;=" &amp; AU$1, DataRegularSeason20242025!$E$3:$E$1315, $A22)</f>
        <v>13</v>
      </c>
      <c r="AV22">
        <f>SUMIFS(DataRegularSeason20242025!$AA$3:$AA$1315,DataRegularSeason20242025!$B$3:$B$1315, "&lt;=" &amp; AV$1, DataRegularSeason20242025!$D$3:$D$1315, $A22)+SUMIFS(DataRegularSeason20242025!$AB$3:$AB$1315,DataRegularSeason20242025!$B$3:$B$1315, "&lt;=" &amp; AV$1, DataRegularSeason20242025!$E$3:$E$1315, $A22)</f>
        <v>13</v>
      </c>
      <c r="AW22">
        <f>SUMIFS(DataRegularSeason20242025!$AA$3:$AA$1315,DataRegularSeason20242025!$B$3:$B$1315, "&lt;=" &amp; AW$1, DataRegularSeason20242025!$D$3:$D$1315, $A22)+SUMIFS(DataRegularSeason20242025!$AB$3:$AB$1315,DataRegularSeason20242025!$B$3:$B$1315, "&lt;=" &amp; AW$1, DataRegularSeason20242025!$E$3:$E$1315, $A22)</f>
        <v>13</v>
      </c>
      <c r="AX22">
        <f>SUMIFS(DataRegularSeason20242025!$AA$3:$AA$1315,DataRegularSeason20242025!$B$3:$B$1315, "&lt;=" &amp; AX$1, DataRegularSeason20242025!$D$3:$D$1315, $A22)+SUMIFS(DataRegularSeason20242025!$AB$3:$AB$1315,DataRegularSeason20242025!$B$3:$B$1315, "&lt;=" &amp; AX$1, DataRegularSeason20242025!$E$3:$E$1315, $A22)</f>
        <v>13</v>
      </c>
      <c r="AY22">
        <f>SUMIFS(DataRegularSeason20242025!$AA$3:$AA$1315,DataRegularSeason20242025!$B$3:$B$1315, "&lt;=" &amp; AY$1, DataRegularSeason20242025!$D$3:$D$1315, $A22)+SUMIFS(DataRegularSeason20242025!$AB$3:$AB$1315,DataRegularSeason20242025!$B$3:$B$1315, "&lt;=" &amp; AY$1, DataRegularSeason20242025!$E$3:$E$1315, $A22)</f>
        <v>13</v>
      </c>
      <c r="AZ22">
        <f>SUMIFS(DataRegularSeason20242025!$AA$3:$AA$1315,DataRegularSeason20242025!$B$3:$B$1315, "&lt;=" &amp; AZ$1, DataRegularSeason20242025!$D$3:$D$1315, $A22)+SUMIFS(DataRegularSeason20242025!$AB$3:$AB$1315,DataRegularSeason20242025!$B$3:$B$1315, "&lt;=" &amp; AZ$1, DataRegularSeason20242025!$E$3:$E$1315, $A22)</f>
        <v>13</v>
      </c>
      <c r="BA22">
        <f>SUMIFS(DataRegularSeason20242025!$AA$3:$AA$1315,DataRegularSeason20242025!$B$3:$B$1315, "&lt;=" &amp; BA$1, DataRegularSeason20242025!$D$3:$D$1315, $A22)+SUMIFS(DataRegularSeason20242025!$AB$3:$AB$1315,DataRegularSeason20242025!$B$3:$B$1315, "&lt;=" &amp; BA$1, DataRegularSeason20242025!$E$3:$E$1315, $A22)</f>
        <v>13</v>
      </c>
      <c r="BB22">
        <f>SUMIFS(DataRegularSeason20242025!$AA$3:$AA$1315,DataRegularSeason20242025!$B$3:$B$1315, "&lt;=" &amp; BB$1, DataRegularSeason20242025!$D$3:$D$1315, $A22)+SUMIFS(DataRegularSeason20242025!$AB$3:$AB$1315,DataRegularSeason20242025!$B$3:$B$1315, "&lt;=" &amp; BB$1, DataRegularSeason20242025!$E$3:$E$1315, $A22)</f>
        <v>13</v>
      </c>
      <c r="BC22">
        <f>SUMIFS(DataRegularSeason20242025!$AA$3:$AA$1315,DataRegularSeason20242025!$B$3:$B$1315, "&lt;=" &amp; BC$1, DataRegularSeason20242025!$D$3:$D$1315, $A22)+SUMIFS(DataRegularSeason20242025!$AB$3:$AB$1315,DataRegularSeason20242025!$B$3:$B$1315, "&lt;=" &amp; BC$1, DataRegularSeason20242025!$E$3:$E$1315, $A22)</f>
        <v>13</v>
      </c>
      <c r="BD22">
        <f>SUMIFS(DataRegularSeason20242025!$AA$3:$AA$1315,DataRegularSeason20242025!$B$3:$B$1315, "&lt;=" &amp; BD$1, DataRegularSeason20242025!$D$3:$D$1315, $A22)+SUMIFS(DataRegularSeason20242025!$AB$3:$AB$1315,DataRegularSeason20242025!$B$3:$B$1315, "&lt;=" &amp; BD$1, DataRegularSeason20242025!$E$3:$E$1315, $A22)</f>
        <v>13</v>
      </c>
      <c r="BE22">
        <f>SUMIFS(DataRegularSeason20242025!$AA$3:$AA$1315,DataRegularSeason20242025!$B$3:$B$1315, "&lt;=" &amp; BE$1, DataRegularSeason20242025!$D$3:$D$1315, $A22)+SUMIFS(DataRegularSeason20242025!$AB$3:$AB$1315,DataRegularSeason20242025!$B$3:$B$1315, "&lt;=" &amp; BE$1, DataRegularSeason20242025!$E$3:$E$1315, $A22)</f>
        <v>13</v>
      </c>
      <c r="BF22">
        <f>SUMIFS(DataRegularSeason20242025!$AA$3:$AA$1315,DataRegularSeason20242025!$B$3:$B$1315, "&lt;=" &amp; BF$1, DataRegularSeason20242025!$D$3:$D$1315, $A22)+SUMIFS(DataRegularSeason20242025!$AB$3:$AB$1315,DataRegularSeason20242025!$B$3:$B$1315, "&lt;=" &amp; BF$1, DataRegularSeason20242025!$E$3:$E$1315, $A22)</f>
        <v>13</v>
      </c>
      <c r="BG22">
        <f>SUMIFS(DataRegularSeason20242025!$AA$3:$AA$1315,DataRegularSeason20242025!$B$3:$B$1315, "&lt;=" &amp; BG$1, DataRegularSeason20242025!$D$3:$D$1315, $A22)+SUMIFS(DataRegularSeason20242025!$AB$3:$AB$1315,DataRegularSeason20242025!$B$3:$B$1315, "&lt;=" &amp; BG$1, DataRegularSeason20242025!$E$3:$E$1315, $A22)</f>
        <v>13</v>
      </c>
      <c r="BH22">
        <f>SUMIFS(DataRegularSeason20242025!$AA$3:$AA$1315,DataRegularSeason20242025!$B$3:$B$1315, "&lt;=" &amp; BH$1, DataRegularSeason20242025!$D$3:$D$1315, $A22)+SUMIFS(DataRegularSeason20242025!$AB$3:$AB$1315,DataRegularSeason20242025!$B$3:$B$1315, "&lt;=" &amp; BH$1, DataRegularSeason20242025!$E$3:$E$1315, $A22)</f>
        <v>13</v>
      </c>
      <c r="BI22">
        <f>SUMIFS(DataRegularSeason20242025!$AA$3:$AA$1315,DataRegularSeason20242025!$B$3:$B$1315, "&lt;=" &amp; BI$1, DataRegularSeason20242025!$D$3:$D$1315, $A22)+SUMIFS(DataRegularSeason20242025!$AB$3:$AB$1315,DataRegularSeason20242025!$B$3:$B$1315, "&lt;=" &amp; BI$1, DataRegularSeason20242025!$E$3:$E$1315, $A22)</f>
        <v>13</v>
      </c>
      <c r="BJ22">
        <f>SUMIFS(DataRegularSeason20242025!$AA$3:$AA$1315,DataRegularSeason20242025!$B$3:$B$1315, "&lt;=" &amp; BJ$1, DataRegularSeason20242025!$D$3:$D$1315, $A22)+SUMIFS(DataRegularSeason20242025!$AB$3:$AB$1315,DataRegularSeason20242025!$B$3:$B$1315, "&lt;=" &amp; BJ$1, DataRegularSeason20242025!$E$3:$E$1315, $A22)</f>
        <v>13</v>
      </c>
      <c r="BK22">
        <f>SUMIFS(DataRegularSeason20242025!$AA$3:$AA$1315,DataRegularSeason20242025!$B$3:$B$1315, "&lt;=" &amp; BK$1, DataRegularSeason20242025!$D$3:$D$1315, $A22)+SUMIFS(DataRegularSeason20242025!$AB$3:$AB$1315,DataRegularSeason20242025!$B$3:$B$1315, "&lt;=" &amp; BK$1, DataRegularSeason20242025!$E$3:$E$1315, $A22)</f>
        <v>13</v>
      </c>
      <c r="BL22">
        <f>SUMIFS(DataRegularSeason20242025!$AA$3:$AA$1315,DataRegularSeason20242025!$B$3:$B$1315, "&lt;=" &amp; BL$1, DataRegularSeason20242025!$D$3:$D$1315, $A22)+SUMIFS(DataRegularSeason20242025!$AB$3:$AB$1315,DataRegularSeason20242025!$B$3:$B$1315, "&lt;=" &amp; BL$1, DataRegularSeason20242025!$E$3:$E$1315, $A22)</f>
        <v>13</v>
      </c>
      <c r="BM22">
        <f>SUMIFS(DataRegularSeason20242025!$AA$3:$AA$1315,DataRegularSeason20242025!$B$3:$B$1315, "&lt;=" &amp; BM$1, DataRegularSeason20242025!$D$3:$D$1315, $A22)+SUMIFS(DataRegularSeason20242025!$AB$3:$AB$1315,DataRegularSeason20242025!$B$3:$B$1315, "&lt;=" &amp; BM$1, DataRegularSeason20242025!$E$3:$E$1315, $A22)</f>
        <v>13</v>
      </c>
      <c r="BN22">
        <f>SUMIFS(DataRegularSeason20242025!$AA$3:$AA$1315,DataRegularSeason20242025!$B$3:$B$1315, "&lt;=" &amp; BN$1, DataRegularSeason20242025!$D$3:$D$1315, $A22)+SUMIFS(DataRegularSeason20242025!$AB$3:$AB$1315,DataRegularSeason20242025!$B$3:$B$1315, "&lt;=" &amp; BN$1, DataRegularSeason20242025!$E$3:$E$1315, $A22)</f>
        <v>13</v>
      </c>
      <c r="BO22">
        <f>SUMIFS(DataRegularSeason20242025!$AA$3:$AA$1315,DataRegularSeason20242025!$B$3:$B$1315, "&lt;=" &amp; BO$1, DataRegularSeason20242025!$D$3:$D$1315, $A22)+SUMIFS(DataRegularSeason20242025!$AB$3:$AB$1315,DataRegularSeason20242025!$B$3:$B$1315, "&lt;=" &amp; BO$1, DataRegularSeason20242025!$E$3:$E$1315, $A22)</f>
        <v>13</v>
      </c>
      <c r="BP22">
        <f>SUMIFS(DataRegularSeason20242025!$AA$3:$AA$1315,DataRegularSeason20242025!$B$3:$B$1315, "&lt;=" &amp; BP$1, DataRegularSeason20242025!$D$3:$D$1315, $A22)+SUMIFS(DataRegularSeason20242025!$AB$3:$AB$1315,DataRegularSeason20242025!$B$3:$B$1315, "&lt;=" &amp; BP$1, DataRegularSeason20242025!$E$3:$E$1315, $A22)</f>
        <v>13</v>
      </c>
      <c r="BQ22">
        <f>SUMIFS(DataRegularSeason20242025!$AA$3:$AA$1315,DataRegularSeason20242025!$B$3:$B$1315, "&lt;=" &amp; BQ$1, DataRegularSeason20242025!$D$3:$D$1315, $A22)+SUMIFS(DataRegularSeason20242025!$AB$3:$AB$1315,DataRegularSeason20242025!$B$3:$B$1315, "&lt;=" &amp; BQ$1, DataRegularSeason20242025!$E$3:$E$1315, $A22)</f>
        <v>13</v>
      </c>
      <c r="BR22">
        <f>SUMIFS(DataRegularSeason20242025!$AA$3:$AA$1315,DataRegularSeason20242025!$B$3:$B$1315, "&lt;=" &amp; BR$1, DataRegularSeason20242025!$D$3:$D$1315, $A22)+SUMIFS(DataRegularSeason20242025!$AB$3:$AB$1315,DataRegularSeason20242025!$B$3:$B$1315, "&lt;=" &amp; BR$1, DataRegularSeason20242025!$E$3:$E$1315, $A22)</f>
        <v>13</v>
      </c>
      <c r="BS22">
        <f>SUMIFS(DataRegularSeason20242025!$AA$3:$AA$1315,DataRegularSeason20242025!$B$3:$B$1315, "&lt;=" &amp; BS$1, DataRegularSeason20242025!$D$3:$D$1315, $A22)+SUMIFS(DataRegularSeason20242025!$AB$3:$AB$1315,DataRegularSeason20242025!$B$3:$B$1315, "&lt;=" &amp; BS$1, DataRegularSeason20242025!$E$3:$E$1315, $A22)</f>
        <v>13</v>
      </c>
      <c r="BT22">
        <f>SUMIFS(DataRegularSeason20242025!$AA$3:$AA$1315,DataRegularSeason20242025!$B$3:$B$1315, "&lt;=" &amp; BT$1, DataRegularSeason20242025!$D$3:$D$1315, $A22)+SUMIFS(DataRegularSeason20242025!$AB$3:$AB$1315,DataRegularSeason20242025!$B$3:$B$1315, "&lt;=" &amp; BT$1, DataRegularSeason20242025!$E$3:$E$1315, $A22)</f>
        <v>13</v>
      </c>
      <c r="BU22">
        <f>SUMIFS(DataRegularSeason20242025!$AA$3:$AA$1315,DataRegularSeason20242025!$B$3:$B$1315, "&lt;=" &amp; BU$1, DataRegularSeason20242025!$D$3:$D$1315, $A22)+SUMIFS(DataRegularSeason20242025!$AB$3:$AB$1315,DataRegularSeason20242025!$B$3:$B$1315, "&lt;=" &amp; BU$1, DataRegularSeason20242025!$E$3:$E$1315, $A22)</f>
        <v>13</v>
      </c>
      <c r="BV22">
        <f>SUMIFS(DataRegularSeason20242025!$AA$3:$AA$1315,DataRegularSeason20242025!$B$3:$B$1315, "&lt;=" &amp; BV$1, DataRegularSeason20242025!$D$3:$D$1315, $A22)+SUMIFS(DataRegularSeason20242025!$AB$3:$AB$1315,DataRegularSeason20242025!$B$3:$B$1315, "&lt;=" &amp; BV$1, DataRegularSeason20242025!$E$3:$E$1315, $A22)</f>
        <v>13</v>
      </c>
      <c r="BW22">
        <f>SUMIFS(DataRegularSeason20242025!$AA$3:$AA$1315,DataRegularSeason20242025!$B$3:$B$1315, "&lt;=" &amp; BW$1, DataRegularSeason20242025!$D$3:$D$1315, $A22)+SUMIFS(DataRegularSeason20242025!$AB$3:$AB$1315,DataRegularSeason20242025!$B$3:$B$1315, "&lt;=" &amp; BW$1, DataRegularSeason20242025!$E$3:$E$1315, $A22)</f>
        <v>13</v>
      </c>
      <c r="BX22">
        <f>SUMIFS(DataRegularSeason20242025!$AA$3:$AA$1315,DataRegularSeason20242025!$B$3:$B$1315, "&lt;=" &amp; BX$1, DataRegularSeason20242025!$D$3:$D$1315, $A22)+SUMIFS(DataRegularSeason20242025!$AB$3:$AB$1315,DataRegularSeason20242025!$B$3:$B$1315, "&lt;=" &amp; BX$1, DataRegularSeason20242025!$E$3:$E$1315, $A22)</f>
        <v>13</v>
      </c>
      <c r="BY22">
        <f>SUMIFS(DataRegularSeason20242025!$AA$3:$AA$1315,DataRegularSeason20242025!$B$3:$B$1315, "&lt;=" &amp; BY$1, DataRegularSeason20242025!$D$3:$D$1315, $A22)+SUMIFS(DataRegularSeason20242025!$AB$3:$AB$1315,DataRegularSeason20242025!$B$3:$B$1315, "&lt;=" &amp; BY$1, DataRegularSeason20242025!$E$3:$E$1315, $A22)</f>
        <v>13</v>
      </c>
      <c r="BZ22">
        <f>SUMIFS(DataRegularSeason20242025!$AA$3:$AA$1315,DataRegularSeason20242025!$B$3:$B$1315, "&lt;=" &amp; BZ$1, DataRegularSeason20242025!$D$3:$D$1315, $A22)+SUMIFS(DataRegularSeason20242025!$AB$3:$AB$1315,DataRegularSeason20242025!$B$3:$B$1315, "&lt;=" &amp; BZ$1, DataRegularSeason20242025!$E$3:$E$1315, $A22)</f>
        <v>13</v>
      </c>
      <c r="CA22">
        <f>SUMIFS(DataRegularSeason20242025!$AA$3:$AA$1315,DataRegularSeason20242025!$B$3:$B$1315, "&lt;=" &amp; CA$1, DataRegularSeason20242025!$D$3:$D$1315, $A22)+SUMIFS(DataRegularSeason20242025!$AB$3:$AB$1315,DataRegularSeason20242025!$B$3:$B$1315, "&lt;=" &amp; CA$1, DataRegularSeason20242025!$E$3:$E$1315, $A22)</f>
        <v>13</v>
      </c>
      <c r="CB22">
        <f>SUMIFS(DataRegularSeason20242025!$AA$3:$AA$1315,DataRegularSeason20242025!$B$3:$B$1315, "&lt;=" &amp; CB$1, DataRegularSeason20242025!$D$3:$D$1315, $A22)+SUMIFS(DataRegularSeason20242025!$AB$3:$AB$1315,DataRegularSeason20242025!$B$3:$B$1315, "&lt;=" &amp; CB$1, DataRegularSeason20242025!$E$3:$E$1315, $A22)</f>
        <v>13</v>
      </c>
      <c r="CC22">
        <f>SUMIFS(DataRegularSeason20242025!$AA$3:$AA$1315,DataRegularSeason20242025!$B$3:$B$1315, "&lt;=" &amp; CC$1, DataRegularSeason20242025!$D$3:$D$1315, $A22)+SUMIFS(DataRegularSeason20242025!$AB$3:$AB$1315,DataRegularSeason20242025!$B$3:$B$1315, "&lt;=" &amp; CC$1, DataRegularSeason20242025!$E$3:$E$1315, $A22)</f>
        <v>13</v>
      </c>
      <c r="CD22">
        <f>SUMIFS(DataRegularSeason20242025!$AA$3:$AA$1315,DataRegularSeason20242025!$B$3:$B$1315, "&lt;=" &amp; CD$1, DataRegularSeason20242025!$D$3:$D$1315, $A22)+SUMIFS(DataRegularSeason20242025!$AB$3:$AB$1315,DataRegularSeason20242025!$B$3:$B$1315, "&lt;=" &amp; CD$1, DataRegularSeason20242025!$E$3:$E$1315, $A22)</f>
        <v>13</v>
      </c>
      <c r="CE22">
        <f>SUMIFS(DataRegularSeason20242025!$AA$3:$AA$1315,DataRegularSeason20242025!$B$3:$B$1315, "&lt;=" &amp; CE$1, DataRegularSeason20242025!$D$3:$D$1315, $A22)+SUMIFS(DataRegularSeason20242025!$AB$3:$AB$1315,DataRegularSeason20242025!$B$3:$B$1315, "&lt;=" &amp; CE$1, DataRegularSeason20242025!$E$3:$E$1315, $A22)</f>
        <v>13</v>
      </c>
      <c r="CF22">
        <f>SUMIFS(DataRegularSeason20242025!$AA$3:$AA$1315,DataRegularSeason20242025!$B$3:$B$1315, "&lt;=" &amp; CF$1, DataRegularSeason20242025!$D$3:$D$1315, $A22)+SUMIFS(DataRegularSeason20242025!$AB$3:$AB$1315,DataRegularSeason20242025!$B$3:$B$1315, "&lt;=" &amp; CF$1, DataRegularSeason20242025!$E$3:$E$1315, $A22)</f>
        <v>13</v>
      </c>
      <c r="CG22">
        <f>SUMIFS(DataRegularSeason20242025!$AA$3:$AA$1315,DataRegularSeason20242025!$B$3:$B$1315, "&lt;=" &amp; CG$1, DataRegularSeason20242025!$D$3:$D$1315, $A22)+SUMIFS(DataRegularSeason20242025!$AB$3:$AB$1315,DataRegularSeason20242025!$B$3:$B$1315, "&lt;=" &amp; CG$1, DataRegularSeason20242025!$E$3:$E$1315, $A22)</f>
        <v>13</v>
      </c>
      <c r="CH22">
        <f>SUMIFS(DataRegularSeason20242025!$AA$3:$AA$1315,DataRegularSeason20242025!$B$3:$B$1315, "&lt;=" &amp; CH$1, DataRegularSeason20242025!$D$3:$D$1315, $A22)+SUMIFS(DataRegularSeason20242025!$AB$3:$AB$1315,DataRegularSeason20242025!$B$3:$B$1315, "&lt;=" &amp; CH$1, DataRegularSeason20242025!$E$3:$E$1315, $A22)</f>
        <v>13</v>
      </c>
      <c r="CI22">
        <f>SUMIFS(DataRegularSeason20242025!$AA$3:$AA$1315,DataRegularSeason20242025!$B$3:$B$1315, "&lt;=" &amp; CI$1, DataRegularSeason20242025!$D$3:$D$1315, $A22)+SUMIFS(DataRegularSeason20242025!$AB$3:$AB$1315,DataRegularSeason20242025!$B$3:$B$1315, "&lt;=" &amp; CI$1, DataRegularSeason20242025!$E$3:$E$1315, $A22)</f>
        <v>13</v>
      </c>
      <c r="CJ22">
        <f>SUMIFS(DataRegularSeason20242025!$AA$3:$AA$1315,DataRegularSeason20242025!$B$3:$B$1315, "&lt;=" &amp; CJ$1, DataRegularSeason20242025!$D$3:$D$1315, $A22)+SUMIFS(DataRegularSeason20242025!$AB$3:$AB$1315,DataRegularSeason20242025!$B$3:$B$1315, "&lt;=" &amp; CJ$1, DataRegularSeason20242025!$E$3:$E$1315, $A22)</f>
        <v>13</v>
      </c>
      <c r="CK22">
        <f>SUMIFS(DataRegularSeason20242025!$AA$3:$AA$1315,DataRegularSeason20242025!$B$3:$B$1315, "&lt;=" &amp; CK$1, DataRegularSeason20242025!$D$3:$D$1315, $A22)+SUMIFS(DataRegularSeason20242025!$AB$3:$AB$1315,DataRegularSeason20242025!$B$3:$B$1315, "&lt;=" &amp; CK$1, DataRegularSeason20242025!$E$3:$E$1315, $A22)</f>
        <v>13</v>
      </c>
      <c r="CL22">
        <f>SUMIFS(DataRegularSeason20242025!$AA$3:$AA$1315,DataRegularSeason20242025!$B$3:$B$1315, "&lt;=" &amp; CL$1, DataRegularSeason20242025!$D$3:$D$1315, $A22)+SUMIFS(DataRegularSeason20242025!$AB$3:$AB$1315,DataRegularSeason20242025!$B$3:$B$1315, "&lt;=" &amp; CL$1, DataRegularSeason20242025!$E$3:$E$1315, $A22)</f>
        <v>13</v>
      </c>
      <c r="CM22">
        <f>SUMIFS(DataRegularSeason20242025!$AA$3:$AA$1315,DataRegularSeason20242025!$B$3:$B$1315, "&lt;=" &amp; CM$1, DataRegularSeason20242025!$D$3:$D$1315, $A22)+SUMIFS(DataRegularSeason20242025!$AB$3:$AB$1315,DataRegularSeason20242025!$B$3:$B$1315, "&lt;=" &amp; CM$1, DataRegularSeason20242025!$E$3:$E$1315, $A22)</f>
        <v>13</v>
      </c>
      <c r="CN22">
        <f>SUMIFS(DataRegularSeason20242025!$AA$3:$AA$1315,DataRegularSeason20242025!$B$3:$B$1315, "&lt;=" &amp; CN$1, DataRegularSeason20242025!$D$3:$D$1315, $A22)+SUMIFS(DataRegularSeason20242025!$AB$3:$AB$1315,DataRegularSeason20242025!$B$3:$B$1315, "&lt;=" &amp; CN$1, DataRegularSeason20242025!$E$3:$E$1315, $A22)</f>
        <v>13</v>
      </c>
      <c r="CO22">
        <f>SUMIFS(DataRegularSeason20242025!$AA$3:$AA$1315,DataRegularSeason20242025!$B$3:$B$1315, "&lt;=" &amp; CO$1, DataRegularSeason20242025!$D$3:$D$1315, $A22)+SUMIFS(DataRegularSeason20242025!$AB$3:$AB$1315,DataRegularSeason20242025!$B$3:$B$1315, "&lt;=" &amp; CO$1, DataRegularSeason20242025!$E$3:$E$1315, $A22)</f>
        <v>13</v>
      </c>
      <c r="CP22">
        <f>SUMIFS(DataRegularSeason20242025!$AA$3:$AA$1315,DataRegularSeason20242025!$B$3:$B$1315, "&lt;=" &amp; CP$1, DataRegularSeason20242025!$D$3:$D$1315, $A22)+SUMIFS(DataRegularSeason20242025!$AB$3:$AB$1315,DataRegularSeason20242025!$B$3:$B$1315, "&lt;=" &amp; CP$1, DataRegularSeason20242025!$E$3:$E$1315, $A22)</f>
        <v>13</v>
      </c>
      <c r="CQ22">
        <f>SUMIFS(DataRegularSeason20242025!$AA$3:$AA$1315,DataRegularSeason20242025!$B$3:$B$1315, "&lt;=" &amp; CQ$1, DataRegularSeason20242025!$D$3:$D$1315, $A22)+SUMIFS(DataRegularSeason20242025!$AB$3:$AB$1315,DataRegularSeason20242025!$B$3:$B$1315, "&lt;=" &amp; CQ$1, DataRegularSeason20242025!$E$3:$E$1315, $A22)</f>
        <v>13</v>
      </c>
      <c r="CR22">
        <f>SUMIFS(DataRegularSeason20242025!$AA$3:$AA$1315,DataRegularSeason20242025!$B$3:$B$1315, "&lt;=" &amp; CR$1, DataRegularSeason20242025!$D$3:$D$1315, $A22)+SUMIFS(DataRegularSeason20242025!$AB$3:$AB$1315,DataRegularSeason20242025!$B$3:$B$1315, "&lt;=" &amp; CR$1, DataRegularSeason20242025!$E$3:$E$1315, $A22)</f>
        <v>13</v>
      </c>
      <c r="CS22">
        <f>SUMIFS(DataRegularSeason20242025!$AA$3:$AA$1315,DataRegularSeason20242025!$B$3:$B$1315, "&lt;=" &amp; CS$1, DataRegularSeason20242025!$D$3:$D$1315, $A22)+SUMIFS(DataRegularSeason20242025!$AB$3:$AB$1315,DataRegularSeason20242025!$B$3:$B$1315, "&lt;=" &amp; CS$1, DataRegularSeason20242025!$E$3:$E$1315, $A22)</f>
        <v>13</v>
      </c>
      <c r="CT22">
        <f>SUMIFS(DataRegularSeason20242025!$AA$3:$AA$1315,DataRegularSeason20242025!$B$3:$B$1315, "&lt;=" &amp; CT$1, DataRegularSeason20242025!$D$3:$D$1315, $A22)+SUMIFS(DataRegularSeason20242025!$AB$3:$AB$1315,DataRegularSeason20242025!$B$3:$B$1315, "&lt;=" &amp; CT$1, DataRegularSeason20242025!$E$3:$E$1315, $A22)</f>
        <v>13</v>
      </c>
      <c r="CU22">
        <f>SUMIFS(DataRegularSeason20242025!$AA$3:$AA$1315,DataRegularSeason20242025!$B$3:$B$1315, "&lt;=" &amp; CU$1, DataRegularSeason20242025!$D$3:$D$1315, $A22)+SUMIFS(DataRegularSeason20242025!$AB$3:$AB$1315,DataRegularSeason20242025!$B$3:$B$1315, "&lt;=" &amp; CU$1, DataRegularSeason20242025!$E$3:$E$1315, $A22)</f>
        <v>13</v>
      </c>
      <c r="CV22">
        <f>SUMIFS(DataRegularSeason20242025!$AA$3:$AA$1315,DataRegularSeason20242025!$B$3:$B$1315, "&lt;=" &amp; CV$1, DataRegularSeason20242025!$D$3:$D$1315, $A22)+SUMIFS(DataRegularSeason20242025!$AB$3:$AB$1315,DataRegularSeason20242025!$B$3:$B$1315, "&lt;=" &amp; CV$1, DataRegularSeason20242025!$E$3:$E$1315, $A22)</f>
        <v>13</v>
      </c>
      <c r="CW22">
        <f>SUMIFS(DataRegularSeason20242025!$AA$3:$AA$1315,DataRegularSeason20242025!$B$3:$B$1315, "&lt;=" &amp; CW$1, DataRegularSeason20242025!$D$3:$D$1315, $A22)+SUMIFS(DataRegularSeason20242025!$AB$3:$AB$1315,DataRegularSeason20242025!$B$3:$B$1315, "&lt;=" &amp; CW$1, DataRegularSeason20242025!$E$3:$E$1315, $A22)</f>
        <v>13</v>
      </c>
      <c r="CX22">
        <f>SUMIFS(DataRegularSeason20242025!$AA$3:$AA$1315,DataRegularSeason20242025!$B$3:$B$1315, "&lt;=" &amp; CX$1, DataRegularSeason20242025!$D$3:$D$1315, $A22)+SUMIFS(DataRegularSeason20242025!$AB$3:$AB$1315,DataRegularSeason20242025!$B$3:$B$1315, "&lt;=" &amp; CX$1, DataRegularSeason20242025!$E$3:$E$1315, $A22)</f>
        <v>13</v>
      </c>
      <c r="CY22">
        <f>SUMIFS(DataRegularSeason20242025!$AA$3:$AA$1315,DataRegularSeason20242025!$B$3:$B$1315, "&lt;=" &amp; CY$1, DataRegularSeason20242025!$D$3:$D$1315, $A22)+SUMIFS(DataRegularSeason20242025!$AB$3:$AB$1315,DataRegularSeason20242025!$B$3:$B$1315, "&lt;=" &amp; CY$1, DataRegularSeason20242025!$E$3:$E$1315, $A22)</f>
        <v>13</v>
      </c>
      <c r="CZ22">
        <f>SUMIFS(DataRegularSeason20242025!$AA$3:$AA$1315,DataRegularSeason20242025!$B$3:$B$1315, "&lt;=" &amp; CZ$1, DataRegularSeason20242025!$D$3:$D$1315, $A22)+SUMIFS(DataRegularSeason20242025!$AB$3:$AB$1315,DataRegularSeason20242025!$B$3:$B$1315, "&lt;=" &amp; CZ$1, DataRegularSeason20242025!$E$3:$E$1315, $A22)</f>
        <v>13</v>
      </c>
      <c r="DA22">
        <f>SUMIFS(DataRegularSeason20242025!$AA$3:$AA$1315,DataRegularSeason20242025!$B$3:$B$1315, "&lt;=" &amp; DA$1, DataRegularSeason20242025!$D$3:$D$1315, $A22)+SUMIFS(DataRegularSeason20242025!$AB$3:$AB$1315,DataRegularSeason20242025!$B$3:$B$1315, "&lt;=" &amp; DA$1, DataRegularSeason20242025!$E$3:$E$1315, $A22)</f>
        <v>13</v>
      </c>
      <c r="DB22">
        <f>SUMIFS(DataRegularSeason20242025!$AA$3:$AA$1315,DataRegularSeason20242025!$B$3:$B$1315, "&lt;=" &amp; DB$1, DataRegularSeason20242025!$D$3:$D$1315, $A22)+SUMIFS(DataRegularSeason20242025!$AB$3:$AB$1315,DataRegularSeason20242025!$B$3:$B$1315, "&lt;=" &amp; DB$1, DataRegularSeason20242025!$E$3:$E$1315, $A22)</f>
        <v>13</v>
      </c>
      <c r="DC22">
        <f>SUMIFS(DataRegularSeason20242025!$AA$3:$AA$1315,DataRegularSeason20242025!$B$3:$B$1315, "&lt;=" &amp; DC$1, DataRegularSeason20242025!$D$3:$D$1315, $A22)+SUMIFS(DataRegularSeason20242025!$AB$3:$AB$1315,DataRegularSeason20242025!$B$3:$B$1315, "&lt;=" &amp; DC$1, DataRegularSeason20242025!$E$3:$E$1315, $A22)</f>
        <v>13</v>
      </c>
      <c r="DD22">
        <f>SUMIFS(DataRegularSeason20242025!$AA$3:$AA$1315,DataRegularSeason20242025!$B$3:$B$1315, "&lt;=" &amp; DD$1, DataRegularSeason20242025!$D$3:$D$1315, $A22)+SUMIFS(DataRegularSeason20242025!$AB$3:$AB$1315,DataRegularSeason20242025!$B$3:$B$1315, "&lt;=" &amp; DD$1, DataRegularSeason20242025!$E$3:$E$1315, $A22)</f>
        <v>13</v>
      </c>
      <c r="DE22">
        <f>SUMIFS(DataRegularSeason20242025!$AA$3:$AA$1315,DataRegularSeason20242025!$B$3:$B$1315, "&lt;=" &amp; DE$1, DataRegularSeason20242025!$D$3:$D$1315, $A22)+SUMIFS(DataRegularSeason20242025!$AB$3:$AB$1315,DataRegularSeason20242025!$B$3:$B$1315, "&lt;=" &amp; DE$1, DataRegularSeason20242025!$E$3:$E$1315, $A22)</f>
        <v>13</v>
      </c>
      <c r="DF22">
        <f>SUMIFS(DataRegularSeason20242025!$AA$3:$AA$1315,DataRegularSeason20242025!$B$3:$B$1315, "&lt;=" &amp; DF$1, DataRegularSeason20242025!$D$3:$D$1315, $A22)+SUMIFS(DataRegularSeason20242025!$AB$3:$AB$1315,DataRegularSeason20242025!$B$3:$B$1315, "&lt;=" &amp; DF$1, DataRegularSeason20242025!$E$3:$E$1315, $A22)</f>
        <v>13</v>
      </c>
      <c r="DG22">
        <f>SUMIFS(DataRegularSeason20242025!$AA$3:$AA$1315,DataRegularSeason20242025!$B$3:$B$1315, "&lt;=" &amp; DG$1, DataRegularSeason20242025!$D$3:$D$1315, $A22)+SUMIFS(DataRegularSeason20242025!$AB$3:$AB$1315,DataRegularSeason20242025!$B$3:$B$1315, "&lt;=" &amp; DG$1, DataRegularSeason20242025!$E$3:$E$1315, $A22)</f>
        <v>13</v>
      </c>
      <c r="DH22">
        <f>SUMIFS(DataRegularSeason20242025!$AA$3:$AA$1315,DataRegularSeason20242025!$B$3:$B$1315, "&lt;=" &amp; DH$1, DataRegularSeason20242025!$D$3:$D$1315, $A22)+SUMIFS(DataRegularSeason20242025!$AB$3:$AB$1315,DataRegularSeason20242025!$B$3:$B$1315, "&lt;=" &amp; DH$1, DataRegularSeason20242025!$E$3:$E$1315, $A22)</f>
        <v>13</v>
      </c>
      <c r="DI22">
        <f>SUMIFS(DataRegularSeason20242025!$AA$3:$AA$1315,DataRegularSeason20242025!$B$3:$B$1315, "&lt;=" &amp; DI$1, DataRegularSeason20242025!$D$3:$D$1315, $A22)+SUMIFS(DataRegularSeason20242025!$AB$3:$AB$1315,DataRegularSeason20242025!$B$3:$B$1315, "&lt;=" &amp; DI$1, DataRegularSeason20242025!$E$3:$E$1315, $A22)</f>
        <v>13</v>
      </c>
      <c r="DJ22">
        <f>SUMIFS(DataRegularSeason20242025!$AA$3:$AA$1315,DataRegularSeason20242025!$B$3:$B$1315, "&lt;=" &amp; DJ$1, DataRegularSeason20242025!$D$3:$D$1315, $A22)+SUMIFS(DataRegularSeason20242025!$AB$3:$AB$1315,DataRegularSeason20242025!$B$3:$B$1315, "&lt;=" &amp; DJ$1, DataRegularSeason20242025!$E$3:$E$1315, $A22)</f>
        <v>13</v>
      </c>
      <c r="DK22">
        <f>SUMIFS(DataRegularSeason20242025!$AA$3:$AA$1315,DataRegularSeason20242025!$B$3:$B$1315, "&lt;=" &amp; DK$1, DataRegularSeason20242025!$D$3:$D$1315, $A22)+SUMIFS(DataRegularSeason20242025!$AB$3:$AB$1315,DataRegularSeason20242025!$B$3:$B$1315, "&lt;=" &amp; DK$1, DataRegularSeason20242025!$E$3:$E$1315, $A22)</f>
        <v>13</v>
      </c>
      <c r="DL22">
        <f>SUMIFS(DataRegularSeason20242025!$AA$3:$AA$1315,DataRegularSeason20242025!$B$3:$B$1315, "&lt;=" &amp; DL$1, DataRegularSeason20242025!$D$3:$D$1315, $A22)+SUMIFS(DataRegularSeason20242025!$AB$3:$AB$1315,DataRegularSeason20242025!$B$3:$B$1315, "&lt;=" &amp; DL$1, DataRegularSeason20242025!$E$3:$E$1315, $A22)</f>
        <v>13</v>
      </c>
      <c r="DM22">
        <f>SUMIFS(DataRegularSeason20242025!$AA$3:$AA$1315,DataRegularSeason20242025!$B$3:$B$1315, "&lt;=" &amp; DM$1, DataRegularSeason20242025!$D$3:$D$1315, $A22)+SUMIFS(DataRegularSeason20242025!$AB$3:$AB$1315,DataRegularSeason20242025!$B$3:$B$1315, "&lt;=" &amp; DM$1, DataRegularSeason20242025!$E$3:$E$1315, $A22)</f>
        <v>13</v>
      </c>
      <c r="DN22">
        <f>SUMIFS(DataRegularSeason20242025!$AA$3:$AA$1315,DataRegularSeason20242025!$B$3:$B$1315, "&lt;=" &amp; DN$1, DataRegularSeason20242025!$D$3:$D$1315, $A22)+SUMIFS(DataRegularSeason20242025!$AB$3:$AB$1315,DataRegularSeason20242025!$B$3:$B$1315, "&lt;=" &amp; DN$1, DataRegularSeason20242025!$E$3:$E$1315, $A22)</f>
        <v>13</v>
      </c>
      <c r="DO22">
        <f>SUMIFS(DataRegularSeason20242025!$AA$3:$AA$1315,DataRegularSeason20242025!$B$3:$B$1315, "&lt;=" &amp; DO$1, DataRegularSeason20242025!$D$3:$D$1315, $A22)+SUMIFS(DataRegularSeason20242025!$AB$3:$AB$1315,DataRegularSeason20242025!$B$3:$B$1315, "&lt;=" &amp; DO$1, DataRegularSeason20242025!$E$3:$E$1315, $A22)</f>
        <v>13</v>
      </c>
      <c r="DP22">
        <f>SUMIFS(DataRegularSeason20242025!$AA$3:$AA$1315,DataRegularSeason20242025!$B$3:$B$1315, "&lt;=" &amp; DP$1, DataRegularSeason20242025!$D$3:$D$1315, $A22)+SUMIFS(DataRegularSeason20242025!$AB$3:$AB$1315,DataRegularSeason20242025!$B$3:$B$1315, "&lt;=" &amp; DP$1, DataRegularSeason20242025!$E$3:$E$1315, $A22)</f>
        <v>13</v>
      </c>
      <c r="DQ22">
        <f>SUMIFS(DataRegularSeason20242025!$AA$3:$AA$1315,DataRegularSeason20242025!$B$3:$B$1315, "&lt;=" &amp; DQ$1, DataRegularSeason20242025!$D$3:$D$1315, $A22)+SUMIFS(DataRegularSeason20242025!$AB$3:$AB$1315,DataRegularSeason20242025!$B$3:$B$1315, "&lt;=" &amp; DQ$1, DataRegularSeason20242025!$E$3:$E$1315, $A22)</f>
        <v>13</v>
      </c>
      <c r="DR22">
        <f>SUMIFS(DataRegularSeason20242025!$AA$3:$AA$1315,DataRegularSeason20242025!$B$3:$B$1315, "&lt;=" &amp; DR$1, DataRegularSeason20242025!$D$3:$D$1315, $A22)+SUMIFS(DataRegularSeason20242025!$AB$3:$AB$1315,DataRegularSeason20242025!$B$3:$B$1315, "&lt;=" &amp; DR$1, DataRegularSeason20242025!$E$3:$E$1315, $A22)</f>
        <v>13</v>
      </c>
      <c r="DS22">
        <f>SUMIFS(DataRegularSeason20242025!$AA$3:$AA$1315,DataRegularSeason20242025!$B$3:$B$1315, "&lt;=" &amp; DS$1, DataRegularSeason20242025!$D$3:$D$1315, $A22)+SUMIFS(DataRegularSeason20242025!$AB$3:$AB$1315,DataRegularSeason20242025!$B$3:$B$1315, "&lt;=" &amp; DS$1, DataRegularSeason20242025!$E$3:$E$1315, $A22)</f>
        <v>13</v>
      </c>
      <c r="DT22">
        <f>SUMIFS(DataRegularSeason20242025!$AA$3:$AA$1315,DataRegularSeason20242025!$B$3:$B$1315, "&lt;=" &amp; DT$1, DataRegularSeason20242025!$D$3:$D$1315, $A22)+SUMIFS(DataRegularSeason20242025!$AB$3:$AB$1315,DataRegularSeason20242025!$B$3:$B$1315, "&lt;=" &amp; DT$1, DataRegularSeason20242025!$E$3:$E$1315, $A22)</f>
        <v>13</v>
      </c>
      <c r="DU22">
        <f>SUMIFS(DataRegularSeason20242025!$AA$3:$AA$1315,DataRegularSeason20242025!$B$3:$B$1315, "&lt;=" &amp; DU$1, DataRegularSeason20242025!$D$3:$D$1315, $A22)+SUMIFS(DataRegularSeason20242025!$AB$3:$AB$1315,DataRegularSeason20242025!$B$3:$B$1315, "&lt;=" &amp; DU$1, DataRegularSeason20242025!$E$3:$E$1315, $A22)</f>
        <v>13</v>
      </c>
      <c r="DV22">
        <f>SUMIFS(DataRegularSeason20242025!$AA$3:$AA$1315,DataRegularSeason20242025!$B$3:$B$1315, "&lt;=" &amp; DV$1, DataRegularSeason20242025!$D$3:$D$1315, $A22)+SUMIFS(DataRegularSeason20242025!$AB$3:$AB$1315,DataRegularSeason20242025!$B$3:$B$1315, "&lt;=" &amp; DV$1, DataRegularSeason20242025!$E$3:$E$1315, $A22)</f>
        <v>13</v>
      </c>
      <c r="DW22">
        <f>SUMIFS(DataRegularSeason20242025!$AA$3:$AA$1315,DataRegularSeason20242025!$B$3:$B$1315, "&lt;=" &amp; DW$1, DataRegularSeason20242025!$D$3:$D$1315, $A22)+SUMIFS(DataRegularSeason20242025!$AB$3:$AB$1315,DataRegularSeason20242025!$B$3:$B$1315, "&lt;=" &amp; DW$1, DataRegularSeason20242025!$E$3:$E$1315, $A22)</f>
        <v>13</v>
      </c>
      <c r="DX22">
        <f>SUMIFS(DataRegularSeason20242025!$AA$3:$AA$1315,DataRegularSeason20242025!$B$3:$B$1315, "&lt;=" &amp; DX$1, DataRegularSeason20242025!$D$3:$D$1315, $A22)+SUMIFS(DataRegularSeason20242025!$AB$3:$AB$1315,DataRegularSeason20242025!$B$3:$B$1315, "&lt;=" &amp; DX$1, DataRegularSeason20242025!$E$3:$E$1315, $A22)</f>
        <v>13</v>
      </c>
      <c r="DY22">
        <f>SUMIFS(DataRegularSeason20242025!$AA$3:$AA$1315,DataRegularSeason20242025!$B$3:$B$1315, "&lt;=" &amp; DY$1, DataRegularSeason20242025!$D$3:$D$1315, $A22)+SUMIFS(DataRegularSeason20242025!$AB$3:$AB$1315,DataRegularSeason20242025!$B$3:$B$1315, "&lt;=" &amp; DY$1, DataRegularSeason20242025!$E$3:$E$1315, $A22)</f>
        <v>13</v>
      </c>
      <c r="DZ22">
        <f>SUMIFS(DataRegularSeason20242025!$AA$3:$AA$1315,DataRegularSeason20242025!$B$3:$B$1315, "&lt;=" &amp; DZ$1, DataRegularSeason20242025!$D$3:$D$1315, $A22)+SUMIFS(DataRegularSeason20242025!$AB$3:$AB$1315,DataRegularSeason20242025!$B$3:$B$1315, "&lt;=" &amp; DZ$1, DataRegularSeason20242025!$E$3:$E$1315, $A22)</f>
        <v>13</v>
      </c>
      <c r="EA22">
        <f>SUMIFS(DataRegularSeason20242025!$AA$3:$AA$1315,DataRegularSeason20242025!$B$3:$B$1315, "&lt;=" &amp; EA$1, DataRegularSeason20242025!$D$3:$D$1315, $A22)+SUMIFS(DataRegularSeason20242025!$AB$3:$AB$1315,DataRegularSeason20242025!$B$3:$B$1315, "&lt;=" &amp; EA$1, DataRegularSeason20242025!$E$3:$E$1315, $A22)</f>
        <v>13</v>
      </c>
      <c r="EB22">
        <f>SUMIFS(DataRegularSeason20242025!$AA$3:$AA$1315,DataRegularSeason20242025!$B$3:$B$1315, "&lt;=" &amp; EB$1, DataRegularSeason20242025!$D$3:$D$1315, $A22)+SUMIFS(DataRegularSeason20242025!$AB$3:$AB$1315,DataRegularSeason20242025!$B$3:$B$1315, "&lt;=" &amp; EB$1, DataRegularSeason20242025!$E$3:$E$1315, $A22)</f>
        <v>13</v>
      </c>
      <c r="EC22">
        <f>SUMIFS(DataRegularSeason20242025!$AA$3:$AA$1315,DataRegularSeason20242025!$B$3:$B$1315, "&lt;=" &amp; EC$1, DataRegularSeason20242025!$D$3:$D$1315, $A22)+SUMIFS(DataRegularSeason20242025!$AB$3:$AB$1315,DataRegularSeason20242025!$B$3:$B$1315, "&lt;=" &amp; EC$1, DataRegularSeason20242025!$E$3:$E$1315, $A22)</f>
        <v>13</v>
      </c>
      <c r="ED22">
        <f>SUMIFS(DataRegularSeason20242025!$AA$3:$AA$1315,DataRegularSeason20242025!$B$3:$B$1315, "&lt;=" &amp; ED$1, DataRegularSeason20242025!$D$3:$D$1315, $A22)+SUMIFS(DataRegularSeason20242025!$AB$3:$AB$1315,DataRegularSeason20242025!$B$3:$B$1315, "&lt;=" &amp; ED$1, DataRegularSeason20242025!$E$3:$E$1315, $A22)</f>
        <v>13</v>
      </c>
      <c r="EE22">
        <f>SUMIFS(DataRegularSeason20242025!$AA$3:$AA$1315,DataRegularSeason20242025!$B$3:$B$1315, "&lt;=" &amp; EE$1, DataRegularSeason20242025!$D$3:$D$1315, $A22)+SUMIFS(DataRegularSeason20242025!$AB$3:$AB$1315,DataRegularSeason20242025!$B$3:$B$1315, "&lt;=" &amp; EE$1, DataRegularSeason20242025!$E$3:$E$1315, $A22)</f>
        <v>13</v>
      </c>
      <c r="EF22">
        <f>SUMIFS(DataRegularSeason20242025!$AA$3:$AA$1315,DataRegularSeason20242025!$B$3:$B$1315, "&lt;=" &amp; EF$1, DataRegularSeason20242025!$D$3:$D$1315, $A22)+SUMIFS(DataRegularSeason20242025!$AB$3:$AB$1315,DataRegularSeason20242025!$B$3:$B$1315, "&lt;=" &amp; EF$1, DataRegularSeason20242025!$E$3:$E$1315, $A22)</f>
        <v>13</v>
      </c>
      <c r="EG22">
        <f>SUMIFS(DataRegularSeason20242025!$AA$3:$AA$1315,DataRegularSeason20242025!$B$3:$B$1315, "&lt;=" &amp; EG$1, DataRegularSeason20242025!$D$3:$D$1315, $A22)+SUMIFS(DataRegularSeason20242025!$AB$3:$AB$1315,DataRegularSeason20242025!$B$3:$B$1315, "&lt;=" &amp; EG$1, DataRegularSeason20242025!$E$3:$E$1315, $A22)</f>
        <v>13</v>
      </c>
      <c r="EH22">
        <f>SUMIFS(DataRegularSeason20242025!$AA$3:$AA$1315,DataRegularSeason20242025!$B$3:$B$1315, "&lt;=" &amp; EH$1, DataRegularSeason20242025!$D$3:$D$1315, $A22)+SUMIFS(DataRegularSeason20242025!$AB$3:$AB$1315,DataRegularSeason20242025!$B$3:$B$1315, "&lt;=" &amp; EH$1, DataRegularSeason20242025!$E$3:$E$1315, $A22)</f>
        <v>13</v>
      </c>
      <c r="EI22">
        <f>SUMIFS(DataRegularSeason20242025!$AA$3:$AA$1315,DataRegularSeason20242025!$B$3:$B$1315, "&lt;=" &amp; EI$1, DataRegularSeason20242025!$D$3:$D$1315, $A22)+SUMIFS(DataRegularSeason20242025!$AB$3:$AB$1315,DataRegularSeason20242025!$B$3:$B$1315, "&lt;=" &amp; EI$1, DataRegularSeason20242025!$E$3:$E$1315, $A22)</f>
        <v>13</v>
      </c>
      <c r="EJ22">
        <f>SUMIFS(DataRegularSeason20242025!$AA$3:$AA$1315,DataRegularSeason20242025!$B$3:$B$1315, "&lt;=" &amp; EJ$1, DataRegularSeason20242025!$D$3:$D$1315, $A22)+SUMIFS(DataRegularSeason20242025!$AB$3:$AB$1315,DataRegularSeason20242025!$B$3:$B$1315, "&lt;=" &amp; EJ$1, DataRegularSeason20242025!$E$3:$E$1315, $A22)</f>
        <v>13</v>
      </c>
      <c r="EK22">
        <f>SUMIFS(DataRegularSeason20242025!$AA$3:$AA$1315,DataRegularSeason20242025!$B$3:$B$1315, "&lt;=" &amp; EK$1, DataRegularSeason20242025!$D$3:$D$1315, $A22)+SUMIFS(DataRegularSeason20242025!$AB$3:$AB$1315,DataRegularSeason20242025!$B$3:$B$1315, "&lt;=" &amp; EK$1, DataRegularSeason20242025!$E$3:$E$1315, $A22)</f>
        <v>13</v>
      </c>
      <c r="EL22">
        <f>SUMIFS(DataRegularSeason20242025!$AA$3:$AA$1315,DataRegularSeason20242025!$B$3:$B$1315, "&lt;=" &amp; EL$1, DataRegularSeason20242025!$D$3:$D$1315, $A22)+SUMIFS(DataRegularSeason20242025!$AB$3:$AB$1315,DataRegularSeason20242025!$B$3:$B$1315, "&lt;=" &amp; EL$1, DataRegularSeason20242025!$E$3:$E$1315, $A22)</f>
        <v>13</v>
      </c>
      <c r="EM22">
        <f>SUMIFS(DataRegularSeason20242025!$AA$3:$AA$1315,DataRegularSeason20242025!$B$3:$B$1315, "&lt;=" &amp; EM$1, DataRegularSeason20242025!$D$3:$D$1315, $A22)+SUMIFS(DataRegularSeason20242025!$AB$3:$AB$1315,DataRegularSeason20242025!$B$3:$B$1315, "&lt;=" &amp; EM$1, DataRegularSeason20242025!$E$3:$E$1315, $A22)</f>
        <v>13</v>
      </c>
      <c r="EN22">
        <f>SUMIFS(DataRegularSeason20242025!$AA$3:$AA$1315,DataRegularSeason20242025!$B$3:$B$1315, "&lt;=" &amp; EN$1, DataRegularSeason20242025!$D$3:$D$1315, $A22)+SUMIFS(DataRegularSeason20242025!$AB$3:$AB$1315,DataRegularSeason20242025!$B$3:$B$1315, "&lt;=" &amp; EN$1, DataRegularSeason20242025!$E$3:$E$1315, $A22)</f>
        <v>13</v>
      </c>
      <c r="EO22">
        <f>SUMIFS(DataRegularSeason20242025!$AA$3:$AA$1315,DataRegularSeason20242025!$B$3:$B$1315, "&lt;=" &amp; EO$1, DataRegularSeason20242025!$D$3:$D$1315, $A22)+SUMIFS(DataRegularSeason20242025!$AB$3:$AB$1315,DataRegularSeason20242025!$B$3:$B$1315, "&lt;=" &amp; EO$1, DataRegularSeason20242025!$E$3:$E$1315, $A22)</f>
        <v>13</v>
      </c>
      <c r="EP22">
        <f>SUMIFS(DataRegularSeason20242025!$AA$3:$AA$1315,DataRegularSeason20242025!$B$3:$B$1315, "&lt;=" &amp; EP$1, DataRegularSeason20242025!$D$3:$D$1315, $A22)+SUMIFS(DataRegularSeason20242025!$AB$3:$AB$1315,DataRegularSeason20242025!$B$3:$B$1315, "&lt;=" &amp; EP$1, DataRegularSeason20242025!$E$3:$E$1315, $A22)</f>
        <v>13</v>
      </c>
      <c r="EQ22">
        <f>SUMIFS(DataRegularSeason20242025!$AA$3:$AA$1315,DataRegularSeason20242025!$B$3:$B$1315, "&lt;=" &amp; EQ$1, DataRegularSeason20242025!$D$3:$D$1315, $A22)+SUMIFS(DataRegularSeason20242025!$AB$3:$AB$1315,DataRegularSeason20242025!$B$3:$B$1315, "&lt;=" &amp; EQ$1, DataRegularSeason20242025!$E$3:$E$1315, $A22)</f>
        <v>13</v>
      </c>
      <c r="ER22">
        <f>SUMIFS(DataRegularSeason20242025!$AA$3:$AA$1315,DataRegularSeason20242025!$B$3:$B$1315, "&lt;=" &amp; ER$1, DataRegularSeason20242025!$D$3:$D$1315, $A22)+SUMIFS(DataRegularSeason20242025!$AB$3:$AB$1315,DataRegularSeason20242025!$B$3:$B$1315, "&lt;=" &amp; ER$1, DataRegularSeason20242025!$E$3:$E$1315, $A22)</f>
        <v>13</v>
      </c>
      <c r="ES22">
        <f>SUMIFS(DataRegularSeason20242025!$AA$3:$AA$1315,DataRegularSeason20242025!$B$3:$B$1315, "&lt;=" &amp; ES$1, DataRegularSeason20242025!$D$3:$D$1315, $A22)+SUMIFS(DataRegularSeason20242025!$AB$3:$AB$1315,DataRegularSeason20242025!$B$3:$B$1315, "&lt;=" &amp; ES$1, DataRegularSeason20242025!$E$3:$E$1315, $A22)</f>
        <v>13</v>
      </c>
      <c r="ET22">
        <f>SUMIFS(DataRegularSeason20242025!$AA$3:$AA$1315,DataRegularSeason20242025!$B$3:$B$1315, "&lt;=" &amp; ET$1, DataRegularSeason20242025!$D$3:$D$1315, $A22)+SUMIFS(DataRegularSeason20242025!$AB$3:$AB$1315,DataRegularSeason20242025!$B$3:$B$1315, "&lt;=" &amp; ET$1, DataRegularSeason20242025!$E$3:$E$1315, $A22)</f>
        <v>13</v>
      </c>
      <c r="EU22">
        <f>SUMIFS(DataRegularSeason20242025!$AA$3:$AA$1315,DataRegularSeason20242025!$B$3:$B$1315, "&lt;=" &amp; EU$1, DataRegularSeason20242025!$D$3:$D$1315, $A22)+SUMIFS(DataRegularSeason20242025!$AB$3:$AB$1315,DataRegularSeason20242025!$B$3:$B$1315, "&lt;=" &amp; EU$1, DataRegularSeason20242025!$E$3:$E$1315, $A22)</f>
        <v>13</v>
      </c>
      <c r="EV22">
        <f>SUMIFS(DataRegularSeason20242025!$AA$3:$AA$1315,DataRegularSeason20242025!$B$3:$B$1315, "&lt;=" &amp; EV$1, DataRegularSeason20242025!$D$3:$D$1315, $A22)+SUMIFS(DataRegularSeason20242025!$AB$3:$AB$1315,DataRegularSeason20242025!$B$3:$B$1315, "&lt;=" &amp; EV$1, DataRegularSeason20242025!$E$3:$E$1315, $A22)</f>
        <v>13</v>
      </c>
      <c r="EW22">
        <f>SUMIFS(DataRegularSeason20242025!$AA$3:$AA$1315,DataRegularSeason20242025!$B$3:$B$1315, "&lt;=" &amp; EW$1, DataRegularSeason20242025!$D$3:$D$1315, $A22)+SUMIFS(DataRegularSeason20242025!$AB$3:$AB$1315,DataRegularSeason20242025!$B$3:$B$1315, "&lt;=" &amp; EW$1, DataRegularSeason20242025!$E$3:$E$1315, $A22)</f>
        <v>13</v>
      </c>
      <c r="EX22">
        <f>SUMIFS(DataRegularSeason20242025!$AA$3:$AA$1315,DataRegularSeason20242025!$B$3:$B$1315, "&lt;=" &amp; EX$1, DataRegularSeason20242025!$D$3:$D$1315, $A22)+SUMIFS(DataRegularSeason20242025!$AB$3:$AB$1315,DataRegularSeason20242025!$B$3:$B$1315, "&lt;=" &amp; EX$1, DataRegularSeason20242025!$E$3:$E$1315, $A22)</f>
        <v>13</v>
      </c>
      <c r="EY22">
        <f>SUMIFS(DataRegularSeason20242025!$AA$3:$AA$1315,DataRegularSeason20242025!$B$3:$B$1315, "&lt;=" &amp; EY$1, DataRegularSeason20242025!$D$3:$D$1315, $A22)+SUMIFS(DataRegularSeason20242025!$AB$3:$AB$1315,DataRegularSeason20242025!$B$3:$B$1315, "&lt;=" &amp; EY$1, DataRegularSeason20242025!$E$3:$E$1315, $A22)</f>
        <v>13</v>
      </c>
      <c r="EZ22">
        <f>SUMIFS(DataRegularSeason20242025!$AA$3:$AA$1315,DataRegularSeason20242025!$B$3:$B$1315, "&lt;=" &amp; EZ$1, DataRegularSeason20242025!$D$3:$D$1315, $A22)+SUMIFS(DataRegularSeason20242025!$AB$3:$AB$1315,DataRegularSeason20242025!$B$3:$B$1315, "&lt;=" &amp; EZ$1, DataRegularSeason20242025!$E$3:$E$1315, $A22)</f>
        <v>13</v>
      </c>
      <c r="FA22">
        <f>SUMIFS(DataRegularSeason20242025!$AA$3:$AA$1315,DataRegularSeason20242025!$B$3:$B$1315, "&lt;=" &amp; FA$1, DataRegularSeason20242025!$D$3:$D$1315, $A22)+SUMIFS(DataRegularSeason20242025!$AB$3:$AB$1315,DataRegularSeason20242025!$B$3:$B$1315, "&lt;=" &amp; FA$1, DataRegularSeason20242025!$E$3:$E$1315, $A22)</f>
        <v>13</v>
      </c>
      <c r="FB22">
        <f>SUMIFS(DataRegularSeason20242025!$AA$3:$AA$1315,DataRegularSeason20242025!$B$3:$B$1315, "&lt;=" &amp; FB$1, DataRegularSeason20242025!$D$3:$D$1315, $A22)+SUMIFS(DataRegularSeason20242025!$AB$3:$AB$1315,DataRegularSeason20242025!$B$3:$B$1315, "&lt;=" &amp; FB$1, DataRegularSeason20242025!$E$3:$E$1315, $A22)</f>
        <v>13</v>
      </c>
      <c r="FC22">
        <f>SUMIFS(DataRegularSeason20242025!$AA$3:$AA$1315,DataRegularSeason20242025!$B$3:$B$1315, "&lt;=" &amp; FC$1, DataRegularSeason20242025!$D$3:$D$1315, $A22)+SUMIFS(DataRegularSeason20242025!$AB$3:$AB$1315,DataRegularSeason20242025!$B$3:$B$1315, "&lt;=" &amp; FC$1, DataRegularSeason20242025!$E$3:$E$1315, $A22)</f>
        <v>13</v>
      </c>
      <c r="FD22">
        <f>SUMIFS(DataRegularSeason20242025!$AA$3:$AA$1315,DataRegularSeason20242025!$B$3:$B$1315, "&lt;=" &amp; FD$1, DataRegularSeason20242025!$D$3:$D$1315, $A22)+SUMIFS(DataRegularSeason20242025!$AB$3:$AB$1315,DataRegularSeason20242025!$B$3:$B$1315, "&lt;=" &amp; FD$1, DataRegularSeason20242025!$E$3:$E$1315, $A22)</f>
        <v>13</v>
      </c>
      <c r="FE22">
        <f>SUMIFS(DataRegularSeason20242025!$AA$3:$AA$1315,DataRegularSeason20242025!$B$3:$B$1315, "&lt;=" &amp; FE$1, DataRegularSeason20242025!$D$3:$D$1315, $A22)+SUMIFS(DataRegularSeason20242025!$AB$3:$AB$1315,DataRegularSeason20242025!$B$3:$B$1315, "&lt;=" &amp; FE$1, DataRegularSeason20242025!$E$3:$E$1315, $A22)</f>
        <v>13</v>
      </c>
      <c r="FF22">
        <f>SUMIFS(DataRegularSeason20242025!$AA$3:$AA$1315,DataRegularSeason20242025!$B$3:$B$1315, "&lt;=" &amp; FF$1, DataRegularSeason20242025!$D$3:$D$1315, $A22)+SUMIFS(DataRegularSeason20242025!$AB$3:$AB$1315,DataRegularSeason20242025!$B$3:$B$1315, "&lt;=" &amp; FF$1, DataRegularSeason20242025!$E$3:$E$1315, $A22)</f>
        <v>13</v>
      </c>
      <c r="FG22">
        <f>SUMIFS(DataRegularSeason20242025!$AA$3:$AA$1315,DataRegularSeason20242025!$B$3:$B$1315, "&lt;=" &amp; FG$1, DataRegularSeason20242025!$D$3:$D$1315, $A22)+SUMIFS(DataRegularSeason20242025!$AB$3:$AB$1315,DataRegularSeason20242025!$B$3:$B$1315, "&lt;=" &amp; FG$1, DataRegularSeason20242025!$E$3:$E$1315, $A22)</f>
        <v>13</v>
      </c>
      <c r="FH22">
        <f>SUMIFS(DataRegularSeason20242025!$AA$3:$AA$1315,DataRegularSeason20242025!$B$3:$B$1315, "&lt;=" &amp; FH$1, DataRegularSeason20242025!$D$3:$D$1315, $A22)+SUMIFS(DataRegularSeason20242025!$AB$3:$AB$1315,DataRegularSeason20242025!$B$3:$B$1315, "&lt;=" &amp; FH$1, DataRegularSeason20242025!$E$3:$E$1315, $A22)</f>
        <v>13</v>
      </c>
      <c r="FI22">
        <f>SUMIFS(DataRegularSeason20242025!$AA$3:$AA$1315,DataRegularSeason20242025!$B$3:$B$1315, "&lt;=" &amp; FI$1, DataRegularSeason20242025!$D$3:$D$1315, $A22)+SUMIFS(DataRegularSeason20242025!$AB$3:$AB$1315,DataRegularSeason20242025!$B$3:$B$1315, "&lt;=" &amp; FI$1, DataRegularSeason20242025!$E$3:$E$1315, $A22)</f>
        <v>13</v>
      </c>
      <c r="FJ22">
        <f>SUMIFS(DataRegularSeason20242025!$AA$3:$AA$1315,DataRegularSeason20242025!$B$3:$B$1315, "&lt;=" &amp; FJ$1, DataRegularSeason20242025!$D$3:$D$1315, $A22)+SUMIFS(DataRegularSeason20242025!$AB$3:$AB$1315,DataRegularSeason20242025!$B$3:$B$1315, "&lt;=" &amp; FJ$1, DataRegularSeason20242025!$E$3:$E$1315, $A22)</f>
        <v>13</v>
      </c>
      <c r="FK22">
        <f>SUMIFS(DataRegularSeason20242025!$AA$3:$AA$1315,DataRegularSeason20242025!$B$3:$B$1315, "&lt;=" &amp; FK$1, DataRegularSeason20242025!$D$3:$D$1315, $A22)+SUMIFS(DataRegularSeason20242025!$AB$3:$AB$1315,DataRegularSeason20242025!$B$3:$B$1315, "&lt;=" &amp; FK$1, DataRegularSeason20242025!$E$3:$E$1315, $A22)</f>
        <v>13</v>
      </c>
      <c r="FL22">
        <f>SUMIFS(DataRegularSeason20242025!$AA$3:$AA$1315,DataRegularSeason20242025!$B$3:$B$1315, "&lt;=" &amp; FL$1, DataRegularSeason20242025!$D$3:$D$1315, $A22)+SUMIFS(DataRegularSeason20242025!$AB$3:$AB$1315,DataRegularSeason20242025!$B$3:$B$1315, "&lt;=" &amp; FL$1, DataRegularSeason20242025!$E$3:$E$1315, $A22)</f>
        <v>13</v>
      </c>
      <c r="FM22">
        <f>SUMIFS(DataRegularSeason20242025!$AA$3:$AA$1315,DataRegularSeason20242025!$B$3:$B$1315, "&lt;=" &amp; FM$1, DataRegularSeason20242025!$D$3:$D$1315, $A22)+SUMIFS(DataRegularSeason20242025!$AB$3:$AB$1315,DataRegularSeason20242025!$B$3:$B$1315, "&lt;=" &amp; FM$1, DataRegularSeason20242025!$E$3:$E$1315, $A22)</f>
        <v>13</v>
      </c>
      <c r="FN22">
        <f>SUMIFS(DataRegularSeason20242025!$AA$3:$AA$1315,DataRegularSeason20242025!$B$3:$B$1315, "&lt;=" &amp; FN$1, DataRegularSeason20242025!$D$3:$D$1315, $A22)+SUMIFS(DataRegularSeason20242025!$AB$3:$AB$1315,DataRegularSeason20242025!$B$3:$B$1315, "&lt;=" &amp; FN$1, DataRegularSeason20242025!$E$3:$E$1315, $A22)</f>
        <v>13</v>
      </c>
      <c r="FO22">
        <f>SUMIFS(DataRegularSeason20242025!$AA$3:$AA$1315,DataRegularSeason20242025!$B$3:$B$1315, "&lt;=" &amp; FO$1, DataRegularSeason20242025!$D$3:$D$1315, $A22)+SUMIFS(DataRegularSeason20242025!$AB$3:$AB$1315,DataRegularSeason20242025!$B$3:$B$1315, "&lt;=" &amp; FO$1, DataRegularSeason20242025!$E$3:$E$1315, $A22)</f>
        <v>13</v>
      </c>
      <c r="FP22">
        <f>SUMIFS(DataRegularSeason20242025!$AA$3:$AA$1315,DataRegularSeason20242025!$B$3:$B$1315, "&lt;=" &amp; FP$1, DataRegularSeason20242025!$D$3:$D$1315, $A22)+SUMIFS(DataRegularSeason20242025!$AB$3:$AB$1315,DataRegularSeason20242025!$B$3:$B$1315, "&lt;=" &amp; FP$1, DataRegularSeason20242025!$E$3:$E$1315, $A22)</f>
        <v>13</v>
      </c>
      <c r="FQ22">
        <f>SUMIFS(DataRegularSeason20242025!$AA$3:$AA$1315,DataRegularSeason20242025!$B$3:$B$1315, "&lt;=" &amp; FQ$1, DataRegularSeason20242025!$D$3:$D$1315, $A22)+SUMIFS(DataRegularSeason20242025!$AB$3:$AB$1315,DataRegularSeason20242025!$B$3:$B$1315, "&lt;=" &amp; FQ$1, DataRegularSeason20242025!$E$3:$E$1315, $A22)</f>
        <v>13</v>
      </c>
      <c r="FR22">
        <f>SUMIFS(DataRegularSeason20242025!$AA$3:$AA$1315,DataRegularSeason20242025!$B$3:$B$1315, "&lt;=" &amp; FR$1, DataRegularSeason20242025!$D$3:$D$1315, $A22)+SUMIFS(DataRegularSeason20242025!$AB$3:$AB$1315,DataRegularSeason20242025!$B$3:$B$1315, "&lt;=" &amp; FR$1, DataRegularSeason20242025!$E$3:$E$1315, $A22)</f>
        <v>13</v>
      </c>
      <c r="FS22">
        <f>SUMIFS(DataRegularSeason20242025!$AA$3:$AA$1315,DataRegularSeason20242025!$B$3:$B$1315, "&lt;=" &amp; FS$1, DataRegularSeason20242025!$D$3:$D$1315, $A22)+SUMIFS(DataRegularSeason20242025!$AB$3:$AB$1315,DataRegularSeason20242025!$B$3:$B$1315, "&lt;=" &amp; FS$1, DataRegularSeason20242025!$E$3:$E$1315, $A22)</f>
        <v>13</v>
      </c>
      <c r="FT22">
        <f>SUMIFS(DataRegularSeason20242025!$AA$3:$AA$1315,DataRegularSeason20242025!$B$3:$B$1315, "&lt;=" &amp; FT$1, DataRegularSeason20242025!$D$3:$D$1315, $A22)+SUMIFS(DataRegularSeason20242025!$AB$3:$AB$1315,DataRegularSeason20242025!$B$3:$B$1315, "&lt;=" &amp; FT$1, DataRegularSeason20242025!$E$3:$E$1315, $A22)</f>
        <v>13</v>
      </c>
      <c r="FU22">
        <f>SUMIFS(DataRegularSeason20242025!$AA$3:$AA$1315,DataRegularSeason20242025!$B$3:$B$1315, "&lt;=" &amp; FU$1, DataRegularSeason20242025!$D$3:$D$1315, $A22)+SUMIFS(DataRegularSeason20242025!$AB$3:$AB$1315,DataRegularSeason20242025!$B$3:$B$1315, "&lt;=" &amp; FU$1, DataRegularSeason20242025!$E$3:$E$1315, $A22)</f>
        <v>13</v>
      </c>
      <c r="FV22">
        <f>SUMIFS(DataRegularSeason20242025!$AA$3:$AA$1315,DataRegularSeason20242025!$B$3:$B$1315, "&lt;=" &amp; FV$1, DataRegularSeason20242025!$D$3:$D$1315, $A22)+SUMIFS(DataRegularSeason20242025!$AB$3:$AB$1315,DataRegularSeason20242025!$B$3:$B$1315, "&lt;=" &amp; FV$1, DataRegularSeason20242025!$E$3:$E$1315, $A22)</f>
        <v>13</v>
      </c>
      <c r="FW22">
        <f>SUMIFS(DataRegularSeason20242025!$AA$3:$AA$1315,DataRegularSeason20242025!$B$3:$B$1315, "&lt;=" &amp; FW$1, DataRegularSeason20242025!$D$3:$D$1315, $A22)+SUMIFS(DataRegularSeason20242025!$AB$3:$AB$1315,DataRegularSeason20242025!$B$3:$B$1315, "&lt;=" &amp; FW$1, DataRegularSeason20242025!$E$3:$E$1315, $A22)</f>
        <v>13</v>
      </c>
      <c r="FX22">
        <f>SUMIFS(DataRegularSeason20242025!$AA$3:$AA$1315,DataRegularSeason20242025!$B$3:$B$1315, "&lt;=" &amp; FX$1, DataRegularSeason20242025!$D$3:$D$1315, $A22)+SUMIFS(DataRegularSeason20242025!$AB$3:$AB$1315,DataRegularSeason20242025!$B$3:$B$1315, "&lt;=" &amp; FX$1, DataRegularSeason20242025!$E$3:$E$1315, $A22)</f>
        <v>13</v>
      </c>
      <c r="FY22">
        <f>SUMIFS(DataRegularSeason20242025!$AA$3:$AA$1315,DataRegularSeason20242025!$B$3:$B$1315, "&lt;=" &amp; FY$1, DataRegularSeason20242025!$D$3:$D$1315, $A22)+SUMIFS(DataRegularSeason20242025!$AB$3:$AB$1315,DataRegularSeason20242025!$B$3:$B$1315, "&lt;=" &amp; FY$1, DataRegularSeason20242025!$E$3:$E$1315, $A22)</f>
        <v>13</v>
      </c>
      <c r="FZ22">
        <f>SUMIFS(DataRegularSeason20242025!$AA$3:$AA$1315,DataRegularSeason20242025!$B$3:$B$1315, "&lt;=" &amp; FZ$1, DataRegularSeason20242025!$D$3:$D$1315, $A22)+SUMIFS(DataRegularSeason20242025!$AB$3:$AB$1315,DataRegularSeason20242025!$B$3:$B$1315, "&lt;=" &amp; FZ$1, DataRegularSeason20242025!$E$3:$E$1315, $A22)</f>
        <v>13</v>
      </c>
      <c r="GA22">
        <f>SUMIFS(DataRegularSeason20242025!$AA$3:$AA$1315,DataRegularSeason20242025!$B$3:$B$1315, "&lt;=" &amp; GA$1, DataRegularSeason20242025!$D$3:$D$1315, $A22)+SUMIFS(DataRegularSeason20242025!$AB$3:$AB$1315,DataRegularSeason20242025!$B$3:$B$1315, "&lt;=" &amp; GA$1, DataRegularSeason20242025!$E$3:$E$1315, $A22)</f>
        <v>13</v>
      </c>
      <c r="GB22">
        <f>SUMIFS(DataRegularSeason20242025!$AA$3:$AA$1315,DataRegularSeason20242025!$B$3:$B$1315, "&lt;=" &amp; GB$1, DataRegularSeason20242025!$D$3:$D$1315, $A22)+SUMIFS(DataRegularSeason20242025!$AB$3:$AB$1315,DataRegularSeason20242025!$B$3:$B$1315, "&lt;=" &amp; GB$1, DataRegularSeason20242025!$E$3:$E$1315, $A22)</f>
        <v>13</v>
      </c>
      <c r="GC22">
        <f>SUMIFS(DataRegularSeason20242025!$AA$3:$AA$1315,DataRegularSeason20242025!$B$3:$B$1315, "&lt;=" &amp; GC$1, DataRegularSeason20242025!$D$3:$D$1315, $A22)+SUMIFS(DataRegularSeason20242025!$AB$3:$AB$1315,DataRegularSeason20242025!$B$3:$B$1315, "&lt;=" &amp; GC$1, DataRegularSeason20242025!$E$3:$E$1315, $A22)</f>
        <v>13</v>
      </c>
      <c r="GD22">
        <f>SUMIFS(DataRegularSeason20242025!$AA$3:$AA$1315,DataRegularSeason20242025!$B$3:$B$1315, "&lt;=" &amp; GD$1, DataRegularSeason20242025!$D$3:$D$1315, $A22)+SUMIFS(DataRegularSeason20242025!$AB$3:$AB$1315,DataRegularSeason20242025!$B$3:$B$1315, "&lt;=" &amp; GD$1, DataRegularSeason20242025!$E$3:$E$1315, $A22)</f>
        <v>13</v>
      </c>
      <c r="GE22">
        <f>SUMIFS(DataRegularSeason20242025!$AA$3:$AA$1315,DataRegularSeason20242025!$B$3:$B$1315, "&lt;=" &amp; GE$1, DataRegularSeason20242025!$D$3:$D$1315, $A22)+SUMIFS(DataRegularSeason20242025!$AB$3:$AB$1315,DataRegularSeason20242025!$B$3:$B$1315, "&lt;=" &amp; GE$1, DataRegularSeason20242025!$E$3:$E$1315, $A22)</f>
        <v>13</v>
      </c>
      <c r="GF22">
        <f>SUMIFS(DataRegularSeason20242025!$AA$3:$AA$1315,DataRegularSeason20242025!$B$3:$B$1315, "&lt;=" &amp; GF$1, DataRegularSeason20242025!$D$3:$D$1315, $A22)+SUMIFS(DataRegularSeason20242025!$AB$3:$AB$1315,DataRegularSeason20242025!$B$3:$B$1315, "&lt;=" &amp; GF$1, DataRegularSeason20242025!$E$3:$E$1315, $A22)</f>
        <v>13</v>
      </c>
      <c r="GG22">
        <f>SUMIFS(DataRegularSeason20242025!$AA$3:$AA$1315,DataRegularSeason20242025!$B$3:$B$1315, "&lt;=" &amp; GG$1, DataRegularSeason20242025!$D$3:$D$1315, $A22)+SUMIFS(DataRegularSeason20242025!$AB$3:$AB$1315,DataRegularSeason20242025!$B$3:$B$1315, "&lt;=" &amp; GG$1, DataRegularSeason20242025!$E$3:$E$1315, $A22)</f>
        <v>13</v>
      </c>
      <c r="GH22">
        <f>SUMIFS(DataRegularSeason20242025!$AA$3:$AA$1315,DataRegularSeason20242025!$B$3:$B$1315, "&lt;=" &amp; GH$1, DataRegularSeason20242025!$D$3:$D$1315, $A22)+SUMIFS(DataRegularSeason20242025!$AB$3:$AB$1315,DataRegularSeason20242025!$B$3:$B$1315, "&lt;=" &amp; GH$1, DataRegularSeason20242025!$E$3:$E$1315, $A22)</f>
        <v>13</v>
      </c>
      <c r="GI22">
        <f>SUMIFS(DataRegularSeason20242025!$AA$3:$AA$1315,DataRegularSeason20242025!$B$3:$B$1315, "&lt;=" &amp; GI$1, DataRegularSeason20242025!$D$3:$D$1315, $A22)+SUMIFS(DataRegularSeason20242025!$AB$3:$AB$1315,DataRegularSeason20242025!$B$3:$B$1315, "&lt;=" &amp; GI$1, DataRegularSeason20242025!$E$3:$E$1315, $A22)</f>
        <v>13</v>
      </c>
      <c r="GJ22">
        <f>SUMIFS(DataRegularSeason20242025!$AA$3:$AA$1315,DataRegularSeason20242025!$B$3:$B$1315, "&lt;=" &amp; GJ$1, DataRegularSeason20242025!$D$3:$D$1315, $A22)+SUMIFS(DataRegularSeason20242025!$AB$3:$AB$1315,DataRegularSeason20242025!$B$3:$B$1315, "&lt;=" &amp; GJ$1, DataRegularSeason20242025!$E$3:$E$1315, $A22)</f>
        <v>13</v>
      </c>
      <c r="GK22">
        <f>SUMIFS(DataRegularSeason20242025!$AA$3:$AA$1315,DataRegularSeason20242025!$B$3:$B$1315, "&lt;=" &amp; GK$1, DataRegularSeason20242025!$D$3:$D$1315, $A22)+SUMIFS(DataRegularSeason20242025!$AB$3:$AB$1315,DataRegularSeason20242025!$B$3:$B$1315, "&lt;=" &amp; GK$1, DataRegularSeason20242025!$E$3:$E$1315, $A22)</f>
        <v>13</v>
      </c>
      <c r="GL22">
        <f>SUMIFS(DataRegularSeason20242025!$AA$3:$AA$1315,DataRegularSeason20242025!$B$3:$B$1315, "&lt;=" &amp; GL$1, DataRegularSeason20242025!$D$3:$D$1315, $A22)+SUMIFS(DataRegularSeason20242025!$AB$3:$AB$1315,DataRegularSeason20242025!$B$3:$B$1315, "&lt;=" &amp; GL$1, DataRegularSeason20242025!$E$3:$E$1315, $A22)</f>
        <v>13</v>
      </c>
      <c r="GM22">
        <f>SUMIFS(DataRegularSeason20242025!$AA$3:$AA$1315,DataRegularSeason20242025!$B$3:$B$1315, "&lt;=" &amp; GM$1, DataRegularSeason20242025!$D$3:$D$1315, $A22)+SUMIFS(DataRegularSeason20242025!$AB$3:$AB$1315,DataRegularSeason20242025!$B$3:$B$1315, "&lt;=" &amp; GM$1, DataRegularSeason20242025!$E$3:$E$1315, $A22)</f>
        <v>13</v>
      </c>
      <c r="GN22">
        <f>SUMIFS(DataRegularSeason20242025!$AA$3:$AA$1315,DataRegularSeason20242025!$B$3:$B$1315, "&lt;=" &amp; GN$1, DataRegularSeason20242025!$D$3:$D$1315, $A22)+SUMIFS(DataRegularSeason20242025!$AB$3:$AB$1315,DataRegularSeason20242025!$B$3:$B$1315, "&lt;=" &amp; GN$1, DataRegularSeason20242025!$E$3:$E$1315, $A22)</f>
        <v>13</v>
      </c>
      <c r="GO22">
        <f>SUMIFS(DataRegularSeason20242025!$AA$3:$AA$1315,DataRegularSeason20242025!$B$3:$B$1315, "&lt;=" &amp; GO$1, DataRegularSeason20242025!$D$3:$D$1315, $A22)+SUMIFS(DataRegularSeason20242025!$AB$3:$AB$1315,DataRegularSeason20242025!$B$3:$B$1315, "&lt;=" &amp; GO$1, DataRegularSeason20242025!$E$3:$E$1315, $A22)</f>
        <v>13</v>
      </c>
      <c r="GP22">
        <f>SUMIFS(DataRegularSeason20242025!$AA$3:$AA$1315,DataRegularSeason20242025!$B$3:$B$1315, "&lt;=" &amp; GP$1, DataRegularSeason20242025!$D$3:$D$1315, $A22)+SUMIFS(DataRegularSeason20242025!$AB$3:$AB$1315,DataRegularSeason20242025!$B$3:$B$1315, "&lt;=" &amp; GP$1, DataRegularSeason20242025!$E$3:$E$1315, $A22)</f>
        <v>13</v>
      </c>
      <c r="GQ22">
        <f>SUMIFS(DataRegularSeason20242025!$AA$3:$AA$1315,DataRegularSeason20242025!$B$3:$B$1315, "&lt;=" &amp; GQ$1, DataRegularSeason20242025!$D$3:$D$1315, $A22)+SUMIFS(DataRegularSeason20242025!$AB$3:$AB$1315,DataRegularSeason20242025!$B$3:$B$1315, "&lt;=" &amp; GQ$1, DataRegularSeason20242025!$E$3:$E$1315, $A22)</f>
        <v>13</v>
      </c>
      <c r="GR22">
        <f>SUMIFS(DataRegularSeason20242025!$AA$3:$AA$1315,DataRegularSeason20242025!$B$3:$B$1315, "&lt;=" &amp; GR$1, DataRegularSeason20242025!$D$3:$D$1315, $A22)+SUMIFS(DataRegularSeason20242025!$AB$3:$AB$1315,DataRegularSeason20242025!$B$3:$B$1315, "&lt;=" &amp; GR$1, DataRegularSeason20242025!$E$3:$E$1315, $A22)</f>
        <v>13</v>
      </c>
      <c r="GS22">
        <f>SUMIFS(DataRegularSeason20242025!$AA$3:$AA$1315,DataRegularSeason20242025!$B$3:$B$1315, "&lt;=" &amp; GS$1, DataRegularSeason20242025!$D$3:$D$1315, $A22)+SUMIFS(DataRegularSeason20242025!$AB$3:$AB$1315,DataRegularSeason20242025!$B$3:$B$1315, "&lt;=" &amp; GS$1, DataRegularSeason20242025!$E$3:$E$1315, $A22)</f>
        <v>13</v>
      </c>
      <c r="GT22">
        <f>SUMIFS(DataRegularSeason20242025!$AA$3:$AA$1315,DataRegularSeason20242025!$B$3:$B$1315, "&lt;=" &amp; GT$1, DataRegularSeason20242025!$D$3:$D$1315, $A22)+SUMIFS(DataRegularSeason20242025!$AB$3:$AB$1315,DataRegularSeason20242025!$B$3:$B$1315, "&lt;=" &amp; GT$1, DataRegularSeason20242025!$E$3:$E$1315, $A22)</f>
        <v>13</v>
      </c>
      <c r="GU22">
        <f>SUMIFS(DataRegularSeason20242025!$AA$3:$AA$1315,DataRegularSeason20242025!$B$3:$B$1315, "&lt;=" &amp; GU$1, DataRegularSeason20242025!$D$3:$D$1315, $A22)+SUMIFS(DataRegularSeason20242025!$AB$3:$AB$1315,DataRegularSeason20242025!$B$3:$B$1315, "&lt;=" &amp; GU$1, DataRegularSeason20242025!$E$3:$E$1315, $A22)</f>
        <v>13</v>
      </c>
    </row>
    <row r="23" spans="1:203" x14ac:dyDescent="0.25">
      <c r="A23" t="s">
        <v>26</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0</v>
      </c>
      <c r="K23">
        <f>SUMIFS(DataRegularSeason20242025!$AA$3:$AA$1315,DataRegularSeason20242025!$B$3:$B$1315, "&lt;=" &amp; K$1, DataRegularSeason20242025!$D$3:$D$1315, $A23)+SUMIFS(DataRegularSeason20242025!$AB$3:$AB$1315,DataRegularSeason20242025!$B$3:$B$1315, "&lt;=" &amp; K$1, DataRegularSeason20242025!$E$3:$E$1315, $A23)</f>
        <v>0</v>
      </c>
      <c r="L23">
        <f>SUMIFS(DataRegularSeason20242025!$AA$3:$AA$1315,DataRegularSeason20242025!$B$3:$B$1315, "&lt;=" &amp; L$1, DataRegularSeason20242025!$D$3:$D$1315, $A23)+SUMIFS(DataRegularSeason20242025!$AB$3:$AB$1315,DataRegularSeason20242025!$B$3:$B$1315, "&lt;=" &amp; L$1, DataRegularSeason20242025!$E$3:$E$1315, $A23)</f>
        <v>0</v>
      </c>
      <c r="M23">
        <f>SUMIFS(DataRegularSeason20242025!$AA$3:$AA$1315,DataRegularSeason20242025!$B$3:$B$1315, "&lt;=" &amp; M$1, DataRegularSeason20242025!$D$3:$D$1315, $A23)+SUMIFS(DataRegularSeason20242025!$AB$3:$AB$1315,DataRegularSeason20242025!$B$3:$B$1315, "&lt;=" &amp; M$1, DataRegularSeason20242025!$E$3:$E$1315, $A23)</f>
        <v>0</v>
      </c>
      <c r="N23">
        <f>SUMIFS(DataRegularSeason20242025!$AA$3:$AA$1315,DataRegularSeason20242025!$B$3:$B$1315, "&lt;=" &amp; N$1, DataRegularSeason20242025!$D$3:$D$1315, $A23)+SUMIFS(DataRegularSeason20242025!$AB$3:$AB$1315,DataRegularSeason20242025!$B$3:$B$1315, "&lt;=" &amp; N$1, DataRegularSeason20242025!$E$3:$E$1315, $A23)</f>
        <v>0</v>
      </c>
      <c r="O23">
        <f>SUMIFS(DataRegularSeason20242025!$AA$3:$AA$1315,DataRegularSeason20242025!$B$3:$B$1315, "&lt;=" &amp; O$1, DataRegularSeason20242025!$D$3:$D$1315, $A23)+SUMIFS(DataRegularSeason20242025!$AB$3:$AB$1315,DataRegularSeason20242025!$B$3:$B$1315, "&lt;=" &amp; O$1, DataRegularSeason20242025!$E$3:$E$1315, $A23)</f>
        <v>0</v>
      </c>
      <c r="P23">
        <f>SUMIFS(DataRegularSeason20242025!$AA$3:$AA$1315,DataRegularSeason20242025!$B$3:$B$1315, "&lt;=" &amp; P$1, DataRegularSeason20242025!$D$3:$D$1315, $A23)+SUMIFS(DataRegularSeason20242025!$AB$3:$AB$1315,DataRegularSeason20242025!$B$3:$B$1315, "&lt;=" &amp; P$1, DataRegularSeason20242025!$E$3:$E$1315, $A23)</f>
        <v>0</v>
      </c>
      <c r="Q23">
        <f>SUMIFS(DataRegularSeason20242025!$AA$3:$AA$1315,DataRegularSeason20242025!$B$3:$B$1315, "&lt;=" &amp; Q$1, DataRegularSeason20242025!$D$3:$D$1315, $A23)+SUMIFS(DataRegularSeason20242025!$AB$3:$AB$1315,DataRegularSeason20242025!$B$3:$B$1315, "&lt;=" &amp; Q$1, DataRegularSeason20242025!$E$3:$E$1315, $A23)</f>
        <v>0</v>
      </c>
      <c r="R23">
        <f>SUMIFS(DataRegularSeason20242025!$AA$3:$AA$1315,DataRegularSeason20242025!$B$3:$B$1315, "&lt;=" &amp; R$1, DataRegularSeason20242025!$D$3:$D$1315, $A23)+SUMIFS(DataRegularSeason20242025!$AB$3:$AB$1315,DataRegularSeason20242025!$B$3:$B$1315, "&lt;=" &amp; R$1, DataRegularSeason20242025!$E$3:$E$1315, $A23)</f>
        <v>0</v>
      </c>
      <c r="S23">
        <f>SUMIFS(DataRegularSeason20242025!$AA$3:$AA$1315,DataRegularSeason20242025!$B$3:$B$1315, "&lt;=" &amp; S$1, DataRegularSeason20242025!$D$3:$D$1315, $A23)+SUMIFS(DataRegularSeason20242025!$AB$3:$AB$1315,DataRegularSeason20242025!$B$3:$B$1315, "&lt;=" &amp; S$1, DataRegularSeason20242025!$E$3:$E$1315, $A23)</f>
        <v>2</v>
      </c>
      <c r="T23">
        <f>SUMIFS(DataRegularSeason20242025!$AA$3:$AA$1315,DataRegularSeason20242025!$B$3:$B$1315, "&lt;=" &amp; T$1, DataRegularSeason20242025!$D$3:$D$1315, $A23)+SUMIFS(DataRegularSeason20242025!$AB$3:$AB$1315,DataRegularSeason20242025!$B$3:$B$1315, "&lt;=" &amp; T$1, DataRegularSeason20242025!$E$3:$E$1315, $A23)</f>
        <v>2</v>
      </c>
      <c r="U23">
        <f>SUMIFS(DataRegularSeason20242025!$AA$3:$AA$1315,DataRegularSeason20242025!$B$3:$B$1315, "&lt;=" &amp; U$1, DataRegularSeason20242025!$D$3:$D$1315, $A23)+SUMIFS(DataRegularSeason20242025!$AB$3:$AB$1315,DataRegularSeason20242025!$B$3:$B$1315, "&lt;=" &amp; U$1, DataRegularSeason20242025!$E$3:$E$1315, $A23)</f>
        <v>4</v>
      </c>
      <c r="V23">
        <f>SUMIFS(DataRegularSeason20242025!$AA$3:$AA$1315,DataRegularSeason20242025!$B$3:$B$1315, "&lt;=" &amp; V$1, DataRegularSeason20242025!$D$3:$D$1315, $A23)+SUMIFS(DataRegularSeason20242025!$AB$3:$AB$1315,DataRegularSeason20242025!$B$3:$B$1315, "&lt;=" &amp; V$1, DataRegularSeason20242025!$E$3:$E$1315, $A23)</f>
        <v>4</v>
      </c>
      <c r="W23">
        <f>SUMIFS(DataRegularSeason20242025!$AA$3:$AA$1315,DataRegularSeason20242025!$B$3:$B$1315, "&lt;=" &amp; W$1, DataRegularSeason20242025!$D$3:$D$1315, $A23)+SUMIFS(DataRegularSeason20242025!$AB$3:$AB$1315,DataRegularSeason20242025!$B$3:$B$1315, "&lt;=" &amp; W$1, DataRegularSeason20242025!$E$3:$E$1315, $A23)</f>
        <v>6</v>
      </c>
      <c r="X23">
        <f>SUMIFS(DataRegularSeason20242025!$AA$3:$AA$1315,DataRegularSeason20242025!$B$3:$B$1315, "&lt;=" &amp; X$1, DataRegularSeason20242025!$D$3:$D$1315, $A23)+SUMIFS(DataRegularSeason20242025!$AB$3:$AB$1315,DataRegularSeason20242025!$B$3:$B$1315, "&lt;=" &amp; X$1, DataRegularSeason20242025!$E$3:$E$1315, $A23)</f>
        <v>6</v>
      </c>
      <c r="Y23">
        <f>SUMIFS(DataRegularSeason20242025!$AA$3:$AA$1315,DataRegularSeason20242025!$B$3:$B$1315, "&lt;=" &amp; Y$1, DataRegularSeason20242025!$D$3:$D$1315, $A23)+SUMIFS(DataRegularSeason20242025!$AB$3:$AB$1315,DataRegularSeason20242025!$B$3:$B$1315, "&lt;=" &amp; Y$1, DataRegularSeason20242025!$E$3:$E$1315, $A23)</f>
        <v>8</v>
      </c>
      <c r="Z23">
        <f>SUMIFS(DataRegularSeason20242025!$AA$3:$AA$1315,DataRegularSeason20242025!$B$3:$B$1315, "&lt;=" &amp; Z$1, DataRegularSeason20242025!$D$3:$D$1315, $A23)+SUMIFS(DataRegularSeason20242025!$AB$3:$AB$1315,DataRegularSeason20242025!$B$3:$B$1315, "&lt;=" &amp; Z$1, DataRegularSeason20242025!$E$3:$E$1315, $A23)</f>
        <v>8</v>
      </c>
      <c r="AA23">
        <f>SUMIFS(DataRegularSeason20242025!$AA$3:$AA$1315,DataRegularSeason20242025!$B$3:$B$1315, "&lt;=" &amp; AA$1, DataRegularSeason20242025!$D$3:$D$1315, $A23)+SUMIFS(DataRegularSeason20242025!$AB$3:$AB$1315,DataRegularSeason20242025!$B$3:$B$1315, "&lt;=" &amp; AA$1, DataRegularSeason20242025!$E$3:$E$1315, $A23)</f>
        <v>8</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10</v>
      </c>
      <c r="AI23">
        <f>SUMIFS(DataRegularSeason20242025!$AA$3:$AA$1315,DataRegularSeason20242025!$B$3:$B$1315, "&lt;=" &amp; AI$1, DataRegularSeason20242025!$D$3:$D$1315, $A23)+SUMIFS(DataRegularSeason20242025!$AB$3:$AB$1315,DataRegularSeason20242025!$B$3:$B$1315, "&lt;=" &amp; AI$1, DataRegularSeason20242025!$E$3:$E$1315, $A23)</f>
        <v>10</v>
      </c>
      <c r="AJ23">
        <f>SUMIFS(DataRegularSeason20242025!$AA$3:$AA$1315,DataRegularSeason20242025!$B$3:$B$1315, "&lt;=" &amp; AJ$1, DataRegularSeason20242025!$D$3:$D$1315, $A23)+SUMIFS(DataRegularSeason20242025!$AB$3:$AB$1315,DataRegularSeason20242025!$B$3:$B$1315, "&lt;=" &amp; AJ$1, DataRegularSeason20242025!$E$3:$E$1315, $A23)</f>
        <v>10</v>
      </c>
      <c r="AK23">
        <f>SUMIFS(DataRegularSeason20242025!$AA$3:$AA$1315,DataRegularSeason20242025!$B$3:$B$1315, "&lt;=" &amp; AK$1, DataRegularSeason20242025!$D$3:$D$1315, $A23)+SUMIFS(DataRegularSeason20242025!$AB$3:$AB$1315,DataRegularSeason20242025!$B$3:$B$1315, "&lt;=" &amp; AK$1, DataRegularSeason20242025!$E$3:$E$1315, $A23)</f>
        <v>12</v>
      </c>
      <c r="AL23">
        <f>SUMIFS(DataRegularSeason20242025!$AA$3:$AA$1315,DataRegularSeason20242025!$B$3:$B$1315, "&lt;=" &amp; AL$1, DataRegularSeason20242025!$D$3:$D$1315, $A23)+SUMIFS(DataRegularSeason20242025!$AB$3:$AB$1315,DataRegularSeason20242025!$B$3:$B$1315, "&lt;=" &amp; AL$1, DataRegularSeason20242025!$E$3:$E$1315, $A23)</f>
        <v>12</v>
      </c>
      <c r="AM23">
        <f>SUMIFS(DataRegularSeason20242025!$AA$3:$AA$1315,DataRegularSeason20242025!$B$3:$B$1315, "&lt;=" &amp; AM$1, DataRegularSeason20242025!$D$3:$D$1315, $A23)+SUMIFS(DataRegularSeason20242025!$AB$3:$AB$1315,DataRegularSeason20242025!$B$3:$B$1315, "&lt;=" &amp; AM$1, DataRegularSeason20242025!$E$3:$E$1315, $A23)</f>
        <v>12</v>
      </c>
      <c r="AN23">
        <f>SUMIFS(DataRegularSeason20242025!$AA$3:$AA$1315,DataRegularSeason20242025!$B$3:$B$1315, "&lt;=" &amp; AN$1, DataRegularSeason20242025!$D$3:$D$1315, $A23)+SUMIFS(DataRegularSeason20242025!$AB$3:$AB$1315,DataRegularSeason20242025!$B$3:$B$1315, "&lt;=" &amp; AN$1, DataRegularSeason20242025!$E$3:$E$1315, $A23)</f>
        <v>12</v>
      </c>
      <c r="AO23">
        <f>SUMIFS(DataRegularSeason20242025!$AA$3:$AA$1315,DataRegularSeason20242025!$B$3:$B$1315, "&lt;=" &amp; AO$1, DataRegularSeason20242025!$D$3:$D$1315, $A23)+SUMIFS(DataRegularSeason20242025!$AB$3:$AB$1315,DataRegularSeason20242025!$B$3:$B$1315, "&lt;=" &amp; AO$1, DataRegularSeason20242025!$E$3:$E$1315, $A23)</f>
        <v>12</v>
      </c>
      <c r="AP23">
        <f>SUMIFS(DataRegularSeason20242025!$AA$3:$AA$1315,DataRegularSeason20242025!$B$3:$B$1315, "&lt;=" &amp; AP$1, DataRegularSeason20242025!$D$3:$D$1315, $A23)+SUMIFS(DataRegularSeason20242025!$AB$3:$AB$1315,DataRegularSeason20242025!$B$3:$B$1315, "&lt;=" &amp; AP$1, DataRegularSeason20242025!$E$3:$E$1315, $A23)</f>
        <v>12</v>
      </c>
      <c r="AQ23">
        <f>SUMIFS(DataRegularSeason20242025!$AA$3:$AA$1315,DataRegularSeason20242025!$B$3:$B$1315, "&lt;=" &amp; AQ$1, DataRegularSeason20242025!$D$3:$D$1315, $A23)+SUMIFS(DataRegularSeason20242025!$AB$3:$AB$1315,DataRegularSeason20242025!$B$3:$B$1315, "&lt;=" &amp; AQ$1, DataRegularSeason20242025!$E$3:$E$1315, $A23)</f>
        <v>12</v>
      </c>
      <c r="AR23">
        <f>SUMIFS(DataRegularSeason20242025!$AA$3:$AA$1315,DataRegularSeason20242025!$B$3:$B$1315, "&lt;=" &amp; AR$1, DataRegularSeason20242025!$D$3:$D$1315, $A23)+SUMIFS(DataRegularSeason20242025!$AB$3:$AB$1315,DataRegularSeason20242025!$B$3:$B$1315, "&lt;=" &amp; AR$1, DataRegularSeason20242025!$E$3:$E$1315, $A23)</f>
        <v>12</v>
      </c>
      <c r="AS23">
        <f>SUMIFS(DataRegularSeason20242025!$AA$3:$AA$1315,DataRegularSeason20242025!$B$3:$B$1315, "&lt;=" &amp; AS$1, DataRegularSeason20242025!$D$3:$D$1315, $A23)+SUMIFS(DataRegularSeason20242025!$AB$3:$AB$1315,DataRegularSeason20242025!$B$3:$B$1315, "&lt;=" &amp; AS$1, DataRegularSeason20242025!$E$3:$E$1315, $A23)</f>
        <v>12</v>
      </c>
      <c r="AT23">
        <f>SUMIFS(DataRegularSeason20242025!$AA$3:$AA$1315,DataRegularSeason20242025!$B$3:$B$1315, "&lt;=" &amp; AT$1, DataRegularSeason20242025!$D$3:$D$1315, $A23)+SUMIFS(DataRegularSeason20242025!$AB$3:$AB$1315,DataRegularSeason20242025!$B$3:$B$1315, "&lt;=" &amp; AT$1, DataRegularSeason20242025!$E$3:$E$1315, $A23)</f>
        <v>12</v>
      </c>
      <c r="AU23">
        <f>SUMIFS(DataRegularSeason20242025!$AA$3:$AA$1315,DataRegularSeason20242025!$B$3:$B$1315, "&lt;=" &amp; AU$1, DataRegularSeason20242025!$D$3:$D$1315, $A23)+SUMIFS(DataRegularSeason20242025!$AB$3:$AB$1315,DataRegularSeason20242025!$B$3:$B$1315, "&lt;=" &amp; AU$1, DataRegularSeason20242025!$E$3:$E$1315, $A23)</f>
        <v>12</v>
      </c>
      <c r="AV23">
        <f>SUMIFS(DataRegularSeason20242025!$AA$3:$AA$1315,DataRegularSeason20242025!$B$3:$B$1315, "&lt;=" &amp; AV$1, DataRegularSeason20242025!$D$3:$D$1315, $A23)+SUMIFS(DataRegularSeason20242025!$AB$3:$AB$1315,DataRegularSeason20242025!$B$3:$B$1315, "&lt;=" &amp; AV$1, DataRegularSeason20242025!$E$3:$E$1315, $A23)</f>
        <v>12</v>
      </c>
      <c r="AW23">
        <f>SUMIFS(DataRegularSeason20242025!$AA$3:$AA$1315,DataRegularSeason20242025!$B$3:$B$1315, "&lt;=" &amp; AW$1, DataRegularSeason20242025!$D$3:$D$1315, $A23)+SUMIFS(DataRegularSeason20242025!$AB$3:$AB$1315,DataRegularSeason20242025!$B$3:$B$1315, "&lt;=" &amp; AW$1, DataRegularSeason20242025!$E$3:$E$1315, $A23)</f>
        <v>12</v>
      </c>
      <c r="AX23">
        <f>SUMIFS(DataRegularSeason20242025!$AA$3:$AA$1315,DataRegularSeason20242025!$B$3:$B$1315, "&lt;=" &amp; AX$1, DataRegularSeason20242025!$D$3:$D$1315, $A23)+SUMIFS(DataRegularSeason20242025!$AB$3:$AB$1315,DataRegularSeason20242025!$B$3:$B$1315, "&lt;=" &amp; AX$1, DataRegularSeason20242025!$E$3:$E$1315, $A23)</f>
        <v>12</v>
      </c>
      <c r="AY23">
        <f>SUMIFS(DataRegularSeason20242025!$AA$3:$AA$1315,DataRegularSeason20242025!$B$3:$B$1315, "&lt;=" &amp; AY$1, DataRegularSeason20242025!$D$3:$D$1315, $A23)+SUMIFS(DataRegularSeason20242025!$AB$3:$AB$1315,DataRegularSeason20242025!$B$3:$B$1315, "&lt;=" &amp; AY$1, DataRegularSeason20242025!$E$3:$E$1315, $A23)</f>
        <v>12</v>
      </c>
      <c r="AZ23">
        <f>SUMIFS(DataRegularSeason20242025!$AA$3:$AA$1315,DataRegularSeason20242025!$B$3:$B$1315, "&lt;=" &amp; AZ$1, DataRegularSeason20242025!$D$3:$D$1315, $A23)+SUMIFS(DataRegularSeason20242025!$AB$3:$AB$1315,DataRegularSeason20242025!$B$3:$B$1315, "&lt;=" &amp; AZ$1, DataRegularSeason20242025!$E$3:$E$1315, $A23)</f>
        <v>12</v>
      </c>
      <c r="BA23">
        <f>SUMIFS(DataRegularSeason20242025!$AA$3:$AA$1315,DataRegularSeason20242025!$B$3:$B$1315, "&lt;=" &amp; BA$1, DataRegularSeason20242025!$D$3:$D$1315, $A23)+SUMIFS(DataRegularSeason20242025!$AB$3:$AB$1315,DataRegularSeason20242025!$B$3:$B$1315, "&lt;=" &amp; BA$1, DataRegularSeason20242025!$E$3:$E$1315, $A23)</f>
        <v>12</v>
      </c>
      <c r="BB23">
        <f>SUMIFS(DataRegularSeason20242025!$AA$3:$AA$1315,DataRegularSeason20242025!$B$3:$B$1315, "&lt;=" &amp; BB$1, DataRegularSeason20242025!$D$3:$D$1315, $A23)+SUMIFS(DataRegularSeason20242025!$AB$3:$AB$1315,DataRegularSeason20242025!$B$3:$B$1315, "&lt;=" &amp; BB$1, DataRegularSeason20242025!$E$3:$E$1315, $A23)</f>
        <v>12</v>
      </c>
      <c r="BC23">
        <f>SUMIFS(DataRegularSeason20242025!$AA$3:$AA$1315,DataRegularSeason20242025!$B$3:$B$1315, "&lt;=" &amp; BC$1, DataRegularSeason20242025!$D$3:$D$1315, $A23)+SUMIFS(DataRegularSeason20242025!$AB$3:$AB$1315,DataRegularSeason20242025!$B$3:$B$1315, "&lt;=" &amp; BC$1, DataRegularSeason20242025!$E$3:$E$1315, $A23)</f>
        <v>12</v>
      </c>
      <c r="BD23">
        <f>SUMIFS(DataRegularSeason20242025!$AA$3:$AA$1315,DataRegularSeason20242025!$B$3:$B$1315, "&lt;=" &amp; BD$1, DataRegularSeason20242025!$D$3:$D$1315, $A23)+SUMIFS(DataRegularSeason20242025!$AB$3:$AB$1315,DataRegularSeason20242025!$B$3:$B$1315, "&lt;=" &amp; BD$1, DataRegularSeason20242025!$E$3:$E$1315, $A23)</f>
        <v>12</v>
      </c>
      <c r="BE23">
        <f>SUMIFS(DataRegularSeason20242025!$AA$3:$AA$1315,DataRegularSeason20242025!$B$3:$B$1315, "&lt;=" &amp; BE$1, DataRegularSeason20242025!$D$3:$D$1315, $A23)+SUMIFS(DataRegularSeason20242025!$AB$3:$AB$1315,DataRegularSeason20242025!$B$3:$B$1315, "&lt;=" &amp; BE$1, DataRegularSeason20242025!$E$3:$E$1315, $A23)</f>
        <v>12</v>
      </c>
      <c r="BF23">
        <f>SUMIFS(DataRegularSeason20242025!$AA$3:$AA$1315,DataRegularSeason20242025!$B$3:$B$1315, "&lt;=" &amp; BF$1, DataRegularSeason20242025!$D$3:$D$1315, $A23)+SUMIFS(DataRegularSeason20242025!$AB$3:$AB$1315,DataRegularSeason20242025!$B$3:$B$1315, "&lt;=" &amp; BF$1, DataRegularSeason20242025!$E$3:$E$1315, $A23)</f>
        <v>12</v>
      </c>
      <c r="BG23">
        <f>SUMIFS(DataRegularSeason20242025!$AA$3:$AA$1315,DataRegularSeason20242025!$B$3:$B$1315, "&lt;=" &amp; BG$1, DataRegularSeason20242025!$D$3:$D$1315, $A23)+SUMIFS(DataRegularSeason20242025!$AB$3:$AB$1315,DataRegularSeason20242025!$B$3:$B$1315, "&lt;=" &amp; BG$1, DataRegularSeason20242025!$E$3:$E$1315, $A23)</f>
        <v>12</v>
      </c>
      <c r="BH23">
        <f>SUMIFS(DataRegularSeason20242025!$AA$3:$AA$1315,DataRegularSeason20242025!$B$3:$B$1315, "&lt;=" &amp; BH$1, DataRegularSeason20242025!$D$3:$D$1315, $A23)+SUMIFS(DataRegularSeason20242025!$AB$3:$AB$1315,DataRegularSeason20242025!$B$3:$B$1315, "&lt;=" &amp; BH$1, DataRegularSeason20242025!$E$3:$E$1315, $A23)</f>
        <v>12</v>
      </c>
      <c r="BI23">
        <f>SUMIFS(DataRegularSeason20242025!$AA$3:$AA$1315,DataRegularSeason20242025!$B$3:$B$1315, "&lt;=" &amp; BI$1, DataRegularSeason20242025!$D$3:$D$1315, $A23)+SUMIFS(DataRegularSeason20242025!$AB$3:$AB$1315,DataRegularSeason20242025!$B$3:$B$1315, "&lt;=" &amp; BI$1, DataRegularSeason20242025!$E$3:$E$1315, $A23)</f>
        <v>12</v>
      </c>
      <c r="BJ23">
        <f>SUMIFS(DataRegularSeason20242025!$AA$3:$AA$1315,DataRegularSeason20242025!$B$3:$B$1315, "&lt;=" &amp; BJ$1, DataRegularSeason20242025!$D$3:$D$1315, $A23)+SUMIFS(DataRegularSeason20242025!$AB$3:$AB$1315,DataRegularSeason20242025!$B$3:$B$1315, "&lt;=" &amp; BJ$1, DataRegularSeason20242025!$E$3:$E$1315, $A23)</f>
        <v>12</v>
      </c>
      <c r="BK23">
        <f>SUMIFS(DataRegularSeason20242025!$AA$3:$AA$1315,DataRegularSeason20242025!$B$3:$B$1315, "&lt;=" &amp; BK$1, DataRegularSeason20242025!$D$3:$D$1315, $A23)+SUMIFS(DataRegularSeason20242025!$AB$3:$AB$1315,DataRegularSeason20242025!$B$3:$B$1315, "&lt;=" &amp; BK$1, DataRegularSeason20242025!$E$3:$E$1315, $A23)</f>
        <v>12</v>
      </c>
      <c r="BL23">
        <f>SUMIFS(DataRegularSeason20242025!$AA$3:$AA$1315,DataRegularSeason20242025!$B$3:$B$1315, "&lt;=" &amp; BL$1, DataRegularSeason20242025!$D$3:$D$1315, $A23)+SUMIFS(DataRegularSeason20242025!$AB$3:$AB$1315,DataRegularSeason20242025!$B$3:$B$1315, "&lt;=" &amp; BL$1, DataRegularSeason20242025!$E$3:$E$1315, $A23)</f>
        <v>12</v>
      </c>
      <c r="BM23">
        <f>SUMIFS(DataRegularSeason20242025!$AA$3:$AA$1315,DataRegularSeason20242025!$B$3:$B$1315, "&lt;=" &amp; BM$1, DataRegularSeason20242025!$D$3:$D$1315, $A23)+SUMIFS(DataRegularSeason20242025!$AB$3:$AB$1315,DataRegularSeason20242025!$B$3:$B$1315, "&lt;=" &amp; BM$1, DataRegularSeason20242025!$E$3:$E$1315, $A23)</f>
        <v>12</v>
      </c>
      <c r="BN23">
        <f>SUMIFS(DataRegularSeason20242025!$AA$3:$AA$1315,DataRegularSeason20242025!$B$3:$B$1315, "&lt;=" &amp; BN$1, DataRegularSeason20242025!$D$3:$D$1315, $A23)+SUMIFS(DataRegularSeason20242025!$AB$3:$AB$1315,DataRegularSeason20242025!$B$3:$B$1315, "&lt;=" &amp; BN$1, DataRegularSeason20242025!$E$3:$E$1315, $A23)</f>
        <v>12</v>
      </c>
      <c r="BO23">
        <f>SUMIFS(DataRegularSeason20242025!$AA$3:$AA$1315,DataRegularSeason20242025!$B$3:$B$1315, "&lt;=" &amp; BO$1, DataRegularSeason20242025!$D$3:$D$1315, $A23)+SUMIFS(DataRegularSeason20242025!$AB$3:$AB$1315,DataRegularSeason20242025!$B$3:$B$1315, "&lt;=" &amp; BO$1, DataRegularSeason20242025!$E$3:$E$1315, $A23)</f>
        <v>12</v>
      </c>
      <c r="BP23">
        <f>SUMIFS(DataRegularSeason20242025!$AA$3:$AA$1315,DataRegularSeason20242025!$B$3:$B$1315, "&lt;=" &amp; BP$1, DataRegularSeason20242025!$D$3:$D$1315, $A23)+SUMIFS(DataRegularSeason20242025!$AB$3:$AB$1315,DataRegularSeason20242025!$B$3:$B$1315, "&lt;=" &amp; BP$1, DataRegularSeason20242025!$E$3:$E$1315, $A23)</f>
        <v>12</v>
      </c>
      <c r="BQ23">
        <f>SUMIFS(DataRegularSeason20242025!$AA$3:$AA$1315,DataRegularSeason20242025!$B$3:$B$1315, "&lt;=" &amp; BQ$1, DataRegularSeason20242025!$D$3:$D$1315, $A23)+SUMIFS(DataRegularSeason20242025!$AB$3:$AB$1315,DataRegularSeason20242025!$B$3:$B$1315, "&lt;=" &amp; BQ$1, DataRegularSeason20242025!$E$3:$E$1315, $A23)</f>
        <v>12</v>
      </c>
      <c r="BR23">
        <f>SUMIFS(DataRegularSeason20242025!$AA$3:$AA$1315,DataRegularSeason20242025!$B$3:$B$1315, "&lt;=" &amp; BR$1, DataRegularSeason20242025!$D$3:$D$1315, $A23)+SUMIFS(DataRegularSeason20242025!$AB$3:$AB$1315,DataRegularSeason20242025!$B$3:$B$1315, "&lt;=" &amp; BR$1, DataRegularSeason20242025!$E$3:$E$1315, $A23)</f>
        <v>12</v>
      </c>
      <c r="BS23">
        <f>SUMIFS(DataRegularSeason20242025!$AA$3:$AA$1315,DataRegularSeason20242025!$B$3:$B$1315, "&lt;=" &amp; BS$1, DataRegularSeason20242025!$D$3:$D$1315, $A23)+SUMIFS(DataRegularSeason20242025!$AB$3:$AB$1315,DataRegularSeason20242025!$B$3:$B$1315, "&lt;=" &amp; BS$1, DataRegularSeason20242025!$E$3:$E$1315, $A23)</f>
        <v>12</v>
      </c>
      <c r="BT23">
        <f>SUMIFS(DataRegularSeason20242025!$AA$3:$AA$1315,DataRegularSeason20242025!$B$3:$B$1315, "&lt;=" &amp; BT$1, DataRegularSeason20242025!$D$3:$D$1315, $A23)+SUMIFS(DataRegularSeason20242025!$AB$3:$AB$1315,DataRegularSeason20242025!$B$3:$B$1315, "&lt;=" &amp; BT$1, DataRegularSeason20242025!$E$3:$E$1315, $A23)</f>
        <v>12</v>
      </c>
      <c r="BU23">
        <f>SUMIFS(DataRegularSeason20242025!$AA$3:$AA$1315,DataRegularSeason20242025!$B$3:$B$1315, "&lt;=" &amp; BU$1, DataRegularSeason20242025!$D$3:$D$1315, $A23)+SUMIFS(DataRegularSeason20242025!$AB$3:$AB$1315,DataRegularSeason20242025!$B$3:$B$1315, "&lt;=" &amp; BU$1, DataRegularSeason20242025!$E$3:$E$1315, $A23)</f>
        <v>12</v>
      </c>
      <c r="BV23">
        <f>SUMIFS(DataRegularSeason20242025!$AA$3:$AA$1315,DataRegularSeason20242025!$B$3:$B$1315, "&lt;=" &amp; BV$1, DataRegularSeason20242025!$D$3:$D$1315, $A23)+SUMIFS(DataRegularSeason20242025!$AB$3:$AB$1315,DataRegularSeason20242025!$B$3:$B$1315, "&lt;=" &amp; BV$1, DataRegularSeason20242025!$E$3:$E$1315, $A23)</f>
        <v>12</v>
      </c>
      <c r="BW23">
        <f>SUMIFS(DataRegularSeason20242025!$AA$3:$AA$1315,DataRegularSeason20242025!$B$3:$B$1315, "&lt;=" &amp; BW$1, DataRegularSeason20242025!$D$3:$D$1315, $A23)+SUMIFS(DataRegularSeason20242025!$AB$3:$AB$1315,DataRegularSeason20242025!$B$3:$B$1315, "&lt;=" &amp; BW$1, DataRegularSeason20242025!$E$3:$E$1315, $A23)</f>
        <v>12</v>
      </c>
      <c r="BX23">
        <f>SUMIFS(DataRegularSeason20242025!$AA$3:$AA$1315,DataRegularSeason20242025!$B$3:$B$1315, "&lt;=" &amp; BX$1, DataRegularSeason20242025!$D$3:$D$1315, $A23)+SUMIFS(DataRegularSeason20242025!$AB$3:$AB$1315,DataRegularSeason20242025!$B$3:$B$1315, "&lt;=" &amp; BX$1, DataRegularSeason20242025!$E$3:$E$1315, $A23)</f>
        <v>12</v>
      </c>
      <c r="BY23">
        <f>SUMIFS(DataRegularSeason20242025!$AA$3:$AA$1315,DataRegularSeason20242025!$B$3:$B$1315, "&lt;=" &amp; BY$1, DataRegularSeason20242025!$D$3:$D$1315, $A23)+SUMIFS(DataRegularSeason20242025!$AB$3:$AB$1315,DataRegularSeason20242025!$B$3:$B$1315, "&lt;=" &amp; BY$1, DataRegularSeason20242025!$E$3:$E$1315, $A23)</f>
        <v>12</v>
      </c>
      <c r="BZ23">
        <f>SUMIFS(DataRegularSeason20242025!$AA$3:$AA$1315,DataRegularSeason20242025!$B$3:$B$1315, "&lt;=" &amp; BZ$1, DataRegularSeason20242025!$D$3:$D$1315, $A23)+SUMIFS(DataRegularSeason20242025!$AB$3:$AB$1315,DataRegularSeason20242025!$B$3:$B$1315, "&lt;=" &amp; BZ$1, DataRegularSeason20242025!$E$3:$E$1315, $A23)</f>
        <v>12</v>
      </c>
      <c r="CA23">
        <f>SUMIFS(DataRegularSeason20242025!$AA$3:$AA$1315,DataRegularSeason20242025!$B$3:$B$1315, "&lt;=" &amp; CA$1, DataRegularSeason20242025!$D$3:$D$1315, $A23)+SUMIFS(DataRegularSeason20242025!$AB$3:$AB$1315,DataRegularSeason20242025!$B$3:$B$1315, "&lt;=" &amp; CA$1, DataRegularSeason20242025!$E$3:$E$1315, $A23)</f>
        <v>12</v>
      </c>
      <c r="CB23">
        <f>SUMIFS(DataRegularSeason20242025!$AA$3:$AA$1315,DataRegularSeason20242025!$B$3:$B$1315, "&lt;=" &amp; CB$1, DataRegularSeason20242025!$D$3:$D$1315, $A23)+SUMIFS(DataRegularSeason20242025!$AB$3:$AB$1315,DataRegularSeason20242025!$B$3:$B$1315, "&lt;=" &amp; CB$1, DataRegularSeason20242025!$E$3:$E$1315, $A23)</f>
        <v>12</v>
      </c>
      <c r="CC23">
        <f>SUMIFS(DataRegularSeason20242025!$AA$3:$AA$1315,DataRegularSeason20242025!$B$3:$B$1315, "&lt;=" &amp; CC$1, DataRegularSeason20242025!$D$3:$D$1315, $A23)+SUMIFS(DataRegularSeason20242025!$AB$3:$AB$1315,DataRegularSeason20242025!$B$3:$B$1315, "&lt;=" &amp; CC$1, DataRegularSeason20242025!$E$3:$E$1315, $A23)</f>
        <v>12</v>
      </c>
      <c r="CD23">
        <f>SUMIFS(DataRegularSeason20242025!$AA$3:$AA$1315,DataRegularSeason20242025!$B$3:$B$1315, "&lt;=" &amp; CD$1, DataRegularSeason20242025!$D$3:$D$1315, $A23)+SUMIFS(DataRegularSeason20242025!$AB$3:$AB$1315,DataRegularSeason20242025!$B$3:$B$1315, "&lt;=" &amp; CD$1, DataRegularSeason20242025!$E$3:$E$1315, $A23)</f>
        <v>12</v>
      </c>
      <c r="CE23">
        <f>SUMIFS(DataRegularSeason20242025!$AA$3:$AA$1315,DataRegularSeason20242025!$B$3:$B$1315, "&lt;=" &amp; CE$1, DataRegularSeason20242025!$D$3:$D$1315, $A23)+SUMIFS(DataRegularSeason20242025!$AB$3:$AB$1315,DataRegularSeason20242025!$B$3:$B$1315, "&lt;=" &amp; CE$1, DataRegularSeason20242025!$E$3:$E$1315, $A23)</f>
        <v>12</v>
      </c>
      <c r="CF23">
        <f>SUMIFS(DataRegularSeason20242025!$AA$3:$AA$1315,DataRegularSeason20242025!$B$3:$B$1315, "&lt;=" &amp; CF$1, DataRegularSeason20242025!$D$3:$D$1315, $A23)+SUMIFS(DataRegularSeason20242025!$AB$3:$AB$1315,DataRegularSeason20242025!$B$3:$B$1315, "&lt;=" &amp; CF$1, DataRegularSeason20242025!$E$3:$E$1315, $A23)</f>
        <v>12</v>
      </c>
      <c r="CG23">
        <f>SUMIFS(DataRegularSeason20242025!$AA$3:$AA$1315,DataRegularSeason20242025!$B$3:$B$1315, "&lt;=" &amp; CG$1, DataRegularSeason20242025!$D$3:$D$1315, $A23)+SUMIFS(DataRegularSeason20242025!$AB$3:$AB$1315,DataRegularSeason20242025!$B$3:$B$1315, "&lt;=" &amp; CG$1, DataRegularSeason20242025!$E$3:$E$1315, $A23)</f>
        <v>12</v>
      </c>
      <c r="CH23">
        <f>SUMIFS(DataRegularSeason20242025!$AA$3:$AA$1315,DataRegularSeason20242025!$B$3:$B$1315, "&lt;=" &amp; CH$1, DataRegularSeason20242025!$D$3:$D$1315, $A23)+SUMIFS(DataRegularSeason20242025!$AB$3:$AB$1315,DataRegularSeason20242025!$B$3:$B$1315, "&lt;=" &amp; CH$1, DataRegularSeason20242025!$E$3:$E$1315, $A23)</f>
        <v>12</v>
      </c>
      <c r="CI23">
        <f>SUMIFS(DataRegularSeason20242025!$AA$3:$AA$1315,DataRegularSeason20242025!$B$3:$B$1315, "&lt;=" &amp; CI$1, DataRegularSeason20242025!$D$3:$D$1315, $A23)+SUMIFS(DataRegularSeason20242025!$AB$3:$AB$1315,DataRegularSeason20242025!$B$3:$B$1315, "&lt;=" &amp; CI$1, DataRegularSeason20242025!$E$3:$E$1315, $A23)</f>
        <v>12</v>
      </c>
      <c r="CJ23">
        <f>SUMIFS(DataRegularSeason20242025!$AA$3:$AA$1315,DataRegularSeason20242025!$B$3:$B$1315, "&lt;=" &amp; CJ$1, DataRegularSeason20242025!$D$3:$D$1315, $A23)+SUMIFS(DataRegularSeason20242025!$AB$3:$AB$1315,DataRegularSeason20242025!$B$3:$B$1315, "&lt;=" &amp; CJ$1, DataRegularSeason20242025!$E$3:$E$1315, $A23)</f>
        <v>12</v>
      </c>
      <c r="CK23">
        <f>SUMIFS(DataRegularSeason20242025!$AA$3:$AA$1315,DataRegularSeason20242025!$B$3:$B$1315, "&lt;=" &amp; CK$1, DataRegularSeason20242025!$D$3:$D$1315, $A23)+SUMIFS(DataRegularSeason20242025!$AB$3:$AB$1315,DataRegularSeason20242025!$B$3:$B$1315, "&lt;=" &amp; CK$1, DataRegularSeason20242025!$E$3:$E$1315, $A23)</f>
        <v>12</v>
      </c>
      <c r="CL23">
        <f>SUMIFS(DataRegularSeason20242025!$AA$3:$AA$1315,DataRegularSeason20242025!$B$3:$B$1315, "&lt;=" &amp; CL$1, DataRegularSeason20242025!$D$3:$D$1315, $A23)+SUMIFS(DataRegularSeason20242025!$AB$3:$AB$1315,DataRegularSeason20242025!$B$3:$B$1315, "&lt;=" &amp; CL$1, DataRegularSeason20242025!$E$3:$E$1315, $A23)</f>
        <v>12</v>
      </c>
      <c r="CM23">
        <f>SUMIFS(DataRegularSeason20242025!$AA$3:$AA$1315,DataRegularSeason20242025!$B$3:$B$1315, "&lt;=" &amp; CM$1, DataRegularSeason20242025!$D$3:$D$1315, $A23)+SUMIFS(DataRegularSeason20242025!$AB$3:$AB$1315,DataRegularSeason20242025!$B$3:$B$1315, "&lt;=" &amp; CM$1, DataRegularSeason20242025!$E$3:$E$1315, $A23)</f>
        <v>12</v>
      </c>
      <c r="CN23">
        <f>SUMIFS(DataRegularSeason20242025!$AA$3:$AA$1315,DataRegularSeason20242025!$B$3:$B$1315, "&lt;=" &amp; CN$1, DataRegularSeason20242025!$D$3:$D$1315, $A23)+SUMIFS(DataRegularSeason20242025!$AB$3:$AB$1315,DataRegularSeason20242025!$B$3:$B$1315, "&lt;=" &amp; CN$1, DataRegularSeason20242025!$E$3:$E$1315, $A23)</f>
        <v>12</v>
      </c>
      <c r="CO23">
        <f>SUMIFS(DataRegularSeason20242025!$AA$3:$AA$1315,DataRegularSeason20242025!$B$3:$B$1315, "&lt;=" &amp; CO$1, DataRegularSeason20242025!$D$3:$D$1315, $A23)+SUMIFS(DataRegularSeason20242025!$AB$3:$AB$1315,DataRegularSeason20242025!$B$3:$B$1315, "&lt;=" &amp; CO$1, DataRegularSeason20242025!$E$3:$E$1315, $A23)</f>
        <v>12</v>
      </c>
      <c r="CP23">
        <f>SUMIFS(DataRegularSeason20242025!$AA$3:$AA$1315,DataRegularSeason20242025!$B$3:$B$1315, "&lt;=" &amp; CP$1, DataRegularSeason20242025!$D$3:$D$1315, $A23)+SUMIFS(DataRegularSeason20242025!$AB$3:$AB$1315,DataRegularSeason20242025!$B$3:$B$1315, "&lt;=" &amp; CP$1, DataRegularSeason20242025!$E$3:$E$1315, $A23)</f>
        <v>12</v>
      </c>
      <c r="CQ23">
        <f>SUMIFS(DataRegularSeason20242025!$AA$3:$AA$1315,DataRegularSeason20242025!$B$3:$B$1315, "&lt;=" &amp; CQ$1, DataRegularSeason20242025!$D$3:$D$1315, $A23)+SUMIFS(DataRegularSeason20242025!$AB$3:$AB$1315,DataRegularSeason20242025!$B$3:$B$1315, "&lt;=" &amp; CQ$1, DataRegularSeason20242025!$E$3:$E$1315, $A23)</f>
        <v>12</v>
      </c>
      <c r="CR23">
        <f>SUMIFS(DataRegularSeason20242025!$AA$3:$AA$1315,DataRegularSeason20242025!$B$3:$B$1315, "&lt;=" &amp; CR$1, DataRegularSeason20242025!$D$3:$D$1315, $A23)+SUMIFS(DataRegularSeason20242025!$AB$3:$AB$1315,DataRegularSeason20242025!$B$3:$B$1315, "&lt;=" &amp; CR$1, DataRegularSeason20242025!$E$3:$E$1315, $A23)</f>
        <v>12</v>
      </c>
      <c r="CS23">
        <f>SUMIFS(DataRegularSeason20242025!$AA$3:$AA$1315,DataRegularSeason20242025!$B$3:$B$1315, "&lt;=" &amp; CS$1, DataRegularSeason20242025!$D$3:$D$1315, $A23)+SUMIFS(DataRegularSeason20242025!$AB$3:$AB$1315,DataRegularSeason20242025!$B$3:$B$1315, "&lt;=" &amp; CS$1, DataRegularSeason20242025!$E$3:$E$1315, $A23)</f>
        <v>12</v>
      </c>
      <c r="CT23">
        <f>SUMIFS(DataRegularSeason20242025!$AA$3:$AA$1315,DataRegularSeason20242025!$B$3:$B$1315, "&lt;=" &amp; CT$1, DataRegularSeason20242025!$D$3:$D$1315, $A23)+SUMIFS(DataRegularSeason20242025!$AB$3:$AB$1315,DataRegularSeason20242025!$B$3:$B$1315, "&lt;=" &amp; CT$1, DataRegularSeason20242025!$E$3:$E$1315, $A23)</f>
        <v>12</v>
      </c>
      <c r="CU23">
        <f>SUMIFS(DataRegularSeason20242025!$AA$3:$AA$1315,DataRegularSeason20242025!$B$3:$B$1315, "&lt;=" &amp; CU$1, DataRegularSeason20242025!$D$3:$D$1315, $A23)+SUMIFS(DataRegularSeason20242025!$AB$3:$AB$1315,DataRegularSeason20242025!$B$3:$B$1315, "&lt;=" &amp; CU$1, DataRegularSeason20242025!$E$3:$E$1315, $A23)</f>
        <v>12</v>
      </c>
      <c r="CV23">
        <f>SUMIFS(DataRegularSeason20242025!$AA$3:$AA$1315,DataRegularSeason20242025!$B$3:$B$1315, "&lt;=" &amp; CV$1, DataRegularSeason20242025!$D$3:$D$1315, $A23)+SUMIFS(DataRegularSeason20242025!$AB$3:$AB$1315,DataRegularSeason20242025!$B$3:$B$1315, "&lt;=" &amp; CV$1, DataRegularSeason20242025!$E$3:$E$1315, $A23)</f>
        <v>12</v>
      </c>
      <c r="CW23">
        <f>SUMIFS(DataRegularSeason20242025!$AA$3:$AA$1315,DataRegularSeason20242025!$B$3:$B$1315, "&lt;=" &amp; CW$1, DataRegularSeason20242025!$D$3:$D$1315, $A23)+SUMIFS(DataRegularSeason20242025!$AB$3:$AB$1315,DataRegularSeason20242025!$B$3:$B$1315, "&lt;=" &amp; CW$1, DataRegularSeason20242025!$E$3:$E$1315, $A23)</f>
        <v>12</v>
      </c>
      <c r="CX23">
        <f>SUMIFS(DataRegularSeason20242025!$AA$3:$AA$1315,DataRegularSeason20242025!$B$3:$B$1315, "&lt;=" &amp; CX$1, DataRegularSeason20242025!$D$3:$D$1315, $A23)+SUMIFS(DataRegularSeason20242025!$AB$3:$AB$1315,DataRegularSeason20242025!$B$3:$B$1315, "&lt;=" &amp; CX$1, DataRegularSeason20242025!$E$3:$E$1315, $A23)</f>
        <v>12</v>
      </c>
      <c r="CY23">
        <f>SUMIFS(DataRegularSeason20242025!$AA$3:$AA$1315,DataRegularSeason20242025!$B$3:$B$1315, "&lt;=" &amp; CY$1, DataRegularSeason20242025!$D$3:$D$1315, $A23)+SUMIFS(DataRegularSeason20242025!$AB$3:$AB$1315,DataRegularSeason20242025!$B$3:$B$1315, "&lt;=" &amp; CY$1, DataRegularSeason20242025!$E$3:$E$1315, $A23)</f>
        <v>12</v>
      </c>
      <c r="CZ23">
        <f>SUMIFS(DataRegularSeason20242025!$AA$3:$AA$1315,DataRegularSeason20242025!$B$3:$B$1315, "&lt;=" &amp; CZ$1, DataRegularSeason20242025!$D$3:$D$1315, $A23)+SUMIFS(DataRegularSeason20242025!$AB$3:$AB$1315,DataRegularSeason20242025!$B$3:$B$1315, "&lt;=" &amp; CZ$1, DataRegularSeason20242025!$E$3:$E$1315, $A23)</f>
        <v>12</v>
      </c>
      <c r="DA23">
        <f>SUMIFS(DataRegularSeason20242025!$AA$3:$AA$1315,DataRegularSeason20242025!$B$3:$B$1315, "&lt;=" &amp; DA$1, DataRegularSeason20242025!$D$3:$D$1315, $A23)+SUMIFS(DataRegularSeason20242025!$AB$3:$AB$1315,DataRegularSeason20242025!$B$3:$B$1315, "&lt;=" &amp; DA$1, DataRegularSeason20242025!$E$3:$E$1315, $A23)</f>
        <v>12</v>
      </c>
      <c r="DB23">
        <f>SUMIFS(DataRegularSeason20242025!$AA$3:$AA$1315,DataRegularSeason20242025!$B$3:$B$1315, "&lt;=" &amp; DB$1, DataRegularSeason20242025!$D$3:$D$1315, $A23)+SUMIFS(DataRegularSeason20242025!$AB$3:$AB$1315,DataRegularSeason20242025!$B$3:$B$1315, "&lt;=" &amp; DB$1, DataRegularSeason20242025!$E$3:$E$1315, $A23)</f>
        <v>12</v>
      </c>
      <c r="DC23">
        <f>SUMIFS(DataRegularSeason20242025!$AA$3:$AA$1315,DataRegularSeason20242025!$B$3:$B$1315, "&lt;=" &amp; DC$1, DataRegularSeason20242025!$D$3:$D$1315, $A23)+SUMIFS(DataRegularSeason20242025!$AB$3:$AB$1315,DataRegularSeason20242025!$B$3:$B$1315, "&lt;=" &amp; DC$1, DataRegularSeason20242025!$E$3:$E$1315, $A23)</f>
        <v>12</v>
      </c>
      <c r="DD23">
        <f>SUMIFS(DataRegularSeason20242025!$AA$3:$AA$1315,DataRegularSeason20242025!$B$3:$B$1315, "&lt;=" &amp; DD$1, DataRegularSeason20242025!$D$3:$D$1315, $A23)+SUMIFS(DataRegularSeason20242025!$AB$3:$AB$1315,DataRegularSeason20242025!$B$3:$B$1315, "&lt;=" &amp; DD$1, DataRegularSeason20242025!$E$3:$E$1315, $A23)</f>
        <v>12</v>
      </c>
      <c r="DE23">
        <f>SUMIFS(DataRegularSeason20242025!$AA$3:$AA$1315,DataRegularSeason20242025!$B$3:$B$1315, "&lt;=" &amp; DE$1, DataRegularSeason20242025!$D$3:$D$1315, $A23)+SUMIFS(DataRegularSeason20242025!$AB$3:$AB$1315,DataRegularSeason20242025!$B$3:$B$1315, "&lt;=" &amp; DE$1, DataRegularSeason20242025!$E$3:$E$1315, $A23)</f>
        <v>12</v>
      </c>
      <c r="DF23">
        <f>SUMIFS(DataRegularSeason20242025!$AA$3:$AA$1315,DataRegularSeason20242025!$B$3:$B$1315, "&lt;=" &amp; DF$1, DataRegularSeason20242025!$D$3:$D$1315, $A23)+SUMIFS(DataRegularSeason20242025!$AB$3:$AB$1315,DataRegularSeason20242025!$B$3:$B$1315, "&lt;=" &amp; DF$1, DataRegularSeason20242025!$E$3:$E$1315, $A23)</f>
        <v>12</v>
      </c>
      <c r="DG23">
        <f>SUMIFS(DataRegularSeason20242025!$AA$3:$AA$1315,DataRegularSeason20242025!$B$3:$B$1315, "&lt;=" &amp; DG$1, DataRegularSeason20242025!$D$3:$D$1315, $A23)+SUMIFS(DataRegularSeason20242025!$AB$3:$AB$1315,DataRegularSeason20242025!$B$3:$B$1315, "&lt;=" &amp; DG$1, DataRegularSeason20242025!$E$3:$E$1315, $A23)</f>
        <v>12</v>
      </c>
      <c r="DH23">
        <f>SUMIFS(DataRegularSeason20242025!$AA$3:$AA$1315,DataRegularSeason20242025!$B$3:$B$1315, "&lt;=" &amp; DH$1, DataRegularSeason20242025!$D$3:$D$1315, $A23)+SUMIFS(DataRegularSeason20242025!$AB$3:$AB$1315,DataRegularSeason20242025!$B$3:$B$1315, "&lt;=" &amp; DH$1, DataRegularSeason20242025!$E$3:$E$1315, $A23)</f>
        <v>12</v>
      </c>
      <c r="DI23">
        <f>SUMIFS(DataRegularSeason20242025!$AA$3:$AA$1315,DataRegularSeason20242025!$B$3:$B$1315, "&lt;=" &amp; DI$1, DataRegularSeason20242025!$D$3:$D$1315, $A23)+SUMIFS(DataRegularSeason20242025!$AB$3:$AB$1315,DataRegularSeason20242025!$B$3:$B$1315, "&lt;=" &amp; DI$1, DataRegularSeason20242025!$E$3:$E$1315, $A23)</f>
        <v>12</v>
      </c>
      <c r="DJ23">
        <f>SUMIFS(DataRegularSeason20242025!$AA$3:$AA$1315,DataRegularSeason20242025!$B$3:$B$1315, "&lt;=" &amp; DJ$1, DataRegularSeason20242025!$D$3:$D$1315, $A23)+SUMIFS(DataRegularSeason20242025!$AB$3:$AB$1315,DataRegularSeason20242025!$B$3:$B$1315, "&lt;=" &amp; DJ$1, DataRegularSeason20242025!$E$3:$E$1315, $A23)</f>
        <v>12</v>
      </c>
      <c r="DK23">
        <f>SUMIFS(DataRegularSeason20242025!$AA$3:$AA$1315,DataRegularSeason20242025!$B$3:$B$1315, "&lt;=" &amp; DK$1, DataRegularSeason20242025!$D$3:$D$1315, $A23)+SUMIFS(DataRegularSeason20242025!$AB$3:$AB$1315,DataRegularSeason20242025!$B$3:$B$1315, "&lt;=" &amp; DK$1, DataRegularSeason20242025!$E$3:$E$1315, $A23)</f>
        <v>12</v>
      </c>
      <c r="DL23">
        <f>SUMIFS(DataRegularSeason20242025!$AA$3:$AA$1315,DataRegularSeason20242025!$B$3:$B$1315, "&lt;=" &amp; DL$1, DataRegularSeason20242025!$D$3:$D$1315, $A23)+SUMIFS(DataRegularSeason20242025!$AB$3:$AB$1315,DataRegularSeason20242025!$B$3:$B$1315, "&lt;=" &amp; DL$1, DataRegularSeason20242025!$E$3:$E$1315, $A23)</f>
        <v>12</v>
      </c>
      <c r="DM23">
        <f>SUMIFS(DataRegularSeason20242025!$AA$3:$AA$1315,DataRegularSeason20242025!$B$3:$B$1315, "&lt;=" &amp; DM$1, DataRegularSeason20242025!$D$3:$D$1315, $A23)+SUMIFS(DataRegularSeason20242025!$AB$3:$AB$1315,DataRegularSeason20242025!$B$3:$B$1315, "&lt;=" &amp; DM$1, DataRegularSeason20242025!$E$3:$E$1315, $A23)</f>
        <v>12</v>
      </c>
      <c r="DN23">
        <f>SUMIFS(DataRegularSeason20242025!$AA$3:$AA$1315,DataRegularSeason20242025!$B$3:$B$1315, "&lt;=" &amp; DN$1, DataRegularSeason20242025!$D$3:$D$1315, $A23)+SUMIFS(DataRegularSeason20242025!$AB$3:$AB$1315,DataRegularSeason20242025!$B$3:$B$1315, "&lt;=" &amp; DN$1, DataRegularSeason20242025!$E$3:$E$1315, $A23)</f>
        <v>12</v>
      </c>
      <c r="DO23">
        <f>SUMIFS(DataRegularSeason20242025!$AA$3:$AA$1315,DataRegularSeason20242025!$B$3:$B$1315, "&lt;=" &amp; DO$1, DataRegularSeason20242025!$D$3:$D$1315, $A23)+SUMIFS(DataRegularSeason20242025!$AB$3:$AB$1315,DataRegularSeason20242025!$B$3:$B$1315, "&lt;=" &amp; DO$1, DataRegularSeason20242025!$E$3:$E$1315, $A23)</f>
        <v>12</v>
      </c>
      <c r="DP23">
        <f>SUMIFS(DataRegularSeason20242025!$AA$3:$AA$1315,DataRegularSeason20242025!$B$3:$B$1315, "&lt;=" &amp; DP$1, DataRegularSeason20242025!$D$3:$D$1315, $A23)+SUMIFS(DataRegularSeason20242025!$AB$3:$AB$1315,DataRegularSeason20242025!$B$3:$B$1315, "&lt;=" &amp; DP$1, DataRegularSeason20242025!$E$3:$E$1315, $A23)</f>
        <v>12</v>
      </c>
      <c r="DQ23">
        <f>SUMIFS(DataRegularSeason20242025!$AA$3:$AA$1315,DataRegularSeason20242025!$B$3:$B$1315, "&lt;=" &amp; DQ$1, DataRegularSeason20242025!$D$3:$D$1315, $A23)+SUMIFS(DataRegularSeason20242025!$AB$3:$AB$1315,DataRegularSeason20242025!$B$3:$B$1315, "&lt;=" &amp; DQ$1, DataRegularSeason20242025!$E$3:$E$1315, $A23)</f>
        <v>12</v>
      </c>
      <c r="DR23">
        <f>SUMIFS(DataRegularSeason20242025!$AA$3:$AA$1315,DataRegularSeason20242025!$B$3:$B$1315, "&lt;=" &amp; DR$1, DataRegularSeason20242025!$D$3:$D$1315, $A23)+SUMIFS(DataRegularSeason20242025!$AB$3:$AB$1315,DataRegularSeason20242025!$B$3:$B$1315, "&lt;=" &amp; DR$1, DataRegularSeason20242025!$E$3:$E$1315, $A23)</f>
        <v>12</v>
      </c>
      <c r="DS23">
        <f>SUMIFS(DataRegularSeason20242025!$AA$3:$AA$1315,DataRegularSeason20242025!$B$3:$B$1315, "&lt;=" &amp; DS$1, DataRegularSeason20242025!$D$3:$D$1315, $A23)+SUMIFS(DataRegularSeason20242025!$AB$3:$AB$1315,DataRegularSeason20242025!$B$3:$B$1315, "&lt;=" &amp; DS$1, DataRegularSeason20242025!$E$3:$E$1315, $A23)</f>
        <v>12</v>
      </c>
      <c r="DT23">
        <f>SUMIFS(DataRegularSeason20242025!$AA$3:$AA$1315,DataRegularSeason20242025!$B$3:$B$1315, "&lt;=" &amp; DT$1, DataRegularSeason20242025!$D$3:$D$1315, $A23)+SUMIFS(DataRegularSeason20242025!$AB$3:$AB$1315,DataRegularSeason20242025!$B$3:$B$1315, "&lt;=" &amp; DT$1, DataRegularSeason20242025!$E$3:$E$1315, $A23)</f>
        <v>12</v>
      </c>
      <c r="DU23">
        <f>SUMIFS(DataRegularSeason20242025!$AA$3:$AA$1315,DataRegularSeason20242025!$B$3:$B$1315, "&lt;=" &amp; DU$1, DataRegularSeason20242025!$D$3:$D$1315, $A23)+SUMIFS(DataRegularSeason20242025!$AB$3:$AB$1315,DataRegularSeason20242025!$B$3:$B$1315, "&lt;=" &amp; DU$1, DataRegularSeason20242025!$E$3:$E$1315, $A23)</f>
        <v>12</v>
      </c>
      <c r="DV23">
        <f>SUMIFS(DataRegularSeason20242025!$AA$3:$AA$1315,DataRegularSeason20242025!$B$3:$B$1315, "&lt;=" &amp; DV$1, DataRegularSeason20242025!$D$3:$D$1315, $A23)+SUMIFS(DataRegularSeason20242025!$AB$3:$AB$1315,DataRegularSeason20242025!$B$3:$B$1315, "&lt;=" &amp; DV$1, DataRegularSeason20242025!$E$3:$E$1315, $A23)</f>
        <v>12</v>
      </c>
      <c r="DW23">
        <f>SUMIFS(DataRegularSeason20242025!$AA$3:$AA$1315,DataRegularSeason20242025!$B$3:$B$1315, "&lt;=" &amp; DW$1, DataRegularSeason20242025!$D$3:$D$1315, $A23)+SUMIFS(DataRegularSeason20242025!$AB$3:$AB$1315,DataRegularSeason20242025!$B$3:$B$1315, "&lt;=" &amp; DW$1, DataRegularSeason20242025!$E$3:$E$1315, $A23)</f>
        <v>12</v>
      </c>
      <c r="DX23">
        <f>SUMIFS(DataRegularSeason20242025!$AA$3:$AA$1315,DataRegularSeason20242025!$B$3:$B$1315, "&lt;=" &amp; DX$1, DataRegularSeason20242025!$D$3:$D$1315, $A23)+SUMIFS(DataRegularSeason20242025!$AB$3:$AB$1315,DataRegularSeason20242025!$B$3:$B$1315, "&lt;=" &amp; DX$1, DataRegularSeason20242025!$E$3:$E$1315, $A23)</f>
        <v>12</v>
      </c>
      <c r="DY23">
        <f>SUMIFS(DataRegularSeason20242025!$AA$3:$AA$1315,DataRegularSeason20242025!$B$3:$B$1315, "&lt;=" &amp; DY$1, DataRegularSeason20242025!$D$3:$D$1315, $A23)+SUMIFS(DataRegularSeason20242025!$AB$3:$AB$1315,DataRegularSeason20242025!$B$3:$B$1315, "&lt;=" &amp; DY$1, DataRegularSeason20242025!$E$3:$E$1315, $A23)</f>
        <v>12</v>
      </c>
      <c r="DZ23">
        <f>SUMIFS(DataRegularSeason20242025!$AA$3:$AA$1315,DataRegularSeason20242025!$B$3:$B$1315, "&lt;=" &amp; DZ$1, DataRegularSeason20242025!$D$3:$D$1315, $A23)+SUMIFS(DataRegularSeason20242025!$AB$3:$AB$1315,DataRegularSeason20242025!$B$3:$B$1315, "&lt;=" &amp; DZ$1, DataRegularSeason20242025!$E$3:$E$1315, $A23)</f>
        <v>12</v>
      </c>
      <c r="EA23">
        <f>SUMIFS(DataRegularSeason20242025!$AA$3:$AA$1315,DataRegularSeason20242025!$B$3:$B$1315, "&lt;=" &amp; EA$1, DataRegularSeason20242025!$D$3:$D$1315, $A23)+SUMIFS(DataRegularSeason20242025!$AB$3:$AB$1315,DataRegularSeason20242025!$B$3:$B$1315, "&lt;=" &amp; EA$1, DataRegularSeason20242025!$E$3:$E$1315, $A23)</f>
        <v>12</v>
      </c>
      <c r="EB23">
        <f>SUMIFS(DataRegularSeason20242025!$AA$3:$AA$1315,DataRegularSeason20242025!$B$3:$B$1315, "&lt;=" &amp; EB$1, DataRegularSeason20242025!$D$3:$D$1315, $A23)+SUMIFS(DataRegularSeason20242025!$AB$3:$AB$1315,DataRegularSeason20242025!$B$3:$B$1315, "&lt;=" &amp; EB$1, DataRegularSeason20242025!$E$3:$E$1315, $A23)</f>
        <v>12</v>
      </c>
      <c r="EC23">
        <f>SUMIFS(DataRegularSeason20242025!$AA$3:$AA$1315,DataRegularSeason20242025!$B$3:$B$1315, "&lt;=" &amp; EC$1, DataRegularSeason20242025!$D$3:$D$1315, $A23)+SUMIFS(DataRegularSeason20242025!$AB$3:$AB$1315,DataRegularSeason20242025!$B$3:$B$1315, "&lt;=" &amp; EC$1, DataRegularSeason20242025!$E$3:$E$1315, $A23)</f>
        <v>12</v>
      </c>
      <c r="ED23">
        <f>SUMIFS(DataRegularSeason20242025!$AA$3:$AA$1315,DataRegularSeason20242025!$B$3:$B$1315, "&lt;=" &amp; ED$1, DataRegularSeason20242025!$D$3:$D$1315, $A23)+SUMIFS(DataRegularSeason20242025!$AB$3:$AB$1315,DataRegularSeason20242025!$B$3:$B$1315, "&lt;=" &amp; ED$1, DataRegularSeason20242025!$E$3:$E$1315, $A23)</f>
        <v>12</v>
      </c>
      <c r="EE23">
        <f>SUMIFS(DataRegularSeason20242025!$AA$3:$AA$1315,DataRegularSeason20242025!$B$3:$B$1315, "&lt;=" &amp; EE$1, DataRegularSeason20242025!$D$3:$D$1315, $A23)+SUMIFS(DataRegularSeason20242025!$AB$3:$AB$1315,DataRegularSeason20242025!$B$3:$B$1315, "&lt;=" &amp; EE$1, DataRegularSeason20242025!$E$3:$E$1315, $A23)</f>
        <v>12</v>
      </c>
      <c r="EF23">
        <f>SUMIFS(DataRegularSeason20242025!$AA$3:$AA$1315,DataRegularSeason20242025!$B$3:$B$1315, "&lt;=" &amp; EF$1, DataRegularSeason20242025!$D$3:$D$1315, $A23)+SUMIFS(DataRegularSeason20242025!$AB$3:$AB$1315,DataRegularSeason20242025!$B$3:$B$1315, "&lt;=" &amp; EF$1, DataRegularSeason20242025!$E$3:$E$1315, $A23)</f>
        <v>12</v>
      </c>
      <c r="EG23">
        <f>SUMIFS(DataRegularSeason20242025!$AA$3:$AA$1315,DataRegularSeason20242025!$B$3:$B$1315, "&lt;=" &amp; EG$1, DataRegularSeason20242025!$D$3:$D$1315, $A23)+SUMIFS(DataRegularSeason20242025!$AB$3:$AB$1315,DataRegularSeason20242025!$B$3:$B$1315, "&lt;=" &amp; EG$1, DataRegularSeason20242025!$E$3:$E$1315, $A23)</f>
        <v>12</v>
      </c>
      <c r="EH23">
        <f>SUMIFS(DataRegularSeason20242025!$AA$3:$AA$1315,DataRegularSeason20242025!$B$3:$B$1315, "&lt;=" &amp; EH$1, DataRegularSeason20242025!$D$3:$D$1315, $A23)+SUMIFS(DataRegularSeason20242025!$AB$3:$AB$1315,DataRegularSeason20242025!$B$3:$B$1315, "&lt;=" &amp; EH$1, DataRegularSeason20242025!$E$3:$E$1315, $A23)</f>
        <v>12</v>
      </c>
      <c r="EI23">
        <f>SUMIFS(DataRegularSeason20242025!$AA$3:$AA$1315,DataRegularSeason20242025!$B$3:$B$1315, "&lt;=" &amp; EI$1, DataRegularSeason20242025!$D$3:$D$1315, $A23)+SUMIFS(DataRegularSeason20242025!$AB$3:$AB$1315,DataRegularSeason20242025!$B$3:$B$1315, "&lt;=" &amp; EI$1, DataRegularSeason20242025!$E$3:$E$1315, $A23)</f>
        <v>12</v>
      </c>
      <c r="EJ23">
        <f>SUMIFS(DataRegularSeason20242025!$AA$3:$AA$1315,DataRegularSeason20242025!$B$3:$B$1315, "&lt;=" &amp; EJ$1, DataRegularSeason20242025!$D$3:$D$1315, $A23)+SUMIFS(DataRegularSeason20242025!$AB$3:$AB$1315,DataRegularSeason20242025!$B$3:$B$1315, "&lt;=" &amp; EJ$1, DataRegularSeason20242025!$E$3:$E$1315, $A23)</f>
        <v>12</v>
      </c>
      <c r="EK23">
        <f>SUMIFS(DataRegularSeason20242025!$AA$3:$AA$1315,DataRegularSeason20242025!$B$3:$B$1315, "&lt;=" &amp; EK$1, DataRegularSeason20242025!$D$3:$D$1315, $A23)+SUMIFS(DataRegularSeason20242025!$AB$3:$AB$1315,DataRegularSeason20242025!$B$3:$B$1315, "&lt;=" &amp; EK$1, DataRegularSeason20242025!$E$3:$E$1315, $A23)</f>
        <v>12</v>
      </c>
      <c r="EL23">
        <f>SUMIFS(DataRegularSeason20242025!$AA$3:$AA$1315,DataRegularSeason20242025!$B$3:$B$1315, "&lt;=" &amp; EL$1, DataRegularSeason20242025!$D$3:$D$1315, $A23)+SUMIFS(DataRegularSeason20242025!$AB$3:$AB$1315,DataRegularSeason20242025!$B$3:$B$1315, "&lt;=" &amp; EL$1, DataRegularSeason20242025!$E$3:$E$1315, $A23)</f>
        <v>12</v>
      </c>
      <c r="EM23">
        <f>SUMIFS(DataRegularSeason20242025!$AA$3:$AA$1315,DataRegularSeason20242025!$B$3:$B$1315, "&lt;=" &amp; EM$1, DataRegularSeason20242025!$D$3:$D$1315, $A23)+SUMIFS(DataRegularSeason20242025!$AB$3:$AB$1315,DataRegularSeason20242025!$B$3:$B$1315, "&lt;=" &amp; EM$1, DataRegularSeason20242025!$E$3:$E$1315, $A23)</f>
        <v>12</v>
      </c>
      <c r="EN23">
        <f>SUMIFS(DataRegularSeason20242025!$AA$3:$AA$1315,DataRegularSeason20242025!$B$3:$B$1315, "&lt;=" &amp; EN$1, DataRegularSeason20242025!$D$3:$D$1315, $A23)+SUMIFS(DataRegularSeason20242025!$AB$3:$AB$1315,DataRegularSeason20242025!$B$3:$B$1315, "&lt;=" &amp; EN$1, DataRegularSeason20242025!$E$3:$E$1315, $A23)</f>
        <v>12</v>
      </c>
      <c r="EO23">
        <f>SUMIFS(DataRegularSeason20242025!$AA$3:$AA$1315,DataRegularSeason20242025!$B$3:$B$1315, "&lt;=" &amp; EO$1, DataRegularSeason20242025!$D$3:$D$1315, $A23)+SUMIFS(DataRegularSeason20242025!$AB$3:$AB$1315,DataRegularSeason20242025!$B$3:$B$1315, "&lt;=" &amp; EO$1, DataRegularSeason20242025!$E$3:$E$1315, $A23)</f>
        <v>12</v>
      </c>
      <c r="EP23">
        <f>SUMIFS(DataRegularSeason20242025!$AA$3:$AA$1315,DataRegularSeason20242025!$B$3:$B$1315, "&lt;=" &amp; EP$1, DataRegularSeason20242025!$D$3:$D$1315, $A23)+SUMIFS(DataRegularSeason20242025!$AB$3:$AB$1315,DataRegularSeason20242025!$B$3:$B$1315, "&lt;=" &amp; EP$1, DataRegularSeason20242025!$E$3:$E$1315, $A23)</f>
        <v>12</v>
      </c>
      <c r="EQ23">
        <f>SUMIFS(DataRegularSeason20242025!$AA$3:$AA$1315,DataRegularSeason20242025!$B$3:$B$1315, "&lt;=" &amp; EQ$1, DataRegularSeason20242025!$D$3:$D$1315, $A23)+SUMIFS(DataRegularSeason20242025!$AB$3:$AB$1315,DataRegularSeason20242025!$B$3:$B$1315, "&lt;=" &amp; EQ$1, DataRegularSeason20242025!$E$3:$E$1315, $A23)</f>
        <v>12</v>
      </c>
      <c r="ER23">
        <f>SUMIFS(DataRegularSeason20242025!$AA$3:$AA$1315,DataRegularSeason20242025!$B$3:$B$1315, "&lt;=" &amp; ER$1, DataRegularSeason20242025!$D$3:$D$1315, $A23)+SUMIFS(DataRegularSeason20242025!$AB$3:$AB$1315,DataRegularSeason20242025!$B$3:$B$1315, "&lt;=" &amp; ER$1, DataRegularSeason20242025!$E$3:$E$1315, $A23)</f>
        <v>12</v>
      </c>
      <c r="ES23">
        <f>SUMIFS(DataRegularSeason20242025!$AA$3:$AA$1315,DataRegularSeason20242025!$B$3:$B$1315, "&lt;=" &amp; ES$1, DataRegularSeason20242025!$D$3:$D$1315, $A23)+SUMIFS(DataRegularSeason20242025!$AB$3:$AB$1315,DataRegularSeason20242025!$B$3:$B$1315, "&lt;=" &amp; ES$1, DataRegularSeason20242025!$E$3:$E$1315, $A23)</f>
        <v>12</v>
      </c>
      <c r="ET23">
        <f>SUMIFS(DataRegularSeason20242025!$AA$3:$AA$1315,DataRegularSeason20242025!$B$3:$B$1315, "&lt;=" &amp; ET$1, DataRegularSeason20242025!$D$3:$D$1315, $A23)+SUMIFS(DataRegularSeason20242025!$AB$3:$AB$1315,DataRegularSeason20242025!$B$3:$B$1315, "&lt;=" &amp; ET$1, DataRegularSeason20242025!$E$3:$E$1315, $A23)</f>
        <v>12</v>
      </c>
      <c r="EU23">
        <f>SUMIFS(DataRegularSeason20242025!$AA$3:$AA$1315,DataRegularSeason20242025!$B$3:$B$1315, "&lt;=" &amp; EU$1, DataRegularSeason20242025!$D$3:$D$1315, $A23)+SUMIFS(DataRegularSeason20242025!$AB$3:$AB$1315,DataRegularSeason20242025!$B$3:$B$1315, "&lt;=" &amp; EU$1, DataRegularSeason20242025!$E$3:$E$1315, $A23)</f>
        <v>12</v>
      </c>
      <c r="EV23">
        <f>SUMIFS(DataRegularSeason20242025!$AA$3:$AA$1315,DataRegularSeason20242025!$B$3:$B$1315, "&lt;=" &amp; EV$1, DataRegularSeason20242025!$D$3:$D$1315, $A23)+SUMIFS(DataRegularSeason20242025!$AB$3:$AB$1315,DataRegularSeason20242025!$B$3:$B$1315, "&lt;=" &amp; EV$1, DataRegularSeason20242025!$E$3:$E$1315, $A23)</f>
        <v>12</v>
      </c>
      <c r="EW23">
        <f>SUMIFS(DataRegularSeason20242025!$AA$3:$AA$1315,DataRegularSeason20242025!$B$3:$B$1315, "&lt;=" &amp; EW$1, DataRegularSeason20242025!$D$3:$D$1315, $A23)+SUMIFS(DataRegularSeason20242025!$AB$3:$AB$1315,DataRegularSeason20242025!$B$3:$B$1315, "&lt;=" &amp; EW$1, DataRegularSeason20242025!$E$3:$E$1315, $A23)</f>
        <v>12</v>
      </c>
      <c r="EX23">
        <f>SUMIFS(DataRegularSeason20242025!$AA$3:$AA$1315,DataRegularSeason20242025!$B$3:$B$1315, "&lt;=" &amp; EX$1, DataRegularSeason20242025!$D$3:$D$1315, $A23)+SUMIFS(DataRegularSeason20242025!$AB$3:$AB$1315,DataRegularSeason20242025!$B$3:$B$1315, "&lt;=" &amp; EX$1, DataRegularSeason20242025!$E$3:$E$1315, $A23)</f>
        <v>12</v>
      </c>
      <c r="EY23">
        <f>SUMIFS(DataRegularSeason20242025!$AA$3:$AA$1315,DataRegularSeason20242025!$B$3:$B$1315, "&lt;=" &amp; EY$1, DataRegularSeason20242025!$D$3:$D$1315, $A23)+SUMIFS(DataRegularSeason20242025!$AB$3:$AB$1315,DataRegularSeason20242025!$B$3:$B$1315, "&lt;=" &amp; EY$1, DataRegularSeason20242025!$E$3:$E$1315, $A23)</f>
        <v>12</v>
      </c>
      <c r="EZ23">
        <f>SUMIFS(DataRegularSeason20242025!$AA$3:$AA$1315,DataRegularSeason20242025!$B$3:$B$1315, "&lt;=" &amp; EZ$1, DataRegularSeason20242025!$D$3:$D$1315, $A23)+SUMIFS(DataRegularSeason20242025!$AB$3:$AB$1315,DataRegularSeason20242025!$B$3:$B$1315, "&lt;=" &amp; EZ$1, DataRegularSeason20242025!$E$3:$E$1315, $A23)</f>
        <v>12</v>
      </c>
      <c r="FA23">
        <f>SUMIFS(DataRegularSeason20242025!$AA$3:$AA$1315,DataRegularSeason20242025!$B$3:$B$1315, "&lt;=" &amp; FA$1, DataRegularSeason20242025!$D$3:$D$1315, $A23)+SUMIFS(DataRegularSeason20242025!$AB$3:$AB$1315,DataRegularSeason20242025!$B$3:$B$1315, "&lt;=" &amp; FA$1, DataRegularSeason20242025!$E$3:$E$1315, $A23)</f>
        <v>12</v>
      </c>
      <c r="FB23">
        <f>SUMIFS(DataRegularSeason20242025!$AA$3:$AA$1315,DataRegularSeason20242025!$B$3:$B$1315, "&lt;=" &amp; FB$1, DataRegularSeason20242025!$D$3:$D$1315, $A23)+SUMIFS(DataRegularSeason20242025!$AB$3:$AB$1315,DataRegularSeason20242025!$B$3:$B$1315, "&lt;=" &amp; FB$1, DataRegularSeason20242025!$E$3:$E$1315, $A23)</f>
        <v>12</v>
      </c>
      <c r="FC23">
        <f>SUMIFS(DataRegularSeason20242025!$AA$3:$AA$1315,DataRegularSeason20242025!$B$3:$B$1315, "&lt;=" &amp; FC$1, DataRegularSeason20242025!$D$3:$D$1315, $A23)+SUMIFS(DataRegularSeason20242025!$AB$3:$AB$1315,DataRegularSeason20242025!$B$3:$B$1315, "&lt;=" &amp; FC$1, DataRegularSeason20242025!$E$3:$E$1315, $A23)</f>
        <v>12</v>
      </c>
      <c r="FD23">
        <f>SUMIFS(DataRegularSeason20242025!$AA$3:$AA$1315,DataRegularSeason20242025!$B$3:$B$1315, "&lt;=" &amp; FD$1, DataRegularSeason20242025!$D$3:$D$1315, $A23)+SUMIFS(DataRegularSeason20242025!$AB$3:$AB$1315,DataRegularSeason20242025!$B$3:$B$1315, "&lt;=" &amp; FD$1, DataRegularSeason20242025!$E$3:$E$1315, $A23)</f>
        <v>12</v>
      </c>
      <c r="FE23">
        <f>SUMIFS(DataRegularSeason20242025!$AA$3:$AA$1315,DataRegularSeason20242025!$B$3:$B$1315, "&lt;=" &amp; FE$1, DataRegularSeason20242025!$D$3:$D$1315, $A23)+SUMIFS(DataRegularSeason20242025!$AB$3:$AB$1315,DataRegularSeason20242025!$B$3:$B$1315, "&lt;=" &amp; FE$1, DataRegularSeason20242025!$E$3:$E$1315, $A23)</f>
        <v>12</v>
      </c>
      <c r="FF23">
        <f>SUMIFS(DataRegularSeason20242025!$AA$3:$AA$1315,DataRegularSeason20242025!$B$3:$B$1315, "&lt;=" &amp; FF$1, DataRegularSeason20242025!$D$3:$D$1315, $A23)+SUMIFS(DataRegularSeason20242025!$AB$3:$AB$1315,DataRegularSeason20242025!$B$3:$B$1315, "&lt;=" &amp; FF$1, DataRegularSeason20242025!$E$3:$E$1315, $A23)</f>
        <v>12</v>
      </c>
      <c r="FG23">
        <f>SUMIFS(DataRegularSeason20242025!$AA$3:$AA$1315,DataRegularSeason20242025!$B$3:$B$1315, "&lt;=" &amp; FG$1, DataRegularSeason20242025!$D$3:$D$1315, $A23)+SUMIFS(DataRegularSeason20242025!$AB$3:$AB$1315,DataRegularSeason20242025!$B$3:$B$1315, "&lt;=" &amp; FG$1, DataRegularSeason20242025!$E$3:$E$1315, $A23)</f>
        <v>12</v>
      </c>
      <c r="FH23">
        <f>SUMIFS(DataRegularSeason20242025!$AA$3:$AA$1315,DataRegularSeason20242025!$B$3:$B$1315, "&lt;=" &amp; FH$1, DataRegularSeason20242025!$D$3:$D$1315, $A23)+SUMIFS(DataRegularSeason20242025!$AB$3:$AB$1315,DataRegularSeason20242025!$B$3:$B$1315, "&lt;=" &amp; FH$1, DataRegularSeason20242025!$E$3:$E$1315, $A23)</f>
        <v>12</v>
      </c>
      <c r="FI23">
        <f>SUMIFS(DataRegularSeason20242025!$AA$3:$AA$1315,DataRegularSeason20242025!$B$3:$B$1315, "&lt;=" &amp; FI$1, DataRegularSeason20242025!$D$3:$D$1315, $A23)+SUMIFS(DataRegularSeason20242025!$AB$3:$AB$1315,DataRegularSeason20242025!$B$3:$B$1315, "&lt;=" &amp; FI$1, DataRegularSeason20242025!$E$3:$E$1315, $A23)</f>
        <v>12</v>
      </c>
      <c r="FJ23">
        <f>SUMIFS(DataRegularSeason20242025!$AA$3:$AA$1315,DataRegularSeason20242025!$B$3:$B$1315, "&lt;=" &amp; FJ$1, DataRegularSeason20242025!$D$3:$D$1315, $A23)+SUMIFS(DataRegularSeason20242025!$AB$3:$AB$1315,DataRegularSeason20242025!$B$3:$B$1315, "&lt;=" &amp; FJ$1, DataRegularSeason20242025!$E$3:$E$1315, $A23)</f>
        <v>12</v>
      </c>
      <c r="FK23">
        <f>SUMIFS(DataRegularSeason20242025!$AA$3:$AA$1315,DataRegularSeason20242025!$B$3:$B$1315, "&lt;=" &amp; FK$1, DataRegularSeason20242025!$D$3:$D$1315, $A23)+SUMIFS(DataRegularSeason20242025!$AB$3:$AB$1315,DataRegularSeason20242025!$B$3:$B$1315, "&lt;=" &amp; FK$1, DataRegularSeason20242025!$E$3:$E$1315, $A23)</f>
        <v>12</v>
      </c>
      <c r="FL23">
        <f>SUMIFS(DataRegularSeason20242025!$AA$3:$AA$1315,DataRegularSeason20242025!$B$3:$B$1315, "&lt;=" &amp; FL$1, DataRegularSeason20242025!$D$3:$D$1315, $A23)+SUMIFS(DataRegularSeason20242025!$AB$3:$AB$1315,DataRegularSeason20242025!$B$3:$B$1315, "&lt;=" &amp; FL$1, DataRegularSeason20242025!$E$3:$E$1315, $A23)</f>
        <v>12</v>
      </c>
      <c r="FM23">
        <f>SUMIFS(DataRegularSeason20242025!$AA$3:$AA$1315,DataRegularSeason20242025!$B$3:$B$1315, "&lt;=" &amp; FM$1, DataRegularSeason20242025!$D$3:$D$1315, $A23)+SUMIFS(DataRegularSeason20242025!$AB$3:$AB$1315,DataRegularSeason20242025!$B$3:$B$1315, "&lt;=" &amp; FM$1, DataRegularSeason20242025!$E$3:$E$1315, $A23)</f>
        <v>12</v>
      </c>
      <c r="FN23">
        <f>SUMIFS(DataRegularSeason20242025!$AA$3:$AA$1315,DataRegularSeason20242025!$B$3:$B$1315, "&lt;=" &amp; FN$1, DataRegularSeason20242025!$D$3:$D$1315, $A23)+SUMIFS(DataRegularSeason20242025!$AB$3:$AB$1315,DataRegularSeason20242025!$B$3:$B$1315, "&lt;=" &amp; FN$1, DataRegularSeason20242025!$E$3:$E$1315, $A23)</f>
        <v>12</v>
      </c>
      <c r="FO23">
        <f>SUMIFS(DataRegularSeason20242025!$AA$3:$AA$1315,DataRegularSeason20242025!$B$3:$B$1315, "&lt;=" &amp; FO$1, DataRegularSeason20242025!$D$3:$D$1315, $A23)+SUMIFS(DataRegularSeason20242025!$AB$3:$AB$1315,DataRegularSeason20242025!$B$3:$B$1315, "&lt;=" &amp; FO$1, DataRegularSeason20242025!$E$3:$E$1315, $A23)</f>
        <v>12</v>
      </c>
      <c r="FP23">
        <f>SUMIFS(DataRegularSeason20242025!$AA$3:$AA$1315,DataRegularSeason20242025!$B$3:$B$1315, "&lt;=" &amp; FP$1, DataRegularSeason20242025!$D$3:$D$1315, $A23)+SUMIFS(DataRegularSeason20242025!$AB$3:$AB$1315,DataRegularSeason20242025!$B$3:$B$1315, "&lt;=" &amp; FP$1, DataRegularSeason20242025!$E$3:$E$1315, $A23)</f>
        <v>12</v>
      </c>
      <c r="FQ23">
        <f>SUMIFS(DataRegularSeason20242025!$AA$3:$AA$1315,DataRegularSeason20242025!$B$3:$B$1315, "&lt;=" &amp; FQ$1, DataRegularSeason20242025!$D$3:$D$1315, $A23)+SUMIFS(DataRegularSeason20242025!$AB$3:$AB$1315,DataRegularSeason20242025!$B$3:$B$1315, "&lt;=" &amp; FQ$1, DataRegularSeason20242025!$E$3:$E$1315, $A23)</f>
        <v>12</v>
      </c>
      <c r="FR23">
        <f>SUMIFS(DataRegularSeason20242025!$AA$3:$AA$1315,DataRegularSeason20242025!$B$3:$B$1315, "&lt;=" &amp; FR$1, DataRegularSeason20242025!$D$3:$D$1315, $A23)+SUMIFS(DataRegularSeason20242025!$AB$3:$AB$1315,DataRegularSeason20242025!$B$3:$B$1315, "&lt;=" &amp; FR$1, DataRegularSeason20242025!$E$3:$E$1315, $A23)</f>
        <v>12</v>
      </c>
      <c r="FS23">
        <f>SUMIFS(DataRegularSeason20242025!$AA$3:$AA$1315,DataRegularSeason20242025!$B$3:$B$1315, "&lt;=" &amp; FS$1, DataRegularSeason20242025!$D$3:$D$1315, $A23)+SUMIFS(DataRegularSeason20242025!$AB$3:$AB$1315,DataRegularSeason20242025!$B$3:$B$1315, "&lt;=" &amp; FS$1, DataRegularSeason20242025!$E$3:$E$1315, $A23)</f>
        <v>12</v>
      </c>
      <c r="FT23">
        <f>SUMIFS(DataRegularSeason20242025!$AA$3:$AA$1315,DataRegularSeason20242025!$B$3:$B$1315, "&lt;=" &amp; FT$1, DataRegularSeason20242025!$D$3:$D$1315, $A23)+SUMIFS(DataRegularSeason20242025!$AB$3:$AB$1315,DataRegularSeason20242025!$B$3:$B$1315, "&lt;=" &amp; FT$1, DataRegularSeason20242025!$E$3:$E$1315, $A23)</f>
        <v>12</v>
      </c>
      <c r="FU23">
        <f>SUMIFS(DataRegularSeason20242025!$AA$3:$AA$1315,DataRegularSeason20242025!$B$3:$B$1315, "&lt;=" &amp; FU$1, DataRegularSeason20242025!$D$3:$D$1315, $A23)+SUMIFS(DataRegularSeason20242025!$AB$3:$AB$1315,DataRegularSeason20242025!$B$3:$B$1315, "&lt;=" &amp; FU$1, DataRegularSeason20242025!$E$3:$E$1315, $A23)</f>
        <v>12</v>
      </c>
      <c r="FV23">
        <f>SUMIFS(DataRegularSeason20242025!$AA$3:$AA$1315,DataRegularSeason20242025!$B$3:$B$1315, "&lt;=" &amp; FV$1, DataRegularSeason20242025!$D$3:$D$1315, $A23)+SUMIFS(DataRegularSeason20242025!$AB$3:$AB$1315,DataRegularSeason20242025!$B$3:$B$1315, "&lt;=" &amp; FV$1, DataRegularSeason20242025!$E$3:$E$1315, $A23)</f>
        <v>12</v>
      </c>
      <c r="FW23">
        <f>SUMIFS(DataRegularSeason20242025!$AA$3:$AA$1315,DataRegularSeason20242025!$B$3:$B$1315, "&lt;=" &amp; FW$1, DataRegularSeason20242025!$D$3:$D$1315, $A23)+SUMIFS(DataRegularSeason20242025!$AB$3:$AB$1315,DataRegularSeason20242025!$B$3:$B$1315, "&lt;=" &amp; FW$1, DataRegularSeason20242025!$E$3:$E$1315, $A23)</f>
        <v>12</v>
      </c>
      <c r="FX23">
        <f>SUMIFS(DataRegularSeason20242025!$AA$3:$AA$1315,DataRegularSeason20242025!$B$3:$B$1315, "&lt;=" &amp; FX$1, DataRegularSeason20242025!$D$3:$D$1315, $A23)+SUMIFS(DataRegularSeason20242025!$AB$3:$AB$1315,DataRegularSeason20242025!$B$3:$B$1315, "&lt;=" &amp; FX$1, DataRegularSeason20242025!$E$3:$E$1315, $A23)</f>
        <v>12</v>
      </c>
      <c r="FY23">
        <f>SUMIFS(DataRegularSeason20242025!$AA$3:$AA$1315,DataRegularSeason20242025!$B$3:$B$1315, "&lt;=" &amp; FY$1, DataRegularSeason20242025!$D$3:$D$1315, $A23)+SUMIFS(DataRegularSeason20242025!$AB$3:$AB$1315,DataRegularSeason20242025!$B$3:$B$1315, "&lt;=" &amp; FY$1, DataRegularSeason20242025!$E$3:$E$1315, $A23)</f>
        <v>12</v>
      </c>
      <c r="FZ23">
        <f>SUMIFS(DataRegularSeason20242025!$AA$3:$AA$1315,DataRegularSeason20242025!$B$3:$B$1315, "&lt;=" &amp; FZ$1, DataRegularSeason20242025!$D$3:$D$1315, $A23)+SUMIFS(DataRegularSeason20242025!$AB$3:$AB$1315,DataRegularSeason20242025!$B$3:$B$1315, "&lt;=" &amp; FZ$1, DataRegularSeason20242025!$E$3:$E$1315, $A23)</f>
        <v>12</v>
      </c>
      <c r="GA23">
        <f>SUMIFS(DataRegularSeason20242025!$AA$3:$AA$1315,DataRegularSeason20242025!$B$3:$B$1315, "&lt;=" &amp; GA$1, DataRegularSeason20242025!$D$3:$D$1315, $A23)+SUMIFS(DataRegularSeason20242025!$AB$3:$AB$1315,DataRegularSeason20242025!$B$3:$B$1315, "&lt;=" &amp; GA$1, DataRegularSeason20242025!$E$3:$E$1315, $A23)</f>
        <v>12</v>
      </c>
      <c r="GB23">
        <f>SUMIFS(DataRegularSeason20242025!$AA$3:$AA$1315,DataRegularSeason20242025!$B$3:$B$1315, "&lt;=" &amp; GB$1, DataRegularSeason20242025!$D$3:$D$1315, $A23)+SUMIFS(DataRegularSeason20242025!$AB$3:$AB$1315,DataRegularSeason20242025!$B$3:$B$1315, "&lt;=" &amp; GB$1, DataRegularSeason20242025!$E$3:$E$1315, $A23)</f>
        <v>12</v>
      </c>
      <c r="GC23">
        <f>SUMIFS(DataRegularSeason20242025!$AA$3:$AA$1315,DataRegularSeason20242025!$B$3:$B$1315, "&lt;=" &amp; GC$1, DataRegularSeason20242025!$D$3:$D$1315, $A23)+SUMIFS(DataRegularSeason20242025!$AB$3:$AB$1315,DataRegularSeason20242025!$B$3:$B$1315, "&lt;=" &amp; GC$1, DataRegularSeason20242025!$E$3:$E$1315, $A23)</f>
        <v>12</v>
      </c>
      <c r="GD23">
        <f>SUMIFS(DataRegularSeason20242025!$AA$3:$AA$1315,DataRegularSeason20242025!$B$3:$B$1315, "&lt;=" &amp; GD$1, DataRegularSeason20242025!$D$3:$D$1315, $A23)+SUMIFS(DataRegularSeason20242025!$AB$3:$AB$1315,DataRegularSeason20242025!$B$3:$B$1315, "&lt;=" &amp; GD$1, DataRegularSeason20242025!$E$3:$E$1315, $A23)</f>
        <v>12</v>
      </c>
      <c r="GE23">
        <f>SUMIFS(DataRegularSeason20242025!$AA$3:$AA$1315,DataRegularSeason20242025!$B$3:$B$1315, "&lt;=" &amp; GE$1, DataRegularSeason20242025!$D$3:$D$1315, $A23)+SUMIFS(DataRegularSeason20242025!$AB$3:$AB$1315,DataRegularSeason20242025!$B$3:$B$1315, "&lt;=" &amp; GE$1, DataRegularSeason20242025!$E$3:$E$1315, $A23)</f>
        <v>12</v>
      </c>
      <c r="GF23">
        <f>SUMIFS(DataRegularSeason20242025!$AA$3:$AA$1315,DataRegularSeason20242025!$B$3:$B$1315, "&lt;=" &amp; GF$1, DataRegularSeason20242025!$D$3:$D$1315, $A23)+SUMIFS(DataRegularSeason20242025!$AB$3:$AB$1315,DataRegularSeason20242025!$B$3:$B$1315, "&lt;=" &amp; GF$1, DataRegularSeason20242025!$E$3:$E$1315, $A23)</f>
        <v>12</v>
      </c>
      <c r="GG23">
        <f>SUMIFS(DataRegularSeason20242025!$AA$3:$AA$1315,DataRegularSeason20242025!$B$3:$B$1315, "&lt;=" &amp; GG$1, DataRegularSeason20242025!$D$3:$D$1315, $A23)+SUMIFS(DataRegularSeason20242025!$AB$3:$AB$1315,DataRegularSeason20242025!$B$3:$B$1315, "&lt;=" &amp; GG$1, DataRegularSeason20242025!$E$3:$E$1315, $A23)</f>
        <v>12</v>
      </c>
      <c r="GH23">
        <f>SUMIFS(DataRegularSeason20242025!$AA$3:$AA$1315,DataRegularSeason20242025!$B$3:$B$1315, "&lt;=" &amp; GH$1, DataRegularSeason20242025!$D$3:$D$1315, $A23)+SUMIFS(DataRegularSeason20242025!$AB$3:$AB$1315,DataRegularSeason20242025!$B$3:$B$1315, "&lt;=" &amp; GH$1, DataRegularSeason20242025!$E$3:$E$1315, $A23)</f>
        <v>12</v>
      </c>
      <c r="GI23">
        <f>SUMIFS(DataRegularSeason20242025!$AA$3:$AA$1315,DataRegularSeason20242025!$B$3:$B$1315, "&lt;=" &amp; GI$1, DataRegularSeason20242025!$D$3:$D$1315, $A23)+SUMIFS(DataRegularSeason20242025!$AB$3:$AB$1315,DataRegularSeason20242025!$B$3:$B$1315, "&lt;=" &amp; GI$1, DataRegularSeason20242025!$E$3:$E$1315, $A23)</f>
        <v>12</v>
      </c>
      <c r="GJ23">
        <f>SUMIFS(DataRegularSeason20242025!$AA$3:$AA$1315,DataRegularSeason20242025!$B$3:$B$1315, "&lt;=" &amp; GJ$1, DataRegularSeason20242025!$D$3:$D$1315, $A23)+SUMIFS(DataRegularSeason20242025!$AB$3:$AB$1315,DataRegularSeason20242025!$B$3:$B$1315, "&lt;=" &amp; GJ$1, DataRegularSeason20242025!$E$3:$E$1315, $A23)</f>
        <v>12</v>
      </c>
      <c r="GK23">
        <f>SUMIFS(DataRegularSeason20242025!$AA$3:$AA$1315,DataRegularSeason20242025!$B$3:$B$1315, "&lt;=" &amp; GK$1, DataRegularSeason20242025!$D$3:$D$1315, $A23)+SUMIFS(DataRegularSeason20242025!$AB$3:$AB$1315,DataRegularSeason20242025!$B$3:$B$1315, "&lt;=" &amp; GK$1, DataRegularSeason20242025!$E$3:$E$1315, $A23)</f>
        <v>12</v>
      </c>
      <c r="GL23">
        <f>SUMIFS(DataRegularSeason20242025!$AA$3:$AA$1315,DataRegularSeason20242025!$B$3:$B$1315, "&lt;=" &amp; GL$1, DataRegularSeason20242025!$D$3:$D$1315, $A23)+SUMIFS(DataRegularSeason20242025!$AB$3:$AB$1315,DataRegularSeason20242025!$B$3:$B$1315, "&lt;=" &amp; GL$1, DataRegularSeason20242025!$E$3:$E$1315, $A23)</f>
        <v>12</v>
      </c>
      <c r="GM23">
        <f>SUMIFS(DataRegularSeason20242025!$AA$3:$AA$1315,DataRegularSeason20242025!$B$3:$B$1315, "&lt;=" &amp; GM$1, DataRegularSeason20242025!$D$3:$D$1315, $A23)+SUMIFS(DataRegularSeason20242025!$AB$3:$AB$1315,DataRegularSeason20242025!$B$3:$B$1315, "&lt;=" &amp; GM$1, DataRegularSeason20242025!$E$3:$E$1315, $A23)</f>
        <v>12</v>
      </c>
      <c r="GN23">
        <f>SUMIFS(DataRegularSeason20242025!$AA$3:$AA$1315,DataRegularSeason20242025!$B$3:$B$1315, "&lt;=" &amp; GN$1, DataRegularSeason20242025!$D$3:$D$1315, $A23)+SUMIFS(DataRegularSeason20242025!$AB$3:$AB$1315,DataRegularSeason20242025!$B$3:$B$1315, "&lt;=" &amp; GN$1, DataRegularSeason20242025!$E$3:$E$1315, $A23)</f>
        <v>12</v>
      </c>
      <c r="GO23">
        <f>SUMIFS(DataRegularSeason20242025!$AA$3:$AA$1315,DataRegularSeason20242025!$B$3:$B$1315, "&lt;=" &amp; GO$1, DataRegularSeason20242025!$D$3:$D$1315, $A23)+SUMIFS(DataRegularSeason20242025!$AB$3:$AB$1315,DataRegularSeason20242025!$B$3:$B$1315, "&lt;=" &amp; GO$1, DataRegularSeason20242025!$E$3:$E$1315, $A23)</f>
        <v>12</v>
      </c>
      <c r="GP23">
        <f>SUMIFS(DataRegularSeason20242025!$AA$3:$AA$1315,DataRegularSeason20242025!$B$3:$B$1315, "&lt;=" &amp; GP$1, DataRegularSeason20242025!$D$3:$D$1315, $A23)+SUMIFS(DataRegularSeason20242025!$AB$3:$AB$1315,DataRegularSeason20242025!$B$3:$B$1315, "&lt;=" &amp; GP$1, DataRegularSeason20242025!$E$3:$E$1315, $A23)</f>
        <v>12</v>
      </c>
      <c r="GQ23">
        <f>SUMIFS(DataRegularSeason20242025!$AA$3:$AA$1315,DataRegularSeason20242025!$B$3:$B$1315, "&lt;=" &amp; GQ$1, DataRegularSeason20242025!$D$3:$D$1315, $A23)+SUMIFS(DataRegularSeason20242025!$AB$3:$AB$1315,DataRegularSeason20242025!$B$3:$B$1315, "&lt;=" &amp; GQ$1, DataRegularSeason20242025!$E$3:$E$1315, $A23)</f>
        <v>12</v>
      </c>
      <c r="GR23">
        <f>SUMIFS(DataRegularSeason20242025!$AA$3:$AA$1315,DataRegularSeason20242025!$B$3:$B$1315, "&lt;=" &amp; GR$1, DataRegularSeason20242025!$D$3:$D$1315, $A23)+SUMIFS(DataRegularSeason20242025!$AB$3:$AB$1315,DataRegularSeason20242025!$B$3:$B$1315, "&lt;=" &amp; GR$1, DataRegularSeason20242025!$E$3:$E$1315, $A23)</f>
        <v>12</v>
      </c>
      <c r="GS23">
        <f>SUMIFS(DataRegularSeason20242025!$AA$3:$AA$1315,DataRegularSeason20242025!$B$3:$B$1315, "&lt;=" &amp; GS$1, DataRegularSeason20242025!$D$3:$D$1315, $A23)+SUMIFS(DataRegularSeason20242025!$AB$3:$AB$1315,DataRegularSeason20242025!$B$3:$B$1315, "&lt;=" &amp; GS$1, DataRegularSeason20242025!$E$3:$E$1315, $A23)</f>
        <v>12</v>
      </c>
      <c r="GT23">
        <f>SUMIFS(DataRegularSeason20242025!$AA$3:$AA$1315,DataRegularSeason20242025!$B$3:$B$1315, "&lt;=" &amp; GT$1, DataRegularSeason20242025!$D$3:$D$1315, $A23)+SUMIFS(DataRegularSeason20242025!$AB$3:$AB$1315,DataRegularSeason20242025!$B$3:$B$1315, "&lt;=" &amp; GT$1, DataRegularSeason20242025!$E$3:$E$1315, $A23)</f>
        <v>12</v>
      </c>
      <c r="GU23">
        <f>SUMIFS(DataRegularSeason20242025!$AA$3:$AA$1315,DataRegularSeason20242025!$B$3:$B$1315, "&lt;=" &amp; GU$1, DataRegularSeason20242025!$D$3:$D$1315, $A23)+SUMIFS(DataRegularSeason20242025!$AB$3:$AB$1315,DataRegularSeason20242025!$B$3:$B$1315, "&lt;=" &amp; GU$1, DataRegularSeason20242025!$E$3:$E$1315, $A23)</f>
        <v>12</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9</v>
      </c>
      <c r="AP25">
        <f>SUMIFS(DataRegularSeason20242025!$AA$3:$AA$1315,DataRegularSeason20242025!$B$3:$B$1315, "&lt;=" &amp; AP$1, DataRegularSeason20242025!$D$3:$D$1315, $A25)+SUMIFS(DataRegularSeason20242025!$AB$3:$AB$1315,DataRegularSeason20242025!$B$3:$B$1315, "&lt;=" &amp; AP$1, DataRegularSeason20242025!$E$3:$E$1315, $A25)</f>
        <v>9</v>
      </c>
      <c r="AQ25">
        <f>SUMIFS(DataRegularSeason20242025!$AA$3:$AA$1315,DataRegularSeason20242025!$B$3:$B$1315, "&lt;=" &amp; AQ$1, DataRegularSeason20242025!$D$3:$D$1315, $A25)+SUMIFS(DataRegularSeason20242025!$AB$3:$AB$1315,DataRegularSeason20242025!$B$3:$B$1315, "&lt;=" &amp; AQ$1, DataRegularSeason20242025!$E$3:$E$1315, $A25)</f>
        <v>9</v>
      </c>
      <c r="AR25">
        <f>SUMIFS(DataRegularSeason20242025!$AA$3:$AA$1315,DataRegularSeason20242025!$B$3:$B$1315, "&lt;=" &amp; AR$1, DataRegularSeason20242025!$D$3:$D$1315, $A25)+SUMIFS(DataRegularSeason20242025!$AB$3:$AB$1315,DataRegularSeason20242025!$B$3:$B$1315, "&lt;=" &amp; AR$1, DataRegularSeason20242025!$E$3:$E$1315, $A25)</f>
        <v>9</v>
      </c>
      <c r="AS25">
        <f>SUMIFS(DataRegularSeason20242025!$AA$3:$AA$1315,DataRegularSeason20242025!$B$3:$B$1315, "&lt;=" &amp; AS$1, DataRegularSeason20242025!$D$3:$D$1315, $A25)+SUMIFS(DataRegularSeason20242025!$AB$3:$AB$1315,DataRegularSeason20242025!$B$3:$B$1315, "&lt;=" &amp; AS$1, DataRegularSeason20242025!$E$3:$E$1315, $A25)</f>
        <v>9</v>
      </c>
      <c r="AT25">
        <f>SUMIFS(DataRegularSeason20242025!$AA$3:$AA$1315,DataRegularSeason20242025!$B$3:$B$1315, "&lt;=" &amp; AT$1, DataRegularSeason20242025!$D$3:$D$1315, $A25)+SUMIFS(DataRegularSeason20242025!$AB$3:$AB$1315,DataRegularSeason20242025!$B$3:$B$1315, "&lt;=" &amp; AT$1, DataRegularSeason20242025!$E$3:$E$1315, $A25)</f>
        <v>9</v>
      </c>
      <c r="AU25">
        <f>SUMIFS(DataRegularSeason20242025!$AA$3:$AA$1315,DataRegularSeason20242025!$B$3:$B$1315, "&lt;=" &amp; AU$1, DataRegularSeason20242025!$D$3:$D$1315, $A25)+SUMIFS(DataRegularSeason20242025!$AB$3:$AB$1315,DataRegularSeason20242025!$B$3:$B$1315, "&lt;=" &amp; AU$1, DataRegularSeason20242025!$E$3:$E$1315, $A25)</f>
        <v>9</v>
      </c>
      <c r="AV25">
        <f>SUMIFS(DataRegularSeason20242025!$AA$3:$AA$1315,DataRegularSeason20242025!$B$3:$B$1315, "&lt;=" &amp; AV$1, DataRegularSeason20242025!$D$3:$D$1315, $A25)+SUMIFS(DataRegularSeason20242025!$AB$3:$AB$1315,DataRegularSeason20242025!$B$3:$B$1315, "&lt;=" &amp; AV$1, DataRegularSeason20242025!$E$3:$E$1315, $A25)</f>
        <v>9</v>
      </c>
      <c r="AW25">
        <f>SUMIFS(DataRegularSeason20242025!$AA$3:$AA$1315,DataRegularSeason20242025!$B$3:$B$1315, "&lt;=" &amp; AW$1, DataRegularSeason20242025!$D$3:$D$1315, $A25)+SUMIFS(DataRegularSeason20242025!$AB$3:$AB$1315,DataRegularSeason20242025!$B$3:$B$1315, "&lt;=" &amp; AW$1, DataRegularSeason20242025!$E$3:$E$1315, $A25)</f>
        <v>9</v>
      </c>
      <c r="AX25">
        <f>SUMIFS(DataRegularSeason20242025!$AA$3:$AA$1315,DataRegularSeason20242025!$B$3:$B$1315, "&lt;=" &amp; AX$1, DataRegularSeason20242025!$D$3:$D$1315, $A25)+SUMIFS(DataRegularSeason20242025!$AB$3:$AB$1315,DataRegularSeason20242025!$B$3:$B$1315, "&lt;=" &amp; AX$1, DataRegularSeason20242025!$E$3:$E$1315, $A25)</f>
        <v>9</v>
      </c>
      <c r="AY25">
        <f>SUMIFS(DataRegularSeason20242025!$AA$3:$AA$1315,DataRegularSeason20242025!$B$3:$B$1315, "&lt;=" &amp; AY$1, DataRegularSeason20242025!$D$3:$D$1315, $A25)+SUMIFS(DataRegularSeason20242025!$AB$3:$AB$1315,DataRegularSeason20242025!$B$3:$B$1315, "&lt;=" &amp; AY$1, DataRegularSeason20242025!$E$3:$E$1315, $A25)</f>
        <v>9</v>
      </c>
      <c r="AZ25">
        <f>SUMIFS(DataRegularSeason20242025!$AA$3:$AA$1315,DataRegularSeason20242025!$B$3:$B$1315, "&lt;=" &amp; AZ$1, DataRegularSeason20242025!$D$3:$D$1315, $A25)+SUMIFS(DataRegularSeason20242025!$AB$3:$AB$1315,DataRegularSeason20242025!$B$3:$B$1315, "&lt;=" &amp; AZ$1, DataRegularSeason20242025!$E$3:$E$1315, $A25)</f>
        <v>9</v>
      </c>
      <c r="BA25">
        <f>SUMIFS(DataRegularSeason20242025!$AA$3:$AA$1315,DataRegularSeason20242025!$B$3:$B$1315, "&lt;=" &amp; BA$1, DataRegularSeason20242025!$D$3:$D$1315, $A25)+SUMIFS(DataRegularSeason20242025!$AB$3:$AB$1315,DataRegularSeason20242025!$B$3:$B$1315, "&lt;=" &amp; BA$1, DataRegularSeason20242025!$E$3:$E$1315, $A25)</f>
        <v>9</v>
      </c>
      <c r="BB25">
        <f>SUMIFS(DataRegularSeason20242025!$AA$3:$AA$1315,DataRegularSeason20242025!$B$3:$B$1315, "&lt;=" &amp; BB$1, DataRegularSeason20242025!$D$3:$D$1315, $A25)+SUMIFS(DataRegularSeason20242025!$AB$3:$AB$1315,DataRegularSeason20242025!$B$3:$B$1315, "&lt;=" &amp; BB$1, DataRegularSeason20242025!$E$3:$E$1315, $A25)</f>
        <v>9</v>
      </c>
      <c r="BC25">
        <f>SUMIFS(DataRegularSeason20242025!$AA$3:$AA$1315,DataRegularSeason20242025!$B$3:$B$1315, "&lt;=" &amp; BC$1, DataRegularSeason20242025!$D$3:$D$1315, $A25)+SUMIFS(DataRegularSeason20242025!$AB$3:$AB$1315,DataRegularSeason20242025!$B$3:$B$1315, "&lt;=" &amp; BC$1, DataRegularSeason20242025!$E$3:$E$1315, $A25)</f>
        <v>9</v>
      </c>
      <c r="BD25">
        <f>SUMIFS(DataRegularSeason20242025!$AA$3:$AA$1315,DataRegularSeason20242025!$B$3:$B$1315, "&lt;=" &amp; BD$1, DataRegularSeason20242025!$D$3:$D$1315, $A25)+SUMIFS(DataRegularSeason20242025!$AB$3:$AB$1315,DataRegularSeason20242025!$B$3:$B$1315, "&lt;=" &amp; BD$1, DataRegularSeason20242025!$E$3:$E$1315, $A25)</f>
        <v>9</v>
      </c>
      <c r="BE25">
        <f>SUMIFS(DataRegularSeason20242025!$AA$3:$AA$1315,DataRegularSeason20242025!$B$3:$B$1315, "&lt;=" &amp; BE$1, DataRegularSeason20242025!$D$3:$D$1315, $A25)+SUMIFS(DataRegularSeason20242025!$AB$3:$AB$1315,DataRegularSeason20242025!$B$3:$B$1315, "&lt;=" &amp; BE$1, DataRegularSeason20242025!$E$3:$E$1315, $A25)</f>
        <v>9</v>
      </c>
      <c r="BF25">
        <f>SUMIFS(DataRegularSeason20242025!$AA$3:$AA$1315,DataRegularSeason20242025!$B$3:$B$1315, "&lt;=" &amp; BF$1, DataRegularSeason20242025!$D$3:$D$1315, $A25)+SUMIFS(DataRegularSeason20242025!$AB$3:$AB$1315,DataRegularSeason20242025!$B$3:$B$1315, "&lt;=" &amp; BF$1, DataRegularSeason20242025!$E$3:$E$1315, $A25)</f>
        <v>9</v>
      </c>
      <c r="BG25">
        <f>SUMIFS(DataRegularSeason20242025!$AA$3:$AA$1315,DataRegularSeason20242025!$B$3:$B$1315, "&lt;=" &amp; BG$1, DataRegularSeason20242025!$D$3:$D$1315, $A25)+SUMIFS(DataRegularSeason20242025!$AB$3:$AB$1315,DataRegularSeason20242025!$B$3:$B$1315, "&lt;=" &amp; BG$1, DataRegularSeason20242025!$E$3:$E$1315, $A25)</f>
        <v>9</v>
      </c>
      <c r="BH25">
        <f>SUMIFS(DataRegularSeason20242025!$AA$3:$AA$1315,DataRegularSeason20242025!$B$3:$B$1315, "&lt;=" &amp; BH$1, DataRegularSeason20242025!$D$3:$D$1315, $A25)+SUMIFS(DataRegularSeason20242025!$AB$3:$AB$1315,DataRegularSeason20242025!$B$3:$B$1315, "&lt;=" &amp; BH$1, DataRegularSeason20242025!$E$3:$E$1315, $A25)</f>
        <v>9</v>
      </c>
      <c r="BI25">
        <f>SUMIFS(DataRegularSeason20242025!$AA$3:$AA$1315,DataRegularSeason20242025!$B$3:$B$1315, "&lt;=" &amp; BI$1, DataRegularSeason20242025!$D$3:$D$1315, $A25)+SUMIFS(DataRegularSeason20242025!$AB$3:$AB$1315,DataRegularSeason20242025!$B$3:$B$1315, "&lt;=" &amp; BI$1, DataRegularSeason20242025!$E$3:$E$1315, $A25)</f>
        <v>9</v>
      </c>
      <c r="BJ25">
        <f>SUMIFS(DataRegularSeason20242025!$AA$3:$AA$1315,DataRegularSeason20242025!$B$3:$B$1315, "&lt;=" &amp; BJ$1, DataRegularSeason20242025!$D$3:$D$1315, $A25)+SUMIFS(DataRegularSeason20242025!$AB$3:$AB$1315,DataRegularSeason20242025!$B$3:$B$1315, "&lt;=" &amp; BJ$1, DataRegularSeason20242025!$E$3:$E$1315, $A25)</f>
        <v>9</v>
      </c>
      <c r="BK25">
        <f>SUMIFS(DataRegularSeason20242025!$AA$3:$AA$1315,DataRegularSeason20242025!$B$3:$B$1315, "&lt;=" &amp; BK$1, DataRegularSeason20242025!$D$3:$D$1315, $A25)+SUMIFS(DataRegularSeason20242025!$AB$3:$AB$1315,DataRegularSeason20242025!$B$3:$B$1315, "&lt;=" &amp; BK$1, DataRegularSeason20242025!$E$3:$E$1315, $A25)</f>
        <v>9</v>
      </c>
      <c r="BL25">
        <f>SUMIFS(DataRegularSeason20242025!$AA$3:$AA$1315,DataRegularSeason20242025!$B$3:$B$1315, "&lt;=" &amp; BL$1, DataRegularSeason20242025!$D$3:$D$1315, $A25)+SUMIFS(DataRegularSeason20242025!$AB$3:$AB$1315,DataRegularSeason20242025!$B$3:$B$1315, "&lt;=" &amp; BL$1, DataRegularSeason20242025!$E$3:$E$1315, $A25)</f>
        <v>9</v>
      </c>
      <c r="BM25">
        <f>SUMIFS(DataRegularSeason20242025!$AA$3:$AA$1315,DataRegularSeason20242025!$B$3:$B$1315, "&lt;=" &amp; BM$1, DataRegularSeason20242025!$D$3:$D$1315, $A25)+SUMIFS(DataRegularSeason20242025!$AB$3:$AB$1315,DataRegularSeason20242025!$B$3:$B$1315, "&lt;=" &amp; BM$1, DataRegularSeason20242025!$E$3:$E$1315, $A25)</f>
        <v>9</v>
      </c>
      <c r="BN25">
        <f>SUMIFS(DataRegularSeason20242025!$AA$3:$AA$1315,DataRegularSeason20242025!$B$3:$B$1315, "&lt;=" &amp; BN$1, DataRegularSeason20242025!$D$3:$D$1315, $A25)+SUMIFS(DataRegularSeason20242025!$AB$3:$AB$1315,DataRegularSeason20242025!$B$3:$B$1315, "&lt;=" &amp; BN$1, DataRegularSeason20242025!$E$3:$E$1315, $A25)</f>
        <v>9</v>
      </c>
      <c r="BO25">
        <f>SUMIFS(DataRegularSeason20242025!$AA$3:$AA$1315,DataRegularSeason20242025!$B$3:$B$1315, "&lt;=" &amp; BO$1, DataRegularSeason20242025!$D$3:$D$1315, $A25)+SUMIFS(DataRegularSeason20242025!$AB$3:$AB$1315,DataRegularSeason20242025!$B$3:$B$1315, "&lt;=" &amp; BO$1, DataRegularSeason20242025!$E$3:$E$1315, $A25)</f>
        <v>9</v>
      </c>
      <c r="BP25">
        <f>SUMIFS(DataRegularSeason20242025!$AA$3:$AA$1315,DataRegularSeason20242025!$B$3:$B$1315, "&lt;=" &amp; BP$1, DataRegularSeason20242025!$D$3:$D$1315, $A25)+SUMIFS(DataRegularSeason20242025!$AB$3:$AB$1315,DataRegularSeason20242025!$B$3:$B$1315, "&lt;=" &amp; BP$1, DataRegularSeason20242025!$E$3:$E$1315, $A25)</f>
        <v>9</v>
      </c>
      <c r="BQ25">
        <f>SUMIFS(DataRegularSeason20242025!$AA$3:$AA$1315,DataRegularSeason20242025!$B$3:$B$1315, "&lt;=" &amp; BQ$1, DataRegularSeason20242025!$D$3:$D$1315, $A25)+SUMIFS(DataRegularSeason20242025!$AB$3:$AB$1315,DataRegularSeason20242025!$B$3:$B$1315, "&lt;=" &amp; BQ$1, DataRegularSeason20242025!$E$3:$E$1315, $A25)</f>
        <v>9</v>
      </c>
      <c r="BR25">
        <f>SUMIFS(DataRegularSeason20242025!$AA$3:$AA$1315,DataRegularSeason20242025!$B$3:$B$1315, "&lt;=" &amp; BR$1, DataRegularSeason20242025!$D$3:$D$1315, $A25)+SUMIFS(DataRegularSeason20242025!$AB$3:$AB$1315,DataRegularSeason20242025!$B$3:$B$1315, "&lt;=" &amp; BR$1, DataRegularSeason20242025!$E$3:$E$1315, $A25)</f>
        <v>9</v>
      </c>
      <c r="BS25">
        <f>SUMIFS(DataRegularSeason20242025!$AA$3:$AA$1315,DataRegularSeason20242025!$B$3:$B$1315, "&lt;=" &amp; BS$1, DataRegularSeason20242025!$D$3:$D$1315, $A25)+SUMIFS(DataRegularSeason20242025!$AB$3:$AB$1315,DataRegularSeason20242025!$B$3:$B$1315, "&lt;=" &amp; BS$1, DataRegularSeason20242025!$E$3:$E$1315, $A25)</f>
        <v>9</v>
      </c>
      <c r="BT25">
        <f>SUMIFS(DataRegularSeason20242025!$AA$3:$AA$1315,DataRegularSeason20242025!$B$3:$B$1315, "&lt;=" &amp; BT$1, DataRegularSeason20242025!$D$3:$D$1315, $A25)+SUMIFS(DataRegularSeason20242025!$AB$3:$AB$1315,DataRegularSeason20242025!$B$3:$B$1315, "&lt;=" &amp; BT$1, DataRegularSeason20242025!$E$3:$E$1315, $A25)</f>
        <v>9</v>
      </c>
      <c r="BU25">
        <f>SUMIFS(DataRegularSeason20242025!$AA$3:$AA$1315,DataRegularSeason20242025!$B$3:$B$1315, "&lt;=" &amp; BU$1, DataRegularSeason20242025!$D$3:$D$1315, $A25)+SUMIFS(DataRegularSeason20242025!$AB$3:$AB$1315,DataRegularSeason20242025!$B$3:$B$1315, "&lt;=" &amp; BU$1, DataRegularSeason20242025!$E$3:$E$1315, $A25)</f>
        <v>9</v>
      </c>
      <c r="BV25">
        <f>SUMIFS(DataRegularSeason20242025!$AA$3:$AA$1315,DataRegularSeason20242025!$B$3:$B$1315, "&lt;=" &amp; BV$1, DataRegularSeason20242025!$D$3:$D$1315, $A25)+SUMIFS(DataRegularSeason20242025!$AB$3:$AB$1315,DataRegularSeason20242025!$B$3:$B$1315, "&lt;=" &amp; BV$1, DataRegularSeason20242025!$E$3:$E$1315, $A25)</f>
        <v>9</v>
      </c>
      <c r="BW25">
        <f>SUMIFS(DataRegularSeason20242025!$AA$3:$AA$1315,DataRegularSeason20242025!$B$3:$B$1315, "&lt;=" &amp; BW$1, DataRegularSeason20242025!$D$3:$D$1315, $A25)+SUMIFS(DataRegularSeason20242025!$AB$3:$AB$1315,DataRegularSeason20242025!$B$3:$B$1315, "&lt;=" &amp; BW$1, DataRegularSeason20242025!$E$3:$E$1315, $A25)</f>
        <v>9</v>
      </c>
      <c r="BX25">
        <f>SUMIFS(DataRegularSeason20242025!$AA$3:$AA$1315,DataRegularSeason20242025!$B$3:$B$1315, "&lt;=" &amp; BX$1, DataRegularSeason20242025!$D$3:$D$1315, $A25)+SUMIFS(DataRegularSeason20242025!$AB$3:$AB$1315,DataRegularSeason20242025!$B$3:$B$1315, "&lt;=" &amp; BX$1, DataRegularSeason20242025!$E$3:$E$1315, $A25)</f>
        <v>9</v>
      </c>
      <c r="BY25">
        <f>SUMIFS(DataRegularSeason20242025!$AA$3:$AA$1315,DataRegularSeason20242025!$B$3:$B$1315, "&lt;=" &amp; BY$1, DataRegularSeason20242025!$D$3:$D$1315, $A25)+SUMIFS(DataRegularSeason20242025!$AB$3:$AB$1315,DataRegularSeason20242025!$B$3:$B$1315, "&lt;=" &amp; BY$1, DataRegularSeason20242025!$E$3:$E$1315, $A25)</f>
        <v>9</v>
      </c>
      <c r="BZ25">
        <f>SUMIFS(DataRegularSeason20242025!$AA$3:$AA$1315,DataRegularSeason20242025!$B$3:$B$1315, "&lt;=" &amp; BZ$1, DataRegularSeason20242025!$D$3:$D$1315, $A25)+SUMIFS(DataRegularSeason20242025!$AB$3:$AB$1315,DataRegularSeason20242025!$B$3:$B$1315, "&lt;=" &amp; BZ$1, DataRegularSeason20242025!$E$3:$E$1315, $A25)</f>
        <v>9</v>
      </c>
      <c r="CA25">
        <f>SUMIFS(DataRegularSeason20242025!$AA$3:$AA$1315,DataRegularSeason20242025!$B$3:$B$1315, "&lt;=" &amp; CA$1, DataRegularSeason20242025!$D$3:$D$1315, $A25)+SUMIFS(DataRegularSeason20242025!$AB$3:$AB$1315,DataRegularSeason20242025!$B$3:$B$1315, "&lt;=" &amp; CA$1, DataRegularSeason20242025!$E$3:$E$1315, $A25)</f>
        <v>9</v>
      </c>
      <c r="CB25">
        <f>SUMIFS(DataRegularSeason20242025!$AA$3:$AA$1315,DataRegularSeason20242025!$B$3:$B$1315, "&lt;=" &amp; CB$1, DataRegularSeason20242025!$D$3:$D$1315, $A25)+SUMIFS(DataRegularSeason20242025!$AB$3:$AB$1315,DataRegularSeason20242025!$B$3:$B$1315, "&lt;=" &amp; CB$1, DataRegularSeason20242025!$E$3:$E$1315, $A25)</f>
        <v>9</v>
      </c>
      <c r="CC25">
        <f>SUMIFS(DataRegularSeason20242025!$AA$3:$AA$1315,DataRegularSeason20242025!$B$3:$B$1315, "&lt;=" &amp; CC$1, DataRegularSeason20242025!$D$3:$D$1315, $A25)+SUMIFS(DataRegularSeason20242025!$AB$3:$AB$1315,DataRegularSeason20242025!$B$3:$B$1315, "&lt;=" &amp; CC$1, DataRegularSeason20242025!$E$3:$E$1315, $A25)</f>
        <v>9</v>
      </c>
      <c r="CD25">
        <f>SUMIFS(DataRegularSeason20242025!$AA$3:$AA$1315,DataRegularSeason20242025!$B$3:$B$1315, "&lt;=" &amp; CD$1, DataRegularSeason20242025!$D$3:$D$1315, $A25)+SUMIFS(DataRegularSeason20242025!$AB$3:$AB$1315,DataRegularSeason20242025!$B$3:$B$1315, "&lt;=" &amp; CD$1, DataRegularSeason20242025!$E$3:$E$1315, $A25)</f>
        <v>9</v>
      </c>
      <c r="CE25">
        <f>SUMIFS(DataRegularSeason20242025!$AA$3:$AA$1315,DataRegularSeason20242025!$B$3:$B$1315, "&lt;=" &amp; CE$1, DataRegularSeason20242025!$D$3:$D$1315, $A25)+SUMIFS(DataRegularSeason20242025!$AB$3:$AB$1315,DataRegularSeason20242025!$B$3:$B$1315, "&lt;=" &amp; CE$1, DataRegularSeason20242025!$E$3:$E$1315, $A25)</f>
        <v>9</v>
      </c>
      <c r="CF25">
        <f>SUMIFS(DataRegularSeason20242025!$AA$3:$AA$1315,DataRegularSeason20242025!$B$3:$B$1315, "&lt;=" &amp; CF$1, DataRegularSeason20242025!$D$3:$D$1315, $A25)+SUMIFS(DataRegularSeason20242025!$AB$3:$AB$1315,DataRegularSeason20242025!$B$3:$B$1315, "&lt;=" &amp; CF$1, DataRegularSeason20242025!$E$3:$E$1315, $A25)</f>
        <v>9</v>
      </c>
      <c r="CG25">
        <f>SUMIFS(DataRegularSeason20242025!$AA$3:$AA$1315,DataRegularSeason20242025!$B$3:$B$1315, "&lt;=" &amp; CG$1, DataRegularSeason20242025!$D$3:$D$1315, $A25)+SUMIFS(DataRegularSeason20242025!$AB$3:$AB$1315,DataRegularSeason20242025!$B$3:$B$1315, "&lt;=" &amp; CG$1, DataRegularSeason20242025!$E$3:$E$1315, $A25)</f>
        <v>9</v>
      </c>
      <c r="CH25">
        <f>SUMIFS(DataRegularSeason20242025!$AA$3:$AA$1315,DataRegularSeason20242025!$B$3:$B$1315, "&lt;=" &amp; CH$1, DataRegularSeason20242025!$D$3:$D$1315, $A25)+SUMIFS(DataRegularSeason20242025!$AB$3:$AB$1315,DataRegularSeason20242025!$B$3:$B$1315, "&lt;=" &amp; CH$1, DataRegularSeason20242025!$E$3:$E$1315, $A25)</f>
        <v>9</v>
      </c>
      <c r="CI25">
        <f>SUMIFS(DataRegularSeason20242025!$AA$3:$AA$1315,DataRegularSeason20242025!$B$3:$B$1315, "&lt;=" &amp; CI$1, DataRegularSeason20242025!$D$3:$D$1315, $A25)+SUMIFS(DataRegularSeason20242025!$AB$3:$AB$1315,DataRegularSeason20242025!$B$3:$B$1315, "&lt;=" &amp; CI$1, DataRegularSeason20242025!$E$3:$E$1315, $A25)</f>
        <v>9</v>
      </c>
      <c r="CJ25">
        <f>SUMIFS(DataRegularSeason20242025!$AA$3:$AA$1315,DataRegularSeason20242025!$B$3:$B$1315, "&lt;=" &amp; CJ$1, DataRegularSeason20242025!$D$3:$D$1315, $A25)+SUMIFS(DataRegularSeason20242025!$AB$3:$AB$1315,DataRegularSeason20242025!$B$3:$B$1315, "&lt;=" &amp; CJ$1, DataRegularSeason20242025!$E$3:$E$1315, $A25)</f>
        <v>9</v>
      </c>
      <c r="CK25">
        <f>SUMIFS(DataRegularSeason20242025!$AA$3:$AA$1315,DataRegularSeason20242025!$B$3:$B$1315, "&lt;=" &amp; CK$1, DataRegularSeason20242025!$D$3:$D$1315, $A25)+SUMIFS(DataRegularSeason20242025!$AB$3:$AB$1315,DataRegularSeason20242025!$B$3:$B$1315, "&lt;=" &amp; CK$1, DataRegularSeason20242025!$E$3:$E$1315, $A25)</f>
        <v>9</v>
      </c>
      <c r="CL25">
        <f>SUMIFS(DataRegularSeason20242025!$AA$3:$AA$1315,DataRegularSeason20242025!$B$3:$B$1315, "&lt;=" &amp; CL$1, DataRegularSeason20242025!$D$3:$D$1315, $A25)+SUMIFS(DataRegularSeason20242025!$AB$3:$AB$1315,DataRegularSeason20242025!$B$3:$B$1315, "&lt;=" &amp; CL$1, DataRegularSeason20242025!$E$3:$E$1315, $A25)</f>
        <v>9</v>
      </c>
      <c r="CM25">
        <f>SUMIFS(DataRegularSeason20242025!$AA$3:$AA$1315,DataRegularSeason20242025!$B$3:$B$1315, "&lt;=" &amp; CM$1, DataRegularSeason20242025!$D$3:$D$1315, $A25)+SUMIFS(DataRegularSeason20242025!$AB$3:$AB$1315,DataRegularSeason20242025!$B$3:$B$1315, "&lt;=" &amp; CM$1, DataRegularSeason20242025!$E$3:$E$1315, $A25)</f>
        <v>9</v>
      </c>
      <c r="CN25">
        <f>SUMIFS(DataRegularSeason20242025!$AA$3:$AA$1315,DataRegularSeason20242025!$B$3:$B$1315, "&lt;=" &amp; CN$1, DataRegularSeason20242025!$D$3:$D$1315, $A25)+SUMIFS(DataRegularSeason20242025!$AB$3:$AB$1315,DataRegularSeason20242025!$B$3:$B$1315, "&lt;=" &amp; CN$1, DataRegularSeason20242025!$E$3:$E$1315, $A25)</f>
        <v>9</v>
      </c>
      <c r="CO25">
        <f>SUMIFS(DataRegularSeason20242025!$AA$3:$AA$1315,DataRegularSeason20242025!$B$3:$B$1315, "&lt;=" &amp; CO$1, DataRegularSeason20242025!$D$3:$D$1315, $A25)+SUMIFS(DataRegularSeason20242025!$AB$3:$AB$1315,DataRegularSeason20242025!$B$3:$B$1315, "&lt;=" &amp; CO$1, DataRegularSeason20242025!$E$3:$E$1315, $A25)</f>
        <v>9</v>
      </c>
      <c r="CP25">
        <f>SUMIFS(DataRegularSeason20242025!$AA$3:$AA$1315,DataRegularSeason20242025!$B$3:$B$1315, "&lt;=" &amp; CP$1, DataRegularSeason20242025!$D$3:$D$1315, $A25)+SUMIFS(DataRegularSeason20242025!$AB$3:$AB$1315,DataRegularSeason20242025!$B$3:$B$1315, "&lt;=" &amp; CP$1, DataRegularSeason20242025!$E$3:$E$1315, $A25)</f>
        <v>9</v>
      </c>
      <c r="CQ25">
        <f>SUMIFS(DataRegularSeason20242025!$AA$3:$AA$1315,DataRegularSeason20242025!$B$3:$B$1315, "&lt;=" &amp; CQ$1, DataRegularSeason20242025!$D$3:$D$1315, $A25)+SUMIFS(DataRegularSeason20242025!$AB$3:$AB$1315,DataRegularSeason20242025!$B$3:$B$1315, "&lt;=" &amp; CQ$1, DataRegularSeason20242025!$E$3:$E$1315, $A25)</f>
        <v>9</v>
      </c>
      <c r="CR25">
        <f>SUMIFS(DataRegularSeason20242025!$AA$3:$AA$1315,DataRegularSeason20242025!$B$3:$B$1315, "&lt;=" &amp; CR$1, DataRegularSeason20242025!$D$3:$D$1315, $A25)+SUMIFS(DataRegularSeason20242025!$AB$3:$AB$1315,DataRegularSeason20242025!$B$3:$B$1315, "&lt;=" &amp; CR$1, DataRegularSeason20242025!$E$3:$E$1315, $A25)</f>
        <v>9</v>
      </c>
      <c r="CS25">
        <f>SUMIFS(DataRegularSeason20242025!$AA$3:$AA$1315,DataRegularSeason20242025!$B$3:$B$1315, "&lt;=" &amp; CS$1, DataRegularSeason20242025!$D$3:$D$1315, $A25)+SUMIFS(DataRegularSeason20242025!$AB$3:$AB$1315,DataRegularSeason20242025!$B$3:$B$1315, "&lt;=" &amp; CS$1, DataRegularSeason20242025!$E$3:$E$1315, $A25)</f>
        <v>9</v>
      </c>
      <c r="CT25">
        <f>SUMIFS(DataRegularSeason20242025!$AA$3:$AA$1315,DataRegularSeason20242025!$B$3:$B$1315, "&lt;=" &amp; CT$1, DataRegularSeason20242025!$D$3:$D$1315, $A25)+SUMIFS(DataRegularSeason20242025!$AB$3:$AB$1315,DataRegularSeason20242025!$B$3:$B$1315, "&lt;=" &amp; CT$1, DataRegularSeason20242025!$E$3:$E$1315, $A25)</f>
        <v>9</v>
      </c>
      <c r="CU25">
        <f>SUMIFS(DataRegularSeason20242025!$AA$3:$AA$1315,DataRegularSeason20242025!$B$3:$B$1315, "&lt;=" &amp; CU$1, DataRegularSeason20242025!$D$3:$D$1315, $A25)+SUMIFS(DataRegularSeason20242025!$AB$3:$AB$1315,DataRegularSeason20242025!$B$3:$B$1315, "&lt;=" &amp; CU$1, DataRegularSeason20242025!$E$3:$E$1315, $A25)</f>
        <v>9</v>
      </c>
      <c r="CV25">
        <f>SUMIFS(DataRegularSeason20242025!$AA$3:$AA$1315,DataRegularSeason20242025!$B$3:$B$1315, "&lt;=" &amp; CV$1, DataRegularSeason20242025!$D$3:$D$1315, $A25)+SUMIFS(DataRegularSeason20242025!$AB$3:$AB$1315,DataRegularSeason20242025!$B$3:$B$1315, "&lt;=" &amp; CV$1, DataRegularSeason20242025!$E$3:$E$1315, $A25)</f>
        <v>9</v>
      </c>
      <c r="CW25">
        <f>SUMIFS(DataRegularSeason20242025!$AA$3:$AA$1315,DataRegularSeason20242025!$B$3:$B$1315, "&lt;=" &amp; CW$1, DataRegularSeason20242025!$D$3:$D$1315, $A25)+SUMIFS(DataRegularSeason20242025!$AB$3:$AB$1315,DataRegularSeason20242025!$B$3:$B$1315, "&lt;=" &amp; CW$1, DataRegularSeason20242025!$E$3:$E$1315, $A25)</f>
        <v>9</v>
      </c>
      <c r="CX25">
        <f>SUMIFS(DataRegularSeason20242025!$AA$3:$AA$1315,DataRegularSeason20242025!$B$3:$B$1315, "&lt;=" &amp; CX$1, DataRegularSeason20242025!$D$3:$D$1315, $A25)+SUMIFS(DataRegularSeason20242025!$AB$3:$AB$1315,DataRegularSeason20242025!$B$3:$B$1315, "&lt;=" &amp; CX$1, DataRegularSeason20242025!$E$3:$E$1315, $A25)</f>
        <v>9</v>
      </c>
      <c r="CY25">
        <f>SUMIFS(DataRegularSeason20242025!$AA$3:$AA$1315,DataRegularSeason20242025!$B$3:$B$1315, "&lt;=" &amp; CY$1, DataRegularSeason20242025!$D$3:$D$1315, $A25)+SUMIFS(DataRegularSeason20242025!$AB$3:$AB$1315,DataRegularSeason20242025!$B$3:$B$1315, "&lt;=" &amp; CY$1, DataRegularSeason20242025!$E$3:$E$1315, $A25)</f>
        <v>9</v>
      </c>
      <c r="CZ25">
        <f>SUMIFS(DataRegularSeason20242025!$AA$3:$AA$1315,DataRegularSeason20242025!$B$3:$B$1315, "&lt;=" &amp; CZ$1, DataRegularSeason20242025!$D$3:$D$1315, $A25)+SUMIFS(DataRegularSeason20242025!$AB$3:$AB$1315,DataRegularSeason20242025!$B$3:$B$1315, "&lt;=" &amp; CZ$1, DataRegularSeason20242025!$E$3:$E$1315, $A25)</f>
        <v>9</v>
      </c>
      <c r="DA25">
        <f>SUMIFS(DataRegularSeason20242025!$AA$3:$AA$1315,DataRegularSeason20242025!$B$3:$B$1315, "&lt;=" &amp; DA$1, DataRegularSeason20242025!$D$3:$D$1315, $A25)+SUMIFS(DataRegularSeason20242025!$AB$3:$AB$1315,DataRegularSeason20242025!$B$3:$B$1315, "&lt;=" &amp; DA$1, DataRegularSeason20242025!$E$3:$E$1315, $A25)</f>
        <v>9</v>
      </c>
      <c r="DB25">
        <f>SUMIFS(DataRegularSeason20242025!$AA$3:$AA$1315,DataRegularSeason20242025!$B$3:$B$1315, "&lt;=" &amp; DB$1, DataRegularSeason20242025!$D$3:$D$1315, $A25)+SUMIFS(DataRegularSeason20242025!$AB$3:$AB$1315,DataRegularSeason20242025!$B$3:$B$1315, "&lt;=" &amp; DB$1, DataRegularSeason20242025!$E$3:$E$1315, $A25)</f>
        <v>9</v>
      </c>
      <c r="DC25">
        <f>SUMIFS(DataRegularSeason20242025!$AA$3:$AA$1315,DataRegularSeason20242025!$B$3:$B$1315, "&lt;=" &amp; DC$1, DataRegularSeason20242025!$D$3:$D$1315, $A25)+SUMIFS(DataRegularSeason20242025!$AB$3:$AB$1315,DataRegularSeason20242025!$B$3:$B$1315, "&lt;=" &amp; DC$1, DataRegularSeason20242025!$E$3:$E$1315, $A25)</f>
        <v>9</v>
      </c>
      <c r="DD25">
        <f>SUMIFS(DataRegularSeason20242025!$AA$3:$AA$1315,DataRegularSeason20242025!$B$3:$B$1315, "&lt;=" &amp; DD$1, DataRegularSeason20242025!$D$3:$D$1315, $A25)+SUMIFS(DataRegularSeason20242025!$AB$3:$AB$1315,DataRegularSeason20242025!$B$3:$B$1315, "&lt;=" &amp; DD$1, DataRegularSeason20242025!$E$3:$E$1315, $A25)</f>
        <v>9</v>
      </c>
      <c r="DE25">
        <f>SUMIFS(DataRegularSeason20242025!$AA$3:$AA$1315,DataRegularSeason20242025!$B$3:$B$1315, "&lt;=" &amp; DE$1, DataRegularSeason20242025!$D$3:$D$1315, $A25)+SUMIFS(DataRegularSeason20242025!$AB$3:$AB$1315,DataRegularSeason20242025!$B$3:$B$1315, "&lt;=" &amp; DE$1, DataRegularSeason20242025!$E$3:$E$1315, $A25)</f>
        <v>9</v>
      </c>
      <c r="DF25">
        <f>SUMIFS(DataRegularSeason20242025!$AA$3:$AA$1315,DataRegularSeason20242025!$B$3:$B$1315, "&lt;=" &amp; DF$1, DataRegularSeason20242025!$D$3:$D$1315, $A25)+SUMIFS(DataRegularSeason20242025!$AB$3:$AB$1315,DataRegularSeason20242025!$B$3:$B$1315, "&lt;=" &amp; DF$1, DataRegularSeason20242025!$E$3:$E$1315, $A25)</f>
        <v>9</v>
      </c>
      <c r="DG25">
        <f>SUMIFS(DataRegularSeason20242025!$AA$3:$AA$1315,DataRegularSeason20242025!$B$3:$B$1315, "&lt;=" &amp; DG$1, DataRegularSeason20242025!$D$3:$D$1315, $A25)+SUMIFS(DataRegularSeason20242025!$AB$3:$AB$1315,DataRegularSeason20242025!$B$3:$B$1315, "&lt;=" &amp; DG$1, DataRegularSeason20242025!$E$3:$E$1315, $A25)</f>
        <v>9</v>
      </c>
      <c r="DH25">
        <f>SUMIFS(DataRegularSeason20242025!$AA$3:$AA$1315,DataRegularSeason20242025!$B$3:$B$1315, "&lt;=" &amp; DH$1, DataRegularSeason20242025!$D$3:$D$1315, $A25)+SUMIFS(DataRegularSeason20242025!$AB$3:$AB$1315,DataRegularSeason20242025!$B$3:$B$1315, "&lt;=" &amp; DH$1, DataRegularSeason20242025!$E$3:$E$1315, $A25)</f>
        <v>9</v>
      </c>
      <c r="DI25">
        <f>SUMIFS(DataRegularSeason20242025!$AA$3:$AA$1315,DataRegularSeason20242025!$B$3:$B$1315, "&lt;=" &amp; DI$1, DataRegularSeason20242025!$D$3:$D$1315, $A25)+SUMIFS(DataRegularSeason20242025!$AB$3:$AB$1315,DataRegularSeason20242025!$B$3:$B$1315, "&lt;=" &amp; DI$1, DataRegularSeason20242025!$E$3:$E$1315, $A25)</f>
        <v>9</v>
      </c>
      <c r="DJ25">
        <f>SUMIFS(DataRegularSeason20242025!$AA$3:$AA$1315,DataRegularSeason20242025!$B$3:$B$1315, "&lt;=" &amp; DJ$1, DataRegularSeason20242025!$D$3:$D$1315, $A25)+SUMIFS(DataRegularSeason20242025!$AB$3:$AB$1315,DataRegularSeason20242025!$B$3:$B$1315, "&lt;=" &amp; DJ$1, DataRegularSeason20242025!$E$3:$E$1315, $A25)</f>
        <v>9</v>
      </c>
      <c r="DK25">
        <f>SUMIFS(DataRegularSeason20242025!$AA$3:$AA$1315,DataRegularSeason20242025!$B$3:$B$1315, "&lt;=" &amp; DK$1, DataRegularSeason20242025!$D$3:$D$1315, $A25)+SUMIFS(DataRegularSeason20242025!$AB$3:$AB$1315,DataRegularSeason20242025!$B$3:$B$1315, "&lt;=" &amp; DK$1, DataRegularSeason20242025!$E$3:$E$1315, $A25)</f>
        <v>9</v>
      </c>
      <c r="DL25">
        <f>SUMIFS(DataRegularSeason20242025!$AA$3:$AA$1315,DataRegularSeason20242025!$B$3:$B$1315, "&lt;=" &amp; DL$1, DataRegularSeason20242025!$D$3:$D$1315, $A25)+SUMIFS(DataRegularSeason20242025!$AB$3:$AB$1315,DataRegularSeason20242025!$B$3:$B$1315, "&lt;=" &amp; DL$1, DataRegularSeason20242025!$E$3:$E$1315, $A25)</f>
        <v>9</v>
      </c>
      <c r="DM25">
        <f>SUMIFS(DataRegularSeason20242025!$AA$3:$AA$1315,DataRegularSeason20242025!$B$3:$B$1315, "&lt;=" &amp; DM$1, DataRegularSeason20242025!$D$3:$D$1315, $A25)+SUMIFS(DataRegularSeason20242025!$AB$3:$AB$1315,DataRegularSeason20242025!$B$3:$B$1315, "&lt;=" &amp; DM$1, DataRegularSeason20242025!$E$3:$E$1315, $A25)</f>
        <v>9</v>
      </c>
      <c r="DN25">
        <f>SUMIFS(DataRegularSeason20242025!$AA$3:$AA$1315,DataRegularSeason20242025!$B$3:$B$1315, "&lt;=" &amp; DN$1, DataRegularSeason20242025!$D$3:$D$1315, $A25)+SUMIFS(DataRegularSeason20242025!$AB$3:$AB$1315,DataRegularSeason20242025!$B$3:$B$1315, "&lt;=" &amp; DN$1, DataRegularSeason20242025!$E$3:$E$1315, $A25)</f>
        <v>9</v>
      </c>
      <c r="DO25">
        <f>SUMIFS(DataRegularSeason20242025!$AA$3:$AA$1315,DataRegularSeason20242025!$B$3:$B$1315, "&lt;=" &amp; DO$1, DataRegularSeason20242025!$D$3:$D$1315, $A25)+SUMIFS(DataRegularSeason20242025!$AB$3:$AB$1315,DataRegularSeason20242025!$B$3:$B$1315, "&lt;=" &amp; DO$1, DataRegularSeason20242025!$E$3:$E$1315, $A25)</f>
        <v>9</v>
      </c>
      <c r="DP25">
        <f>SUMIFS(DataRegularSeason20242025!$AA$3:$AA$1315,DataRegularSeason20242025!$B$3:$B$1315, "&lt;=" &amp; DP$1, DataRegularSeason20242025!$D$3:$D$1315, $A25)+SUMIFS(DataRegularSeason20242025!$AB$3:$AB$1315,DataRegularSeason20242025!$B$3:$B$1315, "&lt;=" &amp; DP$1, DataRegularSeason20242025!$E$3:$E$1315, $A25)</f>
        <v>9</v>
      </c>
      <c r="DQ25">
        <f>SUMIFS(DataRegularSeason20242025!$AA$3:$AA$1315,DataRegularSeason20242025!$B$3:$B$1315, "&lt;=" &amp; DQ$1, DataRegularSeason20242025!$D$3:$D$1315, $A25)+SUMIFS(DataRegularSeason20242025!$AB$3:$AB$1315,DataRegularSeason20242025!$B$3:$B$1315, "&lt;=" &amp; DQ$1, DataRegularSeason20242025!$E$3:$E$1315, $A25)</f>
        <v>9</v>
      </c>
      <c r="DR25">
        <f>SUMIFS(DataRegularSeason20242025!$AA$3:$AA$1315,DataRegularSeason20242025!$B$3:$B$1315, "&lt;=" &amp; DR$1, DataRegularSeason20242025!$D$3:$D$1315, $A25)+SUMIFS(DataRegularSeason20242025!$AB$3:$AB$1315,DataRegularSeason20242025!$B$3:$B$1315, "&lt;=" &amp; DR$1, DataRegularSeason20242025!$E$3:$E$1315, $A25)</f>
        <v>9</v>
      </c>
      <c r="DS25">
        <f>SUMIFS(DataRegularSeason20242025!$AA$3:$AA$1315,DataRegularSeason20242025!$B$3:$B$1315, "&lt;=" &amp; DS$1, DataRegularSeason20242025!$D$3:$D$1315, $A25)+SUMIFS(DataRegularSeason20242025!$AB$3:$AB$1315,DataRegularSeason20242025!$B$3:$B$1315, "&lt;=" &amp; DS$1, DataRegularSeason20242025!$E$3:$E$1315, $A25)</f>
        <v>9</v>
      </c>
      <c r="DT25">
        <f>SUMIFS(DataRegularSeason20242025!$AA$3:$AA$1315,DataRegularSeason20242025!$B$3:$B$1315, "&lt;=" &amp; DT$1, DataRegularSeason20242025!$D$3:$D$1315, $A25)+SUMIFS(DataRegularSeason20242025!$AB$3:$AB$1315,DataRegularSeason20242025!$B$3:$B$1315, "&lt;=" &amp; DT$1, DataRegularSeason20242025!$E$3:$E$1315, $A25)</f>
        <v>9</v>
      </c>
      <c r="DU25">
        <f>SUMIFS(DataRegularSeason20242025!$AA$3:$AA$1315,DataRegularSeason20242025!$B$3:$B$1315, "&lt;=" &amp; DU$1, DataRegularSeason20242025!$D$3:$D$1315, $A25)+SUMIFS(DataRegularSeason20242025!$AB$3:$AB$1315,DataRegularSeason20242025!$B$3:$B$1315, "&lt;=" &amp; DU$1, DataRegularSeason20242025!$E$3:$E$1315, $A25)</f>
        <v>9</v>
      </c>
      <c r="DV25">
        <f>SUMIFS(DataRegularSeason20242025!$AA$3:$AA$1315,DataRegularSeason20242025!$B$3:$B$1315, "&lt;=" &amp; DV$1, DataRegularSeason20242025!$D$3:$D$1315, $A25)+SUMIFS(DataRegularSeason20242025!$AB$3:$AB$1315,DataRegularSeason20242025!$B$3:$B$1315, "&lt;=" &amp; DV$1, DataRegularSeason20242025!$E$3:$E$1315, $A25)</f>
        <v>9</v>
      </c>
      <c r="DW25">
        <f>SUMIFS(DataRegularSeason20242025!$AA$3:$AA$1315,DataRegularSeason20242025!$B$3:$B$1315, "&lt;=" &amp; DW$1, DataRegularSeason20242025!$D$3:$D$1315, $A25)+SUMIFS(DataRegularSeason20242025!$AB$3:$AB$1315,DataRegularSeason20242025!$B$3:$B$1315, "&lt;=" &amp; DW$1, DataRegularSeason20242025!$E$3:$E$1315, $A25)</f>
        <v>9</v>
      </c>
      <c r="DX25">
        <f>SUMIFS(DataRegularSeason20242025!$AA$3:$AA$1315,DataRegularSeason20242025!$B$3:$B$1315, "&lt;=" &amp; DX$1, DataRegularSeason20242025!$D$3:$D$1315, $A25)+SUMIFS(DataRegularSeason20242025!$AB$3:$AB$1315,DataRegularSeason20242025!$B$3:$B$1315, "&lt;=" &amp; DX$1, DataRegularSeason20242025!$E$3:$E$1315, $A25)</f>
        <v>9</v>
      </c>
      <c r="DY25">
        <f>SUMIFS(DataRegularSeason20242025!$AA$3:$AA$1315,DataRegularSeason20242025!$B$3:$B$1315, "&lt;=" &amp; DY$1, DataRegularSeason20242025!$D$3:$D$1315, $A25)+SUMIFS(DataRegularSeason20242025!$AB$3:$AB$1315,DataRegularSeason20242025!$B$3:$B$1315, "&lt;=" &amp; DY$1, DataRegularSeason20242025!$E$3:$E$1315, $A25)</f>
        <v>9</v>
      </c>
      <c r="DZ25">
        <f>SUMIFS(DataRegularSeason20242025!$AA$3:$AA$1315,DataRegularSeason20242025!$B$3:$B$1315, "&lt;=" &amp; DZ$1, DataRegularSeason20242025!$D$3:$D$1315, $A25)+SUMIFS(DataRegularSeason20242025!$AB$3:$AB$1315,DataRegularSeason20242025!$B$3:$B$1315, "&lt;=" &amp; DZ$1, DataRegularSeason20242025!$E$3:$E$1315, $A25)</f>
        <v>9</v>
      </c>
      <c r="EA25">
        <f>SUMIFS(DataRegularSeason20242025!$AA$3:$AA$1315,DataRegularSeason20242025!$B$3:$B$1315, "&lt;=" &amp; EA$1, DataRegularSeason20242025!$D$3:$D$1315, $A25)+SUMIFS(DataRegularSeason20242025!$AB$3:$AB$1315,DataRegularSeason20242025!$B$3:$B$1315, "&lt;=" &amp; EA$1, DataRegularSeason20242025!$E$3:$E$1315, $A25)</f>
        <v>9</v>
      </c>
      <c r="EB25">
        <f>SUMIFS(DataRegularSeason20242025!$AA$3:$AA$1315,DataRegularSeason20242025!$B$3:$B$1315, "&lt;=" &amp; EB$1, DataRegularSeason20242025!$D$3:$D$1315, $A25)+SUMIFS(DataRegularSeason20242025!$AB$3:$AB$1315,DataRegularSeason20242025!$B$3:$B$1315, "&lt;=" &amp; EB$1, DataRegularSeason20242025!$E$3:$E$1315, $A25)</f>
        <v>9</v>
      </c>
      <c r="EC25">
        <f>SUMIFS(DataRegularSeason20242025!$AA$3:$AA$1315,DataRegularSeason20242025!$B$3:$B$1315, "&lt;=" &amp; EC$1, DataRegularSeason20242025!$D$3:$D$1315, $A25)+SUMIFS(DataRegularSeason20242025!$AB$3:$AB$1315,DataRegularSeason20242025!$B$3:$B$1315, "&lt;=" &amp; EC$1, DataRegularSeason20242025!$E$3:$E$1315, $A25)</f>
        <v>9</v>
      </c>
      <c r="ED25">
        <f>SUMIFS(DataRegularSeason20242025!$AA$3:$AA$1315,DataRegularSeason20242025!$B$3:$B$1315, "&lt;=" &amp; ED$1, DataRegularSeason20242025!$D$3:$D$1315, $A25)+SUMIFS(DataRegularSeason20242025!$AB$3:$AB$1315,DataRegularSeason20242025!$B$3:$B$1315, "&lt;=" &amp; ED$1, DataRegularSeason20242025!$E$3:$E$1315, $A25)</f>
        <v>9</v>
      </c>
      <c r="EE25">
        <f>SUMIFS(DataRegularSeason20242025!$AA$3:$AA$1315,DataRegularSeason20242025!$B$3:$B$1315, "&lt;=" &amp; EE$1, DataRegularSeason20242025!$D$3:$D$1315, $A25)+SUMIFS(DataRegularSeason20242025!$AB$3:$AB$1315,DataRegularSeason20242025!$B$3:$B$1315, "&lt;=" &amp; EE$1, DataRegularSeason20242025!$E$3:$E$1315, $A25)</f>
        <v>9</v>
      </c>
      <c r="EF25">
        <f>SUMIFS(DataRegularSeason20242025!$AA$3:$AA$1315,DataRegularSeason20242025!$B$3:$B$1315, "&lt;=" &amp; EF$1, DataRegularSeason20242025!$D$3:$D$1315, $A25)+SUMIFS(DataRegularSeason20242025!$AB$3:$AB$1315,DataRegularSeason20242025!$B$3:$B$1315, "&lt;=" &amp; EF$1, DataRegularSeason20242025!$E$3:$E$1315, $A25)</f>
        <v>9</v>
      </c>
      <c r="EG25">
        <f>SUMIFS(DataRegularSeason20242025!$AA$3:$AA$1315,DataRegularSeason20242025!$B$3:$B$1315, "&lt;=" &amp; EG$1, DataRegularSeason20242025!$D$3:$D$1315, $A25)+SUMIFS(DataRegularSeason20242025!$AB$3:$AB$1315,DataRegularSeason20242025!$B$3:$B$1315, "&lt;=" &amp; EG$1, DataRegularSeason20242025!$E$3:$E$1315, $A25)</f>
        <v>9</v>
      </c>
      <c r="EH25">
        <f>SUMIFS(DataRegularSeason20242025!$AA$3:$AA$1315,DataRegularSeason20242025!$B$3:$B$1315, "&lt;=" &amp; EH$1, DataRegularSeason20242025!$D$3:$D$1315, $A25)+SUMIFS(DataRegularSeason20242025!$AB$3:$AB$1315,DataRegularSeason20242025!$B$3:$B$1315, "&lt;=" &amp; EH$1, DataRegularSeason20242025!$E$3:$E$1315, $A25)</f>
        <v>9</v>
      </c>
      <c r="EI25">
        <f>SUMIFS(DataRegularSeason20242025!$AA$3:$AA$1315,DataRegularSeason20242025!$B$3:$B$1315, "&lt;=" &amp; EI$1, DataRegularSeason20242025!$D$3:$D$1315, $A25)+SUMIFS(DataRegularSeason20242025!$AB$3:$AB$1315,DataRegularSeason20242025!$B$3:$B$1315, "&lt;=" &amp; EI$1, DataRegularSeason20242025!$E$3:$E$1315, $A25)</f>
        <v>9</v>
      </c>
      <c r="EJ25">
        <f>SUMIFS(DataRegularSeason20242025!$AA$3:$AA$1315,DataRegularSeason20242025!$B$3:$B$1315, "&lt;=" &amp; EJ$1, DataRegularSeason20242025!$D$3:$D$1315, $A25)+SUMIFS(DataRegularSeason20242025!$AB$3:$AB$1315,DataRegularSeason20242025!$B$3:$B$1315, "&lt;=" &amp; EJ$1, DataRegularSeason20242025!$E$3:$E$1315, $A25)</f>
        <v>9</v>
      </c>
      <c r="EK25">
        <f>SUMIFS(DataRegularSeason20242025!$AA$3:$AA$1315,DataRegularSeason20242025!$B$3:$B$1315, "&lt;=" &amp; EK$1, DataRegularSeason20242025!$D$3:$D$1315, $A25)+SUMIFS(DataRegularSeason20242025!$AB$3:$AB$1315,DataRegularSeason20242025!$B$3:$B$1315, "&lt;=" &amp; EK$1, DataRegularSeason20242025!$E$3:$E$1315, $A25)</f>
        <v>9</v>
      </c>
      <c r="EL25">
        <f>SUMIFS(DataRegularSeason20242025!$AA$3:$AA$1315,DataRegularSeason20242025!$B$3:$B$1315, "&lt;=" &amp; EL$1, DataRegularSeason20242025!$D$3:$D$1315, $A25)+SUMIFS(DataRegularSeason20242025!$AB$3:$AB$1315,DataRegularSeason20242025!$B$3:$B$1315, "&lt;=" &amp; EL$1, DataRegularSeason20242025!$E$3:$E$1315, $A25)</f>
        <v>9</v>
      </c>
      <c r="EM25">
        <f>SUMIFS(DataRegularSeason20242025!$AA$3:$AA$1315,DataRegularSeason20242025!$B$3:$B$1315, "&lt;=" &amp; EM$1, DataRegularSeason20242025!$D$3:$D$1315, $A25)+SUMIFS(DataRegularSeason20242025!$AB$3:$AB$1315,DataRegularSeason20242025!$B$3:$B$1315, "&lt;=" &amp; EM$1, DataRegularSeason20242025!$E$3:$E$1315, $A25)</f>
        <v>9</v>
      </c>
      <c r="EN25">
        <f>SUMIFS(DataRegularSeason20242025!$AA$3:$AA$1315,DataRegularSeason20242025!$B$3:$B$1315, "&lt;=" &amp; EN$1, DataRegularSeason20242025!$D$3:$D$1315, $A25)+SUMIFS(DataRegularSeason20242025!$AB$3:$AB$1315,DataRegularSeason20242025!$B$3:$B$1315, "&lt;=" &amp; EN$1, DataRegularSeason20242025!$E$3:$E$1315, $A25)</f>
        <v>9</v>
      </c>
      <c r="EO25">
        <f>SUMIFS(DataRegularSeason20242025!$AA$3:$AA$1315,DataRegularSeason20242025!$B$3:$B$1315, "&lt;=" &amp; EO$1, DataRegularSeason20242025!$D$3:$D$1315, $A25)+SUMIFS(DataRegularSeason20242025!$AB$3:$AB$1315,DataRegularSeason20242025!$B$3:$B$1315, "&lt;=" &amp; EO$1, DataRegularSeason20242025!$E$3:$E$1315, $A25)</f>
        <v>9</v>
      </c>
      <c r="EP25">
        <f>SUMIFS(DataRegularSeason20242025!$AA$3:$AA$1315,DataRegularSeason20242025!$B$3:$B$1315, "&lt;=" &amp; EP$1, DataRegularSeason20242025!$D$3:$D$1315, $A25)+SUMIFS(DataRegularSeason20242025!$AB$3:$AB$1315,DataRegularSeason20242025!$B$3:$B$1315, "&lt;=" &amp; EP$1, DataRegularSeason20242025!$E$3:$E$1315, $A25)</f>
        <v>9</v>
      </c>
      <c r="EQ25">
        <f>SUMIFS(DataRegularSeason20242025!$AA$3:$AA$1315,DataRegularSeason20242025!$B$3:$B$1315, "&lt;=" &amp; EQ$1, DataRegularSeason20242025!$D$3:$D$1315, $A25)+SUMIFS(DataRegularSeason20242025!$AB$3:$AB$1315,DataRegularSeason20242025!$B$3:$B$1315, "&lt;=" &amp; EQ$1, DataRegularSeason20242025!$E$3:$E$1315, $A25)</f>
        <v>9</v>
      </c>
      <c r="ER25">
        <f>SUMIFS(DataRegularSeason20242025!$AA$3:$AA$1315,DataRegularSeason20242025!$B$3:$B$1315, "&lt;=" &amp; ER$1, DataRegularSeason20242025!$D$3:$D$1315, $A25)+SUMIFS(DataRegularSeason20242025!$AB$3:$AB$1315,DataRegularSeason20242025!$B$3:$B$1315, "&lt;=" &amp; ER$1, DataRegularSeason20242025!$E$3:$E$1315, $A25)</f>
        <v>9</v>
      </c>
      <c r="ES25">
        <f>SUMIFS(DataRegularSeason20242025!$AA$3:$AA$1315,DataRegularSeason20242025!$B$3:$B$1315, "&lt;=" &amp; ES$1, DataRegularSeason20242025!$D$3:$D$1315, $A25)+SUMIFS(DataRegularSeason20242025!$AB$3:$AB$1315,DataRegularSeason20242025!$B$3:$B$1315, "&lt;=" &amp; ES$1, DataRegularSeason20242025!$E$3:$E$1315, $A25)</f>
        <v>9</v>
      </c>
      <c r="ET25">
        <f>SUMIFS(DataRegularSeason20242025!$AA$3:$AA$1315,DataRegularSeason20242025!$B$3:$B$1315, "&lt;=" &amp; ET$1, DataRegularSeason20242025!$D$3:$D$1315, $A25)+SUMIFS(DataRegularSeason20242025!$AB$3:$AB$1315,DataRegularSeason20242025!$B$3:$B$1315, "&lt;=" &amp; ET$1, DataRegularSeason20242025!$E$3:$E$1315, $A25)</f>
        <v>9</v>
      </c>
      <c r="EU25">
        <f>SUMIFS(DataRegularSeason20242025!$AA$3:$AA$1315,DataRegularSeason20242025!$B$3:$B$1315, "&lt;=" &amp; EU$1, DataRegularSeason20242025!$D$3:$D$1315, $A25)+SUMIFS(DataRegularSeason20242025!$AB$3:$AB$1315,DataRegularSeason20242025!$B$3:$B$1315, "&lt;=" &amp; EU$1, DataRegularSeason20242025!$E$3:$E$1315, $A25)</f>
        <v>9</v>
      </c>
      <c r="EV25">
        <f>SUMIFS(DataRegularSeason20242025!$AA$3:$AA$1315,DataRegularSeason20242025!$B$3:$B$1315, "&lt;=" &amp; EV$1, DataRegularSeason20242025!$D$3:$D$1315, $A25)+SUMIFS(DataRegularSeason20242025!$AB$3:$AB$1315,DataRegularSeason20242025!$B$3:$B$1315, "&lt;=" &amp; EV$1, DataRegularSeason20242025!$E$3:$E$1315, $A25)</f>
        <v>9</v>
      </c>
      <c r="EW25">
        <f>SUMIFS(DataRegularSeason20242025!$AA$3:$AA$1315,DataRegularSeason20242025!$B$3:$B$1315, "&lt;=" &amp; EW$1, DataRegularSeason20242025!$D$3:$D$1315, $A25)+SUMIFS(DataRegularSeason20242025!$AB$3:$AB$1315,DataRegularSeason20242025!$B$3:$B$1315, "&lt;=" &amp; EW$1, DataRegularSeason20242025!$E$3:$E$1315, $A25)</f>
        <v>9</v>
      </c>
      <c r="EX25">
        <f>SUMIFS(DataRegularSeason20242025!$AA$3:$AA$1315,DataRegularSeason20242025!$B$3:$B$1315, "&lt;=" &amp; EX$1, DataRegularSeason20242025!$D$3:$D$1315, $A25)+SUMIFS(DataRegularSeason20242025!$AB$3:$AB$1315,DataRegularSeason20242025!$B$3:$B$1315, "&lt;=" &amp; EX$1, DataRegularSeason20242025!$E$3:$E$1315, $A25)</f>
        <v>9</v>
      </c>
      <c r="EY25">
        <f>SUMIFS(DataRegularSeason20242025!$AA$3:$AA$1315,DataRegularSeason20242025!$B$3:$B$1315, "&lt;=" &amp; EY$1, DataRegularSeason20242025!$D$3:$D$1315, $A25)+SUMIFS(DataRegularSeason20242025!$AB$3:$AB$1315,DataRegularSeason20242025!$B$3:$B$1315, "&lt;=" &amp; EY$1, DataRegularSeason20242025!$E$3:$E$1315, $A25)</f>
        <v>9</v>
      </c>
      <c r="EZ25">
        <f>SUMIFS(DataRegularSeason20242025!$AA$3:$AA$1315,DataRegularSeason20242025!$B$3:$B$1315, "&lt;=" &amp; EZ$1, DataRegularSeason20242025!$D$3:$D$1315, $A25)+SUMIFS(DataRegularSeason20242025!$AB$3:$AB$1315,DataRegularSeason20242025!$B$3:$B$1315, "&lt;=" &amp; EZ$1, DataRegularSeason20242025!$E$3:$E$1315, $A25)</f>
        <v>9</v>
      </c>
      <c r="FA25">
        <f>SUMIFS(DataRegularSeason20242025!$AA$3:$AA$1315,DataRegularSeason20242025!$B$3:$B$1315, "&lt;=" &amp; FA$1, DataRegularSeason20242025!$D$3:$D$1315, $A25)+SUMIFS(DataRegularSeason20242025!$AB$3:$AB$1315,DataRegularSeason20242025!$B$3:$B$1315, "&lt;=" &amp; FA$1, DataRegularSeason20242025!$E$3:$E$1315, $A25)</f>
        <v>9</v>
      </c>
      <c r="FB25">
        <f>SUMIFS(DataRegularSeason20242025!$AA$3:$AA$1315,DataRegularSeason20242025!$B$3:$B$1315, "&lt;=" &amp; FB$1, DataRegularSeason20242025!$D$3:$D$1315, $A25)+SUMIFS(DataRegularSeason20242025!$AB$3:$AB$1315,DataRegularSeason20242025!$B$3:$B$1315, "&lt;=" &amp; FB$1, DataRegularSeason20242025!$E$3:$E$1315, $A25)</f>
        <v>9</v>
      </c>
      <c r="FC25">
        <f>SUMIFS(DataRegularSeason20242025!$AA$3:$AA$1315,DataRegularSeason20242025!$B$3:$B$1315, "&lt;=" &amp; FC$1, DataRegularSeason20242025!$D$3:$D$1315, $A25)+SUMIFS(DataRegularSeason20242025!$AB$3:$AB$1315,DataRegularSeason20242025!$B$3:$B$1315, "&lt;=" &amp; FC$1, DataRegularSeason20242025!$E$3:$E$1315, $A25)</f>
        <v>9</v>
      </c>
      <c r="FD25">
        <f>SUMIFS(DataRegularSeason20242025!$AA$3:$AA$1315,DataRegularSeason20242025!$B$3:$B$1315, "&lt;=" &amp; FD$1, DataRegularSeason20242025!$D$3:$D$1315, $A25)+SUMIFS(DataRegularSeason20242025!$AB$3:$AB$1315,DataRegularSeason20242025!$B$3:$B$1315, "&lt;=" &amp; FD$1, DataRegularSeason20242025!$E$3:$E$1315, $A25)</f>
        <v>9</v>
      </c>
      <c r="FE25">
        <f>SUMIFS(DataRegularSeason20242025!$AA$3:$AA$1315,DataRegularSeason20242025!$B$3:$B$1315, "&lt;=" &amp; FE$1, DataRegularSeason20242025!$D$3:$D$1315, $A25)+SUMIFS(DataRegularSeason20242025!$AB$3:$AB$1315,DataRegularSeason20242025!$B$3:$B$1315, "&lt;=" &amp; FE$1, DataRegularSeason20242025!$E$3:$E$1315, $A25)</f>
        <v>9</v>
      </c>
      <c r="FF25">
        <f>SUMIFS(DataRegularSeason20242025!$AA$3:$AA$1315,DataRegularSeason20242025!$B$3:$B$1315, "&lt;=" &amp; FF$1, DataRegularSeason20242025!$D$3:$D$1315, $A25)+SUMIFS(DataRegularSeason20242025!$AB$3:$AB$1315,DataRegularSeason20242025!$B$3:$B$1315, "&lt;=" &amp; FF$1, DataRegularSeason20242025!$E$3:$E$1315, $A25)</f>
        <v>9</v>
      </c>
      <c r="FG25">
        <f>SUMIFS(DataRegularSeason20242025!$AA$3:$AA$1315,DataRegularSeason20242025!$B$3:$B$1315, "&lt;=" &amp; FG$1, DataRegularSeason20242025!$D$3:$D$1315, $A25)+SUMIFS(DataRegularSeason20242025!$AB$3:$AB$1315,DataRegularSeason20242025!$B$3:$B$1315, "&lt;=" &amp; FG$1, DataRegularSeason20242025!$E$3:$E$1315, $A25)</f>
        <v>9</v>
      </c>
      <c r="FH25">
        <f>SUMIFS(DataRegularSeason20242025!$AA$3:$AA$1315,DataRegularSeason20242025!$B$3:$B$1315, "&lt;=" &amp; FH$1, DataRegularSeason20242025!$D$3:$D$1315, $A25)+SUMIFS(DataRegularSeason20242025!$AB$3:$AB$1315,DataRegularSeason20242025!$B$3:$B$1315, "&lt;=" &amp; FH$1, DataRegularSeason20242025!$E$3:$E$1315, $A25)</f>
        <v>9</v>
      </c>
      <c r="FI25">
        <f>SUMIFS(DataRegularSeason20242025!$AA$3:$AA$1315,DataRegularSeason20242025!$B$3:$B$1315, "&lt;=" &amp; FI$1, DataRegularSeason20242025!$D$3:$D$1315, $A25)+SUMIFS(DataRegularSeason20242025!$AB$3:$AB$1315,DataRegularSeason20242025!$B$3:$B$1315, "&lt;=" &amp; FI$1, DataRegularSeason20242025!$E$3:$E$1315, $A25)</f>
        <v>9</v>
      </c>
      <c r="FJ25">
        <f>SUMIFS(DataRegularSeason20242025!$AA$3:$AA$1315,DataRegularSeason20242025!$B$3:$B$1315, "&lt;=" &amp; FJ$1, DataRegularSeason20242025!$D$3:$D$1315, $A25)+SUMIFS(DataRegularSeason20242025!$AB$3:$AB$1315,DataRegularSeason20242025!$B$3:$B$1315, "&lt;=" &amp; FJ$1, DataRegularSeason20242025!$E$3:$E$1315, $A25)</f>
        <v>9</v>
      </c>
      <c r="FK25">
        <f>SUMIFS(DataRegularSeason20242025!$AA$3:$AA$1315,DataRegularSeason20242025!$B$3:$B$1315, "&lt;=" &amp; FK$1, DataRegularSeason20242025!$D$3:$D$1315, $A25)+SUMIFS(DataRegularSeason20242025!$AB$3:$AB$1315,DataRegularSeason20242025!$B$3:$B$1315, "&lt;=" &amp; FK$1, DataRegularSeason20242025!$E$3:$E$1315, $A25)</f>
        <v>9</v>
      </c>
      <c r="FL25">
        <f>SUMIFS(DataRegularSeason20242025!$AA$3:$AA$1315,DataRegularSeason20242025!$B$3:$B$1315, "&lt;=" &amp; FL$1, DataRegularSeason20242025!$D$3:$D$1315, $A25)+SUMIFS(DataRegularSeason20242025!$AB$3:$AB$1315,DataRegularSeason20242025!$B$3:$B$1315, "&lt;=" &amp; FL$1, DataRegularSeason20242025!$E$3:$E$1315, $A25)</f>
        <v>9</v>
      </c>
      <c r="FM25">
        <f>SUMIFS(DataRegularSeason20242025!$AA$3:$AA$1315,DataRegularSeason20242025!$B$3:$B$1315, "&lt;=" &amp; FM$1, DataRegularSeason20242025!$D$3:$D$1315, $A25)+SUMIFS(DataRegularSeason20242025!$AB$3:$AB$1315,DataRegularSeason20242025!$B$3:$B$1315, "&lt;=" &amp; FM$1, DataRegularSeason20242025!$E$3:$E$1315, $A25)</f>
        <v>9</v>
      </c>
      <c r="FN25">
        <f>SUMIFS(DataRegularSeason20242025!$AA$3:$AA$1315,DataRegularSeason20242025!$B$3:$B$1315, "&lt;=" &amp; FN$1, DataRegularSeason20242025!$D$3:$D$1315, $A25)+SUMIFS(DataRegularSeason20242025!$AB$3:$AB$1315,DataRegularSeason20242025!$B$3:$B$1315, "&lt;=" &amp; FN$1, DataRegularSeason20242025!$E$3:$E$1315, $A25)</f>
        <v>9</v>
      </c>
      <c r="FO25">
        <f>SUMIFS(DataRegularSeason20242025!$AA$3:$AA$1315,DataRegularSeason20242025!$B$3:$B$1315, "&lt;=" &amp; FO$1, DataRegularSeason20242025!$D$3:$D$1315, $A25)+SUMIFS(DataRegularSeason20242025!$AB$3:$AB$1315,DataRegularSeason20242025!$B$3:$B$1315, "&lt;=" &amp; FO$1, DataRegularSeason20242025!$E$3:$E$1315, $A25)</f>
        <v>9</v>
      </c>
      <c r="FP25">
        <f>SUMIFS(DataRegularSeason20242025!$AA$3:$AA$1315,DataRegularSeason20242025!$B$3:$B$1315, "&lt;=" &amp; FP$1, DataRegularSeason20242025!$D$3:$D$1315, $A25)+SUMIFS(DataRegularSeason20242025!$AB$3:$AB$1315,DataRegularSeason20242025!$B$3:$B$1315, "&lt;=" &amp; FP$1, DataRegularSeason20242025!$E$3:$E$1315, $A25)</f>
        <v>9</v>
      </c>
      <c r="FQ25">
        <f>SUMIFS(DataRegularSeason20242025!$AA$3:$AA$1315,DataRegularSeason20242025!$B$3:$B$1315, "&lt;=" &amp; FQ$1, DataRegularSeason20242025!$D$3:$D$1315, $A25)+SUMIFS(DataRegularSeason20242025!$AB$3:$AB$1315,DataRegularSeason20242025!$B$3:$B$1315, "&lt;=" &amp; FQ$1, DataRegularSeason20242025!$E$3:$E$1315, $A25)</f>
        <v>9</v>
      </c>
      <c r="FR25">
        <f>SUMIFS(DataRegularSeason20242025!$AA$3:$AA$1315,DataRegularSeason20242025!$B$3:$B$1315, "&lt;=" &amp; FR$1, DataRegularSeason20242025!$D$3:$D$1315, $A25)+SUMIFS(DataRegularSeason20242025!$AB$3:$AB$1315,DataRegularSeason20242025!$B$3:$B$1315, "&lt;=" &amp; FR$1, DataRegularSeason20242025!$E$3:$E$1315, $A25)</f>
        <v>9</v>
      </c>
      <c r="FS25">
        <f>SUMIFS(DataRegularSeason20242025!$AA$3:$AA$1315,DataRegularSeason20242025!$B$3:$B$1315, "&lt;=" &amp; FS$1, DataRegularSeason20242025!$D$3:$D$1315, $A25)+SUMIFS(DataRegularSeason20242025!$AB$3:$AB$1315,DataRegularSeason20242025!$B$3:$B$1315, "&lt;=" &amp; FS$1, DataRegularSeason20242025!$E$3:$E$1315, $A25)</f>
        <v>9</v>
      </c>
      <c r="FT25">
        <f>SUMIFS(DataRegularSeason20242025!$AA$3:$AA$1315,DataRegularSeason20242025!$B$3:$B$1315, "&lt;=" &amp; FT$1, DataRegularSeason20242025!$D$3:$D$1315, $A25)+SUMIFS(DataRegularSeason20242025!$AB$3:$AB$1315,DataRegularSeason20242025!$B$3:$B$1315, "&lt;=" &amp; FT$1, DataRegularSeason20242025!$E$3:$E$1315, $A25)</f>
        <v>9</v>
      </c>
      <c r="FU25">
        <f>SUMIFS(DataRegularSeason20242025!$AA$3:$AA$1315,DataRegularSeason20242025!$B$3:$B$1315, "&lt;=" &amp; FU$1, DataRegularSeason20242025!$D$3:$D$1315, $A25)+SUMIFS(DataRegularSeason20242025!$AB$3:$AB$1315,DataRegularSeason20242025!$B$3:$B$1315, "&lt;=" &amp; FU$1, DataRegularSeason20242025!$E$3:$E$1315, $A25)</f>
        <v>9</v>
      </c>
      <c r="FV25">
        <f>SUMIFS(DataRegularSeason20242025!$AA$3:$AA$1315,DataRegularSeason20242025!$B$3:$B$1315, "&lt;=" &amp; FV$1, DataRegularSeason20242025!$D$3:$D$1315, $A25)+SUMIFS(DataRegularSeason20242025!$AB$3:$AB$1315,DataRegularSeason20242025!$B$3:$B$1315, "&lt;=" &amp; FV$1, DataRegularSeason20242025!$E$3:$E$1315, $A25)</f>
        <v>9</v>
      </c>
      <c r="FW25">
        <f>SUMIFS(DataRegularSeason20242025!$AA$3:$AA$1315,DataRegularSeason20242025!$B$3:$B$1315, "&lt;=" &amp; FW$1, DataRegularSeason20242025!$D$3:$D$1315, $A25)+SUMIFS(DataRegularSeason20242025!$AB$3:$AB$1315,DataRegularSeason20242025!$B$3:$B$1315, "&lt;=" &amp; FW$1, DataRegularSeason20242025!$E$3:$E$1315, $A25)</f>
        <v>9</v>
      </c>
      <c r="FX25">
        <f>SUMIFS(DataRegularSeason20242025!$AA$3:$AA$1315,DataRegularSeason20242025!$B$3:$B$1315, "&lt;=" &amp; FX$1, DataRegularSeason20242025!$D$3:$D$1315, $A25)+SUMIFS(DataRegularSeason20242025!$AB$3:$AB$1315,DataRegularSeason20242025!$B$3:$B$1315, "&lt;=" &amp; FX$1, DataRegularSeason20242025!$E$3:$E$1315, $A25)</f>
        <v>9</v>
      </c>
      <c r="FY25">
        <f>SUMIFS(DataRegularSeason20242025!$AA$3:$AA$1315,DataRegularSeason20242025!$B$3:$B$1315, "&lt;=" &amp; FY$1, DataRegularSeason20242025!$D$3:$D$1315, $A25)+SUMIFS(DataRegularSeason20242025!$AB$3:$AB$1315,DataRegularSeason20242025!$B$3:$B$1315, "&lt;=" &amp; FY$1, DataRegularSeason20242025!$E$3:$E$1315, $A25)</f>
        <v>9</v>
      </c>
      <c r="FZ25">
        <f>SUMIFS(DataRegularSeason20242025!$AA$3:$AA$1315,DataRegularSeason20242025!$B$3:$B$1315, "&lt;=" &amp; FZ$1, DataRegularSeason20242025!$D$3:$D$1315, $A25)+SUMIFS(DataRegularSeason20242025!$AB$3:$AB$1315,DataRegularSeason20242025!$B$3:$B$1315, "&lt;=" &amp; FZ$1, DataRegularSeason20242025!$E$3:$E$1315, $A25)</f>
        <v>9</v>
      </c>
      <c r="GA25">
        <f>SUMIFS(DataRegularSeason20242025!$AA$3:$AA$1315,DataRegularSeason20242025!$B$3:$B$1315, "&lt;=" &amp; GA$1, DataRegularSeason20242025!$D$3:$D$1315, $A25)+SUMIFS(DataRegularSeason20242025!$AB$3:$AB$1315,DataRegularSeason20242025!$B$3:$B$1315, "&lt;=" &amp; GA$1, DataRegularSeason20242025!$E$3:$E$1315, $A25)</f>
        <v>9</v>
      </c>
      <c r="GB25">
        <f>SUMIFS(DataRegularSeason20242025!$AA$3:$AA$1315,DataRegularSeason20242025!$B$3:$B$1315, "&lt;=" &amp; GB$1, DataRegularSeason20242025!$D$3:$D$1315, $A25)+SUMIFS(DataRegularSeason20242025!$AB$3:$AB$1315,DataRegularSeason20242025!$B$3:$B$1315, "&lt;=" &amp; GB$1, DataRegularSeason20242025!$E$3:$E$1315, $A25)</f>
        <v>9</v>
      </c>
      <c r="GC25">
        <f>SUMIFS(DataRegularSeason20242025!$AA$3:$AA$1315,DataRegularSeason20242025!$B$3:$B$1315, "&lt;=" &amp; GC$1, DataRegularSeason20242025!$D$3:$D$1315, $A25)+SUMIFS(DataRegularSeason20242025!$AB$3:$AB$1315,DataRegularSeason20242025!$B$3:$B$1315, "&lt;=" &amp; GC$1, DataRegularSeason20242025!$E$3:$E$1315, $A25)</f>
        <v>9</v>
      </c>
      <c r="GD25">
        <f>SUMIFS(DataRegularSeason20242025!$AA$3:$AA$1315,DataRegularSeason20242025!$B$3:$B$1315, "&lt;=" &amp; GD$1, DataRegularSeason20242025!$D$3:$D$1315, $A25)+SUMIFS(DataRegularSeason20242025!$AB$3:$AB$1315,DataRegularSeason20242025!$B$3:$B$1315, "&lt;=" &amp; GD$1, DataRegularSeason20242025!$E$3:$E$1315, $A25)</f>
        <v>9</v>
      </c>
      <c r="GE25">
        <f>SUMIFS(DataRegularSeason20242025!$AA$3:$AA$1315,DataRegularSeason20242025!$B$3:$B$1315, "&lt;=" &amp; GE$1, DataRegularSeason20242025!$D$3:$D$1315, $A25)+SUMIFS(DataRegularSeason20242025!$AB$3:$AB$1315,DataRegularSeason20242025!$B$3:$B$1315, "&lt;=" &amp; GE$1, DataRegularSeason20242025!$E$3:$E$1315, $A25)</f>
        <v>9</v>
      </c>
      <c r="GF25">
        <f>SUMIFS(DataRegularSeason20242025!$AA$3:$AA$1315,DataRegularSeason20242025!$B$3:$B$1315, "&lt;=" &amp; GF$1, DataRegularSeason20242025!$D$3:$D$1315, $A25)+SUMIFS(DataRegularSeason20242025!$AB$3:$AB$1315,DataRegularSeason20242025!$B$3:$B$1315, "&lt;=" &amp; GF$1, DataRegularSeason20242025!$E$3:$E$1315, $A25)</f>
        <v>9</v>
      </c>
      <c r="GG25">
        <f>SUMIFS(DataRegularSeason20242025!$AA$3:$AA$1315,DataRegularSeason20242025!$B$3:$B$1315, "&lt;=" &amp; GG$1, DataRegularSeason20242025!$D$3:$D$1315, $A25)+SUMIFS(DataRegularSeason20242025!$AB$3:$AB$1315,DataRegularSeason20242025!$B$3:$B$1315, "&lt;=" &amp; GG$1, DataRegularSeason20242025!$E$3:$E$1315, $A25)</f>
        <v>9</v>
      </c>
      <c r="GH25">
        <f>SUMIFS(DataRegularSeason20242025!$AA$3:$AA$1315,DataRegularSeason20242025!$B$3:$B$1315, "&lt;=" &amp; GH$1, DataRegularSeason20242025!$D$3:$D$1315, $A25)+SUMIFS(DataRegularSeason20242025!$AB$3:$AB$1315,DataRegularSeason20242025!$B$3:$B$1315, "&lt;=" &amp; GH$1, DataRegularSeason20242025!$E$3:$E$1315, $A25)</f>
        <v>9</v>
      </c>
      <c r="GI25">
        <f>SUMIFS(DataRegularSeason20242025!$AA$3:$AA$1315,DataRegularSeason20242025!$B$3:$B$1315, "&lt;=" &amp; GI$1, DataRegularSeason20242025!$D$3:$D$1315, $A25)+SUMIFS(DataRegularSeason20242025!$AB$3:$AB$1315,DataRegularSeason20242025!$B$3:$B$1315, "&lt;=" &amp; GI$1, DataRegularSeason20242025!$E$3:$E$1315, $A25)</f>
        <v>9</v>
      </c>
      <c r="GJ25">
        <f>SUMIFS(DataRegularSeason20242025!$AA$3:$AA$1315,DataRegularSeason20242025!$B$3:$B$1315, "&lt;=" &amp; GJ$1, DataRegularSeason20242025!$D$3:$D$1315, $A25)+SUMIFS(DataRegularSeason20242025!$AB$3:$AB$1315,DataRegularSeason20242025!$B$3:$B$1315, "&lt;=" &amp; GJ$1, DataRegularSeason20242025!$E$3:$E$1315, $A25)</f>
        <v>9</v>
      </c>
      <c r="GK25">
        <f>SUMIFS(DataRegularSeason20242025!$AA$3:$AA$1315,DataRegularSeason20242025!$B$3:$B$1315, "&lt;=" &amp; GK$1, DataRegularSeason20242025!$D$3:$D$1315, $A25)+SUMIFS(DataRegularSeason20242025!$AB$3:$AB$1315,DataRegularSeason20242025!$B$3:$B$1315, "&lt;=" &amp; GK$1, DataRegularSeason20242025!$E$3:$E$1315, $A25)</f>
        <v>9</v>
      </c>
      <c r="GL25">
        <f>SUMIFS(DataRegularSeason20242025!$AA$3:$AA$1315,DataRegularSeason20242025!$B$3:$B$1315, "&lt;=" &amp; GL$1, DataRegularSeason20242025!$D$3:$D$1315, $A25)+SUMIFS(DataRegularSeason20242025!$AB$3:$AB$1315,DataRegularSeason20242025!$B$3:$B$1315, "&lt;=" &amp; GL$1, DataRegularSeason20242025!$E$3:$E$1315, $A25)</f>
        <v>9</v>
      </c>
      <c r="GM25">
        <f>SUMIFS(DataRegularSeason20242025!$AA$3:$AA$1315,DataRegularSeason20242025!$B$3:$B$1315, "&lt;=" &amp; GM$1, DataRegularSeason20242025!$D$3:$D$1315, $A25)+SUMIFS(DataRegularSeason20242025!$AB$3:$AB$1315,DataRegularSeason20242025!$B$3:$B$1315, "&lt;=" &amp; GM$1, DataRegularSeason20242025!$E$3:$E$1315, $A25)</f>
        <v>9</v>
      </c>
      <c r="GN25">
        <f>SUMIFS(DataRegularSeason20242025!$AA$3:$AA$1315,DataRegularSeason20242025!$B$3:$B$1315, "&lt;=" &amp; GN$1, DataRegularSeason20242025!$D$3:$D$1315, $A25)+SUMIFS(DataRegularSeason20242025!$AB$3:$AB$1315,DataRegularSeason20242025!$B$3:$B$1315, "&lt;=" &amp; GN$1, DataRegularSeason20242025!$E$3:$E$1315, $A25)</f>
        <v>9</v>
      </c>
      <c r="GO25">
        <f>SUMIFS(DataRegularSeason20242025!$AA$3:$AA$1315,DataRegularSeason20242025!$B$3:$B$1315, "&lt;=" &amp; GO$1, DataRegularSeason20242025!$D$3:$D$1315, $A25)+SUMIFS(DataRegularSeason20242025!$AB$3:$AB$1315,DataRegularSeason20242025!$B$3:$B$1315, "&lt;=" &amp; GO$1, DataRegularSeason20242025!$E$3:$E$1315, $A25)</f>
        <v>9</v>
      </c>
      <c r="GP25">
        <f>SUMIFS(DataRegularSeason20242025!$AA$3:$AA$1315,DataRegularSeason20242025!$B$3:$B$1315, "&lt;=" &amp; GP$1, DataRegularSeason20242025!$D$3:$D$1315, $A25)+SUMIFS(DataRegularSeason20242025!$AB$3:$AB$1315,DataRegularSeason20242025!$B$3:$B$1315, "&lt;=" &amp; GP$1, DataRegularSeason20242025!$E$3:$E$1315, $A25)</f>
        <v>9</v>
      </c>
      <c r="GQ25">
        <f>SUMIFS(DataRegularSeason20242025!$AA$3:$AA$1315,DataRegularSeason20242025!$B$3:$B$1315, "&lt;=" &amp; GQ$1, DataRegularSeason20242025!$D$3:$D$1315, $A25)+SUMIFS(DataRegularSeason20242025!$AB$3:$AB$1315,DataRegularSeason20242025!$B$3:$B$1315, "&lt;=" &amp; GQ$1, DataRegularSeason20242025!$E$3:$E$1315, $A25)</f>
        <v>9</v>
      </c>
      <c r="GR25">
        <f>SUMIFS(DataRegularSeason20242025!$AA$3:$AA$1315,DataRegularSeason20242025!$B$3:$B$1315, "&lt;=" &amp; GR$1, DataRegularSeason20242025!$D$3:$D$1315, $A25)+SUMIFS(DataRegularSeason20242025!$AB$3:$AB$1315,DataRegularSeason20242025!$B$3:$B$1315, "&lt;=" &amp; GR$1, DataRegularSeason20242025!$E$3:$E$1315, $A25)</f>
        <v>9</v>
      </c>
      <c r="GS25">
        <f>SUMIFS(DataRegularSeason20242025!$AA$3:$AA$1315,DataRegularSeason20242025!$B$3:$B$1315, "&lt;=" &amp; GS$1, DataRegularSeason20242025!$D$3:$D$1315, $A25)+SUMIFS(DataRegularSeason20242025!$AB$3:$AB$1315,DataRegularSeason20242025!$B$3:$B$1315, "&lt;=" &amp; GS$1, DataRegularSeason20242025!$E$3:$E$1315, $A25)</f>
        <v>9</v>
      </c>
      <c r="GT25">
        <f>SUMIFS(DataRegularSeason20242025!$AA$3:$AA$1315,DataRegularSeason20242025!$B$3:$B$1315, "&lt;=" &amp; GT$1, DataRegularSeason20242025!$D$3:$D$1315, $A25)+SUMIFS(DataRegularSeason20242025!$AB$3:$AB$1315,DataRegularSeason20242025!$B$3:$B$1315, "&lt;=" &amp; GT$1, DataRegularSeason20242025!$E$3:$E$1315, $A25)</f>
        <v>9</v>
      </c>
      <c r="GU25">
        <f>SUMIFS(DataRegularSeason20242025!$AA$3:$AA$1315,DataRegularSeason20242025!$B$3:$B$1315, "&lt;=" &amp; GU$1, DataRegularSeason20242025!$D$3:$D$1315, $A25)+SUMIFS(DataRegularSeason20242025!$AB$3:$AB$1315,DataRegularSeason20242025!$B$3:$B$1315, "&lt;=" &amp; GU$1, DataRegularSeason20242025!$E$3:$E$1315, $A25)</f>
        <v>9</v>
      </c>
    </row>
    <row r="26" spans="1:203" x14ac:dyDescent="0.25">
      <c r="A26" t="s">
        <v>28</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2</v>
      </c>
      <c r="M26">
        <f>SUMIFS(DataRegularSeason20242025!$AA$3:$AA$1315,DataRegularSeason20242025!$B$3:$B$1315, "&lt;=" &amp; M$1, DataRegularSeason20242025!$D$3:$D$1315, $A26)+SUMIFS(DataRegularSeason20242025!$AB$3:$AB$1315,DataRegularSeason20242025!$B$3:$B$1315, "&lt;=" &amp; M$1, DataRegularSeason20242025!$E$3:$E$1315, $A26)</f>
        <v>3</v>
      </c>
      <c r="N26">
        <f>SUMIFS(DataRegularSeason20242025!$AA$3:$AA$1315,DataRegularSeason20242025!$B$3:$B$1315, "&lt;=" &amp; N$1, DataRegularSeason20242025!$D$3:$D$1315, $A26)+SUMIFS(DataRegularSeason20242025!$AB$3:$AB$1315,DataRegularSeason20242025!$B$3:$B$1315, "&lt;=" &amp; N$1, DataRegularSeason20242025!$E$3:$E$1315, $A26)</f>
        <v>3</v>
      </c>
      <c r="O26">
        <f>SUMIFS(DataRegularSeason20242025!$AA$3:$AA$1315,DataRegularSeason20242025!$B$3:$B$1315, "&lt;=" &amp; O$1, DataRegularSeason20242025!$D$3:$D$1315, $A26)+SUMIFS(DataRegularSeason20242025!$AB$3:$AB$1315,DataRegularSeason20242025!$B$3:$B$1315, "&lt;=" &amp; O$1, DataRegularSeason20242025!$E$3:$E$1315, $A26)</f>
        <v>4</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6</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10</v>
      </c>
      <c r="Z26">
        <f>SUMIFS(DataRegularSeason20242025!$AA$3:$AA$1315,DataRegularSeason20242025!$B$3:$B$1315, "&lt;=" &amp; Z$1, DataRegularSeason20242025!$D$3:$D$1315, $A26)+SUMIFS(DataRegularSeason20242025!$AB$3:$AB$1315,DataRegularSeason20242025!$B$3:$B$1315, "&lt;=" &amp; Z$1, DataRegularSeason20242025!$E$3:$E$1315, $A26)</f>
        <v>10</v>
      </c>
      <c r="AA26">
        <f>SUMIFS(DataRegularSeason20242025!$AA$3:$AA$1315,DataRegularSeason20242025!$B$3:$B$1315, "&lt;=" &amp; AA$1, DataRegularSeason20242025!$D$3:$D$1315, $A26)+SUMIFS(DataRegularSeason20242025!$AB$3:$AB$1315,DataRegularSeason20242025!$B$3:$B$1315, "&lt;=" &amp; AA$1, DataRegularSeason20242025!$E$3:$E$1315, $A26)</f>
        <v>12</v>
      </c>
      <c r="AB26">
        <f>SUMIFS(DataRegularSeason20242025!$AA$3:$AA$1315,DataRegularSeason20242025!$B$3:$B$1315, "&lt;=" &amp; AB$1, DataRegularSeason20242025!$D$3:$D$1315, $A26)+SUMIFS(DataRegularSeason20242025!$AB$3:$AB$1315,DataRegularSeason20242025!$B$3:$B$1315, "&lt;=" &amp; AB$1, DataRegularSeason20242025!$E$3:$E$1315, $A26)</f>
        <v>12</v>
      </c>
      <c r="AC26">
        <f>SUMIFS(DataRegularSeason20242025!$AA$3:$AA$1315,DataRegularSeason20242025!$B$3:$B$1315, "&lt;=" &amp; AC$1, DataRegularSeason20242025!$D$3:$D$1315, $A26)+SUMIFS(DataRegularSeason20242025!$AB$3:$AB$1315,DataRegularSeason20242025!$B$3:$B$1315, "&lt;=" &amp; AC$1, DataRegularSeason20242025!$E$3:$E$1315, $A26)</f>
        <v>12</v>
      </c>
      <c r="AD26">
        <f>SUMIFS(DataRegularSeason20242025!$AA$3:$AA$1315,DataRegularSeason20242025!$B$3:$B$1315, "&lt;=" &amp; AD$1, DataRegularSeason20242025!$D$3:$D$1315, $A26)+SUMIFS(DataRegularSeason20242025!$AB$3:$AB$1315,DataRegularSeason20242025!$B$3:$B$1315, "&lt;=" &amp; AD$1, DataRegularSeason20242025!$E$3:$E$1315, $A26)</f>
        <v>12</v>
      </c>
      <c r="AE26">
        <f>SUMIFS(DataRegularSeason20242025!$AA$3:$AA$1315,DataRegularSeason20242025!$B$3:$B$1315, "&lt;=" &amp; AE$1, DataRegularSeason20242025!$D$3:$D$1315, $A26)+SUMIFS(DataRegularSeason20242025!$AB$3:$AB$1315,DataRegularSeason20242025!$B$3:$B$1315, "&lt;=" &amp; AE$1, DataRegularSeason20242025!$E$3:$E$1315, $A26)</f>
        <v>14</v>
      </c>
      <c r="AF26">
        <f>SUMIFS(DataRegularSeason20242025!$AA$3:$AA$1315,DataRegularSeason20242025!$B$3:$B$1315, "&lt;=" &amp; AF$1, DataRegularSeason20242025!$D$3:$D$1315, $A26)+SUMIFS(DataRegularSeason20242025!$AB$3:$AB$1315,DataRegularSeason20242025!$B$3:$B$1315, "&lt;=" &amp; AF$1, DataRegularSeason20242025!$E$3:$E$1315, $A26)</f>
        <v>14</v>
      </c>
      <c r="AG26">
        <f>SUMIFS(DataRegularSeason20242025!$AA$3:$AA$1315,DataRegularSeason20242025!$B$3:$B$1315, "&lt;=" &amp; AG$1, DataRegularSeason20242025!$D$3:$D$1315, $A26)+SUMIFS(DataRegularSeason20242025!$AB$3:$AB$1315,DataRegularSeason20242025!$B$3:$B$1315, "&lt;=" &amp; AG$1, DataRegularSeason20242025!$E$3:$E$1315, $A26)</f>
        <v>14</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19</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19</v>
      </c>
      <c r="AO26">
        <f>SUMIFS(DataRegularSeason20242025!$AA$3:$AA$1315,DataRegularSeason20242025!$B$3:$B$1315, "&lt;=" &amp; AO$1, DataRegularSeason20242025!$D$3:$D$1315, $A26)+SUMIFS(DataRegularSeason20242025!$AB$3:$AB$1315,DataRegularSeason20242025!$B$3:$B$1315, "&lt;=" &amp; AO$1, DataRegularSeason20242025!$E$3:$E$1315, $A26)</f>
        <v>19</v>
      </c>
      <c r="AP26">
        <f>SUMIFS(DataRegularSeason20242025!$AA$3:$AA$1315,DataRegularSeason20242025!$B$3:$B$1315, "&lt;=" &amp; AP$1, DataRegularSeason20242025!$D$3:$D$1315, $A26)+SUMIFS(DataRegularSeason20242025!$AB$3:$AB$1315,DataRegularSeason20242025!$B$3:$B$1315, "&lt;=" &amp; AP$1, DataRegularSeason20242025!$E$3:$E$1315, $A26)</f>
        <v>19</v>
      </c>
      <c r="AQ26">
        <f>SUMIFS(DataRegularSeason20242025!$AA$3:$AA$1315,DataRegularSeason20242025!$B$3:$B$1315, "&lt;=" &amp; AQ$1, DataRegularSeason20242025!$D$3:$D$1315, $A26)+SUMIFS(DataRegularSeason20242025!$AB$3:$AB$1315,DataRegularSeason20242025!$B$3:$B$1315, "&lt;=" &amp; AQ$1, DataRegularSeason20242025!$E$3:$E$1315, $A26)</f>
        <v>19</v>
      </c>
      <c r="AR26">
        <f>SUMIFS(DataRegularSeason20242025!$AA$3:$AA$1315,DataRegularSeason20242025!$B$3:$B$1315, "&lt;=" &amp; AR$1, DataRegularSeason20242025!$D$3:$D$1315, $A26)+SUMIFS(DataRegularSeason20242025!$AB$3:$AB$1315,DataRegularSeason20242025!$B$3:$B$1315, "&lt;=" &amp; AR$1, DataRegularSeason20242025!$E$3:$E$1315, $A26)</f>
        <v>19</v>
      </c>
      <c r="AS26">
        <f>SUMIFS(DataRegularSeason20242025!$AA$3:$AA$1315,DataRegularSeason20242025!$B$3:$B$1315, "&lt;=" &amp; AS$1, DataRegularSeason20242025!$D$3:$D$1315, $A26)+SUMIFS(DataRegularSeason20242025!$AB$3:$AB$1315,DataRegularSeason20242025!$B$3:$B$1315, "&lt;=" &amp; AS$1, DataRegularSeason20242025!$E$3:$E$1315, $A26)</f>
        <v>19</v>
      </c>
      <c r="AT26">
        <f>SUMIFS(DataRegularSeason20242025!$AA$3:$AA$1315,DataRegularSeason20242025!$B$3:$B$1315, "&lt;=" &amp; AT$1, DataRegularSeason20242025!$D$3:$D$1315, $A26)+SUMIFS(DataRegularSeason20242025!$AB$3:$AB$1315,DataRegularSeason20242025!$B$3:$B$1315, "&lt;=" &amp; AT$1, DataRegularSeason20242025!$E$3:$E$1315, $A26)</f>
        <v>19</v>
      </c>
      <c r="AU26">
        <f>SUMIFS(DataRegularSeason20242025!$AA$3:$AA$1315,DataRegularSeason20242025!$B$3:$B$1315, "&lt;=" &amp; AU$1, DataRegularSeason20242025!$D$3:$D$1315, $A26)+SUMIFS(DataRegularSeason20242025!$AB$3:$AB$1315,DataRegularSeason20242025!$B$3:$B$1315, "&lt;=" &amp; AU$1, DataRegularSeason20242025!$E$3:$E$1315, $A26)</f>
        <v>19</v>
      </c>
      <c r="AV26">
        <f>SUMIFS(DataRegularSeason20242025!$AA$3:$AA$1315,DataRegularSeason20242025!$B$3:$B$1315, "&lt;=" &amp; AV$1, DataRegularSeason20242025!$D$3:$D$1315, $A26)+SUMIFS(DataRegularSeason20242025!$AB$3:$AB$1315,DataRegularSeason20242025!$B$3:$B$1315, "&lt;=" &amp; AV$1, DataRegularSeason20242025!$E$3:$E$1315, $A26)</f>
        <v>19</v>
      </c>
      <c r="AW26">
        <f>SUMIFS(DataRegularSeason20242025!$AA$3:$AA$1315,DataRegularSeason20242025!$B$3:$B$1315, "&lt;=" &amp; AW$1, DataRegularSeason20242025!$D$3:$D$1315, $A26)+SUMIFS(DataRegularSeason20242025!$AB$3:$AB$1315,DataRegularSeason20242025!$B$3:$B$1315, "&lt;=" &amp; AW$1, DataRegularSeason20242025!$E$3:$E$1315, $A26)</f>
        <v>19</v>
      </c>
      <c r="AX26">
        <f>SUMIFS(DataRegularSeason20242025!$AA$3:$AA$1315,DataRegularSeason20242025!$B$3:$B$1315, "&lt;=" &amp; AX$1, DataRegularSeason20242025!$D$3:$D$1315, $A26)+SUMIFS(DataRegularSeason20242025!$AB$3:$AB$1315,DataRegularSeason20242025!$B$3:$B$1315, "&lt;=" &amp; AX$1, DataRegularSeason20242025!$E$3:$E$1315, $A26)</f>
        <v>19</v>
      </c>
      <c r="AY26">
        <f>SUMIFS(DataRegularSeason20242025!$AA$3:$AA$1315,DataRegularSeason20242025!$B$3:$B$1315, "&lt;=" &amp; AY$1, DataRegularSeason20242025!$D$3:$D$1315, $A26)+SUMIFS(DataRegularSeason20242025!$AB$3:$AB$1315,DataRegularSeason20242025!$B$3:$B$1315, "&lt;=" &amp; AY$1, DataRegularSeason20242025!$E$3:$E$1315, $A26)</f>
        <v>19</v>
      </c>
      <c r="AZ26">
        <f>SUMIFS(DataRegularSeason20242025!$AA$3:$AA$1315,DataRegularSeason20242025!$B$3:$B$1315, "&lt;=" &amp; AZ$1, DataRegularSeason20242025!$D$3:$D$1315, $A26)+SUMIFS(DataRegularSeason20242025!$AB$3:$AB$1315,DataRegularSeason20242025!$B$3:$B$1315, "&lt;=" &amp; AZ$1, DataRegularSeason20242025!$E$3:$E$1315, $A26)</f>
        <v>19</v>
      </c>
      <c r="BA26">
        <f>SUMIFS(DataRegularSeason20242025!$AA$3:$AA$1315,DataRegularSeason20242025!$B$3:$B$1315, "&lt;=" &amp; BA$1, DataRegularSeason20242025!$D$3:$D$1315, $A26)+SUMIFS(DataRegularSeason20242025!$AB$3:$AB$1315,DataRegularSeason20242025!$B$3:$B$1315, "&lt;=" &amp; BA$1, DataRegularSeason20242025!$E$3:$E$1315, $A26)</f>
        <v>19</v>
      </c>
      <c r="BB26">
        <f>SUMIFS(DataRegularSeason20242025!$AA$3:$AA$1315,DataRegularSeason20242025!$B$3:$B$1315, "&lt;=" &amp; BB$1, DataRegularSeason20242025!$D$3:$D$1315, $A26)+SUMIFS(DataRegularSeason20242025!$AB$3:$AB$1315,DataRegularSeason20242025!$B$3:$B$1315, "&lt;=" &amp; BB$1, DataRegularSeason20242025!$E$3:$E$1315, $A26)</f>
        <v>19</v>
      </c>
      <c r="BC26">
        <f>SUMIFS(DataRegularSeason20242025!$AA$3:$AA$1315,DataRegularSeason20242025!$B$3:$B$1315, "&lt;=" &amp; BC$1, DataRegularSeason20242025!$D$3:$D$1315, $A26)+SUMIFS(DataRegularSeason20242025!$AB$3:$AB$1315,DataRegularSeason20242025!$B$3:$B$1315, "&lt;=" &amp; BC$1, DataRegularSeason20242025!$E$3:$E$1315, $A26)</f>
        <v>19</v>
      </c>
      <c r="BD26">
        <f>SUMIFS(DataRegularSeason20242025!$AA$3:$AA$1315,DataRegularSeason20242025!$B$3:$B$1315, "&lt;=" &amp; BD$1, DataRegularSeason20242025!$D$3:$D$1315, $A26)+SUMIFS(DataRegularSeason20242025!$AB$3:$AB$1315,DataRegularSeason20242025!$B$3:$B$1315, "&lt;=" &amp; BD$1, DataRegularSeason20242025!$E$3:$E$1315, $A26)</f>
        <v>19</v>
      </c>
      <c r="BE26">
        <f>SUMIFS(DataRegularSeason20242025!$AA$3:$AA$1315,DataRegularSeason20242025!$B$3:$B$1315, "&lt;=" &amp; BE$1, DataRegularSeason20242025!$D$3:$D$1315, $A26)+SUMIFS(DataRegularSeason20242025!$AB$3:$AB$1315,DataRegularSeason20242025!$B$3:$B$1315, "&lt;=" &amp; BE$1, DataRegularSeason20242025!$E$3:$E$1315, $A26)</f>
        <v>19</v>
      </c>
      <c r="BF26">
        <f>SUMIFS(DataRegularSeason20242025!$AA$3:$AA$1315,DataRegularSeason20242025!$B$3:$B$1315, "&lt;=" &amp; BF$1, DataRegularSeason20242025!$D$3:$D$1315, $A26)+SUMIFS(DataRegularSeason20242025!$AB$3:$AB$1315,DataRegularSeason20242025!$B$3:$B$1315, "&lt;=" &amp; BF$1, DataRegularSeason20242025!$E$3:$E$1315, $A26)</f>
        <v>19</v>
      </c>
      <c r="BG26">
        <f>SUMIFS(DataRegularSeason20242025!$AA$3:$AA$1315,DataRegularSeason20242025!$B$3:$B$1315, "&lt;=" &amp; BG$1, DataRegularSeason20242025!$D$3:$D$1315, $A26)+SUMIFS(DataRegularSeason20242025!$AB$3:$AB$1315,DataRegularSeason20242025!$B$3:$B$1315, "&lt;=" &amp; BG$1, DataRegularSeason20242025!$E$3:$E$1315, $A26)</f>
        <v>19</v>
      </c>
      <c r="BH26">
        <f>SUMIFS(DataRegularSeason20242025!$AA$3:$AA$1315,DataRegularSeason20242025!$B$3:$B$1315, "&lt;=" &amp; BH$1, DataRegularSeason20242025!$D$3:$D$1315, $A26)+SUMIFS(DataRegularSeason20242025!$AB$3:$AB$1315,DataRegularSeason20242025!$B$3:$B$1315, "&lt;=" &amp; BH$1, DataRegularSeason20242025!$E$3:$E$1315, $A26)</f>
        <v>19</v>
      </c>
      <c r="BI26">
        <f>SUMIFS(DataRegularSeason20242025!$AA$3:$AA$1315,DataRegularSeason20242025!$B$3:$B$1315, "&lt;=" &amp; BI$1, DataRegularSeason20242025!$D$3:$D$1315, $A26)+SUMIFS(DataRegularSeason20242025!$AB$3:$AB$1315,DataRegularSeason20242025!$B$3:$B$1315, "&lt;=" &amp; BI$1, DataRegularSeason20242025!$E$3:$E$1315, $A26)</f>
        <v>19</v>
      </c>
      <c r="BJ26">
        <f>SUMIFS(DataRegularSeason20242025!$AA$3:$AA$1315,DataRegularSeason20242025!$B$3:$B$1315, "&lt;=" &amp; BJ$1, DataRegularSeason20242025!$D$3:$D$1315, $A26)+SUMIFS(DataRegularSeason20242025!$AB$3:$AB$1315,DataRegularSeason20242025!$B$3:$B$1315, "&lt;=" &amp; BJ$1, DataRegularSeason20242025!$E$3:$E$1315, $A26)</f>
        <v>19</v>
      </c>
      <c r="BK26">
        <f>SUMIFS(DataRegularSeason20242025!$AA$3:$AA$1315,DataRegularSeason20242025!$B$3:$B$1315, "&lt;=" &amp; BK$1, DataRegularSeason20242025!$D$3:$D$1315, $A26)+SUMIFS(DataRegularSeason20242025!$AB$3:$AB$1315,DataRegularSeason20242025!$B$3:$B$1315, "&lt;=" &amp; BK$1, DataRegularSeason20242025!$E$3:$E$1315, $A26)</f>
        <v>19</v>
      </c>
      <c r="BL26">
        <f>SUMIFS(DataRegularSeason20242025!$AA$3:$AA$1315,DataRegularSeason20242025!$B$3:$B$1315, "&lt;=" &amp; BL$1, DataRegularSeason20242025!$D$3:$D$1315, $A26)+SUMIFS(DataRegularSeason20242025!$AB$3:$AB$1315,DataRegularSeason20242025!$B$3:$B$1315, "&lt;=" &amp; BL$1, DataRegularSeason20242025!$E$3:$E$1315, $A26)</f>
        <v>19</v>
      </c>
      <c r="BM26">
        <f>SUMIFS(DataRegularSeason20242025!$AA$3:$AA$1315,DataRegularSeason20242025!$B$3:$B$1315, "&lt;=" &amp; BM$1, DataRegularSeason20242025!$D$3:$D$1315, $A26)+SUMIFS(DataRegularSeason20242025!$AB$3:$AB$1315,DataRegularSeason20242025!$B$3:$B$1315, "&lt;=" &amp; BM$1, DataRegularSeason20242025!$E$3:$E$1315, $A26)</f>
        <v>19</v>
      </c>
      <c r="BN26">
        <f>SUMIFS(DataRegularSeason20242025!$AA$3:$AA$1315,DataRegularSeason20242025!$B$3:$B$1315, "&lt;=" &amp; BN$1, DataRegularSeason20242025!$D$3:$D$1315, $A26)+SUMIFS(DataRegularSeason20242025!$AB$3:$AB$1315,DataRegularSeason20242025!$B$3:$B$1315, "&lt;=" &amp; BN$1, DataRegularSeason20242025!$E$3:$E$1315, $A26)</f>
        <v>19</v>
      </c>
      <c r="BO26">
        <f>SUMIFS(DataRegularSeason20242025!$AA$3:$AA$1315,DataRegularSeason20242025!$B$3:$B$1315, "&lt;=" &amp; BO$1, DataRegularSeason20242025!$D$3:$D$1315, $A26)+SUMIFS(DataRegularSeason20242025!$AB$3:$AB$1315,DataRegularSeason20242025!$B$3:$B$1315, "&lt;=" &amp; BO$1, DataRegularSeason20242025!$E$3:$E$1315, $A26)</f>
        <v>19</v>
      </c>
      <c r="BP26">
        <f>SUMIFS(DataRegularSeason20242025!$AA$3:$AA$1315,DataRegularSeason20242025!$B$3:$B$1315, "&lt;=" &amp; BP$1, DataRegularSeason20242025!$D$3:$D$1315, $A26)+SUMIFS(DataRegularSeason20242025!$AB$3:$AB$1315,DataRegularSeason20242025!$B$3:$B$1315, "&lt;=" &amp; BP$1, DataRegularSeason20242025!$E$3:$E$1315, $A26)</f>
        <v>19</v>
      </c>
      <c r="BQ26">
        <f>SUMIFS(DataRegularSeason20242025!$AA$3:$AA$1315,DataRegularSeason20242025!$B$3:$B$1315, "&lt;=" &amp; BQ$1, DataRegularSeason20242025!$D$3:$D$1315, $A26)+SUMIFS(DataRegularSeason20242025!$AB$3:$AB$1315,DataRegularSeason20242025!$B$3:$B$1315, "&lt;=" &amp; BQ$1, DataRegularSeason20242025!$E$3:$E$1315, $A26)</f>
        <v>19</v>
      </c>
      <c r="BR26">
        <f>SUMIFS(DataRegularSeason20242025!$AA$3:$AA$1315,DataRegularSeason20242025!$B$3:$B$1315, "&lt;=" &amp; BR$1, DataRegularSeason20242025!$D$3:$D$1315, $A26)+SUMIFS(DataRegularSeason20242025!$AB$3:$AB$1315,DataRegularSeason20242025!$B$3:$B$1315, "&lt;=" &amp; BR$1, DataRegularSeason20242025!$E$3:$E$1315, $A26)</f>
        <v>19</v>
      </c>
      <c r="BS26">
        <f>SUMIFS(DataRegularSeason20242025!$AA$3:$AA$1315,DataRegularSeason20242025!$B$3:$B$1315, "&lt;=" &amp; BS$1, DataRegularSeason20242025!$D$3:$D$1315, $A26)+SUMIFS(DataRegularSeason20242025!$AB$3:$AB$1315,DataRegularSeason20242025!$B$3:$B$1315, "&lt;=" &amp; BS$1, DataRegularSeason20242025!$E$3:$E$1315, $A26)</f>
        <v>19</v>
      </c>
      <c r="BT26">
        <f>SUMIFS(DataRegularSeason20242025!$AA$3:$AA$1315,DataRegularSeason20242025!$B$3:$B$1315, "&lt;=" &amp; BT$1, DataRegularSeason20242025!$D$3:$D$1315, $A26)+SUMIFS(DataRegularSeason20242025!$AB$3:$AB$1315,DataRegularSeason20242025!$B$3:$B$1315, "&lt;=" &amp; BT$1, DataRegularSeason20242025!$E$3:$E$1315, $A26)</f>
        <v>19</v>
      </c>
      <c r="BU26">
        <f>SUMIFS(DataRegularSeason20242025!$AA$3:$AA$1315,DataRegularSeason20242025!$B$3:$B$1315, "&lt;=" &amp; BU$1, DataRegularSeason20242025!$D$3:$D$1315, $A26)+SUMIFS(DataRegularSeason20242025!$AB$3:$AB$1315,DataRegularSeason20242025!$B$3:$B$1315, "&lt;=" &amp; BU$1, DataRegularSeason20242025!$E$3:$E$1315, $A26)</f>
        <v>19</v>
      </c>
      <c r="BV26">
        <f>SUMIFS(DataRegularSeason20242025!$AA$3:$AA$1315,DataRegularSeason20242025!$B$3:$B$1315, "&lt;=" &amp; BV$1, DataRegularSeason20242025!$D$3:$D$1315, $A26)+SUMIFS(DataRegularSeason20242025!$AB$3:$AB$1315,DataRegularSeason20242025!$B$3:$B$1315, "&lt;=" &amp; BV$1, DataRegularSeason20242025!$E$3:$E$1315, $A26)</f>
        <v>19</v>
      </c>
      <c r="BW26">
        <f>SUMIFS(DataRegularSeason20242025!$AA$3:$AA$1315,DataRegularSeason20242025!$B$3:$B$1315, "&lt;=" &amp; BW$1, DataRegularSeason20242025!$D$3:$D$1315, $A26)+SUMIFS(DataRegularSeason20242025!$AB$3:$AB$1315,DataRegularSeason20242025!$B$3:$B$1315, "&lt;=" &amp; BW$1, DataRegularSeason20242025!$E$3:$E$1315, $A26)</f>
        <v>19</v>
      </c>
      <c r="BX26">
        <f>SUMIFS(DataRegularSeason20242025!$AA$3:$AA$1315,DataRegularSeason20242025!$B$3:$B$1315, "&lt;=" &amp; BX$1, DataRegularSeason20242025!$D$3:$D$1315, $A26)+SUMIFS(DataRegularSeason20242025!$AB$3:$AB$1315,DataRegularSeason20242025!$B$3:$B$1315, "&lt;=" &amp; BX$1, DataRegularSeason20242025!$E$3:$E$1315, $A26)</f>
        <v>19</v>
      </c>
      <c r="BY26">
        <f>SUMIFS(DataRegularSeason20242025!$AA$3:$AA$1315,DataRegularSeason20242025!$B$3:$B$1315, "&lt;=" &amp; BY$1, DataRegularSeason20242025!$D$3:$D$1315, $A26)+SUMIFS(DataRegularSeason20242025!$AB$3:$AB$1315,DataRegularSeason20242025!$B$3:$B$1315, "&lt;=" &amp; BY$1, DataRegularSeason20242025!$E$3:$E$1315, $A26)</f>
        <v>19</v>
      </c>
      <c r="BZ26">
        <f>SUMIFS(DataRegularSeason20242025!$AA$3:$AA$1315,DataRegularSeason20242025!$B$3:$B$1315, "&lt;=" &amp; BZ$1, DataRegularSeason20242025!$D$3:$D$1315, $A26)+SUMIFS(DataRegularSeason20242025!$AB$3:$AB$1315,DataRegularSeason20242025!$B$3:$B$1315, "&lt;=" &amp; BZ$1, DataRegularSeason20242025!$E$3:$E$1315, $A26)</f>
        <v>19</v>
      </c>
      <c r="CA26">
        <f>SUMIFS(DataRegularSeason20242025!$AA$3:$AA$1315,DataRegularSeason20242025!$B$3:$B$1315, "&lt;=" &amp; CA$1, DataRegularSeason20242025!$D$3:$D$1315, $A26)+SUMIFS(DataRegularSeason20242025!$AB$3:$AB$1315,DataRegularSeason20242025!$B$3:$B$1315, "&lt;=" &amp; CA$1, DataRegularSeason20242025!$E$3:$E$1315, $A26)</f>
        <v>19</v>
      </c>
      <c r="CB26">
        <f>SUMIFS(DataRegularSeason20242025!$AA$3:$AA$1315,DataRegularSeason20242025!$B$3:$B$1315, "&lt;=" &amp; CB$1, DataRegularSeason20242025!$D$3:$D$1315, $A26)+SUMIFS(DataRegularSeason20242025!$AB$3:$AB$1315,DataRegularSeason20242025!$B$3:$B$1315, "&lt;=" &amp; CB$1, DataRegularSeason20242025!$E$3:$E$1315, $A26)</f>
        <v>19</v>
      </c>
      <c r="CC26">
        <f>SUMIFS(DataRegularSeason20242025!$AA$3:$AA$1315,DataRegularSeason20242025!$B$3:$B$1315, "&lt;=" &amp; CC$1, DataRegularSeason20242025!$D$3:$D$1315, $A26)+SUMIFS(DataRegularSeason20242025!$AB$3:$AB$1315,DataRegularSeason20242025!$B$3:$B$1315, "&lt;=" &amp; CC$1, DataRegularSeason20242025!$E$3:$E$1315, $A26)</f>
        <v>19</v>
      </c>
      <c r="CD26">
        <f>SUMIFS(DataRegularSeason20242025!$AA$3:$AA$1315,DataRegularSeason20242025!$B$3:$B$1315, "&lt;=" &amp; CD$1, DataRegularSeason20242025!$D$3:$D$1315, $A26)+SUMIFS(DataRegularSeason20242025!$AB$3:$AB$1315,DataRegularSeason20242025!$B$3:$B$1315, "&lt;=" &amp; CD$1, DataRegularSeason20242025!$E$3:$E$1315, $A26)</f>
        <v>19</v>
      </c>
      <c r="CE26">
        <f>SUMIFS(DataRegularSeason20242025!$AA$3:$AA$1315,DataRegularSeason20242025!$B$3:$B$1315, "&lt;=" &amp; CE$1, DataRegularSeason20242025!$D$3:$D$1315, $A26)+SUMIFS(DataRegularSeason20242025!$AB$3:$AB$1315,DataRegularSeason20242025!$B$3:$B$1315, "&lt;=" &amp; CE$1, DataRegularSeason20242025!$E$3:$E$1315, $A26)</f>
        <v>19</v>
      </c>
      <c r="CF26">
        <f>SUMIFS(DataRegularSeason20242025!$AA$3:$AA$1315,DataRegularSeason20242025!$B$3:$B$1315, "&lt;=" &amp; CF$1, DataRegularSeason20242025!$D$3:$D$1315, $A26)+SUMIFS(DataRegularSeason20242025!$AB$3:$AB$1315,DataRegularSeason20242025!$B$3:$B$1315, "&lt;=" &amp; CF$1, DataRegularSeason20242025!$E$3:$E$1315, $A26)</f>
        <v>19</v>
      </c>
      <c r="CG26">
        <f>SUMIFS(DataRegularSeason20242025!$AA$3:$AA$1315,DataRegularSeason20242025!$B$3:$B$1315, "&lt;=" &amp; CG$1, DataRegularSeason20242025!$D$3:$D$1315, $A26)+SUMIFS(DataRegularSeason20242025!$AB$3:$AB$1315,DataRegularSeason20242025!$B$3:$B$1315, "&lt;=" &amp; CG$1, DataRegularSeason20242025!$E$3:$E$1315, $A26)</f>
        <v>19</v>
      </c>
      <c r="CH26">
        <f>SUMIFS(DataRegularSeason20242025!$AA$3:$AA$1315,DataRegularSeason20242025!$B$3:$B$1315, "&lt;=" &amp; CH$1, DataRegularSeason20242025!$D$3:$D$1315, $A26)+SUMIFS(DataRegularSeason20242025!$AB$3:$AB$1315,DataRegularSeason20242025!$B$3:$B$1315, "&lt;=" &amp; CH$1, DataRegularSeason20242025!$E$3:$E$1315, $A26)</f>
        <v>19</v>
      </c>
      <c r="CI26">
        <f>SUMIFS(DataRegularSeason20242025!$AA$3:$AA$1315,DataRegularSeason20242025!$B$3:$B$1315, "&lt;=" &amp; CI$1, DataRegularSeason20242025!$D$3:$D$1315, $A26)+SUMIFS(DataRegularSeason20242025!$AB$3:$AB$1315,DataRegularSeason20242025!$B$3:$B$1315, "&lt;=" &amp; CI$1, DataRegularSeason20242025!$E$3:$E$1315, $A26)</f>
        <v>19</v>
      </c>
      <c r="CJ26">
        <f>SUMIFS(DataRegularSeason20242025!$AA$3:$AA$1315,DataRegularSeason20242025!$B$3:$B$1315, "&lt;=" &amp; CJ$1, DataRegularSeason20242025!$D$3:$D$1315, $A26)+SUMIFS(DataRegularSeason20242025!$AB$3:$AB$1315,DataRegularSeason20242025!$B$3:$B$1315, "&lt;=" &amp; CJ$1, DataRegularSeason20242025!$E$3:$E$1315, $A26)</f>
        <v>19</v>
      </c>
      <c r="CK26">
        <f>SUMIFS(DataRegularSeason20242025!$AA$3:$AA$1315,DataRegularSeason20242025!$B$3:$B$1315, "&lt;=" &amp; CK$1, DataRegularSeason20242025!$D$3:$D$1315, $A26)+SUMIFS(DataRegularSeason20242025!$AB$3:$AB$1315,DataRegularSeason20242025!$B$3:$B$1315, "&lt;=" &amp; CK$1, DataRegularSeason20242025!$E$3:$E$1315, $A26)</f>
        <v>19</v>
      </c>
      <c r="CL26">
        <f>SUMIFS(DataRegularSeason20242025!$AA$3:$AA$1315,DataRegularSeason20242025!$B$3:$B$1315, "&lt;=" &amp; CL$1, DataRegularSeason20242025!$D$3:$D$1315, $A26)+SUMIFS(DataRegularSeason20242025!$AB$3:$AB$1315,DataRegularSeason20242025!$B$3:$B$1315, "&lt;=" &amp; CL$1, DataRegularSeason20242025!$E$3:$E$1315, $A26)</f>
        <v>19</v>
      </c>
      <c r="CM26">
        <f>SUMIFS(DataRegularSeason20242025!$AA$3:$AA$1315,DataRegularSeason20242025!$B$3:$B$1315, "&lt;=" &amp; CM$1, DataRegularSeason20242025!$D$3:$D$1315, $A26)+SUMIFS(DataRegularSeason20242025!$AB$3:$AB$1315,DataRegularSeason20242025!$B$3:$B$1315, "&lt;=" &amp; CM$1, DataRegularSeason20242025!$E$3:$E$1315, $A26)</f>
        <v>19</v>
      </c>
      <c r="CN26">
        <f>SUMIFS(DataRegularSeason20242025!$AA$3:$AA$1315,DataRegularSeason20242025!$B$3:$B$1315, "&lt;=" &amp; CN$1, DataRegularSeason20242025!$D$3:$D$1315, $A26)+SUMIFS(DataRegularSeason20242025!$AB$3:$AB$1315,DataRegularSeason20242025!$B$3:$B$1315, "&lt;=" &amp; CN$1, DataRegularSeason20242025!$E$3:$E$1315, $A26)</f>
        <v>19</v>
      </c>
      <c r="CO26">
        <f>SUMIFS(DataRegularSeason20242025!$AA$3:$AA$1315,DataRegularSeason20242025!$B$3:$B$1315, "&lt;=" &amp; CO$1, DataRegularSeason20242025!$D$3:$D$1315, $A26)+SUMIFS(DataRegularSeason20242025!$AB$3:$AB$1315,DataRegularSeason20242025!$B$3:$B$1315, "&lt;=" &amp; CO$1, DataRegularSeason20242025!$E$3:$E$1315, $A26)</f>
        <v>19</v>
      </c>
      <c r="CP26">
        <f>SUMIFS(DataRegularSeason20242025!$AA$3:$AA$1315,DataRegularSeason20242025!$B$3:$B$1315, "&lt;=" &amp; CP$1, DataRegularSeason20242025!$D$3:$D$1315, $A26)+SUMIFS(DataRegularSeason20242025!$AB$3:$AB$1315,DataRegularSeason20242025!$B$3:$B$1315, "&lt;=" &amp; CP$1, DataRegularSeason20242025!$E$3:$E$1315, $A26)</f>
        <v>19</v>
      </c>
      <c r="CQ26">
        <f>SUMIFS(DataRegularSeason20242025!$AA$3:$AA$1315,DataRegularSeason20242025!$B$3:$B$1315, "&lt;=" &amp; CQ$1, DataRegularSeason20242025!$D$3:$D$1315, $A26)+SUMIFS(DataRegularSeason20242025!$AB$3:$AB$1315,DataRegularSeason20242025!$B$3:$B$1315, "&lt;=" &amp; CQ$1, DataRegularSeason20242025!$E$3:$E$1315, $A26)</f>
        <v>19</v>
      </c>
      <c r="CR26">
        <f>SUMIFS(DataRegularSeason20242025!$AA$3:$AA$1315,DataRegularSeason20242025!$B$3:$B$1315, "&lt;=" &amp; CR$1, DataRegularSeason20242025!$D$3:$D$1315, $A26)+SUMIFS(DataRegularSeason20242025!$AB$3:$AB$1315,DataRegularSeason20242025!$B$3:$B$1315, "&lt;=" &amp; CR$1, DataRegularSeason20242025!$E$3:$E$1315, $A26)</f>
        <v>19</v>
      </c>
      <c r="CS26">
        <f>SUMIFS(DataRegularSeason20242025!$AA$3:$AA$1315,DataRegularSeason20242025!$B$3:$B$1315, "&lt;=" &amp; CS$1, DataRegularSeason20242025!$D$3:$D$1315, $A26)+SUMIFS(DataRegularSeason20242025!$AB$3:$AB$1315,DataRegularSeason20242025!$B$3:$B$1315, "&lt;=" &amp; CS$1, DataRegularSeason20242025!$E$3:$E$1315, $A26)</f>
        <v>19</v>
      </c>
      <c r="CT26">
        <f>SUMIFS(DataRegularSeason20242025!$AA$3:$AA$1315,DataRegularSeason20242025!$B$3:$B$1315, "&lt;=" &amp; CT$1, DataRegularSeason20242025!$D$3:$D$1315, $A26)+SUMIFS(DataRegularSeason20242025!$AB$3:$AB$1315,DataRegularSeason20242025!$B$3:$B$1315, "&lt;=" &amp; CT$1, DataRegularSeason20242025!$E$3:$E$1315, $A26)</f>
        <v>19</v>
      </c>
      <c r="CU26">
        <f>SUMIFS(DataRegularSeason20242025!$AA$3:$AA$1315,DataRegularSeason20242025!$B$3:$B$1315, "&lt;=" &amp; CU$1, DataRegularSeason20242025!$D$3:$D$1315, $A26)+SUMIFS(DataRegularSeason20242025!$AB$3:$AB$1315,DataRegularSeason20242025!$B$3:$B$1315, "&lt;=" &amp; CU$1, DataRegularSeason20242025!$E$3:$E$1315, $A26)</f>
        <v>19</v>
      </c>
      <c r="CV26">
        <f>SUMIFS(DataRegularSeason20242025!$AA$3:$AA$1315,DataRegularSeason20242025!$B$3:$B$1315, "&lt;=" &amp; CV$1, DataRegularSeason20242025!$D$3:$D$1315, $A26)+SUMIFS(DataRegularSeason20242025!$AB$3:$AB$1315,DataRegularSeason20242025!$B$3:$B$1315, "&lt;=" &amp; CV$1, DataRegularSeason20242025!$E$3:$E$1315, $A26)</f>
        <v>19</v>
      </c>
      <c r="CW26">
        <f>SUMIFS(DataRegularSeason20242025!$AA$3:$AA$1315,DataRegularSeason20242025!$B$3:$B$1315, "&lt;=" &amp; CW$1, DataRegularSeason20242025!$D$3:$D$1315, $A26)+SUMIFS(DataRegularSeason20242025!$AB$3:$AB$1315,DataRegularSeason20242025!$B$3:$B$1315, "&lt;=" &amp; CW$1, DataRegularSeason20242025!$E$3:$E$1315, $A26)</f>
        <v>19</v>
      </c>
      <c r="CX26">
        <f>SUMIFS(DataRegularSeason20242025!$AA$3:$AA$1315,DataRegularSeason20242025!$B$3:$B$1315, "&lt;=" &amp; CX$1, DataRegularSeason20242025!$D$3:$D$1315, $A26)+SUMIFS(DataRegularSeason20242025!$AB$3:$AB$1315,DataRegularSeason20242025!$B$3:$B$1315, "&lt;=" &amp; CX$1, DataRegularSeason20242025!$E$3:$E$1315, $A26)</f>
        <v>19</v>
      </c>
      <c r="CY26">
        <f>SUMIFS(DataRegularSeason20242025!$AA$3:$AA$1315,DataRegularSeason20242025!$B$3:$B$1315, "&lt;=" &amp; CY$1, DataRegularSeason20242025!$D$3:$D$1315, $A26)+SUMIFS(DataRegularSeason20242025!$AB$3:$AB$1315,DataRegularSeason20242025!$B$3:$B$1315, "&lt;=" &amp; CY$1, DataRegularSeason20242025!$E$3:$E$1315, $A26)</f>
        <v>19</v>
      </c>
      <c r="CZ26">
        <f>SUMIFS(DataRegularSeason20242025!$AA$3:$AA$1315,DataRegularSeason20242025!$B$3:$B$1315, "&lt;=" &amp; CZ$1, DataRegularSeason20242025!$D$3:$D$1315, $A26)+SUMIFS(DataRegularSeason20242025!$AB$3:$AB$1315,DataRegularSeason20242025!$B$3:$B$1315, "&lt;=" &amp; CZ$1, DataRegularSeason20242025!$E$3:$E$1315, $A26)</f>
        <v>19</v>
      </c>
      <c r="DA26">
        <f>SUMIFS(DataRegularSeason20242025!$AA$3:$AA$1315,DataRegularSeason20242025!$B$3:$B$1315, "&lt;=" &amp; DA$1, DataRegularSeason20242025!$D$3:$D$1315, $A26)+SUMIFS(DataRegularSeason20242025!$AB$3:$AB$1315,DataRegularSeason20242025!$B$3:$B$1315, "&lt;=" &amp; DA$1, DataRegularSeason20242025!$E$3:$E$1315, $A26)</f>
        <v>19</v>
      </c>
      <c r="DB26">
        <f>SUMIFS(DataRegularSeason20242025!$AA$3:$AA$1315,DataRegularSeason20242025!$B$3:$B$1315, "&lt;=" &amp; DB$1, DataRegularSeason20242025!$D$3:$D$1315, $A26)+SUMIFS(DataRegularSeason20242025!$AB$3:$AB$1315,DataRegularSeason20242025!$B$3:$B$1315, "&lt;=" &amp; DB$1, DataRegularSeason20242025!$E$3:$E$1315, $A26)</f>
        <v>19</v>
      </c>
      <c r="DC26">
        <f>SUMIFS(DataRegularSeason20242025!$AA$3:$AA$1315,DataRegularSeason20242025!$B$3:$B$1315, "&lt;=" &amp; DC$1, DataRegularSeason20242025!$D$3:$D$1315, $A26)+SUMIFS(DataRegularSeason20242025!$AB$3:$AB$1315,DataRegularSeason20242025!$B$3:$B$1315, "&lt;=" &amp; DC$1, DataRegularSeason20242025!$E$3:$E$1315, $A26)</f>
        <v>19</v>
      </c>
      <c r="DD26">
        <f>SUMIFS(DataRegularSeason20242025!$AA$3:$AA$1315,DataRegularSeason20242025!$B$3:$B$1315, "&lt;=" &amp; DD$1, DataRegularSeason20242025!$D$3:$D$1315, $A26)+SUMIFS(DataRegularSeason20242025!$AB$3:$AB$1315,DataRegularSeason20242025!$B$3:$B$1315, "&lt;=" &amp; DD$1, DataRegularSeason20242025!$E$3:$E$1315, $A26)</f>
        <v>19</v>
      </c>
      <c r="DE26">
        <f>SUMIFS(DataRegularSeason20242025!$AA$3:$AA$1315,DataRegularSeason20242025!$B$3:$B$1315, "&lt;=" &amp; DE$1, DataRegularSeason20242025!$D$3:$D$1315, $A26)+SUMIFS(DataRegularSeason20242025!$AB$3:$AB$1315,DataRegularSeason20242025!$B$3:$B$1315, "&lt;=" &amp; DE$1, DataRegularSeason20242025!$E$3:$E$1315, $A26)</f>
        <v>19</v>
      </c>
      <c r="DF26">
        <f>SUMIFS(DataRegularSeason20242025!$AA$3:$AA$1315,DataRegularSeason20242025!$B$3:$B$1315, "&lt;=" &amp; DF$1, DataRegularSeason20242025!$D$3:$D$1315, $A26)+SUMIFS(DataRegularSeason20242025!$AB$3:$AB$1315,DataRegularSeason20242025!$B$3:$B$1315, "&lt;=" &amp; DF$1, DataRegularSeason20242025!$E$3:$E$1315, $A26)</f>
        <v>19</v>
      </c>
      <c r="DG26">
        <f>SUMIFS(DataRegularSeason20242025!$AA$3:$AA$1315,DataRegularSeason20242025!$B$3:$B$1315, "&lt;=" &amp; DG$1, DataRegularSeason20242025!$D$3:$D$1315, $A26)+SUMIFS(DataRegularSeason20242025!$AB$3:$AB$1315,DataRegularSeason20242025!$B$3:$B$1315, "&lt;=" &amp; DG$1, DataRegularSeason20242025!$E$3:$E$1315, $A26)</f>
        <v>19</v>
      </c>
      <c r="DH26">
        <f>SUMIFS(DataRegularSeason20242025!$AA$3:$AA$1315,DataRegularSeason20242025!$B$3:$B$1315, "&lt;=" &amp; DH$1, DataRegularSeason20242025!$D$3:$D$1315, $A26)+SUMIFS(DataRegularSeason20242025!$AB$3:$AB$1315,DataRegularSeason20242025!$B$3:$B$1315, "&lt;=" &amp; DH$1, DataRegularSeason20242025!$E$3:$E$1315, $A26)</f>
        <v>19</v>
      </c>
      <c r="DI26">
        <f>SUMIFS(DataRegularSeason20242025!$AA$3:$AA$1315,DataRegularSeason20242025!$B$3:$B$1315, "&lt;=" &amp; DI$1, DataRegularSeason20242025!$D$3:$D$1315, $A26)+SUMIFS(DataRegularSeason20242025!$AB$3:$AB$1315,DataRegularSeason20242025!$B$3:$B$1315, "&lt;=" &amp; DI$1, DataRegularSeason20242025!$E$3:$E$1315, $A26)</f>
        <v>19</v>
      </c>
      <c r="DJ26">
        <f>SUMIFS(DataRegularSeason20242025!$AA$3:$AA$1315,DataRegularSeason20242025!$B$3:$B$1315, "&lt;=" &amp; DJ$1, DataRegularSeason20242025!$D$3:$D$1315, $A26)+SUMIFS(DataRegularSeason20242025!$AB$3:$AB$1315,DataRegularSeason20242025!$B$3:$B$1315, "&lt;=" &amp; DJ$1, DataRegularSeason20242025!$E$3:$E$1315, $A26)</f>
        <v>19</v>
      </c>
      <c r="DK26">
        <f>SUMIFS(DataRegularSeason20242025!$AA$3:$AA$1315,DataRegularSeason20242025!$B$3:$B$1315, "&lt;=" &amp; DK$1, DataRegularSeason20242025!$D$3:$D$1315, $A26)+SUMIFS(DataRegularSeason20242025!$AB$3:$AB$1315,DataRegularSeason20242025!$B$3:$B$1315, "&lt;=" &amp; DK$1, DataRegularSeason20242025!$E$3:$E$1315, $A26)</f>
        <v>19</v>
      </c>
      <c r="DL26">
        <f>SUMIFS(DataRegularSeason20242025!$AA$3:$AA$1315,DataRegularSeason20242025!$B$3:$B$1315, "&lt;=" &amp; DL$1, DataRegularSeason20242025!$D$3:$D$1315, $A26)+SUMIFS(DataRegularSeason20242025!$AB$3:$AB$1315,DataRegularSeason20242025!$B$3:$B$1315, "&lt;=" &amp; DL$1, DataRegularSeason20242025!$E$3:$E$1315, $A26)</f>
        <v>19</v>
      </c>
      <c r="DM26">
        <f>SUMIFS(DataRegularSeason20242025!$AA$3:$AA$1315,DataRegularSeason20242025!$B$3:$B$1315, "&lt;=" &amp; DM$1, DataRegularSeason20242025!$D$3:$D$1315, $A26)+SUMIFS(DataRegularSeason20242025!$AB$3:$AB$1315,DataRegularSeason20242025!$B$3:$B$1315, "&lt;=" &amp; DM$1, DataRegularSeason20242025!$E$3:$E$1315, $A26)</f>
        <v>19</v>
      </c>
      <c r="DN26">
        <f>SUMIFS(DataRegularSeason20242025!$AA$3:$AA$1315,DataRegularSeason20242025!$B$3:$B$1315, "&lt;=" &amp; DN$1, DataRegularSeason20242025!$D$3:$D$1315, $A26)+SUMIFS(DataRegularSeason20242025!$AB$3:$AB$1315,DataRegularSeason20242025!$B$3:$B$1315, "&lt;=" &amp; DN$1, DataRegularSeason20242025!$E$3:$E$1315, $A26)</f>
        <v>19</v>
      </c>
      <c r="DO26">
        <f>SUMIFS(DataRegularSeason20242025!$AA$3:$AA$1315,DataRegularSeason20242025!$B$3:$B$1315, "&lt;=" &amp; DO$1, DataRegularSeason20242025!$D$3:$D$1315, $A26)+SUMIFS(DataRegularSeason20242025!$AB$3:$AB$1315,DataRegularSeason20242025!$B$3:$B$1315, "&lt;=" &amp; DO$1, DataRegularSeason20242025!$E$3:$E$1315, $A26)</f>
        <v>19</v>
      </c>
      <c r="DP26">
        <f>SUMIFS(DataRegularSeason20242025!$AA$3:$AA$1315,DataRegularSeason20242025!$B$3:$B$1315, "&lt;=" &amp; DP$1, DataRegularSeason20242025!$D$3:$D$1315, $A26)+SUMIFS(DataRegularSeason20242025!$AB$3:$AB$1315,DataRegularSeason20242025!$B$3:$B$1315, "&lt;=" &amp; DP$1, DataRegularSeason20242025!$E$3:$E$1315, $A26)</f>
        <v>19</v>
      </c>
      <c r="DQ26">
        <f>SUMIFS(DataRegularSeason20242025!$AA$3:$AA$1315,DataRegularSeason20242025!$B$3:$B$1315, "&lt;=" &amp; DQ$1, DataRegularSeason20242025!$D$3:$D$1315, $A26)+SUMIFS(DataRegularSeason20242025!$AB$3:$AB$1315,DataRegularSeason20242025!$B$3:$B$1315, "&lt;=" &amp; DQ$1, DataRegularSeason20242025!$E$3:$E$1315, $A26)</f>
        <v>19</v>
      </c>
      <c r="DR26">
        <f>SUMIFS(DataRegularSeason20242025!$AA$3:$AA$1315,DataRegularSeason20242025!$B$3:$B$1315, "&lt;=" &amp; DR$1, DataRegularSeason20242025!$D$3:$D$1315, $A26)+SUMIFS(DataRegularSeason20242025!$AB$3:$AB$1315,DataRegularSeason20242025!$B$3:$B$1315, "&lt;=" &amp; DR$1, DataRegularSeason20242025!$E$3:$E$1315, $A26)</f>
        <v>19</v>
      </c>
      <c r="DS26">
        <f>SUMIFS(DataRegularSeason20242025!$AA$3:$AA$1315,DataRegularSeason20242025!$B$3:$B$1315, "&lt;=" &amp; DS$1, DataRegularSeason20242025!$D$3:$D$1315, $A26)+SUMIFS(DataRegularSeason20242025!$AB$3:$AB$1315,DataRegularSeason20242025!$B$3:$B$1315, "&lt;=" &amp; DS$1, DataRegularSeason20242025!$E$3:$E$1315, $A26)</f>
        <v>19</v>
      </c>
      <c r="DT26">
        <f>SUMIFS(DataRegularSeason20242025!$AA$3:$AA$1315,DataRegularSeason20242025!$B$3:$B$1315, "&lt;=" &amp; DT$1, DataRegularSeason20242025!$D$3:$D$1315, $A26)+SUMIFS(DataRegularSeason20242025!$AB$3:$AB$1315,DataRegularSeason20242025!$B$3:$B$1315, "&lt;=" &amp; DT$1, DataRegularSeason20242025!$E$3:$E$1315, $A26)</f>
        <v>19</v>
      </c>
      <c r="DU26">
        <f>SUMIFS(DataRegularSeason20242025!$AA$3:$AA$1315,DataRegularSeason20242025!$B$3:$B$1315, "&lt;=" &amp; DU$1, DataRegularSeason20242025!$D$3:$D$1315, $A26)+SUMIFS(DataRegularSeason20242025!$AB$3:$AB$1315,DataRegularSeason20242025!$B$3:$B$1315, "&lt;=" &amp; DU$1, DataRegularSeason20242025!$E$3:$E$1315, $A26)</f>
        <v>19</v>
      </c>
      <c r="DV26">
        <f>SUMIFS(DataRegularSeason20242025!$AA$3:$AA$1315,DataRegularSeason20242025!$B$3:$B$1315, "&lt;=" &amp; DV$1, DataRegularSeason20242025!$D$3:$D$1315, $A26)+SUMIFS(DataRegularSeason20242025!$AB$3:$AB$1315,DataRegularSeason20242025!$B$3:$B$1315, "&lt;=" &amp; DV$1, DataRegularSeason20242025!$E$3:$E$1315, $A26)</f>
        <v>19</v>
      </c>
      <c r="DW26">
        <f>SUMIFS(DataRegularSeason20242025!$AA$3:$AA$1315,DataRegularSeason20242025!$B$3:$B$1315, "&lt;=" &amp; DW$1, DataRegularSeason20242025!$D$3:$D$1315, $A26)+SUMIFS(DataRegularSeason20242025!$AB$3:$AB$1315,DataRegularSeason20242025!$B$3:$B$1315, "&lt;=" &amp; DW$1, DataRegularSeason20242025!$E$3:$E$1315, $A26)</f>
        <v>19</v>
      </c>
      <c r="DX26">
        <f>SUMIFS(DataRegularSeason20242025!$AA$3:$AA$1315,DataRegularSeason20242025!$B$3:$B$1315, "&lt;=" &amp; DX$1, DataRegularSeason20242025!$D$3:$D$1315, $A26)+SUMIFS(DataRegularSeason20242025!$AB$3:$AB$1315,DataRegularSeason20242025!$B$3:$B$1315, "&lt;=" &amp; DX$1, DataRegularSeason20242025!$E$3:$E$1315, $A26)</f>
        <v>19</v>
      </c>
      <c r="DY26">
        <f>SUMIFS(DataRegularSeason20242025!$AA$3:$AA$1315,DataRegularSeason20242025!$B$3:$B$1315, "&lt;=" &amp; DY$1, DataRegularSeason20242025!$D$3:$D$1315, $A26)+SUMIFS(DataRegularSeason20242025!$AB$3:$AB$1315,DataRegularSeason20242025!$B$3:$B$1315, "&lt;=" &amp; DY$1, DataRegularSeason20242025!$E$3:$E$1315, $A26)</f>
        <v>19</v>
      </c>
      <c r="DZ26">
        <f>SUMIFS(DataRegularSeason20242025!$AA$3:$AA$1315,DataRegularSeason20242025!$B$3:$B$1315, "&lt;=" &amp; DZ$1, DataRegularSeason20242025!$D$3:$D$1315, $A26)+SUMIFS(DataRegularSeason20242025!$AB$3:$AB$1315,DataRegularSeason20242025!$B$3:$B$1315, "&lt;=" &amp; DZ$1, DataRegularSeason20242025!$E$3:$E$1315, $A26)</f>
        <v>19</v>
      </c>
      <c r="EA26">
        <f>SUMIFS(DataRegularSeason20242025!$AA$3:$AA$1315,DataRegularSeason20242025!$B$3:$B$1315, "&lt;=" &amp; EA$1, DataRegularSeason20242025!$D$3:$D$1315, $A26)+SUMIFS(DataRegularSeason20242025!$AB$3:$AB$1315,DataRegularSeason20242025!$B$3:$B$1315, "&lt;=" &amp; EA$1, DataRegularSeason20242025!$E$3:$E$1315, $A26)</f>
        <v>19</v>
      </c>
      <c r="EB26">
        <f>SUMIFS(DataRegularSeason20242025!$AA$3:$AA$1315,DataRegularSeason20242025!$B$3:$B$1315, "&lt;=" &amp; EB$1, DataRegularSeason20242025!$D$3:$D$1315, $A26)+SUMIFS(DataRegularSeason20242025!$AB$3:$AB$1315,DataRegularSeason20242025!$B$3:$B$1315, "&lt;=" &amp; EB$1, DataRegularSeason20242025!$E$3:$E$1315, $A26)</f>
        <v>19</v>
      </c>
      <c r="EC26">
        <f>SUMIFS(DataRegularSeason20242025!$AA$3:$AA$1315,DataRegularSeason20242025!$B$3:$B$1315, "&lt;=" &amp; EC$1, DataRegularSeason20242025!$D$3:$D$1315, $A26)+SUMIFS(DataRegularSeason20242025!$AB$3:$AB$1315,DataRegularSeason20242025!$B$3:$B$1315, "&lt;=" &amp; EC$1, DataRegularSeason20242025!$E$3:$E$1315, $A26)</f>
        <v>19</v>
      </c>
      <c r="ED26">
        <f>SUMIFS(DataRegularSeason20242025!$AA$3:$AA$1315,DataRegularSeason20242025!$B$3:$B$1315, "&lt;=" &amp; ED$1, DataRegularSeason20242025!$D$3:$D$1315, $A26)+SUMIFS(DataRegularSeason20242025!$AB$3:$AB$1315,DataRegularSeason20242025!$B$3:$B$1315, "&lt;=" &amp; ED$1, DataRegularSeason20242025!$E$3:$E$1315, $A26)</f>
        <v>19</v>
      </c>
      <c r="EE26">
        <f>SUMIFS(DataRegularSeason20242025!$AA$3:$AA$1315,DataRegularSeason20242025!$B$3:$B$1315, "&lt;=" &amp; EE$1, DataRegularSeason20242025!$D$3:$D$1315, $A26)+SUMIFS(DataRegularSeason20242025!$AB$3:$AB$1315,DataRegularSeason20242025!$B$3:$B$1315, "&lt;=" &amp; EE$1, DataRegularSeason20242025!$E$3:$E$1315, $A26)</f>
        <v>19</v>
      </c>
      <c r="EF26">
        <f>SUMIFS(DataRegularSeason20242025!$AA$3:$AA$1315,DataRegularSeason20242025!$B$3:$B$1315, "&lt;=" &amp; EF$1, DataRegularSeason20242025!$D$3:$D$1315, $A26)+SUMIFS(DataRegularSeason20242025!$AB$3:$AB$1315,DataRegularSeason20242025!$B$3:$B$1315, "&lt;=" &amp; EF$1, DataRegularSeason20242025!$E$3:$E$1315, $A26)</f>
        <v>19</v>
      </c>
      <c r="EG26">
        <f>SUMIFS(DataRegularSeason20242025!$AA$3:$AA$1315,DataRegularSeason20242025!$B$3:$B$1315, "&lt;=" &amp; EG$1, DataRegularSeason20242025!$D$3:$D$1315, $A26)+SUMIFS(DataRegularSeason20242025!$AB$3:$AB$1315,DataRegularSeason20242025!$B$3:$B$1315, "&lt;=" &amp; EG$1, DataRegularSeason20242025!$E$3:$E$1315, $A26)</f>
        <v>19</v>
      </c>
      <c r="EH26">
        <f>SUMIFS(DataRegularSeason20242025!$AA$3:$AA$1315,DataRegularSeason20242025!$B$3:$B$1315, "&lt;=" &amp; EH$1, DataRegularSeason20242025!$D$3:$D$1315, $A26)+SUMIFS(DataRegularSeason20242025!$AB$3:$AB$1315,DataRegularSeason20242025!$B$3:$B$1315, "&lt;=" &amp; EH$1, DataRegularSeason20242025!$E$3:$E$1315, $A26)</f>
        <v>19</v>
      </c>
      <c r="EI26">
        <f>SUMIFS(DataRegularSeason20242025!$AA$3:$AA$1315,DataRegularSeason20242025!$B$3:$B$1315, "&lt;=" &amp; EI$1, DataRegularSeason20242025!$D$3:$D$1315, $A26)+SUMIFS(DataRegularSeason20242025!$AB$3:$AB$1315,DataRegularSeason20242025!$B$3:$B$1315, "&lt;=" &amp; EI$1, DataRegularSeason20242025!$E$3:$E$1315, $A26)</f>
        <v>19</v>
      </c>
      <c r="EJ26">
        <f>SUMIFS(DataRegularSeason20242025!$AA$3:$AA$1315,DataRegularSeason20242025!$B$3:$B$1315, "&lt;=" &amp; EJ$1, DataRegularSeason20242025!$D$3:$D$1315, $A26)+SUMIFS(DataRegularSeason20242025!$AB$3:$AB$1315,DataRegularSeason20242025!$B$3:$B$1315, "&lt;=" &amp; EJ$1, DataRegularSeason20242025!$E$3:$E$1315, $A26)</f>
        <v>19</v>
      </c>
      <c r="EK26">
        <f>SUMIFS(DataRegularSeason20242025!$AA$3:$AA$1315,DataRegularSeason20242025!$B$3:$B$1315, "&lt;=" &amp; EK$1, DataRegularSeason20242025!$D$3:$D$1315, $A26)+SUMIFS(DataRegularSeason20242025!$AB$3:$AB$1315,DataRegularSeason20242025!$B$3:$B$1315, "&lt;=" &amp; EK$1, DataRegularSeason20242025!$E$3:$E$1315, $A26)</f>
        <v>19</v>
      </c>
      <c r="EL26">
        <f>SUMIFS(DataRegularSeason20242025!$AA$3:$AA$1315,DataRegularSeason20242025!$B$3:$B$1315, "&lt;=" &amp; EL$1, DataRegularSeason20242025!$D$3:$D$1315, $A26)+SUMIFS(DataRegularSeason20242025!$AB$3:$AB$1315,DataRegularSeason20242025!$B$3:$B$1315, "&lt;=" &amp; EL$1, DataRegularSeason20242025!$E$3:$E$1315, $A26)</f>
        <v>19</v>
      </c>
      <c r="EM26">
        <f>SUMIFS(DataRegularSeason20242025!$AA$3:$AA$1315,DataRegularSeason20242025!$B$3:$B$1315, "&lt;=" &amp; EM$1, DataRegularSeason20242025!$D$3:$D$1315, $A26)+SUMIFS(DataRegularSeason20242025!$AB$3:$AB$1315,DataRegularSeason20242025!$B$3:$B$1315, "&lt;=" &amp; EM$1, DataRegularSeason20242025!$E$3:$E$1315, $A26)</f>
        <v>19</v>
      </c>
      <c r="EN26">
        <f>SUMIFS(DataRegularSeason20242025!$AA$3:$AA$1315,DataRegularSeason20242025!$B$3:$B$1315, "&lt;=" &amp; EN$1, DataRegularSeason20242025!$D$3:$D$1315, $A26)+SUMIFS(DataRegularSeason20242025!$AB$3:$AB$1315,DataRegularSeason20242025!$B$3:$B$1315, "&lt;=" &amp; EN$1, DataRegularSeason20242025!$E$3:$E$1315, $A26)</f>
        <v>19</v>
      </c>
      <c r="EO26">
        <f>SUMIFS(DataRegularSeason20242025!$AA$3:$AA$1315,DataRegularSeason20242025!$B$3:$B$1315, "&lt;=" &amp; EO$1, DataRegularSeason20242025!$D$3:$D$1315, $A26)+SUMIFS(DataRegularSeason20242025!$AB$3:$AB$1315,DataRegularSeason20242025!$B$3:$B$1315, "&lt;=" &amp; EO$1, DataRegularSeason20242025!$E$3:$E$1315, $A26)</f>
        <v>19</v>
      </c>
      <c r="EP26">
        <f>SUMIFS(DataRegularSeason20242025!$AA$3:$AA$1315,DataRegularSeason20242025!$B$3:$B$1315, "&lt;=" &amp; EP$1, DataRegularSeason20242025!$D$3:$D$1315, $A26)+SUMIFS(DataRegularSeason20242025!$AB$3:$AB$1315,DataRegularSeason20242025!$B$3:$B$1315, "&lt;=" &amp; EP$1, DataRegularSeason20242025!$E$3:$E$1315, $A26)</f>
        <v>19</v>
      </c>
      <c r="EQ26">
        <f>SUMIFS(DataRegularSeason20242025!$AA$3:$AA$1315,DataRegularSeason20242025!$B$3:$B$1315, "&lt;=" &amp; EQ$1, DataRegularSeason20242025!$D$3:$D$1315, $A26)+SUMIFS(DataRegularSeason20242025!$AB$3:$AB$1315,DataRegularSeason20242025!$B$3:$B$1315, "&lt;=" &amp; EQ$1, DataRegularSeason20242025!$E$3:$E$1315, $A26)</f>
        <v>19</v>
      </c>
      <c r="ER26">
        <f>SUMIFS(DataRegularSeason20242025!$AA$3:$AA$1315,DataRegularSeason20242025!$B$3:$B$1315, "&lt;=" &amp; ER$1, DataRegularSeason20242025!$D$3:$D$1315, $A26)+SUMIFS(DataRegularSeason20242025!$AB$3:$AB$1315,DataRegularSeason20242025!$B$3:$B$1315, "&lt;=" &amp; ER$1, DataRegularSeason20242025!$E$3:$E$1315, $A26)</f>
        <v>19</v>
      </c>
      <c r="ES26">
        <f>SUMIFS(DataRegularSeason20242025!$AA$3:$AA$1315,DataRegularSeason20242025!$B$3:$B$1315, "&lt;=" &amp; ES$1, DataRegularSeason20242025!$D$3:$D$1315, $A26)+SUMIFS(DataRegularSeason20242025!$AB$3:$AB$1315,DataRegularSeason20242025!$B$3:$B$1315, "&lt;=" &amp; ES$1, DataRegularSeason20242025!$E$3:$E$1315, $A26)</f>
        <v>19</v>
      </c>
      <c r="ET26">
        <f>SUMIFS(DataRegularSeason20242025!$AA$3:$AA$1315,DataRegularSeason20242025!$B$3:$B$1315, "&lt;=" &amp; ET$1, DataRegularSeason20242025!$D$3:$D$1315, $A26)+SUMIFS(DataRegularSeason20242025!$AB$3:$AB$1315,DataRegularSeason20242025!$B$3:$B$1315, "&lt;=" &amp; ET$1, DataRegularSeason20242025!$E$3:$E$1315, $A26)</f>
        <v>19</v>
      </c>
      <c r="EU26">
        <f>SUMIFS(DataRegularSeason20242025!$AA$3:$AA$1315,DataRegularSeason20242025!$B$3:$B$1315, "&lt;=" &amp; EU$1, DataRegularSeason20242025!$D$3:$D$1315, $A26)+SUMIFS(DataRegularSeason20242025!$AB$3:$AB$1315,DataRegularSeason20242025!$B$3:$B$1315, "&lt;=" &amp; EU$1, DataRegularSeason20242025!$E$3:$E$1315, $A26)</f>
        <v>19</v>
      </c>
      <c r="EV26">
        <f>SUMIFS(DataRegularSeason20242025!$AA$3:$AA$1315,DataRegularSeason20242025!$B$3:$B$1315, "&lt;=" &amp; EV$1, DataRegularSeason20242025!$D$3:$D$1315, $A26)+SUMIFS(DataRegularSeason20242025!$AB$3:$AB$1315,DataRegularSeason20242025!$B$3:$B$1315, "&lt;=" &amp; EV$1, DataRegularSeason20242025!$E$3:$E$1315, $A26)</f>
        <v>19</v>
      </c>
      <c r="EW26">
        <f>SUMIFS(DataRegularSeason20242025!$AA$3:$AA$1315,DataRegularSeason20242025!$B$3:$B$1315, "&lt;=" &amp; EW$1, DataRegularSeason20242025!$D$3:$D$1315, $A26)+SUMIFS(DataRegularSeason20242025!$AB$3:$AB$1315,DataRegularSeason20242025!$B$3:$B$1315, "&lt;=" &amp; EW$1, DataRegularSeason20242025!$E$3:$E$1315, $A26)</f>
        <v>19</v>
      </c>
      <c r="EX26">
        <f>SUMIFS(DataRegularSeason20242025!$AA$3:$AA$1315,DataRegularSeason20242025!$B$3:$B$1315, "&lt;=" &amp; EX$1, DataRegularSeason20242025!$D$3:$D$1315, $A26)+SUMIFS(DataRegularSeason20242025!$AB$3:$AB$1315,DataRegularSeason20242025!$B$3:$B$1315, "&lt;=" &amp; EX$1, DataRegularSeason20242025!$E$3:$E$1315, $A26)</f>
        <v>19</v>
      </c>
      <c r="EY26">
        <f>SUMIFS(DataRegularSeason20242025!$AA$3:$AA$1315,DataRegularSeason20242025!$B$3:$B$1315, "&lt;=" &amp; EY$1, DataRegularSeason20242025!$D$3:$D$1315, $A26)+SUMIFS(DataRegularSeason20242025!$AB$3:$AB$1315,DataRegularSeason20242025!$B$3:$B$1315, "&lt;=" &amp; EY$1, DataRegularSeason20242025!$E$3:$E$1315, $A26)</f>
        <v>19</v>
      </c>
      <c r="EZ26">
        <f>SUMIFS(DataRegularSeason20242025!$AA$3:$AA$1315,DataRegularSeason20242025!$B$3:$B$1315, "&lt;=" &amp; EZ$1, DataRegularSeason20242025!$D$3:$D$1315, $A26)+SUMIFS(DataRegularSeason20242025!$AB$3:$AB$1315,DataRegularSeason20242025!$B$3:$B$1315, "&lt;=" &amp; EZ$1, DataRegularSeason20242025!$E$3:$E$1315, $A26)</f>
        <v>19</v>
      </c>
      <c r="FA26">
        <f>SUMIFS(DataRegularSeason20242025!$AA$3:$AA$1315,DataRegularSeason20242025!$B$3:$B$1315, "&lt;=" &amp; FA$1, DataRegularSeason20242025!$D$3:$D$1315, $A26)+SUMIFS(DataRegularSeason20242025!$AB$3:$AB$1315,DataRegularSeason20242025!$B$3:$B$1315, "&lt;=" &amp; FA$1, DataRegularSeason20242025!$E$3:$E$1315, $A26)</f>
        <v>19</v>
      </c>
      <c r="FB26">
        <f>SUMIFS(DataRegularSeason20242025!$AA$3:$AA$1315,DataRegularSeason20242025!$B$3:$B$1315, "&lt;=" &amp; FB$1, DataRegularSeason20242025!$D$3:$D$1315, $A26)+SUMIFS(DataRegularSeason20242025!$AB$3:$AB$1315,DataRegularSeason20242025!$B$3:$B$1315, "&lt;=" &amp; FB$1, DataRegularSeason20242025!$E$3:$E$1315, $A26)</f>
        <v>19</v>
      </c>
      <c r="FC26">
        <f>SUMIFS(DataRegularSeason20242025!$AA$3:$AA$1315,DataRegularSeason20242025!$B$3:$B$1315, "&lt;=" &amp; FC$1, DataRegularSeason20242025!$D$3:$D$1315, $A26)+SUMIFS(DataRegularSeason20242025!$AB$3:$AB$1315,DataRegularSeason20242025!$B$3:$B$1315, "&lt;=" &amp; FC$1, DataRegularSeason20242025!$E$3:$E$1315, $A26)</f>
        <v>19</v>
      </c>
      <c r="FD26">
        <f>SUMIFS(DataRegularSeason20242025!$AA$3:$AA$1315,DataRegularSeason20242025!$B$3:$B$1315, "&lt;=" &amp; FD$1, DataRegularSeason20242025!$D$3:$D$1315, $A26)+SUMIFS(DataRegularSeason20242025!$AB$3:$AB$1315,DataRegularSeason20242025!$B$3:$B$1315, "&lt;=" &amp; FD$1, DataRegularSeason20242025!$E$3:$E$1315, $A26)</f>
        <v>19</v>
      </c>
      <c r="FE26">
        <f>SUMIFS(DataRegularSeason20242025!$AA$3:$AA$1315,DataRegularSeason20242025!$B$3:$B$1315, "&lt;=" &amp; FE$1, DataRegularSeason20242025!$D$3:$D$1315, $A26)+SUMIFS(DataRegularSeason20242025!$AB$3:$AB$1315,DataRegularSeason20242025!$B$3:$B$1315, "&lt;=" &amp; FE$1, DataRegularSeason20242025!$E$3:$E$1315, $A26)</f>
        <v>19</v>
      </c>
      <c r="FF26">
        <f>SUMIFS(DataRegularSeason20242025!$AA$3:$AA$1315,DataRegularSeason20242025!$B$3:$B$1315, "&lt;=" &amp; FF$1, DataRegularSeason20242025!$D$3:$D$1315, $A26)+SUMIFS(DataRegularSeason20242025!$AB$3:$AB$1315,DataRegularSeason20242025!$B$3:$B$1315, "&lt;=" &amp; FF$1, DataRegularSeason20242025!$E$3:$E$1315, $A26)</f>
        <v>19</v>
      </c>
      <c r="FG26">
        <f>SUMIFS(DataRegularSeason20242025!$AA$3:$AA$1315,DataRegularSeason20242025!$B$3:$B$1315, "&lt;=" &amp; FG$1, DataRegularSeason20242025!$D$3:$D$1315, $A26)+SUMIFS(DataRegularSeason20242025!$AB$3:$AB$1315,DataRegularSeason20242025!$B$3:$B$1315, "&lt;=" &amp; FG$1, DataRegularSeason20242025!$E$3:$E$1315, $A26)</f>
        <v>19</v>
      </c>
      <c r="FH26">
        <f>SUMIFS(DataRegularSeason20242025!$AA$3:$AA$1315,DataRegularSeason20242025!$B$3:$B$1315, "&lt;=" &amp; FH$1, DataRegularSeason20242025!$D$3:$D$1315, $A26)+SUMIFS(DataRegularSeason20242025!$AB$3:$AB$1315,DataRegularSeason20242025!$B$3:$B$1315, "&lt;=" &amp; FH$1, DataRegularSeason20242025!$E$3:$E$1315, $A26)</f>
        <v>19</v>
      </c>
      <c r="FI26">
        <f>SUMIFS(DataRegularSeason20242025!$AA$3:$AA$1315,DataRegularSeason20242025!$B$3:$B$1315, "&lt;=" &amp; FI$1, DataRegularSeason20242025!$D$3:$D$1315, $A26)+SUMIFS(DataRegularSeason20242025!$AB$3:$AB$1315,DataRegularSeason20242025!$B$3:$B$1315, "&lt;=" &amp; FI$1, DataRegularSeason20242025!$E$3:$E$1315, $A26)</f>
        <v>19</v>
      </c>
      <c r="FJ26">
        <f>SUMIFS(DataRegularSeason20242025!$AA$3:$AA$1315,DataRegularSeason20242025!$B$3:$B$1315, "&lt;=" &amp; FJ$1, DataRegularSeason20242025!$D$3:$D$1315, $A26)+SUMIFS(DataRegularSeason20242025!$AB$3:$AB$1315,DataRegularSeason20242025!$B$3:$B$1315, "&lt;=" &amp; FJ$1, DataRegularSeason20242025!$E$3:$E$1315, $A26)</f>
        <v>19</v>
      </c>
      <c r="FK26">
        <f>SUMIFS(DataRegularSeason20242025!$AA$3:$AA$1315,DataRegularSeason20242025!$B$3:$B$1315, "&lt;=" &amp; FK$1, DataRegularSeason20242025!$D$3:$D$1315, $A26)+SUMIFS(DataRegularSeason20242025!$AB$3:$AB$1315,DataRegularSeason20242025!$B$3:$B$1315, "&lt;=" &amp; FK$1, DataRegularSeason20242025!$E$3:$E$1315, $A26)</f>
        <v>19</v>
      </c>
      <c r="FL26">
        <f>SUMIFS(DataRegularSeason20242025!$AA$3:$AA$1315,DataRegularSeason20242025!$B$3:$B$1315, "&lt;=" &amp; FL$1, DataRegularSeason20242025!$D$3:$D$1315, $A26)+SUMIFS(DataRegularSeason20242025!$AB$3:$AB$1315,DataRegularSeason20242025!$B$3:$B$1315, "&lt;=" &amp; FL$1, DataRegularSeason20242025!$E$3:$E$1315, $A26)</f>
        <v>19</v>
      </c>
      <c r="FM26">
        <f>SUMIFS(DataRegularSeason20242025!$AA$3:$AA$1315,DataRegularSeason20242025!$B$3:$B$1315, "&lt;=" &amp; FM$1, DataRegularSeason20242025!$D$3:$D$1315, $A26)+SUMIFS(DataRegularSeason20242025!$AB$3:$AB$1315,DataRegularSeason20242025!$B$3:$B$1315, "&lt;=" &amp; FM$1, DataRegularSeason20242025!$E$3:$E$1315, $A26)</f>
        <v>19</v>
      </c>
      <c r="FN26">
        <f>SUMIFS(DataRegularSeason20242025!$AA$3:$AA$1315,DataRegularSeason20242025!$B$3:$B$1315, "&lt;=" &amp; FN$1, DataRegularSeason20242025!$D$3:$D$1315, $A26)+SUMIFS(DataRegularSeason20242025!$AB$3:$AB$1315,DataRegularSeason20242025!$B$3:$B$1315, "&lt;=" &amp; FN$1, DataRegularSeason20242025!$E$3:$E$1315, $A26)</f>
        <v>19</v>
      </c>
      <c r="FO26">
        <f>SUMIFS(DataRegularSeason20242025!$AA$3:$AA$1315,DataRegularSeason20242025!$B$3:$B$1315, "&lt;=" &amp; FO$1, DataRegularSeason20242025!$D$3:$D$1315, $A26)+SUMIFS(DataRegularSeason20242025!$AB$3:$AB$1315,DataRegularSeason20242025!$B$3:$B$1315, "&lt;=" &amp; FO$1, DataRegularSeason20242025!$E$3:$E$1315, $A26)</f>
        <v>19</v>
      </c>
      <c r="FP26">
        <f>SUMIFS(DataRegularSeason20242025!$AA$3:$AA$1315,DataRegularSeason20242025!$B$3:$B$1315, "&lt;=" &amp; FP$1, DataRegularSeason20242025!$D$3:$D$1315, $A26)+SUMIFS(DataRegularSeason20242025!$AB$3:$AB$1315,DataRegularSeason20242025!$B$3:$B$1315, "&lt;=" &amp; FP$1, DataRegularSeason20242025!$E$3:$E$1315, $A26)</f>
        <v>19</v>
      </c>
      <c r="FQ26">
        <f>SUMIFS(DataRegularSeason20242025!$AA$3:$AA$1315,DataRegularSeason20242025!$B$3:$B$1315, "&lt;=" &amp; FQ$1, DataRegularSeason20242025!$D$3:$D$1315, $A26)+SUMIFS(DataRegularSeason20242025!$AB$3:$AB$1315,DataRegularSeason20242025!$B$3:$B$1315, "&lt;=" &amp; FQ$1, DataRegularSeason20242025!$E$3:$E$1315, $A26)</f>
        <v>19</v>
      </c>
      <c r="FR26">
        <f>SUMIFS(DataRegularSeason20242025!$AA$3:$AA$1315,DataRegularSeason20242025!$B$3:$B$1315, "&lt;=" &amp; FR$1, DataRegularSeason20242025!$D$3:$D$1315, $A26)+SUMIFS(DataRegularSeason20242025!$AB$3:$AB$1315,DataRegularSeason20242025!$B$3:$B$1315, "&lt;=" &amp; FR$1, DataRegularSeason20242025!$E$3:$E$1315, $A26)</f>
        <v>19</v>
      </c>
      <c r="FS26">
        <f>SUMIFS(DataRegularSeason20242025!$AA$3:$AA$1315,DataRegularSeason20242025!$B$3:$B$1315, "&lt;=" &amp; FS$1, DataRegularSeason20242025!$D$3:$D$1315, $A26)+SUMIFS(DataRegularSeason20242025!$AB$3:$AB$1315,DataRegularSeason20242025!$B$3:$B$1315, "&lt;=" &amp; FS$1, DataRegularSeason20242025!$E$3:$E$1315, $A26)</f>
        <v>19</v>
      </c>
      <c r="FT26">
        <f>SUMIFS(DataRegularSeason20242025!$AA$3:$AA$1315,DataRegularSeason20242025!$B$3:$B$1315, "&lt;=" &amp; FT$1, DataRegularSeason20242025!$D$3:$D$1315, $A26)+SUMIFS(DataRegularSeason20242025!$AB$3:$AB$1315,DataRegularSeason20242025!$B$3:$B$1315, "&lt;=" &amp; FT$1, DataRegularSeason20242025!$E$3:$E$1315, $A26)</f>
        <v>19</v>
      </c>
      <c r="FU26">
        <f>SUMIFS(DataRegularSeason20242025!$AA$3:$AA$1315,DataRegularSeason20242025!$B$3:$B$1315, "&lt;=" &amp; FU$1, DataRegularSeason20242025!$D$3:$D$1315, $A26)+SUMIFS(DataRegularSeason20242025!$AB$3:$AB$1315,DataRegularSeason20242025!$B$3:$B$1315, "&lt;=" &amp; FU$1, DataRegularSeason20242025!$E$3:$E$1315, $A26)</f>
        <v>19</v>
      </c>
      <c r="FV26">
        <f>SUMIFS(DataRegularSeason20242025!$AA$3:$AA$1315,DataRegularSeason20242025!$B$3:$B$1315, "&lt;=" &amp; FV$1, DataRegularSeason20242025!$D$3:$D$1315, $A26)+SUMIFS(DataRegularSeason20242025!$AB$3:$AB$1315,DataRegularSeason20242025!$B$3:$B$1315, "&lt;=" &amp; FV$1, DataRegularSeason20242025!$E$3:$E$1315, $A26)</f>
        <v>19</v>
      </c>
      <c r="FW26">
        <f>SUMIFS(DataRegularSeason20242025!$AA$3:$AA$1315,DataRegularSeason20242025!$B$3:$B$1315, "&lt;=" &amp; FW$1, DataRegularSeason20242025!$D$3:$D$1315, $A26)+SUMIFS(DataRegularSeason20242025!$AB$3:$AB$1315,DataRegularSeason20242025!$B$3:$B$1315, "&lt;=" &amp; FW$1, DataRegularSeason20242025!$E$3:$E$1315, $A26)</f>
        <v>19</v>
      </c>
      <c r="FX26">
        <f>SUMIFS(DataRegularSeason20242025!$AA$3:$AA$1315,DataRegularSeason20242025!$B$3:$B$1315, "&lt;=" &amp; FX$1, DataRegularSeason20242025!$D$3:$D$1315, $A26)+SUMIFS(DataRegularSeason20242025!$AB$3:$AB$1315,DataRegularSeason20242025!$B$3:$B$1315, "&lt;=" &amp; FX$1, DataRegularSeason20242025!$E$3:$E$1315, $A26)</f>
        <v>19</v>
      </c>
      <c r="FY26">
        <f>SUMIFS(DataRegularSeason20242025!$AA$3:$AA$1315,DataRegularSeason20242025!$B$3:$B$1315, "&lt;=" &amp; FY$1, DataRegularSeason20242025!$D$3:$D$1315, $A26)+SUMIFS(DataRegularSeason20242025!$AB$3:$AB$1315,DataRegularSeason20242025!$B$3:$B$1315, "&lt;=" &amp; FY$1, DataRegularSeason20242025!$E$3:$E$1315, $A26)</f>
        <v>19</v>
      </c>
      <c r="FZ26">
        <f>SUMIFS(DataRegularSeason20242025!$AA$3:$AA$1315,DataRegularSeason20242025!$B$3:$B$1315, "&lt;=" &amp; FZ$1, DataRegularSeason20242025!$D$3:$D$1315, $A26)+SUMIFS(DataRegularSeason20242025!$AB$3:$AB$1315,DataRegularSeason20242025!$B$3:$B$1315, "&lt;=" &amp; FZ$1, DataRegularSeason20242025!$E$3:$E$1315, $A26)</f>
        <v>19</v>
      </c>
      <c r="GA26">
        <f>SUMIFS(DataRegularSeason20242025!$AA$3:$AA$1315,DataRegularSeason20242025!$B$3:$B$1315, "&lt;=" &amp; GA$1, DataRegularSeason20242025!$D$3:$D$1315, $A26)+SUMIFS(DataRegularSeason20242025!$AB$3:$AB$1315,DataRegularSeason20242025!$B$3:$B$1315, "&lt;=" &amp; GA$1, DataRegularSeason20242025!$E$3:$E$1315, $A26)</f>
        <v>19</v>
      </c>
      <c r="GB26">
        <f>SUMIFS(DataRegularSeason20242025!$AA$3:$AA$1315,DataRegularSeason20242025!$B$3:$B$1315, "&lt;=" &amp; GB$1, DataRegularSeason20242025!$D$3:$D$1315, $A26)+SUMIFS(DataRegularSeason20242025!$AB$3:$AB$1315,DataRegularSeason20242025!$B$3:$B$1315, "&lt;=" &amp; GB$1, DataRegularSeason20242025!$E$3:$E$1315, $A26)</f>
        <v>19</v>
      </c>
      <c r="GC26">
        <f>SUMIFS(DataRegularSeason20242025!$AA$3:$AA$1315,DataRegularSeason20242025!$B$3:$B$1315, "&lt;=" &amp; GC$1, DataRegularSeason20242025!$D$3:$D$1315, $A26)+SUMIFS(DataRegularSeason20242025!$AB$3:$AB$1315,DataRegularSeason20242025!$B$3:$B$1315, "&lt;=" &amp; GC$1, DataRegularSeason20242025!$E$3:$E$1315, $A26)</f>
        <v>19</v>
      </c>
      <c r="GD26">
        <f>SUMIFS(DataRegularSeason20242025!$AA$3:$AA$1315,DataRegularSeason20242025!$B$3:$B$1315, "&lt;=" &amp; GD$1, DataRegularSeason20242025!$D$3:$D$1315, $A26)+SUMIFS(DataRegularSeason20242025!$AB$3:$AB$1315,DataRegularSeason20242025!$B$3:$B$1315, "&lt;=" &amp; GD$1, DataRegularSeason20242025!$E$3:$E$1315, $A26)</f>
        <v>19</v>
      </c>
      <c r="GE26">
        <f>SUMIFS(DataRegularSeason20242025!$AA$3:$AA$1315,DataRegularSeason20242025!$B$3:$B$1315, "&lt;=" &amp; GE$1, DataRegularSeason20242025!$D$3:$D$1315, $A26)+SUMIFS(DataRegularSeason20242025!$AB$3:$AB$1315,DataRegularSeason20242025!$B$3:$B$1315, "&lt;=" &amp; GE$1, DataRegularSeason20242025!$E$3:$E$1315, $A26)</f>
        <v>19</v>
      </c>
      <c r="GF26">
        <f>SUMIFS(DataRegularSeason20242025!$AA$3:$AA$1315,DataRegularSeason20242025!$B$3:$B$1315, "&lt;=" &amp; GF$1, DataRegularSeason20242025!$D$3:$D$1315, $A26)+SUMIFS(DataRegularSeason20242025!$AB$3:$AB$1315,DataRegularSeason20242025!$B$3:$B$1315, "&lt;=" &amp; GF$1, DataRegularSeason20242025!$E$3:$E$1315, $A26)</f>
        <v>19</v>
      </c>
      <c r="GG26">
        <f>SUMIFS(DataRegularSeason20242025!$AA$3:$AA$1315,DataRegularSeason20242025!$B$3:$B$1315, "&lt;=" &amp; GG$1, DataRegularSeason20242025!$D$3:$D$1315, $A26)+SUMIFS(DataRegularSeason20242025!$AB$3:$AB$1315,DataRegularSeason20242025!$B$3:$B$1315, "&lt;=" &amp; GG$1, DataRegularSeason20242025!$E$3:$E$1315, $A26)</f>
        <v>19</v>
      </c>
      <c r="GH26">
        <f>SUMIFS(DataRegularSeason20242025!$AA$3:$AA$1315,DataRegularSeason20242025!$B$3:$B$1315, "&lt;=" &amp; GH$1, DataRegularSeason20242025!$D$3:$D$1315, $A26)+SUMIFS(DataRegularSeason20242025!$AB$3:$AB$1315,DataRegularSeason20242025!$B$3:$B$1315, "&lt;=" &amp; GH$1, DataRegularSeason20242025!$E$3:$E$1315, $A26)</f>
        <v>19</v>
      </c>
      <c r="GI26">
        <f>SUMIFS(DataRegularSeason20242025!$AA$3:$AA$1315,DataRegularSeason20242025!$B$3:$B$1315, "&lt;=" &amp; GI$1, DataRegularSeason20242025!$D$3:$D$1315, $A26)+SUMIFS(DataRegularSeason20242025!$AB$3:$AB$1315,DataRegularSeason20242025!$B$3:$B$1315, "&lt;=" &amp; GI$1, DataRegularSeason20242025!$E$3:$E$1315, $A26)</f>
        <v>19</v>
      </c>
      <c r="GJ26">
        <f>SUMIFS(DataRegularSeason20242025!$AA$3:$AA$1315,DataRegularSeason20242025!$B$3:$B$1315, "&lt;=" &amp; GJ$1, DataRegularSeason20242025!$D$3:$D$1315, $A26)+SUMIFS(DataRegularSeason20242025!$AB$3:$AB$1315,DataRegularSeason20242025!$B$3:$B$1315, "&lt;=" &amp; GJ$1, DataRegularSeason20242025!$E$3:$E$1315, $A26)</f>
        <v>19</v>
      </c>
      <c r="GK26">
        <f>SUMIFS(DataRegularSeason20242025!$AA$3:$AA$1315,DataRegularSeason20242025!$B$3:$B$1315, "&lt;=" &amp; GK$1, DataRegularSeason20242025!$D$3:$D$1315, $A26)+SUMIFS(DataRegularSeason20242025!$AB$3:$AB$1315,DataRegularSeason20242025!$B$3:$B$1315, "&lt;=" &amp; GK$1, DataRegularSeason20242025!$E$3:$E$1315, $A26)</f>
        <v>19</v>
      </c>
      <c r="GL26">
        <f>SUMIFS(DataRegularSeason20242025!$AA$3:$AA$1315,DataRegularSeason20242025!$B$3:$B$1315, "&lt;=" &amp; GL$1, DataRegularSeason20242025!$D$3:$D$1315, $A26)+SUMIFS(DataRegularSeason20242025!$AB$3:$AB$1315,DataRegularSeason20242025!$B$3:$B$1315, "&lt;=" &amp; GL$1, DataRegularSeason20242025!$E$3:$E$1315, $A26)</f>
        <v>19</v>
      </c>
      <c r="GM26">
        <f>SUMIFS(DataRegularSeason20242025!$AA$3:$AA$1315,DataRegularSeason20242025!$B$3:$B$1315, "&lt;=" &amp; GM$1, DataRegularSeason20242025!$D$3:$D$1315, $A26)+SUMIFS(DataRegularSeason20242025!$AB$3:$AB$1315,DataRegularSeason20242025!$B$3:$B$1315, "&lt;=" &amp; GM$1, DataRegularSeason20242025!$E$3:$E$1315, $A26)</f>
        <v>19</v>
      </c>
      <c r="GN26">
        <f>SUMIFS(DataRegularSeason20242025!$AA$3:$AA$1315,DataRegularSeason20242025!$B$3:$B$1315, "&lt;=" &amp; GN$1, DataRegularSeason20242025!$D$3:$D$1315, $A26)+SUMIFS(DataRegularSeason20242025!$AB$3:$AB$1315,DataRegularSeason20242025!$B$3:$B$1315, "&lt;=" &amp; GN$1, DataRegularSeason20242025!$E$3:$E$1315, $A26)</f>
        <v>19</v>
      </c>
      <c r="GO26">
        <f>SUMIFS(DataRegularSeason20242025!$AA$3:$AA$1315,DataRegularSeason20242025!$B$3:$B$1315, "&lt;=" &amp; GO$1, DataRegularSeason20242025!$D$3:$D$1315, $A26)+SUMIFS(DataRegularSeason20242025!$AB$3:$AB$1315,DataRegularSeason20242025!$B$3:$B$1315, "&lt;=" &amp; GO$1, DataRegularSeason20242025!$E$3:$E$1315, $A26)</f>
        <v>19</v>
      </c>
      <c r="GP26">
        <f>SUMIFS(DataRegularSeason20242025!$AA$3:$AA$1315,DataRegularSeason20242025!$B$3:$B$1315, "&lt;=" &amp; GP$1, DataRegularSeason20242025!$D$3:$D$1315, $A26)+SUMIFS(DataRegularSeason20242025!$AB$3:$AB$1315,DataRegularSeason20242025!$B$3:$B$1315, "&lt;=" &amp; GP$1, DataRegularSeason20242025!$E$3:$E$1315, $A26)</f>
        <v>19</v>
      </c>
      <c r="GQ26">
        <f>SUMIFS(DataRegularSeason20242025!$AA$3:$AA$1315,DataRegularSeason20242025!$B$3:$B$1315, "&lt;=" &amp; GQ$1, DataRegularSeason20242025!$D$3:$D$1315, $A26)+SUMIFS(DataRegularSeason20242025!$AB$3:$AB$1315,DataRegularSeason20242025!$B$3:$B$1315, "&lt;=" &amp; GQ$1, DataRegularSeason20242025!$E$3:$E$1315, $A26)</f>
        <v>19</v>
      </c>
      <c r="GR26">
        <f>SUMIFS(DataRegularSeason20242025!$AA$3:$AA$1315,DataRegularSeason20242025!$B$3:$B$1315, "&lt;=" &amp; GR$1, DataRegularSeason20242025!$D$3:$D$1315, $A26)+SUMIFS(DataRegularSeason20242025!$AB$3:$AB$1315,DataRegularSeason20242025!$B$3:$B$1315, "&lt;=" &amp; GR$1, DataRegularSeason20242025!$E$3:$E$1315, $A26)</f>
        <v>19</v>
      </c>
      <c r="GS26">
        <f>SUMIFS(DataRegularSeason20242025!$AA$3:$AA$1315,DataRegularSeason20242025!$B$3:$B$1315, "&lt;=" &amp; GS$1, DataRegularSeason20242025!$D$3:$D$1315, $A26)+SUMIFS(DataRegularSeason20242025!$AB$3:$AB$1315,DataRegularSeason20242025!$B$3:$B$1315, "&lt;=" &amp; GS$1, DataRegularSeason20242025!$E$3:$E$1315, $A26)</f>
        <v>19</v>
      </c>
      <c r="GT26">
        <f>SUMIFS(DataRegularSeason20242025!$AA$3:$AA$1315,DataRegularSeason20242025!$B$3:$B$1315, "&lt;=" &amp; GT$1, DataRegularSeason20242025!$D$3:$D$1315, $A26)+SUMIFS(DataRegularSeason20242025!$AB$3:$AB$1315,DataRegularSeason20242025!$B$3:$B$1315, "&lt;=" &amp; GT$1, DataRegularSeason20242025!$E$3:$E$1315, $A26)</f>
        <v>19</v>
      </c>
      <c r="GU26">
        <f>SUMIFS(DataRegularSeason20242025!$AA$3:$AA$1315,DataRegularSeason20242025!$B$3:$B$1315, "&lt;=" &amp; GU$1, DataRegularSeason20242025!$D$3:$D$1315, $A26)+SUMIFS(DataRegularSeason20242025!$AB$3:$AB$1315,DataRegularSeason20242025!$B$3:$B$1315, "&lt;=" &amp; GU$1, DataRegularSeason20242025!$E$3:$E$1315, $A26)</f>
        <v>19</v>
      </c>
    </row>
    <row r="27" spans="1:203" x14ac:dyDescent="0.25">
      <c r="A27" t="s">
        <v>27</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6</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7</v>
      </c>
      <c r="U27">
        <f>SUMIFS(DataRegularSeason20242025!$AA$3:$AA$1315,DataRegularSeason20242025!$B$3:$B$1315, "&lt;=" &amp; U$1, DataRegularSeason20242025!$D$3:$D$1315, $A27)+SUMIFS(DataRegularSeason20242025!$AB$3:$AB$1315,DataRegularSeason20242025!$B$3:$B$1315, "&lt;=" &amp; U$1, DataRegularSeason20242025!$E$3:$E$1315, $A27)</f>
        <v>7</v>
      </c>
      <c r="V27">
        <f>SUMIFS(DataRegularSeason20242025!$AA$3:$AA$1315,DataRegularSeason20242025!$B$3:$B$1315, "&lt;=" &amp; V$1, DataRegularSeason20242025!$D$3:$D$1315, $A27)+SUMIFS(DataRegularSeason20242025!$AB$3:$AB$1315,DataRegularSeason20242025!$B$3:$B$1315, "&lt;=" &amp; V$1, DataRegularSeason20242025!$E$3:$E$1315, $A27)</f>
        <v>7</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13</v>
      </c>
      <c r="AB27">
        <f>SUMIFS(DataRegularSeason20242025!$AA$3:$AA$1315,DataRegularSeason20242025!$B$3:$B$1315, "&lt;=" &amp; AB$1, DataRegularSeason20242025!$D$3:$D$1315, $A27)+SUMIFS(DataRegularSeason20242025!$AB$3:$AB$1315,DataRegularSeason20242025!$B$3:$B$1315, "&lt;=" &amp; AB$1, DataRegularSeason20242025!$E$3:$E$1315, $A27)</f>
        <v>13</v>
      </c>
      <c r="AC27">
        <f>SUMIFS(DataRegularSeason20242025!$AA$3:$AA$1315,DataRegularSeason20242025!$B$3:$B$1315, "&lt;=" &amp; AC$1, DataRegularSeason20242025!$D$3:$D$1315, $A27)+SUMIFS(DataRegularSeason20242025!$AB$3:$AB$1315,DataRegularSeason20242025!$B$3:$B$1315, "&lt;=" &amp; AC$1, DataRegularSeason20242025!$E$3:$E$1315, $A27)</f>
        <v>15</v>
      </c>
      <c r="AD27">
        <f>SUMIFS(DataRegularSeason20242025!$AA$3:$AA$1315,DataRegularSeason20242025!$B$3:$B$1315, "&lt;=" &amp; AD$1, DataRegularSeason20242025!$D$3:$D$1315, $A27)+SUMIFS(DataRegularSeason20242025!$AB$3:$AB$1315,DataRegularSeason20242025!$B$3:$B$1315, "&lt;=" &amp; AD$1, DataRegularSeason20242025!$E$3:$E$1315, $A27)</f>
        <v>15</v>
      </c>
      <c r="AE27">
        <f>SUMIFS(DataRegularSeason20242025!$AA$3:$AA$1315,DataRegularSeason20242025!$B$3:$B$1315, "&lt;=" &amp; AE$1, DataRegularSeason20242025!$D$3:$D$1315, $A27)+SUMIFS(DataRegularSeason20242025!$AB$3:$AB$1315,DataRegularSeason20242025!$B$3:$B$1315, "&lt;=" &amp; AE$1, DataRegularSeason20242025!$E$3:$E$1315, $A27)</f>
        <v>15</v>
      </c>
      <c r="AF27">
        <f>SUMIFS(DataRegularSeason20242025!$AA$3:$AA$1315,DataRegularSeason20242025!$B$3:$B$1315, "&lt;=" &amp; AF$1, DataRegularSeason20242025!$D$3:$D$1315, $A27)+SUMIFS(DataRegularSeason20242025!$AB$3:$AB$1315,DataRegularSeason20242025!$B$3:$B$1315, "&lt;=" &amp; AF$1, DataRegularSeason20242025!$E$3:$E$1315, $A27)</f>
        <v>15</v>
      </c>
      <c r="AG27">
        <f>SUMIFS(DataRegularSeason20242025!$AA$3:$AA$1315,DataRegularSeason20242025!$B$3:$B$1315, "&lt;=" &amp; AG$1, DataRegularSeason20242025!$D$3:$D$1315, $A27)+SUMIFS(DataRegularSeason20242025!$AB$3:$AB$1315,DataRegularSeason20242025!$B$3:$B$1315, "&lt;=" &amp; AG$1, DataRegularSeason20242025!$E$3:$E$1315, $A27)</f>
        <v>15</v>
      </c>
      <c r="AH27">
        <f>SUMIFS(DataRegularSeason20242025!$AA$3:$AA$1315,DataRegularSeason20242025!$B$3:$B$1315, "&lt;=" &amp; AH$1, DataRegularSeason20242025!$D$3:$D$1315, $A27)+SUMIFS(DataRegularSeason20242025!$AB$3:$AB$1315,DataRegularSeason20242025!$B$3:$B$1315, "&lt;=" &amp; AH$1, DataRegularSeason20242025!$E$3:$E$1315, $A27)</f>
        <v>17</v>
      </c>
      <c r="AI27">
        <f>SUMIFS(DataRegularSeason20242025!$AA$3:$AA$1315,DataRegularSeason20242025!$B$3:$B$1315, "&lt;=" &amp; AI$1, DataRegularSeason20242025!$D$3:$D$1315, $A27)+SUMIFS(DataRegularSeason20242025!$AB$3:$AB$1315,DataRegularSeason20242025!$B$3:$B$1315, "&lt;=" &amp; AI$1, DataRegularSeason20242025!$E$3:$E$1315, $A27)</f>
        <v>17</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19</v>
      </c>
      <c r="AP27">
        <f>SUMIFS(DataRegularSeason20242025!$AA$3:$AA$1315,DataRegularSeason20242025!$B$3:$B$1315, "&lt;=" &amp; AP$1, DataRegularSeason20242025!$D$3:$D$1315, $A27)+SUMIFS(DataRegularSeason20242025!$AB$3:$AB$1315,DataRegularSeason20242025!$B$3:$B$1315, "&lt;=" &amp; AP$1, DataRegularSeason20242025!$E$3:$E$1315, $A27)</f>
        <v>19</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19</v>
      </c>
      <c r="AW27">
        <f>SUMIFS(DataRegularSeason20242025!$AA$3:$AA$1315,DataRegularSeason20242025!$B$3:$B$1315, "&lt;=" &amp; AW$1, DataRegularSeason20242025!$D$3:$D$1315, $A27)+SUMIFS(DataRegularSeason20242025!$AB$3:$AB$1315,DataRegularSeason20242025!$B$3:$B$1315, "&lt;=" &amp; AW$1, DataRegularSeason20242025!$E$3:$E$1315, $A27)</f>
        <v>19</v>
      </c>
      <c r="AX27">
        <f>SUMIFS(DataRegularSeason20242025!$AA$3:$AA$1315,DataRegularSeason20242025!$B$3:$B$1315, "&lt;=" &amp; AX$1, DataRegularSeason20242025!$D$3:$D$1315, $A27)+SUMIFS(DataRegularSeason20242025!$AB$3:$AB$1315,DataRegularSeason20242025!$B$3:$B$1315, "&lt;=" &amp; AX$1, DataRegularSeason20242025!$E$3:$E$1315, $A27)</f>
        <v>19</v>
      </c>
      <c r="AY27">
        <f>SUMIFS(DataRegularSeason20242025!$AA$3:$AA$1315,DataRegularSeason20242025!$B$3:$B$1315, "&lt;=" &amp; AY$1, DataRegularSeason20242025!$D$3:$D$1315, $A27)+SUMIFS(DataRegularSeason20242025!$AB$3:$AB$1315,DataRegularSeason20242025!$B$3:$B$1315, "&lt;=" &amp; AY$1, DataRegularSeason20242025!$E$3:$E$1315, $A27)</f>
        <v>19</v>
      </c>
      <c r="AZ27">
        <f>SUMIFS(DataRegularSeason20242025!$AA$3:$AA$1315,DataRegularSeason20242025!$B$3:$B$1315, "&lt;=" &amp; AZ$1, DataRegularSeason20242025!$D$3:$D$1315, $A27)+SUMIFS(DataRegularSeason20242025!$AB$3:$AB$1315,DataRegularSeason20242025!$B$3:$B$1315, "&lt;=" &amp; AZ$1, DataRegularSeason20242025!$E$3:$E$1315, $A27)</f>
        <v>19</v>
      </c>
      <c r="BA27">
        <f>SUMIFS(DataRegularSeason20242025!$AA$3:$AA$1315,DataRegularSeason20242025!$B$3:$B$1315, "&lt;=" &amp; BA$1, DataRegularSeason20242025!$D$3:$D$1315, $A27)+SUMIFS(DataRegularSeason20242025!$AB$3:$AB$1315,DataRegularSeason20242025!$B$3:$B$1315, "&lt;=" &amp; BA$1, DataRegularSeason20242025!$E$3:$E$1315, $A27)</f>
        <v>19</v>
      </c>
      <c r="BB27">
        <f>SUMIFS(DataRegularSeason20242025!$AA$3:$AA$1315,DataRegularSeason20242025!$B$3:$B$1315, "&lt;=" &amp; BB$1, DataRegularSeason20242025!$D$3:$D$1315, $A27)+SUMIFS(DataRegularSeason20242025!$AB$3:$AB$1315,DataRegularSeason20242025!$B$3:$B$1315, "&lt;=" &amp; BB$1, DataRegularSeason20242025!$E$3:$E$1315, $A27)</f>
        <v>19</v>
      </c>
      <c r="BC27">
        <f>SUMIFS(DataRegularSeason20242025!$AA$3:$AA$1315,DataRegularSeason20242025!$B$3:$B$1315, "&lt;=" &amp; BC$1, DataRegularSeason20242025!$D$3:$D$1315, $A27)+SUMIFS(DataRegularSeason20242025!$AB$3:$AB$1315,DataRegularSeason20242025!$B$3:$B$1315, "&lt;=" &amp; BC$1, DataRegularSeason20242025!$E$3:$E$1315, $A27)</f>
        <v>19</v>
      </c>
      <c r="BD27">
        <f>SUMIFS(DataRegularSeason20242025!$AA$3:$AA$1315,DataRegularSeason20242025!$B$3:$B$1315, "&lt;=" &amp; BD$1, DataRegularSeason20242025!$D$3:$D$1315, $A27)+SUMIFS(DataRegularSeason20242025!$AB$3:$AB$1315,DataRegularSeason20242025!$B$3:$B$1315, "&lt;=" &amp; BD$1, DataRegularSeason20242025!$E$3:$E$1315, $A27)</f>
        <v>19</v>
      </c>
      <c r="BE27">
        <f>SUMIFS(DataRegularSeason20242025!$AA$3:$AA$1315,DataRegularSeason20242025!$B$3:$B$1315, "&lt;=" &amp; BE$1, DataRegularSeason20242025!$D$3:$D$1315, $A27)+SUMIFS(DataRegularSeason20242025!$AB$3:$AB$1315,DataRegularSeason20242025!$B$3:$B$1315, "&lt;=" &amp; BE$1, DataRegularSeason20242025!$E$3:$E$1315, $A27)</f>
        <v>19</v>
      </c>
      <c r="BF27">
        <f>SUMIFS(DataRegularSeason20242025!$AA$3:$AA$1315,DataRegularSeason20242025!$B$3:$B$1315, "&lt;=" &amp; BF$1, DataRegularSeason20242025!$D$3:$D$1315, $A27)+SUMIFS(DataRegularSeason20242025!$AB$3:$AB$1315,DataRegularSeason20242025!$B$3:$B$1315, "&lt;=" &amp; BF$1, DataRegularSeason20242025!$E$3:$E$1315, $A27)</f>
        <v>19</v>
      </c>
      <c r="BG27">
        <f>SUMIFS(DataRegularSeason20242025!$AA$3:$AA$1315,DataRegularSeason20242025!$B$3:$B$1315, "&lt;=" &amp; BG$1, DataRegularSeason20242025!$D$3:$D$1315, $A27)+SUMIFS(DataRegularSeason20242025!$AB$3:$AB$1315,DataRegularSeason20242025!$B$3:$B$1315, "&lt;=" &amp; BG$1, DataRegularSeason20242025!$E$3:$E$1315, $A27)</f>
        <v>19</v>
      </c>
      <c r="BH27">
        <f>SUMIFS(DataRegularSeason20242025!$AA$3:$AA$1315,DataRegularSeason20242025!$B$3:$B$1315, "&lt;=" &amp; BH$1, DataRegularSeason20242025!$D$3:$D$1315, $A27)+SUMIFS(DataRegularSeason20242025!$AB$3:$AB$1315,DataRegularSeason20242025!$B$3:$B$1315, "&lt;=" &amp; BH$1, DataRegularSeason20242025!$E$3:$E$1315, $A27)</f>
        <v>19</v>
      </c>
      <c r="BI27">
        <f>SUMIFS(DataRegularSeason20242025!$AA$3:$AA$1315,DataRegularSeason20242025!$B$3:$B$1315, "&lt;=" &amp; BI$1, DataRegularSeason20242025!$D$3:$D$1315, $A27)+SUMIFS(DataRegularSeason20242025!$AB$3:$AB$1315,DataRegularSeason20242025!$B$3:$B$1315, "&lt;=" &amp; BI$1, DataRegularSeason20242025!$E$3:$E$1315, $A27)</f>
        <v>19</v>
      </c>
      <c r="BJ27">
        <f>SUMIFS(DataRegularSeason20242025!$AA$3:$AA$1315,DataRegularSeason20242025!$B$3:$B$1315, "&lt;=" &amp; BJ$1, DataRegularSeason20242025!$D$3:$D$1315, $A27)+SUMIFS(DataRegularSeason20242025!$AB$3:$AB$1315,DataRegularSeason20242025!$B$3:$B$1315, "&lt;=" &amp; BJ$1, DataRegularSeason20242025!$E$3:$E$1315, $A27)</f>
        <v>19</v>
      </c>
      <c r="BK27">
        <f>SUMIFS(DataRegularSeason20242025!$AA$3:$AA$1315,DataRegularSeason20242025!$B$3:$B$1315, "&lt;=" &amp; BK$1, DataRegularSeason20242025!$D$3:$D$1315, $A27)+SUMIFS(DataRegularSeason20242025!$AB$3:$AB$1315,DataRegularSeason20242025!$B$3:$B$1315, "&lt;=" &amp; BK$1, DataRegularSeason20242025!$E$3:$E$1315, $A27)</f>
        <v>19</v>
      </c>
      <c r="BL27">
        <f>SUMIFS(DataRegularSeason20242025!$AA$3:$AA$1315,DataRegularSeason20242025!$B$3:$B$1315, "&lt;=" &amp; BL$1, DataRegularSeason20242025!$D$3:$D$1315, $A27)+SUMIFS(DataRegularSeason20242025!$AB$3:$AB$1315,DataRegularSeason20242025!$B$3:$B$1315, "&lt;=" &amp; BL$1, DataRegularSeason20242025!$E$3:$E$1315, $A27)</f>
        <v>19</v>
      </c>
      <c r="BM27">
        <f>SUMIFS(DataRegularSeason20242025!$AA$3:$AA$1315,DataRegularSeason20242025!$B$3:$B$1315, "&lt;=" &amp; BM$1, DataRegularSeason20242025!$D$3:$D$1315, $A27)+SUMIFS(DataRegularSeason20242025!$AB$3:$AB$1315,DataRegularSeason20242025!$B$3:$B$1315, "&lt;=" &amp; BM$1, DataRegularSeason20242025!$E$3:$E$1315, $A27)</f>
        <v>19</v>
      </c>
      <c r="BN27">
        <f>SUMIFS(DataRegularSeason20242025!$AA$3:$AA$1315,DataRegularSeason20242025!$B$3:$B$1315, "&lt;=" &amp; BN$1, DataRegularSeason20242025!$D$3:$D$1315, $A27)+SUMIFS(DataRegularSeason20242025!$AB$3:$AB$1315,DataRegularSeason20242025!$B$3:$B$1315, "&lt;=" &amp; BN$1, DataRegularSeason20242025!$E$3:$E$1315, $A27)</f>
        <v>19</v>
      </c>
      <c r="BO27">
        <f>SUMIFS(DataRegularSeason20242025!$AA$3:$AA$1315,DataRegularSeason20242025!$B$3:$B$1315, "&lt;=" &amp; BO$1, DataRegularSeason20242025!$D$3:$D$1315, $A27)+SUMIFS(DataRegularSeason20242025!$AB$3:$AB$1315,DataRegularSeason20242025!$B$3:$B$1315, "&lt;=" &amp; BO$1, DataRegularSeason20242025!$E$3:$E$1315, $A27)</f>
        <v>19</v>
      </c>
      <c r="BP27">
        <f>SUMIFS(DataRegularSeason20242025!$AA$3:$AA$1315,DataRegularSeason20242025!$B$3:$B$1315, "&lt;=" &amp; BP$1, DataRegularSeason20242025!$D$3:$D$1315, $A27)+SUMIFS(DataRegularSeason20242025!$AB$3:$AB$1315,DataRegularSeason20242025!$B$3:$B$1315, "&lt;=" &amp; BP$1, DataRegularSeason20242025!$E$3:$E$1315, $A27)</f>
        <v>19</v>
      </c>
      <c r="BQ27">
        <f>SUMIFS(DataRegularSeason20242025!$AA$3:$AA$1315,DataRegularSeason20242025!$B$3:$B$1315, "&lt;=" &amp; BQ$1, DataRegularSeason20242025!$D$3:$D$1315, $A27)+SUMIFS(DataRegularSeason20242025!$AB$3:$AB$1315,DataRegularSeason20242025!$B$3:$B$1315, "&lt;=" &amp; BQ$1, DataRegularSeason20242025!$E$3:$E$1315, $A27)</f>
        <v>19</v>
      </c>
      <c r="BR27">
        <f>SUMIFS(DataRegularSeason20242025!$AA$3:$AA$1315,DataRegularSeason20242025!$B$3:$B$1315, "&lt;=" &amp; BR$1, DataRegularSeason20242025!$D$3:$D$1315, $A27)+SUMIFS(DataRegularSeason20242025!$AB$3:$AB$1315,DataRegularSeason20242025!$B$3:$B$1315, "&lt;=" &amp; BR$1, DataRegularSeason20242025!$E$3:$E$1315, $A27)</f>
        <v>19</v>
      </c>
      <c r="BS27">
        <f>SUMIFS(DataRegularSeason20242025!$AA$3:$AA$1315,DataRegularSeason20242025!$B$3:$B$1315, "&lt;=" &amp; BS$1, DataRegularSeason20242025!$D$3:$D$1315, $A27)+SUMIFS(DataRegularSeason20242025!$AB$3:$AB$1315,DataRegularSeason20242025!$B$3:$B$1315, "&lt;=" &amp; BS$1, DataRegularSeason20242025!$E$3:$E$1315, $A27)</f>
        <v>19</v>
      </c>
      <c r="BT27">
        <f>SUMIFS(DataRegularSeason20242025!$AA$3:$AA$1315,DataRegularSeason20242025!$B$3:$B$1315, "&lt;=" &amp; BT$1, DataRegularSeason20242025!$D$3:$D$1315, $A27)+SUMIFS(DataRegularSeason20242025!$AB$3:$AB$1315,DataRegularSeason20242025!$B$3:$B$1315, "&lt;=" &amp; BT$1, DataRegularSeason20242025!$E$3:$E$1315, $A27)</f>
        <v>19</v>
      </c>
      <c r="BU27">
        <f>SUMIFS(DataRegularSeason20242025!$AA$3:$AA$1315,DataRegularSeason20242025!$B$3:$B$1315, "&lt;=" &amp; BU$1, DataRegularSeason20242025!$D$3:$D$1315, $A27)+SUMIFS(DataRegularSeason20242025!$AB$3:$AB$1315,DataRegularSeason20242025!$B$3:$B$1315, "&lt;=" &amp; BU$1, DataRegularSeason20242025!$E$3:$E$1315, $A27)</f>
        <v>19</v>
      </c>
      <c r="BV27">
        <f>SUMIFS(DataRegularSeason20242025!$AA$3:$AA$1315,DataRegularSeason20242025!$B$3:$B$1315, "&lt;=" &amp; BV$1, DataRegularSeason20242025!$D$3:$D$1315, $A27)+SUMIFS(DataRegularSeason20242025!$AB$3:$AB$1315,DataRegularSeason20242025!$B$3:$B$1315, "&lt;=" &amp; BV$1, DataRegularSeason20242025!$E$3:$E$1315, $A27)</f>
        <v>19</v>
      </c>
      <c r="BW27">
        <f>SUMIFS(DataRegularSeason20242025!$AA$3:$AA$1315,DataRegularSeason20242025!$B$3:$B$1315, "&lt;=" &amp; BW$1, DataRegularSeason20242025!$D$3:$D$1315, $A27)+SUMIFS(DataRegularSeason20242025!$AB$3:$AB$1315,DataRegularSeason20242025!$B$3:$B$1315, "&lt;=" &amp; BW$1, DataRegularSeason20242025!$E$3:$E$1315, $A27)</f>
        <v>19</v>
      </c>
      <c r="BX27">
        <f>SUMIFS(DataRegularSeason20242025!$AA$3:$AA$1315,DataRegularSeason20242025!$B$3:$B$1315, "&lt;=" &amp; BX$1, DataRegularSeason20242025!$D$3:$D$1315, $A27)+SUMIFS(DataRegularSeason20242025!$AB$3:$AB$1315,DataRegularSeason20242025!$B$3:$B$1315, "&lt;=" &amp; BX$1, DataRegularSeason20242025!$E$3:$E$1315, $A27)</f>
        <v>19</v>
      </c>
      <c r="BY27">
        <f>SUMIFS(DataRegularSeason20242025!$AA$3:$AA$1315,DataRegularSeason20242025!$B$3:$B$1315, "&lt;=" &amp; BY$1, DataRegularSeason20242025!$D$3:$D$1315, $A27)+SUMIFS(DataRegularSeason20242025!$AB$3:$AB$1315,DataRegularSeason20242025!$B$3:$B$1315, "&lt;=" &amp; BY$1, DataRegularSeason20242025!$E$3:$E$1315, $A27)</f>
        <v>19</v>
      </c>
      <c r="BZ27">
        <f>SUMIFS(DataRegularSeason20242025!$AA$3:$AA$1315,DataRegularSeason20242025!$B$3:$B$1315, "&lt;=" &amp; BZ$1, DataRegularSeason20242025!$D$3:$D$1315, $A27)+SUMIFS(DataRegularSeason20242025!$AB$3:$AB$1315,DataRegularSeason20242025!$B$3:$B$1315, "&lt;=" &amp; BZ$1, DataRegularSeason20242025!$E$3:$E$1315, $A27)</f>
        <v>19</v>
      </c>
      <c r="CA27">
        <f>SUMIFS(DataRegularSeason20242025!$AA$3:$AA$1315,DataRegularSeason20242025!$B$3:$B$1315, "&lt;=" &amp; CA$1, DataRegularSeason20242025!$D$3:$D$1315, $A27)+SUMIFS(DataRegularSeason20242025!$AB$3:$AB$1315,DataRegularSeason20242025!$B$3:$B$1315, "&lt;=" &amp; CA$1, DataRegularSeason20242025!$E$3:$E$1315, $A27)</f>
        <v>19</v>
      </c>
      <c r="CB27">
        <f>SUMIFS(DataRegularSeason20242025!$AA$3:$AA$1315,DataRegularSeason20242025!$B$3:$B$1315, "&lt;=" &amp; CB$1, DataRegularSeason20242025!$D$3:$D$1315, $A27)+SUMIFS(DataRegularSeason20242025!$AB$3:$AB$1315,DataRegularSeason20242025!$B$3:$B$1315, "&lt;=" &amp; CB$1, DataRegularSeason20242025!$E$3:$E$1315, $A27)</f>
        <v>19</v>
      </c>
      <c r="CC27">
        <f>SUMIFS(DataRegularSeason20242025!$AA$3:$AA$1315,DataRegularSeason20242025!$B$3:$B$1315, "&lt;=" &amp; CC$1, DataRegularSeason20242025!$D$3:$D$1315, $A27)+SUMIFS(DataRegularSeason20242025!$AB$3:$AB$1315,DataRegularSeason20242025!$B$3:$B$1315, "&lt;=" &amp; CC$1, DataRegularSeason20242025!$E$3:$E$1315, $A27)</f>
        <v>19</v>
      </c>
      <c r="CD27">
        <f>SUMIFS(DataRegularSeason20242025!$AA$3:$AA$1315,DataRegularSeason20242025!$B$3:$B$1315, "&lt;=" &amp; CD$1, DataRegularSeason20242025!$D$3:$D$1315, $A27)+SUMIFS(DataRegularSeason20242025!$AB$3:$AB$1315,DataRegularSeason20242025!$B$3:$B$1315, "&lt;=" &amp; CD$1, DataRegularSeason20242025!$E$3:$E$1315, $A27)</f>
        <v>19</v>
      </c>
      <c r="CE27">
        <f>SUMIFS(DataRegularSeason20242025!$AA$3:$AA$1315,DataRegularSeason20242025!$B$3:$B$1315, "&lt;=" &amp; CE$1, DataRegularSeason20242025!$D$3:$D$1315, $A27)+SUMIFS(DataRegularSeason20242025!$AB$3:$AB$1315,DataRegularSeason20242025!$B$3:$B$1315, "&lt;=" &amp; CE$1, DataRegularSeason20242025!$E$3:$E$1315, $A27)</f>
        <v>19</v>
      </c>
      <c r="CF27">
        <f>SUMIFS(DataRegularSeason20242025!$AA$3:$AA$1315,DataRegularSeason20242025!$B$3:$B$1315, "&lt;=" &amp; CF$1, DataRegularSeason20242025!$D$3:$D$1315, $A27)+SUMIFS(DataRegularSeason20242025!$AB$3:$AB$1315,DataRegularSeason20242025!$B$3:$B$1315, "&lt;=" &amp; CF$1, DataRegularSeason20242025!$E$3:$E$1315, $A27)</f>
        <v>19</v>
      </c>
      <c r="CG27">
        <f>SUMIFS(DataRegularSeason20242025!$AA$3:$AA$1315,DataRegularSeason20242025!$B$3:$B$1315, "&lt;=" &amp; CG$1, DataRegularSeason20242025!$D$3:$D$1315, $A27)+SUMIFS(DataRegularSeason20242025!$AB$3:$AB$1315,DataRegularSeason20242025!$B$3:$B$1315, "&lt;=" &amp; CG$1, DataRegularSeason20242025!$E$3:$E$1315, $A27)</f>
        <v>19</v>
      </c>
      <c r="CH27">
        <f>SUMIFS(DataRegularSeason20242025!$AA$3:$AA$1315,DataRegularSeason20242025!$B$3:$B$1315, "&lt;=" &amp; CH$1, DataRegularSeason20242025!$D$3:$D$1315, $A27)+SUMIFS(DataRegularSeason20242025!$AB$3:$AB$1315,DataRegularSeason20242025!$B$3:$B$1315, "&lt;=" &amp; CH$1, DataRegularSeason20242025!$E$3:$E$1315, $A27)</f>
        <v>19</v>
      </c>
      <c r="CI27">
        <f>SUMIFS(DataRegularSeason20242025!$AA$3:$AA$1315,DataRegularSeason20242025!$B$3:$B$1315, "&lt;=" &amp; CI$1, DataRegularSeason20242025!$D$3:$D$1315, $A27)+SUMIFS(DataRegularSeason20242025!$AB$3:$AB$1315,DataRegularSeason20242025!$B$3:$B$1315, "&lt;=" &amp; CI$1, DataRegularSeason20242025!$E$3:$E$1315, $A27)</f>
        <v>19</v>
      </c>
      <c r="CJ27">
        <f>SUMIFS(DataRegularSeason20242025!$AA$3:$AA$1315,DataRegularSeason20242025!$B$3:$B$1315, "&lt;=" &amp; CJ$1, DataRegularSeason20242025!$D$3:$D$1315, $A27)+SUMIFS(DataRegularSeason20242025!$AB$3:$AB$1315,DataRegularSeason20242025!$B$3:$B$1315, "&lt;=" &amp; CJ$1, DataRegularSeason20242025!$E$3:$E$1315, $A27)</f>
        <v>19</v>
      </c>
      <c r="CK27">
        <f>SUMIFS(DataRegularSeason20242025!$AA$3:$AA$1315,DataRegularSeason20242025!$B$3:$B$1315, "&lt;=" &amp; CK$1, DataRegularSeason20242025!$D$3:$D$1315, $A27)+SUMIFS(DataRegularSeason20242025!$AB$3:$AB$1315,DataRegularSeason20242025!$B$3:$B$1315, "&lt;=" &amp; CK$1, DataRegularSeason20242025!$E$3:$E$1315, $A27)</f>
        <v>19</v>
      </c>
      <c r="CL27">
        <f>SUMIFS(DataRegularSeason20242025!$AA$3:$AA$1315,DataRegularSeason20242025!$B$3:$B$1315, "&lt;=" &amp; CL$1, DataRegularSeason20242025!$D$3:$D$1315, $A27)+SUMIFS(DataRegularSeason20242025!$AB$3:$AB$1315,DataRegularSeason20242025!$B$3:$B$1315, "&lt;=" &amp; CL$1, DataRegularSeason20242025!$E$3:$E$1315, $A27)</f>
        <v>19</v>
      </c>
      <c r="CM27">
        <f>SUMIFS(DataRegularSeason20242025!$AA$3:$AA$1315,DataRegularSeason20242025!$B$3:$B$1315, "&lt;=" &amp; CM$1, DataRegularSeason20242025!$D$3:$D$1315, $A27)+SUMIFS(DataRegularSeason20242025!$AB$3:$AB$1315,DataRegularSeason20242025!$B$3:$B$1315, "&lt;=" &amp; CM$1, DataRegularSeason20242025!$E$3:$E$1315, $A27)</f>
        <v>19</v>
      </c>
      <c r="CN27">
        <f>SUMIFS(DataRegularSeason20242025!$AA$3:$AA$1315,DataRegularSeason20242025!$B$3:$B$1315, "&lt;=" &amp; CN$1, DataRegularSeason20242025!$D$3:$D$1315, $A27)+SUMIFS(DataRegularSeason20242025!$AB$3:$AB$1315,DataRegularSeason20242025!$B$3:$B$1315, "&lt;=" &amp; CN$1, DataRegularSeason20242025!$E$3:$E$1315, $A27)</f>
        <v>19</v>
      </c>
      <c r="CO27">
        <f>SUMIFS(DataRegularSeason20242025!$AA$3:$AA$1315,DataRegularSeason20242025!$B$3:$B$1315, "&lt;=" &amp; CO$1, DataRegularSeason20242025!$D$3:$D$1315, $A27)+SUMIFS(DataRegularSeason20242025!$AB$3:$AB$1315,DataRegularSeason20242025!$B$3:$B$1315, "&lt;=" &amp; CO$1, DataRegularSeason20242025!$E$3:$E$1315, $A27)</f>
        <v>19</v>
      </c>
      <c r="CP27">
        <f>SUMIFS(DataRegularSeason20242025!$AA$3:$AA$1315,DataRegularSeason20242025!$B$3:$B$1315, "&lt;=" &amp; CP$1, DataRegularSeason20242025!$D$3:$D$1315, $A27)+SUMIFS(DataRegularSeason20242025!$AB$3:$AB$1315,DataRegularSeason20242025!$B$3:$B$1315, "&lt;=" &amp; CP$1, DataRegularSeason20242025!$E$3:$E$1315, $A27)</f>
        <v>19</v>
      </c>
      <c r="CQ27">
        <f>SUMIFS(DataRegularSeason20242025!$AA$3:$AA$1315,DataRegularSeason20242025!$B$3:$B$1315, "&lt;=" &amp; CQ$1, DataRegularSeason20242025!$D$3:$D$1315, $A27)+SUMIFS(DataRegularSeason20242025!$AB$3:$AB$1315,DataRegularSeason20242025!$B$3:$B$1315, "&lt;=" &amp; CQ$1, DataRegularSeason20242025!$E$3:$E$1315, $A27)</f>
        <v>19</v>
      </c>
      <c r="CR27">
        <f>SUMIFS(DataRegularSeason20242025!$AA$3:$AA$1315,DataRegularSeason20242025!$B$3:$B$1315, "&lt;=" &amp; CR$1, DataRegularSeason20242025!$D$3:$D$1315, $A27)+SUMIFS(DataRegularSeason20242025!$AB$3:$AB$1315,DataRegularSeason20242025!$B$3:$B$1315, "&lt;=" &amp; CR$1, DataRegularSeason20242025!$E$3:$E$1315, $A27)</f>
        <v>19</v>
      </c>
      <c r="CS27">
        <f>SUMIFS(DataRegularSeason20242025!$AA$3:$AA$1315,DataRegularSeason20242025!$B$3:$B$1315, "&lt;=" &amp; CS$1, DataRegularSeason20242025!$D$3:$D$1315, $A27)+SUMIFS(DataRegularSeason20242025!$AB$3:$AB$1315,DataRegularSeason20242025!$B$3:$B$1315, "&lt;=" &amp; CS$1, DataRegularSeason20242025!$E$3:$E$1315, $A27)</f>
        <v>19</v>
      </c>
      <c r="CT27">
        <f>SUMIFS(DataRegularSeason20242025!$AA$3:$AA$1315,DataRegularSeason20242025!$B$3:$B$1315, "&lt;=" &amp; CT$1, DataRegularSeason20242025!$D$3:$D$1315, $A27)+SUMIFS(DataRegularSeason20242025!$AB$3:$AB$1315,DataRegularSeason20242025!$B$3:$B$1315, "&lt;=" &amp; CT$1, DataRegularSeason20242025!$E$3:$E$1315, $A27)</f>
        <v>19</v>
      </c>
      <c r="CU27">
        <f>SUMIFS(DataRegularSeason20242025!$AA$3:$AA$1315,DataRegularSeason20242025!$B$3:$B$1315, "&lt;=" &amp; CU$1, DataRegularSeason20242025!$D$3:$D$1315, $A27)+SUMIFS(DataRegularSeason20242025!$AB$3:$AB$1315,DataRegularSeason20242025!$B$3:$B$1315, "&lt;=" &amp; CU$1, DataRegularSeason20242025!$E$3:$E$1315, $A27)</f>
        <v>19</v>
      </c>
      <c r="CV27">
        <f>SUMIFS(DataRegularSeason20242025!$AA$3:$AA$1315,DataRegularSeason20242025!$B$3:$B$1315, "&lt;=" &amp; CV$1, DataRegularSeason20242025!$D$3:$D$1315, $A27)+SUMIFS(DataRegularSeason20242025!$AB$3:$AB$1315,DataRegularSeason20242025!$B$3:$B$1315, "&lt;=" &amp; CV$1, DataRegularSeason20242025!$E$3:$E$1315, $A27)</f>
        <v>19</v>
      </c>
      <c r="CW27">
        <f>SUMIFS(DataRegularSeason20242025!$AA$3:$AA$1315,DataRegularSeason20242025!$B$3:$B$1315, "&lt;=" &amp; CW$1, DataRegularSeason20242025!$D$3:$D$1315, $A27)+SUMIFS(DataRegularSeason20242025!$AB$3:$AB$1315,DataRegularSeason20242025!$B$3:$B$1315, "&lt;=" &amp; CW$1, DataRegularSeason20242025!$E$3:$E$1315, $A27)</f>
        <v>19</v>
      </c>
      <c r="CX27">
        <f>SUMIFS(DataRegularSeason20242025!$AA$3:$AA$1315,DataRegularSeason20242025!$B$3:$B$1315, "&lt;=" &amp; CX$1, DataRegularSeason20242025!$D$3:$D$1315, $A27)+SUMIFS(DataRegularSeason20242025!$AB$3:$AB$1315,DataRegularSeason20242025!$B$3:$B$1315, "&lt;=" &amp; CX$1, DataRegularSeason20242025!$E$3:$E$1315, $A27)</f>
        <v>19</v>
      </c>
      <c r="CY27">
        <f>SUMIFS(DataRegularSeason20242025!$AA$3:$AA$1315,DataRegularSeason20242025!$B$3:$B$1315, "&lt;=" &amp; CY$1, DataRegularSeason20242025!$D$3:$D$1315, $A27)+SUMIFS(DataRegularSeason20242025!$AB$3:$AB$1315,DataRegularSeason20242025!$B$3:$B$1315, "&lt;=" &amp; CY$1, DataRegularSeason20242025!$E$3:$E$1315, $A27)</f>
        <v>19</v>
      </c>
      <c r="CZ27">
        <f>SUMIFS(DataRegularSeason20242025!$AA$3:$AA$1315,DataRegularSeason20242025!$B$3:$B$1315, "&lt;=" &amp; CZ$1, DataRegularSeason20242025!$D$3:$D$1315, $A27)+SUMIFS(DataRegularSeason20242025!$AB$3:$AB$1315,DataRegularSeason20242025!$B$3:$B$1315, "&lt;=" &amp; CZ$1, DataRegularSeason20242025!$E$3:$E$1315, $A27)</f>
        <v>19</v>
      </c>
      <c r="DA27">
        <f>SUMIFS(DataRegularSeason20242025!$AA$3:$AA$1315,DataRegularSeason20242025!$B$3:$B$1315, "&lt;=" &amp; DA$1, DataRegularSeason20242025!$D$3:$D$1315, $A27)+SUMIFS(DataRegularSeason20242025!$AB$3:$AB$1315,DataRegularSeason20242025!$B$3:$B$1315, "&lt;=" &amp; DA$1, DataRegularSeason20242025!$E$3:$E$1315, $A27)</f>
        <v>19</v>
      </c>
      <c r="DB27">
        <f>SUMIFS(DataRegularSeason20242025!$AA$3:$AA$1315,DataRegularSeason20242025!$B$3:$B$1315, "&lt;=" &amp; DB$1, DataRegularSeason20242025!$D$3:$D$1315, $A27)+SUMIFS(DataRegularSeason20242025!$AB$3:$AB$1315,DataRegularSeason20242025!$B$3:$B$1315, "&lt;=" &amp; DB$1, DataRegularSeason20242025!$E$3:$E$1315, $A27)</f>
        <v>19</v>
      </c>
      <c r="DC27">
        <f>SUMIFS(DataRegularSeason20242025!$AA$3:$AA$1315,DataRegularSeason20242025!$B$3:$B$1315, "&lt;=" &amp; DC$1, DataRegularSeason20242025!$D$3:$D$1315, $A27)+SUMIFS(DataRegularSeason20242025!$AB$3:$AB$1315,DataRegularSeason20242025!$B$3:$B$1315, "&lt;=" &amp; DC$1, DataRegularSeason20242025!$E$3:$E$1315, $A27)</f>
        <v>19</v>
      </c>
      <c r="DD27">
        <f>SUMIFS(DataRegularSeason20242025!$AA$3:$AA$1315,DataRegularSeason20242025!$B$3:$B$1315, "&lt;=" &amp; DD$1, DataRegularSeason20242025!$D$3:$D$1315, $A27)+SUMIFS(DataRegularSeason20242025!$AB$3:$AB$1315,DataRegularSeason20242025!$B$3:$B$1315, "&lt;=" &amp; DD$1, DataRegularSeason20242025!$E$3:$E$1315, $A27)</f>
        <v>19</v>
      </c>
      <c r="DE27">
        <f>SUMIFS(DataRegularSeason20242025!$AA$3:$AA$1315,DataRegularSeason20242025!$B$3:$B$1315, "&lt;=" &amp; DE$1, DataRegularSeason20242025!$D$3:$D$1315, $A27)+SUMIFS(DataRegularSeason20242025!$AB$3:$AB$1315,DataRegularSeason20242025!$B$3:$B$1315, "&lt;=" &amp; DE$1, DataRegularSeason20242025!$E$3:$E$1315, $A27)</f>
        <v>19</v>
      </c>
      <c r="DF27">
        <f>SUMIFS(DataRegularSeason20242025!$AA$3:$AA$1315,DataRegularSeason20242025!$B$3:$B$1315, "&lt;=" &amp; DF$1, DataRegularSeason20242025!$D$3:$D$1315, $A27)+SUMIFS(DataRegularSeason20242025!$AB$3:$AB$1315,DataRegularSeason20242025!$B$3:$B$1315, "&lt;=" &amp; DF$1, DataRegularSeason20242025!$E$3:$E$1315, $A27)</f>
        <v>19</v>
      </c>
      <c r="DG27">
        <f>SUMIFS(DataRegularSeason20242025!$AA$3:$AA$1315,DataRegularSeason20242025!$B$3:$B$1315, "&lt;=" &amp; DG$1, DataRegularSeason20242025!$D$3:$D$1315, $A27)+SUMIFS(DataRegularSeason20242025!$AB$3:$AB$1315,DataRegularSeason20242025!$B$3:$B$1315, "&lt;=" &amp; DG$1, DataRegularSeason20242025!$E$3:$E$1315, $A27)</f>
        <v>19</v>
      </c>
      <c r="DH27">
        <f>SUMIFS(DataRegularSeason20242025!$AA$3:$AA$1315,DataRegularSeason20242025!$B$3:$B$1315, "&lt;=" &amp; DH$1, DataRegularSeason20242025!$D$3:$D$1315, $A27)+SUMIFS(DataRegularSeason20242025!$AB$3:$AB$1315,DataRegularSeason20242025!$B$3:$B$1315, "&lt;=" &amp; DH$1, DataRegularSeason20242025!$E$3:$E$1315, $A27)</f>
        <v>19</v>
      </c>
      <c r="DI27">
        <f>SUMIFS(DataRegularSeason20242025!$AA$3:$AA$1315,DataRegularSeason20242025!$B$3:$B$1315, "&lt;=" &amp; DI$1, DataRegularSeason20242025!$D$3:$D$1315, $A27)+SUMIFS(DataRegularSeason20242025!$AB$3:$AB$1315,DataRegularSeason20242025!$B$3:$B$1315, "&lt;=" &amp; DI$1, DataRegularSeason20242025!$E$3:$E$1315, $A27)</f>
        <v>19</v>
      </c>
      <c r="DJ27">
        <f>SUMIFS(DataRegularSeason20242025!$AA$3:$AA$1315,DataRegularSeason20242025!$B$3:$B$1315, "&lt;=" &amp; DJ$1, DataRegularSeason20242025!$D$3:$D$1315, $A27)+SUMIFS(DataRegularSeason20242025!$AB$3:$AB$1315,DataRegularSeason20242025!$B$3:$B$1315, "&lt;=" &amp; DJ$1, DataRegularSeason20242025!$E$3:$E$1315, $A27)</f>
        <v>19</v>
      </c>
      <c r="DK27">
        <f>SUMIFS(DataRegularSeason20242025!$AA$3:$AA$1315,DataRegularSeason20242025!$B$3:$B$1315, "&lt;=" &amp; DK$1, DataRegularSeason20242025!$D$3:$D$1315, $A27)+SUMIFS(DataRegularSeason20242025!$AB$3:$AB$1315,DataRegularSeason20242025!$B$3:$B$1315, "&lt;=" &amp; DK$1, DataRegularSeason20242025!$E$3:$E$1315, $A27)</f>
        <v>19</v>
      </c>
      <c r="DL27">
        <f>SUMIFS(DataRegularSeason20242025!$AA$3:$AA$1315,DataRegularSeason20242025!$B$3:$B$1315, "&lt;=" &amp; DL$1, DataRegularSeason20242025!$D$3:$D$1315, $A27)+SUMIFS(DataRegularSeason20242025!$AB$3:$AB$1315,DataRegularSeason20242025!$B$3:$B$1315, "&lt;=" &amp; DL$1, DataRegularSeason20242025!$E$3:$E$1315, $A27)</f>
        <v>19</v>
      </c>
      <c r="DM27">
        <f>SUMIFS(DataRegularSeason20242025!$AA$3:$AA$1315,DataRegularSeason20242025!$B$3:$B$1315, "&lt;=" &amp; DM$1, DataRegularSeason20242025!$D$3:$D$1315, $A27)+SUMIFS(DataRegularSeason20242025!$AB$3:$AB$1315,DataRegularSeason20242025!$B$3:$B$1315, "&lt;=" &amp; DM$1, DataRegularSeason20242025!$E$3:$E$1315, $A27)</f>
        <v>19</v>
      </c>
      <c r="DN27">
        <f>SUMIFS(DataRegularSeason20242025!$AA$3:$AA$1315,DataRegularSeason20242025!$B$3:$B$1315, "&lt;=" &amp; DN$1, DataRegularSeason20242025!$D$3:$D$1315, $A27)+SUMIFS(DataRegularSeason20242025!$AB$3:$AB$1315,DataRegularSeason20242025!$B$3:$B$1315, "&lt;=" &amp; DN$1, DataRegularSeason20242025!$E$3:$E$1315, $A27)</f>
        <v>19</v>
      </c>
      <c r="DO27">
        <f>SUMIFS(DataRegularSeason20242025!$AA$3:$AA$1315,DataRegularSeason20242025!$B$3:$B$1315, "&lt;=" &amp; DO$1, DataRegularSeason20242025!$D$3:$D$1315, $A27)+SUMIFS(DataRegularSeason20242025!$AB$3:$AB$1315,DataRegularSeason20242025!$B$3:$B$1315, "&lt;=" &amp; DO$1, DataRegularSeason20242025!$E$3:$E$1315, $A27)</f>
        <v>19</v>
      </c>
      <c r="DP27">
        <f>SUMIFS(DataRegularSeason20242025!$AA$3:$AA$1315,DataRegularSeason20242025!$B$3:$B$1315, "&lt;=" &amp; DP$1, DataRegularSeason20242025!$D$3:$D$1315, $A27)+SUMIFS(DataRegularSeason20242025!$AB$3:$AB$1315,DataRegularSeason20242025!$B$3:$B$1315, "&lt;=" &amp; DP$1, DataRegularSeason20242025!$E$3:$E$1315, $A27)</f>
        <v>19</v>
      </c>
      <c r="DQ27">
        <f>SUMIFS(DataRegularSeason20242025!$AA$3:$AA$1315,DataRegularSeason20242025!$B$3:$B$1315, "&lt;=" &amp; DQ$1, DataRegularSeason20242025!$D$3:$D$1315, $A27)+SUMIFS(DataRegularSeason20242025!$AB$3:$AB$1315,DataRegularSeason20242025!$B$3:$B$1315, "&lt;=" &amp; DQ$1, DataRegularSeason20242025!$E$3:$E$1315, $A27)</f>
        <v>19</v>
      </c>
      <c r="DR27">
        <f>SUMIFS(DataRegularSeason20242025!$AA$3:$AA$1315,DataRegularSeason20242025!$B$3:$B$1315, "&lt;=" &amp; DR$1, DataRegularSeason20242025!$D$3:$D$1315, $A27)+SUMIFS(DataRegularSeason20242025!$AB$3:$AB$1315,DataRegularSeason20242025!$B$3:$B$1315, "&lt;=" &amp; DR$1, DataRegularSeason20242025!$E$3:$E$1315, $A27)</f>
        <v>19</v>
      </c>
      <c r="DS27">
        <f>SUMIFS(DataRegularSeason20242025!$AA$3:$AA$1315,DataRegularSeason20242025!$B$3:$B$1315, "&lt;=" &amp; DS$1, DataRegularSeason20242025!$D$3:$D$1315, $A27)+SUMIFS(DataRegularSeason20242025!$AB$3:$AB$1315,DataRegularSeason20242025!$B$3:$B$1315, "&lt;=" &amp; DS$1, DataRegularSeason20242025!$E$3:$E$1315, $A27)</f>
        <v>19</v>
      </c>
      <c r="DT27">
        <f>SUMIFS(DataRegularSeason20242025!$AA$3:$AA$1315,DataRegularSeason20242025!$B$3:$B$1315, "&lt;=" &amp; DT$1, DataRegularSeason20242025!$D$3:$D$1315, $A27)+SUMIFS(DataRegularSeason20242025!$AB$3:$AB$1315,DataRegularSeason20242025!$B$3:$B$1315, "&lt;=" &amp; DT$1, DataRegularSeason20242025!$E$3:$E$1315, $A27)</f>
        <v>19</v>
      </c>
      <c r="DU27">
        <f>SUMIFS(DataRegularSeason20242025!$AA$3:$AA$1315,DataRegularSeason20242025!$B$3:$B$1315, "&lt;=" &amp; DU$1, DataRegularSeason20242025!$D$3:$D$1315, $A27)+SUMIFS(DataRegularSeason20242025!$AB$3:$AB$1315,DataRegularSeason20242025!$B$3:$B$1315, "&lt;=" &amp; DU$1, DataRegularSeason20242025!$E$3:$E$1315, $A27)</f>
        <v>19</v>
      </c>
      <c r="DV27">
        <f>SUMIFS(DataRegularSeason20242025!$AA$3:$AA$1315,DataRegularSeason20242025!$B$3:$B$1315, "&lt;=" &amp; DV$1, DataRegularSeason20242025!$D$3:$D$1315, $A27)+SUMIFS(DataRegularSeason20242025!$AB$3:$AB$1315,DataRegularSeason20242025!$B$3:$B$1315, "&lt;=" &amp; DV$1, DataRegularSeason20242025!$E$3:$E$1315, $A27)</f>
        <v>19</v>
      </c>
      <c r="DW27">
        <f>SUMIFS(DataRegularSeason20242025!$AA$3:$AA$1315,DataRegularSeason20242025!$B$3:$B$1315, "&lt;=" &amp; DW$1, DataRegularSeason20242025!$D$3:$D$1315, $A27)+SUMIFS(DataRegularSeason20242025!$AB$3:$AB$1315,DataRegularSeason20242025!$B$3:$B$1315, "&lt;=" &amp; DW$1, DataRegularSeason20242025!$E$3:$E$1315, $A27)</f>
        <v>19</v>
      </c>
      <c r="DX27">
        <f>SUMIFS(DataRegularSeason20242025!$AA$3:$AA$1315,DataRegularSeason20242025!$B$3:$B$1315, "&lt;=" &amp; DX$1, DataRegularSeason20242025!$D$3:$D$1315, $A27)+SUMIFS(DataRegularSeason20242025!$AB$3:$AB$1315,DataRegularSeason20242025!$B$3:$B$1315, "&lt;=" &amp; DX$1, DataRegularSeason20242025!$E$3:$E$1315, $A27)</f>
        <v>19</v>
      </c>
      <c r="DY27">
        <f>SUMIFS(DataRegularSeason20242025!$AA$3:$AA$1315,DataRegularSeason20242025!$B$3:$B$1315, "&lt;=" &amp; DY$1, DataRegularSeason20242025!$D$3:$D$1315, $A27)+SUMIFS(DataRegularSeason20242025!$AB$3:$AB$1315,DataRegularSeason20242025!$B$3:$B$1315, "&lt;=" &amp; DY$1, DataRegularSeason20242025!$E$3:$E$1315, $A27)</f>
        <v>19</v>
      </c>
      <c r="DZ27">
        <f>SUMIFS(DataRegularSeason20242025!$AA$3:$AA$1315,DataRegularSeason20242025!$B$3:$B$1315, "&lt;=" &amp; DZ$1, DataRegularSeason20242025!$D$3:$D$1315, $A27)+SUMIFS(DataRegularSeason20242025!$AB$3:$AB$1315,DataRegularSeason20242025!$B$3:$B$1315, "&lt;=" &amp; DZ$1, DataRegularSeason20242025!$E$3:$E$1315, $A27)</f>
        <v>19</v>
      </c>
      <c r="EA27">
        <f>SUMIFS(DataRegularSeason20242025!$AA$3:$AA$1315,DataRegularSeason20242025!$B$3:$B$1315, "&lt;=" &amp; EA$1, DataRegularSeason20242025!$D$3:$D$1315, $A27)+SUMIFS(DataRegularSeason20242025!$AB$3:$AB$1315,DataRegularSeason20242025!$B$3:$B$1315, "&lt;=" &amp; EA$1, DataRegularSeason20242025!$E$3:$E$1315, $A27)</f>
        <v>19</v>
      </c>
      <c r="EB27">
        <f>SUMIFS(DataRegularSeason20242025!$AA$3:$AA$1315,DataRegularSeason20242025!$B$3:$B$1315, "&lt;=" &amp; EB$1, DataRegularSeason20242025!$D$3:$D$1315, $A27)+SUMIFS(DataRegularSeason20242025!$AB$3:$AB$1315,DataRegularSeason20242025!$B$3:$B$1315, "&lt;=" &amp; EB$1, DataRegularSeason20242025!$E$3:$E$1315, $A27)</f>
        <v>19</v>
      </c>
      <c r="EC27">
        <f>SUMIFS(DataRegularSeason20242025!$AA$3:$AA$1315,DataRegularSeason20242025!$B$3:$B$1315, "&lt;=" &amp; EC$1, DataRegularSeason20242025!$D$3:$D$1315, $A27)+SUMIFS(DataRegularSeason20242025!$AB$3:$AB$1315,DataRegularSeason20242025!$B$3:$B$1315, "&lt;=" &amp; EC$1, DataRegularSeason20242025!$E$3:$E$1315, $A27)</f>
        <v>19</v>
      </c>
      <c r="ED27">
        <f>SUMIFS(DataRegularSeason20242025!$AA$3:$AA$1315,DataRegularSeason20242025!$B$3:$B$1315, "&lt;=" &amp; ED$1, DataRegularSeason20242025!$D$3:$D$1315, $A27)+SUMIFS(DataRegularSeason20242025!$AB$3:$AB$1315,DataRegularSeason20242025!$B$3:$B$1315, "&lt;=" &amp; ED$1, DataRegularSeason20242025!$E$3:$E$1315, $A27)</f>
        <v>19</v>
      </c>
      <c r="EE27">
        <f>SUMIFS(DataRegularSeason20242025!$AA$3:$AA$1315,DataRegularSeason20242025!$B$3:$B$1315, "&lt;=" &amp; EE$1, DataRegularSeason20242025!$D$3:$D$1315, $A27)+SUMIFS(DataRegularSeason20242025!$AB$3:$AB$1315,DataRegularSeason20242025!$B$3:$B$1315, "&lt;=" &amp; EE$1, DataRegularSeason20242025!$E$3:$E$1315, $A27)</f>
        <v>19</v>
      </c>
      <c r="EF27">
        <f>SUMIFS(DataRegularSeason20242025!$AA$3:$AA$1315,DataRegularSeason20242025!$B$3:$B$1315, "&lt;=" &amp; EF$1, DataRegularSeason20242025!$D$3:$D$1315, $A27)+SUMIFS(DataRegularSeason20242025!$AB$3:$AB$1315,DataRegularSeason20242025!$B$3:$B$1315, "&lt;=" &amp; EF$1, DataRegularSeason20242025!$E$3:$E$1315, $A27)</f>
        <v>19</v>
      </c>
      <c r="EG27">
        <f>SUMIFS(DataRegularSeason20242025!$AA$3:$AA$1315,DataRegularSeason20242025!$B$3:$B$1315, "&lt;=" &amp; EG$1, DataRegularSeason20242025!$D$3:$D$1315, $A27)+SUMIFS(DataRegularSeason20242025!$AB$3:$AB$1315,DataRegularSeason20242025!$B$3:$B$1315, "&lt;=" &amp; EG$1, DataRegularSeason20242025!$E$3:$E$1315, $A27)</f>
        <v>19</v>
      </c>
      <c r="EH27">
        <f>SUMIFS(DataRegularSeason20242025!$AA$3:$AA$1315,DataRegularSeason20242025!$B$3:$B$1315, "&lt;=" &amp; EH$1, DataRegularSeason20242025!$D$3:$D$1315, $A27)+SUMIFS(DataRegularSeason20242025!$AB$3:$AB$1315,DataRegularSeason20242025!$B$3:$B$1315, "&lt;=" &amp; EH$1, DataRegularSeason20242025!$E$3:$E$1315, $A27)</f>
        <v>19</v>
      </c>
      <c r="EI27">
        <f>SUMIFS(DataRegularSeason20242025!$AA$3:$AA$1315,DataRegularSeason20242025!$B$3:$B$1315, "&lt;=" &amp; EI$1, DataRegularSeason20242025!$D$3:$D$1315, $A27)+SUMIFS(DataRegularSeason20242025!$AB$3:$AB$1315,DataRegularSeason20242025!$B$3:$B$1315, "&lt;=" &amp; EI$1, DataRegularSeason20242025!$E$3:$E$1315, $A27)</f>
        <v>19</v>
      </c>
      <c r="EJ27">
        <f>SUMIFS(DataRegularSeason20242025!$AA$3:$AA$1315,DataRegularSeason20242025!$B$3:$B$1315, "&lt;=" &amp; EJ$1, DataRegularSeason20242025!$D$3:$D$1315, $A27)+SUMIFS(DataRegularSeason20242025!$AB$3:$AB$1315,DataRegularSeason20242025!$B$3:$B$1315, "&lt;=" &amp; EJ$1, DataRegularSeason20242025!$E$3:$E$1315, $A27)</f>
        <v>19</v>
      </c>
      <c r="EK27">
        <f>SUMIFS(DataRegularSeason20242025!$AA$3:$AA$1315,DataRegularSeason20242025!$B$3:$B$1315, "&lt;=" &amp; EK$1, DataRegularSeason20242025!$D$3:$D$1315, $A27)+SUMIFS(DataRegularSeason20242025!$AB$3:$AB$1315,DataRegularSeason20242025!$B$3:$B$1315, "&lt;=" &amp; EK$1, DataRegularSeason20242025!$E$3:$E$1315, $A27)</f>
        <v>19</v>
      </c>
      <c r="EL27">
        <f>SUMIFS(DataRegularSeason20242025!$AA$3:$AA$1315,DataRegularSeason20242025!$B$3:$B$1315, "&lt;=" &amp; EL$1, DataRegularSeason20242025!$D$3:$D$1315, $A27)+SUMIFS(DataRegularSeason20242025!$AB$3:$AB$1315,DataRegularSeason20242025!$B$3:$B$1315, "&lt;=" &amp; EL$1, DataRegularSeason20242025!$E$3:$E$1315, $A27)</f>
        <v>19</v>
      </c>
      <c r="EM27">
        <f>SUMIFS(DataRegularSeason20242025!$AA$3:$AA$1315,DataRegularSeason20242025!$B$3:$B$1315, "&lt;=" &amp; EM$1, DataRegularSeason20242025!$D$3:$D$1315, $A27)+SUMIFS(DataRegularSeason20242025!$AB$3:$AB$1315,DataRegularSeason20242025!$B$3:$B$1315, "&lt;=" &amp; EM$1, DataRegularSeason20242025!$E$3:$E$1315, $A27)</f>
        <v>19</v>
      </c>
      <c r="EN27">
        <f>SUMIFS(DataRegularSeason20242025!$AA$3:$AA$1315,DataRegularSeason20242025!$B$3:$B$1315, "&lt;=" &amp; EN$1, DataRegularSeason20242025!$D$3:$D$1315, $A27)+SUMIFS(DataRegularSeason20242025!$AB$3:$AB$1315,DataRegularSeason20242025!$B$3:$B$1315, "&lt;=" &amp; EN$1, DataRegularSeason20242025!$E$3:$E$1315, $A27)</f>
        <v>19</v>
      </c>
      <c r="EO27">
        <f>SUMIFS(DataRegularSeason20242025!$AA$3:$AA$1315,DataRegularSeason20242025!$B$3:$B$1315, "&lt;=" &amp; EO$1, DataRegularSeason20242025!$D$3:$D$1315, $A27)+SUMIFS(DataRegularSeason20242025!$AB$3:$AB$1315,DataRegularSeason20242025!$B$3:$B$1315, "&lt;=" &amp; EO$1, DataRegularSeason20242025!$E$3:$E$1315, $A27)</f>
        <v>19</v>
      </c>
      <c r="EP27">
        <f>SUMIFS(DataRegularSeason20242025!$AA$3:$AA$1315,DataRegularSeason20242025!$B$3:$B$1315, "&lt;=" &amp; EP$1, DataRegularSeason20242025!$D$3:$D$1315, $A27)+SUMIFS(DataRegularSeason20242025!$AB$3:$AB$1315,DataRegularSeason20242025!$B$3:$B$1315, "&lt;=" &amp; EP$1, DataRegularSeason20242025!$E$3:$E$1315, $A27)</f>
        <v>19</v>
      </c>
      <c r="EQ27">
        <f>SUMIFS(DataRegularSeason20242025!$AA$3:$AA$1315,DataRegularSeason20242025!$B$3:$B$1315, "&lt;=" &amp; EQ$1, DataRegularSeason20242025!$D$3:$D$1315, $A27)+SUMIFS(DataRegularSeason20242025!$AB$3:$AB$1315,DataRegularSeason20242025!$B$3:$B$1315, "&lt;=" &amp; EQ$1, DataRegularSeason20242025!$E$3:$E$1315, $A27)</f>
        <v>19</v>
      </c>
      <c r="ER27">
        <f>SUMIFS(DataRegularSeason20242025!$AA$3:$AA$1315,DataRegularSeason20242025!$B$3:$B$1315, "&lt;=" &amp; ER$1, DataRegularSeason20242025!$D$3:$D$1315, $A27)+SUMIFS(DataRegularSeason20242025!$AB$3:$AB$1315,DataRegularSeason20242025!$B$3:$B$1315, "&lt;=" &amp; ER$1, DataRegularSeason20242025!$E$3:$E$1315, $A27)</f>
        <v>19</v>
      </c>
      <c r="ES27">
        <f>SUMIFS(DataRegularSeason20242025!$AA$3:$AA$1315,DataRegularSeason20242025!$B$3:$B$1315, "&lt;=" &amp; ES$1, DataRegularSeason20242025!$D$3:$D$1315, $A27)+SUMIFS(DataRegularSeason20242025!$AB$3:$AB$1315,DataRegularSeason20242025!$B$3:$B$1315, "&lt;=" &amp; ES$1, DataRegularSeason20242025!$E$3:$E$1315, $A27)</f>
        <v>19</v>
      </c>
      <c r="ET27">
        <f>SUMIFS(DataRegularSeason20242025!$AA$3:$AA$1315,DataRegularSeason20242025!$B$3:$B$1315, "&lt;=" &amp; ET$1, DataRegularSeason20242025!$D$3:$D$1315, $A27)+SUMIFS(DataRegularSeason20242025!$AB$3:$AB$1315,DataRegularSeason20242025!$B$3:$B$1315, "&lt;=" &amp; ET$1, DataRegularSeason20242025!$E$3:$E$1315, $A27)</f>
        <v>19</v>
      </c>
      <c r="EU27">
        <f>SUMIFS(DataRegularSeason20242025!$AA$3:$AA$1315,DataRegularSeason20242025!$B$3:$B$1315, "&lt;=" &amp; EU$1, DataRegularSeason20242025!$D$3:$D$1315, $A27)+SUMIFS(DataRegularSeason20242025!$AB$3:$AB$1315,DataRegularSeason20242025!$B$3:$B$1315, "&lt;=" &amp; EU$1, DataRegularSeason20242025!$E$3:$E$1315, $A27)</f>
        <v>19</v>
      </c>
      <c r="EV27">
        <f>SUMIFS(DataRegularSeason20242025!$AA$3:$AA$1315,DataRegularSeason20242025!$B$3:$B$1315, "&lt;=" &amp; EV$1, DataRegularSeason20242025!$D$3:$D$1315, $A27)+SUMIFS(DataRegularSeason20242025!$AB$3:$AB$1315,DataRegularSeason20242025!$B$3:$B$1315, "&lt;=" &amp; EV$1, DataRegularSeason20242025!$E$3:$E$1315, $A27)</f>
        <v>19</v>
      </c>
      <c r="EW27">
        <f>SUMIFS(DataRegularSeason20242025!$AA$3:$AA$1315,DataRegularSeason20242025!$B$3:$B$1315, "&lt;=" &amp; EW$1, DataRegularSeason20242025!$D$3:$D$1315, $A27)+SUMIFS(DataRegularSeason20242025!$AB$3:$AB$1315,DataRegularSeason20242025!$B$3:$B$1315, "&lt;=" &amp; EW$1, DataRegularSeason20242025!$E$3:$E$1315, $A27)</f>
        <v>19</v>
      </c>
      <c r="EX27">
        <f>SUMIFS(DataRegularSeason20242025!$AA$3:$AA$1315,DataRegularSeason20242025!$B$3:$B$1315, "&lt;=" &amp; EX$1, DataRegularSeason20242025!$D$3:$D$1315, $A27)+SUMIFS(DataRegularSeason20242025!$AB$3:$AB$1315,DataRegularSeason20242025!$B$3:$B$1315, "&lt;=" &amp; EX$1, DataRegularSeason20242025!$E$3:$E$1315, $A27)</f>
        <v>19</v>
      </c>
      <c r="EY27">
        <f>SUMIFS(DataRegularSeason20242025!$AA$3:$AA$1315,DataRegularSeason20242025!$B$3:$B$1315, "&lt;=" &amp; EY$1, DataRegularSeason20242025!$D$3:$D$1315, $A27)+SUMIFS(DataRegularSeason20242025!$AB$3:$AB$1315,DataRegularSeason20242025!$B$3:$B$1315, "&lt;=" &amp; EY$1, DataRegularSeason20242025!$E$3:$E$1315, $A27)</f>
        <v>19</v>
      </c>
      <c r="EZ27">
        <f>SUMIFS(DataRegularSeason20242025!$AA$3:$AA$1315,DataRegularSeason20242025!$B$3:$B$1315, "&lt;=" &amp; EZ$1, DataRegularSeason20242025!$D$3:$D$1315, $A27)+SUMIFS(DataRegularSeason20242025!$AB$3:$AB$1315,DataRegularSeason20242025!$B$3:$B$1315, "&lt;=" &amp; EZ$1, DataRegularSeason20242025!$E$3:$E$1315, $A27)</f>
        <v>19</v>
      </c>
      <c r="FA27">
        <f>SUMIFS(DataRegularSeason20242025!$AA$3:$AA$1315,DataRegularSeason20242025!$B$3:$B$1315, "&lt;=" &amp; FA$1, DataRegularSeason20242025!$D$3:$D$1315, $A27)+SUMIFS(DataRegularSeason20242025!$AB$3:$AB$1315,DataRegularSeason20242025!$B$3:$B$1315, "&lt;=" &amp; FA$1, DataRegularSeason20242025!$E$3:$E$1315, $A27)</f>
        <v>19</v>
      </c>
      <c r="FB27">
        <f>SUMIFS(DataRegularSeason20242025!$AA$3:$AA$1315,DataRegularSeason20242025!$B$3:$B$1315, "&lt;=" &amp; FB$1, DataRegularSeason20242025!$D$3:$D$1315, $A27)+SUMIFS(DataRegularSeason20242025!$AB$3:$AB$1315,DataRegularSeason20242025!$B$3:$B$1315, "&lt;=" &amp; FB$1, DataRegularSeason20242025!$E$3:$E$1315, $A27)</f>
        <v>19</v>
      </c>
      <c r="FC27">
        <f>SUMIFS(DataRegularSeason20242025!$AA$3:$AA$1315,DataRegularSeason20242025!$B$3:$B$1315, "&lt;=" &amp; FC$1, DataRegularSeason20242025!$D$3:$D$1315, $A27)+SUMIFS(DataRegularSeason20242025!$AB$3:$AB$1315,DataRegularSeason20242025!$B$3:$B$1315, "&lt;=" &amp; FC$1, DataRegularSeason20242025!$E$3:$E$1315, $A27)</f>
        <v>19</v>
      </c>
      <c r="FD27">
        <f>SUMIFS(DataRegularSeason20242025!$AA$3:$AA$1315,DataRegularSeason20242025!$B$3:$B$1315, "&lt;=" &amp; FD$1, DataRegularSeason20242025!$D$3:$D$1315, $A27)+SUMIFS(DataRegularSeason20242025!$AB$3:$AB$1315,DataRegularSeason20242025!$B$3:$B$1315, "&lt;=" &amp; FD$1, DataRegularSeason20242025!$E$3:$E$1315, $A27)</f>
        <v>19</v>
      </c>
      <c r="FE27">
        <f>SUMIFS(DataRegularSeason20242025!$AA$3:$AA$1315,DataRegularSeason20242025!$B$3:$B$1315, "&lt;=" &amp; FE$1, DataRegularSeason20242025!$D$3:$D$1315, $A27)+SUMIFS(DataRegularSeason20242025!$AB$3:$AB$1315,DataRegularSeason20242025!$B$3:$B$1315, "&lt;=" &amp; FE$1, DataRegularSeason20242025!$E$3:$E$1315, $A27)</f>
        <v>19</v>
      </c>
      <c r="FF27">
        <f>SUMIFS(DataRegularSeason20242025!$AA$3:$AA$1315,DataRegularSeason20242025!$B$3:$B$1315, "&lt;=" &amp; FF$1, DataRegularSeason20242025!$D$3:$D$1315, $A27)+SUMIFS(DataRegularSeason20242025!$AB$3:$AB$1315,DataRegularSeason20242025!$B$3:$B$1315, "&lt;=" &amp; FF$1, DataRegularSeason20242025!$E$3:$E$1315, $A27)</f>
        <v>19</v>
      </c>
      <c r="FG27">
        <f>SUMIFS(DataRegularSeason20242025!$AA$3:$AA$1315,DataRegularSeason20242025!$B$3:$B$1315, "&lt;=" &amp; FG$1, DataRegularSeason20242025!$D$3:$D$1315, $A27)+SUMIFS(DataRegularSeason20242025!$AB$3:$AB$1315,DataRegularSeason20242025!$B$3:$B$1315, "&lt;=" &amp; FG$1, DataRegularSeason20242025!$E$3:$E$1315, $A27)</f>
        <v>19</v>
      </c>
      <c r="FH27">
        <f>SUMIFS(DataRegularSeason20242025!$AA$3:$AA$1315,DataRegularSeason20242025!$B$3:$B$1315, "&lt;=" &amp; FH$1, DataRegularSeason20242025!$D$3:$D$1315, $A27)+SUMIFS(DataRegularSeason20242025!$AB$3:$AB$1315,DataRegularSeason20242025!$B$3:$B$1315, "&lt;=" &amp; FH$1, DataRegularSeason20242025!$E$3:$E$1315, $A27)</f>
        <v>19</v>
      </c>
      <c r="FI27">
        <f>SUMIFS(DataRegularSeason20242025!$AA$3:$AA$1315,DataRegularSeason20242025!$B$3:$B$1315, "&lt;=" &amp; FI$1, DataRegularSeason20242025!$D$3:$D$1315, $A27)+SUMIFS(DataRegularSeason20242025!$AB$3:$AB$1315,DataRegularSeason20242025!$B$3:$B$1315, "&lt;=" &amp; FI$1, DataRegularSeason20242025!$E$3:$E$1315, $A27)</f>
        <v>19</v>
      </c>
      <c r="FJ27">
        <f>SUMIFS(DataRegularSeason20242025!$AA$3:$AA$1315,DataRegularSeason20242025!$B$3:$B$1315, "&lt;=" &amp; FJ$1, DataRegularSeason20242025!$D$3:$D$1315, $A27)+SUMIFS(DataRegularSeason20242025!$AB$3:$AB$1315,DataRegularSeason20242025!$B$3:$B$1315, "&lt;=" &amp; FJ$1, DataRegularSeason20242025!$E$3:$E$1315, $A27)</f>
        <v>19</v>
      </c>
      <c r="FK27">
        <f>SUMIFS(DataRegularSeason20242025!$AA$3:$AA$1315,DataRegularSeason20242025!$B$3:$B$1315, "&lt;=" &amp; FK$1, DataRegularSeason20242025!$D$3:$D$1315, $A27)+SUMIFS(DataRegularSeason20242025!$AB$3:$AB$1315,DataRegularSeason20242025!$B$3:$B$1315, "&lt;=" &amp; FK$1, DataRegularSeason20242025!$E$3:$E$1315, $A27)</f>
        <v>19</v>
      </c>
      <c r="FL27">
        <f>SUMIFS(DataRegularSeason20242025!$AA$3:$AA$1315,DataRegularSeason20242025!$B$3:$B$1315, "&lt;=" &amp; FL$1, DataRegularSeason20242025!$D$3:$D$1315, $A27)+SUMIFS(DataRegularSeason20242025!$AB$3:$AB$1315,DataRegularSeason20242025!$B$3:$B$1315, "&lt;=" &amp; FL$1, DataRegularSeason20242025!$E$3:$E$1315, $A27)</f>
        <v>19</v>
      </c>
      <c r="FM27">
        <f>SUMIFS(DataRegularSeason20242025!$AA$3:$AA$1315,DataRegularSeason20242025!$B$3:$B$1315, "&lt;=" &amp; FM$1, DataRegularSeason20242025!$D$3:$D$1315, $A27)+SUMIFS(DataRegularSeason20242025!$AB$3:$AB$1315,DataRegularSeason20242025!$B$3:$B$1315, "&lt;=" &amp; FM$1, DataRegularSeason20242025!$E$3:$E$1315, $A27)</f>
        <v>19</v>
      </c>
      <c r="FN27">
        <f>SUMIFS(DataRegularSeason20242025!$AA$3:$AA$1315,DataRegularSeason20242025!$B$3:$B$1315, "&lt;=" &amp; FN$1, DataRegularSeason20242025!$D$3:$D$1315, $A27)+SUMIFS(DataRegularSeason20242025!$AB$3:$AB$1315,DataRegularSeason20242025!$B$3:$B$1315, "&lt;=" &amp; FN$1, DataRegularSeason20242025!$E$3:$E$1315, $A27)</f>
        <v>19</v>
      </c>
      <c r="FO27">
        <f>SUMIFS(DataRegularSeason20242025!$AA$3:$AA$1315,DataRegularSeason20242025!$B$3:$B$1315, "&lt;=" &amp; FO$1, DataRegularSeason20242025!$D$3:$D$1315, $A27)+SUMIFS(DataRegularSeason20242025!$AB$3:$AB$1315,DataRegularSeason20242025!$B$3:$B$1315, "&lt;=" &amp; FO$1, DataRegularSeason20242025!$E$3:$E$1315, $A27)</f>
        <v>19</v>
      </c>
      <c r="FP27">
        <f>SUMIFS(DataRegularSeason20242025!$AA$3:$AA$1315,DataRegularSeason20242025!$B$3:$B$1315, "&lt;=" &amp; FP$1, DataRegularSeason20242025!$D$3:$D$1315, $A27)+SUMIFS(DataRegularSeason20242025!$AB$3:$AB$1315,DataRegularSeason20242025!$B$3:$B$1315, "&lt;=" &amp; FP$1, DataRegularSeason20242025!$E$3:$E$1315, $A27)</f>
        <v>19</v>
      </c>
      <c r="FQ27">
        <f>SUMIFS(DataRegularSeason20242025!$AA$3:$AA$1315,DataRegularSeason20242025!$B$3:$B$1315, "&lt;=" &amp; FQ$1, DataRegularSeason20242025!$D$3:$D$1315, $A27)+SUMIFS(DataRegularSeason20242025!$AB$3:$AB$1315,DataRegularSeason20242025!$B$3:$B$1315, "&lt;=" &amp; FQ$1, DataRegularSeason20242025!$E$3:$E$1315, $A27)</f>
        <v>19</v>
      </c>
      <c r="FR27">
        <f>SUMIFS(DataRegularSeason20242025!$AA$3:$AA$1315,DataRegularSeason20242025!$B$3:$B$1315, "&lt;=" &amp; FR$1, DataRegularSeason20242025!$D$3:$D$1315, $A27)+SUMIFS(DataRegularSeason20242025!$AB$3:$AB$1315,DataRegularSeason20242025!$B$3:$B$1315, "&lt;=" &amp; FR$1, DataRegularSeason20242025!$E$3:$E$1315, $A27)</f>
        <v>19</v>
      </c>
      <c r="FS27">
        <f>SUMIFS(DataRegularSeason20242025!$AA$3:$AA$1315,DataRegularSeason20242025!$B$3:$B$1315, "&lt;=" &amp; FS$1, DataRegularSeason20242025!$D$3:$D$1315, $A27)+SUMIFS(DataRegularSeason20242025!$AB$3:$AB$1315,DataRegularSeason20242025!$B$3:$B$1315, "&lt;=" &amp; FS$1, DataRegularSeason20242025!$E$3:$E$1315, $A27)</f>
        <v>19</v>
      </c>
      <c r="FT27">
        <f>SUMIFS(DataRegularSeason20242025!$AA$3:$AA$1315,DataRegularSeason20242025!$B$3:$B$1315, "&lt;=" &amp; FT$1, DataRegularSeason20242025!$D$3:$D$1315, $A27)+SUMIFS(DataRegularSeason20242025!$AB$3:$AB$1315,DataRegularSeason20242025!$B$3:$B$1315, "&lt;=" &amp; FT$1, DataRegularSeason20242025!$E$3:$E$1315, $A27)</f>
        <v>19</v>
      </c>
      <c r="FU27">
        <f>SUMIFS(DataRegularSeason20242025!$AA$3:$AA$1315,DataRegularSeason20242025!$B$3:$B$1315, "&lt;=" &amp; FU$1, DataRegularSeason20242025!$D$3:$D$1315, $A27)+SUMIFS(DataRegularSeason20242025!$AB$3:$AB$1315,DataRegularSeason20242025!$B$3:$B$1315, "&lt;=" &amp; FU$1, DataRegularSeason20242025!$E$3:$E$1315, $A27)</f>
        <v>19</v>
      </c>
      <c r="FV27">
        <f>SUMIFS(DataRegularSeason20242025!$AA$3:$AA$1315,DataRegularSeason20242025!$B$3:$B$1315, "&lt;=" &amp; FV$1, DataRegularSeason20242025!$D$3:$D$1315, $A27)+SUMIFS(DataRegularSeason20242025!$AB$3:$AB$1315,DataRegularSeason20242025!$B$3:$B$1315, "&lt;=" &amp; FV$1, DataRegularSeason20242025!$E$3:$E$1315, $A27)</f>
        <v>19</v>
      </c>
      <c r="FW27">
        <f>SUMIFS(DataRegularSeason20242025!$AA$3:$AA$1315,DataRegularSeason20242025!$B$3:$B$1315, "&lt;=" &amp; FW$1, DataRegularSeason20242025!$D$3:$D$1315, $A27)+SUMIFS(DataRegularSeason20242025!$AB$3:$AB$1315,DataRegularSeason20242025!$B$3:$B$1315, "&lt;=" &amp; FW$1, DataRegularSeason20242025!$E$3:$E$1315, $A27)</f>
        <v>19</v>
      </c>
      <c r="FX27">
        <f>SUMIFS(DataRegularSeason20242025!$AA$3:$AA$1315,DataRegularSeason20242025!$B$3:$B$1315, "&lt;=" &amp; FX$1, DataRegularSeason20242025!$D$3:$D$1315, $A27)+SUMIFS(DataRegularSeason20242025!$AB$3:$AB$1315,DataRegularSeason20242025!$B$3:$B$1315, "&lt;=" &amp; FX$1, DataRegularSeason20242025!$E$3:$E$1315, $A27)</f>
        <v>19</v>
      </c>
      <c r="FY27">
        <f>SUMIFS(DataRegularSeason20242025!$AA$3:$AA$1315,DataRegularSeason20242025!$B$3:$B$1315, "&lt;=" &amp; FY$1, DataRegularSeason20242025!$D$3:$D$1315, $A27)+SUMIFS(DataRegularSeason20242025!$AB$3:$AB$1315,DataRegularSeason20242025!$B$3:$B$1315, "&lt;=" &amp; FY$1, DataRegularSeason20242025!$E$3:$E$1315, $A27)</f>
        <v>19</v>
      </c>
      <c r="FZ27">
        <f>SUMIFS(DataRegularSeason20242025!$AA$3:$AA$1315,DataRegularSeason20242025!$B$3:$B$1315, "&lt;=" &amp; FZ$1, DataRegularSeason20242025!$D$3:$D$1315, $A27)+SUMIFS(DataRegularSeason20242025!$AB$3:$AB$1315,DataRegularSeason20242025!$B$3:$B$1315, "&lt;=" &amp; FZ$1, DataRegularSeason20242025!$E$3:$E$1315, $A27)</f>
        <v>19</v>
      </c>
      <c r="GA27">
        <f>SUMIFS(DataRegularSeason20242025!$AA$3:$AA$1315,DataRegularSeason20242025!$B$3:$B$1315, "&lt;=" &amp; GA$1, DataRegularSeason20242025!$D$3:$D$1315, $A27)+SUMIFS(DataRegularSeason20242025!$AB$3:$AB$1315,DataRegularSeason20242025!$B$3:$B$1315, "&lt;=" &amp; GA$1, DataRegularSeason20242025!$E$3:$E$1315, $A27)</f>
        <v>19</v>
      </c>
      <c r="GB27">
        <f>SUMIFS(DataRegularSeason20242025!$AA$3:$AA$1315,DataRegularSeason20242025!$B$3:$B$1315, "&lt;=" &amp; GB$1, DataRegularSeason20242025!$D$3:$D$1315, $A27)+SUMIFS(DataRegularSeason20242025!$AB$3:$AB$1315,DataRegularSeason20242025!$B$3:$B$1315, "&lt;=" &amp; GB$1, DataRegularSeason20242025!$E$3:$E$1315, $A27)</f>
        <v>19</v>
      </c>
      <c r="GC27">
        <f>SUMIFS(DataRegularSeason20242025!$AA$3:$AA$1315,DataRegularSeason20242025!$B$3:$B$1315, "&lt;=" &amp; GC$1, DataRegularSeason20242025!$D$3:$D$1315, $A27)+SUMIFS(DataRegularSeason20242025!$AB$3:$AB$1315,DataRegularSeason20242025!$B$3:$B$1315, "&lt;=" &amp; GC$1, DataRegularSeason20242025!$E$3:$E$1315, $A27)</f>
        <v>19</v>
      </c>
      <c r="GD27">
        <f>SUMIFS(DataRegularSeason20242025!$AA$3:$AA$1315,DataRegularSeason20242025!$B$3:$B$1315, "&lt;=" &amp; GD$1, DataRegularSeason20242025!$D$3:$D$1315, $A27)+SUMIFS(DataRegularSeason20242025!$AB$3:$AB$1315,DataRegularSeason20242025!$B$3:$B$1315, "&lt;=" &amp; GD$1, DataRegularSeason20242025!$E$3:$E$1315, $A27)</f>
        <v>19</v>
      </c>
      <c r="GE27">
        <f>SUMIFS(DataRegularSeason20242025!$AA$3:$AA$1315,DataRegularSeason20242025!$B$3:$B$1315, "&lt;=" &amp; GE$1, DataRegularSeason20242025!$D$3:$D$1315, $A27)+SUMIFS(DataRegularSeason20242025!$AB$3:$AB$1315,DataRegularSeason20242025!$B$3:$B$1315, "&lt;=" &amp; GE$1, DataRegularSeason20242025!$E$3:$E$1315, $A27)</f>
        <v>19</v>
      </c>
      <c r="GF27">
        <f>SUMIFS(DataRegularSeason20242025!$AA$3:$AA$1315,DataRegularSeason20242025!$B$3:$B$1315, "&lt;=" &amp; GF$1, DataRegularSeason20242025!$D$3:$D$1315, $A27)+SUMIFS(DataRegularSeason20242025!$AB$3:$AB$1315,DataRegularSeason20242025!$B$3:$B$1315, "&lt;=" &amp; GF$1, DataRegularSeason20242025!$E$3:$E$1315, $A27)</f>
        <v>19</v>
      </c>
      <c r="GG27">
        <f>SUMIFS(DataRegularSeason20242025!$AA$3:$AA$1315,DataRegularSeason20242025!$B$3:$B$1315, "&lt;=" &amp; GG$1, DataRegularSeason20242025!$D$3:$D$1315, $A27)+SUMIFS(DataRegularSeason20242025!$AB$3:$AB$1315,DataRegularSeason20242025!$B$3:$B$1315, "&lt;=" &amp; GG$1, DataRegularSeason20242025!$E$3:$E$1315, $A27)</f>
        <v>19</v>
      </c>
      <c r="GH27">
        <f>SUMIFS(DataRegularSeason20242025!$AA$3:$AA$1315,DataRegularSeason20242025!$B$3:$B$1315, "&lt;=" &amp; GH$1, DataRegularSeason20242025!$D$3:$D$1315, $A27)+SUMIFS(DataRegularSeason20242025!$AB$3:$AB$1315,DataRegularSeason20242025!$B$3:$B$1315, "&lt;=" &amp; GH$1, DataRegularSeason20242025!$E$3:$E$1315, $A27)</f>
        <v>19</v>
      </c>
      <c r="GI27">
        <f>SUMIFS(DataRegularSeason20242025!$AA$3:$AA$1315,DataRegularSeason20242025!$B$3:$B$1315, "&lt;=" &amp; GI$1, DataRegularSeason20242025!$D$3:$D$1315, $A27)+SUMIFS(DataRegularSeason20242025!$AB$3:$AB$1315,DataRegularSeason20242025!$B$3:$B$1315, "&lt;=" &amp; GI$1, DataRegularSeason20242025!$E$3:$E$1315, $A27)</f>
        <v>19</v>
      </c>
      <c r="GJ27">
        <f>SUMIFS(DataRegularSeason20242025!$AA$3:$AA$1315,DataRegularSeason20242025!$B$3:$B$1315, "&lt;=" &amp; GJ$1, DataRegularSeason20242025!$D$3:$D$1315, $A27)+SUMIFS(DataRegularSeason20242025!$AB$3:$AB$1315,DataRegularSeason20242025!$B$3:$B$1315, "&lt;=" &amp; GJ$1, DataRegularSeason20242025!$E$3:$E$1315, $A27)</f>
        <v>19</v>
      </c>
      <c r="GK27">
        <f>SUMIFS(DataRegularSeason20242025!$AA$3:$AA$1315,DataRegularSeason20242025!$B$3:$B$1315, "&lt;=" &amp; GK$1, DataRegularSeason20242025!$D$3:$D$1315, $A27)+SUMIFS(DataRegularSeason20242025!$AB$3:$AB$1315,DataRegularSeason20242025!$B$3:$B$1315, "&lt;=" &amp; GK$1, DataRegularSeason20242025!$E$3:$E$1315, $A27)</f>
        <v>19</v>
      </c>
      <c r="GL27">
        <f>SUMIFS(DataRegularSeason20242025!$AA$3:$AA$1315,DataRegularSeason20242025!$B$3:$B$1315, "&lt;=" &amp; GL$1, DataRegularSeason20242025!$D$3:$D$1315, $A27)+SUMIFS(DataRegularSeason20242025!$AB$3:$AB$1315,DataRegularSeason20242025!$B$3:$B$1315, "&lt;=" &amp; GL$1, DataRegularSeason20242025!$E$3:$E$1315, $A27)</f>
        <v>19</v>
      </c>
      <c r="GM27">
        <f>SUMIFS(DataRegularSeason20242025!$AA$3:$AA$1315,DataRegularSeason20242025!$B$3:$B$1315, "&lt;=" &amp; GM$1, DataRegularSeason20242025!$D$3:$D$1315, $A27)+SUMIFS(DataRegularSeason20242025!$AB$3:$AB$1315,DataRegularSeason20242025!$B$3:$B$1315, "&lt;=" &amp; GM$1, DataRegularSeason20242025!$E$3:$E$1315, $A27)</f>
        <v>19</v>
      </c>
      <c r="GN27">
        <f>SUMIFS(DataRegularSeason20242025!$AA$3:$AA$1315,DataRegularSeason20242025!$B$3:$B$1315, "&lt;=" &amp; GN$1, DataRegularSeason20242025!$D$3:$D$1315, $A27)+SUMIFS(DataRegularSeason20242025!$AB$3:$AB$1315,DataRegularSeason20242025!$B$3:$B$1315, "&lt;=" &amp; GN$1, DataRegularSeason20242025!$E$3:$E$1315, $A27)</f>
        <v>19</v>
      </c>
      <c r="GO27">
        <f>SUMIFS(DataRegularSeason20242025!$AA$3:$AA$1315,DataRegularSeason20242025!$B$3:$B$1315, "&lt;=" &amp; GO$1, DataRegularSeason20242025!$D$3:$D$1315, $A27)+SUMIFS(DataRegularSeason20242025!$AB$3:$AB$1315,DataRegularSeason20242025!$B$3:$B$1315, "&lt;=" &amp; GO$1, DataRegularSeason20242025!$E$3:$E$1315, $A27)</f>
        <v>19</v>
      </c>
      <c r="GP27">
        <f>SUMIFS(DataRegularSeason20242025!$AA$3:$AA$1315,DataRegularSeason20242025!$B$3:$B$1315, "&lt;=" &amp; GP$1, DataRegularSeason20242025!$D$3:$D$1315, $A27)+SUMIFS(DataRegularSeason20242025!$AB$3:$AB$1315,DataRegularSeason20242025!$B$3:$B$1315, "&lt;=" &amp; GP$1, DataRegularSeason20242025!$E$3:$E$1315, $A27)</f>
        <v>19</v>
      </c>
      <c r="GQ27">
        <f>SUMIFS(DataRegularSeason20242025!$AA$3:$AA$1315,DataRegularSeason20242025!$B$3:$B$1315, "&lt;=" &amp; GQ$1, DataRegularSeason20242025!$D$3:$D$1315, $A27)+SUMIFS(DataRegularSeason20242025!$AB$3:$AB$1315,DataRegularSeason20242025!$B$3:$B$1315, "&lt;=" &amp; GQ$1, DataRegularSeason20242025!$E$3:$E$1315, $A27)</f>
        <v>19</v>
      </c>
      <c r="GR27">
        <f>SUMIFS(DataRegularSeason20242025!$AA$3:$AA$1315,DataRegularSeason20242025!$B$3:$B$1315, "&lt;=" &amp; GR$1, DataRegularSeason20242025!$D$3:$D$1315, $A27)+SUMIFS(DataRegularSeason20242025!$AB$3:$AB$1315,DataRegularSeason20242025!$B$3:$B$1315, "&lt;=" &amp; GR$1, DataRegularSeason20242025!$E$3:$E$1315, $A27)</f>
        <v>19</v>
      </c>
      <c r="GS27">
        <f>SUMIFS(DataRegularSeason20242025!$AA$3:$AA$1315,DataRegularSeason20242025!$B$3:$B$1315, "&lt;=" &amp; GS$1, DataRegularSeason20242025!$D$3:$D$1315, $A27)+SUMIFS(DataRegularSeason20242025!$AB$3:$AB$1315,DataRegularSeason20242025!$B$3:$B$1315, "&lt;=" &amp; GS$1, DataRegularSeason20242025!$E$3:$E$1315, $A27)</f>
        <v>19</v>
      </c>
      <c r="GT27">
        <f>SUMIFS(DataRegularSeason20242025!$AA$3:$AA$1315,DataRegularSeason20242025!$B$3:$B$1315, "&lt;=" &amp; GT$1, DataRegularSeason20242025!$D$3:$D$1315, $A27)+SUMIFS(DataRegularSeason20242025!$AB$3:$AB$1315,DataRegularSeason20242025!$B$3:$B$1315, "&lt;=" &amp; GT$1, DataRegularSeason20242025!$E$3:$E$1315, $A27)</f>
        <v>19</v>
      </c>
      <c r="GU27">
        <f>SUMIFS(DataRegularSeason20242025!$AA$3:$AA$1315,DataRegularSeason20242025!$B$3:$B$1315, "&lt;=" &amp; GU$1, DataRegularSeason20242025!$D$3:$D$1315, $A27)+SUMIFS(DataRegularSeason20242025!$AB$3:$AB$1315,DataRegularSeason20242025!$B$3:$B$1315, "&lt;=" &amp; GU$1, DataRegularSeason20242025!$E$3:$E$1315, $A27)</f>
        <v>19</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16</v>
      </c>
      <c r="AP28">
        <f>SUMIFS(DataRegularSeason20242025!$AA$3:$AA$1315,DataRegularSeason20242025!$B$3:$B$1315, "&lt;=" &amp; AP$1, DataRegularSeason20242025!$D$3:$D$1315, $A28)+SUMIFS(DataRegularSeason20242025!$AB$3:$AB$1315,DataRegularSeason20242025!$B$3:$B$1315, "&lt;=" &amp; AP$1, DataRegularSeason20242025!$E$3:$E$1315, $A28)</f>
        <v>16</v>
      </c>
      <c r="AQ28">
        <f>SUMIFS(DataRegularSeason20242025!$AA$3:$AA$1315,DataRegularSeason20242025!$B$3:$B$1315, "&lt;=" &amp; AQ$1, DataRegularSeason20242025!$D$3:$D$1315, $A28)+SUMIFS(DataRegularSeason20242025!$AB$3:$AB$1315,DataRegularSeason20242025!$B$3:$B$1315, "&lt;=" &amp; AQ$1, DataRegularSeason20242025!$E$3:$E$1315, $A28)</f>
        <v>16</v>
      </c>
      <c r="AR28">
        <f>SUMIFS(DataRegularSeason20242025!$AA$3:$AA$1315,DataRegularSeason20242025!$B$3:$B$1315, "&lt;=" &amp; AR$1, DataRegularSeason20242025!$D$3:$D$1315, $A28)+SUMIFS(DataRegularSeason20242025!$AB$3:$AB$1315,DataRegularSeason20242025!$B$3:$B$1315, "&lt;=" &amp; AR$1, DataRegularSeason20242025!$E$3:$E$1315, $A28)</f>
        <v>16</v>
      </c>
      <c r="AS28">
        <f>SUMIFS(DataRegularSeason20242025!$AA$3:$AA$1315,DataRegularSeason20242025!$B$3:$B$1315, "&lt;=" &amp; AS$1, DataRegularSeason20242025!$D$3:$D$1315, $A28)+SUMIFS(DataRegularSeason20242025!$AB$3:$AB$1315,DataRegularSeason20242025!$B$3:$B$1315, "&lt;=" &amp; AS$1, DataRegularSeason20242025!$E$3:$E$1315, $A28)</f>
        <v>16</v>
      </c>
      <c r="AT28">
        <f>SUMIFS(DataRegularSeason20242025!$AA$3:$AA$1315,DataRegularSeason20242025!$B$3:$B$1315, "&lt;=" &amp; AT$1, DataRegularSeason20242025!$D$3:$D$1315, $A28)+SUMIFS(DataRegularSeason20242025!$AB$3:$AB$1315,DataRegularSeason20242025!$B$3:$B$1315, "&lt;=" &amp; AT$1, DataRegularSeason20242025!$E$3:$E$1315, $A28)</f>
        <v>16</v>
      </c>
      <c r="AU28">
        <f>SUMIFS(DataRegularSeason20242025!$AA$3:$AA$1315,DataRegularSeason20242025!$B$3:$B$1315, "&lt;=" &amp; AU$1, DataRegularSeason20242025!$D$3:$D$1315, $A28)+SUMIFS(DataRegularSeason20242025!$AB$3:$AB$1315,DataRegularSeason20242025!$B$3:$B$1315, "&lt;=" &amp; AU$1, DataRegularSeason20242025!$E$3:$E$1315, $A28)</f>
        <v>16</v>
      </c>
      <c r="AV28">
        <f>SUMIFS(DataRegularSeason20242025!$AA$3:$AA$1315,DataRegularSeason20242025!$B$3:$B$1315, "&lt;=" &amp; AV$1, DataRegularSeason20242025!$D$3:$D$1315, $A28)+SUMIFS(DataRegularSeason20242025!$AB$3:$AB$1315,DataRegularSeason20242025!$B$3:$B$1315, "&lt;=" &amp; AV$1, DataRegularSeason20242025!$E$3:$E$1315, $A28)</f>
        <v>16</v>
      </c>
      <c r="AW28">
        <f>SUMIFS(DataRegularSeason20242025!$AA$3:$AA$1315,DataRegularSeason20242025!$B$3:$B$1315, "&lt;=" &amp; AW$1, DataRegularSeason20242025!$D$3:$D$1315, $A28)+SUMIFS(DataRegularSeason20242025!$AB$3:$AB$1315,DataRegularSeason20242025!$B$3:$B$1315, "&lt;=" &amp; AW$1, DataRegularSeason20242025!$E$3:$E$1315, $A28)</f>
        <v>16</v>
      </c>
      <c r="AX28">
        <f>SUMIFS(DataRegularSeason20242025!$AA$3:$AA$1315,DataRegularSeason20242025!$B$3:$B$1315, "&lt;=" &amp; AX$1, DataRegularSeason20242025!$D$3:$D$1315, $A28)+SUMIFS(DataRegularSeason20242025!$AB$3:$AB$1315,DataRegularSeason20242025!$B$3:$B$1315, "&lt;=" &amp; AX$1, DataRegularSeason20242025!$E$3:$E$1315, $A28)</f>
        <v>16</v>
      </c>
      <c r="AY28">
        <f>SUMIFS(DataRegularSeason20242025!$AA$3:$AA$1315,DataRegularSeason20242025!$B$3:$B$1315, "&lt;=" &amp; AY$1, DataRegularSeason20242025!$D$3:$D$1315, $A28)+SUMIFS(DataRegularSeason20242025!$AB$3:$AB$1315,DataRegularSeason20242025!$B$3:$B$1315, "&lt;=" &amp; AY$1, DataRegularSeason20242025!$E$3:$E$1315, $A28)</f>
        <v>16</v>
      </c>
      <c r="AZ28">
        <f>SUMIFS(DataRegularSeason20242025!$AA$3:$AA$1315,DataRegularSeason20242025!$B$3:$B$1315, "&lt;=" &amp; AZ$1, DataRegularSeason20242025!$D$3:$D$1315, $A28)+SUMIFS(DataRegularSeason20242025!$AB$3:$AB$1315,DataRegularSeason20242025!$B$3:$B$1315, "&lt;=" &amp; AZ$1, DataRegularSeason20242025!$E$3:$E$1315, $A28)</f>
        <v>16</v>
      </c>
      <c r="BA28">
        <f>SUMIFS(DataRegularSeason20242025!$AA$3:$AA$1315,DataRegularSeason20242025!$B$3:$B$1315, "&lt;=" &amp; BA$1, DataRegularSeason20242025!$D$3:$D$1315, $A28)+SUMIFS(DataRegularSeason20242025!$AB$3:$AB$1315,DataRegularSeason20242025!$B$3:$B$1315, "&lt;=" &amp; BA$1, DataRegularSeason20242025!$E$3:$E$1315, $A28)</f>
        <v>16</v>
      </c>
      <c r="BB28">
        <f>SUMIFS(DataRegularSeason20242025!$AA$3:$AA$1315,DataRegularSeason20242025!$B$3:$B$1315, "&lt;=" &amp; BB$1, DataRegularSeason20242025!$D$3:$D$1315, $A28)+SUMIFS(DataRegularSeason20242025!$AB$3:$AB$1315,DataRegularSeason20242025!$B$3:$B$1315, "&lt;=" &amp; BB$1, DataRegularSeason20242025!$E$3:$E$1315, $A28)</f>
        <v>16</v>
      </c>
      <c r="BC28">
        <f>SUMIFS(DataRegularSeason20242025!$AA$3:$AA$1315,DataRegularSeason20242025!$B$3:$B$1315, "&lt;=" &amp; BC$1, DataRegularSeason20242025!$D$3:$D$1315, $A28)+SUMIFS(DataRegularSeason20242025!$AB$3:$AB$1315,DataRegularSeason20242025!$B$3:$B$1315, "&lt;=" &amp; BC$1, DataRegularSeason20242025!$E$3:$E$1315, $A28)</f>
        <v>16</v>
      </c>
      <c r="BD28">
        <f>SUMIFS(DataRegularSeason20242025!$AA$3:$AA$1315,DataRegularSeason20242025!$B$3:$B$1315, "&lt;=" &amp; BD$1, DataRegularSeason20242025!$D$3:$D$1315, $A28)+SUMIFS(DataRegularSeason20242025!$AB$3:$AB$1315,DataRegularSeason20242025!$B$3:$B$1315, "&lt;=" &amp; BD$1, DataRegularSeason20242025!$E$3:$E$1315, $A28)</f>
        <v>16</v>
      </c>
      <c r="BE28">
        <f>SUMIFS(DataRegularSeason20242025!$AA$3:$AA$1315,DataRegularSeason20242025!$B$3:$B$1315, "&lt;=" &amp; BE$1, DataRegularSeason20242025!$D$3:$D$1315, $A28)+SUMIFS(DataRegularSeason20242025!$AB$3:$AB$1315,DataRegularSeason20242025!$B$3:$B$1315, "&lt;=" &amp; BE$1, DataRegularSeason20242025!$E$3:$E$1315, $A28)</f>
        <v>16</v>
      </c>
      <c r="BF28">
        <f>SUMIFS(DataRegularSeason20242025!$AA$3:$AA$1315,DataRegularSeason20242025!$B$3:$B$1315, "&lt;=" &amp; BF$1, DataRegularSeason20242025!$D$3:$D$1315, $A28)+SUMIFS(DataRegularSeason20242025!$AB$3:$AB$1315,DataRegularSeason20242025!$B$3:$B$1315, "&lt;=" &amp; BF$1, DataRegularSeason20242025!$E$3:$E$1315, $A28)</f>
        <v>16</v>
      </c>
      <c r="BG28">
        <f>SUMIFS(DataRegularSeason20242025!$AA$3:$AA$1315,DataRegularSeason20242025!$B$3:$B$1315, "&lt;=" &amp; BG$1, DataRegularSeason20242025!$D$3:$D$1315, $A28)+SUMIFS(DataRegularSeason20242025!$AB$3:$AB$1315,DataRegularSeason20242025!$B$3:$B$1315, "&lt;=" &amp; BG$1, DataRegularSeason20242025!$E$3:$E$1315, $A28)</f>
        <v>16</v>
      </c>
      <c r="BH28">
        <f>SUMIFS(DataRegularSeason20242025!$AA$3:$AA$1315,DataRegularSeason20242025!$B$3:$B$1315, "&lt;=" &amp; BH$1, DataRegularSeason20242025!$D$3:$D$1315, $A28)+SUMIFS(DataRegularSeason20242025!$AB$3:$AB$1315,DataRegularSeason20242025!$B$3:$B$1315, "&lt;=" &amp; BH$1, DataRegularSeason20242025!$E$3:$E$1315, $A28)</f>
        <v>16</v>
      </c>
      <c r="BI28">
        <f>SUMIFS(DataRegularSeason20242025!$AA$3:$AA$1315,DataRegularSeason20242025!$B$3:$B$1315, "&lt;=" &amp; BI$1, DataRegularSeason20242025!$D$3:$D$1315, $A28)+SUMIFS(DataRegularSeason20242025!$AB$3:$AB$1315,DataRegularSeason20242025!$B$3:$B$1315, "&lt;=" &amp; BI$1, DataRegularSeason20242025!$E$3:$E$1315, $A28)</f>
        <v>16</v>
      </c>
      <c r="BJ28">
        <f>SUMIFS(DataRegularSeason20242025!$AA$3:$AA$1315,DataRegularSeason20242025!$B$3:$B$1315, "&lt;=" &amp; BJ$1, DataRegularSeason20242025!$D$3:$D$1315, $A28)+SUMIFS(DataRegularSeason20242025!$AB$3:$AB$1315,DataRegularSeason20242025!$B$3:$B$1315, "&lt;=" &amp; BJ$1, DataRegularSeason20242025!$E$3:$E$1315, $A28)</f>
        <v>16</v>
      </c>
      <c r="BK28">
        <f>SUMIFS(DataRegularSeason20242025!$AA$3:$AA$1315,DataRegularSeason20242025!$B$3:$B$1315, "&lt;=" &amp; BK$1, DataRegularSeason20242025!$D$3:$D$1315, $A28)+SUMIFS(DataRegularSeason20242025!$AB$3:$AB$1315,DataRegularSeason20242025!$B$3:$B$1315, "&lt;=" &amp; BK$1, DataRegularSeason20242025!$E$3:$E$1315, $A28)</f>
        <v>16</v>
      </c>
      <c r="BL28">
        <f>SUMIFS(DataRegularSeason20242025!$AA$3:$AA$1315,DataRegularSeason20242025!$B$3:$B$1315, "&lt;=" &amp; BL$1, DataRegularSeason20242025!$D$3:$D$1315, $A28)+SUMIFS(DataRegularSeason20242025!$AB$3:$AB$1315,DataRegularSeason20242025!$B$3:$B$1315, "&lt;=" &amp; BL$1, DataRegularSeason20242025!$E$3:$E$1315, $A28)</f>
        <v>16</v>
      </c>
      <c r="BM28">
        <f>SUMIFS(DataRegularSeason20242025!$AA$3:$AA$1315,DataRegularSeason20242025!$B$3:$B$1315, "&lt;=" &amp; BM$1, DataRegularSeason20242025!$D$3:$D$1315, $A28)+SUMIFS(DataRegularSeason20242025!$AB$3:$AB$1315,DataRegularSeason20242025!$B$3:$B$1315, "&lt;=" &amp; BM$1, DataRegularSeason20242025!$E$3:$E$1315, $A28)</f>
        <v>16</v>
      </c>
      <c r="BN28">
        <f>SUMIFS(DataRegularSeason20242025!$AA$3:$AA$1315,DataRegularSeason20242025!$B$3:$B$1315, "&lt;=" &amp; BN$1, DataRegularSeason20242025!$D$3:$D$1315, $A28)+SUMIFS(DataRegularSeason20242025!$AB$3:$AB$1315,DataRegularSeason20242025!$B$3:$B$1315, "&lt;=" &amp; BN$1, DataRegularSeason20242025!$E$3:$E$1315, $A28)</f>
        <v>16</v>
      </c>
      <c r="BO28">
        <f>SUMIFS(DataRegularSeason20242025!$AA$3:$AA$1315,DataRegularSeason20242025!$B$3:$B$1315, "&lt;=" &amp; BO$1, DataRegularSeason20242025!$D$3:$D$1315, $A28)+SUMIFS(DataRegularSeason20242025!$AB$3:$AB$1315,DataRegularSeason20242025!$B$3:$B$1315, "&lt;=" &amp; BO$1, DataRegularSeason20242025!$E$3:$E$1315, $A28)</f>
        <v>16</v>
      </c>
      <c r="BP28">
        <f>SUMIFS(DataRegularSeason20242025!$AA$3:$AA$1315,DataRegularSeason20242025!$B$3:$B$1315, "&lt;=" &amp; BP$1, DataRegularSeason20242025!$D$3:$D$1315, $A28)+SUMIFS(DataRegularSeason20242025!$AB$3:$AB$1315,DataRegularSeason20242025!$B$3:$B$1315, "&lt;=" &amp; BP$1, DataRegularSeason20242025!$E$3:$E$1315, $A28)</f>
        <v>16</v>
      </c>
      <c r="BQ28">
        <f>SUMIFS(DataRegularSeason20242025!$AA$3:$AA$1315,DataRegularSeason20242025!$B$3:$B$1315, "&lt;=" &amp; BQ$1, DataRegularSeason20242025!$D$3:$D$1315, $A28)+SUMIFS(DataRegularSeason20242025!$AB$3:$AB$1315,DataRegularSeason20242025!$B$3:$B$1315, "&lt;=" &amp; BQ$1, DataRegularSeason20242025!$E$3:$E$1315, $A28)</f>
        <v>16</v>
      </c>
      <c r="BR28">
        <f>SUMIFS(DataRegularSeason20242025!$AA$3:$AA$1315,DataRegularSeason20242025!$B$3:$B$1315, "&lt;=" &amp; BR$1, DataRegularSeason20242025!$D$3:$D$1315, $A28)+SUMIFS(DataRegularSeason20242025!$AB$3:$AB$1315,DataRegularSeason20242025!$B$3:$B$1315, "&lt;=" &amp; BR$1, DataRegularSeason20242025!$E$3:$E$1315, $A28)</f>
        <v>16</v>
      </c>
      <c r="BS28">
        <f>SUMIFS(DataRegularSeason20242025!$AA$3:$AA$1315,DataRegularSeason20242025!$B$3:$B$1315, "&lt;=" &amp; BS$1, DataRegularSeason20242025!$D$3:$D$1315, $A28)+SUMIFS(DataRegularSeason20242025!$AB$3:$AB$1315,DataRegularSeason20242025!$B$3:$B$1315, "&lt;=" &amp; BS$1, DataRegularSeason20242025!$E$3:$E$1315, $A28)</f>
        <v>16</v>
      </c>
      <c r="BT28">
        <f>SUMIFS(DataRegularSeason20242025!$AA$3:$AA$1315,DataRegularSeason20242025!$B$3:$B$1315, "&lt;=" &amp; BT$1, DataRegularSeason20242025!$D$3:$D$1315, $A28)+SUMIFS(DataRegularSeason20242025!$AB$3:$AB$1315,DataRegularSeason20242025!$B$3:$B$1315, "&lt;=" &amp; BT$1, DataRegularSeason20242025!$E$3:$E$1315, $A28)</f>
        <v>16</v>
      </c>
      <c r="BU28">
        <f>SUMIFS(DataRegularSeason20242025!$AA$3:$AA$1315,DataRegularSeason20242025!$B$3:$B$1315, "&lt;=" &amp; BU$1, DataRegularSeason20242025!$D$3:$D$1315, $A28)+SUMIFS(DataRegularSeason20242025!$AB$3:$AB$1315,DataRegularSeason20242025!$B$3:$B$1315, "&lt;=" &amp; BU$1, DataRegularSeason20242025!$E$3:$E$1315, $A28)</f>
        <v>16</v>
      </c>
      <c r="BV28">
        <f>SUMIFS(DataRegularSeason20242025!$AA$3:$AA$1315,DataRegularSeason20242025!$B$3:$B$1315, "&lt;=" &amp; BV$1, DataRegularSeason20242025!$D$3:$D$1315, $A28)+SUMIFS(DataRegularSeason20242025!$AB$3:$AB$1315,DataRegularSeason20242025!$B$3:$B$1315, "&lt;=" &amp; BV$1, DataRegularSeason20242025!$E$3:$E$1315, $A28)</f>
        <v>16</v>
      </c>
      <c r="BW28">
        <f>SUMIFS(DataRegularSeason20242025!$AA$3:$AA$1315,DataRegularSeason20242025!$B$3:$B$1315, "&lt;=" &amp; BW$1, DataRegularSeason20242025!$D$3:$D$1315, $A28)+SUMIFS(DataRegularSeason20242025!$AB$3:$AB$1315,DataRegularSeason20242025!$B$3:$B$1315, "&lt;=" &amp; BW$1, DataRegularSeason20242025!$E$3:$E$1315, $A28)</f>
        <v>16</v>
      </c>
      <c r="BX28">
        <f>SUMIFS(DataRegularSeason20242025!$AA$3:$AA$1315,DataRegularSeason20242025!$B$3:$B$1315, "&lt;=" &amp; BX$1, DataRegularSeason20242025!$D$3:$D$1315, $A28)+SUMIFS(DataRegularSeason20242025!$AB$3:$AB$1315,DataRegularSeason20242025!$B$3:$B$1315, "&lt;=" &amp; BX$1, DataRegularSeason20242025!$E$3:$E$1315, $A28)</f>
        <v>16</v>
      </c>
      <c r="BY28">
        <f>SUMIFS(DataRegularSeason20242025!$AA$3:$AA$1315,DataRegularSeason20242025!$B$3:$B$1315, "&lt;=" &amp; BY$1, DataRegularSeason20242025!$D$3:$D$1315, $A28)+SUMIFS(DataRegularSeason20242025!$AB$3:$AB$1315,DataRegularSeason20242025!$B$3:$B$1315, "&lt;=" &amp; BY$1, DataRegularSeason20242025!$E$3:$E$1315, $A28)</f>
        <v>16</v>
      </c>
      <c r="BZ28">
        <f>SUMIFS(DataRegularSeason20242025!$AA$3:$AA$1315,DataRegularSeason20242025!$B$3:$B$1315, "&lt;=" &amp; BZ$1, DataRegularSeason20242025!$D$3:$D$1315, $A28)+SUMIFS(DataRegularSeason20242025!$AB$3:$AB$1315,DataRegularSeason20242025!$B$3:$B$1315, "&lt;=" &amp; BZ$1, DataRegularSeason20242025!$E$3:$E$1315, $A28)</f>
        <v>16</v>
      </c>
      <c r="CA28">
        <f>SUMIFS(DataRegularSeason20242025!$AA$3:$AA$1315,DataRegularSeason20242025!$B$3:$B$1315, "&lt;=" &amp; CA$1, DataRegularSeason20242025!$D$3:$D$1315, $A28)+SUMIFS(DataRegularSeason20242025!$AB$3:$AB$1315,DataRegularSeason20242025!$B$3:$B$1315, "&lt;=" &amp; CA$1, DataRegularSeason20242025!$E$3:$E$1315, $A28)</f>
        <v>16</v>
      </c>
      <c r="CB28">
        <f>SUMIFS(DataRegularSeason20242025!$AA$3:$AA$1315,DataRegularSeason20242025!$B$3:$B$1315, "&lt;=" &amp; CB$1, DataRegularSeason20242025!$D$3:$D$1315, $A28)+SUMIFS(DataRegularSeason20242025!$AB$3:$AB$1315,DataRegularSeason20242025!$B$3:$B$1315, "&lt;=" &amp; CB$1, DataRegularSeason20242025!$E$3:$E$1315, $A28)</f>
        <v>16</v>
      </c>
      <c r="CC28">
        <f>SUMIFS(DataRegularSeason20242025!$AA$3:$AA$1315,DataRegularSeason20242025!$B$3:$B$1315, "&lt;=" &amp; CC$1, DataRegularSeason20242025!$D$3:$D$1315, $A28)+SUMIFS(DataRegularSeason20242025!$AB$3:$AB$1315,DataRegularSeason20242025!$B$3:$B$1315, "&lt;=" &amp; CC$1, DataRegularSeason20242025!$E$3:$E$1315, $A28)</f>
        <v>16</v>
      </c>
      <c r="CD28">
        <f>SUMIFS(DataRegularSeason20242025!$AA$3:$AA$1315,DataRegularSeason20242025!$B$3:$B$1315, "&lt;=" &amp; CD$1, DataRegularSeason20242025!$D$3:$D$1315, $A28)+SUMIFS(DataRegularSeason20242025!$AB$3:$AB$1315,DataRegularSeason20242025!$B$3:$B$1315, "&lt;=" &amp; CD$1, DataRegularSeason20242025!$E$3:$E$1315, $A28)</f>
        <v>16</v>
      </c>
      <c r="CE28">
        <f>SUMIFS(DataRegularSeason20242025!$AA$3:$AA$1315,DataRegularSeason20242025!$B$3:$B$1315, "&lt;=" &amp; CE$1, DataRegularSeason20242025!$D$3:$D$1315, $A28)+SUMIFS(DataRegularSeason20242025!$AB$3:$AB$1315,DataRegularSeason20242025!$B$3:$B$1315, "&lt;=" &amp; CE$1, DataRegularSeason20242025!$E$3:$E$1315, $A28)</f>
        <v>16</v>
      </c>
      <c r="CF28">
        <f>SUMIFS(DataRegularSeason20242025!$AA$3:$AA$1315,DataRegularSeason20242025!$B$3:$B$1315, "&lt;=" &amp; CF$1, DataRegularSeason20242025!$D$3:$D$1315, $A28)+SUMIFS(DataRegularSeason20242025!$AB$3:$AB$1315,DataRegularSeason20242025!$B$3:$B$1315, "&lt;=" &amp; CF$1, DataRegularSeason20242025!$E$3:$E$1315, $A28)</f>
        <v>16</v>
      </c>
      <c r="CG28">
        <f>SUMIFS(DataRegularSeason20242025!$AA$3:$AA$1315,DataRegularSeason20242025!$B$3:$B$1315, "&lt;=" &amp; CG$1, DataRegularSeason20242025!$D$3:$D$1315, $A28)+SUMIFS(DataRegularSeason20242025!$AB$3:$AB$1315,DataRegularSeason20242025!$B$3:$B$1315, "&lt;=" &amp; CG$1, DataRegularSeason20242025!$E$3:$E$1315, $A28)</f>
        <v>16</v>
      </c>
      <c r="CH28">
        <f>SUMIFS(DataRegularSeason20242025!$AA$3:$AA$1315,DataRegularSeason20242025!$B$3:$B$1315, "&lt;=" &amp; CH$1, DataRegularSeason20242025!$D$3:$D$1315, $A28)+SUMIFS(DataRegularSeason20242025!$AB$3:$AB$1315,DataRegularSeason20242025!$B$3:$B$1315, "&lt;=" &amp; CH$1, DataRegularSeason20242025!$E$3:$E$1315, $A28)</f>
        <v>16</v>
      </c>
      <c r="CI28">
        <f>SUMIFS(DataRegularSeason20242025!$AA$3:$AA$1315,DataRegularSeason20242025!$B$3:$B$1315, "&lt;=" &amp; CI$1, DataRegularSeason20242025!$D$3:$D$1315, $A28)+SUMIFS(DataRegularSeason20242025!$AB$3:$AB$1315,DataRegularSeason20242025!$B$3:$B$1315, "&lt;=" &amp; CI$1, DataRegularSeason20242025!$E$3:$E$1315, $A28)</f>
        <v>16</v>
      </c>
      <c r="CJ28">
        <f>SUMIFS(DataRegularSeason20242025!$AA$3:$AA$1315,DataRegularSeason20242025!$B$3:$B$1315, "&lt;=" &amp; CJ$1, DataRegularSeason20242025!$D$3:$D$1315, $A28)+SUMIFS(DataRegularSeason20242025!$AB$3:$AB$1315,DataRegularSeason20242025!$B$3:$B$1315, "&lt;=" &amp; CJ$1, DataRegularSeason20242025!$E$3:$E$1315, $A28)</f>
        <v>16</v>
      </c>
      <c r="CK28">
        <f>SUMIFS(DataRegularSeason20242025!$AA$3:$AA$1315,DataRegularSeason20242025!$B$3:$B$1315, "&lt;=" &amp; CK$1, DataRegularSeason20242025!$D$3:$D$1315, $A28)+SUMIFS(DataRegularSeason20242025!$AB$3:$AB$1315,DataRegularSeason20242025!$B$3:$B$1315, "&lt;=" &amp; CK$1, DataRegularSeason20242025!$E$3:$E$1315, $A28)</f>
        <v>16</v>
      </c>
      <c r="CL28">
        <f>SUMIFS(DataRegularSeason20242025!$AA$3:$AA$1315,DataRegularSeason20242025!$B$3:$B$1315, "&lt;=" &amp; CL$1, DataRegularSeason20242025!$D$3:$D$1315, $A28)+SUMIFS(DataRegularSeason20242025!$AB$3:$AB$1315,DataRegularSeason20242025!$B$3:$B$1315, "&lt;=" &amp; CL$1, DataRegularSeason20242025!$E$3:$E$1315, $A28)</f>
        <v>16</v>
      </c>
      <c r="CM28">
        <f>SUMIFS(DataRegularSeason20242025!$AA$3:$AA$1315,DataRegularSeason20242025!$B$3:$B$1315, "&lt;=" &amp; CM$1, DataRegularSeason20242025!$D$3:$D$1315, $A28)+SUMIFS(DataRegularSeason20242025!$AB$3:$AB$1315,DataRegularSeason20242025!$B$3:$B$1315, "&lt;=" &amp; CM$1, DataRegularSeason20242025!$E$3:$E$1315, $A28)</f>
        <v>16</v>
      </c>
      <c r="CN28">
        <f>SUMIFS(DataRegularSeason20242025!$AA$3:$AA$1315,DataRegularSeason20242025!$B$3:$B$1315, "&lt;=" &amp; CN$1, DataRegularSeason20242025!$D$3:$D$1315, $A28)+SUMIFS(DataRegularSeason20242025!$AB$3:$AB$1315,DataRegularSeason20242025!$B$3:$B$1315, "&lt;=" &amp; CN$1, DataRegularSeason20242025!$E$3:$E$1315, $A28)</f>
        <v>16</v>
      </c>
      <c r="CO28">
        <f>SUMIFS(DataRegularSeason20242025!$AA$3:$AA$1315,DataRegularSeason20242025!$B$3:$B$1315, "&lt;=" &amp; CO$1, DataRegularSeason20242025!$D$3:$D$1315, $A28)+SUMIFS(DataRegularSeason20242025!$AB$3:$AB$1315,DataRegularSeason20242025!$B$3:$B$1315, "&lt;=" &amp; CO$1, DataRegularSeason20242025!$E$3:$E$1315, $A28)</f>
        <v>16</v>
      </c>
      <c r="CP28">
        <f>SUMIFS(DataRegularSeason20242025!$AA$3:$AA$1315,DataRegularSeason20242025!$B$3:$B$1315, "&lt;=" &amp; CP$1, DataRegularSeason20242025!$D$3:$D$1315, $A28)+SUMIFS(DataRegularSeason20242025!$AB$3:$AB$1315,DataRegularSeason20242025!$B$3:$B$1315, "&lt;=" &amp; CP$1, DataRegularSeason20242025!$E$3:$E$1315, $A28)</f>
        <v>16</v>
      </c>
      <c r="CQ28">
        <f>SUMIFS(DataRegularSeason20242025!$AA$3:$AA$1315,DataRegularSeason20242025!$B$3:$B$1315, "&lt;=" &amp; CQ$1, DataRegularSeason20242025!$D$3:$D$1315, $A28)+SUMIFS(DataRegularSeason20242025!$AB$3:$AB$1315,DataRegularSeason20242025!$B$3:$B$1315, "&lt;=" &amp; CQ$1, DataRegularSeason20242025!$E$3:$E$1315, $A28)</f>
        <v>16</v>
      </c>
      <c r="CR28">
        <f>SUMIFS(DataRegularSeason20242025!$AA$3:$AA$1315,DataRegularSeason20242025!$B$3:$B$1315, "&lt;=" &amp; CR$1, DataRegularSeason20242025!$D$3:$D$1315, $A28)+SUMIFS(DataRegularSeason20242025!$AB$3:$AB$1315,DataRegularSeason20242025!$B$3:$B$1315, "&lt;=" &amp; CR$1, DataRegularSeason20242025!$E$3:$E$1315, $A28)</f>
        <v>16</v>
      </c>
      <c r="CS28">
        <f>SUMIFS(DataRegularSeason20242025!$AA$3:$AA$1315,DataRegularSeason20242025!$B$3:$B$1315, "&lt;=" &amp; CS$1, DataRegularSeason20242025!$D$3:$D$1315, $A28)+SUMIFS(DataRegularSeason20242025!$AB$3:$AB$1315,DataRegularSeason20242025!$B$3:$B$1315, "&lt;=" &amp; CS$1, DataRegularSeason20242025!$E$3:$E$1315, $A28)</f>
        <v>16</v>
      </c>
      <c r="CT28">
        <f>SUMIFS(DataRegularSeason20242025!$AA$3:$AA$1315,DataRegularSeason20242025!$B$3:$B$1315, "&lt;=" &amp; CT$1, DataRegularSeason20242025!$D$3:$D$1315, $A28)+SUMIFS(DataRegularSeason20242025!$AB$3:$AB$1315,DataRegularSeason20242025!$B$3:$B$1315, "&lt;=" &amp; CT$1, DataRegularSeason20242025!$E$3:$E$1315, $A28)</f>
        <v>16</v>
      </c>
      <c r="CU28">
        <f>SUMIFS(DataRegularSeason20242025!$AA$3:$AA$1315,DataRegularSeason20242025!$B$3:$B$1315, "&lt;=" &amp; CU$1, DataRegularSeason20242025!$D$3:$D$1315, $A28)+SUMIFS(DataRegularSeason20242025!$AB$3:$AB$1315,DataRegularSeason20242025!$B$3:$B$1315, "&lt;=" &amp; CU$1, DataRegularSeason20242025!$E$3:$E$1315, $A28)</f>
        <v>16</v>
      </c>
      <c r="CV28">
        <f>SUMIFS(DataRegularSeason20242025!$AA$3:$AA$1315,DataRegularSeason20242025!$B$3:$B$1315, "&lt;=" &amp; CV$1, DataRegularSeason20242025!$D$3:$D$1315, $A28)+SUMIFS(DataRegularSeason20242025!$AB$3:$AB$1315,DataRegularSeason20242025!$B$3:$B$1315, "&lt;=" &amp; CV$1, DataRegularSeason20242025!$E$3:$E$1315, $A28)</f>
        <v>16</v>
      </c>
      <c r="CW28">
        <f>SUMIFS(DataRegularSeason20242025!$AA$3:$AA$1315,DataRegularSeason20242025!$B$3:$B$1315, "&lt;=" &amp; CW$1, DataRegularSeason20242025!$D$3:$D$1315, $A28)+SUMIFS(DataRegularSeason20242025!$AB$3:$AB$1315,DataRegularSeason20242025!$B$3:$B$1315, "&lt;=" &amp; CW$1, DataRegularSeason20242025!$E$3:$E$1315, $A28)</f>
        <v>16</v>
      </c>
      <c r="CX28">
        <f>SUMIFS(DataRegularSeason20242025!$AA$3:$AA$1315,DataRegularSeason20242025!$B$3:$B$1315, "&lt;=" &amp; CX$1, DataRegularSeason20242025!$D$3:$D$1315, $A28)+SUMIFS(DataRegularSeason20242025!$AB$3:$AB$1315,DataRegularSeason20242025!$B$3:$B$1315, "&lt;=" &amp; CX$1, DataRegularSeason20242025!$E$3:$E$1315, $A28)</f>
        <v>16</v>
      </c>
      <c r="CY28">
        <f>SUMIFS(DataRegularSeason20242025!$AA$3:$AA$1315,DataRegularSeason20242025!$B$3:$B$1315, "&lt;=" &amp; CY$1, DataRegularSeason20242025!$D$3:$D$1315, $A28)+SUMIFS(DataRegularSeason20242025!$AB$3:$AB$1315,DataRegularSeason20242025!$B$3:$B$1315, "&lt;=" &amp; CY$1, DataRegularSeason20242025!$E$3:$E$1315, $A28)</f>
        <v>16</v>
      </c>
      <c r="CZ28">
        <f>SUMIFS(DataRegularSeason20242025!$AA$3:$AA$1315,DataRegularSeason20242025!$B$3:$B$1315, "&lt;=" &amp; CZ$1, DataRegularSeason20242025!$D$3:$D$1315, $A28)+SUMIFS(DataRegularSeason20242025!$AB$3:$AB$1315,DataRegularSeason20242025!$B$3:$B$1315, "&lt;=" &amp; CZ$1, DataRegularSeason20242025!$E$3:$E$1315, $A28)</f>
        <v>16</v>
      </c>
      <c r="DA28">
        <f>SUMIFS(DataRegularSeason20242025!$AA$3:$AA$1315,DataRegularSeason20242025!$B$3:$B$1315, "&lt;=" &amp; DA$1, DataRegularSeason20242025!$D$3:$D$1315, $A28)+SUMIFS(DataRegularSeason20242025!$AB$3:$AB$1315,DataRegularSeason20242025!$B$3:$B$1315, "&lt;=" &amp; DA$1, DataRegularSeason20242025!$E$3:$E$1315, $A28)</f>
        <v>16</v>
      </c>
      <c r="DB28">
        <f>SUMIFS(DataRegularSeason20242025!$AA$3:$AA$1315,DataRegularSeason20242025!$B$3:$B$1315, "&lt;=" &amp; DB$1, DataRegularSeason20242025!$D$3:$D$1315, $A28)+SUMIFS(DataRegularSeason20242025!$AB$3:$AB$1315,DataRegularSeason20242025!$B$3:$B$1315, "&lt;=" &amp; DB$1, DataRegularSeason20242025!$E$3:$E$1315, $A28)</f>
        <v>16</v>
      </c>
      <c r="DC28">
        <f>SUMIFS(DataRegularSeason20242025!$AA$3:$AA$1315,DataRegularSeason20242025!$B$3:$B$1315, "&lt;=" &amp; DC$1, DataRegularSeason20242025!$D$3:$D$1315, $A28)+SUMIFS(DataRegularSeason20242025!$AB$3:$AB$1315,DataRegularSeason20242025!$B$3:$B$1315, "&lt;=" &amp; DC$1, DataRegularSeason20242025!$E$3:$E$1315, $A28)</f>
        <v>16</v>
      </c>
      <c r="DD28">
        <f>SUMIFS(DataRegularSeason20242025!$AA$3:$AA$1315,DataRegularSeason20242025!$B$3:$B$1315, "&lt;=" &amp; DD$1, DataRegularSeason20242025!$D$3:$D$1315, $A28)+SUMIFS(DataRegularSeason20242025!$AB$3:$AB$1315,DataRegularSeason20242025!$B$3:$B$1315, "&lt;=" &amp; DD$1, DataRegularSeason20242025!$E$3:$E$1315, $A28)</f>
        <v>16</v>
      </c>
      <c r="DE28">
        <f>SUMIFS(DataRegularSeason20242025!$AA$3:$AA$1315,DataRegularSeason20242025!$B$3:$B$1315, "&lt;=" &amp; DE$1, DataRegularSeason20242025!$D$3:$D$1315, $A28)+SUMIFS(DataRegularSeason20242025!$AB$3:$AB$1315,DataRegularSeason20242025!$B$3:$B$1315, "&lt;=" &amp; DE$1, DataRegularSeason20242025!$E$3:$E$1315, $A28)</f>
        <v>16</v>
      </c>
      <c r="DF28">
        <f>SUMIFS(DataRegularSeason20242025!$AA$3:$AA$1315,DataRegularSeason20242025!$B$3:$B$1315, "&lt;=" &amp; DF$1, DataRegularSeason20242025!$D$3:$D$1315, $A28)+SUMIFS(DataRegularSeason20242025!$AB$3:$AB$1315,DataRegularSeason20242025!$B$3:$B$1315, "&lt;=" &amp; DF$1, DataRegularSeason20242025!$E$3:$E$1315, $A28)</f>
        <v>16</v>
      </c>
      <c r="DG28">
        <f>SUMIFS(DataRegularSeason20242025!$AA$3:$AA$1315,DataRegularSeason20242025!$B$3:$B$1315, "&lt;=" &amp; DG$1, DataRegularSeason20242025!$D$3:$D$1315, $A28)+SUMIFS(DataRegularSeason20242025!$AB$3:$AB$1315,DataRegularSeason20242025!$B$3:$B$1315, "&lt;=" &amp; DG$1, DataRegularSeason20242025!$E$3:$E$1315, $A28)</f>
        <v>16</v>
      </c>
      <c r="DH28">
        <f>SUMIFS(DataRegularSeason20242025!$AA$3:$AA$1315,DataRegularSeason20242025!$B$3:$B$1315, "&lt;=" &amp; DH$1, DataRegularSeason20242025!$D$3:$D$1315, $A28)+SUMIFS(DataRegularSeason20242025!$AB$3:$AB$1315,DataRegularSeason20242025!$B$3:$B$1315, "&lt;=" &amp; DH$1, DataRegularSeason20242025!$E$3:$E$1315, $A28)</f>
        <v>16</v>
      </c>
      <c r="DI28">
        <f>SUMIFS(DataRegularSeason20242025!$AA$3:$AA$1315,DataRegularSeason20242025!$B$3:$B$1315, "&lt;=" &amp; DI$1, DataRegularSeason20242025!$D$3:$D$1315, $A28)+SUMIFS(DataRegularSeason20242025!$AB$3:$AB$1315,DataRegularSeason20242025!$B$3:$B$1315, "&lt;=" &amp; DI$1, DataRegularSeason20242025!$E$3:$E$1315, $A28)</f>
        <v>16</v>
      </c>
      <c r="DJ28">
        <f>SUMIFS(DataRegularSeason20242025!$AA$3:$AA$1315,DataRegularSeason20242025!$B$3:$B$1315, "&lt;=" &amp; DJ$1, DataRegularSeason20242025!$D$3:$D$1315, $A28)+SUMIFS(DataRegularSeason20242025!$AB$3:$AB$1315,DataRegularSeason20242025!$B$3:$B$1315, "&lt;=" &amp; DJ$1, DataRegularSeason20242025!$E$3:$E$1315, $A28)</f>
        <v>16</v>
      </c>
      <c r="DK28">
        <f>SUMIFS(DataRegularSeason20242025!$AA$3:$AA$1315,DataRegularSeason20242025!$B$3:$B$1315, "&lt;=" &amp; DK$1, DataRegularSeason20242025!$D$3:$D$1315, $A28)+SUMIFS(DataRegularSeason20242025!$AB$3:$AB$1315,DataRegularSeason20242025!$B$3:$B$1315, "&lt;=" &amp; DK$1, DataRegularSeason20242025!$E$3:$E$1315, $A28)</f>
        <v>16</v>
      </c>
      <c r="DL28">
        <f>SUMIFS(DataRegularSeason20242025!$AA$3:$AA$1315,DataRegularSeason20242025!$B$3:$B$1315, "&lt;=" &amp; DL$1, DataRegularSeason20242025!$D$3:$D$1315, $A28)+SUMIFS(DataRegularSeason20242025!$AB$3:$AB$1315,DataRegularSeason20242025!$B$3:$B$1315, "&lt;=" &amp; DL$1, DataRegularSeason20242025!$E$3:$E$1315, $A28)</f>
        <v>16</v>
      </c>
      <c r="DM28">
        <f>SUMIFS(DataRegularSeason20242025!$AA$3:$AA$1315,DataRegularSeason20242025!$B$3:$B$1315, "&lt;=" &amp; DM$1, DataRegularSeason20242025!$D$3:$D$1315, $A28)+SUMIFS(DataRegularSeason20242025!$AB$3:$AB$1315,DataRegularSeason20242025!$B$3:$B$1315, "&lt;=" &amp; DM$1, DataRegularSeason20242025!$E$3:$E$1315, $A28)</f>
        <v>16</v>
      </c>
      <c r="DN28">
        <f>SUMIFS(DataRegularSeason20242025!$AA$3:$AA$1315,DataRegularSeason20242025!$B$3:$B$1315, "&lt;=" &amp; DN$1, DataRegularSeason20242025!$D$3:$D$1315, $A28)+SUMIFS(DataRegularSeason20242025!$AB$3:$AB$1315,DataRegularSeason20242025!$B$3:$B$1315, "&lt;=" &amp; DN$1, DataRegularSeason20242025!$E$3:$E$1315, $A28)</f>
        <v>16</v>
      </c>
      <c r="DO28">
        <f>SUMIFS(DataRegularSeason20242025!$AA$3:$AA$1315,DataRegularSeason20242025!$B$3:$B$1315, "&lt;=" &amp; DO$1, DataRegularSeason20242025!$D$3:$D$1315, $A28)+SUMIFS(DataRegularSeason20242025!$AB$3:$AB$1315,DataRegularSeason20242025!$B$3:$B$1315, "&lt;=" &amp; DO$1, DataRegularSeason20242025!$E$3:$E$1315, $A28)</f>
        <v>16</v>
      </c>
      <c r="DP28">
        <f>SUMIFS(DataRegularSeason20242025!$AA$3:$AA$1315,DataRegularSeason20242025!$B$3:$B$1315, "&lt;=" &amp; DP$1, DataRegularSeason20242025!$D$3:$D$1315, $A28)+SUMIFS(DataRegularSeason20242025!$AB$3:$AB$1315,DataRegularSeason20242025!$B$3:$B$1315, "&lt;=" &amp; DP$1, DataRegularSeason20242025!$E$3:$E$1315, $A28)</f>
        <v>16</v>
      </c>
      <c r="DQ28">
        <f>SUMIFS(DataRegularSeason20242025!$AA$3:$AA$1315,DataRegularSeason20242025!$B$3:$B$1315, "&lt;=" &amp; DQ$1, DataRegularSeason20242025!$D$3:$D$1315, $A28)+SUMIFS(DataRegularSeason20242025!$AB$3:$AB$1315,DataRegularSeason20242025!$B$3:$B$1315, "&lt;=" &amp; DQ$1, DataRegularSeason20242025!$E$3:$E$1315, $A28)</f>
        <v>16</v>
      </c>
      <c r="DR28">
        <f>SUMIFS(DataRegularSeason20242025!$AA$3:$AA$1315,DataRegularSeason20242025!$B$3:$B$1315, "&lt;=" &amp; DR$1, DataRegularSeason20242025!$D$3:$D$1315, $A28)+SUMIFS(DataRegularSeason20242025!$AB$3:$AB$1315,DataRegularSeason20242025!$B$3:$B$1315, "&lt;=" &amp; DR$1, DataRegularSeason20242025!$E$3:$E$1315, $A28)</f>
        <v>16</v>
      </c>
      <c r="DS28">
        <f>SUMIFS(DataRegularSeason20242025!$AA$3:$AA$1315,DataRegularSeason20242025!$B$3:$B$1315, "&lt;=" &amp; DS$1, DataRegularSeason20242025!$D$3:$D$1315, $A28)+SUMIFS(DataRegularSeason20242025!$AB$3:$AB$1315,DataRegularSeason20242025!$B$3:$B$1315, "&lt;=" &amp; DS$1, DataRegularSeason20242025!$E$3:$E$1315, $A28)</f>
        <v>16</v>
      </c>
      <c r="DT28">
        <f>SUMIFS(DataRegularSeason20242025!$AA$3:$AA$1315,DataRegularSeason20242025!$B$3:$B$1315, "&lt;=" &amp; DT$1, DataRegularSeason20242025!$D$3:$D$1315, $A28)+SUMIFS(DataRegularSeason20242025!$AB$3:$AB$1315,DataRegularSeason20242025!$B$3:$B$1315, "&lt;=" &amp; DT$1, DataRegularSeason20242025!$E$3:$E$1315, $A28)</f>
        <v>16</v>
      </c>
      <c r="DU28">
        <f>SUMIFS(DataRegularSeason20242025!$AA$3:$AA$1315,DataRegularSeason20242025!$B$3:$B$1315, "&lt;=" &amp; DU$1, DataRegularSeason20242025!$D$3:$D$1315, $A28)+SUMIFS(DataRegularSeason20242025!$AB$3:$AB$1315,DataRegularSeason20242025!$B$3:$B$1315, "&lt;=" &amp; DU$1, DataRegularSeason20242025!$E$3:$E$1315, $A28)</f>
        <v>16</v>
      </c>
      <c r="DV28">
        <f>SUMIFS(DataRegularSeason20242025!$AA$3:$AA$1315,DataRegularSeason20242025!$B$3:$B$1315, "&lt;=" &amp; DV$1, DataRegularSeason20242025!$D$3:$D$1315, $A28)+SUMIFS(DataRegularSeason20242025!$AB$3:$AB$1315,DataRegularSeason20242025!$B$3:$B$1315, "&lt;=" &amp; DV$1, DataRegularSeason20242025!$E$3:$E$1315, $A28)</f>
        <v>16</v>
      </c>
      <c r="DW28">
        <f>SUMIFS(DataRegularSeason20242025!$AA$3:$AA$1315,DataRegularSeason20242025!$B$3:$B$1315, "&lt;=" &amp; DW$1, DataRegularSeason20242025!$D$3:$D$1315, $A28)+SUMIFS(DataRegularSeason20242025!$AB$3:$AB$1315,DataRegularSeason20242025!$B$3:$B$1315, "&lt;=" &amp; DW$1, DataRegularSeason20242025!$E$3:$E$1315, $A28)</f>
        <v>16</v>
      </c>
      <c r="DX28">
        <f>SUMIFS(DataRegularSeason20242025!$AA$3:$AA$1315,DataRegularSeason20242025!$B$3:$B$1315, "&lt;=" &amp; DX$1, DataRegularSeason20242025!$D$3:$D$1315, $A28)+SUMIFS(DataRegularSeason20242025!$AB$3:$AB$1315,DataRegularSeason20242025!$B$3:$B$1315, "&lt;=" &amp; DX$1, DataRegularSeason20242025!$E$3:$E$1315, $A28)</f>
        <v>16</v>
      </c>
      <c r="DY28">
        <f>SUMIFS(DataRegularSeason20242025!$AA$3:$AA$1315,DataRegularSeason20242025!$B$3:$B$1315, "&lt;=" &amp; DY$1, DataRegularSeason20242025!$D$3:$D$1315, $A28)+SUMIFS(DataRegularSeason20242025!$AB$3:$AB$1315,DataRegularSeason20242025!$B$3:$B$1315, "&lt;=" &amp; DY$1, DataRegularSeason20242025!$E$3:$E$1315, $A28)</f>
        <v>16</v>
      </c>
      <c r="DZ28">
        <f>SUMIFS(DataRegularSeason20242025!$AA$3:$AA$1315,DataRegularSeason20242025!$B$3:$B$1315, "&lt;=" &amp; DZ$1, DataRegularSeason20242025!$D$3:$D$1315, $A28)+SUMIFS(DataRegularSeason20242025!$AB$3:$AB$1315,DataRegularSeason20242025!$B$3:$B$1315, "&lt;=" &amp; DZ$1, DataRegularSeason20242025!$E$3:$E$1315, $A28)</f>
        <v>16</v>
      </c>
      <c r="EA28">
        <f>SUMIFS(DataRegularSeason20242025!$AA$3:$AA$1315,DataRegularSeason20242025!$B$3:$B$1315, "&lt;=" &amp; EA$1, DataRegularSeason20242025!$D$3:$D$1315, $A28)+SUMIFS(DataRegularSeason20242025!$AB$3:$AB$1315,DataRegularSeason20242025!$B$3:$B$1315, "&lt;=" &amp; EA$1, DataRegularSeason20242025!$E$3:$E$1315, $A28)</f>
        <v>16</v>
      </c>
      <c r="EB28">
        <f>SUMIFS(DataRegularSeason20242025!$AA$3:$AA$1315,DataRegularSeason20242025!$B$3:$B$1315, "&lt;=" &amp; EB$1, DataRegularSeason20242025!$D$3:$D$1315, $A28)+SUMIFS(DataRegularSeason20242025!$AB$3:$AB$1315,DataRegularSeason20242025!$B$3:$B$1315, "&lt;=" &amp; EB$1, DataRegularSeason20242025!$E$3:$E$1315, $A28)</f>
        <v>16</v>
      </c>
      <c r="EC28">
        <f>SUMIFS(DataRegularSeason20242025!$AA$3:$AA$1315,DataRegularSeason20242025!$B$3:$B$1315, "&lt;=" &amp; EC$1, DataRegularSeason20242025!$D$3:$D$1315, $A28)+SUMIFS(DataRegularSeason20242025!$AB$3:$AB$1315,DataRegularSeason20242025!$B$3:$B$1315, "&lt;=" &amp; EC$1, DataRegularSeason20242025!$E$3:$E$1315, $A28)</f>
        <v>16</v>
      </c>
      <c r="ED28">
        <f>SUMIFS(DataRegularSeason20242025!$AA$3:$AA$1315,DataRegularSeason20242025!$B$3:$B$1315, "&lt;=" &amp; ED$1, DataRegularSeason20242025!$D$3:$D$1315, $A28)+SUMIFS(DataRegularSeason20242025!$AB$3:$AB$1315,DataRegularSeason20242025!$B$3:$B$1315, "&lt;=" &amp; ED$1, DataRegularSeason20242025!$E$3:$E$1315, $A28)</f>
        <v>16</v>
      </c>
      <c r="EE28">
        <f>SUMIFS(DataRegularSeason20242025!$AA$3:$AA$1315,DataRegularSeason20242025!$B$3:$B$1315, "&lt;=" &amp; EE$1, DataRegularSeason20242025!$D$3:$D$1315, $A28)+SUMIFS(DataRegularSeason20242025!$AB$3:$AB$1315,DataRegularSeason20242025!$B$3:$B$1315, "&lt;=" &amp; EE$1, DataRegularSeason20242025!$E$3:$E$1315, $A28)</f>
        <v>16</v>
      </c>
      <c r="EF28">
        <f>SUMIFS(DataRegularSeason20242025!$AA$3:$AA$1315,DataRegularSeason20242025!$B$3:$B$1315, "&lt;=" &amp; EF$1, DataRegularSeason20242025!$D$3:$D$1315, $A28)+SUMIFS(DataRegularSeason20242025!$AB$3:$AB$1315,DataRegularSeason20242025!$B$3:$B$1315, "&lt;=" &amp; EF$1, DataRegularSeason20242025!$E$3:$E$1315, $A28)</f>
        <v>16</v>
      </c>
      <c r="EG28">
        <f>SUMIFS(DataRegularSeason20242025!$AA$3:$AA$1315,DataRegularSeason20242025!$B$3:$B$1315, "&lt;=" &amp; EG$1, DataRegularSeason20242025!$D$3:$D$1315, $A28)+SUMIFS(DataRegularSeason20242025!$AB$3:$AB$1315,DataRegularSeason20242025!$B$3:$B$1315, "&lt;=" &amp; EG$1, DataRegularSeason20242025!$E$3:$E$1315, $A28)</f>
        <v>16</v>
      </c>
      <c r="EH28">
        <f>SUMIFS(DataRegularSeason20242025!$AA$3:$AA$1315,DataRegularSeason20242025!$B$3:$B$1315, "&lt;=" &amp; EH$1, DataRegularSeason20242025!$D$3:$D$1315, $A28)+SUMIFS(DataRegularSeason20242025!$AB$3:$AB$1315,DataRegularSeason20242025!$B$3:$B$1315, "&lt;=" &amp; EH$1, DataRegularSeason20242025!$E$3:$E$1315, $A28)</f>
        <v>16</v>
      </c>
      <c r="EI28">
        <f>SUMIFS(DataRegularSeason20242025!$AA$3:$AA$1315,DataRegularSeason20242025!$B$3:$B$1315, "&lt;=" &amp; EI$1, DataRegularSeason20242025!$D$3:$D$1315, $A28)+SUMIFS(DataRegularSeason20242025!$AB$3:$AB$1315,DataRegularSeason20242025!$B$3:$B$1315, "&lt;=" &amp; EI$1, DataRegularSeason20242025!$E$3:$E$1315, $A28)</f>
        <v>16</v>
      </c>
      <c r="EJ28">
        <f>SUMIFS(DataRegularSeason20242025!$AA$3:$AA$1315,DataRegularSeason20242025!$B$3:$B$1315, "&lt;=" &amp; EJ$1, DataRegularSeason20242025!$D$3:$D$1315, $A28)+SUMIFS(DataRegularSeason20242025!$AB$3:$AB$1315,DataRegularSeason20242025!$B$3:$B$1315, "&lt;=" &amp; EJ$1, DataRegularSeason20242025!$E$3:$E$1315, $A28)</f>
        <v>16</v>
      </c>
      <c r="EK28">
        <f>SUMIFS(DataRegularSeason20242025!$AA$3:$AA$1315,DataRegularSeason20242025!$B$3:$B$1315, "&lt;=" &amp; EK$1, DataRegularSeason20242025!$D$3:$D$1315, $A28)+SUMIFS(DataRegularSeason20242025!$AB$3:$AB$1315,DataRegularSeason20242025!$B$3:$B$1315, "&lt;=" &amp; EK$1, DataRegularSeason20242025!$E$3:$E$1315, $A28)</f>
        <v>16</v>
      </c>
      <c r="EL28">
        <f>SUMIFS(DataRegularSeason20242025!$AA$3:$AA$1315,DataRegularSeason20242025!$B$3:$B$1315, "&lt;=" &amp; EL$1, DataRegularSeason20242025!$D$3:$D$1315, $A28)+SUMIFS(DataRegularSeason20242025!$AB$3:$AB$1315,DataRegularSeason20242025!$B$3:$B$1315, "&lt;=" &amp; EL$1, DataRegularSeason20242025!$E$3:$E$1315, $A28)</f>
        <v>16</v>
      </c>
      <c r="EM28">
        <f>SUMIFS(DataRegularSeason20242025!$AA$3:$AA$1315,DataRegularSeason20242025!$B$3:$B$1315, "&lt;=" &amp; EM$1, DataRegularSeason20242025!$D$3:$D$1315, $A28)+SUMIFS(DataRegularSeason20242025!$AB$3:$AB$1315,DataRegularSeason20242025!$B$3:$B$1315, "&lt;=" &amp; EM$1, DataRegularSeason20242025!$E$3:$E$1315, $A28)</f>
        <v>16</v>
      </c>
      <c r="EN28">
        <f>SUMIFS(DataRegularSeason20242025!$AA$3:$AA$1315,DataRegularSeason20242025!$B$3:$B$1315, "&lt;=" &amp; EN$1, DataRegularSeason20242025!$D$3:$D$1315, $A28)+SUMIFS(DataRegularSeason20242025!$AB$3:$AB$1315,DataRegularSeason20242025!$B$3:$B$1315, "&lt;=" &amp; EN$1, DataRegularSeason20242025!$E$3:$E$1315, $A28)</f>
        <v>16</v>
      </c>
      <c r="EO28">
        <f>SUMIFS(DataRegularSeason20242025!$AA$3:$AA$1315,DataRegularSeason20242025!$B$3:$B$1315, "&lt;=" &amp; EO$1, DataRegularSeason20242025!$D$3:$D$1315, $A28)+SUMIFS(DataRegularSeason20242025!$AB$3:$AB$1315,DataRegularSeason20242025!$B$3:$B$1315, "&lt;=" &amp; EO$1, DataRegularSeason20242025!$E$3:$E$1315, $A28)</f>
        <v>16</v>
      </c>
      <c r="EP28">
        <f>SUMIFS(DataRegularSeason20242025!$AA$3:$AA$1315,DataRegularSeason20242025!$B$3:$B$1315, "&lt;=" &amp; EP$1, DataRegularSeason20242025!$D$3:$D$1315, $A28)+SUMIFS(DataRegularSeason20242025!$AB$3:$AB$1315,DataRegularSeason20242025!$B$3:$B$1315, "&lt;=" &amp; EP$1, DataRegularSeason20242025!$E$3:$E$1315, $A28)</f>
        <v>16</v>
      </c>
      <c r="EQ28">
        <f>SUMIFS(DataRegularSeason20242025!$AA$3:$AA$1315,DataRegularSeason20242025!$B$3:$B$1315, "&lt;=" &amp; EQ$1, DataRegularSeason20242025!$D$3:$D$1315, $A28)+SUMIFS(DataRegularSeason20242025!$AB$3:$AB$1315,DataRegularSeason20242025!$B$3:$B$1315, "&lt;=" &amp; EQ$1, DataRegularSeason20242025!$E$3:$E$1315, $A28)</f>
        <v>16</v>
      </c>
      <c r="ER28">
        <f>SUMIFS(DataRegularSeason20242025!$AA$3:$AA$1315,DataRegularSeason20242025!$B$3:$B$1315, "&lt;=" &amp; ER$1, DataRegularSeason20242025!$D$3:$D$1315, $A28)+SUMIFS(DataRegularSeason20242025!$AB$3:$AB$1315,DataRegularSeason20242025!$B$3:$B$1315, "&lt;=" &amp; ER$1, DataRegularSeason20242025!$E$3:$E$1315, $A28)</f>
        <v>16</v>
      </c>
      <c r="ES28">
        <f>SUMIFS(DataRegularSeason20242025!$AA$3:$AA$1315,DataRegularSeason20242025!$B$3:$B$1315, "&lt;=" &amp; ES$1, DataRegularSeason20242025!$D$3:$D$1315, $A28)+SUMIFS(DataRegularSeason20242025!$AB$3:$AB$1315,DataRegularSeason20242025!$B$3:$B$1315, "&lt;=" &amp; ES$1, DataRegularSeason20242025!$E$3:$E$1315, $A28)</f>
        <v>16</v>
      </c>
      <c r="ET28">
        <f>SUMIFS(DataRegularSeason20242025!$AA$3:$AA$1315,DataRegularSeason20242025!$B$3:$B$1315, "&lt;=" &amp; ET$1, DataRegularSeason20242025!$D$3:$D$1315, $A28)+SUMIFS(DataRegularSeason20242025!$AB$3:$AB$1315,DataRegularSeason20242025!$B$3:$B$1315, "&lt;=" &amp; ET$1, DataRegularSeason20242025!$E$3:$E$1315, $A28)</f>
        <v>16</v>
      </c>
      <c r="EU28">
        <f>SUMIFS(DataRegularSeason20242025!$AA$3:$AA$1315,DataRegularSeason20242025!$B$3:$B$1315, "&lt;=" &amp; EU$1, DataRegularSeason20242025!$D$3:$D$1315, $A28)+SUMIFS(DataRegularSeason20242025!$AB$3:$AB$1315,DataRegularSeason20242025!$B$3:$B$1315, "&lt;=" &amp; EU$1, DataRegularSeason20242025!$E$3:$E$1315, $A28)</f>
        <v>16</v>
      </c>
      <c r="EV28">
        <f>SUMIFS(DataRegularSeason20242025!$AA$3:$AA$1315,DataRegularSeason20242025!$B$3:$B$1315, "&lt;=" &amp; EV$1, DataRegularSeason20242025!$D$3:$D$1315, $A28)+SUMIFS(DataRegularSeason20242025!$AB$3:$AB$1315,DataRegularSeason20242025!$B$3:$B$1315, "&lt;=" &amp; EV$1, DataRegularSeason20242025!$E$3:$E$1315, $A28)</f>
        <v>16</v>
      </c>
      <c r="EW28">
        <f>SUMIFS(DataRegularSeason20242025!$AA$3:$AA$1315,DataRegularSeason20242025!$B$3:$B$1315, "&lt;=" &amp; EW$1, DataRegularSeason20242025!$D$3:$D$1315, $A28)+SUMIFS(DataRegularSeason20242025!$AB$3:$AB$1315,DataRegularSeason20242025!$B$3:$B$1315, "&lt;=" &amp; EW$1, DataRegularSeason20242025!$E$3:$E$1315, $A28)</f>
        <v>16</v>
      </c>
      <c r="EX28">
        <f>SUMIFS(DataRegularSeason20242025!$AA$3:$AA$1315,DataRegularSeason20242025!$B$3:$B$1315, "&lt;=" &amp; EX$1, DataRegularSeason20242025!$D$3:$D$1315, $A28)+SUMIFS(DataRegularSeason20242025!$AB$3:$AB$1315,DataRegularSeason20242025!$B$3:$B$1315, "&lt;=" &amp; EX$1, DataRegularSeason20242025!$E$3:$E$1315, $A28)</f>
        <v>16</v>
      </c>
      <c r="EY28">
        <f>SUMIFS(DataRegularSeason20242025!$AA$3:$AA$1315,DataRegularSeason20242025!$B$3:$B$1315, "&lt;=" &amp; EY$1, DataRegularSeason20242025!$D$3:$D$1315, $A28)+SUMIFS(DataRegularSeason20242025!$AB$3:$AB$1315,DataRegularSeason20242025!$B$3:$B$1315, "&lt;=" &amp; EY$1, DataRegularSeason20242025!$E$3:$E$1315, $A28)</f>
        <v>16</v>
      </c>
      <c r="EZ28">
        <f>SUMIFS(DataRegularSeason20242025!$AA$3:$AA$1315,DataRegularSeason20242025!$B$3:$B$1315, "&lt;=" &amp; EZ$1, DataRegularSeason20242025!$D$3:$D$1315, $A28)+SUMIFS(DataRegularSeason20242025!$AB$3:$AB$1315,DataRegularSeason20242025!$B$3:$B$1315, "&lt;=" &amp; EZ$1, DataRegularSeason20242025!$E$3:$E$1315, $A28)</f>
        <v>16</v>
      </c>
      <c r="FA28">
        <f>SUMIFS(DataRegularSeason20242025!$AA$3:$AA$1315,DataRegularSeason20242025!$B$3:$B$1315, "&lt;=" &amp; FA$1, DataRegularSeason20242025!$D$3:$D$1315, $A28)+SUMIFS(DataRegularSeason20242025!$AB$3:$AB$1315,DataRegularSeason20242025!$B$3:$B$1315, "&lt;=" &amp; FA$1, DataRegularSeason20242025!$E$3:$E$1315, $A28)</f>
        <v>16</v>
      </c>
      <c r="FB28">
        <f>SUMIFS(DataRegularSeason20242025!$AA$3:$AA$1315,DataRegularSeason20242025!$B$3:$B$1315, "&lt;=" &amp; FB$1, DataRegularSeason20242025!$D$3:$D$1315, $A28)+SUMIFS(DataRegularSeason20242025!$AB$3:$AB$1315,DataRegularSeason20242025!$B$3:$B$1315, "&lt;=" &amp; FB$1, DataRegularSeason20242025!$E$3:$E$1315, $A28)</f>
        <v>16</v>
      </c>
      <c r="FC28">
        <f>SUMIFS(DataRegularSeason20242025!$AA$3:$AA$1315,DataRegularSeason20242025!$B$3:$B$1315, "&lt;=" &amp; FC$1, DataRegularSeason20242025!$D$3:$D$1315, $A28)+SUMIFS(DataRegularSeason20242025!$AB$3:$AB$1315,DataRegularSeason20242025!$B$3:$B$1315, "&lt;=" &amp; FC$1, DataRegularSeason20242025!$E$3:$E$1315, $A28)</f>
        <v>16</v>
      </c>
      <c r="FD28">
        <f>SUMIFS(DataRegularSeason20242025!$AA$3:$AA$1315,DataRegularSeason20242025!$B$3:$B$1315, "&lt;=" &amp; FD$1, DataRegularSeason20242025!$D$3:$D$1315, $A28)+SUMIFS(DataRegularSeason20242025!$AB$3:$AB$1315,DataRegularSeason20242025!$B$3:$B$1315, "&lt;=" &amp; FD$1, DataRegularSeason20242025!$E$3:$E$1315, $A28)</f>
        <v>16</v>
      </c>
      <c r="FE28">
        <f>SUMIFS(DataRegularSeason20242025!$AA$3:$AA$1315,DataRegularSeason20242025!$B$3:$B$1315, "&lt;=" &amp; FE$1, DataRegularSeason20242025!$D$3:$D$1315, $A28)+SUMIFS(DataRegularSeason20242025!$AB$3:$AB$1315,DataRegularSeason20242025!$B$3:$B$1315, "&lt;=" &amp; FE$1, DataRegularSeason20242025!$E$3:$E$1315, $A28)</f>
        <v>16</v>
      </c>
      <c r="FF28">
        <f>SUMIFS(DataRegularSeason20242025!$AA$3:$AA$1315,DataRegularSeason20242025!$B$3:$B$1315, "&lt;=" &amp; FF$1, DataRegularSeason20242025!$D$3:$D$1315, $A28)+SUMIFS(DataRegularSeason20242025!$AB$3:$AB$1315,DataRegularSeason20242025!$B$3:$B$1315, "&lt;=" &amp; FF$1, DataRegularSeason20242025!$E$3:$E$1315, $A28)</f>
        <v>16</v>
      </c>
      <c r="FG28">
        <f>SUMIFS(DataRegularSeason20242025!$AA$3:$AA$1315,DataRegularSeason20242025!$B$3:$B$1315, "&lt;=" &amp; FG$1, DataRegularSeason20242025!$D$3:$D$1315, $A28)+SUMIFS(DataRegularSeason20242025!$AB$3:$AB$1315,DataRegularSeason20242025!$B$3:$B$1315, "&lt;=" &amp; FG$1, DataRegularSeason20242025!$E$3:$E$1315, $A28)</f>
        <v>16</v>
      </c>
      <c r="FH28">
        <f>SUMIFS(DataRegularSeason20242025!$AA$3:$AA$1315,DataRegularSeason20242025!$B$3:$B$1315, "&lt;=" &amp; FH$1, DataRegularSeason20242025!$D$3:$D$1315, $A28)+SUMIFS(DataRegularSeason20242025!$AB$3:$AB$1315,DataRegularSeason20242025!$B$3:$B$1315, "&lt;=" &amp; FH$1, DataRegularSeason20242025!$E$3:$E$1315, $A28)</f>
        <v>16</v>
      </c>
      <c r="FI28">
        <f>SUMIFS(DataRegularSeason20242025!$AA$3:$AA$1315,DataRegularSeason20242025!$B$3:$B$1315, "&lt;=" &amp; FI$1, DataRegularSeason20242025!$D$3:$D$1315, $A28)+SUMIFS(DataRegularSeason20242025!$AB$3:$AB$1315,DataRegularSeason20242025!$B$3:$B$1315, "&lt;=" &amp; FI$1, DataRegularSeason20242025!$E$3:$E$1315, $A28)</f>
        <v>16</v>
      </c>
      <c r="FJ28">
        <f>SUMIFS(DataRegularSeason20242025!$AA$3:$AA$1315,DataRegularSeason20242025!$B$3:$B$1315, "&lt;=" &amp; FJ$1, DataRegularSeason20242025!$D$3:$D$1315, $A28)+SUMIFS(DataRegularSeason20242025!$AB$3:$AB$1315,DataRegularSeason20242025!$B$3:$B$1315, "&lt;=" &amp; FJ$1, DataRegularSeason20242025!$E$3:$E$1315, $A28)</f>
        <v>16</v>
      </c>
      <c r="FK28">
        <f>SUMIFS(DataRegularSeason20242025!$AA$3:$AA$1315,DataRegularSeason20242025!$B$3:$B$1315, "&lt;=" &amp; FK$1, DataRegularSeason20242025!$D$3:$D$1315, $A28)+SUMIFS(DataRegularSeason20242025!$AB$3:$AB$1315,DataRegularSeason20242025!$B$3:$B$1315, "&lt;=" &amp; FK$1, DataRegularSeason20242025!$E$3:$E$1315, $A28)</f>
        <v>16</v>
      </c>
      <c r="FL28">
        <f>SUMIFS(DataRegularSeason20242025!$AA$3:$AA$1315,DataRegularSeason20242025!$B$3:$B$1315, "&lt;=" &amp; FL$1, DataRegularSeason20242025!$D$3:$D$1315, $A28)+SUMIFS(DataRegularSeason20242025!$AB$3:$AB$1315,DataRegularSeason20242025!$B$3:$B$1315, "&lt;=" &amp; FL$1, DataRegularSeason20242025!$E$3:$E$1315, $A28)</f>
        <v>16</v>
      </c>
      <c r="FM28">
        <f>SUMIFS(DataRegularSeason20242025!$AA$3:$AA$1315,DataRegularSeason20242025!$B$3:$B$1315, "&lt;=" &amp; FM$1, DataRegularSeason20242025!$D$3:$D$1315, $A28)+SUMIFS(DataRegularSeason20242025!$AB$3:$AB$1315,DataRegularSeason20242025!$B$3:$B$1315, "&lt;=" &amp; FM$1, DataRegularSeason20242025!$E$3:$E$1315, $A28)</f>
        <v>16</v>
      </c>
      <c r="FN28">
        <f>SUMIFS(DataRegularSeason20242025!$AA$3:$AA$1315,DataRegularSeason20242025!$B$3:$B$1315, "&lt;=" &amp; FN$1, DataRegularSeason20242025!$D$3:$D$1315, $A28)+SUMIFS(DataRegularSeason20242025!$AB$3:$AB$1315,DataRegularSeason20242025!$B$3:$B$1315, "&lt;=" &amp; FN$1, DataRegularSeason20242025!$E$3:$E$1315, $A28)</f>
        <v>16</v>
      </c>
      <c r="FO28">
        <f>SUMIFS(DataRegularSeason20242025!$AA$3:$AA$1315,DataRegularSeason20242025!$B$3:$B$1315, "&lt;=" &amp; FO$1, DataRegularSeason20242025!$D$3:$D$1315, $A28)+SUMIFS(DataRegularSeason20242025!$AB$3:$AB$1315,DataRegularSeason20242025!$B$3:$B$1315, "&lt;=" &amp; FO$1, DataRegularSeason20242025!$E$3:$E$1315, $A28)</f>
        <v>16</v>
      </c>
      <c r="FP28">
        <f>SUMIFS(DataRegularSeason20242025!$AA$3:$AA$1315,DataRegularSeason20242025!$B$3:$B$1315, "&lt;=" &amp; FP$1, DataRegularSeason20242025!$D$3:$D$1315, $A28)+SUMIFS(DataRegularSeason20242025!$AB$3:$AB$1315,DataRegularSeason20242025!$B$3:$B$1315, "&lt;=" &amp; FP$1, DataRegularSeason20242025!$E$3:$E$1315, $A28)</f>
        <v>16</v>
      </c>
      <c r="FQ28">
        <f>SUMIFS(DataRegularSeason20242025!$AA$3:$AA$1315,DataRegularSeason20242025!$B$3:$B$1315, "&lt;=" &amp; FQ$1, DataRegularSeason20242025!$D$3:$D$1315, $A28)+SUMIFS(DataRegularSeason20242025!$AB$3:$AB$1315,DataRegularSeason20242025!$B$3:$B$1315, "&lt;=" &amp; FQ$1, DataRegularSeason20242025!$E$3:$E$1315, $A28)</f>
        <v>16</v>
      </c>
      <c r="FR28">
        <f>SUMIFS(DataRegularSeason20242025!$AA$3:$AA$1315,DataRegularSeason20242025!$B$3:$B$1315, "&lt;=" &amp; FR$1, DataRegularSeason20242025!$D$3:$D$1315, $A28)+SUMIFS(DataRegularSeason20242025!$AB$3:$AB$1315,DataRegularSeason20242025!$B$3:$B$1315, "&lt;=" &amp; FR$1, DataRegularSeason20242025!$E$3:$E$1315, $A28)</f>
        <v>16</v>
      </c>
      <c r="FS28">
        <f>SUMIFS(DataRegularSeason20242025!$AA$3:$AA$1315,DataRegularSeason20242025!$B$3:$B$1315, "&lt;=" &amp; FS$1, DataRegularSeason20242025!$D$3:$D$1315, $A28)+SUMIFS(DataRegularSeason20242025!$AB$3:$AB$1315,DataRegularSeason20242025!$B$3:$B$1315, "&lt;=" &amp; FS$1, DataRegularSeason20242025!$E$3:$E$1315, $A28)</f>
        <v>16</v>
      </c>
      <c r="FT28">
        <f>SUMIFS(DataRegularSeason20242025!$AA$3:$AA$1315,DataRegularSeason20242025!$B$3:$B$1315, "&lt;=" &amp; FT$1, DataRegularSeason20242025!$D$3:$D$1315, $A28)+SUMIFS(DataRegularSeason20242025!$AB$3:$AB$1315,DataRegularSeason20242025!$B$3:$B$1315, "&lt;=" &amp; FT$1, DataRegularSeason20242025!$E$3:$E$1315, $A28)</f>
        <v>16</v>
      </c>
      <c r="FU28">
        <f>SUMIFS(DataRegularSeason20242025!$AA$3:$AA$1315,DataRegularSeason20242025!$B$3:$B$1315, "&lt;=" &amp; FU$1, DataRegularSeason20242025!$D$3:$D$1315, $A28)+SUMIFS(DataRegularSeason20242025!$AB$3:$AB$1315,DataRegularSeason20242025!$B$3:$B$1315, "&lt;=" &amp; FU$1, DataRegularSeason20242025!$E$3:$E$1315, $A28)</f>
        <v>16</v>
      </c>
      <c r="FV28">
        <f>SUMIFS(DataRegularSeason20242025!$AA$3:$AA$1315,DataRegularSeason20242025!$B$3:$B$1315, "&lt;=" &amp; FV$1, DataRegularSeason20242025!$D$3:$D$1315, $A28)+SUMIFS(DataRegularSeason20242025!$AB$3:$AB$1315,DataRegularSeason20242025!$B$3:$B$1315, "&lt;=" &amp; FV$1, DataRegularSeason20242025!$E$3:$E$1315, $A28)</f>
        <v>16</v>
      </c>
      <c r="FW28">
        <f>SUMIFS(DataRegularSeason20242025!$AA$3:$AA$1315,DataRegularSeason20242025!$B$3:$B$1315, "&lt;=" &amp; FW$1, DataRegularSeason20242025!$D$3:$D$1315, $A28)+SUMIFS(DataRegularSeason20242025!$AB$3:$AB$1315,DataRegularSeason20242025!$B$3:$B$1315, "&lt;=" &amp; FW$1, DataRegularSeason20242025!$E$3:$E$1315, $A28)</f>
        <v>16</v>
      </c>
      <c r="FX28">
        <f>SUMIFS(DataRegularSeason20242025!$AA$3:$AA$1315,DataRegularSeason20242025!$B$3:$B$1315, "&lt;=" &amp; FX$1, DataRegularSeason20242025!$D$3:$D$1315, $A28)+SUMIFS(DataRegularSeason20242025!$AB$3:$AB$1315,DataRegularSeason20242025!$B$3:$B$1315, "&lt;=" &amp; FX$1, DataRegularSeason20242025!$E$3:$E$1315, $A28)</f>
        <v>16</v>
      </c>
      <c r="FY28">
        <f>SUMIFS(DataRegularSeason20242025!$AA$3:$AA$1315,DataRegularSeason20242025!$B$3:$B$1315, "&lt;=" &amp; FY$1, DataRegularSeason20242025!$D$3:$D$1315, $A28)+SUMIFS(DataRegularSeason20242025!$AB$3:$AB$1315,DataRegularSeason20242025!$B$3:$B$1315, "&lt;=" &amp; FY$1, DataRegularSeason20242025!$E$3:$E$1315, $A28)</f>
        <v>16</v>
      </c>
      <c r="FZ28">
        <f>SUMIFS(DataRegularSeason20242025!$AA$3:$AA$1315,DataRegularSeason20242025!$B$3:$B$1315, "&lt;=" &amp; FZ$1, DataRegularSeason20242025!$D$3:$D$1315, $A28)+SUMIFS(DataRegularSeason20242025!$AB$3:$AB$1315,DataRegularSeason20242025!$B$3:$B$1315, "&lt;=" &amp; FZ$1, DataRegularSeason20242025!$E$3:$E$1315, $A28)</f>
        <v>16</v>
      </c>
      <c r="GA28">
        <f>SUMIFS(DataRegularSeason20242025!$AA$3:$AA$1315,DataRegularSeason20242025!$B$3:$B$1315, "&lt;=" &amp; GA$1, DataRegularSeason20242025!$D$3:$D$1315, $A28)+SUMIFS(DataRegularSeason20242025!$AB$3:$AB$1315,DataRegularSeason20242025!$B$3:$B$1315, "&lt;=" &amp; GA$1, DataRegularSeason20242025!$E$3:$E$1315, $A28)</f>
        <v>16</v>
      </c>
      <c r="GB28">
        <f>SUMIFS(DataRegularSeason20242025!$AA$3:$AA$1315,DataRegularSeason20242025!$B$3:$B$1315, "&lt;=" &amp; GB$1, DataRegularSeason20242025!$D$3:$D$1315, $A28)+SUMIFS(DataRegularSeason20242025!$AB$3:$AB$1315,DataRegularSeason20242025!$B$3:$B$1315, "&lt;=" &amp; GB$1, DataRegularSeason20242025!$E$3:$E$1315, $A28)</f>
        <v>16</v>
      </c>
      <c r="GC28">
        <f>SUMIFS(DataRegularSeason20242025!$AA$3:$AA$1315,DataRegularSeason20242025!$B$3:$B$1315, "&lt;=" &amp; GC$1, DataRegularSeason20242025!$D$3:$D$1315, $A28)+SUMIFS(DataRegularSeason20242025!$AB$3:$AB$1315,DataRegularSeason20242025!$B$3:$B$1315, "&lt;=" &amp; GC$1, DataRegularSeason20242025!$E$3:$E$1315, $A28)</f>
        <v>16</v>
      </c>
      <c r="GD28">
        <f>SUMIFS(DataRegularSeason20242025!$AA$3:$AA$1315,DataRegularSeason20242025!$B$3:$B$1315, "&lt;=" &amp; GD$1, DataRegularSeason20242025!$D$3:$D$1315, $A28)+SUMIFS(DataRegularSeason20242025!$AB$3:$AB$1315,DataRegularSeason20242025!$B$3:$B$1315, "&lt;=" &amp; GD$1, DataRegularSeason20242025!$E$3:$E$1315, $A28)</f>
        <v>16</v>
      </c>
      <c r="GE28">
        <f>SUMIFS(DataRegularSeason20242025!$AA$3:$AA$1315,DataRegularSeason20242025!$B$3:$B$1315, "&lt;=" &amp; GE$1, DataRegularSeason20242025!$D$3:$D$1315, $A28)+SUMIFS(DataRegularSeason20242025!$AB$3:$AB$1315,DataRegularSeason20242025!$B$3:$B$1315, "&lt;=" &amp; GE$1, DataRegularSeason20242025!$E$3:$E$1315, $A28)</f>
        <v>16</v>
      </c>
      <c r="GF28">
        <f>SUMIFS(DataRegularSeason20242025!$AA$3:$AA$1315,DataRegularSeason20242025!$B$3:$B$1315, "&lt;=" &amp; GF$1, DataRegularSeason20242025!$D$3:$D$1315, $A28)+SUMIFS(DataRegularSeason20242025!$AB$3:$AB$1315,DataRegularSeason20242025!$B$3:$B$1315, "&lt;=" &amp; GF$1, DataRegularSeason20242025!$E$3:$E$1315, $A28)</f>
        <v>16</v>
      </c>
      <c r="GG28">
        <f>SUMIFS(DataRegularSeason20242025!$AA$3:$AA$1315,DataRegularSeason20242025!$B$3:$B$1315, "&lt;=" &amp; GG$1, DataRegularSeason20242025!$D$3:$D$1315, $A28)+SUMIFS(DataRegularSeason20242025!$AB$3:$AB$1315,DataRegularSeason20242025!$B$3:$B$1315, "&lt;=" &amp; GG$1, DataRegularSeason20242025!$E$3:$E$1315, $A28)</f>
        <v>16</v>
      </c>
      <c r="GH28">
        <f>SUMIFS(DataRegularSeason20242025!$AA$3:$AA$1315,DataRegularSeason20242025!$B$3:$B$1315, "&lt;=" &amp; GH$1, DataRegularSeason20242025!$D$3:$D$1315, $A28)+SUMIFS(DataRegularSeason20242025!$AB$3:$AB$1315,DataRegularSeason20242025!$B$3:$B$1315, "&lt;=" &amp; GH$1, DataRegularSeason20242025!$E$3:$E$1315, $A28)</f>
        <v>16</v>
      </c>
      <c r="GI28">
        <f>SUMIFS(DataRegularSeason20242025!$AA$3:$AA$1315,DataRegularSeason20242025!$B$3:$B$1315, "&lt;=" &amp; GI$1, DataRegularSeason20242025!$D$3:$D$1315, $A28)+SUMIFS(DataRegularSeason20242025!$AB$3:$AB$1315,DataRegularSeason20242025!$B$3:$B$1315, "&lt;=" &amp; GI$1, DataRegularSeason20242025!$E$3:$E$1315, $A28)</f>
        <v>16</v>
      </c>
      <c r="GJ28">
        <f>SUMIFS(DataRegularSeason20242025!$AA$3:$AA$1315,DataRegularSeason20242025!$B$3:$B$1315, "&lt;=" &amp; GJ$1, DataRegularSeason20242025!$D$3:$D$1315, $A28)+SUMIFS(DataRegularSeason20242025!$AB$3:$AB$1315,DataRegularSeason20242025!$B$3:$B$1315, "&lt;=" &amp; GJ$1, DataRegularSeason20242025!$E$3:$E$1315, $A28)</f>
        <v>16</v>
      </c>
      <c r="GK28">
        <f>SUMIFS(DataRegularSeason20242025!$AA$3:$AA$1315,DataRegularSeason20242025!$B$3:$B$1315, "&lt;=" &amp; GK$1, DataRegularSeason20242025!$D$3:$D$1315, $A28)+SUMIFS(DataRegularSeason20242025!$AB$3:$AB$1315,DataRegularSeason20242025!$B$3:$B$1315, "&lt;=" &amp; GK$1, DataRegularSeason20242025!$E$3:$E$1315, $A28)</f>
        <v>16</v>
      </c>
      <c r="GL28">
        <f>SUMIFS(DataRegularSeason20242025!$AA$3:$AA$1315,DataRegularSeason20242025!$B$3:$B$1315, "&lt;=" &amp; GL$1, DataRegularSeason20242025!$D$3:$D$1315, $A28)+SUMIFS(DataRegularSeason20242025!$AB$3:$AB$1315,DataRegularSeason20242025!$B$3:$B$1315, "&lt;=" &amp; GL$1, DataRegularSeason20242025!$E$3:$E$1315, $A28)</f>
        <v>16</v>
      </c>
      <c r="GM28">
        <f>SUMIFS(DataRegularSeason20242025!$AA$3:$AA$1315,DataRegularSeason20242025!$B$3:$B$1315, "&lt;=" &amp; GM$1, DataRegularSeason20242025!$D$3:$D$1315, $A28)+SUMIFS(DataRegularSeason20242025!$AB$3:$AB$1315,DataRegularSeason20242025!$B$3:$B$1315, "&lt;=" &amp; GM$1, DataRegularSeason20242025!$E$3:$E$1315, $A28)</f>
        <v>16</v>
      </c>
      <c r="GN28">
        <f>SUMIFS(DataRegularSeason20242025!$AA$3:$AA$1315,DataRegularSeason20242025!$B$3:$B$1315, "&lt;=" &amp; GN$1, DataRegularSeason20242025!$D$3:$D$1315, $A28)+SUMIFS(DataRegularSeason20242025!$AB$3:$AB$1315,DataRegularSeason20242025!$B$3:$B$1315, "&lt;=" &amp; GN$1, DataRegularSeason20242025!$E$3:$E$1315, $A28)</f>
        <v>16</v>
      </c>
      <c r="GO28">
        <f>SUMIFS(DataRegularSeason20242025!$AA$3:$AA$1315,DataRegularSeason20242025!$B$3:$B$1315, "&lt;=" &amp; GO$1, DataRegularSeason20242025!$D$3:$D$1315, $A28)+SUMIFS(DataRegularSeason20242025!$AB$3:$AB$1315,DataRegularSeason20242025!$B$3:$B$1315, "&lt;=" &amp; GO$1, DataRegularSeason20242025!$E$3:$E$1315, $A28)</f>
        <v>16</v>
      </c>
      <c r="GP28">
        <f>SUMIFS(DataRegularSeason20242025!$AA$3:$AA$1315,DataRegularSeason20242025!$B$3:$B$1315, "&lt;=" &amp; GP$1, DataRegularSeason20242025!$D$3:$D$1315, $A28)+SUMIFS(DataRegularSeason20242025!$AB$3:$AB$1315,DataRegularSeason20242025!$B$3:$B$1315, "&lt;=" &amp; GP$1, DataRegularSeason20242025!$E$3:$E$1315, $A28)</f>
        <v>16</v>
      </c>
      <c r="GQ28">
        <f>SUMIFS(DataRegularSeason20242025!$AA$3:$AA$1315,DataRegularSeason20242025!$B$3:$B$1315, "&lt;=" &amp; GQ$1, DataRegularSeason20242025!$D$3:$D$1315, $A28)+SUMIFS(DataRegularSeason20242025!$AB$3:$AB$1315,DataRegularSeason20242025!$B$3:$B$1315, "&lt;=" &amp; GQ$1, DataRegularSeason20242025!$E$3:$E$1315, $A28)</f>
        <v>16</v>
      </c>
      <c r="GR28">
        <f>SUMIFS(DataRegularSeason20242025!$AA$3:$AA$1315,DataRegularSeason20242025!$B$3:$B$1315, "&lt;=" &amp; GR$1, DataRegularSeason20242025!$D$3:$D$1315, $A28)+SUMIFS(DataRegularSeason20242025!$AB$3:$AB$1315,DataRegularSeason20242025!$B$3:$B$1315, "&lt;=" &amp; GR$1, DataRegularSeason20242025!$E$3:$E$1315, $A28)</f>
        <v>16</v>
      </c>
      <c r="GS28">
        <f>SUMIFS(DataRegularSeason20242025!$AA$3:$AA$1315,DataRegularSeason20242025!$B$3:$B$1315, "&lt;=" &amp; GS$1, DataRegularSeason20242025!$D$3:$D$1315, $A28)+SUMIFS(DataRegularSeason20242025!$AB$3:$AB$1315,DataRegularSeason20242025!$B$3:$B$1315, "&lt;=" &amp; GS$1, DataRegularSeason20242025!$E$3:$E$1315, $A28)</f>
        <v>16</v>
      </c>
      <c r="GT28">
        <f>SUMIFS(DataRegularSeason20242025!$AA$3:$AA$1315,DataRegularSeason20242025!$B$3:$B$1315, "&lt;=" &amp; GT$1, DataRegularSeason20242025!$D$3:$D$1315, $A28)+SUMIFS(DataRegularSeason20242025!$AB$3:$AB$1315,DataRegularSeason20242025!$B$3:$B$1315, "&lt;=" &amp; GT$1, DataRegularSeason20242025!$E$3:$E$1315, $A28)</f>
        <v>16</v>
      </c>
      <c r="GU28">
        <f>SUMIFS(DataRegularSeason20242025!$AA$3:$AA$1315,DataRegularSeason20242025!$B$3:$B$1315, "&lt;=" &amp; GU$1, DataRegularSeason20242025!$D$3:$D$1315, $A28)+SUMIFS(DataRegularSeason20242025!$AB$3:$AB$1315,DataRegularSeason20242025!$B$3:$B$1315, "&lt;=" &amp; GU$1, DataRegularSeason20242025!$E$3:$E$1315, $A28)</f>
        <v>16</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15</v>
      </c>
      <c r="AN29">
        <f>SUMIFS(DataRegularSeason20242025!$AA$3:$AA$1315,DataRegularSeason20242025!$B$3:$B$1315, "&lt;=" &amp; AN$1, DataRegularSeason20242025!$D$3:$D$1315, $A29)+SUMIFS(DataRegularSeason20242025!$AB$3:$AB$1315,DataRegularSeason20242025!$B$3:$B$1315, "&lt;=" &amp; AN$1, DataRegularSeason20242025!$E$3:$E$1315, $A29)</f>
        <v>15</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15</v>
      </c>
      <c r="AS29">
        <f>SUMIFS(DataRegularSeason20242025!$AA$3:$AA$1315,DataRegularSeason20242025!$B$3:$B$1315, "&lt;=" &amp; AS$1, DataRegularSeason20242025!$D$3:$D$1315, $A29)+SUMIFS(DataRegularSeason20242025!$AB$3:$AB$1315,DataRegularSeason20242025!$B$3:$B$1315, "&lt;=" &amp; AS$1, DataRegularSeason20242025!$E$3:$E$1315, $A29)</f>
        <v>15</v>
      </c>
      <c r="AT29">
        <f>SUMIFS(DataRegularSeason20242025!$AA$3:$AA$1315,DataRegularSeason20242025!$B$3:$B$1315, "&lt;=" &amp; AT$1, DataRegularSeason20242025!$D$3:$D$1315, $A29)+SUMIFS(DataRegularSeason20242025!$AB$3:$AB$1315,DataRegularSeason20242025!$B$3:$B$1315, "&lt;=" &amp; AT$1, DataRegularSeason20242025!$E$3:$E$1315, $A29)</f>
        <v>15</v>
      </c>
      <c r="AU29">
        <f>SUMIFS(DataRegularSeason20242025!$AA$3:$AA$1315,DataRegularSeason20242025!$B$3:$B$1315, "&lt;=" &amp; AU$1, DataRegularSeason20242025!$D$3:$D$1315, $A29)+SUMIFS(DataRegularSeason20242025!$AB$3:$AB$1315,DataRegularSeason20242025!$B$3:$B$1315, "&lt;=" &amp; AU$1, DataRegularSeason20242025!$E$3:$E$1315, $A29)</f>
        <v>15</v>
      </c>
      <c r="AV29">
        <f>SUMIFS(DataRegularSeason20242025!$AA$3:$AA$1315,DataRegularSeason20242025!$B$3:$B$1315, "&lt;=" &amp; AV$1, DataRegularSeason20242025!$D$3:$D$1315, $A29)+SUMIFS(DataRegularSeason20242025!$AB$3:$AB$1315,DataRegularSeason20242025!$B$3:$B$1315, "&lt;=" &amp; AV$1, DataRegularSeason20242025!$E$3:$E$1315, $A29)</f>
        <v>15</v>
      </c>
      <c r="AW29">
        <f>SUMIFS(DataRegularSeason20242025!$AA$3:$AA$1315,DataRegularSeason20242025!$B$3:$B$1315, "&lt;=" &amp; AW$1, DataRegularSeason20242025!$D$3:$D$1315, $A29)+SUMIFS(DataRegularSeason20242025!$AB$3:$AB$1315,DataRegularSeason20242025!$B$3:$B$1315, "&lt;=" &amp; AW$1, DataRegularSeason20242025!$E$3:$E$1315, $A29)</f>
        <v>15</v>
      </c>
      <c r="AX29">
        <f>SUMIFS(DataRegularSeason20242025!$AA$3:$AA$1315,DataRegularSeason20242025!$B$3:$B$1315, "&lt;=" &amp; AX$1, DataRegularSeason20242025!$D$3:$D$1315, $A29)+SUMIFS(DataRegularSeason20242025!$AB$3:$AB$1315,DataRegularSeason20242025!$B$3:$B$1315, "&lt;=" &amp; AX$1, DataRegularSeason20242025!$E$3:$E$1315, $A29)</f>
        <v>15</v>
      </c>
      <c r="AY29">
        <f>SUMIFS(DataRegularSeason20242025!$AA$3:$AA$1315,DataRegularSeason20242025!$B$3:$B$1315, "&lt;=" &amp; AY$1, DataRegularSeason20242025!$D$3:$D$1315, $A29)+SUMIFS(DataRegularSeason20242025!$AB$3:$AB$1315,DataRegularSeason20242025!$B$3:$B$1315, "&lt;=" &amp; AY$1, DataRegularSeason20242025!$E$3:$E$1315, $A29)</f>
        <v>15</v>
      </c>
      <c r="AZ29">
        <f>SUMIFS(DataRegularSeason20242025!$AA$3:$AA$1315,DataRegularSeason20242025!$B$3:$B$1315, "&lt;=" &amp; AZ$1, DataRegularSeason20242025!$D$3:$D$1315, $A29)+SUMIFS(DataRegularSeason20242025!$AB$3:$AB$1315,DataRegularSeason20242025!$B$3:$B$1315, "&lt;=" &amp; AZ$1, DataRegularSeason20242025!$E$3:$E$1315, $A29)</f>
        <v>15</v>
      </c>
      <c r="BA29">
        <f>SUMIFS(DataRegularSeason20242025!$AA$3:$AA$1315,DataRegularSeason20242025!$B$3:$B$1315, "&lt;=" &amp; BA$1, DataRegularSeason20242025!$D$3:$D$1315, $A29)+SUMIFS(DataRegularSeason20242025!$AB$3:$AB$1315,DataRegularSeason20242025!$B$3:$B$1315, "&lt;=" &amp; BA$1, DataRegularSeason20242025!$E$3:$E$1315, $A29)</f>
        <v>15</v>
      </c>
      <c r="BB29">
        <f>SUMIFS(DataRegularSeason20242025!$AA$3:$AA$1315,DataRegularSeason20242025!$B$3:$B$1315, "&lt;=" &amp; BB$1, DataRegularSeason20242025!$D$3:$D$1315, $A29)+SUMIFS(DataRegularSeason20242025!$AB$3:$AB$1315,DataRegularSeason20242025!$B$3:$B$1315, "&lt;=" &amp; BB$1, DataRegularSeason20242025!$E$3:$E$1315, $A29)</f>
        <v>15</v>
      </c>
      <c r="BC29">
        <f>SUMIFS(DataRegularSeason20242025!$AA$3:$AA$1315,DataRegularSeason20242025!$B$3:$B$1315, "&lt;=" &amp; BC$1, DataRegularSeason20242025!$D$3:$D$1315, $A29)+SUMIFS(DataRegularSeason20242025!$AB$3:$AB$1315,DataRegularSeason20242025!$B$3:$B$1315, "&lt;=" &amp; BC$1, DataRegularSeason20242025!$E$3:$E$1315, $A29)</f>
        <v>15</v>
      </c>
      <c r="BD29">
        <f>SUMIFS(DataRegularSeason20242025!$AA$3:$AA$1315,DataRegularSeason20242025!$B$3:$B$1315, "&lt;=" &amp; BD$1, DataRegularSeason20242025!$D$3:$D$1315, $A29)+SUMIFS(DataRegularSeason20242025!$AB$3:$AB$1315,DataRegularSeason20242025!$B$3:$B$1315, "&lt;=" &amp; BD$1, DataRegularSeason20242025!$E$3:$E$1315, $A29)</f>
        <v>15</v>
      </c>
      <c r="BE29">
        <f>SUMIFS(DataRegularSeason20242025!$AA$3:$AA$1315,DataRegularSeason20242025!$B$3:$B$1315, "&lt;=" &amp; BE$1, DataRegularSeason20242025!$D$3:$D$1315, $A29)+SUMIFS(DataRegularSeason20242025!$AB$3:$AB$1315,DataRegularSeason20242025!$B$3:$B$1315, "&lt;=" &amp; BE$1, DataRegularSeason20242025!$E$3:$E$1315, $A29)</f>
        <v>15</v>
      </c>
      <c r="BF29">
        <f>SUMIFS(DataRegularSeason20242025!$AA$3:$AA$1315,DataRegularSeason20242025!$B$3:$B$1315, "&lt;=" &amp; BF$1, DataRegularSeason20242025!$D$3:$D$1315, $A29)+SUMIFS(DataRegularSeason20242025!$AB$3:$AB$1315,DataRegularSeason20242025!$B$3:$B$1315, "&lt;=" &amp; BF$1, DataRegularSeason20242025!$E$3:$E$1315, $A29)</f>
        <v>15</v>
      </c>
      <c r="BG29">
        <f>SUMIFS(DataRegularSeason20242025!$AA$3:$AA$1315,DataRegularSeason20242025!$B$3:$B$1315, "&lt;=" &amp; BG$1, DataRegularSeason20242025!$D$3:$D$1315, $A29)+SUMIFS(DataRegularSeason20242025!$AB$3:$AB$1315,DataRegularSeason20242025!$B$3:$B$1315, "&lt;=" &amp; BG$1, DataRegularSeason20242025!$E$3:$E$1315, $A29)</f>
        <v>15</v>
      </c>
      <c r="BH29">
        <f>SUMIFS(DataRegularSeason20242025!$AA$3:$AA$1315,DataRegularSeason20242025!$B$3:$B$1315, "&lt;=" &amp; BH$1, DataRegularSeason20242025!$D$3:$D$1315, $A29)+SUMIFS(DataRegularSeason20242025!$AB$3:$AB$1315,DataRegularSeason20242025!$B$3:$B$1315, "&lt;=" &amp; BH$1, DataRegularSeason20242025!$E$3:$E$1315, $A29)</f>
        <v>15</v>
      </c>
      <c r="BI29">
        <f>SUMIFS(DataRegularSeason20242025!$AA$3:$AA$1315,DataRegularSeason20242025!$B$3:$B$1315, "&lt;=" &amp; BI$1, DataRegularSeason20242025!$D$3:$D$1315, $A29)+SUMIFS(DataRegularSeason20242025!$AB$3:$AB$1315,DataRegularSeason20242025!$B$3:$B$1315, "&lt;=" &amp; BI$1, DataRegularSeason20242025!$E$3:$E$1315, $A29)</f>
        <v>15</v>
      </c>
      <c r="BJ29">
        <f>SUMIFS(DataRegularSeason20242025!$AA$3:$AA$1315,DataRegularSeason20242025!$B$3:$B$1315, "&lt;=" &amp; BJ$1, DataRegularSeason20242025!$D$3:$D$1315, $A29)+SUMIFS(DataRegularSeason20242025!$AB$3:$AB$1315,DataRegularSeason20242025!$B$3:$B$1315, "&lt;=" &amp; BJ$1, DataRegularSeason20242025!$E$3:$E$1315, $A29)</f>
        <v>15</v>
      </c>
      <c r="BK29">
        <f>SUMIFS(DataRegularSeason20242025!$AA$3:$AA$1315,DataRegularSeason20242025!$B$3:$B$1315, "&lt;=" &amp; BK$1, DataRegularSeason20242025!$D$3:$D$1315, $A29)+SUMIFS(DataRegularSeason20242025!$AB$3:$AB$1315,DataRegularSeason20242025!$B$3:$B$1315, "&lt;=" &amp; BK$1, DataRegularSeason20242025!$E$3:$E$1315, $A29)</f>
        <v>15</v>
      </c>
      <c r="BL29">
        <f>SUMIFS(DataRegularSeason20242025!$AA$3:$AA$1315,DataRegularSeason20242025!$B$3:$B$1315, "&lt;=" &amp; BL$1, DataRegularSeason20242025!$D$3:$D$1315, $A29)+SUMIFS(DataRegularSeason20242025!$AB$3:$AB$1315,DataRegularSeason20242025!$B$3:$B$1315, "&lt;=" &amp; BL$1, DataRegularSeason20242025!$E$3:$E$1315, $A29)</f>
        <v>15</v>
      </c>
      <c r="BM29">
        <f>SUMIFS(DataRegularSeason20242025!$AA$3:$AA$1315,DataRegularSeason20242025!$B$3:$B$1315, "&lt;=" &amp; BM$1, DataRegularSeason20242025!$D$3:$D$1315, $A29)+SUMIFS(DataRegularSeason20242025!$AB$3:$AB$1315,DataRegularSeason20242025!$B$3:$B$1315, "&lt;=" &amp; BM$1, DataRegularSeason20242025!$E$3:$E$1315, $A29)</f>
        <v>15</v>
      </c>
      <c r="BN29">
        <f>SUMIFS(DataRegularSeason20242025!$AA$3:$AA$1315,DataRegularSeason20242025!$B$3:$B$1315, "&lt;=" &amp; BN$1, DataRegularSeason20242025!$D$3:$D$1315, $A29)+SUMIFS(DataRegularSeason20242025!$AB$3:$AB$1315,DataRegularSeason20242025!$B$3:$B$1315, "&lt;=" &amp; BN$1, DataRegularSeason20242025!$E$3:$E$1315, $A29)</f>
        <v>15</v>
      </c>
      <c r="BO29">
        <f>SUMIFS(DataRegularSeason20242025!$AA$3:$AA$1315,DataRegularSeason20242025!$B$3:$B$1315, "&lt;=" &amp; BO$1, DataRegularSeason20242025!$D$3:$D$1315, $A29)+SUMIFS(DataRegularSeason20242025!$AB$3:$AB$1315,DataRegularSeason20242025!$B$3:$B$1315, "&lt;=" &amp; BO$1, DataRegularSeason20242025!$E$3:$E$1315, $A29)</f>
        <v>15</v>
      </c>
      <c r="BP29">
        <f>SUMIFS(DataRegularSeason20242025!$AA$3:$AA$1315,DataRegularSeason20242025!$B$3:$B$1315, "&lt;=" &amp; BP$1, DataRegularSeason20242025!$D$3:$D$1315, $A29)+SUMIFS(DataRegularSeason20242025!$AB$3:$AB$1315,DataRegularSeason20242025!$B$3:$B$1315, "&lt;=" &amp; BP$1, DataRegularSeason20242025!$E$3:$E$1315, $A29)</f>
        <v>15</v>
      </c>
      <c r="BQ29">
        <f>SUMIFS(DataRegularSeason20242025!$AA$3:$AA$1315,DataRegularSeason20242025!$B$3:$B$1315, "&lt;=" &amp; BQ$1, DataRegularSeason20242025!$D$3:$D$1315, $A29)+SUMIFS(DataRegularSeason20242025!$AB$3:$AB$1315,DataRegularSeason20242025!$B$3:$B$1315, "&lt;=" &amp; BQ$1, DataRegularSeason20242025!$E$3:$E$1315, $A29)</f>
        <v>15</v>
      </c>
      <c r="BR29">
        <f>SUMIFS(DataRegularSeason20242025!$AA$3:$AA$1315,DataRegularSeason20242025!$B$3:$B$1315, "&lt;=" &amp; BR$1, DataRegularSeason20242025!$D$3:$D$1315, $A29)+SUMIFS(DataRegularSeason20242025!$AB$3:$AB$1315,DataRegularSeason20242025!$B$3:$B$1315, "&lt;=" &amp; BR$1, DataRegularSeason20242025!$E$3:$E$1315, $A29)</f>
        <v>15</v>
      </c>
      <c r="BS29">
        <f>SUMIFS(DataRegularSeason20242025!$AA$3:$AA$1315,DataRegularSeason20242025!$B$3:$B$1315, "&lt;=" &amp; BS$1, DataRegularSeason20242025!$D$3:$D$1315, $A29)+SUMIFS(DataRegularSeason20242025!$AB$3:$AB$1315,DataRegularSeason20242025!$B$3:$B$1315, "&lt;=" &amp; BS$1, DataRegularSeason20242025!$E$3:$E$1315, $A29)</f>
        <v>15</v>
      </c>
      <c r="BT29">
        <f>SUMIFS(DataRegularSeason20242025!$AA$3:$AA$1315,DataRegularSeason20242025!$B$3:$B$1315, "&lt;=" &amp; BT$1, DataRegularSeason20242025!$D$3:$D$1315, $A29)+SUMIFS(DataRegularSeason20242025!$AB$3:$AB$1315,DataRegularSeason20242025!$B$3:$B$1315, "&lt;=" &amp; BT$1, DataRegularSeason20242025!$E$3:$E$1315, $A29)</f>
        <v>15</v>
      </c>
      <c r="BU29">
        <f>SUMIFS(DataRegularSeason20242025!$AA$3:$AA$1315,DataRegularSeason20242025!$B$3:$B$1315, "&lt;=" &amp; BU$1, DataRegularSeason20242025!$D$3:$D$1315, $A29)+SUMIFS(DataRegularSeason20242025!$AB$3:$AB$1315,DataRegularSeason20242025!$B$3:$B$1315, "&lt;=" &amp; BU$1, DataRegularSeason20242025!$E$3:$E$1315, $A29)</f>
        <v>15</v>
      </c>
      <c r="BV29">
        <f>SUMIFS(DataRegularSeason20242025!$AA$3:$AA$1315,DataRegularSeason20242025!$B$3:$B$1315, "&lt;=" &amp; BV$1, DataRegularSeason20242025!$D$3:$D$1315, $A29)+SUMIFS(DataRegularSeason20242025!$AB$3:$AB$1315,DataRegularSeason20242025!$B$3:$B$1315, "&lt;=" &amp; BV$1, DataRegularSeason20242025!$E$3:$E$1315, $A29)</f>
        <v>15</v>
      </c>
      <c r="BW29">
        <f>SUMIFS(DataRegularSeason20242025!$AA$3:$AA$1315,DataRegularSeason20242025!$B$3:$B$1315, "&lt;=" &amp; BW$1, DataRegularSeason20242025!$D$3:$D$1315, $A29)+SUMIFS(DataRegularSeason20242025!$AB$3:$AB$1315,DataRegularSeason20242025!$B$3:$B$1315, "&lt;=" &amp; BW$1, DataRegularSeason20242025!$E$3:$E$1315, $A29)</f>
        <v>15</v>
      </c>
      <c r="BX29">
        <f>SUMIFS(DataRegularSeason20242025!$AA$3:$AA$1315,DataRegularSeason20242025!$B$3:$B$1315, "&lt;=" &amp; BX$1, DataRegularSeason20242025!$D$3:$D$1315, $A29)+SUMIFS(DataRegularSeason20242025!$AB$3:$AB$1315,DataRegularSeason20242025!$B$3:$B$1315, "&lt;=" &amp; BX$1, DataRegularSeason20242025!$E$3:$E$1315, $A29)</f>
        <v>15</v>
      </c>
      <c r="BY29">
        <f>SUMIFS(DataRegularSeason20242025!$AA$3:$AA$1315,DataRegularSeason20242025!$B$3:$B$1315, "&lt;=" &amp; BY$1, DataRegularSeason20242025!$D$3:$D$1315, $A29)+SUMIFS(DataRegularSeason20242025!$AB$3:$AB$1315,DataRegularSeason20242025!$B$3:$B$1315, "&lt;=" &amp; BY$1, DataRegularSeason20242025!$E$3:$E$1315, $A29)</f>
        <v>15</v>
      </c>
      <c r="BZ29">
        <f>SUMIFS(DataRegularSeason20242025!$AA$3:$AA$1315,DataRegularSeason20242025!$B$3:$B$1315, "&lt;=" &amp; BZ$1, DataRegularSeason20242025!$D$3:$D$1315, $A29)+SUMIFS(DataRegularSeason20242025!$AB$3:$AB$1315,DataRegularSeason20242025!$B$3:$B$1315, "&lt;=" &amp; BZ$1, DataRegularSeason20242025!$E$3:$E$1315, $A29)</f>
        <v>15</v>
      </c>
      <c r="CA29">
        <f>SUMIFS(DataRegularSeason20242025!$AA$3:$AA$1315,DataRegularSeason20242025!$B$3:$B$1315, "&lt;=" &amp; CA$1, DataRegularSeason20242025!$D$3:$D$1315, $A29)+SUMIFS(DataRegularSeason20242025!$AB$3:$AB$1315,DataRegularSeason20242025!$B$3:$B$1315, "&lt;=" &amp; CA$1, DataRegularSeason20242025!$E$3:$E$1315, $A29)</f>
        <v>15</v>
      </c>
      <c r="CB29">
        <f>SUMIFS(DataRegularSeason20242025!$AA$3:$AA$1315,DataRegularSeason20242025!$B$3:$B$1315, "&lt;=" &amp; CB$1, DataRegularSeason20242025!$D$3:$D$1315, $A29)+SUMIFS(DataRegularSeason20242025!$AB$3:$AB$1315,DataRegularSeason20242025!$B$3:$B$1315, "&lt;=" &amp; CB$1, DataRegularSeason20242025!$E$3:$E$1315, $A29)</f>
        <v>15</v>
      </c>
      <c r="CC29">
        <f>SUMIFS(DataRegularSeason20242025!$AA$3:$AA$1315,DataRegularSeason20242025!$B$3:$B$1315, "&lt;=" &amp; CC$1, DataRegularSeason20242025!$D$3:$D$1315, $A29)+SUMIFS(DataRegularSeason20242025!$AB$3:$AB$1315,DataRegularSeason20242025!$B$3:$B$1315, "&lt;=" &amp; CC$1, DataRegularSeason20242025!$E$3:$E$1315, $A29)</f>
        <v>15</v>
      </c>
      <c r="CD29">
        <f>SUMIFS(DataRegularSeason20242025!$AA$3:$AA$1315,DataRegularSeason20242025!$B$3:$B$1315, "&lt;=" &amp; CD$1, DataRegularSeason20242025!$D$3:$D$1315, $A29)+SUMIFS(DataRegularSeason20242025!$AB$3:$AB$1315,DataRegularSeason20242025!$B$3:$B$1315, "&lt;=" &amp; CD$1, DataRegularSeason20242025!$E$3:$E$1315, $A29)</f>
        <v>15</v>
      </c>
      <c r="CE29">
        <f>SUMIFS(DataRegularSeason20242025!$AA$3:$AA$1315,DataRegularSeason20242025!$B$3:$B$1315, "&lt;=" &amp; CE$1, DataRegularSeason20242025!$D$3:$D$1315, $A29)+SUMIFS(DataRegularSeason20242025!$AB$3:$AB$1315,DataRegularSeason20242025!$B$3:$B$1315, "&lt;=" &amp; CE$1, DataRegularSeason20242025!$E$3:$E$1315, $A29)</f>
        <v>15</v>
      </c>
      <c r="CF29">
        <f>SUMIFS(DataRegularSeason20242025!$AA$3:$AA$1315,DataRegularSeason20242025!$B$3:$B$1315, "&lt;=" &amp; CF$1, DataRegularSeason20242025!$D$3:$D$1315, $A29)+SUMIFS(DataRegularSeason20242025!$AB$3:$AB$1315,DataRegularSeason20242025!$B$3:$B$1315, "&lt;=" &amp; CF$1, DataRegularSeason20242025!$E$3:$E$1315, $A29)</f>
        <v>15</v>
      </c>
      <c r="CG29">
        <f>SUMIFS(DataRegularSeason20242025!$AA$3:$AA$1315,DataRegularSeason20242025!$B$3:$B$1315, "&lt;=" &amp; CG$1, DataRegularSeason20242025!$D$3:$D$1315, $A29)+SUMIFS(DataRegularSeason20242025!$AB$3:$AB$1315,DataRegularSeason20242025!$B$3:$B$1315, "&lt;=" &amp; CG$1, DataRegularSeason20242025!$E$3:$E$1315, $A29)</f>
        <v>15</v>
      </c>
      <c r="CH29">
        <f>SUMIFS(DataRegularSeason20242025!$AA$3:$AA$1315,DataRegularSeason20242025!$B$3:$B$1315, "&lt;=" &amp; CH$1, DataRegularSeason20242025!$D$3:$D$1315, $A29)+SUMIFS(DataRegularSeason20242025!$AB$3:$AB$1315,DataRegularSeason20242025!$B$3:$B$1315, "&lt;=" &amp; CH$1, DataRegularSeason20242025!$E$3:$E$1315, $A29)</f>
        <v>15</v>
      </c>
      <c r="CI29">
        <f>SUMIFS(DataRegularSeason20242025!$AA$3:$AA$1315,DataRegularSeason20242025!$B$3:$B$1315, "&lt;=" &amp; CI$1, DataRegularSeason20242025!$D$3:$D$1315, $A29)+SUMIFS(DataRegularSeason20242025!$AB$3:$AB$1315,DataRegularSeason20242025!$B$3:$B$1315, "&lt;=" &amp; CI$1, DataRegularSeason20242025!$E$3:$E$1315, $A29)</f>
        <v>15</v>
      </c>
      <c r="CJ29">
        <f>SUMIFS(DataRegularSeason20242025!$AA$3:$AA$1315,DataRegularSeason20242025!$B$3:$B$1315, "&lt;=" &amp; CJ$1, DataRegularSeason20242025!$D$3:$D$1315, $A29)+SUMIFS(DataRegularSeason20242025!$AB$3:$AB$1315,DataRegularSeason20242025!$B$3:$B$1315, "&lt;=" &amp; CJ$1, DataRegularSeason20242025!$E$3:$E$1315, $A29)</f>
        <v>15</v>
      </c>
      <c r="CK29">
        <f>SUMIFS(DataRegularSeason20242025!$AA$3:$AA$1315,DataRegularSeason20242025!$B$3:$B$1315, "&lt;=" &amp; CK$1, DataRegularSeason20242025!$D$3:$D$1315, $A29)+SUMIFS(DataRegularSeason20242025!$AB$3:$AB$1315,DataRegularSeason20242025!$B$3:$B$1315, "&lt;=" &amp; CK$1, DataRegularSeason20242025!$E$3:$E$1315, $A29)</f>
        <v>15</v>
      </c>
      <c r="CL29">
        <f>SUMIFS(DataRegularSeason20242025!$AA$3:$AA$1315,DataRegularSeason20242025!$B$3:$B$1315, "&lt;=" &amp; CL$1, DataRegularSeason20242025!$D$3:$D$1315, $A29)+SUMIFS(DataRegularSeason20242025!$AB$3:$AB$1315,DataRegularSeason20242025!$B$3:$B$1315, "&lt;=" &amp; CL$1, DataRegularSeason20242025!$E$3:$E$1315, $A29)</f>
        <v>15</v>
      </c>
      <c r="CM29">
        <f>SUMIFS(DataRegularSeason20242025!$AA$3:$AA$1315,DataRegularSeason20242025!$B$3:$B$1315, "&lt;=" &amp; CM$1, DataRegularSeason20242025!$D$3:$D$1315, $A29)+SUMIFS(DataRegularSeason20242025!$AB$3:$AB$1315,DataRegularSeason20242025!$B$3:$B$1315, "&lt;=" &amp; CM$1, DataRegularSeason20242025!$E$3:$E$1315, $A29)</f>
        <v>15</v>
      </c>
      <c r="CN29">
        <f>SUMIFS(DataRegularSeason20242025!$AA$3:$AA$1315,DataRegularSeason20242025!$B$3:$B$1315, "&lt;=" &amp; CN$1, DataRegularSeason20242025!$D$3:$D$1315, $A29)+SUMIFS(DataRegularSeason20242025!$AB$3:$AB$1315,DataRegularSeason20242025!$B$3:$B$1315, "&lt;=" &amp; CN$1, DataRegularSeason20242025!$E$3:$E$1315, $A29)</f>
        <v>15</v>
      </c>
      <c r="CO29">
        <f>SUMIFS(DataRegularSeason20242025!$AA$3:$AA$1315,DataRegularSeason20242025!$B$3:$B$1315, "&lt;=" &amp; CO$1, DataRegularSeason20242025!$D$3:$D$1315, $A29)+SUMIFS(DataRegularSeason20242025!$AB$3:$AB$1315,DataRegularSeason20242025!$B$3:$B$1315, "&lt;=" &amp; CO$1, DataRegularSeason20242025!$E$3:$E$1315, $A29)</f>
        <v>15</v>
      </c>
      <c r="CP29">
        <f>SUMIFS(DataRegularSeason20242025!$AA$3:$AA$1315,DataRegularSeason20242025!$B$3:$B$1315, "&lt;=" &amp; CP$1, DataRegularSeason20242025!$D$3:$D$1315, $A29)+SUMIFS(DataRegularSeason20242025!$AB$3:$AB$1315,DataRegularSeason20242025!$B$3:$B$1315, "&lt;=" &amp; CP$1, DataRegularSeason20242025!$E$3:$E$1315, $A29)</f>
        <v>15</v>
      </c>
      <c r="CQ29">
        <f>SUMIFS(DataRegularSeason20242025!$AA$3:$AA$1315,DataRegularSeason20242025!$B$3:$B$1315, "&lt;=" &amp; CQ$1, DataRegularSeason20242025!$D$3:$D$1315, $A29)+SUMIFS(DataRegularSeason20242025!$AB$3:$AB$1315,DataRegularSeason20242025!$B$3:$B$1315, "&lt;=" &amp; CQ$1, DataRegularSeason20242025!$E$3:$E$1315, $A29)</f>
        <v>15</v>
      </c>
      <c r="CR29">
        <f>SUMIFS(DataRegularSeason20242025!$AA$3:$AA$1315,DataRegularSeason20242025!$B$3:$B$1315, "&lt;=" &amp; CR$1, DataRegularSeason20242025!$D$3:$D$1315, $A29)+SUMIFS(DataRegularSeason20242025!$AB$3:$AB$1315,DataRegularSeason20242025!$B$3:$B$1315, "&lt;=" &amp; CR$1, DataRegularSeason20242025!$E$3:$E$1315, $A29)</f>
        <v>15</v>
      </c>
      <c r="CS29">
        <f>SUMIFS(DataRegularSeason20242025!$AA$3:$AA$1315,DataRegularSeason20242025!$B$3:$B$1315, "&lt;=" &amp; CS$1, DataRegularSeason20242025!$D$3:$D$1315, $A29)+SUMIFS(DataRegularSeason20242025!$AB$3:$AB$1315,DataRegularSeason20242025!$B$3:$B$1315, "&lt;=" &amp; CS$1, DataRegularSeason20242025!$E$3:$E$1315, $A29)</f>
        <v>15</v>
      </c>
      <c r="CT29">
        <f>SUMIFS(DataRegularSeason20242025!$AA$3:$AA$1315,DataRegularSeason20242025!$B$3:$B$1315, "&lt;=" &amp; CT$1, DataRegularSeason20242025!$D$3:$D$1315, $A29)+SUMIFS(DataRegularSeason20242025!$AB$3:$AB$1315,DataRegularSeason20242025!$B$3:$B$1315, "&lt;=" &amp; CT$1, DataRegularSeason20242025!$E$3:$E$1315, $A29)</f>
        <v>15</v>
      </c>
      <c r="CU29">
        <f>SUMIFS(DataRegularSeason20242025!$AA$3:$AA$1315,DataRegularSeason20242025!$B$3:$B$1315, "&lt;=" &amp; CU$1, DataRegularSeason20242025!$D$3:$D$1315, $A29)+SUMIFS(DataRegularSeason20242025!$AB$3:$AB$1315,DataRegularSeason20242025!$B$3:$B$1315, "&lt;=" &amp; CU$1, DataRegularSeason20242025!$E$3:$E$1315, $A29)</f>
        <v>15</v>
      </c>
      <c r="CV29">
        <f>SUMIFS(DataRegularSeason20242025!$AA$3:$AA$1315,DataRegularSeason20242025!$B$3:$B$1315, "&lt;=" &amp; CV$1, DataRegularSeason20242025!$D$3:$D$1315, $A29)+SUMIFS(DataRegularSeason20242025!$AB$3:$AB$1315,DataRegularSeason20242025!$B$3:$B$1315, "&lt;=" &amp; CV$1, DataRegularSeason20242025!$E$3:$E$1315, $A29)</f>
        <v>15</v>
      </c>
      <c r="CW29">
        <f>SUMIFS(DataRegularSeason20242025!$AA$3:$AA$1315,DataRegularSeason20242025!$B$3:$B$1315, "&lt;=" &amp; CW$1, DataRegularSeason20242025!$D$3:$D$1315, $A29)+SUMIFS(DataRegularSeason20242025!$AB$3:$AB$1315,DataRegularSeason20242025!$B$3:$B$1315, "&lt;=" &amp; CW$1, DataRegularSeason20242025!$E$3:$E$1315, $A29)</f>
        <v>15</v>
      </c>
      <c r="CX29">
        <f>SUMIFS(DataRegularSeason20242025!$AA$3:$AA$1315,DataRegularSeason20242025!$B$3:$B$1315, "&lt;=" &amp; CX$1, DataRegularSeason20242025!$D$3:$D$1315, $A29)+SUMIFS(DataRegularSeason20242025!$AB$3:$AB$1315,DataRegularSeason20242025!$B$3:$B$1315, "&lt;=" &amp; CX$1, DataRegularSeason20242025!$E$3:$E$1315, $A29)</f>
        <v>15</v>
      </c>
      <c r="CY29">
        <f>SUMIFS(DataRegularSeason20242025!$AA$3:$AA$1315,DataRegularSeason20242025!$B$3:$B$1315, "&lt;=" &amp; CY$1, DataRegularSeason20242025!$D$3:$D$1315, $A29)+SUMIFS(DataRegularSeason20242025!$AB$3:$AB$1315,DataRegularSeason20242025!$B$3:$B$1315, "&lt;=" &amp; CY$1, DataRegularSeason20242025!$E$3:$E$1315, $A29)</f>
        <v>15</v>
      </c>
      <c r="CZ29">
        <f>SUMIFS(DataRegularSeason20242025!$AA$3:$AA$1315,DataRegularSeason20242025!$B$3:$B$1315, "&lt;=" &amp; CZ$1, DataRegularSeason20242025!$D$3:$D$1315, $A29)+SUMIFS(DataRegularSeason20242025!$AB$3:$AB$1315,DataRegularSeason20242025!$B$3:$B$1315, "&lt;=" &amp; CZ$1, DataRegularSeason20242025!$E$3:$E$1315, $A29)</f>
        <v>15</v>
      </c>
      <c r="DA29">
        <f>SUMIFS(DataRegularSeason20242025!$AA$3:$AA$1315,DataRegularSeason20242025!$B$3:$B$1315, "&lt;=" &amp; DA$1, DataRegularSeason20242025!$D$3:$D$1315, $A29)+SUMIFS(DataRegularSeason20242025!$AB$3:$AB$1315,DataRegularSeason20242025!$B$3:$B$1315, "&lt;=" &amp; DA$1, DataRegularSeason20242025!$E$3:$E$1315, $A29)</f>
        <v>15</v>
      </c>
      <c r="DB29">
        <f>SUMIFS(DataRegularSeason20242025!$AA$3:$AA$1315,DataRegularSeason20242025!$B$3:$B$1315, "&lt;=" &amp; DB$1, DataRegularSeason20242025!$D$3:$D$1315, $A29)+SUMIFS(DataRegularSeason20242025!$AB$3:$AB$1315,DataRegularSeason20242025!$B$3:$B$1315, "&lt;=" &amp; DB$1, DataRegularSeason20242025!$E$3:$E$1315, $A29)</f>
        <v>15</v>
      </c>
      <c r="DC29">
        <f>SUMIFS(DataRegularSeason20242025!$AA$3:$AA$1315,DataRegularSeason20242025!$B$3:$B$1315, "&lt;=" &amp; DC$1, DataRegularSeason20242025!$D$3:$D$1315, $A29)+SUMIFS(DataRegularSeason20242025!$AB$3:$AB$1315,DataRegularSeason20242025!$B$3:$B$1315, "&lt;=" &amp; DC$1, DataRegularSeason20242025!$E$3:$E$1315, $A29)</f>
        <v>15</v>
      </c>
      <c r="DD29">
        <f>SUMIFS(DataRegularSeason20242025!$AA$3:$AA$1315,DataRegularSeason20242025!$B$3:$B$1315, "&lt;=" &amp; DD$1, DataRegularSeason20242025!$D$3:$D$1315, $A29)+SUMIFS(DataRegularSeason20242025!$AB$3:$AB$1315,DataRegularSeason20242025!$B$3:$B$1315, "&lt;=" &amp; DD$1, DataRegularSeason20242025!$E$3:$E$1315, $A29)</f>
        <v>15</v>
      </c>
      <c r="DE29">
        <f>SUMIFS(DataRegularSeason20242025!$AA$3:$AA$1315,DataRegularSeason20242025!$B$3:$B$1315, "&lt;=" &amp; DE$1, DataRegularSeason20242025!$D$3:$D$1315, $A29)+SUMIFS(DataRegularSeason20242025!$AB$3:$AB$1315,DataRegularSeason20242025!$B$3:$B$1315, "&lt;=" &amp; DE$1, DataRegularSeason20242025!$E$3:$E$1315, $A29)</f>
        <v>15</v>
      </c>
      <c r="DF29">
        <f>SUMIFS(DataRegularSeason20242025!$AA$3:$AA$1315,DataRegularSeason20242025!$B$3:$B$1315, "&lt;=" &amp; DF$1, DataRegularSeason20242025!$D$3:$D$1315, $A29)+SUMIFS(DataRegularSeason20242025!$AB$3:$AB$1315,DataRegularSeason20242025!$B$3:$B$1315, "&lt;=" &amp; DF$1, DataRegularSeason20242025!$E$3:$E$1315, $A29)</f>
        <v>15</v>
      </c>
      <c r="DG29">
        <f>SUMIFS(DataRegularSeason20242025!$AA$3:$AA$1315,DataRegularSeason20242025!$B$3:$B$1315, "&lt;=" &amp; DG$1, DataRegularSeason20242025!$D$3:$D$1315, $A29)+SUMIFS(DataRegularSeason20242025!$AB$3:$AB$1315,DataRegularSeason20242025!$B$3:$B$1315, "&lt;=" &amp; DG$1, DataRegularSeason20242025!$E$3:$E$1315, $A29)</f>
        <v>15</v>
      </c>
      <c r="DH29">
        <f>SUMIFS(DataRegularSeason20242025!$AA$3:$AA$1315,DataRegularSeason20242025!$B$3:$B$1315, "&lt;=" &amp; DH$1, DataRegularSeason20242025!$D$3:$D$1315, $A29)+SUMIFS(DataRegularSeason20242025!$AB$3:$AB$1315,DataRegularSeason20242025!$B$3:$B$1315, "&lt;=" &amp; DH$1, DataRegularSeason20242025!$E$3:$E$1315, $A29)</f>
        <v>15</v>
      </c>
      <c r="DI29">
        <f>SUMIFS(DataRegularSeason20242025!$AA$3:$AA$1315,DataRegularSeason20242025!$B$3:$B$1315, "&lt;=" &amp; DI$1, DataRegularSeason20242025!$D$3:$D$1315, $A29)+SUMIFS(DataRegularSeason20242025!$AB$3:$AB$1315,DataRegularSeason20242025!$B$3:$B$1315, "&lt;=" &amp; DI$1, DataRegularSeason20242025!$E$3:$E$1315, $A29)</f>
        <v>15</v>
      </c>
      <c r="DJ29">
        <f>SUMIFS(DataRegularSeason20242025!$AA$3:$AA$1315,DataRegularSeason20242025!$B$3:$B$1315, "&lt;=" &amp; DJ$1, DataRegularSeason20242025!$D$3:$D$1315, $A29)+SUMIFS(DataRegularSeason20242025!$AB$3:$AB$1315,DataRegularSeason20242025!$B$3:$B$1315, "&lt;=" &amp; DJ$1, DataRegularSeason20242025!$E$3:$E$1315, $A29)</f>
        <v>15</v>
      </c>
      <c r="DK29">
        <f>SUMIFS(DataRegularSeason20242025!$AA$3:$AA$1315,DataRegularSeason20242025!$B$3:$B$1315, "&lt;=" &amp; DK$1, DataRegularSeason20242025!$D$3:$D$1315, $A29)+SUMIFS(DataRegularSeason20242025!$AB$3:$AB$1315,DataRegularSeason20242025!$B$3:$B$1315, "&lt;=" &amp; DK$1, DataRegularSeason20242025!$E$3:$E$1315, $A29)</f>
        <v>15</v>
      </c>
      <c r="DL29">
        <f>SUMIFS(DataRegularSeason20242025!$AA$3:$AA$1315,DataRegularSeason20242025!$B$3:$B$1315, "&lt;=" &amp; DL$1, DataRegularSeason20242025!$D$3:$D$1315, $A29)+SUMIFS(DataRegularSeason20242025!$AB$3:$AB$1315,DataRegularSeason20242025!$B$3:$B$1315, "&lt;=" &amp; DL$1, DataRegularSeason20242025!$E$3:$E$1315, $A29)</f>
        <v>15</v>
      </c>
      <c r="DM29">
        <f>SUMIFS(DataRegularSeason20242025!$AA$3:$AA$1315,DataRegularSeason20242025!$B$3:$B$1315, "&lt;=" &amp; DM$1, DataRegularSeason20242025!$D$3:$D$1315, $A29)+SUMIFS(DataRegularSeason20242025!$AB$3:$AB$1315,DataRegularSeason20242025!$B$3:$B$1315, "&lt;=" &amp; DM$1, DataRegularSeason20242025!$E$3:$E$1315, $A29)</f>
        <v>15</v>
      </c>
      <c r="DN29">
        <f>SUMIFS(DataRegularSeason20242025!$AA$3:$AA$1315,DataRegularSeason20242025!$B$3:$B$1315, "&lt;=" &amp; DN$1, DataRegularSeason20242025!$D$3:$D$1315, $A29)+SUMIFS(DataRegularSeason20242025!$AB$3:$AB$1315,DataRegularSeason20242025!$B$3:$B$1315, "&lt;=" &amp; DN$1, DataRegularSeason20242025!$E$3:$E$1315, $A29)</f>
        <v>15</v>
      </c>
      <c r="DO29">
        <f>SUMIFS(DataRegularSeason20242025!$AA$3:$AA$1315,DataRegularSeason20242025!$B$3:$B$1315, "&lt;=" &amp; DO$1, DataRegularSeason20242025!$D$3:$D$1315, $A29)+SUMIFS(DataRegularSeason20242025!$AB$3:$AB$1315,DataRegularSeason20242025!$B$3:$B$1315, "&lt;=" &amp; DO$1, DataRegularSeason20242025!$E$3:$E$1315, $A29)</f>
        <v>15</v>
      </c>
      <c r="DP29">
        <f>SUMIFS(DataRegularSeason20242025!$AA$3:$AA$1315,DataRegularSeason20242025!$B$3:$B$1315, "&lt;=" &amp; DP$1, DataRegularSeason20242025!$D$3:$D$1315, $A29)+SUMIFS(DataRegularSeason20242025!$AB$3:$AB$1315,DataRegularSeason20242025!$B$3:$B$1315, "&lt;=" &amp; DP$1, DataRegularSeason20242025!$E$3:$E$1315, $A29)</f>
        <v>15</v>
      </c>
      <c r="DQ29">
        <f>SUMIFS(DataRegularSeason20242025!$AA$3:$AA$1315,DataRegularSeason20242025!$B$3:$B$1315, "&lt;=" &amp; DQ$1, DataRegularSeason20242025!$D$3:$D$1315, $A29)+SUMIFS(DataRegularSeason20242025!$AB$3:$AB$1315,DataRegularSeason20242025!$B$3:$B$1315, "&lt;=" &amp; DQ$1, DataRegularSeason20242025!$E$3:$E$1315, $A29)</f>
        <v>15</v>
      </c>
      <c r="DR29">
        <f>SUMIFS(DataRegularSeason20242025!$AA$3:$AA$1315,DataRegularSeason20242025!$B$3:$B$1315, "&lt;=" &amp; DR$1, DataRegularSeason20242025!$D$3:$D$1315, $A29)+SUMIFS(DataRegularSeason20242025!$AB$3:$AB$1315,DataRegularSeason20242025!$B$3:$B$1315, "&lt;=" &amp; DR$1, DataRegularSeason20242025!$E$3:$E$1315, $A29)</f>
        <v>15</v>
      </c>
      <c r="DS29">
        <f>SUMIFS(DataRegularSeason20242025!$AA$3:$AA$1315,DataRegularSeason20242025!$B$3:$B$1315, "&lt;=" &amp; DS$1, DataRegularSeason20242025!$D$3:$D$1315, $A29)+SUMIFS(DataRegularSeason20242025!$AB$3:$AB$1315,DataRegularSeason20242025!$B$3:$B$1315, "&lt;=" &amp; DS$1, DataRegularSeason20242025!$E$3:$E$1315, $A29)</f>
        <v>15</v>
      </c>
      <c r="DT29">
        <f>SUMIFS(DataRegularSeason20242025!$AA$3:$AA$1315,DataRegularSeason20242025!$B$3:$B$1315, "&lt;=" &amp; DT$1, DataRegularSeason20242025!$D$3:$D$1315, $A29)+SUMIFS(DataRegularSeason20242025!$AB$3:$AB$1315,DataRegularSeason20242025!$B$3:$B$1315, "&lt;=" &amp; DT$1, DataRegularSeason20242025!$E$3:$E$1315, $A29)</f>
        <v>15</v>
      </c>
      <c r="DU29">
        <f>SUMIFS(DataRegularSeason20242025!$AA$3:$AA$1315,DataRegularSeason20242025!$B$3:$B$1315, "&lt;=" &amp; DU$1, DataRegularSeason20242025!$D$3:$D$1315, $A29)+SUMIFS(DataRegularSeason20242025!$AB$3:$AB$1315,DataRegularSeason20242025!$B$3:$B$1315, "&lt;=" &amp; DU$1, DataRegularSeason20242025!$E$3:$E$1315, $A29)</f>
        <v>15</v>
      </c>
      <c r="DV29">
        <f>SUMIFS(DataRegularSeason20242025!$AA$3:$AA$1315,DataRegularSeason20242025!$B$3:$B$1315, "&lt;=" &amp; DV$1, DataRegularSeason20242025!$D$3:$D$1315, $A29)+SUMIFS(DataRegularSeason20242025!$AB$3:$AB$1315,DataRegularSeason20242025!$B$3:$B$1315, "&lt;=" &amp; DV$1, DataRegularSeason20242025!$E$3:$E$1315, $A29)</f>
        <v>15</v>
      </c>
      <c r="DW29">
        <f>SUMIFS(DataRegularSeason20242025!$AA$3:$AA$1315,DataRegularSeason20242025!$B$3:$B$1315, "&lt;=" &amp; DW$1, DataRegularSeason20242025!$D$3:$D$1315, $A29)+SUMIFS(DataRegularSeason20242025!$AB$3:$AB$1315,DataRegularSeason20242025!$B$3:$B$1315, "&lt;=" &amp; DW$1, DataRegularSeason20242025!$E$3:$E$1315, $A29)</f>
        <v>15</v>
      </c>
      <c r="DX29">
        <f>SUMIFS(DataRegularSeason20242025!$AA$3:$AA$1315,DataRegularSeason20242025!$B$3:$B$1315, "&lt;=" &amp; DX$1, DataRegularSeason20242025!$D$3:$D$1315, $A29)+SUMIFS(DataRegularSeason20242025!$AB$3:$AB$1315,DataRegularSeason20242025!$B$3:$B$1315, "&lt;=" &amp; DX$1, DataRegularSeason20242025!$E$3:$E$1315, $A29)</f>
        <v>15</v>
      </c>
      <c r="DY29">
        <f>SUMIFS(DataRegularSeason20242025!$AA$3:$AA$1315,DataRegularSeason20242025!$B$3:$B$1315, "&lt;=" &amp; DY$1, DataRegularSeason20242025!$D$3:$D$1315, $A29)+SUMIFS(DataRegularSeason20242025!$AB$3:$AB$1315,DataRegularSeason20242025!$B$3:$B$1315, "&lt;=" &amp; DY$1, DataRegularSeason20242025!$E$3:$E$1315, $A29)</f>
        <v>15</v>
      </c>
      <c r="DZ29">
        <f>SUMIFS(DataRegularSeason20242025!$AA$3:$AA$1315,DataRegularSeason20242025!$B$3:$B$1315, "&lt;=" &amp; DZ$1, DataRegularSeason20242025!$D$3:$D$1315, $A29)+SUMIFS(DataRegularSeason20242025!$AB$3:$AB$1315,DataRegularSeason20242025!$B$3:$B$1315, "&lt;=" &amp; DZ$1, DataRegularSeason20242025!$E$3:$E$1315, $A29)</f>
        <v>15</v>
      </c>
      <c r="EA29">
        <f>SUMIFS(DataRegularSeason20242025!$AA$3:$AA$1315,DataRegularSeason20242025!$B$3:$B$1315, "&lt;=" &amp; EA$1, DataRegularSeason20242025!$D$3:$D$1315, $A29)+SUMIFS(DataRegularSeason20242025!$AB$3:$AB$1315,DataRegularSeason20242025!$B$3:$B$1315, "&lt;=" &amp; EA$1, DataRegularSeason20242025!$E$3:$E$1315, $A29)</f>
        <v>15</v>
      </c>
      <c r="EB29">
        <f>SUMIFS(DataRegularSeason20242025!$AA$3:$AA$1315,DataRegularSeason20242025!$B$3:$B$1315, "&lt;=" &amp; EB$1, DataRegularSeason20242025!$D$3:$D$1315, $A29)+SUMIFS(DataRegularSeason20242025!$AB$3:$AB$1315,DataRegularSeason20242025!$B$3:$B$1315, "&lt;=" &amp; EB$1, DataRegularSeason20242025!$E$3:$E$1315, $A29)</f>
        <v>15</v>
      </c>
      <c r="EC29">
        <f>SUMIFS(DataRegularSeason20242025!$AA$3:$AA$1315,DataRegularSeason20242025!$B$3:$B$1315, "&lt;=" &amp; EC$1, DataRegularSeason20242025!$D$3:$D$1315, $A29)+SUMIFS(DataRegularSeason20242025!$AB$3:$AB$1315,DataRegularSeason20242025!$B$3:$B$1315, "&lt;=" &amp; EC$1, DataRegularSeason20242025!$E$3:$E$1315, $A29)</f>
        <v>15</v>
      </c>
      <c r="ED29">
        <f>SUMIFS(DataRegularSeason20242025!$AA$3:$AA$1315,DataRegularSeason20242025!$B$3:$B$1315, "&lt;=" &amp; ED$1, DataRegularSeason20242025!$D$3:$D$1315, $A29)+SUMIFS(DataRegularSeason20242025!$AB$3:$AB$1315,DataRegularSeason20242025!$B$3:$B$1315, "&lt;=" &amp; ED$1, DataRegularSeason20242025!$E$3:$E$1315, $A29)</f>
        <v>15</v>
      </c>
      <c r="EE29">
        <f>SUMIFS(DataRegularSeason20242025!$AA$3:$AA$1315,DataRegularSeason20242025!$B$3:$B$1315, "&lt;=" &amp; EE$1, DataRegularSeason20242025!$D$3:$D$1315, $A29)+SUMIFS(DataRegularSeason20242025!$AB$3:$AB$1315,DataRegularSeason20242025!$B$3:$B$1315, "&lt;=" &amp; EE$1, DataRegularSeason20242025!$E$3:$E$1315, $A29)</f>
        <v>15</v>
      </c>
      <c r="EF29">
        <f>SUMIFS(DataRegularSeason20242025!$AA$3:$AA$1315,DataRegularSeason20242025!$B$3:$B$1315, "&lt;=" &amp; EF$1, DataRegularSeason20242025!$D$3:$D$1315, $A29)+SUMIFS(DataRegularSeason20242025!$AB$3:$AB$1315,DataRegularSeason20242025!$B$3:$B$1315, "&lt;=" &amp; EF$1, DataRegularSeason20242025!$E$3:$E$1315, $A29)</f>
        <v>15</v>
      </c>
      <c r="EG29">
        <f>SUMIFS(DataRegularSeason20242025!$AA$3:$AA$1315,DataRegularSeason20242025!$B$3:$B$1315, "&lt;=" &amp; EG$1, DataRegularSeason20242025!$D$3:$D$1315, $A29)+SUMIFS(DataRegularSeason20242025!$AB$3:$AB$1315,DataRegularSeason20242025!$B$3:$B$1315, "&lt;=" &amp; EG$1, DataRegularSeason20242025!$E$3:$E$1315, $A29)</f>
        <v>15</v>
      </c>
      <c r="EH29">
        <f>SUMIFS(DataRegularSeason20242025!$AA$3:$AA$1315,DataRegularSeason20242025!$B$3:$B$1315, "&lt;=" &amp; EH$1, DataRegularSeason20242025!$D$3:$D$1315, $A29)+SUMIFS(DataRegularSeason20242025!$AB$3:$AB$1315,DataRegularSeason20242025!$B$3:$B$1315, "&lt;=" &amp; EH$1, DataRegularSeason20242025!$E$3:$E$1315, $A29)</f>
        <v>15</v>
      </c>
      <c r="EI29">
        <f>SUMIFS(DataRegularSeason20242025!$AA$3:$AA$1315,DataRegularSeason20242025!$B$3:$B$1315, "&lt;=" &amp; EI$1, DataRegularSeason20242025!$D$3:$D$1315, $A29)+SUMIFS(DataRegularSeason20242025!$AB$3:$AB$1315,DataRegularSeason20242025!$B$3:$B$1315, "&lt;=" &amp; EI$1, DataRegularSeason20242025!$E$3:$E$1315, $A29)</f>
        <v>15</v>
      </c>
      <c r="EJ29">
        <f>SUMIFS(DataRegularSeason20242025!$AA$3:$AA$1315,DataRegularSeason20242025!$B$3:$B$1315, "&lt;=" &amp; EJ$1, DataRegularSeason20242025!$D$3:$D$1315, $A29)+SUMIFS(DataRegularSeason20242025!$AB$3:$AB$1315,DataRegularSeason20242025!$B$3:$B$1315, "&lt;=" &amp; EJ$1, DataRegularSeason20242025!$E$3:$E$1315, $A29)</f>
        <v>15</v>
      </c>
      <c r="EK29">
        <f>SUMIFS(DataRegularSeason20242025!$AA$3:$AA$1315,DataRegularSeason20242025!$B$3:$B$1315, "&lt;=" &amp; EK$1, DataRegularSeason20242025!$D$3:$D$1315, $A29)+SUMIFS(DataRegularSeason20242025!$AB$3:$AB$1315,DataRegularSeason20242025!$B$3:$B$1315, "&lt;=" &amp; EK$1, DataRegularSeason20242025!$E$3:$E$1315, $A29)</f>
        <v>15</v>
      </c>
      <c r="EL29">
        <f>SUMIFS(DataRegularSeason20242025!$AA$3:$AA$1315,DataRegularSeason20242025!$B$3:$B$1315, "&lt;=" &amp; EL$1, DataRegularSeason20242025!$D$3:$D$1315, $A29)+SUMIFS(DataRegularSeason20242025!$AB$3:$AB$1315,DataRegularSeason20242025!$B$3:$B$1315, "&lt;=" &amp; EL$1, DataRegularSeason20242025!$E$3:$E$1315, $A29)</f>
        <v>15</v>
      </c>
      <c r="EM29">
        <f>SUMIFS(DataRegularSeason20242025!$AA$3:$AA$1315,DataRegularSeason20242025!$B$3:$B$1315, "&lt;=" &amp; EM$1, DataRegularSeason20242025!$D$3:$D$1315, $A29)+SUMIFS(DataRegularSeason20242025!$AB$3:$AB$1315,DataRegularSeason20242025!$B$3:$B$1315, "&lt;=" &amp; EM$1, DataRegularSeason20242025!$E$3:$E$1315, $A29)</f>
        <v>15</v>
      </c>
      <c r="EN29">
        <f>SUMIFS(DataRegularSeason20242025!$AA$3:$AA$1315,DataRegularSeason20242025!$B$3:$B$1315, "&lt;=" &amp; EN$1, DataRegularSeason20242025!$D$3:$D$1315, $A29)+SUMIFS(DataRegularSeason20242025!$AB$3:$AB$1315,DataRegularSeason20242025!$B$3:$B$1315, "&lt;=" &amp; EN$1, DataRegularSeason20242025!$E$3:$E$1315, $A29)</f>
        <v>15</v>
      </c>
      <c r="EO29">
        <f>SUMIFS(DataRegularSeason20242025!$AA$3:$AA$1315,DataRegularSeason20242025!$B$3:$B$1315, "&lt;=" &amp; EO$1, DataRegularSeason20242025!$D$3:$D$1315, $A29)+SUMIFS(DataRegularSeason20242025!$AB$3:$AB$1315,DataRegularSeason20242025!$B$3:$B$1315, "&lt;=" &amp; EO$1, DataRegularSeason20242025!$E$3:$E$1315, $A29)</f>
        <v>15</v>
      </c>
      <c r="EP29">
        <f>SUMIFS(DataRegularSeason20242025!$AA$3:$AA$1315,DataRegularSeason20242025!$B$3:$B$1315, "&lt;=" &amp; EP$1, DataRegularSeason20242025!$D$3:$D$1315, $A29)+SUMIFS(DataRegularSeason20242025!$AB$3:$AB$1315,DataRegularSeason20242025!$B$3:$B$1315, "&lt;=" &amp; EP$1, DataRegularSeason20242025!$E$3:$E$1315, $A29)</f>
        <v>15</v>
      </c>
      <c r="EQ29">
        <f>SUMIFS(DataRegularSeason20242025!$AA$3:$AA$1315,DataRegularSeason20242025!$B$3:$B$1315, "&lt;=" &amp; EQ$1, DataRegularSeason20242025!$D$3:$D$1315, $A29)+SUMIFS(DataRegularSeason20242025!$AB$3:$AB$1315,DataRegularSeason20242025!$B$3:$B$1315, "&lt;=" &amp; EQ$1, DataRegularSeason20242025!$E$3:$E$1315, $A29)</f>
        <v>15</v>
      </c>
      <c r="ER29">
        <f>SUMIFS(DataRegularSeason20242025!$AA$3:$AA$1315,DataRegularSeason20242025!$B$3:$B$1315, "&lt;=" &amp; ER$1, DataRegularSeason20242025!$D$3:$D$1315, $A29)+SUMIFS(DataRegularSeason20242025!$AB$3:$AB$1315,DataRegularSeason20242025!$B$3:$B$1315, "&lt;=" &amp; ER$1, DataRegularSeason20242025!$E$3:$E$1315, $A29)</f>
        <v>15</v>
      </c>
      <c r="ES29">
        <f>SUMIFS(DataRegularSeason20242025!$AA$3:$AA$1315,DataRegularSeason20242025!$B$3:$B$1315, "&lt;=" &amp; ES$1, DataRegularSeason20242025!$D$3:$D$1315, $A29)+SUMIFS(DataRegularSeason20242025!$AB$3:$AB$1315,DataRegularSeason20242025!$B$3:$B$1315, "&lt;=" &amp; ES$1, DataRegularSeason20242025!$E$3:$E$1315, $A29)</f>
        <v>15</v>
      </c>
      <c r="ET29">
        <f>SUMIFS(DataRegularSeason20242025!$AA$3:$AA$1315,DataRegularSeason20242025!$B$3:$B$1315, "&lt;=" &amp; ET$1, DataRegularSeason20242025!$D$3:$D$1315, $A29)+SUMIFS(DataRegularSeason20242025!$AB$3:$AB$1315,DataRegularSeason20242025!$B$3:$B$1315, "&lt;=" &amp; ET$1, DataRegularSeason20242025!$E$3:$E$1315, $A29)</f>
        <v>15</v>
      </c>
      <c r="EU29">
        <f>SUMIFS(DataRegularSeason20242025!$AA$3:$AA$1315,DataRegularSeason20242025!$B$3:$B$1315, "&lt;=" &amp; EU$1, DataRegularSeason20242025!$D$3:$D$1315, $A29)+SUMIFS(DataRegularSeason20242025!$AB$3:$AB$1315,DataRegularSeason20242025!$B$3:$B$1315, "&lt;=" &amp; EU$1, DataRegularSeason20242025!$E$3:$E$1315, $A29)</f>
        <v>15</v>
      </c>
      <c r="EV29">
        <f>SUMIFS(DataRegularSeason20242025!$AA$3:$AA$1315,DataRegularSeason20242025!$B$3:$B$1315, "&lt;=" &amp; EV$1, DataRegularSeason20242025!$D$3:$D$1315, $A29)+SUMIFS(DataRegularSeason20242025!$AB$3:$AB$1315,DataRegularSeason20242025!$B$3:$B$1315, "&lt;=" &amp; EV$1, DataRegularSeason20242025!$E$3:$E$1315, $A29)</f>
        <v>15</v>
      </c>
      <c r="EW29">
        <f>SUMIFS(DataRegularSeason20242025!$AA$3:$AA$1315,DataRegularSeason20242025!$B$3:$B$1315, "&lt;=" &amp; EW$1, DataRegularSeason20242025!$D$3:$D$1315, $A29)+SUMIFS(DataRegularSeason20242025!$AB$3:$AB$1315,DataRegularSeason20242025!$B$3:$B$1315, "&lt;=" &amp; EW$1, DataRegularSeason20242025!$E$3:$E$1315, $A29)</f>
        <v>15</v>
      </c>
      <c r="EX29">
        <f>SUMIFS(DataRegularSeason20242025!$AA$3:$AA$1315,DataRegularSeason20242025!$B$3:$B$1315, "&lt;=" &amp; EX$1, DataRegularSeason20242025!$D$3:$D$1315, $A29)+SUMIFS(DataRegularSeason20242025!$AB$3:$AB$1315,DataRegularSeason20242025!$B$3:$B$1315, "&lt;=" &amp; EX$1, DataRegularSeason20242025!$E$3:$E$1315, $A29)</f>
        <v>15</v>
      </c>
      <c r="EY29">
        <f>SUMIFS(DataRegularSeason20242025!$AA$3:$AA$1315,DataRegularSeason20242025!$B$3:$B$1315, "&lt;=" &amp; EY$1, DataRegularSeason20242025!$D$3:$D$1315, $A29)+SUMIFS(DataRegularSeason20242025!$AB$3:$AB$1315,DataRegularSeason20242025!$B$3:$B$1315, "&lt;=" &amp; EY$1, DataRegularSeason20242025!$E$3:$E$1315, $A29)</f>
        <v>15</v>
      </c>
      <c r="EZ29">
        <f>SUMIFS(DataRegularSeason20242025!$AA$3:$AA$1315,DataRegularSeason20242025!$B$3:$B$1315, "&lt;=" &amp; EZ$1, DataRegularSeason20242025!$D$3:$D$1315, $A29)+SUMIFS(DataRegularSeason20242025!$AB$3:$AB$1315,DataRegularSeason20242025!$B$3:$B$1315, "&lt;=" &amp; EZ$1, DataRegularSeason20242025!$E$3:$E$1315, $A29)</f>
        <v>15</v>
      </c>
      <c r="FA29">
        <f>SUMIFS(DataRegularSeason20242025!$AA$3:$AA$1315,DataRegularSeason20242025!$B$3:$B$1315, "&lt;=" &amp; FA$1, DataRegularSeason20242025!$D$3:$D$1315, $A29)+SUMIFS(DataRegularSeason20242025!$AB$3:$AB$1315,DataRegularSeason20242025!$B$3:$B$1315, "&lt;=" &amp; FA$1, DataRegularSeason20242025!$E$3:$E$1315, $A29)</f>
        <v>15</v>
      </c>
      <c r="FB29">
        <f>SUMIFS(DataRegularSeason20242025!$AA$3:$AA$1315,DataRegularSeason20242025!$B$3:$B$1315, "&lt;=" &amp; FB$1, DataRegularSeason20242025!$D$3:$D$1315, $A29)+SUMIFS(DataRegularSeason20242025!$AB$3:$AB$1315,DataRegularSeason20242025!$B$3:$B$1315, "&lt;=" &amp; FB$1, DataRegularSeason20242025!$E$3:$E$1315, $A29)</f>
        <v>15</v>
      </c>
      <c r="FC29">
        <f>SUMIFS(DataRegularSeason20242025!$AA$3:$AA$1315,DataRegularSeason20242025!$B$3:$B$1315, "&lt;=" &amp; FC$1, DataRegularSeason20242025!$D$3:$D$1315, $A29)+SUMIFS(DataRegularSeason20242025!$AB$3:$AB$1315,DataRegularSeason20242025!$B$3:$B$1315, "&lt;=" &amp; FC$1, DataRegularSeason20242025!$E$3:$E$1315, $A29)</f>
        <v>15</v>
      </c>
      <c r="FD29">
        <f>SUMIFS(DataRegularSeason20242025!$AA$3:$AA$1315,DataRegularSeason20242025!$B$3:$B$1315, "&lt;=" &amp; FD$1, DataRegularSeason20242025!$D$3:$D$1315, $A29)+SUMIFS(DataRegularSeason20242025!$AB$3:$AB$1315,DataRegularSeason20242025!$B$3:$B$1315, "&lt;=" &amp; FD$1, DataRegularSeason20242025!$E$3:$E$1315, $A29)</f>
        <v>15</v>
      </c>
      <c r="FE29">
        <f>SUMIFS(DataRegularSeason20242025!$AA$3:$AA$1315,DataRegularSeason20242025!$B$3:$B$1315, "&lt;=" &amp; FE$1, DataRegularSeason20242025!$D$3:$D$1315, $A29)+SUMIFS(DataRegularSeason20242025!$AB$3:$AB$1315,DataRegularSeason20242025!$B$3:$B$1315, "&lt;=" &amp; FE$1, DataRegularSeason20242025!$E$3:$E$1315, $A29)</f>
        <v>15</v>
      </c>
      <c r="FF29">
        <f>SUMIFS(DataRegularSeason20242025!$AA$3:$AA$1315,DataRegularSeason20242025!$B$3:$B$1315, "&lt;=" &amp; FF$1, DataRegularSeason20242025!$D$3:$D$1315, $A29)+SUMIFS(DataRegularSeason20242025!$AB$3:$AB$1315,DataRegularSeason20242025!$B$3:$B$1315, "&lt;=" &amp; FF$1, DataRegularSeason20242025!$E$3:$E$1315, $A29)</f>
        <v>15</v>
      </c>
      <c r="FG29">
        <f>SUMIFS(DataRegularSeason20242025!$AA$3:$AA$1315,DataRegularSeason20242025!$B$3:$B$1315, "&lt;=" &amp; FG$1, DataRegularSeason20242025!$D$3:$D$1315, $A29)+SUMIFS(DataRegularSeason20242025!$AB$3:$AB$1315,DataRegularSeason20242025!$B$3:$B$1315, "&lt;=" &amp; FG$1, DataRegularSeason20242025!$E$3:$E$1315, $A29)</f>
        <v>15</v>
      </c>
      <c r="FH29">
        <f>SUMIFS(DataRegularSeason20242025!$AA$3:$AA$1315,DataRegularSeason20242025!$B$3:$B$1315, "&lt;=" &amp; FH$1, DataRegularSeason20242025!$D$3:$D$1315, $A29)+SUMIFS(DataRegularSeason20242025!$AB$3:$AB$1315,DataRegularSeason20242025!$B$3:$B$1315, "&lt;=" &amp; FH$1, DataRegularSeason20242025!$E$3:$E$1315, $A29)</f>
        <v>15</v>
      </c>
      <c r="FI29">
        <f>SUMIFS(DataRegularSeason20242025!$AA$3:$AA$1315,DataRegularSeason20242025!$B$3:$B$1315, "&lt;=" &amp; FI$1, DataRegularSeason20242025!$D$3:$D$1315, $A29)+SUMIFS(DataRegularSeason20242025!$AB$3:$AB$1315,DataRegularSeason20242025!$B$3:$B$1315, "&lt;=" &amp; FI$1, DataRegularSeason20242025!$E$3:$E$1315, $A29)</f>
        <v>15</v>
      </c>
      <c r="FJ29">
        <f>SUMIFS(DataRegularSeason20242025!$AA$3:$AA$1315,DataRegularSeason20242025!$B$3:$B$1315, "&lt;=" &amp; FJ$1, DataRegularSeason20242025!$D$3:$D$1315, $A29)+SUMIFS(DataRegularSeason20242025!$AB$3:$AB$1315,DataRegularSeason20242025!$B$3:$B$1315, "&lt;=" &amp; FJ$1, DataRegularSeason20242025!$E$3:$E$1315, $A29)</f>
        <v>15</v>
      </c>
      <c r="FK29">
        <f>SUMIFS(DataRegularSeason20242025!$AA$3:$AA$1315,DataRegularSeason20242025!$B$3:$B$1315, "&lt;=" &amp; FK$1, DataRegularSeason20242025!$D$3:$D$1315, $A29)+SUMIFS(DataRegularSeason20242025!$AB$3:$AB$1315,DataRegularSeason20242025!$B$3:$B$1315, "&lt;=" &amp; FK$1, DataRegularSeason20242025!$E$3:$E$1315, $A29)</f>
        <v>15</v>
      </c>
      <c r="FL29">
        <f>SUMIFS(DataRegularSeason20242025!$AA$3:$AA$1315,DataRegularSeason20242025!$B$3:$B$1315, "&lt;=" &amp; FL$1, DataRegularSeason20242025!$D$3:$D$1315, $A29)+SUMIFS(DataRegularSeason20242025!$AB$3:$AB$1315,DataRegularSeason20242025!$B$3:$B$1315, "&lt;=" &amp; FL$1, DataRegularSeason20242025!$E$3:$E$1315, $A29)</f>
        <v>15</v>
      </c>
      <c r="FM29">
        <f>SUMIFS(DataRegularSeason20242025!$AA$3:$AA$1315,DataRegularSeason20242025!$B$3:$B$1315, "&lt;=" &amp; FM$1, DataRegularSeason20242025!$D$3:$D$1315, $A29)+SUMIFS(DataRegularSeason20242025!$AB$3:$AB$1315,DataRegularSeason20242025!$B$3:$B$1315, "&lt;=" &amp; FM$1, DataRegularSeason20242025!$E$3:$E$1315, $A29)</f>
        <v>15</v>
      </c>
      <c r="FN29">
        <f>SUMIFS(DataRegularSeason20242025!$AA$3:$AA$1315,DataRegularSeason20242025!$B$3:$B$1315, "&lt;=" &amp; FN$1, DataRegularSeason20242025!$D$3:$D$1315, $A29)+SUMIFS(DataRegularSeason20242025!$AB$3:$AB$1315,DataRegularSeason20242025!$B$3:$B$1315, "&lt;=" &amp; FN$1, DataRegularSeason20242025!$E$3:$E$1315, $A29)</f>
        <v>15</v>
      </c>
      <c r="FO29">
        <f>SUMIFS(DataRegularSeason20242025!$AA$3:$AA$1315,DataRegularSeason20242025!$B$3:$B$1315, "&lt;=" &amp; FO$1, DataRegularSeason20242025!$D$3:$D$1315, $A29)+SUMIFS(DataRegularSeason20242025!$AB$3:$AB$1315,DataRegularSeason20242025!$B$3:$B$1315, "&lt;=" &amp; FO$1, DataRegularSeason20242025!$E$3:$E$1315, $A29)</f>
        <v>15</v>
      </c>
      <c r="FP29">
        <f>SUMIFS(DataRegularSeason20242025!$AA$3:$AA$1315,DataRegularSeason20242025!$B$3:$B$1315, "&lt;=" &amp; FP$1, DataRegularSeason20242025!$D$3:$D$1315, $A29)+SUMIFS(DataRegularSeason20242025!$AB$3:$AB$1315,DataRegularSeason20242025!$B$3:$B$1315, "&lt;=" &amp; FP$1, DataRegularSeason20242025!$E$3:$E$1315, $A29)</f>
        <v>15</v>
      </c>
      <c r="FQ29">
        <f>SUMIFS(DataRegularSeason20242025!$AA$3:$AA$1315,DataRegularSeason20242025!$B$3:$B$1315, "&lt;=" &amp; FQ$1, DataRegularSeason20242025!$D$3:$D$1315, $A29)+SUMIFS(DataRegularSeason20242025!$AB$3:$AB$1315,DataRegularSeason20242025!$B$3:$B$1315, "&lt;=" &amp; FQ$1, DataRegularSeason20242025!$E$3:$E$1315, $A29)</f>
        <v>15</v>
      </c>
      <c r="FR29">
        <f>SUMIFS(DataRegularSeason20242025!$AA$3:$AA$1315,DataRegularSeason20242025!$B$3:$B$1315, "&lt;=" &amp; FR$1, DataRegularSeason20242025!$D$3:$D$1315, $A29)+SUMIFS(DataRegularSeason20242025!$AB$3:$AB$1315,DataRegularSeason20242025!$B$3:$B$1315, "&lt;=" &amp; FR$1, DataRegularSeason20242025!$E$3:$E$1315, $A29)</f>
        <v>15</v>
      </c>
      <c r="FS29">
        <f>SUMIFS(DataRegularSeason20242025!$AA$3:$AA$1315,DataRegularSeason20242025!$B$3:$B$1315, "&lt;=" &amp; FS$1, DataRegularSeason20242025!$D$3:$D$1315, $A29)+SUMIFS(DataRegularSeason20242025!$AB$3:$AB$1315,DataRegularSeason20242025!$B$3:$B$1315, "&lt;=" &amp; FS$1, DataRegularSeason20242025!$E$3:$E$1315, $A29)</f>
        <v>15</v>
      </c>
      <c r="FT29">
        <f>SUMIFS(DataRegularSeason20242025!$AA$3:$AA$1315,DataRegularSeason20242025!$B$3:$B$1315, "&lt;=" &amp; FT$1, DataRegularSeason20242025!$D$3:$D$1315, $A29)+SUMIFS(DataRegularSeason20242025!$AB$3:$AB$1315,DataRegularSeason20242025!$B$3:$B$1315, "&lt;=" &amp; FT$1, DataRegularSeason20242025!$E$3:$E$1315, $A29)</f>
        <v>15</v>
      </c>
      <c r="FU29">
        <f>SUMIFS(DataRegularSeason20242025!$AA$3:$AA$1315,DataRegularSeason20242025!$B$3:$B$1315, "&lt;=" &amp; FU$1, DataRegularSeason20242025!$D$3:$D$1315, $A29)+SUMIFS(DataRegularSeason20242025!$AB$3:$AB$1315,DataRegularSeason20242025!$B$3:$B$1315, "&lt;=" &amp; FU$1, DataRegularSeason20242025!$E$3:$E$1315, $A29)</f>
        <v>15</v>
      </c>
      <c r="FV29">
        <f>SUMIFS(DataRegularSeason20242025!$AA$3:$AA$1315,DataRegularSeason20242025!$B$3:$B$1315, "&lt;=" &amp; FV$1, DataRegularSeason20242025!$D$3:$D$1315, $A29)+SUMIFS(DataRegularSeason20242025!$AB$3:$AB$1315,DataRegularSeason20242025!$B$3:$B$1315, "&lt;=" &amp; FV$1, DataRegularSeason20242025!$E$3:$E$1315, $A29)</f>
        <v>15</v>
      </c>
      <c r="FW29">
        <f>SUMIFS(DataRegularSeason20242025!$AA$3:$AA$1315,DataRegularSeason20242025!$B$3:$B$1315, "&lt;=" &amp; FW$1, DataRegularSeason20242025!$D$3:$D$1315, $A29)+SUMIFS(DataRegularSeason20242025!$AB$3:$AB$1315,DataRegularSeason20242025!$B$3:$B$1315, "&lt;=" &amp; FW$1, DataRegularSeason20242025!$E$3:$E$1315, $A29)</f>
        <v>15</v>
      </c>
      <c r="FX29">
        <f>SUMIFS(DataRegularSeason20242025!$AA$3:$AA$1315,DataRegularSeason20242025!$B$3:$B$1315, "&lt;=" &amp; FX$1, DataRegularSeason20242025!$D$3:$D$1315, $A29)+SUMIFS(DataRegularSeason20242025!$AB$3:$AB$1315,DataRegularSeason20242025!$B$3:$B$1315, "&lt;=" &amp; FX$1, DataRegularSeason20242025!$E$3:$E$1315, $A29)</f>
        <v>15</v>
      </c>
      <c r="FY29">
        <f>SUMIFS(DataRegularSeason20242025!$AA$3:$AA$1315,DataRegularSeason20242025!$B$3:$B$1315, "&lt;=" &amp; FY$1, DataRegularSeason20242025!$D$3:$D$1315, $A29)+SUMIFS(DataRegularSeason20242025!$AB$3:$AB$1315,DataRegularSeason20242025!$B$3:$B$1315, "&lt;=" &amp; FY$1, DataRegularSeason20242025!$E$3:$E$1315, $A29)</f>
        <v>15</v>
      </c>
      <c r="FZ29">
        <f>SUMIFS(DataRegularSeason20242025!$AA$3:$AA$1315,DataRegularSeason20242025!$B$3:$B$1315, "&lt;=" &amp; FZ$1, DataRegularSeason20242025!$D$3:$D$1315, $A29)+SUMIFS(DataRegularSeason20242025!$AB$3:$AB$1315,DataRegularSeason20242025!$B$3:$B$1315, "&lt;=" &amp; FZ$1, DataRegularSeason20242025!$E$3:$E$1315, $A29)</f>
        <v>15</v>
      </c>
      <c r="GA29">
        <f>SUMIFS(DataRegularSeason20242025!$AA$3:$AA$1315,DataRegularSeason20242025!$B$3:$B$1315, "&lt;=" &amp; GA$1, DataRegularSeason20242025!$D$3:$D$1315, $A29)+SUMIFS(DataRegularSeason20242025!$AB$3:$AB$1315,DataRegularSeason20242025!$B$3:$B$1315, "&lt;=" &amp; GA$1, DataRegularSeason20242025!$E$3:$E$1315, $A29)</f>
        <v>15</v>
      </c>
      <c r="GB29">
        <f>SUMIFS(DataRegularSeason20242025!$AA$3:$AA$1315,DataRegularSeason20242025!$B$3:$B$1315, "&lt;=" &amp; GB$1, DataRegularSeason20242025!$D$3:$D$1315, $A29)+SUMIFS(DataRegularSeason20242025!$AB$3:$AB$1315,DataRegularSeason20242025!$B$3:$B$1315, "&lt;=" &amp; GB$1, DataRegularSeason20242025!$E$3:$E$1315, $A29)</f>
        <v>15</v>
      </c>
      <c r="GC29">
        <f>SUMIFS(DataRegularSeason20242025!$AA$3:$AA$1315,DataRegularSeason20242025!$B$3:$B$1315, "&lt;=" &amp; GC$1, DataRegularSeason20242025!$D$3:$D$1315, $A29)+SUMIFS(DataRegularSeason20242025!$AB$3:$AB$1315,DataRegularSeason20242025!$B$3:$B$1315, "&lt;=" &amp; GC$1, DataRegularSeason20242025!$E$3:$E$1315, $A29)</f>
        <v>15</v>
      </c>
      <c r="GD29">
        <f>SUMIFS(DataRegularSeason20242025!$AA$3:$AA$1315,DataRegularSeason20242025!$B$3:$B$1315, "&lt;=" &amp; GD$1, DataRegularSeason20242025!$D$3:$D$1315, $A29)+SUMIFS(DataRegularSeason20242025!$AB$3:$AB$1315,DataRegularSeason20242025!$B$3:$B$1315, "&lt;=" &amp; GD$1, DataRegularSeason20242025!$E$3:$E$1315, $A29)</f>
        <v>15</v>
      </c>
      <c r="GE29">
        <f>SUMIFS(DataRegularSeason20242025!$AA$3:$AA$1315,DataRegularSeason20242025!$B$3:$B$1315, "&lt;=" &amp; GE$1, DataRegularSeason20242025!$D$3:$D$1315, $A29)+SUMIFS(DataRegularSeason20242025!$AB$3:$AB$1315,DataRegularSeason20242025!$B$3:$B$1315, "&lt;=" &amp; GE$1, DataRegularSeason20242025!$E$3:$E$1315, $A29)</f>
        <v>15</v>
      </c>
      <c r="GF29">
        <f>SUMIFS(DataRegularSeason20242025!$AA$3:$AA$1315,DataRegularSeason20242025!$B$3:$B$1315, "&lt;=" &amp; GF$1, DataRegularSeason20242025!$D$3:$D$1315, $A29)+SUMIFS(DataRegularSeason20242025!$AB$3:$AB$1315,DataRegularSeason20242025!$B$3:$B$1315, "&lt;=" &amp; GF$1, DataRegularSeason20242025!$E$3:$E$1315, $A29)</f>
        <v>15</v>
      </c>
      <c r="GG29">
        <f>SUMIFS(DataRegularSeason20242025!$AA$3:$AA$1315,DataRegularSeason20242025!$B$3:$B$1315, "&lt;=" &amp; GG$1, DataRegularSeason20242025!$D$3:$D$1315, $A29)+SUMIFS(DataRegularSeason20242025!$AB$3:$AB$1315,DataRegularSeason20242025!$B$3:$B$1315, "&lt;=" &amp; GG$1, DataRegularSeason20242025!$E$3:$E$1315, $A29)</f>
        <v>15</v>
      </c>
      <c r="GH29">
        <f>SUMIFS(DataRegularSeason20242025!$AA$3:$AA$1315,DataRegularSeason20242025!$B$3:$B$1315, "&lt;=" &amp; GH$1, DataRegularSeason20242025!$D$3:$D$1315, $A29)+SUMIFS(DataRegularSeason20242025!$AB$3:$AB$1315,DataRegularSeason20242025!$B$3:$B$1315, "&lt;=" &amp; GH$1, DataRegularSeason20242025!$E$3:$E$1315, $A29)</f>
        <v>15</v>
      </c>
      <c r="GI29">
        <f>SUMIFS(DataRegularSeason20242025!$AA$3:$AA$1315,DataRegularSeason20242025!$B$3:$B$1315, "&lt;=" &amp; GI$1, DataRegularSeason20242025!$D$3:$D$1315, $A29)+SUMIFS(DataRegularSeason20242025!$AB$3:$AB$1315,DataRegularSeason20242025!$B$3:$B$1315, "&lt;=" &amp; GI$1, DataRegularSeason20242025!$E$3:$E$1315, $A29)</f>
        <v>15</v>
      </c>
      <c r="GJ29">
        <f>SUMIFS(DataRegularSeason20242025!$AA$3:$AA$1315,DataRegularSeason20242025!$B$3:$B$1315, "&lt;=" &amp; GJ$1, DataRegularSeason20242025!$D$3:$D$1315, $A29)+SUMIFS(DataRegularSeason20242025!$AB$3:$AB$1315,DataRegularSeason20242025!$B$3:$B$1315, "&lt;=" &amp; GJ$1, DataRegularSeason20242025!$E$3:$E$1315, $A29)</f>
        <v>15</v>
      </c>
      <c r="GK29">
        <f>SUMIFS(DataRegularSeason20242025!$AA$3:$AA$1315,DataRegularSeason20242025!$B$3:$B$1315, "&lt;=" &amp; GK$1, DataRegularSeason20242025!$D$3:$D$1315, $A29)+SUMIFS(DataRegularSeason20242025!$AB$3:$AB$1315,DataRegularSeason20242025!$B$3:$B$1315, "&lt;=" &amp; GK$1, DataRegularSeason20242025!$E$3:$E$1315, $A29)</f>
        <v>15</v>
      </c>
      <c r="GL29">
        <f>SUMIFS(DataRegularSeason20242025!$AA$3:$AA$1315,DataRegularSeason20242025!$B$3:$B$1315, "&lt;=" &amp; GL$1, DataRegularSeason20242025!$D$3:$D$1315, $A29)+SUMIFS(DataRegularSeason20242025!$AB$3:$AB$1315,DataRegularSeason20242025!$B$3:$B$1315, "&lt;=" &amp; GL$1, DataRegularSeason20242025!$E$3:$E$1315, $A29)</f>
        <v>15</v>
      </c>
      <c r="GM29">
        <f>SUMIFS(DataRegularSeason20242025!$AA$3:$AA$1315,DataRegularSeason20242025!$B$3:$B$1315, "&lt;=" &amp; GM$1, DataRegularSeason20242025!$D$3:$D$1315, $A29)+SUMIFS(DataRegularSeason20242025!$AB$3:$AB$1315,DataRegularSeason20242025!$B$3:$B$1315, "&lt;=" &amp; GM$1, DataRegularSeason20242025!$E$3:$E$1315, $A29)</f>
        <v>15</v>
      </c>
      <c r="GN29">
        <f>SUMIFS(DataRegularSeason20242025!$AA$3:$AA$1315,DataRegularSeason20242025!$B$3:$B$1315, "&lt;=" &amp; GN$1, DataRegularSeason20242025!$D$3:$D$1315, $A29)+SUMIFS(DataRegularSeason20242025!$AB$3:$AB$1315,DataRegularSeason20242025!$B$3:$B$1315, "&lt;=" &amp; GN$1, DataRegularSeason20242025!$E$3:$E$1315, $A29)</f>
        <v>15</v>
      </c>
      <c r="GO29">
        <f>SUMIFS(DataRegularSeason20242025!$AA$3:$AA$1315,DataRegularSeason20242025!$B$3:$B$1315, "&lt;=" &amp; GO$1, DataRegularSeason20242025!$D$3:$D$1315, $A29)+SUMIFS(DataRegularSeason20242025!$AB$3:$AB$1315,DataRegularSeason20242025!$B$3:$B$1315, "&lt;=" &amp; GO$1, DataRegularSeason20242025!$E$3:$E$1315, $A29)</f>
        <v>15</v>
      </c>
      <c r="GP29">
        <f>SUMIFS(DataRegularSeason20242025!$AA$3:$AA$1315,DataRegularSeason20242025!$B$3:$B$1315, "&lt;=" &amp; GP$1, DataRegularSeason20242025!$D$3:$D$1315, $A29)+SUMIFS(DataRegularSeason20242025!$AB$3:$AB$1315,DataRegularSeason20242025!$B$3:$B$1315, "&lt;=" &amp; GP$1, DataRegularSeason20242025!$E$3:$E$1315, $A29)</f>
        <v>15</v>
      </c>
      <c r="GQ29">
        <f>SUMIFS(DataRegularSeason20242025!$AA$3:$AA$1315,DataRegularSeason20242025!$B$3:$B$1315, "&lt;=" &amp; GQ$1, DataRegularSeason20242025!$D$3:$D$1315, $A29)+SUMIFS(DataRegularSeason20242025!$AB$3:$AB$1315,DataRegularSeason20242025!$B$3:$B$1315, "&lt;=" &amp; GQ$1, DataRegularSeason20242025!$E$3:$E$1315, $A29)</f>
        <v>15</v>
      </c>
      <c r="GR29">
        <f>SUMIFS(DataRegularSeason20242025!$AA$3:$AA$1315,DataRegularSeason20242025!$B$3:$B$1315, "&lt;=" &amp; GR$1, DataRegularSeason20242025!$D$3:$D$1315, $A29)+SUMIFS(DataRegularSeason20242025!$AB$3:$AB$1315,DataRegularSeason20242025!$B$3:$B$1315, "&lt;=" &amp; GR$1, DataRegularSeason20242025!$E$3:$E$1315, $A29)</f>
        <v>15</v>
      </c>
      <c r="GS29">
        <f>SUMIFS(DataRegularSeason20242025!$AA$3:$AA$1315,DataRegularSeason20242025!$B$3:$B$1315, "&lt;=" &amp; GS$1, DataRegularSeason20242025!$D$3:$D$1315, $A29)+SUMIFS(DataRegularSeason20242025!$AB$3:$AB$1315,DataRegularSeason20242025!$B$3:$B$1315, "&lt;=" &amp; GS$1, DataRegularSeason20242025!$E$3:$E$1315, $A29)</f>
        <v>15</v>
      </c>
      <c r="GT29">
        <f>SUMIFS(DataRegularSeason20242025!$AA$3:$AA$1315,DataRegularSeason20242025!$B$3:$B$1315, "&lt;=" &amp; GT$1, DataRegularSeason20242025!$D$3:$D$1315, $A29)+SUMIFS(DataRegularSeason20242025!$AB$3:$AB$1315,DataRegularSeason20242025!$B$3:$B$1315, "&lt;=" &amp; GT$1, DataRegularSeason20242025!$E$3:$E$1315, $A29)</f>
        <v>15</v>
      </c>
      <c r="GU29">
        <f>SUMIFS(DataRegularSeason20242025!$AA$3:$AA$1315,DataRegularSeason20242025!$B$3:$B$1315, "&lt;=" &amp; GU$1, DataRegularSeason20242025!$D$3:$D$1315, $A29)+SUMIFS(DataRegularSeason20242025!$AB$3:$AB$1315,DataRegularSeason20242025!$B$3:$B$1315, "&lt;=" &amp; GU$1, DataRegularSeason20242025!$E$3:$E$1315, $A29)</f>
        <v>15</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13</v>
      </c>
      <c r="AS30">
        <f>SUMIFS(DataRegularSeason20242025!$AA$3:$AA$1315,DataRegularSeason20242025!$B$3:$B$1315, "&lt;=" &amp; AS$1, DataRegularSeason20242025!$D$3:$D$1315, $A30)+SUMIFS(DataRegularSeason20242025!$AB$3:$AB$1315,DataRegularSeason20242025!$B$3:$B$1315, "&lt;=" &amp; AS$1, DataRegularSeason20242025!$E$3:$E$1315, $A30)</f>
        <v>13</v>
      </c>
      <c r="AT30">
        <f>SUMIFS(DataRegularSeason20242025!$AA$3:$AA$1315,DataRegularSeason20242025!$B$3:$B$1315, "&lt;=" &amp; AT$1, DataRegularSeason20242025!$D$3:$D$1315, $A30)+SUMIFS(DataRegularSeason20242025!$AB$3:$AB$1315,DataRegularSeason20242025!$B$3:$B$1315, "&lt;=" &amp; AT$1, DataRegularSeason20242025!$E$3:$E$1315, $A30)</f>
        <v>13</v>
      </c>
      <c r="AU30">
        <f>SUMIFS(DataRegularSeason20242025!$AA$3:$AA$1315,DataRegularSeason20242025!$B$3:$B$1315, "&lt;=" &amp; AU$1, DataRegularSeason20242025!$D$3:$D$1315, $A30)+SUMIFS(DataRegularSeason20242025!$AB$3:$AB$1315,DataRegularSeason20242025!$B$3:$B$1315, "&lt;=" &amp; AU$1, DataRegularSeason20242025!$E$3:$E$1315, $A30)</f>
        <v>13</v>
      </c>
      <c r="AV30">
        <f>SUMIFS(DataRegularSeason20242025!$AA$3:$AA$1315,DataRegularSeason20242025!$B$3:$B$1315, "&lt;=" &amp; AV$1, DataRegularSeason20242025!$D$3:$D$1315, $A30)+SUMIFS(DataRegularSeason20242025!$AB$3:$AB$1315,DataRegularSeason20242025!$B$3:$B$1315, "&lt;=" &amp; AV$1, DataRegularSeason20242025!$E$3:$E$1315, $A30)</f>
        <v>13</v>
      </c>
      <c r="AW30">
        <f>SUMIFS(DataRegularSeason20242025!$AA$3:$AA$1315,DataRegularSeason20242025!$B$3:$B$1315, "&lt;=" &amp; AW$1, DataRegularSeason20242025!$D$3:$D$1315, $A30)+SUMIFS(DataRegularSeason20242025!$AB$3:$AB$1315,DataRegularSeason20242025!$B$3:$B$1315, "&lt;=" &amp; AW$1, DataRegularSeason20242025!$E$3:$E$1315, $A30)</f>
        <v>13</v>
      </c>
      <c r="AX30">
        <f>SUMIFS(DataRegularSeason20242025!$AA$3:$AA$1315,DataRegularSeason20242025!$B$3:$B$1315, "&lt;=" &amp; AX$1, DataRegularSeason20242025!$D$3:$D$1315, $A30)+SUMIFS(DataRegularSeason20242025!$AB$3:$AB$1315,DataRegularSeason20242025!$B$3:$B$1315, "&lt;=" &amp; AX$1, DataRegularSeason20242025!$E$3:$E$1315, $A30)</f>
        <v>13</v>
      </c>
      <c r="AY30">
        <f>SUMIFS(DataRegularSeason20242025!$AA$3:$AA$1315,DataRegularSeason20242025!$B$3:$B$1315, "&lt;=" &amp; AY$1, DataRegularSeason20242025!$D$3:$D$1315, $A30)+SUMIFS(DataRegularSeason20242025!$AB$3:$AB$1315,DataRegularSeason20242025!$B$3:$B$1315, "&lt;=" &amp; AY$1, DataRegularSeason20242025!$E$3:$E$1315, $A30)</f>
        <v>13</v>
      </c>
      <c r="AZ30">
        <f>SUMIFS(DataRegularSeason20242025!$AA$3:$AA$1315,DataRegularSeason20242025!$B$3:$B$1315, "&lt;=" &amp; AZ$1, DataRegularSeason20242025!$D$3:$D$1315, $A30)+SUMIFS(DataRegularSeason20242025!$AB$3:$AB$1315,DataRegularSeason20242025!$B$3:$B$1315, "&lt;=" &amp; AZ$1, DataRegularSeason20242025!$E$3:$E$1315, $A30)</f>
        <v>13</v>
      </c>
      <c r="BA30">
        <f>SUMIFS(DataRegularSeason20242025!$AA$3:$AA$1315,DataRegularSeason20242025!$B$3:$B$1315, "&lt;=" &amp; BA$1, DataRegularSeason20242025!$D$3:$D$1315, $A30)+SUMIFS(DataRegularSeason20242025!$AB$3:$AB$1315,DataRegularSeason20242025!$B$3:$B$1315, "&lt;=" &amp; BA$1, DataRegularSeason20242025!$E$3:$E$1315, $A30)</f>
        <v>13</v>
      </c>
      <c r="BB30">
        <f>SUMIFS(DataRegularSeason20242025!$AA$3:$AA$1315,DataRegularSeason20242025!$B$3:$B$1315, "&lt;=" &amp; BB$1, DataRegularSeason20242025!$D$3:$D$1315, $A30)+SUMIFS(DataRegularSeason20242025!$AB$3:$AB$1315,DataRegularSeason20242025!$B$3:$B$1315, "&lt;=" &amp; BB$1, DataRegularSeason20242025!$E$3:$E$1315, $A30)</f>
        <v>13</v>
      </c>
      <c r="BC30">
        <f>SUMIFS(DataRegularSeason20242025!$AA$3:$AA$1315,DataRegularSeason20242025!$B$3:$B$1315, "&lt;=" &amp; BC$1, DataRegularSeason20242025!$D$3:$D$1315, $A30)+SUMIFS(DataRegularSeason20242025!$AB$3:$AB$1315,DataRegularSeason20242025!$B$3:$B$1315, "&lt;=" &amp; BC$1, DataRegularSeason20242025!$E$3:$E$1315, $A30)</f>
        <v>13</v>
      </c>
      <c r="BD30">
        <f>SUMIFS(DataRegularSeason20242025!$AA$3:$AA$1315,DataRegularSeason20242025!$B$3:$B$1315, "&lt;=" &amp; BD$1, DataRegularSeason20242025!$D$3:$D$1315, $A30)+SUMIFS(DataRegularSeason20242025!$AB$3:$AB$1315,DataRegularSeason20242025!$B$3:$B$1315, "&lt;=" &amp; BD$1, DataRegularSeason20242025!$E$3:$E$1315, $A30)</f>
        <v>13</v>
      </c>
      <c r="BE30">
        <f>SUMIFS(DataRegularSeason20242025!$AA$3:$AA$1315,DataRegularSeason20242025!$B$3:$B$1315, "&lt;=" &amp; BE$1, DataRegularSeason20242025!$D$3:$D$1315, $A30)+SUMIFS(DataRegularSeason20242025!$AB$3:$AB$1315,DataRegularSeason20242025!$B$3:$B$1315, "&lt;=" &amp; BE$1, DataRegularSeason20242025!$E$3:$E$1315, $A30)</f>
        <v>13</v>
      </c>
      <c r="BF30">
        <f>SUMIFS(DataRegularSeason20242025!$AA$3:$AA$1315,DataRegularSeason20242025!$B$3:$B$1315, "&lt;=" &amp; BF$1, DataRegularSeason20242025!$D$3:$D$1315, $A30)+SUMIFS(DataRegularSeason20242025!$AB$3:$AB$1315,DataRegularSeason20242025!$B$3:$B$1315, "&lt;=" &amp; BF$1, DataRegularSeason20242025!$E$3:$E$1315, $A30)</f>
        <v>13</v>
      </c>
      <c r="BG30">
        <f>SUMIFS(DataRegularSeason20242025!$AA$3:$AA$1315,DataRegularSeason20242025!$B$3:$B$1315, "&lt;=" &amp; BG$1, DataRegularSeason20242025!$D$3:$D$1315, $A30)+SUMIFS(DataRegularSeason20242025!$AB$3:$AB$1315,DataRegularSeason20242025!$B$3:$B$1315, "&lt;=" &amp; BG$1, DataRegularSeason20242025!$E$3:$E$1315, $A30)</f>
        <v>13</v>
      </c>
      <c r="BH30">
        <f>SUMIFS(DataRegularSeason20242025!$AA$3:$AA$1315,DataRegularSeason20242025!$B$3:$B$1315, "&lt;=" &amp; BH$1, DataRegularSeason20242025!$D$3:$D$1315, $A30)+SUMIFS(DataRegularSeason20242025!$AB$3:$AB$1315,DataRegularSeason20242025!$B$3:$B$1315, "&lt;=" &amp; BH$1, DataRegularSeason20242025!$E$3:$E$1315, $A30)</f>
        <v>13</v>
      </c>
      <c r="BI30">
        <f>SUMIFS(DataRegularSeason20242025!$AA$3:$AA$1315,DataRegularSeason20242025!$B$3:$B$1315, "&lt;=" &amp; BI$1, DataRegularSeason20242025!$D$3:$D$1315, $A30)+SUMIFS(DataRegularSeason20242025!$AB$3:$AB$1315,DataRegularSeason20242025!$B$3:$B$1315, "&lt;=" &amp; BI$1, DataRegularSeason20242025!$E$3:$E$1315, $A30)</f>
        <v>13</v>
      </c>
      <c r="BJ30">
        <f>SUMIFS(DataRegularSeason20242025!$AA$3:$AA$1315,DataRegularSeason20242025!$B$3:$B$1315, "&lt;=" &amp; BJ$1, DataRegularSeason20242025!$D$3:$D$1315, $A30)+SUMIFS(DataRegularSeason20242025!$AB$3:$AB$1315,DataRegularSeason20242025!$B$3:$B$1315, "&lt;=" &amp; BJ$1, DataRegularSeason20242025!$E$3:$E$1315, $A30)</f>
        <v>13</v>
      </c>
      <c r="BK30">
        <f>SUMIFS(DataRegularSeason20242025!$AA$3:$AA$1315,DataRegularSeason20242025!$B$3:$B$1315, "&lt;=" &amp; BK$1, DataRegularSeason20242025!$D$3:$D$1315, $A30)+SUMIFS(DataRegularSeason20242025!$AB$3:$AB$1315,DataRegularSeason20242025!$B$3:$B$1315, "&lt;=" &amp; BK$1, DataRegularSeason20242025!$E$3:$E$1315, $A30)</f>
        <v>13</v>
      </c>
      <c r="BL30">
        <f>SUMIFS(DataRegularSeason20242025!$AA$3:$AA$1315,DataRegularSeason20242025!$B$3:$B$1315, "&lt;=" &amp; BL$1, DataRegularSeason20242025!$D$3:$D$1315, $A30)+SUMIFS(DataRegularSeason20242025!$AB$3:$AB$1315,DataRegularSeason20242025!$B$3:$B$1315, "&lt;=" &amp; BL$1, DataRegularSeason20242025!$E$3:$E$1315, $A30)</f>
        <v>13</v>
      </c>
      <c r="BM30">
        <f>SUMIFS(DataRegularSeason20242025!$AA$3:$AA$1315,DataRegularSeason20242025!$B$3:$B$1315, "&lt;=" &amp; BM$1, DataRegularSeason20242025!$D$3:$D$1315, $A30)+SUMIFS(DataRegularSeason20242025!$AB$3:$AB$1315,DataRegularSeason20242025!$B$3:$B$1315, "&lt;=" &amp; BM$1, DataRegularSeason20242025!$E$3:$E$1315, $A30)</f>
        <v>13</v>
      </c>
      <c r="BN30">
        <f>SUMIFS(DataRegularSeason20242025!$AA$3:$AA$1315,DataRegularSeason20242025!$B$3:$B$1315, "&lt;=" &amp; BN$1, DataRegularSeason20242025!$D$3:$D$1315, $A30)+SUMIFS(DataRegularSeason20242025!$AB$3:$AB$1315,DataRegularSeason20242025!$B$3:$B$1315, "&lt;=" &amp; BN$1, DataRegularSeason20242025!$E$3:$E$1315, $A30)</f>
        <v>13</v>
      </c>
      <c r="BO30">
        <f>SUMIFS(DataRegularSeason20242025!$AA$3:$AA$1315,DataRegularSeason20242025!$B$3:$B$1315, "&lt;=" &amp; BO$1, DataRegularSeason20242025!$D$3:$D$1315, $A30)+SUMIFS(DataRegularSeason20242025!$AB$3:$AB$1315,DataRegularSeason20242025!$B$3:$B$1315, "&lt;=" &amp; BO$1, DataRegularSeason20242025!$E$3:$E$1315, $A30)</f>
        <v>13</v>
      </c>
      <c r="BP30">
        <f>SUMIFS(DataRegularSeason20242025!$AA$3:$AA$1315,DataRegularSeason20242025!$B$3:$B$1315, "&lt;=" &amp; BP$1, DataRegularSeason20242025!$D$3:$D$1315, $A30)+SUMIFS(DataRegularSeason20242025!$AB$3:$AB$1315,DataRegularSeason20242025!$B$3:$B$1315, "&lt;=" &amp; BP$1, DataRegularSeason20242025!$E$3:$E$1315, $A30)</f>
        <v>13</v>
      </c>
      <c r="BQ30">
        <f>SUMIFS(DataRegularSeason20242025!$AA$3:$AA$1315,DataRegularSeason20242025!$B$3:$B$1315, "&lt;=" &amp; BQ$1, DataRegularSeason20242025!$D$3:$D$1315, $A30)+SUMIFS(DataRegularSeason20242025!$AB$3:$AB$1315,DataRegularSeason20242025!$B$3:$B$1315, "&lt;=" &amp; BQ$1, DataRegularSeason20242025!$E$3:$E$1315, $A30)</f>
        <v>13</v>
      </c>
      <c r="BR30">
        <f>SUMIFS(DataRegularSeason20242025!$AA$3:$AA$1315,DataRegularSeason20242025!$B$3:$B$1315, "&lt;=" &amp; BR$1, DataRegularSeason20242025!$D$3:$D$1315, $A30)+SUMIFS(DataRegularSeason20242025!$AB$3:$AB$1315,DataRegularSeason20242025!$B$3:$B$1315, "&lt;=" &amp; BR$1, DataRegularSeason20242025!$E$3:$E$1315, $A30)</f>
        <v>13</v>
      </c>
      <c r="BS30">
        <f>SUMIFS(DataRegularSeason20242025!$AA$3:$AA$1315,DataRegularSeason20242025!$B$3:$B$1315, "&lt;=" &amp; BS$1, DataRegularSeason20242025!$D$3:$D$1315, $A30)+SUMIFS(DataRegularSeason20242025!$AB$3:$AB$1315,DataRegularSeason20242025!$B$3:$B$1315, "&lt;=" &amp; BS$1, DataRegularSeason20242025!$E$3:$E$1315, $A30)</f>
        <v>13</v>
      </c>
      <c r="BT30">
        <f>SUMIFS(DataRegularSeason20242025!$AA$3:$AA$1315,DataRegularSeason20242025!$B$3:$B$1315, "&lt;=" &amp; BT$1, DataRegularSeason20242025!$D$3:$D$1315, $A30)+SUMIFS(DataRegularSeason20242025!$AB$3:$AB$1315,DataRegularSeason20242025!$B$3:$B$1315, "&lt;=" &amp; BT$1, DataRegularSeason20242025!$E$3:$E$1315, $A30)</f>
        <v>13</v>
      </c>
      <c r="BU30">
        <f>SUMIFS(DataRegularSeason20242025!$AA$3:$AA$1315,DataRegularSeason20242025!$B$3:$B$1315, "&lt;=" &amp; BU$1, DataRegularSeason20242025!$D$3:$D$1315, $A30)+SUMIFS(DataRegularSeason20242025!$AB$3:$AB$1315,DataRegularSeason20242025!$B$3:$B$1315, "&lt;=" &amp; BU$1, DataRegularSeason20242025!$E$3:$E$1315, $A30)</f>
        <v>13</v>
      </c>
      <c r="BV30">
        <f>SUMIFS(DataRegularSeason20242025!$AA$3:$AA$1315,DataRegularSeason20242025!$B$3:$B$1315, "&lt;=" &amp; BV$1, DataRegularSeason20242025!$D$3:$D$1315, $A30)+SUMIFS(DataRegularSeason20242025!$AB$3:$AB$1315,DataRegularSeason20242025!$B$3:$B$1315, "&lt;=" &amp; BV$1, DataRegularSeason20242025!$E$3:$E$1315, $A30)</f>
        <v>13</v>
      </c>
      <c r="BW30">
        <f>SUMIFS(DataRegularSeason20242025!$AA$3:$AA$1315,DataRegularSeason20242025!$B$3:$B$1315, "&lt;=" &amp; BW$1, DataRegularSeason20242025!$D$3:$D$1315, $A30)+SUMIFS(DataRegularSeason20242025!$AB$3:$AB$1315,DataRegularSeason20242025!$B$3:$B$1315, "&lt;=" &amp; BW$1, DataRegularSeason20242025!$E$3:$E$1315, $A30)</f>
        <v>13</v>
      </c>
      <c r="BX30">
        <f>SUMIFS(DataRegularSeason20242025!$AA$3:$AA$1315,DataRegularSeason20242025!$B$3:$B$1315, "&lt;=" &amp; BX$1, DataRegularSeason20242025!$D$3:$D$1315, $A30)+SUMIFS(DataRegularSeason20242025!$AB$3:$AB$1315,DataRegularSeason20242025!$B$3:$B$1315, "&lt;=" &amp; BX$1, DataRegularSeason20242025!$E$3:$E$1315, $A30)</f>
        <v>13</v>
      </c>
      <c r="BY30">
        <f>SUMIFS(DataRegularSeason20242025!$AA$3:$AA$1315,DataRegularSeason20242025!$B$3:$B$1315, "&lt;=" &amp; BY$1, DataRegularSeason20242025!$D$3:$D$1315, $A30)+SUMIFS(DataRegularSeason20242025!$AB$3:$AB$1315,DataRegularSeason20242025!$B$3:$B$1315, "&lt;=" &amp; BY$1, DataRegularSeason20242025!$E$3:$E$1315, $A30)</f>
        <v>13</v>
      </c>
      <c r="BZ30">
        <f>SUMIFS(DataRegularSeason20242025!$AA$3:$AA$1315,DataRegularSeason20242025!$B$3:$B$1315, "&lt;=" &amp; BZ$1, DataRegularSeason20242025!$D$3:$D$1315, $A30)+SUMIFS(DataRegularSeason20242025!$AB$3:$AB$1315,DataRegularSeason20242025!$B$3:$B$1315, "&lt;=" &amp; BZ$1, DataRegularSeason20242025!$E$3:$E$1315, $A30)</f>
        <v>13</v>
      </c>
      <c r="CA30">
        <f>SUMIFS(DataRegularSeason20242025!$AA$3:$AA$1315,DataRegularSeason20242025!$B$3:$B$1315, "&lt;=" &amp; CA$1, DataRegularSeason20242025!$D$3:$D$1315, $A30)+SUMIFS(DataRegularSeason20242025!$AB$3:$AB$1315,DataRegularSeason20242025!$B$3:$B$1315, "&lt;=" &amp; CA$1, DataRegularSeason20242025!$E$3:$E$1315, $A30)</f>
        <v>13</v>
      </c>
      <c r="CB30">
        <f>SUMIFS(DataRegularSeason20242025!$AA$3:$AA$1315,DataRegularSeason20242025!$B$3:$B$1315, "&lt;=" &amp; CB$1, DataRegularSeason20242025!$D$3:$D$1315, $A30)+SUMIFS(DataRegularSeason20242025!$AB$3:$AB$1315,DataRegularSeason20242025!$B$3:$B$1315, "&lt;=" &amp; CB$1, DataRegularSeason20242025!$E$3:$E$1315, $A30)</f>
        <v>13</v>
      </c>
      <c r="CC30">
        <f>SUMIFS(DataRegularSeason20242025!$AA$3:$AA$1315,DataRegularSeason20242025!$B$3:$B$1315, "&lt;=" &amp; CC$1, DataRegularSeason20242025!$D$3:$D$1315, $A30)+SUMIFS(DataRegularSeason20242025!$AB$3:$AB$1315,DataRegularSeason20242025!$B$3:$B$1315, "&lt;=" &amp; CC$1, DataRegularSeason20242025!$E$3:$E$1315, $A30)</f>
        <v>13</v>
      </c>
      <c r="CD30">
        <f>SUMIFS(DataRegularSeason20242025!$AA$3:$AA$1315,DataRegularSeason20242025!$B$3:$B$1315, "&lt;=" &amp; CD$1, DataRegularSeason20242025!$D$3:$D$1315, $A30)+SUMIFS(DataRegularSeason20242025!$AB$3:$AB$1315,DataRegularSeason20242025!$B$3:$B$1315, "&lt;=" &amp; CD$1, DataRegularSeason20242025!$E$3:$E$1315, $A30)</f>
        <v>13</v>
      </c>
      <c r="CE30">
        <f>SUMIFS(DataRegularSeason20242025!$AA$3:$AA$1315,DataRegularSeason20242025!$B$3:$B$1315, "&lt;=" &amp; CE$1, DataRegularSeason20242025!$D$3:$D$1315, $A30)+SUMIFS(DataRegularSeason20242025!$AB$3:$AB$1315,DataRegularSeason20242025!$B$3:$B$1315, "&lt;=" &amp; CE$1, DataRegularSeason20242025!$E$3:$E$1315, $A30)</f>
        <v>13</v>
      </c>
      <c r="CF30">
        <f>SUMIFS(DataRegularSeason20242025!$AA$3:$AA$1315,DataRegularSeason20242025!$B$3:$B$1315, "&lt;=" &amp; CF$1, DataRegularSeason20242025!$D$3:$D$1315, $A30)+SUMIFS(DataRegularSeason20242025!$AB$3:$AB$1315,DataRegularSeason20242025!$B$3:$B$1315, "&lt;=" &amp; CF$1, DataRegularSeason20242025!$E$3:$E$1315, $A30)</f>
        <v>13</v>
      </c>
      <c r="CG30">
        <f>SUMIFS(DataRegularSeason20242025!$AA$3:$AA$1315,DataRegularSeason20242025!$B$3:$B$1315, "&lt;=" &amp; CG$1, DataRegularSeason20242025!$D$3:$D$1315, $A30)+SUMIFS(DataRegularSeason20242025!$AB$3:$AB$1315,DataRegularSeason20242025!$B$3:$B$1315, "&lt;=" &amp; CG$1, DataRegularSeason20242025!$E$3:$E$1315, $A30)</f>
        <v>13</v>
      </c>
      <c r="CH30">
        <f>SUMIFS(DataRegularSeason20242025!$AA$3:$AA$1315,DataRegularSeason20242025!$B$3:$B$1315, "&lt;=" &amp; CH$1, DataRegularSeason20242025!$D$3:$D$1315, $A30)+SUMIFS(DataRegularSeason20242025!$AB$3:$AB$1315,DataRegularSeason20242025!$B$3:$B$1315, "&lt;=" &amp; CH$1, DataRegularSeason20242025!$E$3:$E$1315, $A30)</f>
        <v>13</v>
      </c>
      <c r="CI30">
        <f>SUMIFS(DataRegularSeason20242025!$AA$3:$AA$1315,DataRegularSeason20242025!$B$3:$B$1315, "&lt;=" &amp; CI$1, DataRegularSeason20242025!$D$3:$D$1315, $A30)+SUMIFS(DataRegularSeason20242025!$AB$3:$AB$1315,DataRegularSeason20242025!$B$3:$B$1315, "&lt;=" &amp; CI$1, DataRegularSeason20242025!$E$3:$E$1315, $A30)</f>
        <v>13</v>
      </c>
      <c r="CJ30">
        <f>SUMIFS(DataRegularSeason20242025!$AA$3:$AA$1315,DataRegularSeason20242025!$B$3:$B$1315, "&lt;=" &amp; CJ$1, DataRegularSeason20242025!$D$3:$D$1315, $A30)+SUMIFS(DataRegularSeason20242025!$AB$3:$AB$1315,DataRegularSeason20242025!$B$3:$B$1315, "&lt;=" &amp; CJ$1, DataRegularSeason20242025!$E$3:$E$1315, $A30)</f>
        <v>13</v>
      </c>
      <c r="CK30">
        <f>SUMIFS(DataRegularSeason20242025!$AA$3:$AA$1315,DataRegularSeason20242025!$B$3:$B$1315, "&lt;=" &amp; CK$1, DataRegularSeason20242025!$D$3:$D$1315, $A30)+SUMIFS(DataRegularSeason20242025!$AB$3:$AB$1315,DataRegularSeason20242025!$B$3:$B$1315, "&lt;=" &amp; CK$1, DataRegularSeason20242025!$E$3:$E$1315, $A30)</f>
        <v>13</v>
      </c>
      <c r="CL30">
        <f>SUMIFS(DataRegularSeason20242025!$AA$3:$AA$1315,DataRegularSeason20242025!$B$3:$B$1315, "&lt;=" &amp; CL$1, DataRegularSeason20242025!$D$3:$D$1315, $A30)+SUMIFS(DataRegularSeason20242025!$AB$3:$AB$1315,DataRegularSeason20242025!$B$3:$B$1315, "&lt;=" &amp; CL$1, DataRegularSeason20242025!$E$3:$E$1315, $A30)</f>
        <v>13</v>
      </c>
      <c r="CM30">
        <f>SUMIFS(DataRegularSeason20242025!$AA$3:$AA$1315,DataRegularSeason20242025!$B$3:$B$1315, "&lt;=" &amp; CM$1, DataRegularSeason20242025!$D$3:$D$1315, $A30)+SUMIFS(DataRegularSeason20242025!$AB$3:$AB$1315,DataRegularSeason20242025!$B$3:$B$1315, "&lt;=" &amp; CM$1, DataRegularSeason20242025!$E$3:$E$1315, $A30)</f>
        <v>13</v>
      </c>
      <c r="CN30">
        <f>SUMIFS(DataRegularSeason20242025!$AA$3:$AA$1315,DataRegularSeason20242025!$B$3:$B$1315, "&lt;=" &amp; CN$1, DataRegularSeason20242025!$D$3:$D$1315, $A30)+SUMIFS(DataRegularSeason20242025!$AB$3:$AB$1315,DataRegularSeason20242025!$B$3:$B$1315, "&lt;=" &amp; CN$1, DataRegularSeason20242025!$E$3:$E$1315, $A30)</f>
        <v>13</v>
      </c>
      <c r="CO30">
        <f>SUMIFS(DataRegularSeason20242025!$AA$3:$AA$1315,DataRegularSeason20242025!$B$3:$B$1315, "&lt;=" &amp; CO$1, DataRegularSeason20242025!$D$3:$D$1315, $A30)+SUMIFS(DataRegularSeason20242025!$AB$3:$AB$1315,DataRegularSeason20242025!$B$3:$B$1315, "&lt;=" &amp; CO$1, DataRegularSeason20242025!$E$3:$E$1315, $A30)</f>
        <v>13</v>
      </c>
      <c r="CP30">
        <f>SUMIFS(DataRegularSeason20242025!$AA$3:$AA$1315,DataRegularSeason20242025!$B$3:$B$1315, "&lt;=" &amp; CP$1, DataRegularSeason20242025!$D$3:$D$1315, $A30)+SUMIFS(DataRegularSeason20242025!$AB$3:$AB$1315,DataRegularSeason20242025!$B$3:$B$1315, "&lt;=" &amp; CP$1, DataRegularSeason20242025!$E$3:$E$1315, $A30)</f>
        <v>13</v>
      </c>
      <c r="CQ30">
        <f>SUMIFS(DataRegularSeason20242025!$AA$3:$AA$1315,DataRegularSeason20242025!$B$3:$B$1315, "&lt;=" &amp; CQ$1, DataRegularSeason20242025!$D$3:$D$1315, $A30)+SUMIFS(DataRegularSeason20242025!$AB$3:$AB$1315,DataRegularSeason20242025!$B$3:$B$1315, "&lt;=" &amp; CQ$1, DataRegularSeason20242025!$E$3:$E$1315, $A30)</f>
        <v>13</v>
      </c>
      <c r="CR30">
        <f>SUMIFS(DataRegularSeason20242025!$AA$3:$AA$1315,DataRegularSeason20242025!$B$3:$B$1315, "&lt;=" &amp; CR$1, DataRegularSeason20242025!$D$3:$D$1315, $A30)+SUMIFS(DataRegularSeason20242025!$AB$3:$AB$1315,DataRegularSeason20242025!$B$3:$B$1315, "&lt;=" &amp; CR$1, DataRegularSeason20242025!$E$3:$E$1315, $A30)</f>
        <v>13</v>
      </c>
      <c r="CS30">
        <f>SUMIFS(DataRegularSeason20242025!$AA$3:$AA$1315,DataRegularSeason20242025!$B$3:$B$1315, "&lt;=" &amp; CS$1, DataRegularSeason20242025!$D$3:$D$1315, $A30)+SUMIFS(DataRegularSeason20242025!$AB$3:$AB$1315,DataRegularSeason20242025!$B$3:$B$1315, "&lt;=" &amp; CS$1, DataRegularSeason20242025!$E$3:$E$1315, $A30)</f>
        <v>13</v>
      </c>
      <c r="CT30">
        <f>SUMIFS(DataRegularSeason20242025!$AA$3:$AA$1315,DataRegularSeason20242025!$B$3:$B$1315, "&lt;=" &amp; CT$1, DataRegularSeason20242025!$D$3:$D$1315, $A30)+SUMIFS(DataRegularSeason20242025!$AB$3:$AB$1315,DataRegularSeason20242025!$B$3:$B$1315, "&lt;=" &amp; CT$1, DataRegularSeason20242025!$E$3:$E$1315, $A30)</f>
        <v>13</v>
      </c>
      <c r="CU30">
        <f>SUMIFS(DataRegularSeason20242025!$AA$3:$AA$1315,DataRegularSeason20242025!$B$3:$B$1315, "&lt;=" &amp; CU$1, DataRegularSeason20242025!$D$3:$D$1315, $A30)+SUMIFS(DataRegularSeason20242025!$AB$3:$AB$1315,DataRegularSeason20242025!$B$3:$B$1315, "&lt;=" &amp; CU$1, DataRegularSeason20242025!$E$3:$E$1315, $A30)</f>
        <v>13</v>
      </c>
      <c r="CV30">
        <f>SUMIFS(DataRegularSeason20242025!$AA$3:$AA$1315,DataRegularSeason20242025!$B$3:$B$1315, "&lt;=" &amp; CV$1, DataRegularSeason20242025!$D$3:$D$1315, $A30)+SUMIFS(DataRegularSeason20242025!$AB$3:$AB$1315,DataRegularSeason20242025!$B$3:$B$1315, "&lt;=" &amp; CV$1, DataRegularSeason20242025!$E$3:$E$1315, $A30)</f>
        <v>13</v>
      </c>
      <c r="CW30">
        <f>SUMIFS(DataRegularSeason20242025!$AA$3:$AA$1315,DataRegularSeason20242025!$B$3:$B$1315, "&lt;=" &amp; CW$1, DataRegularSeason20242025!$D$3:$D$1315, $A30)+SUMIFS(DataRegularSeason20242025!$AB$3:$AB$1315,DataRegularSeason20242025!$B$3:$B$1315, "&lt;=" &amp; CW$1, DataRegularSeason20242025!$E$3:$E$1315, $A30)</f>
        <v>13</v>
      </c>
      <c r="CX30">
        <f>SUMIFS(DataRegularSeason20242025!$AA$3:$AA$1315,DataRegularSeason20242025!$B$3:$B$1315, "&lt;=" &amp; CX$1, DataRegularSeason20242025!$D$3:$D$1315, $A30)+SUMIFS(DataRegularSeason20242025!$AB$3:$AB$1315,DataRegularSeason20242025!$B$3:$B$1315, "&lt;=" &amp; CX$1, DataRegularSeason20242025!$E$3:$E$1315, $A30)</f>
        <v>13</v>
      </c>
      <c r="CY30">
        <f>SUMIFS(DataRegularSeason20242025!$AA$3:$AA$1315,DataRegularSeason20242025!$B$3:$B$1315, "&lt;=" &amp; CY$1, DataRegularSeason20242025!$D$3:$D$1315, $A30)+SUMIFS(DataRegularSeason20242025!$AB$3:$AB$1315,DataRegularSeason20242025!$B$3:$B$1315, "&lt;=" &amp; CY$1, DataRegularSeason20242025!$E$3:$E$1315, $A30)</f>
        <v>13</v>
      </c>
      <c r="CZ30">
        <f>SUMIFS(DataRegularSeason20242025!$AA$3:$AA$1315,DataRegularSeason20242025!$B$3:$B$1315, "&lt;=" &amp; CZ$1, DataRegularSeason20242025!$D$3:$D$1315, $A30)+SUMIFS(DataRegularSeason20242025!$AB$3:$AB$1315,DataRegularSeason20242025!$B$3:$B$1315, "&lt;=" &amp; CZ$1, DataRegularSeason20242025!$E$3:$E$1315, $A30)</f>
        <v>13</v>
      </c>
      <c r="DA30">
        <f>SUMIFS(DataRegularSeason20242025!$AA$3:$AA$1315,DataRegularSeason20242025!$B$3:$B$1315, "&lt;=" &amp; DA$1, DataRegularSeason20242025!$D$3:$D$1315, $A30)+SUMIFS(DataRegularSeason20242025!$AB$3:$AB$1315,DataRegularSeason20242025!$B$3:$B$1315, "&lt;=" &amp; DA$1, DataRegularSeason20242025!$E$3:$E$1315, $A30)</f>
        <v>13</v>
      </c>
      <c r="DB30">
        <f>SUMIFS(DataRegularSeason20242025!$AA$3:$AA$1315,DataRegularSeason20242025!$B$3:$B$1315, "&lt;=" &amp; DB$1, DataRegularSeason20242025!$D$3:$D$1315, $A30)+SUMIFS(DataRegularSeason20242025!$AB$3:$AB$1315,DataRegularSeason20242025!$B$3:$B$1315, "&lt;=" &amp; DB$1, DataRegularSeason20242025!$E$3:$E$1315, $A30)</f>
        <v>13</v>
      </c>
      <c r="DC30">
        <f>SUMIFS(DataRegularSeason20242025!$AA$3:$AA$1315,DataRegularSeason20242025!$B$3:$B$1315, "&lt;=" &amp; DC$1, DataRegularSeason20242025!$D$3:$D$1315, $A30)+SUMIFS(DataRegularSeason20242025!$AB$3:$AB$1315,DataRegularSeason20242025!$B$3:$B$1315, "&lt;=" &amp; DC$1, DataRegularSeason20242025!$E$3:$E$1315, $A30)</f>
        <v>13</v>
      </c>
      <c r="DD30">
        <f>SUMIFS(DataRegularSeason20242025!$AA$3:$AA$1315,DataRegularSeason20242025!$B$3:$B$1315, "&lt;=" &amp; DD$1, DataRegularSeason20242025!$D$3:$D$1315, $A30)+SUMIFS(DataRegularSeason20242025!$AB$3:$AB$1315,DataRegularSeason20242025!$B$3:$B$1315, "&lt;=" &amp; DD$1, DataRegularSeason20242025!$E$3:$E$1315, $A30)</f>
        <v>13</v>
      </c>
      <c r="DE30">
        <f>SUMIFS(DataRegularSeason20242025!$AA$3:$AA$1315,DataRegularSeason20242025!$B$3:$B$1315, "&lt;=" &amp; DE$1, DataRegularSeason20242025!$D$3:$D$1315, $A30)+SUMIFS(DataRegularSeason20242025!$AB$3:$AB$1315,DataRegularSeason20242025!$B$3:$B$1315, "&lt;=" &amp; DE$1, DataRegularSeason20242025!$E$3:$E$1315, $A30)</f>
        <v>13</v>
      </c>
      <c r="DF30">
        <f>SUMIFS(DataRegularSeason20242025!$AA$3:$AA$1315,DataRegularSeason20242025!$B$3:$B$1315, "&lt;=" &amp; DF$1, DataRegularSeason20242025!$D$3:$D$1315, $A30)+SUMIFS(DataRegularSeason20242025!$AB$3:$AB$1315,DataRegularSeason20242025!$B$3:$B$1315, "&lt;=" &amp; DF$1, DataRegularSeason20242025!$E$3:$E$1315, $A30)</f>
        <v>13</v>
      </c>
      <c r="DG30">
        <f>SUMIFS(DataRegularSeason20242025!$AA$3:$AA$1315,DataRegularSeason20242025!$B$3:$B$1315, "&lt;=" &amp; DG$1, DataRegularSeason20242025!$D$3:$D$1315, $A30)+SUMIFS(DataRegularSeason20242025!$AB$3:$AB$1315,DataRegularSeason20242025!$B$3:$B$1315, "&lt;=" &amp; DG$1, DataRegularSeason20242025!$E$3:$E$1315, $A30)</f>
        <v>13</v>
      </c>
      <c r="DH30">
        <f>SUMIFS(DataRegularSeason20242025!$AA$3:$AA$1315,DataRegularSeason20242025!$B$3:$B$1315, "&lt;=" &amp; DH$1, DataRegularSeason20242025!$D$3:$D$1315, $A30)+SUMIFS(DataRegularSeason20242025!$AB$3:$AB$1315,DataRegularSeason20242025!$B$3:$B$1315, "&lt;=" &amp; DH$1, DataRegularSeason20242025!$E$3:$E$1315, $A30)</f>
        <v>13</v>
      </c>
      <c r="DI30">
        <f>SUMIFS(DataRegularSeason20242025!$AA$3:$AA$1315,DataRegularSeason20242025!$B$3:$B$1315, "&lt;=" &amp; DI$1, DataRegularSeason20242025!$D$3:$D$1315, $A30)+SUMIFS(DataRegularSeason20242025!$AB$3:$AB$1315,DataRegularSeason20242025!$B$3:$B$1315, "&lt;=" &amp; DI$1, DataRegularSeason20242025!$E$3:$E$1315, $A30)</f>
        <v>13</v>
      </c>
      <c r="DJ30">
        <f>SUMIFS(DataRegularSeason20242025!$AA$3:$AA$1315,DataRegularSeason20242025!$B$3:$B$1315, "&lt;=" &amp; DJ$1, DataRegularSeason20242025!$D$3:$D$1315, $A30)+SUMIFS(DataRegularSeason20242025!$AB$3:$AB$1315,DataRegularSeason20242025!$B$3:$B$1315, "&lt;=" &amp; DJ$1, DataRegularSeason20242025!$E$3:$E$1315, $A30)</f>
        <v>13</v>
      </c>
      <c r="DK30">
        <f>SUMIFS(DataRegularSeason20242025!$AA$3:$AA$1315,DataRegularSeason20242025!$B$3:$B$1315, "&lt;=" &amp; DK$1, DataRegularSeason20242025!$D$3:$D$1315, $A30)+SUMIFS(DataRegularSeason20242025!$AB$3:$AB$1315,DataRegularSeason20242025!$B$3:$B$1315, "&lt;=" &amp; DK$1, DataRegularSeason20242025!$E$3:$E$1315, $A30)</f>
        <v>13</v>
      </c>
      <c r="DL30">
        <f>SUMIFS(DataRegularSeason20242025!$AA$3:$AA$1315,DataRegularSeason20242025!$B$3:$B$1315, "&lt;=" &amp; DL$1, DataRegularSeason20242025!$D$3:$D$1315, $A30)+SUMIFS(DataRegularSeason20242025!$AB$3:$AB$1315,DataRegularSeason20242025!$B$3:$B$1315, "&lt;=" &amp; DL$1, DataRegularSeason20242025!$E$3:$E$1315, $A30)</f>
        <v>13</v>
      </c>
      <c r="DM30">
        <f>SUMIFS(DataRegularSeason20242025!$AA$3:$AA$1315,DataRegularSeason20242025!$B$3:$B$1315, "&lt;=" &amp; DM$1, DataRegularSeason20242025!$D$3:$D$1315, $A30)+SUMIFS(DataRegularSeason20242025!$AB$3:$AB$1315,DataRegularSeason20242025!$B$3:$B$1315, "&lt;=" &amp; DM$1, DataRegularSeason20242025!$E$3:$E$1315, $A30)</f>
        <v>13</v>
      </c>
      <c r="DN30">
        <f>SUMIFS(DataRegularSeason20242025!$AA$3:$AA$1315,DataRegularSeason20242025!$B$3:$B$1315, "&lt;=" &amp; DN$1, DataRegularSeason20242025!$D$3:$D$1315, $A30)+SUMIFS(DataRegularSeason20242025!$AB$3:$AB$1315,DataRegularSeason20242025!$B$3:$B$1315, "&lt;=" &amp; DN$1, DataRegularSeason20242025!$E$3:$E$1315, $A30)</f>
        <v>13</v>
      </c>
      <c r="DO30">
        <f>SUMIFS(DataRegularSeason20242025!$AA$3:$AA$1315,DataRegularSeason20242025!$B$3:$B$1315, "&lt;=" &amp; DO$1, DataRegularSeason20242025!$D$3:$D$1315, $A30)+SUMIFS(DataRegularSeason20242025!$AB$3:$AB$1315,DataRegularSeason20242025!$B$3:$B$1315, "&lt;=" &amp; DO$1, DataRegularSeason20242025!$E$3:$E$1315, $A30)</f>
        <v>13</v>
      </c>
      <c r="DP30">
        <f>SUMIFS(DataRegularSeason20242025!$AA$3:$AA$1315,DataRegularSeason20242025!$B$3:$B$1315, "&lt;=" &amp; DP$1, DataRegularSeason20242025!$D$3:$D$1315, $A30)+SUMIFS(DataRegularSeason20242025!$AB$3:$AB$1315,DataRegularSeason20242025!$B$3:$B$1315, "&lt;=" &amp; DP$1, DataRegularSeason20242025!$E$3:$E$1315, $A30)</f>
        <v>13</v>
      </c>
      <c r="DQ30">
        <f>SUMIFS(DataRegularSeason20242025!$AA$3:$AA$1315,DataRegularSeason20242025!$B$3:$B$1315, "&lt;=" &amp; DQ$1, DataRegularSeason20242025!$D$3:$D$1315, $A30)+SUMIFS(DataRegularSeason20242025!$AB$3:$AB$1315,DataRegularSeason20242025!$B$3:$B$1315, "&lt;=" &amp; DQ$1, DataRegularSeason20242025!$E$3:$E$1315, $A30)</f>
        <v>13</v>
      </c>
      <c r="DR30">
        <f>SUMIFS(DataRegularSeason20242025!$AA$3:$AA$1315,DataRegularSeason20242025!$B$3:$B$1315, "&lt;=" &amp; DR$1, DataRegularSeason20242025!$D$3:$D$1315, $A30)+SUMIFS(DataRegularSeason20242025!$AB$3:$AB$1315,DataRegularSeason20242025!$B$3:$B$1315, "&lt;=" &amp; DR$1, DataRegularSeason20242025!$E$3:$E$1315, $A30)</f>
        <v>13</v>
      </c>
      <c r="DS30">
        <f>SUMIFS(DataRegularSeason20242025!$AA$3:$AA$1315,DataRegularSeason20242025!$B$3:$B$1315, "&lt;=" &amp; DS$1, DataRegularSeason20242025!$D$3:$D$1315, $A30)+SUMIFS(DataRegularSeason20242025!$AB$3:$AB$1315,DataRegularSeason20242025!$B$3:$B$1315, "&lt;=" &amp; DS$1, DataRegularSeason20242025!$E$3:$E$1315, $A30)</f>
        <v>13</v>
      </c>
      <c r="DT30">
        <f>SUMIFS(DataRegularSeason20242025!$AA$3:$AA$1315,DataRegularSeason20242025!$B$3:$B$1315, "&lt;=" &amp; DT$1, DataRegularSeason20242025!$D$3:$D$1315, $A30)+SUMIFS(DataRegularSeason20242025!$AB$3:$AB$1315,DataRegularSeason20242025!$B$3:$B$1315, "&lt;=" &amp; DT$1, DataRegularSeason20242025!$E$3:$E$1315, $A30)</f>
        <v>13</v>
      </c>
      <c r="DU30">
        <f>SUMIFS(DataRegularSeason20242025!$AA$3:$AA$1315,DataRegularSeason20242025!$B$3:$B$1315, "&lt;=" &amp; DU$1, DataRegularSeason20242025!$D$3:$D$1315, $A30)+SUMIFS(DataRegularSeason20242025!$AB$3:$AB$1315,DataRegularSeason20242025!$B$3:$B$1315, "&lt;=" &amp; DU$1, DataRegularSeason20242025!$E$3:$E$1315, $A30)</f>
        <v>13</v>
      </c>
      <c r="DV30">
        <f>SUMIFS(DataRegularSeason20242025!$AA$3:$AA$1315,DataRegularSeason20242025!$B$3:$B$1315, "&lt;=" &amp; DV$1, DataRegularSeason20242025!$D$3:$D$1315, $A30)+SUMIFS(DataRegularSeason20242025!$AB$3:$AB$1315,DataRegularSeason20242025!$B$3:$B$1315, "&lt;=" &amp; DV$1, DataRegularSeason20242025!$E$3:$E$1315, $A30)</f>
        <v>13</v>
      </c>
      <c r="DW30">
        <f>SUMIFS(DataRegularSeason20242025!$AA$3:$AA$1315,DataRegularSeason20242025!$B$3:$B$1315, "&lt;=" &amp; DW$1, DataRegularSeason20242025!$D$3:$D$1315, $A30)+SUMIFS(DataRegularSeason20242025!$AB$3:$AB$1315,DataRegularSeason20242025!$B$3:$B$1315, "&lt;=" &amp; DW$1, DataRegularSeason20242025!$E$3:$E$1315, $A30)</f>
        <v>13</v>
      </c>
      <c r="DX30">
        <f>SUMIFS(DataRegularSeason20242025!$AA$3:$AA$1315,DataRegularSeason20242025!$B$3:$B$1315, "&lt;=" &amp; DX$1, DataRegularSeason20242025!$D$3:$D$1315, $A30)+SUMIFS(DataRegularSeason20242025!$AB$3:$AB$1315,DataRegularSeason20242025!$B$3:$B$1315, "&lt;=" &amp; DX$1, DataRegularSeason20242025!$E$3:$E$1315, $A30)</f>
        <v>13</v>
      </c>
      <c r="DY30">
        <f>SUMIFS(DataRegularSeason20242025!$AA$3:$AA$1315,DataRegularSeason20242025!$B$3:$B$1315, "&lt;=" &amp; DY$1, DataRegularSeason20242025!$D$3:$D$1315, $A30)+SUMIFS(DataRegularSeason20242025!$AB$3:$AB$1315,DataRegularSeason20242025!$B$3:$B$1315, "&lt;=" &amp; DY$1, DataRegularSeason20242025!$E$3:$E$1315, $A30)</f>
        <v>13</v>
      </c>
      <c r="DZ30">
        <f>SUMIFS(DataRegularSeason20242025!$AA$3:$AA$1315,DataRegularSeason20242025!$B$3:$B$1315, "&lt;=" &amp; DZ$1, DataRegularSeason20242025!$D$3:$D$1315, $A30)+SUMIFS(DataRegularSeason20242025!$AB$3:$AB$1315,DataRegularSeason20242025!$B$3:$B$1315, "&lt;=" &amp; DZ$1, DataRegularSeason20242025!$E$3:$E$1315, $A30)</f>
        <v>13</v>
      </c>
      <c r="EA30">
        <f>SUMIFS(DataRegularSeason20242025!$AA$3:$AA$1315,DataRegularSeason20242025!$B$3:$B$1315, "&lt;=" &amp; EA$1, DataRegularSeason20242025!$D$3:$D$1315, $A30)+SUMIFS(DataRegularSeason20242025!$AB$3:$AB$1315,DataRegularSeason20242025!$B$3:$B$1315, "&lt;=" &amp; EA$1, DataRegularSeason20242025!$E$3:$E$1315, $A30)</f>
        <v>13</v>
      </c>
      <c r="EB30">
        <f>SUMIFS(DataRegularSeason20242025!$AA$3:$AA$1315,DataRegularSeason20242025!$B$3:$B$1315, "&lt;=" &amp; EB$1, DataRegularSeason20242025!$D$3:$D$1315, $A30)+SUMIFS(DataRegularSeason20242025!$AB$3:$AB$1315,DataRegularSeason20242025!$B$3:$B$1315, "&lt;=" &amp; EB$1, DataRegularSeason20242025!$E$3:$E$1315, $A30)</f>
        <v>13</v>
      </c>
      <c r="EC30">
        <f>SUMIFS(DataRegularSeason20242025!$AA$3:$AA$1315,DataRegularSeason20242025!$B$3:$B$1315, "&lt;=" &amp; EC$1, DataRegularSeason20242025!$D$3:$D$1315, $A30)+SUMIFS(DataRegularSeason20242025!$AB$3:$AB$1315,DataRegularSeason20242025!$B$3:$B$1315, "&lt;=" &amp; EC$1, DataRegularSeason20242025!$E$3:$E$1315, $A30)</f>
        <v>13</v>
      </c>
      <c r="ED30">
        <f>SUMIFS(DataRegularSeason20242025!$AA$3:$AA$1315,DataRegularSeason20242025!$B$3:$B$1315, "&lt;=" &amp; ED$1, DataRegularSeason20242025!$D$3:$D$1315, $A30)+SUMIFS(DataRegularSeason20242025!$AB$3:$AB$1315,DataRegularSeason20242025!$B$3:$B$1315, "&lt;=" &amp; ED$1, DataRegularSeason20242025!$E$3:$E$1315, $A30)</f>
        <v>13</v>
      </c>
      <c r="EE30">
        <f>SUMIFS(DataRegularSeason20242025!$AA$3:$AA$1315,DataRegularSeason20242025!$B$3:$B$1315, "&lt;=" &amp; EE$1, DataRegularSeason20242025!$D$3:$D$1315, $A30)+SUMIFS(DataRegularSeason20242025!$AB$3:$AB$1315,DataRegularSeason20242025!$B$3:$B$1315, "&lt;=" &amp; EE$1, DataRegularSeason20242025!$E$3:$E$1315, $A30)</f>
        <v>13</v>
      </c>
      <c r="EF30">
        <f>SUMIFS(DataRegularSeason20242025!$AA$3:$AA$1315,DataRegularSeason20242025!$B$3:$B$1315, "&lt;=" &amp; EF$1, DataRegularSeason20242025!$D$3:$D$1315, $A30)+SUMIFS(DataRegularSeason20242025!$AB$3:$AB$1315,DataRegularSeason20242025!$B$3:$B$1315, "&lt;=" &amp; EF$1, DataRegularSeason20242025!$E$3:$E$1315, $A30)</f>
        <v>13</v>
      </c>
      <c r="EG30">
        <f>SUMIFS(DataRegularSeason20242025!$AA$3:$AA$1315,DataRegularSeason20242025!$B$3:$B$1315, "&lt;=" &amp; EG$1, DataRegularSeason20242025!$D$3:$D$1315, $A30)+SUMIFS(DataRegularSeason20242025!$AB$3:$AB$1315,DataRegularSeason20242025!$B$3:$B$1315, "&lt;=" &amp; EG$1, DataRegularSeason20242025!$E$3:$E$1315, $A30)</f>
        <v>13</v>
      </c>
      <c r="EH30">
        <f>SUMIFS(DataRegularSeason20242025!$AA$3:$AA$1315,DataRegularSeason20242025!$B$3:$B$1315, "&lt;=" &amp; EH$1, DataRegularSeason20242025!$D$3:$D$1315, $A30)+SUMIFS(DataRegularSeason20242025!$AB$3:$AB$1315,DataRegularSeason20242025!$B$3:$B$1315, "&lt;=" &amp; EH$1, DataRegularSeason20242025!$E$3:$E$1315, $A30)</f>
        <v>13</v>
      </c>
      <c r="EI30">
        <f>SUMIFS(DataRegularSeason20242025!$AA$3:$AA$1315,DataRegularSeason20242025!$B$3:$B$1315, "&lt;=" &amp; EI$1, DataRegularSeason20242025!$D$3:$D$1315, $A30)+SUMIFS(DataRegularSeason20242025!$AB$3:$AB$1315,DataRegularSeason20242025!$B$3:$B$1315, "&lt;=" &amp; EI$1, DataRegularSeason20242025!$E$3:$E$1315, $A30)</f>
        <v>13</v>
      </c>
      <c r="EJ30">
        <f>SUMIFS(DataRegularSeason20242025!$AA$3:$AA$1315,DataRegularSeason20242025!$B$3:$B$1315, "&lt;=" &amp; EJ$1, DataRegularSeason20242025!$D$3:$D$1315, $A30)+SUMIFS(DataRegularSeason20242025!$AB$3:$AB$1315,DataRegularSeason20242025!$B$3:$B$1315, "&lt;=" &amp; EJ$1, DataRegularSeason20242025!$E$3:$E$1315, $A30)</f>
        <v>13</v>
      </c>
      <c r="EK30">
        <f>SUMIFS(DataRegularSeason20242025!$AA$3:$AA$1315,DataRegularSeason20242025!$B$3:$B$1315, "&lt;=" &amp; EK$1, DataRegularSeason20242025!$D$3:$D$1315, $A30)+SUMIFS(DataRegularSeason20242025!$AB$3:$AB$1315,DataRegularSeason20242025!$B$3:$B$1315, "&lt;=" &amp; EK$1, DataRegularSeason20242025!$E$3:$E$1315, $A30)</f>
        <v>13</v>
      </c>
      <c r="EL30">
        <f>SUMIFS(DataRegularSeason20242025!$AA$3:$AA$1315,DataRegularSeason20242025!$B$3:$B$1315, "&lt;=" &amp; EL$1, DataRegularSeason20242025!$D$3:$D$1315, $A30)+SUMIFS(DataRegularSeason20242025!$AB$3:$AB$1315,DataRegularSeason20242025!$B$3:$B$1315, "&lt;=" &amp; EL$1, DataRegularSeason20242025!$E$3:$E$1315, $A30)</f>
        <v>13</v>
      </c>
      <c r="EM30">
        <f>SUMIFS(DataRegularSeason20242025!$AA$3:$AA$1315,DataRegularSeason20242025!$B$3:$B$1315, "&lt;=" &amp; EM$1, DataRegularSeason20242025!$D$3:$D$1315, $A30)+SUMIFS(DataRegularSeason20242025!$AB$3:$AB$1315,DataRegularSeason20242025!$B$3:$B$1315, "&lt;=" &amp; EM$1, DataRegularSeason20242025!$E$3:$E$1315, $A30)</f>
        <v>13</v>
      </c>
      <c r="EN30">
        <f>SUMIFS(DataRegularSeason20242025!$AA$3:$AA$1315,DataRegularSeason20242025!$B$3:$B$1315, "&lt;=" &amp; EN$1, DataRegularSeason20242025!$D$3:$D$1315, $A30)+SUMIFS(DataRegularSeason20242025!$AB$3:$AB$1315,DataRegularSeason20242025!$B$3:$B$1315, "&lt;=" &amp; EN$1, DataRegularSeason20242025!$E$3:$E$1315, $A30)</f>
        <v>13</v>
      </c>
      <c r="EO30">
        <f>SUMIFS(DataRegularSeason20242025!$AA$3:$AA$1315,DataRegularSeason20242025!$B$3:$B$1315, "&lt;=" &amp; EO$1, DataRegularSeason20242025!$D$3:$D$1315, $A30)+SUMIFS(DataRegularSeason20242025!$AB$3:$AB$1315,DataRegularSeason20242025!$B$3:$B$1315, "&lt;=" &amp; EO$1, DataRegularSeason20242025!$E$3:$E$1315, $A30)</f>
        <v>13</v>
      </c>
      <c r="EP30">
        <f>SUMIFS(DataRegularSeason20242025!$AA$3:$AA$1315,DataRegularSeason20242025!$B$3:$B$1315, "&lt;=" &amp; EP$1, DataRegularSeason20242025!$D$3:$D$1315, $A30)+SUMIFS(DataRegularSeason20242025!$AB$3:$AB$1315,DataRegularSeason20242025!$B$3:$B$1315, "&lt;=" &amp; EP$1, DataRegularSeason20242025!$E$3:$E$1315, $A30)</f>
        <v>13</v>
      </c>
      <c r="EQ30">
        <f>SUMIFS(DataRegularSeason20242025!$AA$3:$AA$1315,DataRegularSeason20242025!$B$3:$B$1315, "&lt;=" &amp; EQ$1, DataRegularSeason20242025!$D$3:$D$1315, $A30)+SUMIFS(DataRegularSeason20242025!$AB$3:$AB$1315,DataRegularSeason20242025!$B$3:$B$1315, "&lt;=" &amp; EQ$1, DataRegularSeason20242025!$E$3:$E$1315, $A30)</f>
        <v>13</v>
      </c>
      <c r="ER30">
        <f>SUMIFS(DataRegularSeason20242025!$AA$3:$AA$1315,DataRegularSeason20242025!$B$3:$B$1315, "&lt;=" &amp; ER$1, DataRegularSeason20242025!$D$3:$D$1315, $A30)+SUMIFS(DataRegularSeason20242025!$AB$3:$AB$1315,DataRegularSeason20242025!$B$3:$B$1315, "&lt;=" &amp; ER$1, DataRegularSeason20242025!$E$3:$E$1315, $A30)</f>
        <v>13</v>
      </c>
      <c r="ES30">
        <f>SUMIFS(DataRegularSeason20242025!$AA$3:$AA$1315,DataRegularSeason20242025!$B$3:$B$1315, "&lt;=" &amp; ES$1, DataRegularSeason20242025!$D$3:$D$1315, $A30)+SUMIFS(DataRegularSeason20242025!$AB$3:$AB$1315,DataRegularSeason20242025!$B$3:$B$1315, "&lt;=" &amp; ES$1, DataRegularSeason20242025!$E$3:$E$1315, $A30)</f>
        <v>13</v>
      </c>
      <c r="ET30">
        <f>SUMIFS(DataRegularSeason20242025!$AA$3:$AA$1315,DataRegularSeason20242025!$B$3:$B$1315, "&lt;=" &amp; ET$1, DataRegularSeason20242025!$D$3:$D$1315, $A30)+SUMIFS(DataRegularSeason20242025!$AB$3:$AB$1315,DataRegularSeason20242025!$B$3:$B$1315, "&lt;=" &amp; ET$1, DataRegularSeason20242025!$E$3:$E$1315, $A30)</f>
        <v>13</v>
      </c>
      <c r="EU30">
        <f>SUMIFS(DataRegularSeason20242025!$AA$3:$AA$1315,DataRegularSeason20242025!$B$3:$B$1315, "&lt;=" &amp; EU$1, DataRegularSeason20242025!$D$3:$D$1315, $A30)+SUMIFS(DataRegularSeason20242025!$AB$3:$AB$1315,DataRegularSeason20242025!$B$3:$B$1315, "&lt;=" &amp; EU$1, DataRegularSeason20242025!$E$3:$E$1315, $A30)</f>
        <v>13</v>
      </c>
      <c r="EV30">
        <f>SUMIFS(DataRegularSeason20242025!$AA$3:$AA$1315,DataRegularSeason20242025!$B$3:$B$1315, "&lt;=" &amp; EV$1, DataRegularSeason20242025!$D$3:$D$1315, $A30)+SUMIFS(DataRegularSeason20242025!$AB$3:$AB$1315,DataRegularSeason20242025!$B$3:$B$1315, "&lt;=" &amp; EV$1, DataRegularSeason20242025!$E$3:$E$1315, $A30)</f>
        <v>13</v>
      </c>
      <c r="EW30">
        <f>SUMIFS(DataRegularSeason20242025!$AA$3:$AA$1315,DataRegularSeason20242025!$B$3:$B$1315, "&lt;=" &amp; EW$1, DataRegularSeason20242025!$D$3:$D$1315, $A30)+SUMIFS(DataRegularSeason20242025!$AB$3:$AB$1315,DataRegularSeason20242025!$B$3:$B$1315, "&lt;=" &amp; EW$1, DataRegularSeason20242025!$E$3:$E$1315, $A30)</f>
        <v>13</v>
      </c>
      <c r="EX30">
        <f>SUMIFS(DataRegularSeason20242025!$AA$3:$AA$1315,DataRegularSeason20242025!$B$3:$B$1315, "&lt;=" &amp; EX$1, DataRegularSeason20242025!$D$3:$D$1315, $A30)+SUMIFS(DataRegularSeason20242025!$AB$3:$AB$1315,DataRegularSeason20242025!$B$3:$B$1315, "&lt;=" &amp; EX$1, DataRegularSeason20242025!$E$3:$E$1315, $A30)</f>
        <v>13</v>
      </c>
      <c r="EY30">
        <f>SUMIFS(DataRegularSeason20242025!$AA$3:$AA$1315,DataRegularSeason20242025!$B$3:$B$1315, "&lt;=" &amp; EY$1, DataRegularSeason20242025!$D$3:$D$1315, $A30)+SUMIFS(DataRegularSeason20242025!$AB$3:$AB$1315,DataRegularSeason20242025!$B$3:$B$1315, "&lt;=" &amp; EY$1, DataRegularSeason20242025!$E$3:$E$1315, $A30)</f>
        <v>13</v>
      </c>
      <c r="EZ30">
        <f>SUMIFS(DataRegularSeason20242025!$AA$3:$AA$1315,DataRegularSeason20242025!$B$3:$B$1315, "&lt;=" &amp; EZ$1, DataRegularSeason20242025!$D$3:$D$1315, $A30)+SUMIFS(DataRegularSeason20242025!$AB$3:$AB$1315,DataRegularSeason20242025!$B$3:$B$1315, "&lt;=" &amp; EZ$1, DataRegularSeason20242025!$E$3:$E$1315, $A30)</f>
        <v>13</v>
      </c>
      <c r="FA30">
        <f>SUMIFS(DataRegularSeason20242025!$AA$3:$AA$1315,DataRegularSeason20242025!$B$3:$B$1315, "&lt;=" &amp; FA$1, DataRegularSeason20242025!$D$3:$D$1315, $A30)+SUMIFS(DataRegularSeason20242025!$AB$3:$AB$1315,DataRegularSeason20242025!$B$3:$B$1315, "&lt;=" &amp; FA$1, DataRegularSeason20242025!$E$3:$E$1315, $A30)</f>
        <v>13</v>
      </c>
      <c r="FB30">
        <f>SUMIFS(DataRegularSeason20242025!$AA$3:$AA$1315,DataRegularSeason20242025!$B$3:$B$1315, "&lt;=" &amp; FB$1, DataRegularSeason20242025!$D$3:$D$1315, $A30)+SUMIFS(DataRegularSeason20242025!$AB$3:$AB$1315,DataRegularSeason20242025!$B$3:$B$1315, "&lt;=" &amp; FB$1, DataRegularSeason20242025!$E$3:$E$1315, $A30)</f>
        <v>13</v>
      </c>
      <c r="FC30">
        <f>SUMIFS(DataRegularSeason20242025!$AA$3:$AA$1315,DataRegularSeason20242025!$B$3:$B$1315, "&lt;=" &amp; FC$1, DataRegularSeason20242025!$D$3:$D$1315, $A30)+SUMIFS(DataRegularSeason20242025!$AB$3:$AB$1315,DataRegularSeason20242025!$B$3:$B$1315, "&lt;=" &amp; FC$1, DataRegularSeason20242025!$E$3:$E$1315, $A30)</f>
        <v>13</v>
      </c>
      <c r="FD30">
        <f>SUMIFS(DataRegularSeason20242025!$AA$3:$AA$1315,DataRegularSeason20242025!$B$3:$B$1315, "&lt;=" &amp; FD$1, DataRegularSeason20242025!$D$3:$D$1315, $A30)+SUMIFS(DataRegularSeason20242025!$AB$3:$AB$1315,DataRegularSeason20242025!$B$3:$B$1315, "&lt;=" &amp; FD$1, DataRegularSeason20242025!$E$3:$E$1315, $A30)</f>
        <v>13</v>
      </c>
      <c r="FE30">
        <f>SUMIFS(DataRegularSeason20242025!$AA$3:$AA$1315,DataRegularSeason20242025!$B$3:$B$1315, "&lt;=" &amp; FE$1, DataRegularSeason20242025!$D$3:$D$1315, $A30)+SUMIFS(DataRegularSeason20242025!$AB$3:$AB$1315,DataRegularSeason20242025!$B$3:$B$1315, "&lt;=" &amp; FE$1, DataRegularSeason20242025!$E$3:$E$1315, $A30)</f>
        <v>13</v>
      </c>
      <c r="FF30">
        <f>SUMIFS(DataRegularSeason20242025!$AA$3:$AA$1315,DataRegularSeason20242025!$B$3:$B$1315, "&lt;=" &amp; FF$1, DataRegularSeason20242025!$D$3:$D$1315, $A30)+SUMIFS(DataRegularSeason20242025!$AB$3:$AB$1315,DataRegularSeason20242025!$B$3:$B$1315, "&lt;=" &amp; FF$1, DataRegularSeason20242025!$E$3:$E$1315, $A30)</f>
        <v>13</v>
      </c>
      <c r="FG30">
        <f>SUMIFS(DataRegularSeason20242025!$AA$3:$AA$1315,DataRegularSeason20242025!$B$3:$B$1315, "&lt;=" &amp; FG$1, DataRegularSeason20242025!$D$3:$D$1315, $A30)+SUMIFS(DataRegularSeason20242025!$AB$3:$AB$1315,DataRegularSeason20242025!$B$3:$B$1315, "&lt;=" &amp; FG$1, DataRegularSeason20242025!$E$3:$E$1315, $A30)</f>
        <v>13</v>
      </c>
      <c r="FH30">
        <f>SUMIFS(DataRegularSeason20242025!$AA$3:$AA$1315,DataRegularSeason20242025!$B$3:$B$1315, "&lt;=" &amp; FH$1, DataRegularSeason20242025!$D$3:$D$1315, $A30)+SUMIFS(DataRegularSeason20242025!$AB$3:$AB$1315,DataRegularSeason20242025!$B$3:$B$1315, "&lt;=" &amp; FH$1, DataRegularSeason20242025!$E$3:$E$1315, $A30)</f>
        <v>13</v>
      </c>
      <c r="FI30">
        <f>SUMIFS(DataRegularSeason20242025!$AA$3:$AA$1315,DataRegularSeason20242025!$B$3:$B$1315, "&lt;=" &amp; FI$1, DataRegularSeason20242025!$D$3:$D$1315, $A30)+SUMIFS(DataRegularSeason20242025!$AB$3:$AB$1315,DataRegularSeason20242025!$B$3:$B$1315, "&lt;=" &amp; FI$1, DataRegularSeason20242025!$E$3:$E$1315, $A30)</f>
        <v>13</v>
      </c>
      <c r="FJ30">
        <f>SUMIFS(DataRegularSeason20242025!$AA$3:$AA$1315,DataRegularSeason20242025!$B$3:$B$1315, "&lt;=" &amp; FJ$1, DataRegularSeason20242025!$D$3:$D$1315, $A30)+SUMIFS(DataRegularSeason20242025!$AB$3:$AB$1315,DataRegularSeason20242025!$B$3:$B$1315, "&lt;=" &amp; FJ$1, DataRegularSeason20242025!$E$3:$E$1315, $A30)</f>
        <v>13</v>
      </c>
      <c r="FK30">
        <f>SUMIFS(DataRegularSeason20242025!$AA$3:$AA$1315,DataRegularSeason20242025!$B$3:$B$1315, "&lt;=" &amp; FK$1, DataRegularSeason20242025!$D$3:$D$1315, $A30)+SUMIFS(DataRegularSeason20242025!$AB$3:$AB$1315,DataRegularSeason20242025!$B$3:$B$1315, "&lt;=" &amp; FK$1, DataRegularSeason20242025!$E$3:$E$1315, $A30)</f>
        <v>13</v>
      </c>
      <c r="FL30">
        <f>SUMIFS(DataRegularSeason20242025!$AA$3:$AA$1315,DataRegularSeason20242025!$B$3:$B$1315, "&lt;=" &amp; FL$1, DataRegularSeason20242025!$D$3:$D$1315, $A30)+SUMIFS(DataRegularSeason20242025!$AB$3:$AB$1315,DataRegularSeason20242025!$B$3:$B$1315, "&lt;=" &amp; FL$1, DataRegularSeason20242025!$E$3:$E$1315, $A30)</f>
        <v>13</v>
      </c>
      <c r="FM30">
        <f>SUMIFS(DataRegularSeason20242025!$AA$3:$AA$1315,DataRegularSeason20242025!$B$3:$B$1315, "&lt;=" &amp; FM$1, DataRegularSeason20242025!$D$3:$D$1315, $A30)+SUMIFS(DataRegularSeason20242025!$AB$3:$AB$1315,DataRegularSeason20242025!$B$3:$B$1315, "&lt;=" &amp; FM$1, DataRegularSeason20242025!$E$3:$E$1315, $A30)</f>
        <v>13</v>
      </c>
      <c r="FN30">
        <f>SUMIFS(DataRegularSeason20242025!$AA$3:$AA$1315,DataRegularSeason20242025!$B$3:$B$1315, "&lt;=" &amp; FN$1, DataRegularSeason20242025!$D$3:$D$1315, $A30)+SUMIFS(DataRegularSeason20242025!$AB$3:$AB$1315,DataRegularSeason20242025!$B$3:$B$1315, "&lt;=" &amp; FN$1, DataRegularSeason20242025!$E$3:$E$1315, $A30)</f>
        <v>13</v>
      </c>
      <c r="FO30">
        <f>SUMIFS(DataRegularSeason20242025!$AA$3:$AA$1315,DataRegularSeason20242025!$B$3:$B$1315, "&lt;=" &amp; FO$1, DataRegularSeason20242025!$D$3:$D$1315, $A30)+SUMIFS(DataRegularSeason20242025!$AB$3:$AB$1315,DataRegularSeason20242025!$B$3:$B$1315, "&lt;=" &amp; FO$1, DataRegularSeason20242025!$E$3:$E$1315, $A30)</f>
        <v>13</v>
      </c>
      <c r="FP30">
        <f>SUMIFS(DataRegularSeason20242025!$AA$3:$AA$1315,DataRegularSeason20242025!$B$3:$B$1315, "&lt;=" &amp; FP$1, DataRegularSeason20242025!$D$3:$D$1315, $A30)+SUMIFS(DataRegularSeason20242025!$AB$3:$AB$1315,DataRegularSeason20242025!$B$3:$B$1315, "&lt;=" &amp; FP$1, DataRegularSeason20242025!$E$3:$E$1315, $A30)</f>
        <v>13</v>
      </c>
      <c r="FQ30">
        <f>SUMIFS(DataRegularSeason20242025!$AA$3:$AA$1315,DataRegularSeason20242025!$B$3:$B$1315, "&lt;=" &amp; FQ$1, DataRegularSeason20242025!$D$3:$D$1315, $A30)+SUMIFS(DataRegularSeason20242025!$AB$3:$AB$1315,DataRegularSeason20242025!$B$3:$B$1315, "&lt;=" &amp; FQ$1, DataRegularSeason20242025!$E$3:$E$1315, $A30)</f>
        <v>13</v>
      </c>
      <c r="FR30">
        <f>SUMIFS(DataRegularSeason20242025!$AA$3:$AA$1315,DataRegularSeason20242025!$B$3:$B$1315, "&lt;=" &amp; FR$1, DataRegularSeason20242025!$D$3:$D$1315, $A30)+SUMIFS(DataRegularSeason20242025!$AB$3:$AB$1315,DataRegularSeason20242025!$B$3:$B$1315, "&lt;=" &amp; FR$1, DataRegularSeason20242025!$E$3:$E$1315, $A30)</f>
        <v>13</v>
      </c>
      <c r="FS30">
        <f>SUMIFS(DataRegularSeason20242025!$AA$3:$AA$1315,DataRegularSeason20242025!$B$3:$B$1315, "&lt;=" &amp; FS$1, DataRegularSeason20242025!$D$3:$D$1315, $A30)+SUMIFS(DataRegularSeason20242025!$AB$3:$AB$1315,DataRegularSeason20242025!$B$3:$B$1315, "&lt;=" &amp; FS$1, DataRegularSeason20242025!$E$3:$E$1315, $A30)</f>
        <v>13</v>
      </c>
      <c r="FT30">
        <f>SUMIFS(DataRegularSeason20242025!$AA$3:$AA$1315,DataRegularSeason20242025!$B$3:$B$1315, "&lt;=" &amp; FT$1, DataRegularSeason20242025!$D$3:$D$1315, $A30)+SUMIFS(DataRegularSeason20242025!$AB$3:$AB$1315,DataRegularSeason20242025!$B$3:$B$1315, "&lt;=" &amp; FT$1, DataRegularSeason20242025!$E$3:$E$1315, $A30)</f>
        <v>13</v>
      </c>
      <c r="FU30">
        <f>SUMIFS(DataRegularSeason20242025!$AA$3:$AA$1315,DataRegularSeason20242025!$B$3:$B$1315, "&lt;=" &amp; FU$1, DataRegularSeason20242025!$D$3:$D$1315, $A30)+SUMIFS(DataRegularSeason20242025!$AB$3:$AB$1315,DataRegularSeason20242025!$B$3:$B$1315, "&lt;=" &amp; FU$1, DataRegularSeason20242025!$E$3:$E$1315, $A30)</f>
        <v>13</v>
      </c>
      <c r="FV30">
        <f>SUMIFS(DataRegularSeason20242025!$AA$3:$AA$1315,DataRegularSeason20242025!$B$3:$B$1315, "&lt;=" &amp; FV$1, DataRegularSeason20242025!$D$3:$D$1315, $A30)+SUMIFS(DataRegularSeason20242025!$AB$3:$AB$1315,DataRegularSeason20242025!$B$3:$B$1315, "&lt;=" &amp; FV$1, DataRegularSeason20242025!$E$3:$E$1315, $A30)</f>
        <v>13</v>
      </c>
      <c r="FW30">
        <f>SUMIFS(DataRegularSeason20242025!$AA$3:$AA$1315,DataRegularSeason20242025!$B$3:$B$1315, "&lt;=" &amp; FW$1, DataRegularSeason20242025!$D$3:$D$1315, $A30)+SUMIFS(DataRegularSeason20242025!$AB$3:$AB$1315,DataRegularSeason20242025!$B$3:$B$1315, "&lt;=" &amp; FW$1, DataRegularSeason20242025!$E$3:$E$1315, $A30)</f>
        <v>13</v>
      </c>
      <c r="FX30">
        <f>SUMIFS(DataRegularSeason20242025!$AA$3:$AA$1315,DataRegularSeason20242025!$B$3:$B$1315, "&lt;=" &amp; FX$1, DataRegularSeason20242025!$D$3:$D$1315, $A30)+SUMIFS(DataRegularSeason20242025!$AB$3:$AB$1315,DataRegularSeason20242025!$B$3:$B$1315, "&lt;=" &amp; FX$1, DataRegularSeason20242025!$E$3:$E$1315, $A30)</f>
        <v>13</v>
      </c>
      <c r="FY30">
        <f>SUMIFS(DataRegularSeason20242025!$AA$3:$AA$1315,DataRegularSeason20242025!$B$3:$B$1315, "&lt;=" &amp; FY$1, DataRegularSeason20242025!$D$3:$D$1315, $A30)+SUMIFS(DataRegularSeason20242025!$AB$3:$AB$1315,DataRegularSeason20242025!$B$3:$B$1315, "&lt;=" &amp; FY$1, DataRegularSeason20242025!$E$3:$E$1315, $A30)</f>
        <v>13</v>
      </c>
      <c r="FZ30">
        <f>SUMIFS(DataRegularSeason20242025!$AA$3:$AA$1315,DataRegularSeason20242025!$B$3:$B$1315, "&lt;=" &amp; FZ$1, DataRegularSeason20242025!$D$3:$D$1315, $A30)+SUMIFS(DataRegularSeason20242025!$AB$3:$AB$1315,DataRegularSeason20242025!$B$3:$B$1315, "&lt;=" &amp; FZ$1, DataRegularSeason20242025!$E$3:$E$1315, $A30)</f>
        <v>13</v>
      </c>
      <c r="GA30">
        <f>SUMIFS(DataRegularSeason20242025!$AA$3:$AA$1315,DataRegularSeason20242025!$B$3:$B$1315, "&lt;=" &amp; GA$1, DataRegularSeason20242025!$D$3:$D$1315, $A30)+SUMIFS(DataRegularSeason20242025!$AB$3:$AB$1315,DataRegularSeason20242025!$B$3:$B$1315, "&lt;=" &amp; GA$1, DataRegularSeason20242025!$E$3:$E$1315, $A30)</f>
        <v>13</v>
      </c>
      <c r="GB30">
        <f>SUMIFS(DataRegularSeason20242025!$AA$3:$AA$1315,DataRegularSeason20242025!$B$3:$B$1315, "&lt;=" &amp; GB$1, DataRegularSeason20242025!$D$3:$D$1315, $A30)+SUMIFS(DataRegularSeason20242025!$AB$3:$AB$1315,DataRegularSeason20242025!$B$3:$B$1315, "&lt;=" &amp; GB$1, DataRegularSeason20242025!$E$3:$E$1315, $A30)</f>
        <v>13</v>
      </c>
      <c r="GC30">
        <f>SUMIFS(DataRegularSeason20242025!$AA$3:$AA$1315,DataRegularSeason20242025!$B$3:$B$1315, "&lt;=" &amp; GC$1, DataRegularSeason20242025!$D$3:$D$1315, $A30)+SUMIFS(DataRegularSeason20242025!$AB$3:$AB$1315,DataRegularSeason20242025!$B$3:$B$1315, "&lt;=" &amp; GC$1, DataRegularSeason20242025!$E$3:$E$1315, $A30)</f>
        <v>13</v>
      </c>
      <c r="GD30">
        <f>SUMIFS(DataRegularSeason20242025!$AA$3:$AA$1315,DataRegularSeason20242025!$B$3:$B$1315, "&lt;=" &amp; GD$1, DataRegularSeason20242025!$D$3:$D$1315, $A30)+SUMIFS(DataRegularSeason20242025!$AB$3:$AB$1315,DataRegularSeason20242025!$B$3:$B$1315, "&lt;=" &amp; GD$1, DataRegularSeason20242025!$E$3:$E$1315, $A30)</f>
        <v>13</v>
      </c>
      <c r="GE30">
        <f>SUMIFS(DataRegularSeason20242025!$AA$3:$AA$1315,DataRegularSeason20242025!$B$3:$B$1315, "&lt;=" &amp; GE$1, DataRegularSeason20242025!$D$3:$D$1315, $A30)+SUMIFS(DataRegularSeason20242025!$AB$3:$AB$1315,DataRegularSeason20242025!$B$3:$B$1315, "&lt;=" &amp; GE$1, DataRegularSeason20242025!$E$3:$E$1315, $A30)</f>
        <v>13</v>
      </c>
      <c r="GF30">
        <f>SUMIFS(DataRegularSeason20242025!$AA$3:$AA$1315,DataRegularSeason20242025!$B$3:$B$1315, "&lt;=" &amp; GF$1, DataRegularSeason20242025!$D$3:$D$1315, $A30)+SUMIFS(DataRegularSeason20242025!$AB$3:$AB$1315,DataRegularSeason20242025!$B$3:$B$1315, "&lt;=" &amp; GF$1, DataRegularSeason20242025!$E$3:$E$1315, $A30)</f>
        <v>13</v>
      </c>
      <c r="GG30">
        <f>SUMIFS(DataRegularSeason20242025!$AA$3:$AA$1315,DataRegularSeason20242025!$B$3:$B$1315, "&lt;=" &amp; GG$1, DataRegularSeason20242025!$D$3:$D$1315, $A30)+SUMIFS(DataRegularSeason20242025!$AB$3:$AB$1315,DataRegularSeason20242025!$B$3:$B$1315, "&lt;=" &amp; GG$1, DataRegularSeason20242025!$E$3:$E$1315, $A30)</f>
        <v>13</v>
      </c>
      <c r="GH30">
        <f>SUMIFS(DataRegularSeason20242025!$AA$3:$AA$1315,DataRegularSeason20242025!$B$3:$B$1315, "&lt;=" &amp; GH$1, DataRegularSeason20242025!$D$3:$D$1315, $A30)+SUMIFS(DataRegularSeason20242025!$AB$3:$AB$1315,DataRegularSeason20242025!$B$3:$B$1315, "&lt;=" &amp; GH$1, DataRegularSeason20242025!$E$3:$E$1315, $A30)</f>
        <v>13</v>
      </c>
      <c r="GI30">
        <f>SUMIFS(DataRegularSeason20242025!$AA$3:$AA$1315,DataRegularSeason20242025!$B$3:$B$1315, "&lt;=" &amp; GI$1, DataRegularSeason20242025!$D$3:$D$1315, $A30)+SUMIFS(DataRegularSeason20242025!$AB$3:$AB$1315,DataRegularSeason20242025!$B$3:$B$1315, "&lt;=" &amp; GI$1, DataRegularSeason20242025!$E$3:$E$1315, $A30)</f>
        <v>13</v>
      </c>
      <c r="GJ30">
        <f>SUMIFS(DataRegularSeason20242025!$AA$3:$AA$1315,DataRegularSeason20242025!$B$3:$B$1315, "&lt;=" &amp; GJ$1, DataRegularSeason20242025!$D$3:$D$1315, $A30)+SUMIFS(DataRegularSeason20242025!$AB$3:$AB$1315,DataRegularSeason20242025!$B$3:$B$1315, "&lt;=" &amp; GJ$1, DataRegularSeason20242025!$E$3:$E$1315, $A30)</f>
        <v>13</v>
      </c>
      <c r="GK30">
        <f>SUMIFS(DataRegularSeason20242025!$AA$3:$AA$1315,DataRegularSeason20242025!$B$3:$B$1315, "&lt;=" &amp; GK$1, DataRegularSeason20242025!$D$3:$D$1315, $A30)+SUMIFS(DataRegularSeason20242025!$AB$3:$AB$1315,DataRegularSeason20242025!$B$3:$B$1315, "&lt;=" &amp; GK$1, DataRegularSeason20242025!$E$3:$E$1315, $A30)</f>
        <v>13</v>
      </c>
      <c r="GL30">
        <f>SUMIFS(DataRegularSeason20242025!$AA$3:$AA$1315,DataRegularSeason20242025!$B$3:$B$1315, "&lt;=" &amp; GL$1, DataRegularSeason20242025!$D$3:$D$1315, $A30)+SUMIFS(DataRegularSeason20242025!$AB$3:$AB$1315,DataRegularSeason20242025!$B$3:$B$1315, "&lt;=" &amp; GL$1, DataRegularSeason20242025!$E$3:$E$1315, $A30)</f>
        <v>13</v>
      </c>
      <c r="GM30">
        <f>SUMIFS(DataRegularSeason20242025!$AA$3:$AA$1315,DataRegularSeason20242025!$B$3:$B$1315, "&lt;=" &amp; GM$1, DataRegularSeason20242025!$D$3:$D$1315, $A30)+SUMIFS(DataRegularSeason20242025!$AB$3:$AB$1315,DataRegularSeason20242025!$B$3:$B$1315, "&lt;=" &amp; GM$1, DataRegularSeason20242025!$E$3:$E$1315, $A30)</f>
        <v>13</v>
      </c>
      <c r="GN30">
        <f>SUMIFS(DataRegularSeason20242025!$AA$3:$AA$1315,DataRegularSeason20242025!$B$3:$B$1315, "&lt;=" &amp; GN$1, DataRegularSeason20242025!$D$3:$D$1315, $A30)+SUMIFS(DataRegularSeason20242025!$AB$3:$AB$1315,DataRegularSeason20242025!$B$3:$B$1315, "&lt;=" &amp; GN$1, DataRegularSeason20242025!$E$3:$E$1315, $A30)</f>
        <v>13</v>
      </c>
      <c r="GO30">
        <f>SUMIFS(DataRegularSeason20242025!$AA$3:$AA$1315,DataRegularSeason20242025!$B$3:$B$1315, "&lt;=" &amp; GO$1, DataRegularSeason20242025!$D$3:$D$1315, $A30)+SUMIFS(DataRegularSeason20242025!$AB$3:$AB$1315,DataRegularSeason20242025!$B$3:$B$1315, "&lt;=" &amp; GO$1, DataRegularSeason20242025!$E$3:$E$1315, $A30)</f>
        <v>13</v>
      </c>
      <c r="GP30">
        <f>SUMIFS(DataRegularSeason20242025!$AA$3:$AA$1315,DataRegularSeason20242025!$B$3:$B$1315, "&lt;=" &amp; GP$1, DataRegularSeason20242025!$D$3:$D$1315, $A30)+SUMIFS(DataRegularSeason20242025!$AB$3:$AB$1315,DataRegularSeason20242025!$B$3:$B$1315, "&lt;=" &amp; GP$1, DataRegularSeason20242025!$E$3:$E$1315, $A30)</f>
        <v>13</v>
      </c>
      <c r="GQ30">
        <f>SUMIFS(DataRegularSeason20242025!$AA$3:$AA$1315,DataRegularSeason20242025!$B$3:$B$1315, "&lt;=" &amp; GQ$1, DataRegularSeason20242025!$D$3:$D$1315, $A30)+SUMIFS(DataRegularSeason20242025!$AB$3:$AB$1315,DataRegularSeason20242025!$B$3:$B$1315, "&lt;=" &amp; GQ$1, DataRegularSeason20242025!$E$3:$E$1315, $A30)</f>
        <v>13</v>
      </c>
      <c r="GR30">
        <f>SUMIFS(DataRegularSeason20242025!$AA$3:$AA$1315,DataRegularSeason20242025!$B$3:$B$1315, "&lt;=" &amp; GR$1, DataRegularSeason20242025!$D$3:$D$1315, $A30)+SUMIFS(DataRegularSeason20242025!$AB$3:$AB$1315,DataRegularSeason20242025!$B$3:$B$1315, "&lt;=" &amp; GR$1, DataRegularSeason20242025!$E$3:$E$1315, $A30)</f>
        <v>13</v>
      </c>
      <c r="GS30">
        <f>SUMIFS(DataRegularSeason20242025!$AA$3:$AA$1315,DataRegularSeason20242025!$B$3:$B$1315, "&lt;=" &amp; GS$1, DataRegularSeason20242025!$D$3:$D$1315, $A30)+SUMIFS(DataRegularSeason20242025!$AB$3:$AB$1315,DataRegularSeason20242025!$B$3:$B$1315, "&lt;=" &amp; GS$1, DataRegularSeason20242025!$E$3:$E$1315, $A30)</f>
        <v>13</v>
      </c>
      <c r="GT30">
        <f>SUMIFS(DataRegularSeason20242025!$AA$3:$AA$1315,DataRegularSeason20242025!$B$3:$B$1315, "&lt;=" &amp; GT$1, DataRegularSeason20242025!$D$3:$D$1315, $A30)+SUMIFS(DataRegularSeason20242025!$AB$3:$AB$1315,DataRegularSeason20242025!$B$3:$B$1315, "&lt;=" &amp; GT$1, DataRegularSeason20242025!$E$3:$E$1315, $A30)</f>
        <v>13</v>
      </c>
      <c r="GU30">
        <f>SUMIFS(DataRegularSeason20242025!$AA$3:$AA$1315,DataRegularSeason20242025!$B$3:$B$1315, "&lt;=" &amp; GU$1, DataRegularSeason20242025!$D$3:$D$1315, $A30)+SUMIFS(DataRegularSeason20242025!$AB$3:$AB$1315,DataRegularSeason20242025!$B$3:$B$1315, "&lt;=" &amp; GU$1, DataRegularSeason20242025!$E$3:$E$1315, $A30)</f>
        <v>13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11</v>
      </c>
      <c r="AO31">
        <f>SUMIFS(DataRegularSeason20242025!$AA$3:$AA$1315,DataRegularSeason20242025!$B$3:$B$1315, "&lt;=" &amp; AO$1, DataRegularSeason20242025!$D$3:$D$1315, $A31)+SUMIFS(DataRegularSeason20242025!$AB$3:$AB$1315,DataRegularSeason20242025!$B$3:$B$1315, "&lt;=" &amp; AO$1, DataRegularSeason20242025!$E$3:$E$1315, $A31)</f>
        <v>11</v>
      </c>
      <c r="AP31">
        <f>SUMIFS(DataRegularSeason20242025!$AA$3:$AA$1315,DataRegularSeason20242025!$B$3:$B$1315, "&lt;=" &amp; AP$1, DataRegularSeason20242025!$D$3:$D$1315, $A31)+SUMIFS(DataRegularSeason20242025!$AB$3:$AB$1315,DataRegularSeason20242025!$B$3:$B$1315, "&lt;=" &amp; AP$1, DataRegularSeason20242025!$E$3:$E$1315, $A31)</f>
        <v>11</v>
      </c>
      <c r="AQ31">
        <f>SUMIFS(DataRegularSeason20242025!$AA$3:$AA$1315,DataRegularSeason20242025!$B$3:$B$1315, "&lt;=" &amp; AQ$1, DataRegularSeason20242025!$D$3:$D$1315, $A31)+SUMIFS(DataRegularSeason20242025!$AB$3:$AB$1315,DataRegularSeason20242025!$B$3:$B$1315, "&lt;=" &amp; AQ$1, DataRegularSeason20242025!$E$3:$E$1315, $A31)</f>
        <v>11</v>
      </c>
      <c r="AR31">
        <f>SUMIFS(DataRegularSeason20242025!$AA$3:$AA$1315,DataRegularSeason20242025!$B$3:$B$1315, "&lt;=" &amp; AR$1, DataRegularSeason20242025!$D$3:$D$1315, $A31)+SUMIFS(DataRegularSeason20242025!$AB$3:$AB$1315,DataRegularSeason20242025!$B$3:$B$1315, "&lt;=" &amp; AR$1, DataRegularSeason20242025!$E$3:$E$1315, $A31)</f>
        <v>11</v>
      </c>
      <c r="AS31">
        <f>SUMIFS(DataRegularSeason20242025!$AA$3:$AA$1315,DataRegularSeason20242025!$B$3:$B$1315, "&lt;=" &amp; AS$1, DataRegularSeason20242025!$D$3:$D$1315, $A31)+SUMIFS(DataRegularSeason20242025!$AB$3:$AB$1315,DataRegularSeason20242025!$B$3:$B$1315, "&lt;=" &amp; AS$1, DataRegularSeason20242025!$E$3:$E$1315, $A31)</f>
        <v>11</v>
      </c>
      <c r="AT31">
        <f>SUMIFS(DataRegularSeason20242025!$AA$3:$AA$1315,DataRegularSeason20242025!$B$3:$B$1315, "&lt;=" &amp; AT$1, DataRegularSeason20242025!$D$3:$D$1315, $A31)+SUMIFS(DataRegularSeason20242025!$AB$3:$AB$1315,DataRegularSeason20242025!$B$3:$B$1315, "&lt;=" &amp; AT$1, DataRegularSeason20242025!$E$3:$E$1315, $A31)</f>
        <v>11</v>
      </c>
      <c r="AU31">
        <f>SUMIFS(DataRegularSeason20242025!$AA$3:$AA$1315,DataRegularSeason20242025!$B$3:$B$1315, "&lt;=" &amp; AU$1, DataRegularSeason20242025!$D$3:$D$1315, $A31)+SUMIFS(DataRegularSeason20242025!$AB$3:$AB$1315,DataRegularSeason20242025!$B$3:$B$1315, "&lt;=" &amp; AU$1, DataRegularSeason20242025!$E$3:$E$1315, $A31)</f>
        <v>11</v>
      </c>
      <c r="AV31">
        <f>SUMIFS(DataRegularSeason20242025!$AA$3:$AA$1315,DataRegularSeason20242025!$B$3:$B$1315, "&lt;=" &amp; AV$1, DataRegularSeason20242025!$D$3:$D$1315, $A31)+SUMIFS(DataRegularSeason20242025!$AB$3:$AB$1315,DataRegularSeason20242025!$B$3:$B$1315, "&lt;=" &amp; AV$1, DataRegularSeason20242025!$E$3:$E$1315, $A31)</f>
        <v>11</v>
      </c>
      <c r="AW31">
        <f>SUMIFS(DataRegularSeason20242025!$AA$3:$AA$1315,DataRegularSeason20242025!$B$3:$B$1315, "&lt;=" &amp; AW$1, DataRegularSeason20242025!$D$3:$D$1315, $A31)+SUMIFS(DataRegularSeason20242025!$AB$3:$AB$1315,DataRegularSeason20242025!$B$3:$B$1315, "&lt;=" &amp; AW$1, DataRegularSeason20242025!$E$3:$E$1315, $A31)</f>
        <v>11</v>
      </c>
      <c r="AX31">
        <f>SUMIFS(DataRegularSeason20242025!$AA$3:$AA$1315,DataRegularSeason20242025!$B$3:$B$1315, "&lt;=" &amp; AX$1, DataRegularSeason20242025!$D$3:$D$1315, $A31)+SUMIFS(DataRegularSeason20242025!$AB$3:$AB$1315,DataRegularSeason20242025!$B$3:$B$1315, "&lt;=" &amp; AX$1, DataRegularSeason20242025!$E$3:$E$1315, $A31)</f>
        <v>11</v>
      </c>
      <c r="AY31">
        <f>SUMIFS(DataRegularSeason20242025!$AA$3:$AA$1315,DataRegularSeason20242025!$B$3:$B$1315, "&lt;=" &amp; AY$1, DataRegularSeason20242025!$D$3:$D$1315, $A31)+SUMIFS(DataRegularSeason20242025!$AB$3:$AB$1315,DataRegularSeason20242025!$B$3:$B$1315, "&lt;=" &amp; AY$1, DataRegularSeason20242025!$E$3:$E$1315, $A31)</f>
        <v>11</v>
      </c>
      <c r="AZ31">
        <f>SUMIFS(DataRegularSeason20242025!$AA$3:$AA$1315,DataRegularSeason20242025!$B$3:$B$1315, "&lt;=" &amp; AZ$1, DataRegularSeason20242025!$D$3:$D$1315, $A31)+SUMIFS(DataRegularSeason20242025!$AB$3:$AB$1315,DataRegularSeason20242025!$B$3:$B$1315, "&lt;=" &amp; AZ$1, DataRegularSeason20242025!$E$3:$E$1315, $A31)</f>
        <v>11</v>
      </c>
      <c r="BA31">
        <f>SUMIFS(DataRegularSeason20242025!$AA$3:$AA$1315,DataRegularSeason20242025!$B$3:$B$1315, "&lt;=" &amp; BA$1, DataRegularSeason20242025!$D$3:$D$1315, $A31)+SUMIFS(DataRegularSeason20242025!$AB$3:$AB$1315,DataRegularSeason20242025!$B$3:$B$1315, "&lt;=" &amp; BA$1, DataRegularSeason20242025!$E$3:$E$1315, $A31)</f>
        <v>11</v>
      </c>
      <c r="BB31">
        <f>SUMIFS(DataRegularSeason20242025!$AA$3:$AA$1315,DataRegularSeason20242025!$B$3:$B$1315, "&lt;=" &amp; BB$1, DataRegularSeason20242025!$D$3:$D$1315, $A31)+SUMIFS(DataRegularSeason20242025!$AB$3:$AB$1315,DataRegularSeason20242025!$B$3:$B$1315, "&lt;=" &amp; BB$1, DataRegularSeason20242025!$E$3:$E$1315, $A31)</f>
        <v>11</v>
      </c>
      <c r="BC31">
        <f>SUMIFS(DataRegularSeason20242025!$AA$3:$AA$1315,DataRegularSeason20242025!$B$3:$B$1315, "&lt;=" &amp; BC$1, DataRegularSeason20242025!$D$3:$D$1315, $A31)+SUMIFS(DataRegularSeason20242025!$AB$3:$AB$1315,DataRegularSeason20242025!$B$3:$B$1315, "&lt;=" &amp; BC$1, DataRegularSeason20242025!$E$3:$E$1315, $A31)</f>
        <v>11</v>
      </c>
      <c r="BD31">
        <f>SUMIFS(DataRegularSeason20242025!$AA$3:$AA$1315,DataRegularSeason20242025!$B$3:$B$1315, "&lt;=" &amp; BD$1, DataRegularSeason20242025!$D$3:$D$1315, $A31)+SUMIFS(DataRegularSeason20242025!$AB$3:$AB$1315,DataRegularSeason20242025!$B$3:$B$1315, "&lt;=" &amp; BD$1, DataRegularSeason20242025!$E$3:$E$1315, $A31)</f>
        <v>11</v>
      </c>
      <c r="BE31">
        <f>SUMIFS(DataRegularSeason20242025!$AA$3:$AA$1315,DataRegularSeason20242025!$B$3:$B$1315, "&lt;=" &amp; BE$1, DataRegularSeason20242025!$D$3:$D$1315, $A31)+SUMIFS(DataRegularSeason20242025!$AB$3:$AB$1315,DataRegularSeason20242025!$B$3:$B$1315, "&lt;=" &amp; BE$1, DataRegularSeason20242025!$E$3:$E$1315, $A31)</f>
        <v>11</v>
      </c>
      <c r="BF31">
        <f>SUMIFS(DataRegularSeason20242025!$AA$3:$AA$1315,DataRegularSeason20242025!$B$3:$B$1315, "&lt;=" &amp; BF$1, DataRegularSeason20242025!$D$3:$D$1315, $A31)+SUMIFS(DataRegularSeason20242025!$AB$3:$AB$1315,DataRegularSeason20242025!$B$3:$B$1315, "&lt;=" &amp; BF$1, DataRegularSeason20242025!$E$3:$E$1315, $A31)</f>
        <v>11</v>
      </c>
      <c r="BG31">
        <f>SUMIFS(DataRegularSeason20242025!$AA$3:$AA$1315,DataRegularSeason20242025!$B$3:$B$1315, "&lt;=" &amp; BG$1, DataRegularSeason20242025!$D$3:$D$1315, $A31)+SUMIFS(DataRegularSeason20242025!$AB$3:$AB$1315,DataRegularSeason20242025!$B$3:$B$1315, "&lt;=" &amp; BG$1, DataRegularSeason20242025!$E$3:$E$1315, $A31)</f>
        <v>11</v>
      </c>
      <c r="BH31">
        <f>SUMIFS(DataRegularSeason20242025!$AA$3:$AA$1315,DataRegularSeason20242025!$B$3:$B$1315, "&lt;=" &amp; BH$1, DataRegularSeason20242025!$D$3:$D$1315, $A31)+SUMIFS(DataRegularSeason20242025!$AB$3:$AB$1315,DataRegularSeason20242025!$B$3:$B$1315, "&lt;=" &amp; BH$1, DataRegularSeason20242025!$E$3:$E$1315, $A31)</f>
        <v>11</v>
      </c>
      <c r="BI31">
        <f>SUMIFS(DataRegularSeason20242025!$AA$3:$AA$1315,DataRegularSeason20242025!$B$3:$B$1315, "&lt;=" &amp; BI$1, DataRegularSeason20242025!$D$3:$D$1315, $A31)+SUMIFS(DataRegularSeason20242025!$AB$3:$AB$1315,DataRegularSeason20242025!$B$3:$B$1315, "&lt;=" &amp; BI$1, DataRegularSeason20242025!$E$3:$E$1315, $A31)</f>
        <v>11</v>
      </c>
      <c r="BJ31">
        <f>SUMIFS(DataRegularSeason20242025!$AA$3:$AA$1315,DataRegularSeason20242025!$B$3:$B$1315, "&lt;=" &amp; BJ$1, DataRegularSeason20242025!$D$3:$D$1315, $A31)+SUMIFS(DataRegularSeason20242025!$AB$3:$AB$1315,DataRegularSeason20242025!$B$3:$B$1315, "&lt;=" &amp; BJ$1, DataRegularSeason20242025!$E$3:$E$1315, $A31)</f>
        <v>11</v>
      </c>
      <c r="BK31">
        <f>SUMIFS(DataRegularSeason20242025!$AA$3:$AA$1315,DataRegularSeason20242025!$B$3:$B$1315, "&lt;=" &amp; BK$1, DataRegularSeason20242025!$D$3:$D$1315, $A31)+SUMIFS(DataRegularSeason20242025!$AB$3:$AB$1315,DataRegularSeason20242025!$B$3:$B$1315, "&lt;=" &amp; BK$1, DataRegularSeason20242025!$E$3:$E$1315, $A31)</f>
        <v>11</v>
      </c>
      <c r="BL31">
        <f>SUMIFS(DataRegularSeason20242025!$AA$3:$AA$1315,DataRegularSeason20242025!$B$3:$B$1315, "&lt;=" &amp; BL$1, DataRegularSeason20242025!$D$3:$D$1315, $A31)+SUMIFS(DataRegularSeason20242025!$AB$3:$AB$1315,DataRegularSeason20242025!$B$3:$B$1315, "&lt;=" &amp; BL$1, DataRegularSeason20242025!$E$3:$E$1315, $A31)</f>
        <v>11</v>
      </c>
      <c r="BM31">
        <f>SUMIFS(DataRegularSeason20242025!$AA$3:$AA$1315,DataRegularSeason20242025!$B$3:$B$1315, "&lt;=" &amp; BM$1, DataRegularSeason20242025!$D$3:$D$1315, $A31)+SUMIFS(DataRegularSeason20242025!$AB$3:$AB$1315,DataRegularSeason20242025!$B$3:$B$1315, "&lt;=" &amp; BM$1, DataRegularSeason20242025!$E$3:$E$1315, $A31)</f>
        <v>11</v>
      </c>
      <c r="BN31">
        <f>SUMIFS(DataRegularSeason20242025!$AA$3:$AA$1315,DataRegularSeason20242025!$B$3:$B$1315, "&lt;=" &amp; BN$1, DataRegularSeason20242025!$D$3:$D$1315, $A31)+SUMIFS(DataRegularSeason20242025!$AB$3:$AB$1315,DataRegularSeason20242025!$B$3:$B$1315, "&lt;=" &amp; BN$1, DataRegularSeason20242025!$E$3:$E$1315, $A31)</f>
        <v>11</v>
      </c>
      <c r="BO31">
        <f>SUMIFS(DataRegularSeason20242025!$AA$3:$AA$1315,DataRegularSeason20242025!$B$3:$B$1315, "&lt;=" &amp; BO$1, DataRegularSeason20242025!$D$3:$D$1315, $A31)+SUMIFS(DataRegularSeason20242025!$AB$3:$AB$1315,DataRegularSeason20242025!$B$3:$B$1315, "&lt;=" &amp; BO$1, DataRegularSeason20242025!$E$3:$E$1315, $A31)</f>
        <v>11</v>
      </c>
      <c r="BP31">
        <f>SUMIFS(DataRegularSeason20242025!$AA$3:$AA$1315,DataRegularSeason20242025!$B$3:$B$1315, "&lt;=" &amp; BP$1, DataRegularSeason20242025!$D$3:$D$1315, $A31)+SUMIFS(DataRegularSeason20242025!$AB$3:$AB$1315,DataRegularSeason20242025!$B$3:$B$1315, "&lt;=" &amp; BP$1, DataRegularSeason20242025!$E$3:$E$1315, $A31)</f>
        <v>11</v>
      </c>
      <c r="BQ31">
        <f>SUMIFS(DataRegularSeason20242025!$AA$3:$AA$1315,DataRegularSeason20242025!$B$3:$B$1315, "&lt;=" &amp; BQ$1, DataRegularSeason20242025!$D$3:$D$1315, $A31)+SUMIFS(DataRegularSeason20242025!$AB$3:$AB$1315,DataRegularSeason20242025!$B$3:$B$1315, "&lt;=" &amp; BQ$1, DataRegularSeason20242025!$E$3:$E$1315, $A31)</f>
        <v>11</v>
      </c>
      <c r="BR31">
        <f>SUMIFS(DataRegularSeason20242025!$AA$3:$AA$1315,DataRegularSeason20242025!$B$3:$B$1315, "&lt;=" &amp; BR$1, DataRegularSeason20242025!$D$3:$D$1315, $A31)+SUMIFS(DataRegularSeason20242025!$AB$3:$AB$1315,DataRegularSeason20242025!$B$3:$B$1315, "&lt;=" &amp; BR$1, DataRegularSeason20242025!$E$3:$E$1315, $A31)</f>
        <v>11</v>
      </c>
      <c r="BS31">
        <f>SUMIFS(DataRegularSeason20242025!$AA$3:$AA$1315,DataRegularSeason20242025!$B$3:$B$1315, "&lt;=" &amp; BS$1, DataRegularSeason20242025!$D$3:$D$1315, $A31)+SUMIFS(DataRegularSeason20242025!$AB$3:$AB$1315,DataRegularSeason20242025!$B$3:$B$1315, "&lt;=" &amp; BS$1, DataRegularSeason20242025!$E$3:$E$1315, $A31)</f>
        <v>11</v>
      </c>
      <c r="BT31">
        <f>SUMIFS(DataRegularSeason20242025!$AA$3:$AA$1315,DataRegularSeason20242025!$B$3:$B$1315, "&lt;=" &amp; BT$1, DataRegularSeason20242025!$D$3:$D$1315, $A31)+SUMIFS(DataRegularSeason20242025!$AB$3:$AB$1315,DataRegularSeason20242025!$B$3:$B$1315, "&lt;=" &amp; BT$1, DataRegularSeason20242025!$E$3:$E$1315, $A31)</f>
        <v>11</v>
      </c>
      <c r="BU31">
        <f>SUMIFS(DataRegularSeason20242025!$AA$3:$AA$1315,DataRegularSeason20242025!$B$3:$B$1315, "&lt;=" &amp; BU$1, DataRegularSeason20242025!$D$3:$D$1315, $A31)+SUMIFS(DataRegularSeason20242025!$AB$3:$AB$1315,DataRegularSeason20242025!$B$3:$B$1315, "&lt;=" &amp; BU$1, DataRegularSeason20242025!$E$3:$E$1315, $A31)</f>
        <v>11</v>
      </c>
      <c r="BV31">
        <f>SUMIFS(DataRegularSeason20242025!$AA$3:$AA$1315,DataRegularSeason20242025!$B$3:$B$1315, "&lt;=" &amp; BV$1, DataRegularSeason20242025!$D$3:$D$1315, $A31)+SUMIFS(DataRegularSeason20242025!$AB$3:$AB$1315,DataRegularSeason20242025!$B$3:$B$1315, "&lt;=" &amp; BV$1, DataRegularSeason20242025!$E$3:$E$1315, $A31)</f>
        <v>11</v>
      </c>
      <c r="BW31">
        <f>SUMIFS(DataRegularSeason20242025!$AA$3:$AA$1315,DataRegularSeason20242025!$B$3:$B$1315, "&lt;=" &amp; BW$1, DataRegularSeason20242025!$D$3:$D$1315, $A31)+SUMIFS(DataRegularSeason20242025!$AB$3:$AB$1315,DataRegularSeason20242025!$B$3:$B$1315, "&lt;=" &amp; BW$1, DataRegularSeason20242025!$E$3:$E$1315, $A31)</f>
        <v>11</v>
      </c>
      <c r="BX31">
        <f>SUMIFS(DataRegularSeason20242025!$AA$3:$AA$1315,DataRegularSeason20242025!$B$3:$B$1315, "&lt;=" &amp; BX$1, DataRegularSeason20242025!$D$3:$D$1315, $A31)+SUMIFS(DataRegularSeason20242025!$AB$3:$AB$1315,DataRegularSeason20242025!$B$3:$B$1315, "&lt;=" &amp; BX$1, DataRegularSeason20242025!$E$3:$E$1315, $A31)</f>
        <v>11</v>
      </c>
      <c r="BY31">
        <f>SUMIFS(DataRegularSeason20242025!$AA$3:$AA$1315,DataRegularSeason20242025!$B$3:$B$1315, "&lt;=" &amp; BY$1, DataRegularSeason20242025!$D$3:$D$1315, $A31)+SUMIFS(DataRegularSeason20242025!$AB$3:$AB$1315,DataRegularSeason20242025!$B$3:$B$1315, "&lt;=" &amp; BY$1, DataRegularSeason20242025!$E$3:$E$1315, $A31)</f>
        <v>11</v>
      </c>
      <c r="BZ31">
        <f>SUMIFS(DataRegularSeason20242025!$AA$3:$AA$1315,DataRegularSeason20242025!$B$3:$B$1315, "&lt;=" &amp; BZ$1, DataRegularSeason20242025!$D$3:$D$1315, $A31)+SUMIFS(DataRegularSeason20242025!$AB$3:$AB$1315,DataRegularSeason20242025!$B$3:$B$1315, "&lt;=" &amp; BZ$1, DataRegularSeason20242025!$E$3:$E$1315, $A31)</f>
        <v>11</v>
      </c>
      <c r="CA31">
        <f>SUMIFS(DataRegularSeason20242025!$AA$3:$AA$1315,DataRegularSeason20242025!$B$3:$B$1315, "&lt;=" &amp; CA$1, DataRegularSeason20242025!$D$3:$D$1315, $A31)+SUMIFS(DataRegularSeason20242025!$AB$3:$AB$1315,DataRegularSeason20242025!$B$3:$B$1315, "&lt;=" &amp; CA$1, DataRegularSeason20242025!$E$3:$E$1315, $A31)</f>
        <v>11</v>
      </c>
      <c r="CB31">
        <f>SUMIFS(DataRegularSeason20242025!$AA$3:$AA$1315,DataRegularSeason20242025!$B$3:$B$1315, "&lt;=" &amp; CB$1, DataRegularSeason20242025!$D$3:$D$1315, $A31)+SUMIFS(DataRegularSeason20242025!$AB$3:$AB$1315,DataRegularSeason20242025!$B$3:$B$1315, "&lt;=" &amp; CB$1, DataRegularSeason20242025!$E$3:$E$1315, $A31)</f>
        <v>11</v>
      </c>
      <c r="CC31">
        <f>SUMIFS(DataRegularSeason20242025!$AA$3:$AA$1315,DataRegularSeason20242025!$B$3:$B$1315, "&lt;=" &amp; CC$1, DataRegularSeason20242025!$D$3:$D$1315, $A31)+SUMIFS(DataRegularSeason20242025!$AB$3:$AB$1315,DataRegularSeason20242025!$B$3:$B$1315, "&lt;=" &amp; CC$1, DataRegularSeason20242025!$E$3:$E$1315, $A31)</f>
        <v>11</v>
      </c>
      <c r="CD31">
        <f>SUMIFS(DataRegularSeason20242025!$AA$3:$AA$1315,DataRegularSeason20242025!$B$3:$B$1315, "&lt;=" &amp; CD$1, DataRegularSeason20242025!$D$3:$D$1315, $A31)+SUMIFS(DataRegularSeason20242025!$AB$3:$AB$1315,DataRegularSeason20242025!$B$3:$B$1315, "&lt;=" &amp; CD$1, DataRegularSeason20242025!$E$3:$E$1315, $A31)</f>
        <v>11</v>
      </c>
      <c r="CE31">
        <f>SUMIFS(DataRegularSeason20242025!$AA$3:$AA$1315,DataRegularSeason20242025!$B$3:$B$1315, "&lt;=" &amp; CE$1, DataRegularSeason20242025!$D$3:$D$1315, $A31)+SUMIFS(DataRegularSeason20242025!$AB$3:$AB$1315,DataRegularSeason20242025!$B$3:$B$1315, "&lt;=" &amp; CE$1, DataRegularSeason20242025!$E$3:$E$1315, $A31)</f>
        <v>11</v>
      </c>
      <c r="CF31">
        <f>SUMIFS(DataRegularSeason20242025!$AA$3:$AA$1315,DataRegularSeason20242025!$B$3:$B$1315, "&lt;=" &amp; CF$1, DataRegularSeason20242025!$D$3:$D$1315, $A31)+SUMIFS(DataRegularSeason20242025!$AB$3:$AB$1315,DataRegularSeason20242025!$B$3:$B$1315, "&lt;=" &amp; CF$1, DataRegularSeason20242025!$E$3:$E$1315, $A31)</f>
        <v>11</v>
      </c>
      <c r="CG31">
        <f>SUMIFS(DataRegularSeason20242025!$AA$3:$AA$1315,DataRegularSeason20242025!$B$3:$B$1315, "&lt;=" &amp; CG$1, DataRegularSeason20242025!$D$3:$D$1315, $A31)+SUMIFS(DataRegularSeason20242025!$AB$3:$AB$1315,DataRegularSeason20242025!$B$3:$B$1315, "&lt;=" &amp; CG$1, DataRegularSeason20242025!$E$3:$E$1315, $A31)</f>
        <v>11</v>
      </c>
      <c r="CH31">
        <f>SUMIFS(DataRegularSeason20242025!$AA$3:$AA$1315,DataRegularSeason20242025!$B$3:$B$1315, "&lt;=" &amp; CH$1, DataRegularSeason20242025!$D$3:$D$1315, $A31)+SUMIFS(DataRegularSeason20242025!$AB$3:$AB$1315,DataRegularSeason20242025!$B$3:$B$1315, "&lt;=" &amp; CH$1, DataRegularSeason20242025!$E$3:$E$1315, $A31)</f>
        <v>11</v>
      </c>
      <c r="CI31">
        <f>SUMIFS(DataRegularSeason20242025!$AA$3:$AA$1315,DataRegularSeason20242025!$B$3:$B$1315, "&lt;=" &amp; CI$1, DataRegularSeason20242025!$D$3:$D$1315, $A31)+SUMIFS(DataRegularSeason20242025!$AB$3:$AB$1315,DataRegularSeason20242025!$B$3:$B$1315, "&lt;=" &amp; CI$1, DataRegularSeason20242025!$E$3:$E$1315, $A31)</f>
        <v>11</v>
      </c>
      <c r="CJ31">
        <f>SUMIFS(DataRegularSeason20242025!$AA$3:$AA$1315,DataRegularSeason20242025!$B$3:$B$1315, "&lt;=" &amp; CJ$1, DataRegularSeason20242025!$D$3:$D$1315, $A31)+SUMIFS(DataRegularSeason20242025!$AB$3:$AB$1315,DataRegularSeason20242025!$B$3:$B$1315, "&lt;=" &amp; CJ$1, DataRegularSeason20242025!$E$3:$E$1315, $A31)</f>
        <v>11</v>
      </c>
      <c r="CK31">
        <f>SUMIFS(DataRegularSeason20242025!$AA$3:$AA$1315,DataRegularSeason20242025!$B$3:$B$1315, "&lt;=" &amp; CK$1, DataRegularSeason20242025!$D$3:$D$1315, $A31)+SUMIFS(DataRegularSeason20242025!$AB$3:$AB$1315,DataRegularSeason20242025!$B$3:$B$1315, "&lt;=" &amp; CK$1, DataRegularSeason20242025!$E$3:$E$1315, $A31)</f>
        <v>11</v>
      </c>
      <c r="CL31">
        <f>SUMIFS(DataRegularSeason20242025!$AA$3:$AA$1315,DataRegularSeason20242025!$B$3:$B$1315, "&lt;=" &amp; CL$1, DataRegularSeason20242025!$D$3:$D$1315, $A31)+SUMIFS(DataRegularSeason20242025!$AB$3:$AB$1315,DataRegularSeason20242025!$B$3:$B$1315, "&lt;=" &amp; CL$1, DataRegularSeason20242025!$E$3:$E$1315, $A31)</f>
        <v>11</v>
      </c>
      <c r="CM31">
        <f>SUMIFS(DataRegularSeason20242025!$AA$3:$AA$1315,DataRegularSeason20242025!$B$3:$B$1315, "&lt;=" &amp; CM$1, DataRegularSeason20242025!$D$3:$D$1315, $A31)+SUMIFS(DataRegularSeason20242025!$AB$3:$AB$1315,DataRegularSeason20242025!$B$3:$B$1315, "&lt;=" &amp; CM$1, DataRegularSeason20242025!$E$3:$E$1315, $A31)</f>
        <v>11</v>
      </c>
      <c r="CN31">
        <f>SUMIFS(DataRegularSeason20242025!$AA$3:$AA$1315,DataRegularSeason20242025!$B$3:$B$1315, "&lt;=" &amp; CN$1, DataRegularSeason20242025!$D$3:$D$1315, $A31)+SUMIFS(DataRegularSeason20242025!$AB$3:$AB$1315,DataRegularSeason20242025!$B$3:$B$1315, "&lt;=" &amp; CN$1, DataRegularSeason20242025!$E$3:$E$1315, $A31)</f>
        <v>11</v>
      </c>
      <c r="CO31">
        <f>SUMIFS(DataRegularSeason20242025!$AA$3:$AA$1315,DataRegularSeason20242025!$B$3:$B$1315, "&lt;=" &amp; CO$1, DataRegularSeason20242025!$D$3:$D$1315, $A31)+SUMIFS(DataRegularSeason20242025!$AB$3:$AB$1315,DataRegularSeason20242025!$B$3:$B$1315, "&lt;=" &amp; CO$1, DataRegularSeason20242025!$E$3:$E$1315, $A31)</f>
        <v>11</v>
      </c>
      <c r="CP31">
        <f>SUMIFS(DataRegularSeason20242025!$AA$3:$AA$1315,DataRegularSeason20242025!$B$3:$B$1315, "&lt;=" &amp; CP$1, DataRegularSeason20242025!$D$3:$D$1315, $A31)+SUMIFS(DataRegularSeason20242025!$AB$3:$AB$1315,DataRegularSeason20242025!$B$3:$B$1315, "&lt;=" &amp; CP$1, DataRegularSeason20242025!$E$3:$E$1315, $A31)</f>
        <v>11</v>
      </c>
      <c r="CQ31">
        <f>SUMIFS(DataRegularSeason20242025!$AA$3:$AA$1315,DataRegularSeason20242025!$B$3:$B$1315, "&lt;=" &amp; CQ$1, DataRegularSeason20242025!$D$3:$D$1315, $A31)+SUMIFS(DataRegularSeason20242025!$AB$3:$AB$1315,DataRegularSeason20242025!$B$3:$B$1315, "&lt;=" &amp; CQ$1, DataRegularSeason20242025!$E$3:$E$1315, $A31)</f>
        <v>11</v>
      </c>
      <c r="CR31">
        <f>SUMIFS(DataRegularSeason20242025!$AA$3:$AA$1315,DataRegularSeason20242025!$B$3:$B$1315, "&lt;=" &amp; CR$1, DataRegularSeason20242025!$D$3:$D$1315, $A31)+SUMIFS(DataRegularSeason20242025!$AB$3:$AB$1315,DataRegularSeason20242025!$B$3:$B$1315, "&lt;=" &amp; CR$1, DataRegularSeason20242025!$E$3:$E$1315, $A31)</f>
        <v>11</v>
      </c>
      <c r="CS31">
        <f>SUMIFS(DataRegularSeason20242025!$AA$3:$AA$1315,DataRegularSeason20242025!$B$3:$B$1315, "&lt;=" &amp; CS$1, DataRegularSeason20242025!$D$3:$D$1315, $A31)+SUMIFS(DataRegularSeason20242025!$AB$3:$AB$1315,DataRegularSeason20242025!$B$3:$B$1315, "&lt;=" &amp; CS$1, DataRegularSeason20242025!$E$3:$E$1315, $A31)</f>
        <v>11</v>
      </c>
      <c r="CT31">
        <f>SUMIFS(DataRegularSeason20242025!$AA$3:$AA$1315,DataRegularSeason20242025!$B$3:$B$1315, "&lt;=" &amp; CT$1, DataRegularSeason20242025!$D$3:$D$1315, $A31)+SUMIFS(DataRegularSeason20242025!$AB$3:$AB$1315,DataRegularSeason20242025!$B$3:$B$1315, "&lt;=" &amp; CT$1, DataRegularSeason20242025!$E$3:$E$1315, $A31)</f>
        <v>11</v>
      </c>
      <c r="CU31">
        <f>SUMIFS(DataRegularSeason20242025!$AA$3:$AA$1315,DataRegularSeason20242025!$B$3:$B$1315, "&lt;=" &amp; CU$1, DataRegularSeason20242025!$D$3:$D$1315, $A31)+SUMIFS(DataRegularSeason20242025!$AB$3:$AB$1315,DataRegularSeason20242025!$B$3:$B$1315, "&lt;=" &amp; CU$1, DataRegularSeason20242025!$E$3:$E$1315, $A31)</f>
        <v>11</v>
      </c>
      <c r="CV31">
        <f>SUMIFS(DataRegularSeason20242025!$AA$3:$AA$1315,DataRegularSeason20242025!$B$3:$B$1315, "&lt;=" &amp; CV$1, DataRegularSeason20242025!$D$3:$D$1315, $A31)+SUMIFS(DataRegularSeason20242025!$AB$3:$AB$1315,DataRegularSeason20242025!$B$3:$B$1315, "&lt;=" &amp; CV$1, DataRegularSeason20242025!$E$3:$E$1315, $A31)</f>
        <v>11</v>
      </c>
      <c r="CW31">
        <f>SUMIFS(DataRegularSeason20242025!$AA$3:$AA$1315,DataRegularSeason20242025!$B$3:$B$1315, "&lt;=" &amp; CW$1, DataRegularSeason20242025!$D$3:$D$1315, $A31)+SUMIFS(DataRegularSeason20242025!$AB$3:$AB$1315,DataRegularSeason20242025!$B$3:$B$1315, "&lt;=" &amp; CW$1, DataRegularSeason20242025!$E$3:$E$1315, $A31)</f>
        <v>11</v>
      </c>
      <c r="CX31">
        <f>SUMIFS(DataRegularSeason20242025!$AA$3:$AA$1315,DataRegularSeason20242025!$B$3:$B$1315, "&lt;=" &amp; CX$1, DataRegularSeason20242025!$D$3:$D$1315, $A31)+SUMIFS(DataRegularSeason20242025!$AB$3:$AB$1315,DataRegularSeason20242025!$B$3:$B$1315, "&lt;=" &amp; CX$1, DataRegularSeason20242025!$E$3:$E$1315, $A31)</f>
        <v>11</v>
      </c>
      <c r="CY31">
        <f>SUMIFS(DataRegularSeason20242025!$AA$3:$AA$1315,DataRegularSeason20242025!$B$3:$B$1315, "&lt;=" &amp; CY$1, DataRegularSeason20242025!$D$3:$D$1315, $A31)+SUMIFS(DataRegularSeason20242025!$AB$3:$AB$1315,DataRegularSeason20242025!$B$3:$B$1315, "&lt;=" &amp; CY$1, DataRegularSeason20242025!$E$3:$E$1315, $A31)</f>
        <v>11</v>
      </c>
      <c r="CZ31">
        <f>SUMIFS(DataRegularSeason20242025!$AA$3:$AA$1315,DataRegularSeason20242025!$B$3:$B$1315, "&lt;=" &amp; CZ$1, DataRegularSeason20242025!$D$3:$D$1315, $A31)+SUMIFS(DataRegularSeason20242025!$AB$3:$AB$1315,DataRegularSeason20242025!$B$3:$B$1315, "&lt;=" &amp; CZ$1, DataRegularSeason20242025!$E$3:$E$1315, $A31)</f>
        <v>11</v>
      </c>
      <c r="DA31">
        <f>SUMIFS(DataRegularSeason20242025!$AA$3:$AA$1315,DataRegularSeason20242025!$B$3:$B$1315, "&lt;=" &amp; DA$1, DataRegularSeason20242025!$D$3:$D$1315, $A31)+SUMIFS(DataRegularSeason20242025!$AB$3:$AB$1315,DataRegularSeason20242025!$B$3:$B$1315, "&lt;=" &amp; DA$1, DataRegularSeason20242025!$E$3:$E$1315, $A31)</f>
        <v>11</v>
      </c>
      <c r="DB31">
        <f>SUMIFS(DataRegularSeason20242025!$AA$3:$AA$1315,DataRegularSeason20242025!$B$3:$B$1315, "&lt;=" &amp; DB$1, DataRegularSeason20242025!$D$3:$D$1315, $A31)+SUMIFS(DataRegularSeason20242025!$AB$3:$AB$1315,DataRegularSeason20242025!$B$3:$B$1315, "&lt;=" &amp; DB$1, DataRegularSeason20242025!$E$3:$E$1315, $A31)</f>
        <v>11</v>
      </c>
      <c r="DC31">
        <f>SUMIFS(DataRegularSeason20242025!$AA$3:$AA$1315,DataRegularSeason20242025!$B$3:$B$1315, "&lt;=" &amp; DC$1, DataRegularSeason20242025!$D$3:$D$1315, $A31)+SUMIFS(DataRegularSeason20242025!$AB$3:$AB$1315,DataRegularSeason20242025!$B$3:$B$1315, "&lt;=" &amp; DC$1, DataRegularSeason20242025!$E$3:$E$1315, $A31)</f>
        <v>11</v>
      </c>
      <c r="DD31">
        <f>SUMIFS(DataRegularSeason20242025!$AA$3:$AA$1315,DataRegularSeason20242025!$B$3:$B$1315, "&lt;=" &amp; DD$1, DataRegularSeason20242025!$D$3:$D$1315, $A31)+SUMIFS(DataRegularSeason20242025!$AB$3:$AB$1315,DataRegularSeason20242025!$B$3:$B$1315, "&lt;=" &amp; DD$1, DataRegularSeason20242025!$E$3:$E$1315, $A31)</f>
        <v>11</v>
      </c>
      <c r="DE31">
        <f>SUMIFS(DataRegularSeason20242025!$AA$3:$AA$1315,DataRegularSeason20242025!$B$3:$B$1315, "&lt;=" &amp; DE$1, DataRegularSeason20242025!$D$3:$D$1315, $A31)+SUMIFS(DataRegularSeason20242025!$AB$3:$AB$1315,DataRegularSeason20242025!$B$3:$B$1315, "&lt;=" &amp; DE$1, DataRegularSeason20242025!$E$3:$E$1315, $A31)</f>
        <v>11</v>
      </c>
      <c r="DF31">
        <f>SUMIFS(DataRegularSeason20242025!$AA$3:$AA$1315,DataRegularSeason20242025!$B$3:$B$1315, "&lt;=" &amp; DF$1, DataRegularSeason20242025!$D$3:$D$1315, $A31)+SUMIFS(DataRegularSeason20242025!$AB$3:$AB$1315,DataRegularSeason20242025!$B$3:$B$1315, "&lt;=" &amp; DF$1, DataRegularSeason20242025!$E$3:$E$1315, $A31)</f>
        <v>11</v>
      </c>
      <c r="DG31">
        <f>SUMIFS(DataRegularSeason20242025!$AA$3:$AA$1315,DataRegularSeason20242025!$B$3:$B$1315, "&lt;=" &amp; DG$1, DataRegularSeason20242025!$D$3:$D$1315, $A31)+SUMIFS(DataRegularSeason20242025!$AB$3:$AB$1315,DataRegularSeason20242025!$B$3:$B$1315, "&lt;=" &amp; DG$1, DataRegularSeason20242025!$E$3:$E$1315, $A31)</f>
        <v>11</v>
      </c>
      <c r="DH31">
        <f>SUMIFS(DataRegularSeason20242025!$AA$3:$AA$1315,DataRegularSeason20242025!$B$3:$B$1315, "&lt;=" &amp; DH$1, DataRegularSeason20242025!$D$3:$D$1315, $A31)+SUMIFS(DataRegularSeason20242025!$AB$3:$AB$1315,DataRegularSeason20242025!$B$3:$B$1315, "&lt;=" &amp; DH$1, DataRegularSeason20242025!$E$3:$E$1315, $A31)</f>
        <v>11</v>
      </c>
      <c r="DI31">
        <f>SUMIFS(DataRegularSeason20242025!$AA$3:$AA$1315,DataRegularSeason20242025!$B$3:$B$1315, "&lt;=" &amp; DI$1, DataRegularSeason20242025!$D$3:$D$1315, $A31)+SUMIFS(DataRegularSeason20242025!$AB$3:$AB$1315,DataRegularSeason20242025!$B$3:$B$1315, "&lt;=" &amp; DI$1, DataRegularSeason20242025!$E$3:$E$1315, $A31)</f>
        <v>11</v>
      </c>
      <c r="DJ31">
        <f>SUMIFS(DataRegularSeason20242025!$AA$3:$AA$1315,DataRegularSeason20242025!$B$3:$B$1315, "&lt;=" &amp; DJ$1, DataRegularSeason20242025!$D$3:$D$1315, $A31)+SUMIFS(DataRegularSeason20242025!$AB$3:$AB$1315,DataRegularSeason20242025!$B$3:$B$1315, "&lt;=" &amp; DJ$1, DataRegularSeason20242025!$E$3:$E$1315, $A31)</f>
        <v>11</v>
      </c>
      <c r="DK31">
        <f>SUMIFS(DataRegularSeason20242025!$AA$3:$AA$1315,DataRegularSeason20242025!$B$3:$B$1315, "&lt;=" &amp; DK$1, DataRegularSeason20242025!$D$3:$D$1315, $A31)+SUMIFS(DataRegularSeason20242025!$AB$3:$AB$1315,DataRegularSeason20242025!$B$3:$B$1315, "&lt;=" &amp; DK$1, DataRegularSeason20242025!$E$3:$E$1315, $A31)</f>
        <v>11</v>
      </c>
      <c r="DL31">
        <f>SUMIFS(DataRegularSeason20242025!$AA$3:$AA$1315,DataRegularSeason20242025!$B$3:$B$1315, "&lt;=" &amp; DL$1, DataRegularSeason20242025!$D$3:$D$1315, $A31)+SUMIFS(DataRegularSeason20242025!$AB$3:$AB$1315,DataRegularSeason20242025!$B$3:$B$1315, "&lt;=" &amp; DL$1, DataRegularSeason20242025!$E$3:$E$1315, $A31)</f>
        <v>11</v>
      </c>
      <c r="DM31">
        <f>SUMIFS(DataRegularSeason20242025!$AA$3:$AA$1315,DataRegularSeason20242025!$B$3:$B$1315, "&lt;=" &amp; DM$1, DataRegularSeason20242025!$D$3:$D$1315, $A31)+SUMIFS(DataRegularSeason20242025!$AB$3:$AB$1315,DataRegularSeason20242025!$B$3:$B$1315, "&lt;=" &amp; DM$1, DataRegularSeason20242025!$E$3:$E$1315, $A31)</f>
        <v>11</v>
      </c>
      <c r="DN31">
        <f>SUMIFS(DataRegularSeason20242025!$AA$3:$AA$1315,DataRegularSeason20242025!$B$3:$B$1315, "&lt;=" &amp; DN$1, DataRegularSeason20242025!$D$3:$D$1315, $A31)+SUMIFS(DataRegularSeason20242025!$AB$3:$AB$1315,DataRegularSeason20242025!$B$3:$B$1315, "&lt;=" &amp; DN$1, DataRegularSeason20242025!$E$3:$E$1315, $A31)</f>
        <v>11</v>
      </c>
      <c r="DO31">
        <f>SUMIFS(DataRegularSeason20242025!$AA$3:$AA$1315,DataRegularSeason20242025!$B$3:$B$1315, "&lt;=" &amp; DO$1, DataRegularSeason20242025!$D$3:$D$1315, $A31)+SUMIFS(DataRegularSeason20242025!$AB$3:$AB$1315,DataRegularSeason20242025!$B$3:$B$1315, "&lt;=" &amp; DO$1, DataRegularSeason20242025!$E$3:$E$1315, $A31)</f>
        <v>11</v>
      </c>
      <c r="DP31">
        <f>SUMIFS(DataRegularSeason20242025!$AA$3:$AA$1315,DataRegularSeason20242025!$B$3:$B$1315, "&lt;=" &amp; DP$1, DataRegularSeason20242025!$D$3:$D$1315, $A31)+SUMIFS(DataRegularSeason20242025!$AB$3:$AB$1315,DataRegularSeason20242025!$B$3:$B$1315, "&lt;=" &amp; DP$1, DataRegularSeason20242025!$E$3:$E$1315, $A31)</f>
        <v>11</v>
      </c>
      <c r="DQ31">
        <f>SUMIFS(DataRegularSeason20242025!$AA$3:$AA$1315,DataRegularSeason20242025!$B$3:$B$1315, "&lt;=" &amp; DQ$1, DataRegularSeason20242025!$D$3:$D$1315, $A31)+SUMIFS(DataRegularSeason20242025!$AB$3:$AB$1315,DataRegularSeason20242025!$B$3:$B$1315, "&lt;=" &amp; DQ$1, DataRegularSeason20242025!$E$3:$E$1315, $A31)</f>
        <v>11</v>
      </c>
      <c r="DR31">
        <f>SUMIFS(DataRegularSeason20242025!$AA$3:$AA$1315,DataRegularSeason20242025!$B$3:$B$1315, "&lt;=" &amp; DR$1, DataRegularSeason20242025!$D$3:$D$1315, $A31)+SUMIFS(DataRegularSeason20242025!$AB$3:$AB$1315,DataRegularSeason20242025!$B$3:$B$1315, "&lt;=" &amp; DR$1, DataRegularSeason20242025!$E$3:$E$1315, $A31)</f>
        <v>11</v>
      </c>
      <c r="DS31">
        <f>SUMIFS(DataRegularSeason20242025!$AA$3:$AA$1315,DataRegularSeason20242025!$B$3:$B$1315, "&lt;=" &amp; DS$1, DataRegularSeason20242025!$D$3:$D$1315, $A31)+SUMIFS(DataRegularSeason20242025!$AB$3:$AB$1315,DataRegularSeason20242025!$B$3:$B$1315, "&lt;=" &amp; DS$1, DataRegularSeason20242025!$E$3:$E$1315, $A31)</f>
        <v>11</v>
      </c>
      <c r="DT31">
        <f>SUMIFS(DataRegularSeason20242025!$AA$3:$AA$1315,DataRegularSeason20242025!$B$3:$B$1315, "&lt;=" &amp; DT$1, DataRegularSeason20242025!$D$3:$D$1315, $A31)+SUMIFS(DataRegularSeason20242025!$AB$3:$AB$1315,DataRegularSeason20242025!$B$3:$B$1315, "&lt;=" &amp; DT$1, DataRegularSeason20242025!$E$3:$E$1315, $A31)</f>
        <v>11</v>
      </c>
      <c r="DU31">
        <f>SUMIFS(DataRegularSeason20242025!$AA$3:$AA$1315,DataRegularSeason20242025!$B$3:$B$1315, "&lt;=" &amp; DU$1, DataRegularSeason20242025!$D$3:$D$1315, $A31)+SUMIFS(DataRegularSeason20242025!$AB$3:$AB$1315,DataRegularSeason20242025!$B$3:$B$1315, "&lt;=" &amp; DU$1, DataRegularSeason20242025!$E$3:$E$1315, $A31)</f>
        <v>11</v>
      </c>
      <c r="DV31">
        <f>SUMIFS(DataRegularSeason20242025!$AA$3:$AA$1315,DataRegularSeason20242025!$B$3:$B$1315, "&lt;=" &amp; DV$1, DataRegularSeason20242025!$D$3:$D$1315, $A31)+SUMIFS(DataRegularSeason20242025!$AB$3:$AB$1315,DataRegularSeason20242025!$B$3:$B$1315, "&lt;=" &amp; DV$1, DataRegularSeason20242025!$E$3:$E$1315, $A31)</f>
        <v>11</v>
      </c>
      <c r="DW31">
        <f>SUMIFS(DataRegularSeason20242025!$AA$3:$AA$1315,DataRegularSeason20242025!$B$3:$B$1315, "&lt;=" &amp; DW$1, DataRegularSeason20242025!$D$3:$D$1315, $A31)+SUMIFS(DataRegularSeason20242025!$AB$3:$AB$1315,DataRegularSeason20242025!$B$3:$B$1315, "&lt;=" &amp; DW$1, DataRegularSeason20242025!$E$3:$E$1315, $A31)</f>
        <v>11</v>
      </c>
      <c r="DX31">
        <f>SUMIFS(DataRegularSeason20242025!$AA$3:$AA$1315,DataRegularSeason20242025!$B$3:$B$1315, "&lt;=" &amp; DX$1, DataRegularSeason20242025!$D$3:$D$1315, $A31)+SUMIFS(DataRegularSeason20242025!$AB$3:$AB$1315,DataRegularSeason20242025!$B$3:$B$1315, "&lt;=" &amp; DX$1, DataRegularSeason20242025!$E$3:$E$1315, $A31)</f>
        <v>11</v>
      </c>
      <c r="DY31">
        <f>SUMIFS(DataRegularSeason20242025!$AA$3:$AA$1315,DataRegularSeason20242025!$B$3:$B$1315, "&lt;=" &amp; DY$1, DataRegularSeason20242025!$D$3:$D$1315, $A31)+SUMIFS(DataRegularSeason20242025!$AB$3:$AB$1315,DataRegularSeason20242025!$B$3:$B$1315, "&lt;=" &amp; DY$1, DataRegularSeason20242025!$E$3:$E$1315, $A31)</f>
        <v>11</v>
      </c>
      <c r="DZ31">
        <f>SUMIFS(DataRegularSeason20242025!$AA$3:$AA$1315,DataRegularSeason20242025!$B$3:$B$1315, "&lt;=" &amp; DZ$1, DataRegularSeason20242025!$D$3:$D$1315, $A31)+SUMIFS(DataRegularSeason20242025!$AB$3:$AB$1315,DataRegularSeason20242025!$B$3:$B$1315, "&lt;=" &amp; DZ$1, DataRegularSeason20242025!$E$3:$E$1315, $A31)</f>
        <v>11</v>
      </c>
      <c r="EA31">
        <f>SUMIFS(DataRegularSeason20242025!$AA$3:$AA$1315,DataRegularSeason20242025!$B$3:$B$1315, "&lt;=" &amp; EA$1, DataRegularSeason20242025!$D$3:$D$1315, $A31)+SUMIFS(DataRegularSeason20242025!$AB$3:$AB$1315,DataRegularSeason20242025!$B$3:$B$1315, "&lt;=" &amp; EA$1, DataRegularSeason20242025!$E$3:$E$1315, $A31)</f>
        <v>11</v>
      </c>
      <c r="EB31">
        <f>SUMIFS(DataRegularSeason20242025!$AA$3:$AA$1315,DataRegularSeason20242025!$B$3:$B$1315, "&lt;=" &amp; EB$1, DataRegularSeason20242025!$D$3:$D$1315, $A31)+SUMIFS(DataRegularSeason20242025!$AB$3:$AB$1315,DataRegularSeason20242025!$B$3:$B$1315, "&lt;=" &amp; EB$1, DataRegularSeason20242025!$E$3:$E$1315, $A31)</f>
        <v>11</v>
      </c>
      <c r="EC31">
        <f>SUMIFS(DataRegularSeason20242025!$AA$3:$AA$1315,DataRegularSeason20242025!$B$3:$B$1315, "&lt;=" &amp; EC$1, DataRegularSeason20242025!$D$3:$D$1315, $A31)+SUMIFS(DataRegularSeason20242025!$AB$3:$AB$1315,DataRegularSeason20242025!$B$3:$B$1315, "&lt;=" &amp; EC$1, DataRegularSeason20242025!$E$3:$E$1315, $A31)</f>
        <v>11</v>
      </c>
      <c r="ED31">
        <f>SUMIFS(DataRegularSeason20242025!$AA$3:$AA$1315,DataRegularSeason20242025!$B$3:$B$1315, "&lt;=" &amp; ED$1, DataRegularSeason20242025!$D$3:$D$1315, $A31)+SUMIFS(DataRegularSeason20242025!$AB$3:$AB$1315,DataRegularSeason20242025!$B$3:$B$1315, "&lt;=" &amp; ED$1, DataRegularSeason20242025!$E$3:$E$1315, $A31)</f>
        <v>11</v>
      </c>
      <c r="EE31">
        <f>SUMIFS(DataRegularSeason20242025!$AA$3:$AA$1315,DataRegularSeason20242025!$B$3:$B$1315, "&lt;=" &amp; EE$1, DataRegularSeason20242025!$D$3:$D$1315, $A31)+SUMIFS(DataRegularSeason20242025!$AB$3:$AB$1315,DataRegularSeason20242025!$B$3:$B$1315, "&lt;=" &amp; EE$1, DataRegularSeason20242025!$E$3:$E$1315, $A31)</f>
        <v>11</v>
      </c>
      <c r="EF31">
        <f>SUMIFS(DataRegularSeason20242025!$AA$3:$AA$1315,DataRegularSeason20242025!$B$3:$B$1315, "&lt;=" &amp; EF$1, DataRegularSeason20242025!$D$3:$D$1315, $A31)+SUMIFS(DataRegularSeason20242025!$AB$3:$AB$1315,DataRegularSeason20242025!$B$3:$B$1315, "&lt;=" &amp; EF$1, DataRegularSeason20242025!$E$3:$E$1315, $A31)</f>
        <v>11</v>
      </c>
      <c r="EG31">
        <f>SUMIFS(DataRegularSeason20242025!$AA$3:$AA$1315,DataRegularSeason20242025!$B$3:$B$1315, "&lt;=" &amp; EG$1, DataRegularSeason20242025!$D$3:$D$1315, $A31)+SUMIFS(DataRegularSeason20242025!$AB$3:$AB$1315,DataRegularSeason20242025!$B$3:$B$1315, "&lt;=" &amp; EG$1, DataRegularSeason20242025!$E$3:$E$1315, $A31)</f>
        <v>11</v>
      </c>
      <c r="EH31">
        <f>SUMIFS(DataRegularSeason20242025!$AA$3:$AA$1315,DataRegularSeason20242025!$B$3:$B$1315, "&lt;=" &amp; EH$1, DataRegularSeason20242025!$D$3:$D$1315, $A31)+SUMIFS(DataRegularSeason20242025!$AB$3:$AB$1315,DataRegularSeason20242025!$B$3:$B$1315, "&lt;=" &amp; EH$1, DataRegularSeason20242025!$E$3:$E$1315, $A31)</f>
        <v>11</v>
      </c>
      <c r="EI31">
        <f>SUMIFS(DataRegularSeason20242025!$AA$3:$AA$1315,DataRegularSeason20242025!$B$3:$B$1315, "&lt;=" &amp; EI$1, DataRegularSeason20242025!$D$3:$D$1315, $A31)+SUMIFS(DataRegularSeason20242025!$AB$3:$AB$1315,DataRegularSeason20242025!$B$3:$B$1315, "&lt;=" &amp; EI$1, DataRegularSeason20242025!$E$3:$E$1315, $A31)</f>
        <v>11</v>
      </c>
      <c r="EJ31">
        <f>SUMIFS(DataRegularSeason20242025!$AA$3:$AA$1315,DataRegularSeason20242025!$B$3:$B$1315, "&lt;=" &amp; EJ$1, DataRegularSeason20242025!$D$3:$D$1315, $A31)+SUMIFS(DataRegularSeason20242025!$AB$3:$AB$1315,DataRegularSeason20242025!$B$3:$B$1315, "&lt;=" &amp; EJ$1, DataRegularSeason20242025!$E$3:$E$1315, $A31)</f>
        <v>11</v>
      </c>
      <c r="EK31">
        <f>SUMIFS(DataRegularSeason20242025!$AA$3:$AA$1315,DataRegularSeason20242025!$B$3:$B$1315, "&lt;=" &amp; EK$1, DataRegularSeason20242025!$D$3:$D$1315, $A31)+SUMIFS(DataRegularSeason20242025!$AB$3:$AB$1315,DataRegularSeason20242025!$B$3:$B$1315, "&lt;=" &amp; EK$1, DataRegularSeason20242025!$E$3:$E$1315, $A31)</f>
        <v>11</v>
      </c>
      <c r="EL31">
        <f>SUMIFS(DataRegularSeason20242025!$AA$3:$AA$1315,DataRegularSeason20242025!$B$3:$B$1315, "&lt;=" &amp; EL$1, DataRegularSeason20242025!$D$3:$D$1315, $A31)+SUMIFS(DataRegularSeason20242025!$AB$3:$AB$1315,DataRegularSeason20242025!$B$3:$B$1315, "&lt;=" &amp; EL$1, DataRegularSeason20242025!$E$3:$E$1315, $A31)</f>
        <v>11</v>
      </c>
      <c r="EM31">
        <f>SUMIFS(DataRegularSeason20242025!$AA$3:$AA$1315,DataRegularSeason20242025!$B$3:$B$1315, "&lt;=" &amp; EM$1, DataRegularSeason20242025!$D$3:$D$1315, $A31)+SUMIFS(DataRegularSeason20242025!$AB$3:$AB$1315,DataRegularSeason20242025!$B$3:$B$1315, "&lt;=" &amp; EM$1, DataRegularSeason20242025!$E$3:$E$1315, $A31)</f>
        <v>11</v>
      </c>
      <c r="EN31">
        <f>SUMIFS(DataRegularSeason20242025!$AA$3:$AA$1315,DataRegularSeason20242025!$B$3:$B$1315, "&lt;=" &amp; EN$1, DataRegularSeason20242025!$D$3:$D$1315, $A31)+SUMIFS(DataRegularSeason20242025!$AB$3:$AB$1315,DataRegularSeason20242025!$B$3:$B$1315, "&lt;=" &amp; EN$1, DataRegularSeason20242025!$E$3:$E$1315, $A31)</f>
        <v>11</v>
      </c>
      <c r="EO31">
        <f>SUMIFS(DataRegularSeason20242025!$AA$3:$AA$1315,DataRegularSeason20242025!$B$3:$B$1315, "&lt;=" &amp; EO$1, DataRegularSeason20242025!$D$3:$D$1315, $A31)+SUMIFS(DataRegularSeason20242025!$AB$3:$AB$1315,DataRegularSeason20242025!$B$3:$B$1315, "&lt;=" &amp; EO$1, DataRegularSeason20242025!$E$3:$E$1315, $A31)</f>
        <v>11</v>
      </c>
      <c r="EP31">
        <f>SUMIFS(DataRegularSeason20242025!$AA$3:$AA$1315,DataRegularSeason20242025!$B$3:$B$1315, "&lt;=" &amp; EP$1, DataRegularSeason20242025!$D$3:$D$1315, $A31)+SUMIFS(DataRegularSeason20242025!$AB$3:$AB$1315,DataRegularSeason20242025!$B$3:$B$1315, "&lt;=" &amp; EP$1, DataRegularSeason20242025!$E$3:$E$1315, $A31)</f>
        <v>11</v>
      </c>
      <c r="EQ31">
        <f>SUMIFS(DataRegularSeason20242025!$AA$3:$AA$1315,DataRegularSeason20242025!$B$3:$B$1315, "&lt;=" &amp; EQ$1, DataRegularSeason20242025!$D$3:$D$1315, $A31)+SUMIFS(DataRegularSeason20242025!$AB$3:$AB$1315,DataRegularSeason20242025!$B$3:$B$1315, "&lt;=" &amp; EQ$1, DataRegularSeason20242025!$E$3:$E$1315, $A31)</f>
        <v>11</v>
      </c>
      <c r="ER31">
        <f>SUMIFS(DataRegularSeason20242025!$AA$3:$AA$1315,DataRegularSeason20242025!$B$3:$B$1315, "&lt;=" &amp; ER$1, DataRegularSeason20242025!$D$3:$D$1315, $A31)+SUMIFS(DataRegularSeason20242025!$AB$3:$AB$1315,DataRegularSeason20242025!$B$3:$B$1315, "&lt;=" &amp; ER$1, DataRegularSeason20242025!$E$3:$E$1315, $A31)</f>
        <v>11</v>
      </c>
      <c r="ES31">
        <f>SUMIFS(DataRegularSeason20242025!$AA$3:$AA$1315,DataRegularSeason20242025!$B$3:$B$1315, "&lt;=" &amp; ES$1, DataRegularSeason20242025!$D$3:$D$1315, $A31)+SUMIFS(DataRegularSeason20242025!$AB$3:$AB$1315,DataRegularSeason20242025!$B$3:$B$1315, "&lt;=" &amp; ES$1, DataRegularSeason20242025!$E$3:$E$1315, $A31)</f>
        <v>11</v>
      </c>
      <c r="ET31">
        <f>SUMIFS(DataRegularSeason20242025!$AA$3:$AA$1315,DataRegularSeason20242025!$B$3:$B$1315, "&lt;=" &amp; ET$1, DataRegularSeason20242025!$D$3:$D$1315, $A31)+SUMIFS(DataRegularSeason20242025!$AB$3:$AB$1315,DataRegularSeason20242025!$B$3:$B$1315, "&lt;=" &amp; ET$1, DataRegularSeason20242025!$E$3:$E$1315, $A31)</f>
        <v>11</v>
      </c>
      <c r="EU31">
        <f>SUMIFS(DataRegularSeason20242025!$AA$3:$AA$1315,DataRegularSeason20242025!$B$3:$B$1315, "&lt;=" &amp; EU$1, DataRegularSeason20242025!$D$3:$D$1315, $A31)+SUMIFS(DataRegularSeason20242025!$AB$3:$AB$1315,DataRegularSeason20242025!$B$3:$B$1315, "&lt;=" &amp; EU$1, DataRegularSeason20242025!$E$3:$E$1315, $A31)</f>
        <v>11</v>
      </c>
      <c r="EV31">
        <f>SUMIFS(DataRegularSeason20242025!$AA$3:$AA$1315,DataRegularSeason20242025!$B$3:$B$1315, "&lt;=" &amp; EV$1, DataRegularSeason20242025!$D$3:$D$1315, $A31)+SUMIFS(DataRegularSeason20242025!$AB$3:$AB$1315,DataRegularSeason20242025!$B$3:$B$1315, "&lt;=" &amp; EV$1, DataRegularSeason20242025!$E$3:$E$1315, $A31)</f>
        <v>11</v>
      </c>
      <c r="EW31">
        <f>SUMIFS(DataRegularSeason20242025!$AA$3:$AA$1315,DataRegularSeason20242025!$B$3:$B$1315, "&lt;=" &amp; EW$1, DataRegularSeason20242025!$D$3:$D$1315, $A31)+SUMIFS(DataRegularSeason20242025!$AB$3:$AB$1315,DataRegularSeason20242025!$B$3:$B$1315, "&lt;=" &amp; EW$1, DataRegularSeason20242025!$E$3:$E$1315, $A31)</f>
        <v>11</v>
      </c>
      <c r="EX31">
        <f>SUMIFS(DataRegularSeason20242025!$AA$3:$AA$1315,DataRegularSeason20242025!$B$3:$B$1315, "&lt;=" &amp; EX$1, DataRegularSeason20242025!$D$3:$D$1315, $A31)+SUMIFS(DataRegularSeason20242025!$AB$3:$AB$1315,DataRegularSeason20242025!$B$3:$B$1315, "&lt;=" &amp; EX$1, DataRegularSeason20242025!$E$3:$E$1315, $A31)</f>
        <v>11</v>
      </c>
      <c r="EY31">
        <f>SUMIFS(DataRegularSeason20242025!$AA$3:$AA$1315,DataRegularSeason20242025!$B$3:$B$1315, "&lt;=" &amp; EY$1, DataRegularSeason20242025!$D$3:$D$1315, $A31)+SUMIFS(DataRegularSeason20242025!$AB$3:$AB$1315,DataRegularSeason20242025!$B$3:$B$1315, "&lt;=" &amp; EY$1, DataRegularSeason20242025!$E$3:$E$1315, $A31)</f>
        <v>11</v>
      </c>
      <c r="EZ31">
        <f>SUMIFS(DataRegularSeason20242025!$AA$3:$AA$1315,DataRegularSeason20242025!$B$3:$B$1315, "&lt;=" &amp; EZ$1, DataRegularSeason20242025!$D$3:$D$1315, $A31)+SUMIFS(DataRegularSeason20242025!$AB$3:$AB$1315,DataRegularSeason20242025!$B$3:$B$1315, "&lt;=" &amp; EZ$1, DataRegularSeason20242025!$E$3:$E$1315, $A31)</f>
        <v>11</v>
      </c>
      <c r="FA31">
        <f>SUMIFS(DataRegularSeason20242025!$AA$3:$AA$1315,DataRegularSeason20242025!$B$3:$B$1315, "&lt;=" &amp; FA$1, DataRegularSeason20242025!$D$3:$D$1315, $A31)+SUMIFS(DataRegularSeason20242025!$AB$3:$AB$1315,DataRegularSeason20242025!$B$3:$B$1315, "&lt;=" &amp; FA$1, DataRegularSeason20242025!$E$3:$E$1315, $A31)</f>
        <v>11</v>
      </c>
      <c r="FB31">
        <f>SUMIFS(DataRegularSeason20242025!$AA$3:$AA$1315,DataRegularSeason20242025!$B$3:$B$1315, "&lt;=" &amp; FB$1, DataRegularSeason20242025!$D$3:$D$1315, $A31)+SUMIFS(DataRegularSeason20242025!$AB$3:$AB$1315,DataRegularSeason20242025!$B$3:$B$1315, "&lt;=" &amp; FB$1, DataRegularSeason20242025!$E$3:$E$1315, $A31)</f>
        <v>11</v>
      </c>
      <c r="FC31">
        <f>SUMIFS(DataRegularSeason20242025!$AA$3:$AA$1315,DataRegularSeason20242025!$B$3:$B$1315, "&lt;=" &amp; FC$1, DataRegularSeason20242025!$D$3:$D$1315, $A31)+SUMIFS(DataRegularSeason20242025!$AB$3:$AB$1315,DataRegularSeason20242025!$B$3:$B$1315, "&lt;=" &amp; FC$1, DataRegularSeason20242025!$E$3:$E$1315, $A31)</f>
        <v>11</v>
      </c>
      <c r="FD31">
        <f>SUMIFS(DataRegularSeason20242025!$AA$3:$AA$1315,DataRegularSeason20242025!$B$3:$B$1315, "&lt;=" &amp; FD$1, DataRegularSeason20242025!$D$3:$D$1315, $A31)+SUMIFS(DataRegularSeason20242025!$AB$3:$AB$1315,DataRegularSeason20242025!$B$3:$B$1315, "&lt;=" &amp; FD$1, DataRegularSeason20242025!$E$3:$E$1315, $A31)</f>
        <v>11</v>
      </c>
      <c r="FE31">
        <f>SUMIFS(DataRegularSeason20242025!$AA$3:$AA$1315,DataRegularSeason20242025!$B$3:$B$1315, "&lt;=" &amp; FE$1, DataRegularSeason20242025!$D$3:$D$1315, $A31)+SUMIFS(DataRegularSeason20242025!$AB$3:$AB$1315,DataRegularSeason20242025!$B$3:$B$1315, "&lt;=" &amp; FE$1, DataRegularSeason20242025!$E$3:$E$1315, $A31)</f>
        <v>11</v>
      </c>
      <c r="FF31">
        <f>SUMIFS(DataRegularSeason20242025!$AA$3:$AA$1315,DataRegularSeason20242025!$B$3:$B$1315, "&lt;=" &amp; FF$1, DataRegularSeason20242025!$D$3:$D$1315, $A31)+SUMIFS(DataRegularSeason20242025!$AB$3:$AB$1315,DataRegularSeason20242025!$B$3:$B$1315, "&lt;=" &amp; FF$1, DataRegularSeason20242025!$E$3:$E$1315, $A31)</f>
        <v>11</v>
      </c>
      <c r="FG31">
        <f>SUMIFS(DataRegularSeason20242025!$AA$3:$AA$1315,DataRegularSeason20242025!$B$3:$B$1315, "&lt;=" &amp; FG$1, DataRegularSeason20242025!$D$3:$D$1315, $A31)+SUMIFS(DataRegularSeason20242025!$AB$3:$AB$1315,DataRegularSeason20242025!$B$3:$B$1315, "&lt;=" &amp; FG$1, DataRegularSeason20242025!$E$3:$E$1315, $A31)</f>
        <v>11</v>
      </c>
      <c r="FH31">
        <f>SUMIFS(DataRegularSeason20242025!$AA$3:$AA$1315,DataRegularSeason20242025!$B$3:$B$1315, "&lt;=" &amp; FH$1, DataRegularSeason20242025!$D$3:$D$1315, $A31)+SUMIFS(DataRegularSeason20242025!$AB$3:$AB$1315,DataRegularSeason20242025!$B$3:$B$1315, "&lt;=" &amp; FH$1, DataRegularSeason20242025!$E$3:$E$1315, $A31)</f>
        <v>11</v>
      </c>
      <c r="FI31">
        <f>SUMIFS(DataRegularSeason20242025!$AA$3:$AA$1315,DataRegularSeason20242025!$B$3:$B$1315, "&lt;=" &amp; FI$1, DataRegularSeason20242025!$D$3:$D$1315, $A31)+SUMIFS(DataRegularSeason20242025!$AB$3:$AB$1315,DataRegularSeason20242025!$B$3:$B$1315, "&lt;=" &amp; FI$1, DataRegularSeason20242025!$E$3:$E$1315, $A31)</f>
        <v>11</v>
      </c>
      <c r="FJ31">
        <f>SUMIFS(DataRegularSeason20242025!$AA$3:$AA$1315,DataRegularSeason20242025!$B$3:$B$1315, "&lt;=" &amp; FJ$1, DataRegularSeason20242025!$D$3:$D$1315, $A31)+SUMIFS(DataRegularSeason20242025!$AB$3:$AB$1315,DataRegularSeason20242025!$B$3:$B$1315, "&lt;=" &amp; FJ$1, DataRegularSeason20242025!$E$3:$E$1315, $A31)</f>
        <v>11</v>
      </c>
      <c r="FK31">
        <f>SUMIFS(DataRegularSeason20242025!$AA$3:$AA$1315,DataRegularSeason20242025!$B$3:$B$1315, "&lt;=" &amp; FK$1, DataRegularSeason20242025!$D$3:$D$1315, $A31)+SUMIFS(DataRegularSeason20242025!$AB$3:$AB$1315,DataRegularSeason20242025!$B$3:$B$1315, "&lt;=" &amp; FK$1, DataRegularSeason20242025!$E$3:$E$1315, $A31)</f>
        <v>11</v>
      </c>
      <c r="FL31">
        <f>SUMIFS(DataRegularSeason20242025!$AA$3:$AA$1315,DataRegularSeason20242025!$B$3:$B$1315, "&lt;=" &amp; FL$1, DataRegularSeason20242025!$D$3:$D$1315, $A31)+SUMIFS(DataRegularSeason20242025!$AB$3:$AB$1315,DataRegularSeason20242025!$B$3:$B$1315, "&lt;=" &amp; FL$1, DataRegularSeason20242025!$E$3:$E$1315, $A31)</f>
        <v>11</v>
      </c>
      <c r="FM31">
        <f>SUMIFS(DataRegularSeason20242025!$AA$3:$AA$1315,DataRegularSeason20242025!$B$3:$B$1315, "&lt;=" &amp; FM$1, DataRegularSeason20242025!$D$3:$D$1315, $A31)+SUMIFS(DataRegularSeason20242025!$AB$3:$AB$1315,DataRegularSeason20242025!$B$3:$B$1315, "&lt;=" &amp; FM$1, DataRegularSeason20242025!$E$3:$E$1315, $A31)</f>
        <v>11</v>
      </c>
      <c r="FN31">
        <f>SUMIFS(DataRegularSeason20242025!$AA$3:$AA$1315,DataRegularSeason20242025!$B$3:$B$1315, "&lt;=" &amp; FN$1, DataRegularSeason20242025!$D$3:$D$1315, $A31)+SUMIFS(DataRegularSeason20242025!$AB$3:$AB$1315,DataRegularSeason20242025!$B$3:$B$1315, "&lt;=" &amp; FN$1, DataRegularSeason20242025!$E$3:$E$1315, $A31)</f>
        <v>11</v>
      </c>
      <c r="FO31">
        <f>SUMIFS(DataRegularSeason20242025!$AA$3:$AA$1315,DataRegularSeason20242025!$B$3:$B$1315, "&lt;=" &amp; FO$1, DataRegularSeason20242025!$D$3:$D$1315, $A31)+SUMIFS(DataRegularSeason20242025!$AB$3:$AB$1315,DataRegularSeason20242025!$B$3:$B$1315, "&lt;=" &amp; FO$1, DataRegularSeason20242025!$E$3:$E$1315, $A31)</f>
        <v>11</v>
      </c>
      <c r="FP31">
        <f>SUMIFS(DataRegularSeason20242025!$AA$3:$AA$1315,DataRegularSeason20242025!$B$3:$B$1315, "&lt;=" &amp; FP$1, DataRegularSeason20242025!$D$3:$D$1315, $A31)+SUMIFS(DataRegularSeason20242025!$AB$3:$AB$1315,DataRegularSeason20242025!$B$3:$B$1315, "&lt;=" &amp; FP$1, DataRegularSeason20242025!$E$3:$E$1315, $A31)</f>
        <v>11</v>
      </c>
      <c r="FQ31">
        <f>SUMIFS(DataRegularSeason20242025!$AA$3:$AA$1315,DataRegularSeason20242025!$B$3:$B$1315, "&lt;=" &amp; FQ$1, DataRegularSeason20242025!$D$3:$D$1315, $A31)+SUMIFS(DataRegularSeason20242025!$AB$3:$AB$1315,DataRegularSeason20242025!$B$3:$B$1315, "&lt;=" &amp; FQ$1, DataRegularSeason20242025!$E$3:$E$1315, $A31)</f>
        <v>11</v>
      </c>
      <c r="FR31">
        <f>SUMIFS(DataRegularSeason20242025!$AA$3:$AA$1315,DataRegularSeason20242025!$B$3:$B$1315, "&lt;=" &amp; FR$1, DataRegularSeason20242025!$D$3:$D$1315, $A31)+SUMIFS(DataRegularSeason20242025!$AB$3:$AB$1315,DataRegularSeason20242025!$B$3:$B$1315, "&lt;=" &amp; FR$1, DataRegularSeason20242025!$E$3:$E$1315, $A31)</f>
        <v>11</v>
      </c>
      <c r="FS31">
        <f>SUMIFS(DataRegularSeason20242025!$AA$3:$AA$1315,DataRegularSeason20242025!$B$3:$B$1315, "&lt;=" &amp; FS$1, DataRegularSeason20242025!$D$3:$D$1315, $A31)+SUMIFS(DataRegularSeason20242025!$AB$3:$AB$1315,DataRegularSeason20242025!$B$3:$B$1315, "&lt;=" &amp; FS$1, DataRegularSeason20242025!$E$3:$E$1315, $A31)</f>
        <v>11</v>
      </c>
      <c r="FT31">
        <f>SUMIFS(DataRegularSeason20242025!$AA$3:$AA$1315,DataRegularSeason20242025!$B$3:$B$1315, "&lt;=" &amp; FT$1, DataRegularSeason20242025!$D$3:$D$1315, $A31)+SUMIFS(DataRegularSeason20242025!$AB$3:$AB$1315,DataRegularSeason20242025!$B$3:$B$1315, "&lt;=" &amp; FT$1, DataRegularSeason20242025!$E$3:$E$1315, $A31)</f>
        <v>11</v>
      </c>
      <c r="FU31">
        <f>SUMIFS(DataRegularSeason20242025!$AA$3:$AA$1315,DataRegularSeason20242025!$B$3:$B$1315, "&lt;=" &amp; FU$1, DataRegularSeason20242025!$D$3:$D$1315, $A31)+SUMIFS(DataRegularSeason20242025!$AB$3:$AB$1315,DataRegularSeason20242025!$B$3:$B$1315, "&lt;=" &amp; FU$1, DataRegularSeason20242025!$E$3:$E$1315, $A31)</f>
        <v>11</v>
      </c>
      <c r="FV31">
        <f>SUMIFS(DataRegularSeason20242025!$AA$3:$AA$1315,DataRegularSeason20242025!$B$3:$B$1315, "&lt;=" &amp; FV$1, DataRegularSeason20242025!$D$3:$D$1315, $A31)+SUMIFS(DataRegularSeason20242025!$AB$3:$AB$1315,DataRegularSeason20242025!$B$3:$B$1315, "&lt;=" &amp; FV$1, DataRegularSeason20242025!$E$3:$E$1315, $A31)</f>
        <v>11</v>
      </c>
      <c r="FW31">
        <f>SUMIFS(DataRegularSeason20242025!$AA$3:$AA$1315,DataRegularSeason20242025!$B$3:$B$1315, "&lt;=" &amp; FW$1, DataRegularSeason20242025!$D$3:$D$1315, $A31)+SUMIFS(DataRegularSeason20242025!$AB$3:$AB$1315,DataRegularSeason20242025!$B$3:$B$1315, "&lt;=" &amp; FW$1, DataRegularSeason20242025!$E$3:$E$1315, $A31)</f>
        <v>11</v>
      </c>
      <c r="FX31">
        <f>SUMIFS(DataRegularSeason20242025!$AA$3:$AA$1315,DataRegularSeason20242025!$B$3:$B$1315, "&lt;=" &amp; FX$1, DataRegularSeason20242025!$D$3:$D$1315, $A31)+SUMIFS(DataRegularSeason20242025!$AB$3:$AB$1315,DataRegularSeason20242025!$B$3:$B$1315, "&lt;=" &amp; FX$1, DataRegularSeason20242025!$E$3:$E$1315, $A31)</f>
        <v>11</v>
      </c>
      <c r="FY31">
        <f>SUMIFS(DataRegularSeason20242025!$AA$3:$AA$1315,DataRegularSeason20242025!$B$3:$B$1315, "&lt;=" &amp; FY$1, DataRegularSeason20242025!$D$3:$D$1315, $A31)+SUMIFS(DataRegularSeason20242025!$AB$3:$AB$1315,DataRegularSeason20242025!$B$3:$B$1315, "&lt;=" &amp; FY$1, DataRegularSeason20242025!$E$3:$E$1315, $A31)</f>
        <v>11</v>
      </c>
      <c r="FZ31">
        <f>SUMIFS(DataRegularSeason20242025!$AA$3:$AA$1315,DataRegularSeason20242025!$B$3:$B$1315, "&lt;=" &amp; FZ$1, DataRegularSeason20242025!$D$3:$D$1315, $A31)+SUMIFS(DataRegularSeason20242025!$AB$3:$AB$1315,DataRegularSeason20242025!$B$3:$B$1315, "&lt;=" &amp; FZ$1, DataRegularSeason20242025!$E$3:$E$1315, $A31)</f>
        <v>11</v>
      </c>
      <c r="GA31">
        <f>SUMIFS(DataRegularSeason20242025!$AA$3:$AA$1315,DataRegularSeason20242025!$B$3:$B$1315, "&lt;=" &amp; GA$1, DataRegularSeason20242025!$D$3:$D$1315, $A31)+SUMIFS(DataRegularSeason20242025!$AB$3:$AB$1315,DataRegularSeason20242025!$B$3:$B$1315, "&lt;=" &amp; GA$1, DataRegularSeason20242025!$E$3:$E$1315, $A31)</f>
        <v>11</v>
      </c>
      <c r="GB31">
        <f>SUMIFS(DataRegularSeason20242025!$AA$3:$AA$1315,DataRegularSeason20242025!$B$3:$B$1315, "&lt;=" &amp; GB$1, DataRegularSeason20242025!$D$3:$D$1315, $A31)+SUMIFS(DataRegularSeason20242025!$AB$3:$AB$1315,DataRegularSeason20242025!$B$3:$B$1315, "&lt;=" &amp; GB$1, DataRegularSeason20242025!$E$3:$E$1315, $A31)</f>
        <v>11</v>
      </c>
      <c r="GC31">
        <f>SUMIFS(DataRegularSeason20242025!$AA$3:$AA$1315,DataRegularSeason20242025!$B$3:$B$1315, "&lt;=" &amp; GC$1, DataRegularSeason20242025!$D$3:$D$1315, $A31)+SUMIFS(DataRegularSeason20242025!$AB$3:$AB$1315,DataRegularSeason20242025!$B$3:$B$1315, "&lt;=" &amp; GC$1, DataRegularSeason20242025!$E$3:$E$1315, $A31)</f>
        <v>11</v>
      </c>
      <c r="GD31">
        <f>SUMIFS(DataRegularSeason20242025!$AA$3:$AA$1315,DataRegularSeason20242025!$B$3:$B$1315, "&lt;=" &amp; GD$1, DataRegularSeason20242025!$D$3:$D$1315, $A31)+SUMIFS(DataRegularSeason20242025!$AB$3:$AB$1315,DataRegularSeason20242025!$B$3:$B$1315, "&lt;=" &amp; GD$1, DataRegularSeason20242025!$E$3:$E$1315, $A31)</f>
        <v>11</v>
      </c>
      <c r="GE31">
        <f>SUMIFS(DataRegularSeason20242025!$AA$3:$AA$1315,DataRegularSeason20242025!$B$3:$B$1315, "&lt;=" &amp; GE$1, DataRegularSeason20242025!$D$3:$D$1315, $A31)+SUMIFS(DataRegularSeason20242025!$AB$3:$AB$1315,DataRegularSeason20242025!$B$3:$B$1315, "&lt;=" &amp; GE$1, DataRegularSeason20242025!$E$3:$E$1315, $A31)</f>
        <v>11</v>
      </c>
      <c r="GF31">
        <f>SUMIFS(DataRegularSeason20242025!$AA$3:$AA$1315,DataRegularSeason20242025!$B$3:$B$1315, "&lt;=" &amp; GF$1, DataRegularSeason20242025!$D$3:$D$1315, $A31)+SUMIFS(DataRegularSeason20242025!$AB$3:$AB$1315,DataRegularSeason20242025!$B$3:$B$1315, "&lt;=" &amp; GF$1, DataRegularSeason20242025!$E$3:$E$1315, $A31)</f>
        <v>11</v>
      </c>
      <c r="GG31">
        <f>SUMIFS(DataRegularSeason20242025!$AA$3:$AA$1315,DataRegularSeason20242025!$B$3:$B$1315, "&lt;=" &amp; GG$1, DataRegularSeason20242025!$D$3:$D$1315, $A31)+SUMIFS(DataRegularSeason20242025!$AB$3:$AB$1315,DataRegularSeason20242025!$B$3:$B$1315, "&lt;=" &amp; GG$1, DataRegularSeason20242025!$E$3:$E$1315, $A31)</f>
        <v>11</v>
      </c>
      <c r="GH31">
        <f>SUMIFS(DataRegularSeason20242025!$AA$3:$AA$1315,DataRegularSeason20242025!$B$3:$B$1315, "&lt;=" &amp; GH$1, DataRegularSeason20242025!$D$3:$D$1315, $A31)+SUMIFS(DataRegularSeason20242025!$AB$3:$AB$1315,DataRegularSeason20242025!$B$3:$B$1315, "&lt;=" &amp; GH$1, DataRegularSeason20242025!$E$3:$E$1315, $A31)</f>
        <v>11</v>
      </c>
      <c r="GI31">
        <f>SUMIFS(DataRegularSeason20242025!$AA$3:$AA$1315,DataRegularSeason20242025!$B$3:$B$1315, "&lt;=" &amp; GI$1, DataRegularSeason20242025!$D$3:$D$1315, $A31)+SUMIFS(DataRegularSeason20242025!$AB$3:$AB$1315,DataRegularSeason20242025!$B$3:$B$1315, "&lt;=" &amp; GI$1, DataRegularSeason20242025!$E$3:$E$1315, $A31)</f>
        <v>11</v>
      </c>
      <c r="GJ31">
        <f>SUMIFS(DataRegularSeason20242025!$AA$3:$AA$1315,DataRegularSeason20242025!$B$3:$B$1315, "&lt;=" &amp; GJ$1, DataRegularSeason20242025!$D$3:$D$1315, $A31)+SUMIFS(DataRegularSeason20242025!$AB$3:$AB$1315,DataRegularSeason20242025!$B$3:$B$1315, "&lt;=" &amp; GJ$1, DataRegularSeason20242025!$E$3:$E$1315, $A31)</f>
        <v>11</v>
      </c>
      <c r="GK31">
        <f>SUMIFS(DataRegularSeason20242025!$AA$3:$AA$1315,DataRegularSeason20242025!$B$3:$B$1315, "&lt;=" &amp; GK$1, DataRegularSeason20242025!$D$3:$D$1315, $A31)+SUMIFS(DataRegularSeason20242025!$AB$3:$AB$1315,DataRegularSeason20242025!$B$3:$B$1315, "&lt;=" &amp; GK$1, DataRegularSeason20242025!$E$3:$E$1315, $A31)</f>
        <v>11</v>
      </c>
      <c r="GL31">
        <f>SUMIFS(DataRegularSeason20242025!$AA$3:$AA$1315,DataRegularSeason20242025!$B$3:$B$1315, "&lt;=" &amp; GL$1, DataRegularSeason20242025!$D$3:$D$1315, $A31)+SUMIFS(DataRegularSeason20242025!$AB$3:$AB$1315,DataRegularSeason20242025!$B$3:$B$1315, "&lt;=" &amp; GL$1, DataRegularSeason20242025!$E$3:$E$1315, $A31)</f>
        <v>11</v>
      </c>
      <c r="GM31">
        <f>SUMIFS(DataRegularSeason20242025!$AA$3:$AA$1315,DataRegularSeason20242025!$B$3:$B$1315, "&lt;=" &amp; GM$1, DataRegularSeason20242025!$D$3:$D$1315, $A31)+SUMIFS(DataRegularSeason20242025!$AB$3:$AB$1315,DataRegularSeason20242025!$B$3:$B$1315, "&lt;=" &amp; GM$1, DataRegularSeason20242025!$E$3:$E$1315, $A31)</f>
        <v>11</v>
      </c>
      <c r="GN31">
        <f>SUMIFS(DataRegularSeason20242025!$AA$3:$AA$1315,DataRegularSeason20242025!$B$3:$B$1315, "&lt;=" &amp; GN$1, DataRegularSeason20242025!$D$3:$D$1315, $A31)+SUMIFS(DataRegularSeason20242025!$AB$3:$AB$1315,DataRegularSeason20242025!$B$3:$B$1315, "&lt;=" &amp; GN$1, DataRegularSeason20242025!$E$3:$E$1315, $A31)</f>
        <v>11</v>
      </c>
      <c r="GO31">
        <f>SUMIFS(DataRegularSeason20242025!$AA$3:$AA$1315,DataRegularSeason20242025!$B$3:$B$1315, "&lt;=" &amp; GO$1, DataRegularSeason20242025!$D$3:$D$1315, $A31)+SUMIFS(DataRegularSeason20242025!$AB$3:$AB$1315,DataRegularSeason20242025!$B$3:$B$1315, "&lt;=" &amp; GO$1, DataRegularSeason20242025!$E$3:$E$1315, $A31)</f>
        <v>11</v>
      </c>
      <c r="GP31">
        <f>SUMIFS(DataRegularSeason20242025!$AA$3:$AA$1315,DataRegularSeason20242025!$B$3:$B$1315, "&lt;=" &amp; GP$1, DataRegularSeason20242025!$D$3:$D$1315, $A31)+SUMIFS(DataRegularSeason20242025!$AB$3:$AB$1315,DataRegularSeason20242025!$B$3:$B$1315, "&lt;=" &amp; GP$1, DataRegularSeason20242025!$E$3:$E$1315, $A31)</f>
        <v>11</v>
      </c>
      <c r="GQ31">
        <f>SUMIFS(DataRegularSeason20242025!$AA$3:$AA$1315,DataRegularSeason20242025!$B$3:$B$1315, "&lt;=" &amp; GQ$1, DataRegularSeason20242025!$D$3:$D$1315, $A31)+SUMIFS(DataRegularSeason20242025!$AB$3:$AB$1315,DataRegularSeason20242025!$B$3:$B$1315, "&lt;=" &amp; GQ$1, DataRegularSeason20242025!$E$3:$E$1315, $A31)</f>
        <v>11</v>
      </c>
      <c r="GR31">
        <f>SUMIFS(DataRegularSeason20242025!$AA$3:$AA$1315,DataRegularSeason20242025!$B$3:$B$1315, "&lt;=" &amp; GR$1, DataRegularSeason20242025!$D$3:$D$1315, $A31)+SUMIFS(DataRegularSeason20242025!$AB$3:$AB$1315,DataRegularSeason20242025!$B$3:$B$1315, "&lt;=" &amp; GR$1, DataRegularSeason20242025!$E$3:$E$1315, $A31)</f>
        <v>11</v>
      </c>
      <c r="GS31">
        <f>SUMIFS(DataRegularSeason20242025!$AA$3:$AA$1315,DataRegularSeason20242025!$B$3:$B$1315, "&lt;=" &amp; GS$1, DataRegularSeason20242025!$D$3:$D$1315, $A31)+SUMIFS(DataRegularSeason20242025!$AB$3:$AB$1315,DataRegularSeason20242025!$B$3:$B$1315, "&lt;=" &amp; GS$1, DataRegularSeason20242025!$E$3:$E$1315, $A31)</f>
        <v>11</v>
      </c>
      <c r="GT31">
        <f>SUMIFS(DataRegularSeason20242025!$AA$3:$AA$1315,DataRegularSeason20242025!$B$3:$B$1315, "&lt;=" &amp; GT$1, DataRegularSeason20242025!$D$3:$D$1315, $A31)+SUMIFS(DataRegularSeason20242025!$AB$3:$AB$1315,DataRegularSeason20242025!$B$3:$B$1315, "&lt;=" &amp; GT$1, DataRegularSeason20242025!$E$3:$E$1315, $A31)</f>
        <v>11</v>
      </c>
      <c r="GU31">
        <f>SUMIFS(DataRegularSeason20242025!$AA$3:$AA$1315,DataRegularSeason20242025!$B$3:$B$1315, "&lt;=" &amp; GU$1, DataRegularSeason20242025!$D$3:$D$1315, $A31)+SUMIFS(DataRegularSeason20242025!$AB$3:$AB$1315,DataRegularSeason20242025!$B$3:$B$1315, "&lt;=" &amp; GU$1, DataRegularSeason20242025!$E$3:$E$1315, $A31)</f>
        <v>11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10</v>
      </c>
      <c r="AQ33">
        <f>SUMIFS(DataRegularSeason20242025!$AA$3:$AA$1315,DataRegularSeason20242025!$B$3:$B$1315, "&lt;=" &amp; AQ$1, DataRegularSeason20242025!$D$3:$D$1315, $A33)+SUMIFS(DataRegularSeason20242025!$AB$3:$AB$1315,DataRegularSeason20242025!$B$3:$B$1315, "&lt;=" &amp; AQ$1, DataRegularSeason20242025!$E$3:$E$1315, $A33)</f>
        <v>10</v>
      </c>
      <c r="AR33">
        <f>SUMIFS(DataRegularSeason20242025!$AA$3:$AA$1315,DataRegularSeason20242025!$B$3:$B$1315, "&lt;=" &amp; AR$1, DataRegularSeason20242025!$D$3:$D$1315, $A33)+SUMIFS(DataRegularSeason20242025!$AB$3:$AB$1315,DataRegularSeason20242025!$B$3:$B$1315, "&lt;=" &amp; AR$1, DataRegularSeason20242025!$E$3:$E$1315, $A33)</f>
        <v>10</v>
      </c>
      <c r="AS33">
        <f>SUMIFS(DataRegularSeason20242025!$AA$3:$AA$1315,DataRegularSeason20242025!$B$3:$B$1315, "&lt;=" &amp; AS$1, DataRegularSeason20242025!$D$3:$D$1315, $A33)+SUMIFS(DataRegularSeason20242025!$AB$3:$AB$1315,DataRegularSeason20242025!$B$3:$B$1315, "&lt;=" &amp; AS$1, DataRegularSeason20242025!$E$3:$E$1315, $A33)</f>
        <v>10</v>
      </c>
      <c r="AT33">
        <f>SUMIFS(DataRegularSeason20242025!$AA$3:$AA$1315,DataRegularSeason20242025!$B$3:$B$1315, "&lt;=" &amp; AT$1, DataRegularSeason20242025!$D$3:$D$1315, $A33)+SUMIFS(DataRegularSeason20242025!$AB$3:$AB$1315,DataRegularSeason20242025!$B$3:$B$1315, "&lt;=" &amp; AT$1, DataRegularSeason20242025!$E$3:$E$1315, $A33)</f>
        <v>10</v>
      </c>
      <c r="AU33">
        <f>SUMIFS(DataRegularSeason20242025!$AA$3:$AA$1315,DataRegularSeason20242025!$B$3:$B$1315, "&lt;=" &amp; AU$1, DataRegularSeason20242025!$D$3:$D$1315, $A33)+SUMIFS(DataRegularSeason20242025!$AB$3:$AB$1315,DataRegularSeason20242025!$B$3:$B$1315, "&lt;=" &amp; AU$1, DataRegularSeason20242025!$E$3:$E$1315, $A33)</f>
        <v>10</v>
      </c>
      <c r="AV33">
        <f>SUMIFS(DataRegularSeason20242025!$AA$3:$AA$1315,DataRegularSeason20242025!$B$3:$B$1315, "&lt;=" &amp; AV$1, DataRegularSeason20242025!$D$3:$D$1315, $A33)+SUMIFS(DataRegularSeason20242025!$AB$3:$AB$1315,DataRegularSeason20242025!$B$3:$B$1315, "&lt;=" &amp; AV$1, DataRegularSeason20242025!$E$3:$E$1315, $A33)</f>
        <v>10</v>
      </c>
      <c r="AW33">
        <f>SUMIFS(DataRegularSeason20242025!$AA$3:$AA$1315,DataRegularSeason20242025!$B$3:$B$1315, "&lt;=" &amp; AW$1, DataRegularSeason20242025!$D$3:$D$1315, $A33)+SUMIFS(DataRegularSeason20242025!$AB$3:$AB$1315,DataRegularSeason20242025!$B$3:$B$1315, "&lt;=" &amp; AW$1, DataRegularSeason20242025!$E$3:$E$1315, $A33)</f>
        <v>10</v>
      </c>
      <c r="AX33">
        <f>SUMIFS(DataRegularSeason20242025!$AA$3:$AA$1315,DataRegularSeason20242025!$B$3:$B$1315, "&lt;=" &amp; AX$1, DataRegularSeason20242025!$D$3:$D$1315, $A33)+SUMIFS(DataRegularSeason20242025!$AB$3:$AB$1315,DataRegularSeason20242025!$B$3:$B$1315, "&lt;=" &amp; AX$1, DataRegularSeason20242025!$E$3:$E$1315, $A33)</f>
        <v>10</v>
      </c>
      <c r="AY33">
        <f>SUMIFS(DataRegularSeason20242025!$AA$3:$AA$1315,DataRegularSeason20242025!$B$3:$B$1315, "&lt;=" &amp; AY$1, DataRegularSeason20242025!$D$3:$D$1315, $A33)+SUMIFS(DataRegularSeason20242025!$AB$3:$AB$1315,DataRegularSeason20242025!$B$3:$B$1315, "&lt;=" &amp; AY$1, DataRegularSeason20242025!$E$3:$E$1315, $A33)</f>
        <v>10</v>
      </c>
      <c r="AZ33">
        <f>SUMIFS(DataRegularSeason20242025!$AA$3:$AA$1315,DataRegularSeason20242025!$B$3:$B$1315, "&lt;=" &amp; AZ$1, DataRegularSeason20242025!$D$3:$D$1315, $A33)+SUMIFS(DataRegularSeason20242025!$AB$3:$AB$1315,DataRegularSeason20242025!$B$3:$B$1315, "&lt;=" &amp; AZ$1, DataRegularSeason20242025!$E$3:$E$1315, $A33)</f>
        <v>10</v>
      </c>
      <c r="BA33">
        <f>SUMIFS(DataRegularSeason20242025!$AA$3:$AA$1315,DataRegularSeason20242025!$B$3:$B$1315, "&lt;=" &amp; BA$1, DataRegularSeason20242025!$D$3:$D$1315, $A33)+SUMIFS(DataRegularSeason20242025!$AB$3:$AB$1315,DataRegularSeason20242025!$B$3:$B$1315, "&lt;=" &amp; BA$1, DataRegularSeason20242025!$E$3:$E$1315, $A33)</f>
        <v>10</v>
      </c>
      <c r="BB33">
        <f>SUMIFS(DataRegularSeason20242025!$AA$3:$AA$1315,DataRegularSeason20242025!$B$3:$B$1315, "&lt;=" &amp; BB$1, DataRegularSeason20242025!$D$3:$D$1315, $A33)+SUMIFS(DataRegularSeason20242025!$AB$3:$AB$1315,DataRegularSeason20242025!$B$3:$B$1315, "&lt;=" &amp; BB$1, DataRegularSeason20242025!$E$3:$E$1315, $A33)</f>
        <v>10</v>
      </c>
      <c r="BC33">
        <f>SUMIFS(DataRegularSeason20242025!$AA$3:$AA$1315,DataRegularSeason20242025!$B$3:$B$1315, "&lt;=" &amp; BC$1, DataRegularSeason20242025!$D$3:$D$1315, $A33)+SUMIFS(DataRegularSeason20242025!$AB$3:$AB$1315,DataRegularSeason20242025!$B$3:$B$1315, "&lt;=" &amp; BC$1, DataRegularSeason20242025!$E$3:$E$1315, $A33)</f>
        <v>10</v>
      </c>
      <c r="BD33">
        <f>SUMIFS(DataRegularSeason20242025!$AA$3:$AA$1315,DataRegularSeason20242025!$B$3:$B$1315, "&lt;=" &amp; BD$1, DataRegularSeason20242025!$D$3:$D$1315, $A33)+SUMIFS(DataRegularSeason20242025!$AB$3:$AB$1315,DataRegularSeason20242025!$B$3:$B$1315, "&lt;=" &amp; BD$1, DataRegularSeason20242025!$E$3:$E$1315, $A33)</f>
        <v>10</v>
      </c>
      <c r="BE33">
        <f>SUMIFS(DataRegularSeason20242025!$AA$3:$AA$1315,DataRegularSeason20242025!$B$3:$B$1315, "&lt;=" &amp; BE$1, DataRegularSeason20242025!$D$3:$D$1315, $A33)+SUMIFS(DataRegularSeason20242025!$AB$3:$AB$1315,DataRegularSeason20242025!$B$3:$B$1315, "&lt;=" &amp; BE$1, DataRegularSeason20242025!$E$3:$E$1315, $A33)</f>
        <v>10</v>
      </c>
      <c r="BF33">
        <f>SUMIFS(DataRegularSeason20242025!$AA$3:$AA$1315,DataRegularSeason20242025!$B$3:$B$1315, "&lt;=" &amp; BF$1, DataRegularSeason20242025!$D$3:$D$1315, $A33)+SUMIFS(DataRegularSeason20242025!$AB$3:$AB$1315,DataRegularSeason20242025!$B$3:$B$1315, "&lt;=" &amp; BF$1, DataRegularSeason20242025!$E$3:$E$1315, $A33)</f>
        <v>10</v>
      </c>
      <c r="BG33">
        <f>SUMIFS(DataRegularSeason20242025!$AA$3:$AA$1315,DataRegularSeason20242025!$B$3:$B$1315, "&lt;=" &amp; BG$1, DataRegularSeason20242025!$D$3:$D$1315, $A33)+SUMIFS(DataRegularSeason20242025!$AB$3:$AB$1315,DataRegularSeason20242025!$B$3:$B$1315, "&lt;=" &amp; BG$1, DataRegularSeason20242025!$E$3:$E$1315, $A33)</f>
        <v>10</v>
      </c>
      <c r="BH33">
        <f>SUMIFS(DataRegularSeason20242025!$AA$3:$AA$1315,DataRegularSeason20242025!$B$3:$B$1315, "&lt;=" &amp; BH$1, DataRegularSeason20242025!$D$3:$D$1315, $A33)+SUMIFS(DataRegularSeason20242025!$AB$3:$AB$1315,DataRegularSeason20242025!$B$3:$B$1315, "&lt;=" &amp; BH$1, DataRegularSeason20242025!$E$3:$E$1315, $A33)</f>
        <v>10</v>
      </c>
      <c r="BI33">
        <f>SUMIFS(DataRegularSeason20242025!$AA$3:$AA$1315,DataRegularSeason20242025!$B$3:$B$1315, "&lt;=" &amp; BI$1, DataRegularSeason20242025!$D$3:$D$1315, $A33)+SUMIFS(DataRegularSeason20242025!$AB$3:$AB$1315,DataRegularSeason20242025!$B$3:$B$1315, "&lt;=" &amp; BI$1, DataRegularSeason20242025!$E$3:$E$1315, $A33)</f>
        <v>10</v>
      </c>
      <c r="BJ33">
        <f>SUMIFS(DataRegularSeason20242025!$AA$3:$AA$1315,DataRegularSeason20242025!$B$3:$B$1315, "&lt;=" &amp; BJ$1, DataRegularSeason20242025!$D$3:$D$1315, $A33)+SUMIFS(DataRegularSeason20242025!$AB$3:$AB$1315,DataRegularSeason20242025!$B$3:$B$1315, "&lt;=" &amp; BJ$1, DataRegularSeason20242025!$E$3:$E$1315, $A33)</f>
        <v>10</v>
      </c>
      <c r="BK33">
        <f>SUMIFS(DataRegularSeason20242025!$AA$3:$AA$1315,DataRegularSeason20242025!$B$3:$B$1315, "&lt;=" &amp; BK$1, DataRegularSeason20242025!$D$3:$D$1315, $A33)+SUMIFS(DataRegularSeason20242025!$AB$3:$AB$1315,DataRegularSeason20242025!$B$3:$B$1315, "&lt;=" &amp; BK$1, DataRegularSeason20242025!$E$3:$E$1315, $A33)</f>
        <v>10</v>
      </c>
      <c r="BL33">
        <f>SUMIFS(DataRegularSeason20242025!$AA$3:$AA$1315,DataRegularSeason20242025!$B$3:$B$1315, "&lt;=" &amp; BL$1, DataRegularSeason20242025!$D$3:$D$1315, $A33)+SUMIFS(DataRegularSeason20242025!$AB$3:$AB$1315,DataRegularSeason20242025!$B$3:$B$1315, "&lt;=" &amp; BL$1, DataRegularSeason20242025!$E$3:$E$1315, $A33)</f>
        <v>10</v>
      </c>
      <c r="BM33">
        <f>SUMIFS(DataRegularSeason20242025!$AA$3:$AA$1315,DataRegularSeason20242025!$B$3:$B$1315, "&lt;=" &amp; BM$1, DataRegularSeason20242025!$D$3:$D$1315, $A33)+SUMIFS(DataRegularSeason20242025!$AB$3:$AB$1315,DataRegularSeason20242025!$B$3:$B$1315, "&lt;=" &amp; BM$1, DataRegularSeason20242025!$E$3:$E$1315, $A33)</f>
        <v>10</v>
      </c>
      <c r="BN33">
        <f>SUMIFS(DataRegularSeason20242025!$AA$3:$AA$1315,DataRegularSeason20242025!$B$3:$B$1315, "&lt;=" &amp; BN$1, DataRegularSeason20242025!$D$3:$D$1315, $A33)+SUMIFS(DataRegularSeason20242025!$AB$3:$AB$1315,DataRegularSeason20242025!$B$3:$B$1315, "&lt;=" &amp; BN$1, DataRegularSeason20242025!$E$3:$E$1315, $A33)</f>
        <v>10</v>
      </c>
      <c r="BO33">
        <f>SUMIFS(DataRegularSeason20242025!$AA$3:$AA$1315,DataRegularSeason20242025!$B$3:$B$1315, "&lt;=" &amp; BO$1, DataRegularSeason20242025!$D$3:$D$1315, $A33)+SUMIFS(DataRegularSeason20242025!$AB$3:$AB$1315,DataRegularSeason20242025!$B$3:$B$1315, "&lt;=" &amp; BO$1, DataRegularSeason20242025!$E$3:$E$1315, $A33)</f>
        <v>10</v>
      </c>
      <c r="BP33">
        <f>SUMIFS(DataRegularSeason20242025!$AA$3:$AA$1315,DataRegularSeason20242025!$B$3:$B$1315, "&lt;=" &amp; BP$1, DataRegularSeason20242025!$D$3:$D$1315, $A33)+SUMIFS(DataRegularSeason20242025!$AB$3:$AB$1315,DataRegularSeason20242025!$B$3:$B$1315, "&lt;=" &amp; BP$1, DataRegularSeason20242025!$E$3:$E$1315, $A33)</f>
        <v>10</v>
      </c>
      <c r="BQ33">
        <f>SUMIFS(DataRegularSeason20242025!$AA$3:$AA$1315,DataRegularSeason20242025!$B$3:$B$1315, "&lt;=" &amp; BQ$1, DataRegularSeason20242025!$D$3:$D$1315, $A33)+SUMIFS(DataRegularSeason20242025!$AB$3:$AB$1315,DataRegularSeason20242025!$B$3:$B$1315, "&lt;=" &amp; BQ$1, DataRegularSeason20242025!$E$3:$E$1315, $A33)</f>
        <v>10</v>
      </c>
      <c r="BR33">
        <f>SUMIFS(DataRegularSeason20242025!$AA$3:$AA$1315,DataRegularSeason20242025!$B$3:$B$1315, "&lt;=" &amp; BR$1, DataRegularSeason20242025!$D$3:$D$1315, $A33)+SUMIFS(DataRegularSeason20242025!$AB$3:$AB$1315,DataRegularSeason20242025!$B$3:$B$1315, "&lt;=" &amp; BR$1, DataRegularSeason20242025!$E$3:$E$1315, $A33)</f>
        <v>10</v>
      </c>
      <c r="BS33">
        <f>SUMIFS(DataRegularSeason20242025!$AA$3:$AA$1315,DataRegularSeason20242025!$B$3:$B$1315, "&lt;=" &amp; BS$1, DataRegularSeason20242025!$D$3:$D$1315, $A33)+SUMIFS(DataRegularSeason20242025!$AB$3:$AB$1315,DataRegularSeason20242025!$B$3:$B$1315, "&lt;=" &amp; BS$1, DataRegularSeason20242025!$E$3:$E$1315, $A33)</f>
        <v>10</v>
      </c>
      <c r="BT33">
        <f>SUMIFS(DataRegularSeason20242025!$AA$3:$AA$1315,DataRegularSeason20242025!$B$3:$B$1315, "&lt;=" &amp; BT$1, DataRegularSeason20242025!$D$3:$D$1315, $A33)+SUMIFS(DataRegularSeason20242025!$AB$3:$AB$1315,DataRegularSeason20242025!$B$3:$B$1315, "&lt;=" &amp; BT$1, DataRegularSeason20242025!$E$3:$E$1315, $A33)</f>
        <v>10</v>
      </c>
      <c r="BU33">
        <f>SUMIFS(DataRegularSeason20242025!$AA$3:$AA$1315,DataRegularSeason20242025!$B$3:$B$1315, "&lt;=" &amp; BU$1, DataRegularSeason20242025!$D$3:$D$1315, $A33)+SUMIFS(DataRegularSeason20242025!$AB$3:$AB$1315,DataRegularSeason20242025!$B$3:$B$1315, "&lt;=" &amp; BU$1, DataRegularSeason20242025!$E$3:$E$1315, $A33)</f>
        <v>10</v>
      </c>
      <c r="BV33">
        <f>SUMIFS(DataRegularSeason20242025!$AA$3:$AA$1315,DataRegularSeason20242025!$B$3:$B$1315, "&lt;=" &amp; BV$1, DataRegularSeason20242025!$D$3:$D$1315, $A33)+SUMIFS(DataRegularSeason20242025!$AB$3:$AB$1315,DataRegularSeason20242025!$B$3:$B$1315, "&lt;=" &amp; BV$1, DataRegularSeason20242025!$E$3:$E$1315, $A33)</f>
        <v>10</v>
      </c>
      <c r="BW33">
        <f>SUMIFS(DataRegularSeason20242025!$AA$3:$AA$1315,DataRegularSeason20242025!$B$3:$B$1315, "&lt;=" &amp; BW$1, DataRegularSeason20242025!$D$3:$D$1315, $A33)+SUMIFS(DataRegularSeason20242025!$AB$3:$AB$1315,DataRegularSeason20242025!$B$3:$B$1315, "&lt;=" &amp; BW$1, DataRegularSeason20242025!$E$3:$E$1315, $A33)</f>
        <v>10</v>
      </c>
      <c r="BX33">
        <f>SUMIFS(DataRegularSeason20242025!$AA$3:$AA$1315,DataRegularSeason20242025!$B$3:$B$1315, "&lt;=" &amp; BX$1, DataRegularSeason20242025!$D$3:$D$1315, $A33)+SUMIFS(DataRegularSeason20242025!$AB$3:$AB$1315,DataRegularSeason20242025!$B$3:$B$1315, "&lt;=" &amp; BX$1, DataRegularSeason20242025!$E$3:$E$1315, $A33)</f>
        <v>10</v>
      </c>
      <c r="BY33">
        <f>SUMIFS(DataRegularSeason20242025!$AA$3:$AA$1315,DataRegularSeason20242025!$B$3:$B$1315, "&lt;=" &amp; BY$1, DataRegularSeason20242025!$D$3:$D$1315, $A33)+SUMIFS(DataRegularSeason20242025!$AB$3:$AB$1315,DataRegularSeason20242025!$B$3:$B$1315, "&lt;=" &amp; BY$1, DataRegularSeason20242025!$E$3:$E$1315, $A33)</f>
        <v>10</v>
      </c>
      <c r="BZ33">
        <f>SUMIFS(DataRegularSeason20242025!$AA$3:$AA$1315,DataRegularSeason20242025!$B$3:$B$1315, "&lt;=" &amp; BZ$1, DataRegularSeason20242025!$D$3:$D$1315, $A33)+SUMIFS(DataRegularSeason20242025!$AB$3:$AB$1315,DataRegularSeason20242025!$B$3:$B$1315, "&lt;=" &amp; BZ$1, DataRegularSeason20242025!$E$3:$E$1315, $A33)</f>
        <v>10</v>
      </c>
      <c r="CA33">
        <f>SUMIFS(DataRegularSeason20242025!$AA$3:$AA$1315,DataRegularSeason20242025!$B$3:$B$1315, "&lt;=" &amp; CA$1, DataRegularSeason20242025!$D$3:$D$1315, $A33)+SUMIFS(DataRegularSeason20242025!$AB$3:$AB$1315,DataRegularSeason20242025!$B$3:$B$1315, "&lt;=" &amp; CA$1, DataRegularSeason20242025!$E$3:$E$1315, $A33)</f>
        <v>10</v>
      </c>
      <c r="CB33">
        <f>SUMIFS(DataRegularSeason20242025!$AA$3:$AA$1315,DataRegularSeason20242025!$B$3:$B$1315, "&lt;=" &amp; CB$1, DataRegularSeason20242025!$D$3:$D$1315, $A33)+SUMIFS(DataRegularSeason20242025!$AB$3:$AB$1315,DataRegularSeason20242025!$B$3:$B$1315, "&lt;=" &amp; CB$1, DataRegularSeason20242025!$E$3:$E$1315, $A33)</f>
        <v>10</v>
      </c>
      <c r="CC33">
        <f>SUMIFS(DataRegularSeason20242025!$AA$3:$AA$1315,DataRegularSeason20242025!$B$3:$B$1315, "&lt;=" &amp; CC$1, DataRegularSeason20242025!$D$3:$D$1315, $A33)+SUMIFS(DataRegularSeason20242025!$AB$3:$AB$1315,DataRegularSeason20242025!$B$3:$B$1315, "&lt;=" &amp; CC$1, DataRegularSeason20242025!$E$3:$E$1315, $A33)</f>
        <v>10</v>
      </c>
      <c r="CD33">
        <f>SUMIFS(DataRegularSeason20242025!$AA$3:$AA$1315,DataRegularSeason20242025!$B$3:$B$1315, "&lt;=" &amp; CD$1, DataRegularSeason20242025!$D$3:$D$1315, $A33)+SUMIFS(DataRegularSeason20242025!$AB$3:$AB$1315,DataRegularSeason20242025!$B$3:$B$1315, "&lt;=" &amp; CD$1, DataRegularSeason20242025!$E$3:$E$1315, $A33)</f>
        <v>10</v>
      </c>
      <c r="CE33">
        <f>SUMIFS(DataRegularSeason20242025!$AA$3:$AA$1315,DataRegularSeason20242025!$B$3:$B$1315, "&lt;=" &amp; CE$1, DataRegularSeason20242025!$D$3:$D$1315, $A33)+SUMIFS(DataRegularSeason20242025!$AB$3:$AB$1315,DataRegularSeason20242025!$B$3:$B$1315, "&lt;=" &amp; CE$1, DataRegularSeason20242025!$E$3:$E$1315, $A33)</f>
        <v>10</v>
      </c>
      <c r="CF33">
        <f>SUMIFS(DataRegularSeason20242025!$AA$3:$AA$1315,DataRegularSeason20242025!$B$3:$B$1315, "&lt;=" &amp; CF$1, DataRegularSeason20242025!$D$3:$D$1315, $A33)+SUMIFS(DataRegularSeason20242025!$AB$3:$AB$1315,DataRegularSeason20242025!$B$3:$B$1315, "&lt;=" &amp; CF$1, DataRegularSeason20242025!$E$3:$E$1315, $A33)</f>
        <v>10</v>
      </c>
      <c r="CG33">
        <f>SUMIFS(DataRegularSeason20242025!$AA$3:$AA$1315,DataRegularSeason20242025!$B$3:$B$1315, "&lt;=" &amp; CG$1, DataRegularSeason20242025!$D$3:$D$1315, $A33)+SUMIFS(DataRegularSeason20242025!$AB$3:$AB$1315,DataRegularSeason20242025!$B$3:$B$1315, "&lt;=" &amp; CG$1, DataRegularSeason20242025!$E$3:$E$1315, $A33)</f>
        <v>10</v>
      </c>
      <c r="CH33">
        <f>SUMIFS(DataRegularSeason20242025!$AA$3:$AA$1315,DataRegularSeason20242025!$B$3:$B$1315, "&lt;=" &amp; CH$1, DataRegularSeason20242025!$D$3:$D$1315, $A33)+SUMIFS(DataRegularSeason20242025!$AB$3:$AB$1315,DataRegularSeason20242025!$B$3:$B$1315, "&lt;=" &amp; CH$1, DataRegularSeason20242025!$E$3:$E$1315, $A33)</f>
        <v>10</v>
      </c>
      <c r="CI33">
        <f>SUMIFS(DataRegularSeason20242025!$AA$3:$AA$1315,DataRegularSeason20242025!$B$3:$B$1315, "&lt;=" &amp; CI$1, DataRegularSeason20242025!$D$3:$D$1315, $A33)+SUMIFS(DataRegularSeason20242025!$AB$3:$AB$1315,DataRegularSeason20242025!$B$3:$B$1315, "&lt;=" &amp; CI$1, DataRegularSeason20242025!$E$3:$E$1315, $A33)</f>
        <v>10</v>
      </c>
      <c r="CJ33">
        <f>SUMIFS(DataRegularSeason20242025!$AA$3:$AA$1315,DataRegularSeason20242025!$B$3:$B$1315, "&lt;=" &amp; CJ$1, DataRegularSeason20242025!$D$3:$D$1315, $A33)+SUMIFS(DataRegularSeason20242025!$AB$3:$AB$1315,DataRegularSeason20242025!$B$3:$B$1315, "&lt;=" &amp; CJ$1, DataRegularSeason20242025!$E$3:$E$1315, $A33)</f>
        <v>10</v>
      </c>
      <c r="CK33">
        <f>SUMIFS(DataRegularSeason20242025!$AA$3:$AA$1315,DataRegularSeason20242025!$B$3:$B$1315, "&lt;=" &amp; CK$1, DataRegularSeason20242025!$D$3:$D$1315, $A33)+SUMIFS(DataRegularSeason20242025!$AB$3:$AB$1315,DataRegularSeason20242025!$B$3:$B$1315, "&lt;=" &amp; CK$1, DataRegularSeason20242025!$E$3:$E$1315, $A33)</f>
        <v>10</v>
      </c>
      <c r="CL33">
        <f>SUMIFS(DataRegularSeason20242025!$AA$3:$AA$1315,DataRegularSeason20242025!$B$3:$B$1315, "&lt;=" &amp; CL$1, DataRegularSeason20242025!$D$3:$D$1315, $A33)+SUMIFS(DataRegularSeason20242025!$AB$3:$AB$1315,DataRegularSeason20242025!$B$3:$B$1315, "&lt;=" &amp; CL$1, DataRegularSeason20242025!$E$3:$E$1315, $A33)</f>
        <v>10</v>
      </c>
      <c r="CM33">
        <f>SUMIFS(DataRegularSeason20242025!$AA$3:$AA$1315,DataRegularSeason20242025!$B$3:$B$1315, "&lt;=" &amp; CM$1, DataRegularSeason20242025!$D$3:$D$1315, $A33)+SUMIFS(DataRegularSeason20242025!$AB$3:$AB$1315,DataRegularSeason20242025!$B$3:$B$1315, "&lt;=" &amp; CM$1, DataRegularSeason20242025!$E$3:$E$1315, $A33)</f>
        <v>10</v>
      </c>
      <c r="CN33">
        <f>SUMIFS(DataRegularSeason20242025!$AA$3:$AA$1315,DataRegularSeason20242025!$B$3:$B$1315, "&lt;=" &amp; CN$1, DataRegularSeason20242025!$D$3:$D$1315, $A33)+SUMIFS(DataRegularSeason20242025!$AB$3:$AB$1315,DataRegularSeason20242025!$B$3:$B$1315, "&lt;=" &amp; CN$1, DataRegularSeason20242025!$E$3:$E$1315, $A33)</f>
        <v>10</v>
      </c>
      <c r="CO33">
        <f>SUMIFS(DataRegularSeason20242025!$AA$3:$AA$1315,DataRegularSeason20242025!$B$3:$B$1315, "&lt;=" &amp; CO$1, DataRegularSeason20242025!$D$3:$D$1315, $A33)+SUMIFS(DataRegularSeason20242025!$AB$3:$AB$1315,DataRegularSeason20242025!$B$3:$B$1315, "&lt;=" &amp; CO$1, DataRegularSeason20242025!$E$3:$E$1315, $A33)</f>
        <v>10</v>
      </c>
      <c r="CP33">
        <f>SUMIFS(DataRegularSeason20242025!$AA$3:$AA$1315,DataRegularSeason20242025!$B$3:$B$1315, "&lt;=" &amp; CP$1, DataRegularSeason20242025!$D$3:$D$1315, $A33)+SUMIFS(DataRegularSeason20242025!$AB$3:$AB$1315,DataRegularSeason20242025!$B$3:$B$1315, "&lt;=" &amp; CP$1, DataRegularSeason20242025!$E$3:$E$1315, $A33)</f>
        <v>10</v>
      </c>
      <c r="CQ33">
        <f>SUMIFS(DataRegularSeason20242025!$AA$3:$AA$1315,DataRegularSeason20242025!$B$3:$B$1315, "&lt;=" &amp; CQ$1, DataRegularSeason20242025!$D$3:$D$1315, $A33)+SUMIFS(DataRegularSeason20242025!$AB$3:$AB$1315,DataRegularSeason20242025!$B$3:$B$1315, "&lt;=" &amp; CQ$1, DataRegularSeason20242025!$E$3:$E$1315, $A33)</f>
        <v>10</v>
      </c>
      <c r="CR33">
        <f>SUMIFS(DataRegularSeason20242025!$AA$3:$AA$1315,DataRegularSeason20242025!$B$3:$B$1315, "&lt;=" &amp; CR$1, DataRegularSeason20242025!$D$3:$D$1315, $A33)+SUMIFS(DataRegularSeason20242025!$AB$3:$AB$1315,DataRegularSeason20242025!$B$3:$B$1315, "&lt;=" &amp; CR$1, DataRegularSeason20242025!$E$3:$E$1315, $A33)</f>
        <v>10</v>
      </c>
      <c r="CS33">
        <f>SUMIFS(DataRegularSeason20242025!$AA$3:$AA$1315,DataRegularSeason20242025!$B$3:$B$1315, "&lt;=" &amp; CS$1, DataRegularSeason20242025!$D$3:$D$1315, $A33)+SUMIFS(DataRegularSeason20242025!$AB$3:$AB$1315,DataRegularSeason20242025!$B$3:$B$1315, "&lt;=" &amp; CS$1, DataRegularSeason20242025!$E$3:$E$1315, $A33)</f>
        <v>10</v>
      </c>
      <c r="CT33">
        <f>SUMIFS(DataRegularSeason20242025!$AA$3:$AA$1315,DataRegularSeason20242025!$B$3:$B$1315, "&lt;=" &amp; CT$1, DataRegularSeason20242025!$D$3:$D$1315, $A33)+SUMIFS(DataRegularSeason20242025!$AB$3:$AB$1315,DataRegularSeason20242025!$B$3:$B$1315, "&lt;=" &amp; CT$1, DataRegularSeason20242025!$E$3:$E$1315, $A33)</f>
        <v>10</v>
      </c>
      <c r="CU33">
        <f>SUMIFS(DataRegularSeason20242025!$AA$3:$AA$1315,DataRegularSeason20242025!$B$3:$B$1315, "&lt;=" &amp; CU$1, DataRegularSeason20242025!$D$3:$D$1315, $A33)+SUMIFS(DataRegularSeason20242025!$AB$3:$AB$1315,DataRegularSeason20242025!$B$3:$B$1315, "&lt;=" &amp; CU$1, DataRegularSeason20242025!$E$3:$E$1315, $A33)</f>
        <v>10</v>
      </c>
      <c r="CV33">
        <f>SUMIFS(DataRegularSeason20242025!$AA$3:$AA$1315,DataRegularSeason20242025!$B$3:$B$1315, "&lt;=" &amp; CV$1, DataRegularSeason20242025!$D$3:$D$1315, $A33)+SUMIFS(DataRegularSeason20242025!$AB$3:$AB$1315,DataRegularSeason20242025!$B$3:$B$1315, "&lt;=" &amp; CV$1, DataRegularSeason20242025!$E$3:$E$1315, $A33)</f>
        <v>10</v>
      </c>
      <c r="CW33">
        <f>SUMIFS(DataRegularSeason20242025!$AA$3:$AA$1315,DataRegularSeason20242025!$B$3:$B$1315, "&lt;=" &amp; CW$1, DataRegularSeason20242025!$D$3:$D$1315, $A33)+SUMIFS(DataRegularSeason20242025!$AB$3:$AB$1315,DataRegularSeason20242025!$B$3:$B$1315, "&lt;=" &amp; CW$1, DataRegularSeason20242025!$E$3:$E$1315, $A33)</f>
        <v>10</v>
      </c>
      <c r="CX33">
        <f>SUMIFS(DataRegularSeason20242025!$AA$3:$AA$1315,DataRegularSeason20242025!$B$3:$B$1315, "&lt;=" &amp; CX$1, DataRegularSeason20242025!$D$3:$D$1315, $A33)+SUMIFS(DataRegularSeason20242025!$AB$3:$AB$1315,DataRegularSeason20242025!$B$3:$B$1315, "&lt;=" &amp; CX$1, DataRegularSeason20242025!$E$3:$E$1315, $A33)</f>
        <v>10</v>
      </c>
      <c r="CY33">
        <f>SUMIFS(DataRegularSeason20242025!$AA$3:$AA$1315,DataRegularSeason20242025!$B$3:$B$1315, "&lt;=" &amp; CY$1, DataRegularSeason20242025!$D$3:$D$1315, $A33)+SUMIFS(DataRegularSeason20242025!$AB$3:$AB$1315,DataRegularSeason20242025!$B$3:$B$1315, "&lt;=" &amp; CY$1, DataRegularSeason20242025!$E$3:$E$1315, $A33)</f>
        <v>10</v>
      </c>
      <c r="CZ33">
        <f>SUMIFS(DataRegularSeason20242025!$AA$3:$AA$1315,DataRegularSeason20242025!$B$3:$B$1315, "&lt;=" &amp; CZ$1, DataRegularSeason20242025!$D$3:$D$1315, $A33)+SUMIFS(DataRegularSeason20242025!$AB$3:$AB$1315,DataRegularSeason20242025!$B$3:$B$1315, "&lt;=" &amp; CZ$1, DataRegularSeason20242025!$E$3:$E$1315, $A33)</f>
        <v>10</v>
      </c>
      <c r="DA33">
        <f>SUMIFS(DataRegularSeason20242025!$AA$3:$AA$1315,DataRegularSeason20242025!$B$3:$B$1315, "&lt;=" &amp; DA$1, DataRegularSeason20242025!$D$3:$D$1315, $A33)+SUMIFS(DataRegularSeason20242025!$AB$3:$AB$1315,DataRegularSeason20242025!$B$3:$B$1315, "&lt;=" &amp; DA$1, DataRegularSeason20242025!$E$3:$E$1315, $A33)</f>
        <v>10</v>
      </c>
      <c r="DB33">
        <f>SUMIFS(DataRegularSeason20242025!$AA$3:$AA$1315,DataRegularSeason20242025!$B$3:$B$1315, "&lt;=" &amp; DB$1, DataRegularSeason20242025!$D$3:$D$1315, $A33)+SUMIFS(DataRegularSeason20242025!$AB$3:$AB$1315,DataRegularSeason20242025!$B$3:$B$1315, "&lt;=" &amp; DB$1, DataRegularSeason20242025!$E$3:$E$1315, $A33)</f>
        <v>10</v>
      </c>
      <c r="DC33">
        <f>SUMIFS(DataRegularSeason20242025!$AA$3:$AA$1315,DataRegularSeason20242025!$B$3:$B$1315, "&lt;=" &amp; DC$1, DataRegularSeason20242025!$D$3:$D$1315, $A33)+SUMIFS(DataRegularSeason20242025!$AB$3:$AB$1315,DataRegularSeason20242025!$B$3:$B$1315, "&lt;=" &amp; DC$1, DataRegularSeason20242025!$E$3:$E$1315, $A33)</f>
        <v>10</v>
      </c>
      <c r="DD33">
        <f>SUMIFS(DataRegularSeason20242025!$AA$3:$AA$1315,DataRegularSeason20242025!$B$3:$B$1315, "&lt;=" &amp; DD$1, DataRegularSeason20242025!$D$3:$D$1315, $A33)+SUMIFS(DataRegularSeason20242025!$AB$3:$AB$1315,DataRegularSeason20242025!$B$3:$B$1315, "&lt;=" &amp; DD$1, DataRegularSeason20242025!$E$3:$E$1315, $A33)</f>
        <v>10</v>
      </c>
      <c r="DE33">
        <f>SUMIFS(DataRegularSeason20242025!$AA$3:$AA$1315,DataRegularSeason20242025!$B$3:$B$1315, "&lt;=" &amp; DE$1, DataRegularSeason20242025!$D$3:$D$1315, $A33)+SUMIFS(DataRegularSeason20242025!$AB$3:$AB$1315,DataRegularSeason20242025!$B$3:$B$1315, "&lt;=" &amp; DE$1, DataRegularSeason20242025!$E$3:$E$1315, $A33)</f>
        <v>10</v>
      </c>
      <c r="DF33">
        <f>SUMIFS(DataRegularSeason20242025!$AA$3:$AA$1315,DataRegularSeason20242025!$B$3:$B$1315, "&lt;=" &amp; DF$1, DataRegularSeason20242025!$D$3:$D$1315, $A33)+SUMIFS(DataRegularSeason20242025!$AB$3:$AB$1315,DataRegularSeason20242025!$B$3:$B$1315, "&lt;=" &amp; DF$1, DataRegularSeason20242025!$E$3:$E$1315, $A33)</f>
        <v>10</v>
      </c>
      <c r="DG33">
        <f>SUMIFS(DataRegularSeason20242025!$AA$3:$AA$1315,DataRegularSeason20242025!$B$3:$B$1315, "&lt;=" &amp; DG$1, DataRegularSeason20242025!$D$3:$D$1315, $A33)+SUMIFS(DataRegularSeason20242025!$AB$3:$AB$1315,DataRegularSeason20242025!$B$3:$B$1315, "&lt;=" &amp; DG$1, DataRegularSeason20242025!$E$3:$E$1315, $A33)</f>
        <v>10</v>
      </c>
      <c r="DH33">
        <f>SUMIFS(DataRegularSeason20242025!$AA$3:$AA$1315,DataRegularSeason20242025!$B$3:$B$1315, "&lt;=" &amp; DH$1, DataRegularSeason20242025!$D$3:$D$1315, $A33)+SUMIFS(DataRegularSeason20242025!$AB$3:$AB$1315,DataRegularSeason20242025!$B$3:$B$1315, "&lt;=" &amp; DH$1, DataRegularSeason20242025!$E$3:$E$1315, $A33)</f>
        <v>10</v>
      </c>
      <c r="DI33">
        <f>SUMIFS(DataRegularSeason20242025!$AA$3:$AA$1315,DataRegularSeason20242025!$B$3:$B$1315, "&lt;=" &amp; DI$1, DataRegularSeason20242025!$D$3:$D$1315, $A33)+SUMIFS(DataRegularSeason20242025!$AB$3:$AB$1315,DataRegularSeason20242025!$B$3:$B$1315, "&lt;=" &amp; DI$1, DataRegularSeason20242025!$E$3:$E$1315, $A33)</f>
        <v>10</v>
      </c>
      <c r="DJ33">
        <f>SUMIFS(DataRegularSeason20242025!$AA$3:$AA$1315,DataRegularSeason20242025!$B$3:$B$1315, "&lt;=" &amp; DJ$1, DataRegularSeason20242025!$D$3:$D$1315, $A33)+SUMIFS(DataRegularSeason20242025!$AB$3:$AB$1315,DataRegularSeason20242025!$B$3:$B$1315, "&lt;=" &amp; DJ$1, DataRegularSeason20242025!$E$3:$E$1315, $A33)</f>
        <v>10</v>
      </c>
      <c r="DK33">
        <f>SUMIFS(DataRegularSeason20242025!$AA$3:$AA$1315,DataRegularSeason20242025!$B$3:$B$1315, "&lt;=" &amp; DK$1, DataRegularSeason20242025!$D$3:$D$1315, $A33)+SUMIFS(DataRegularSeason20242025!$AB$3:$AB$1315,DataRegularSeason20242025!$B$3:$B$1315, "&lt;=" &amp; DK$1, DataRegularSeason20242025!$E$3:$E$1315, $A33)</f>
        <v>10</v>
      </c>
      <c r="DL33">
        <f>SUMIFS(DataRegularSeason20242025!$AA$3:$AA$1315,DataRegularSeason20242025!$B$3:$B$1315, "&lt;=" &amp; DL$1, DataRegularSeason20242025!$D$3:$D$1315, $A33)+SUMIFS(DataRegularSeason20242025!$AB$3:$AB$1315,DataRegularSeason20242025!$B$3:$B$1315, "&lt;=" &amp; DL$1, DataRegularSeason20242025!$E$3:$E$1315, $A33)</f>
        <v>10</v>
      </c>
      <c r="DM33">
        <f>SUMIFS(DataRegularSeason20242025!$AA$3:$AA$1315,DataRegularSeason20242025!$B$3:$B$1315, "&lt;=" &amp; DM$1, DataRegularSeason20242025!$D$3:$D$1315, $A33)+SUMIFS(DataRegularSeason20242025!$AB$3:$AB$1315,DataRegularSeason20242025!$B$3:$B$1315, "&lt;=" &amp; DM$1, DataRegularSeason20242025!$E$3:$E$1315, $A33)</f>
        <v>10</v>
      </c>
      <c r="DN33">
        <f>SUMIFS(DataRegularSeason20242025!$AA$3:$AA$1315,DataRegularSeason20242025!$B$3:$B$1315, "&lt;=" &amp; DN$1, DataRegularSeason20242025!$D$3:$D$1315, $A33)+SUMIFS(DataRegularSeason20242025!$AB$3:$AB$1315,DataRegularSeason20242025!$B$3:$B$1315, "&lt;=" &amp; DN$1, DataRegularSeason20242025!$E$3:$E$1315, $A33)</f>
        <v>10</v>
      </c>
      <c r="DO33">
        <f>SUMIFS(DataRegularSeason20242025!$AA$3:$AA$1315,DataRegularSeason20242025!$B$3:$B$1315, "&lt;=" &amp; DO$1, DataRegularSeason20242025!$D$3:$D$1315, $A33)+SUMIFS(DataRegularSeason20242025!$AB$3:$AB$1315,DataRegularSeason20242025!$B$3:$B$1315, "&lt;=" &amp; DO$1, DataRegularSeason20242025!$E$3:$E$1315, $A33)</f>
        <v>10</v>
      </c>
      <c r="DP33">
        <f>SUMIFS(DataRegularSeason20242025!$AA$3:$AA$1315,DataRegularSeason20242025!$B$3:$B$1315, "&lt;=" &amp; DP$1, DataRegularSeason20242025!$D$3:$D$1315, $A33)+SUMIFS(DataRegularSeason20242025!$AB$3:$AB$1315,DataRegularSeason20242025!$B$3:$B$1315, "&lt;=" &amp; DP$1, DataRegularSeason20242025!$E$3:$E$1315, $A33)</f>
        <v>10</v>
      </c>
      <c r="DQ33">
        <f>SUMIFS(DataRegularSeason20242025!$AA$3:$AA$1315,DataRegularSeason20242025!$B$3:$B$1315, "&lt;=" &amp; DQ$1, DataRegularSeason20242025!$D$3:$D$1315, $A33)+SUMIFS(DataRegularSeason20242025!$AB$3:$AB$1315,DataRegularSeason20242025!$B$3:$B$1315, "&lt;=" &amp; DQ$1, DataRegularSeason20242025!$E$3:$E$1315, $A33)</f>
        <v>10</v>
      </c>
      <c r="DR33">
        <f>SUMIFS(DataRegularSeason20242025!$AA$3:$AA$1315,DataRegularSeason20242025!$B$3:$B$1315, "&lt;=" &amp; DR$1, DataRegularSeason20242025!$D$3:$D$1315, $A33)+SUMIFS(DataRegularSeason20242025!$AB$3:$AB$1315,DataRegularSeason20242025!$B$3:$B$1315, "&lt;=" &amp; DR$1, DataRegularSeason20242025!$E$3:$E$1315, $A33)</f>
        <v>10</v>
      </c>
      <c r="DS33">
        <f>SUMIFS(DataRegularSeason20242025!$AA$3:$AA$1315,DataRegularSeason20242025!$B$3:$B$1315, "&lt;=" &amp; DS$1, DataRegularSeason20242025!$D$3:$D$1315, $A33)+SUMIFS(DataRegularSeason20242025!$AB$3:$AB$1315,DataRegularSeason20242025!$B$3:$B$1315, "&lt;=" &amp; DS$1, DataRegularSeason20242025!$E$3:$E$1315, $A33)</f>
        <v>10</v>
      </c>
      <c r="DT33">
        <f>SUMIFS(DataRegularSeason20242025!$AA$3:$AA$1315,DataRegularSeason20242025!$B$3:$B$1315, "&lt;=" &amp; DT$1, DataRegularSeason20242025!$D$3:$D$1315, $A33)+SUMIFS(DataRegularSeason20242025!$AB$3:$AB$1315,DataRegularSeason20242025!$B$3:$B$1315, "&lt;=" &amp; DT$1, DataRegularSeason20242025!$E$3:$E$1315, $A33)</f>
        <v>10</v>
      </c>
      <c r="DU33">
        <f>SUMIFS(DataRegularSeason20242025!$AA$3:$AA$1315,DataRegularSeason20242025!$B$3:$B$1315, "&lt;=" &amp; DU$1, DataRegularSeason20242025!$D$3:$D$1315, $A33)+SUMIFS(DataRegularSeason20242025!$AB$3:$AB$1315,DataRegularSeason20242025!$B$3:$B$1315, "&lt;=" &amp; DU$1, DataRegularSeason20242025!$E$3:$E$1315, $A33)</f>
        <v>10</v>
      </c>
      <c r="DV33">
        <f>SUMIFS(DataRegularSeason20242025!$AA$3:$AA$1315,DataRegularSeason20242025!$B$3:$B$1315, "&lt;=" &amp; DV$1, DataRegularSeason20242025!$D$3:$D$1315, $A33)+SUMIFS(DataRegularSeason20242025!$AB$3:$AB$1315,DataRegularSeason20242025!$B$3:$B$1315, "&lt;=" &amp; DV$1, DataRegularSeason20242025!$E$3:$E$1315, $A33)</f>
        <v>10</v>
      </c>
      <c r="DW33">
        <f>SUMIFS(DataRegularSeason20242025!$AA$3:$AA$1315,DataRegularSeason20242025!$B$3:$B$1315, "&lt;=" &amp; DW$1, DataRegularSeason20242025!$D$3:$D$1315, $A33)+SUMIFS(DataRegularSeason20242025!$AB$3:$AB$1315,DataRegularSeason20242025!$B$3:$B$1315, "&lt;=" &amp; DW$1, DataRegularSeason20242025!$E$3:$E$1315, $A33)</f>
        <v>10</v>
      </c>
      <c r="DX33">
        <f>SUMIFS(DataRegularSeason20242025!$AA$3:$AA$1315,DataRegularSeason20242025!$B$3:$B$1315, "&lt;=" &amp; DX$1, DataRegularSeason20242025!$D$3:$D$1315, $A33)+SUMIFS(DataRegularSeason20242025!$AB$3:$AB$1315,DataRegularSeason20242025!$B$3:$B$1315, "&lt;=" &amp; DX$1, DataRegularSeason20242025!$E$3:$E$1315, $A33)</f>
        <v>10</v>
      </c>
      <c r="DY33">
        <f>SUMIFS(DataRegularSeason20242025!$AA$3:$AA$1315,DataRegularSeason20242025!$B$3:$B$1315, "&lt;=" &amp; DY$1, DataRegularSeason20242025!$D$3:$D$1315, $A33)+SUMIFS(DataRegularSeason20242025!$AB$3:$AB$1315,DataRegularSeason20242025!$B$3:$B$1315, "&lt;=" &amp; DY$1, DataRegularSeason20242025!$E$3:$E$1315, $A33)</f>
        <v>10</v>
      </c>
      <c r="DZ33">
        <f>SUMIFS(DataRegularSeason20242025!$AA$3:$AA$1315,DataRegularSeason20242025!$B$3:$B$1315, "&lt;=" &amp; DZ$1, DataRegularSeason20242025!$D$3:$D$1315, $A33)+SUMIFS(DataRegularSeason20242025!$AB$3:$AB$1315,DataRegularSeason20242025!$B$3:$B$1315, "&lt;=" &amp; DZ$1, DataRegularSeason20242025!$E$3:$E$1315, $A33)</f>
        <v>10</v>
      </c>
      <c r="EA33">
        <f>SUMIFS(DataRegularSeason20242025!$AA$3:$AA$1315,DataRegularSeason20242025!$B$3:$B$1315, "&lt;=" &amp; EA$1, DataRegularSeason20242025!$D$3:$D$1315, $A33)+SUMIFS(DataRegularSeason20242025!$AB$3:$AB$1315,DataRegularSeason20242025!$B$3:$B$1315, "&lt;=" &amp; EA$1, DataRegularSeason20242025!$E$3:$E$1315, $A33)</f>
        <v>10</v>
      </c>
      <c r="EB33">
        <f>SUMIFS(DataRegularSeason20242025!$AA$3:$AA$1315,DataRegularSeason20242025!$B$3:$B$1315, "&lt;=" &amp; EB$1, DataRegularSeason20242025!$D$3:$D$1315, $A33)+SUMIFS(DataRegularSeason20242025!$AB$3:$AB$1315,DataRegularSeason20242025!$B$3:$B$1315, "&lt;=" &amp; EB$1, DataRegularSeason20242025!$E$3:$E$1315, $A33)</f>
        <v>10</v>
      </c>
      <c r="EC33">
        <f>SUMIFS(DataRegularSeason20242025!$AA$3:$AA$1315,DataRegularSeason20242025!$B$3:$B$1315, "&lt;=" &amp; EC$1, DataRegularSeason20242025!$D$3:$D$1315, $A33)+SUMIFS(DataRegularSeason20242025!$AB$3:$AB$1315,DataRegularSeason20242025!$B$3:$B$1315, "&lt;=" &amp; EC$1, DataRegularSeason20242025!$E$3:$E$1315, $A33)</f>
        <v>10</v>
      </c>
      <c r="ED33">
        <f>SUMIFS(DataRegularSeason20242025!$AA$3:$AA$1315,DataRegularSeason20242025!$B$3:$B$1315, "&lt;=" &amp; ED$1, DataRegularSeason20242025!$D$3:$D$1315, $A33)+SUMIFS(DataRegularSeason20242025!$AB$3:$AB$1315,DataRegularSeason20242025!$B$3:$B$1315, "&lt;=" &amp; ED$1, DataRegularSeason20242025!$E$3:$E$1315, $A33)</f>
        <v>10</v>
      </c>
      <c r="EE33">
        <f>SUMIFS(DataRegularSeason20242025!$AA$3:$AA$1315,DataRegularSeason20242025!$B$3:$B$1315, "&lt;=" &amp; EE$1, DataRegularSeason20242025!$D$3:$D$1315, $A33)+SUMIFS(DataRegularSeason20242025!$AB$3:$AB$1315,DataRegularSeason20242025!$B$3:$B$1315, "&lt;=" &amp; EE$1, DataRegularSeason20242025!$E$3:$E$1315, $A33)</f>
        <v>10</v>
      </c>
      <c r="EF33">
        <f>SUMIFS(DataRegularSeason20242025!$AA$3:$AA$1315,DataRegularSeason20242025!$B$3:$B$1315, "&lt;=" &amp; EF$1, DataRegularSeason20242025!$D$3:$D$1315, $A33)+SUMIFS(DataRegularSeason20242025!$AB$3:$AB$1315,DataRegularSeason20242025!$B$3:$B$1315, "&lt;=" &amp; EF$1, DataRegularSeason20242025!$E$3:$E$1315, $A33)</f>
        <v>10</v>
      </c>
      <c r="EG33">
        <f>SUMIFS(DataRegularSeason20242025!$AA$3:$AA$1315,DataRegularSeason20242025!$B$3:$B$1315, "&lt;=" &amp; EG$1, DataRegularSeason20242025!$D$3:$D$1315, $A33)+SUMIFS(DataRegularSeason20242025!$AB$3:$AB$1315,DataRegularSeason20242025!$B$3:$B$1315, "&lt;=" &amp; EG$1, DataRegularSeason20242025!$E$3:$E$1315, $A33)</f>
        <v>10</v>
      </c>
      <c r="EH33">
        <f>SUMIFS(DataRegularSeason20242025!$AA$3:$AA$1315,DataRegularSeason20242025!$B$3:$B$1315, "&lt;=" &amp; EH$1, DataRegularSeason20242025!$D$3:$D$1315, $A33)+SUMIFS(DataRegularSeason20242025!$AB$3:$AB$1315,DataRegularSeason20242025!$B$3:$B$1315, "&lt;=" &amp; EH$1, DataRegularSeason20242025!$E$3:$E$1315, $A33)</f>
        <v>10</v>
      </c>
      <c r="EI33">
        <f>SUMIFS(DataRegularSeason20242025!$AA$3:$AA$1315,DataRegularSeason20242025!$B$3:$B$1315, "&lt;=" &amp; EI$1, DataRegularSeason20242025!$D$3:$D$1315, $A33)+SUMIFS(DataRegularSeason20242025!$AB$3:$AB$1315,DataRegularSeason20242025!$B$3:$B$1315, "&lt;=" &amp; EI$1, DataRegularSeason20242025!$E$3:$E$1315, $A33)</f>
        <v>10</v>
      </c>
      <c r="EJ33">
        <f>SUMIFS(DataRegularSeason20242025!$AA$3:$AA$1315,DataRegularSeason20242025!$B$3:$B$1315, "&lt;=" &amp; EJ$1, DataRegularSeason20242025!$D$3:$D$1315, $A33)+SUMIFS(DataRegularSeason20242025!$AB$3:$AB$1315,DataRegularSeason20242025!$B$3:$B$1315, "&lt;=" &amp; EJ$1, DataRegularSeason20242025!$E$3:$E$1315, $A33)</f>
        <v>10</v>
      </c>
      <c r="EK33">
        <f>SUMIFS(DataRegularSeason20242025!$AA$3:$AA$1315,DataRegularSeason20242025!$B$3:$B$1315, "&lt;=" &amp; EK$1, DataRegularSeason20242025!$D$3:$D$1315, $A33)+SUMIFS(DataRegularSeason20242025!$AB$3:$AB$1315,DataRegularSeason20242025!$B$3:$B$1315, "&lt;=" &amp; EK$1, DataRegularSeason20242025!$E$3:$E$1315, $A33)</f>
        <v>10</v>
      </c>
      <c r="EL33">
        <f>SUMIFS(DataRegularSeason20242025!$AA$3:$AA$1315,DataRegularSeason20242025!$B$3:$B$1315, "&lt;=" &amp; EL$1, DataRegularSeason20242025!$D$3:$D$1315, $A33)+SUMIFS(DataRegularSeason20242025!$AB$3:$AB$1315,DataRegularSeason20242025!$B$3:$B$1315, "&lt;=" &amp; EL$1, DataRegularSeason20242025!$E$3:$E$1315, $A33)</f>
        <v>10</v>
      </c>
      <c r="EM33">
        <f>SUMIFS(DataRegularSeason20242025!$AA$3:$AA$1315,DataRegularSeason20242025!$B$3:$B$1315, "&lt;=" &amp; EM$1, DataRegularSeason20242025!$D$3:$D$1315, $A33)+SUMIFS(DataRegularSeason20242025!$AB$3:$AB$1315,DataRegularSeason20242025!$B$3:$B$1315, "&lt;=" &amp; EM$1, DataRegularSeason20242025!$E$3:$E$1315, $A33)</f>
        <v>10</v>
      </c>
      <c r="EN33">
        <f>SUMIFS(DataRegularSeason20242025!$AA$3:$AA$1315,DataRegularSeason20242025!$B$3:$B$1315, "&lt;=" &amp; EN$1, DataRegularSeason20242025!$D$3:$D$1315, $A33)+SUMIFS(DataRegularSeason20242025!$AB$3:$AB$1315,DataRegularSeason20242025!$B$3:$B$1315, "&lt;=" &amp; EN$1, DataRegularSeason20242025!$E$3:$E$1315, $A33)</f>
        <v>10</v>
      </c>
      <c r="EO33">
        <f>SUMIFS(DataRegularSeason20242025!$AA$3:$AA$1315,DataRegularSeason20242025!$B$3:$B$1315, "&lt;=" &amp; EO$1, DataRegularSeason20242025!$D$3:$D$1315, $A33)+SUMIFS(DataRegularSeason20242025!$AB$3:$AB$1315,DataRegularSeason20242025!$B$3:$B$1315, "&lt;=" &amp; EO$1, DataRegularSeason20242025!$E$3:$E$1315, $A33)</f>
        <v>10</v>
      </c>
      <c r="EP33">
        <f>SUMIFS(DataRegularSeason20242025!$AA$3:$AA$1315,DataRegularSeason20242025!$B$3:$B$1315, "&lt;=" &amp; EP$1, DataRegularSeason20242025!$D$3:$D$1315, $A33)+SUMIFS(DataRegularSeason20242025!$AB$3:$AB$1315,DataRegularSeason20242025!$B$3:$B$1315, "&lt;=" &amp; EP$1, DataRegularSeason20242025!$E$3:$E$1315, $A33)</f>
        <v>10</v>
      </c>
      <c r="EQ33">
        <f>SUMIFS(DataRegularSeason20242025!$AA$3:$AA$1315,DataRegularSeason20242025!$B$3:$B$1315, "&lt;=" &amp; EQ$1, DataRegularSeason20242025!$D$3:$D$1315, $A33)+SUMIFS(DataRegularSeason20242025!$AB$3:$AB$1315,DataRegularSeason20242025!$B$3:$B$1315, "&lt;=" &amp; EQ$1, DataRegularSeason20242025!$E$3:$E$1315, $A33)</f>
        <v>10</v>
      </c>
      <c r="ER33">
        <f>SUMIFS(DataRegularSeason20242025!$AA$3:$AA$1315,DataRegularSeason20242025!$B$3:$B$1315, "&lt;=" &amp; ER$1, DataRegularSeason20242025!$D$3:$D$1315, $A33)+SUMIFS(DataRegularSeason20242025!$AB$3:$AB$1315,DataRegularSeason20242025!$B$3:$B$1315, "&lt;=" &amp; ER$1, DataRegularSeason20242025!$E$3:$E$1315, $A33)</f>
        <v>10</v>
      </c>
      <c r="ES33">
        <f>SUMIFS(DataRegularSeason20242025!$AA$3:$AA$1315,DataRegularSeason20242025!$B$3:$B$1315, "&lt;=" &amp; ES$1, DataRegularSeason20242025!$D$3:$D$1315, $A33)+SUMIFS(DataRegularSeason20242025!$AB$3:$AB$1315,DataRegularSeason20242025!$B$3:$B$1315, "&lt;=" &amp; ES$1, DataRegularSeason20242025!$E$3:$E$1315, $A33)</f>
        <v>10</v>
      </c>
      <c r="ET33">
        <f>SUMIFS(DataRegularSeason20242025!$AA$3:$AA$1315,DataRegularSeason20242025!$B$3:$B$1315, "&lt;=" &amp; ET$1, DataRegularSeason20242025!$D$3:$D$1315, $A33)+SUMIFS(DataRegularSeason20242025!$AB$3:$AB$1315,DataRegularSeason20242025!$B$3:$B$1315, "&lt;=" &amp; ET$1, DataRegularSeason20242025!$E$3:$E$1315, $A33)</f>
        <v>10</v>
      </c>
      <c r="EU33">
        <f>SUMIFS(DataRegularSeason20242025!$AA$3:$AA$1315,DataRegularSeason20242025!$B$3:$B$1315, "&lt;=" &amp; EU$1, DataRegularSeason20242025!$D$3:$D$1315, $A33)+SUMIFS(DataRegularSeason20242025!$AB$3:$AB$1315,DataRegularSeason20242025!$B$3:$B$1315, "&lt;=" &amp; EU$1, DataRegularSeason20242025!$E$3:$E$1315, $A33)</f>
        <v>10</v>
      </c>
      <c r="EV33">
        <f>SUMIFS(DataRegularSeason20242025!$AA$3:$AA$1315,DataRegularSeason20242025!$B$3:$B$1315, "&lt;=" &amp; EV$1, DataRegularSeason20242025!$D$3:$D$1315, $A33)+SUMIFS(DataRegularSeason20242025!$AB$3:$AB$1315,DataRegularSeason20242025!$B$3:$B$1315, "&lt;=" &amp; EV$1, DataRegularSeason20242025!$E$3:$E$1315, $A33)</f>
        <v>10</v>
      </c>
      <c r="EW33">
        <f>SUMIFS(DataRegularSeason20242025!$AA$3:$AA$1315,DataRegularSeason20242025!$B$3:$B$1315, "&lt;=" &amp; EW$1, DataRegularSeason20242025!$D$3:$D$1315, $A33)+SUMIFS(DataRegularSeason20242025!$AB$3:$AB$1315,DataRegularSeason20242025!$B$3:$B$1315, "&lt;=" &amp; EW$1, DataRegularSeason20242025!$E$3:$E$1315, $A33)</f>
        <v>10</v>
      </c>
      <c r="EX33">
        <f>SUMIFS(DataRegularSeason20242025!$AA$3:$AA$1315,DataRegularSeason20242025!$B$3:$B$1315, "&lt;=" &amp; EX$1, DataRegularSeason20242025!$D$3:$D$1315, $A33)+SUMIFS(DataRegularSeason20242025!$AB$3:$AB$1315,DataRegularSeason20242025!$B$3:$B$1315, "&lt;=" &amp; EX$1, DataRegularSeason20242025!$E$3:$E$1315, $A33)</f>
        <v>10</v>
      </c>
      <c r="EY33">
        <f>SUMIFS(DataRegularSeason20242025!$AA$3:$AA$1315,DataRegularSeason20242025!$B$3:$B$1315, "&lt;=" &amp; EY$1, DataRegularSeason20242025!$D$3:$D$1315, $A33)+SUMIFS(DataRegularSeason20242025!$AB$3:$AB$1315,DataRegularSeason20242025!$B$3:$B$1315, "&lt;=" &amp; EY$1, DataRegularSeason20242025!$E$3:$E$1315, $A33)</f>
        <v>10</v>
      </c>
      <c r="EZ33">
        <f>SUMIFS(DataRegularSeason20242025!$AA$3:$AA$1315,DataRegularSeason20242025!$B$3:$B$1315, "&lt;=" &amp; EZ$1, DataRegularSeason20242025!$D$3:$D$1315, $A33)+SUMIFS(DataRegularSeason20242025!$AB$3:$AB$1315,DataRegularSeason20242025!$B$3:$B$1315, "&lt;=" &amp; EZ$1, DataRegularSeason20242025!$E$3:$E$1315, $A33)</f>
        <v>10</v>
      </c>
      <c r="FA33">
        <f>SUMIFS(DataRegularSeason20242025!$AA$3:$AA$1315,DataRegularSeason20242025!$B$3:$B$1315, "&lt;=" &amp; FA$1, DataRegularSeason20242025!$D$3:$D$1315, $A33)+SUMIFS(DataRegularSeason20242025!$AB$3:$AB$1315,DataRegularSeason20242025!$B$3:$B$1315, "&lt;=" &amp; FA$1, DataRegularSeason20242025!$E$3:$E$1315, $A33)</f>
        <v>10</v>
      </c>
      <c r="FB33">
        <f>SUMIFS(DataRegularSeason20242025!$AA$3:$AA$1315,DataRegularSeason20242025!$B$3:$B$1315, "&lt;=" &amp; FB$1, DataRegularSeason20242025!$D$3:$D$1315, $A33)+SUMIFS(DataRegularSeason20242025!$AB$3:$AB$1315,DataRegularSeason20242025!$B$3:$B$1315, "&lt;=" &amp; FB$1, DataRegularSeason20242025!$E$3:$E$1315, $A33)</f>
        <v>10</v>
      </c>
      <c r="FC33">
        <f>SUMIFS(DataRegularSeason20242025!$AA$3:$AA$1315,DataRegularSeason20242025!$B$3:$B$1315, "&lt;=" &amp; FC$1, DataRegularSeason20242025!$D$3:$D$1315, $A33)+SUMIFS(DataRegularSeason20242025!$AB$3:$AB$1315,DataRegularSeason20242025!$B$3:$B$1315, "&lt;=" &amp; FC$1, DataRegularSeason20242025!$E$3:$E$1315, $A33)</f>
        <v>10</v>
      </c>
      <c r="FD33">
        <f>SUMIFS(DataRegularSeason20242025!$AA$3:$AA$1315,DataRegularSeason20242025!$B$3:$B$1315, "&lt;=" &amp; FD$1, DataRegularSeason20242025!$D$3:$D$1315, $A33)+SUMIFS(DataRegularSeason20242025!$AB$3:$AB$1315,DataRegularSeason20242025!$B$3:$B$1315, "&lt;=" &amp; FD$1, DataRegularSeason20242025!$E$3:$E$1315, $A33)</f>
        <v>10</v>
      </c>
      <c r="FE33">
        <f>SUMIFS(DataRegularSeason20242025!$AA$3:$AA$1315,DataRegularSeason20242025!$B$3:$B$1315, "&lt;=" &amp; FE$1, DataRegularSeason20242025!$D$3:$D$1315, $A33)+SUMIFS(DataRegularSeason20242025!$AB$3:$AB$1315,DataRegularSeason20242025!$B$3:$B$1315, "&lt;=" &amp; FE$1, DataRegularSeason20242025!$E$3:$E$1315, $A33)</f>
        <v>10</v>
      </c>
      <c r="FF33">
        <f>SUMIFS(DataRegularSeason20242025!$AA$3:$AA$1315,DataRegularSeason20242025!$B$3:$B$1315, "&lt;=" &amp; FF$1, DataRegularSeason20242025!$D$3:$D$1315, $A33)+SUMIFS(DataRegularSeason20242025!$AB$3:$AB$1315,DataRegularSeason20242025!$B$3:$B$1315, "&lt;=" &amp; FF$1, DataRegularSeason20242025!$E$3:$E$1315, $A33)</f>
        <v>10</v>
      </c>
      <c r="FG33">
        <f>SUMIFS(DataRegularSeason20242025!$AA$3:$AA$1315,DataRegularSeason20242025!$B$3:$B$1315, "&lt;=" &amp; FG$1, DataRegularSeason20242025!$D$3:$D$1315, $A33)+SUMIFS(DataRegularSeason20242025!$AB$3:$AB$1315,DataRegularSeason20242025!$B$3:$B$1315, "&lt;=" &amp; FG$1, DataRegularSeason20242025!$E$3:$E$1315, $A33)</f>
        <v>10</v>
      </c>
      <c r="FH33">
        <f>SUMIFS(DataRegularSeason20242025!$AA$3:$AA$1315,DataRegularSeason20242025!$B$3:$B$1315, "&lt;=" &amp; FH$1, DataRegularSeason20242025!$D$3:$D$1315, $A33)+SUMIFS(DataRegularSeason20242025!$AB$3:$AB$1315,DataRegularSeason20242025!$B$3:$B$1315, "&lt;=" &amp; FH$1, DataRegularSeason20242025!$E$3:$E$1315, $A33)</f>
        <v>10</v>
      </c>
      <c r="FI33">
        <f>SUMIFS(DataRegularSeason20242025!$AA$3:$AA$1315,DataRegularSeason20242025!$B$3:$B$1315, "&lt;=" &amp; FI$1, DataRegularSeason20242025!$D$3:$D$1315, $A33)+SUMIFS(DataRegularSeason20242025!$AB$3:$AB$1315,DataRegularSeason20242025!$B$3:$B$1315, "&lt;=" &amp; FI$1, DataRegularSeason20242025!$E$3:$E$1315, $A33)</f>
        <v>10</v>
      </c>
      <c r="FJ33">
        <f>SUMIFS(DataRegularSeason20242025!$AA$3:$AA$1315,DataRegularSeason20242025!$B$3:$B$1315, "&lt;=" &amp; FJ$1, DataRegularSeason20242025!$D$3:$D$1315, $A33)+SUMIFS(DataRegularSeason20242025!$AB$3:$AB$1315,DataRegularSeason20242025!$B$3:$B$1315, "&lt;=" &amp; FJ$1, DataRegularSeason20242025!$E$3:$E$1315, $A33)</f>
        <v>10</v>
      </c>
      <c r="FK33">
        <f>SUMIFS(DataRegularSeason20242025!$AA$3:$AA$1315,DataRegularSeason20242025!$B$3:$B$1315, "&lt;=" &amp; FK$1, DataRegularSeason20242025!$D$3:$D$1315, $A33)+SUMIFS(DataRegularSeason20242025!$AB$3:$AB$1315,DataRegularSeason20242025!$B$3:$B$1315, "&lt;=" &amp; FK$1, DataRegularSeason20242025!$E$3:$E$1315, $A33)</f>
        <v>10</v>
      </c>
      <c r="FL33">
        <f>SUMIFS(DataRegularSeason20242025!$AA$3:$AA$1315,DataRegularSeason20242025!$B$3:$B$1315, "&lt;=" &amp; FL$1, DataRegularSeason20242025!$D$3:$D$1315, $A33)+SUMIFS(DataRegularSeason20242025!$AB$3:$AB$1315,DataRegularSeason20242025!$B$3:$B$1315, "&lt;=" &amp; FL$1, DataRegularSeason20242025!$E$3:$E$1315, $A33)</f>
        <v>10</v>
      </c>
      <c r="FM33">
        <f>SUMIFS(DataRegularSeason20242025!$AA$3:$AA$1315,DataRegularSeason20242025!$B$3:$B$1315, "&lt;=" &amp; FM$1, DataRegularSeason20242025!$D$3:$D$1315, $A33)+SUMIFS(DataRegularSeason20242025!$AB$3:$AB$1315,DataRegularSeason20242025!$B$3:$B$1315, "&lt;=" &amp; FM$1, DataRegularSeason20242025!$E$3:$E$1315, $A33)</f>
        <v>10</v>
      </c>
      <c r="FN33">
        <f>SUMIFS(DataRegularSeason20242025!$AA$3:$AA$1315,DataRegularSeason20242025!$B$3:$B$1315, "&lt;=" &amp; FN$1, DataRegularSeason20242025!$D$3:$D$1315, $A33)+SUMIFS(DataRegularSeason20242025!$AB$3:$AB$1315,DataRegularSeason20242025!$B$3:$B$1315, "&lt;=" &amp; FN$1, DataRegularSeason20242025!$E$3:$E$1315, $A33)</f>
        <v>10</v>
      </c>
      <c r="FO33">
        <f>SUMIFS(DataRegularSeason20242025!$AA$3:$AA$1315,DataRegularSeason20242025!$B$3:$B$1315, "&lt;=" &amp; FO$1, DataRegularSeason20242025!$D$3:$D$1315, $A33)+SUMIFS(DataRegularSeason20242025!$AB$3:$AB$1315,DataRegularSeason20242025!$B$3:$B$1315, "&lt;=" &amp; FO$1, DataRegularSeason20242025!$E$3:$E$1315, $A33)</f>
        <v>10</v>
      </c>
      <c r="FP33">
        <f>SUMIFS(DataRegularSeason20242025!$AA$3:$AA$1315,DataRegularSeason20242025!$B$3:$B$1315, "&lt;=" &amp; FP$1, DataRegularSeason20242025!$D$3:$D$1315, $A33)+SUMIFS(DataRegularSeason20242025!$AB$3:$AB$1315,DataRegularSeason20242025!$B$3:$B$1315, "&lt;=" &amp; FP$1, DataRegularSeason20242025!$E$3:$E$1315, $A33)</f>
        <v>10</v>
      </c>
      <c r="FQ33">
        <f>SUMIFS(DataRegularSeason20242025!$AA$3:$AA$1315,DataRegularSeason20242025!$B$3:$B$1315, "&lt;=" &amp; FQ$1, DataRegularSeason20242025!$D$3:$D$1315, $A33)+SUMIFS(DataRegularSeason20242025!$AB$3:$AB$1315,DataRegularSeason20242025!$B$3:$B$1315, "&lt;=" &amp; FQ$1, DataRegularSeason20242025!$E$3:$E$1315, $A33)</f>
        <v>10</v>
      </c>
      <c r="FR33">
        <f>SUMIFS(DataRegularSeason20242025!$AA$3:$AA$1315,DataRegularSeason20242025!$B$3:$B$1315, "&lt;=" &amp; FR$1, DataRegularSeason20242025!$D$3:$D$1315, $A33)+SUMIFS(DataRegularSeason20242025!$AB$3:$AB$1315,DataRegularSeason20242025!$B$3:$B$1315, "&lt;=" &amp; FR$1, DataRegularSeason20242025!$E$3:$E$1315, $A33)</f>
        <v>10</v>
      </c>
      <c r="FS33">
        <f>SUMIFS(DataRegularSeason20242025!$AA$3:$AA$1315,DataRegularSeason20242025!$B$3:$B$1315, "&lt;=" &amp; FS$1, DataRegularSeason20242025!$D$3:$D$1315, $A33)+SUMIFS(DataRegularSeason20242025!$AB$3:$AB$1315,DataRegularSeason20242025!$B$3:$B$1315, "&lt;=" &amp; FS$1, DataRegularSeason20242025!$E$3:$E$1315, $A33)</f>
        <v>10</v>
      </c>
      <c r="FT33">
        <f>SUMIFS(DataRegularSeason20242025!$AA$3:$AA$1315,DataRegularSeason20242025!$B$3:$B$1315, "&lt;=" &amp; FT$1, DataRegularSeason20242025!$D$3:$D$1315, $A33)+SUMIFS(DataRegularSeason20242025!$AB$3:$AB$1315,DataRegularSeason20242025!$B$3:$B$1315, "&lt;=" &amp; FT$1, DataRegularSeason20242025!$E$3:$E$1315, $A33)</f>
        <v>10</v>
      </c>
      <c r="FU33">
        <f>SUMIFS(DataRegularSeason20242025!$AA$3:$AA$1315,DataRegularSeason20242025!$B$3:$B$1315, "&lt;=" &amp; FU$1, DataRegularSeason20242025!$D$3:$D$1315, $A33)+SUMIFS(DataRegularSeason20242025!$AB$3:$AB$1315,DataRegularSeason20242025!$B$3:$B$1315, "&lt;=" &amp; FU$1, DataRegularSeason20242025!$E$3:$E$1315, $A33)</f>
        <v>10</v>
      </c>
      <c r="FV33">
        <f>SUMIFS(DataRegularSeason20242025!$AA$3:$AA$1315,DataRegularSeason20242025!$B$3:$B$1315, "&lt;=" &amp; FV$1, DataRegularSeason20242025!$D$3:$D$1315, $A33)+SUMIFS(DataRegularSeason20242025!$AB$3:$AB$1315,DataRegularSeason20242025!$B$3:$B$1315, "&lt;=" &amp; FV$1, DataRegularSeason20242025!$E$3:$E$1315, $A33)</f>
        <v>10</v>
      </c>
      <c r="FW33">
        <f>SUMIFS(DataRegularSeason20242025!$AA$3:$AA$1315,DataRegularSeason20242025!$B$3:$B$1315, "&lt;=" &amp; FW$1, DataRegularSeason20242025!$D$3:$D$1315, $A33)+SUMIFS(DataRegularSeason20242025!$AB$3:$AB$1315,DataRegularSeason20242025!$B$3:$B$1315, "&lt;=" &amp; FW$1, DataRegularSeason20242025!$E$3:$E$1315, $A33)</f>
        <v>10</v>
      </c>
      <c r="FX33">
        <f>SUMIFS(DataRegularSeason20242025!$AA$3:$AA$1315,DataRegularSeason20242025!$B$3:$B$1315, "&lt;=" &amp; FX$1, DataRegularSeason20242025!$D$3:$D$1315, $A33)+SUMIFS(DataRegularSeason20242025!$AB$3:$AB$1315,DataRegularSeason20242025!$B$3:$B$1315, "&lt;=" &amp; FX$1, DataRegularSeason20242025!$E$3:$E$1315, $A33)</f>
        <v>10</v>
      </c>
      <c r="FY33">
        <f>SUMIFS(DataRegularSeason20242025!$AA$3:$AA$1315,DataRegularSeason20242025!$B$3:$B$1315, "&lt;=" &amp; FY$1, DataRegularSeason20242025!$D$3:$D$1315, $A33)+SUMIFS(DataRegularSeason20242025!$AB$3:$AB$1315,DataRegularSeason20242025!$B$3:$B$1315, "&lt;=" &amp; FY$1, DataRegularSeason20242025!$E$3:$E$1315, $A33)</f>
        <v>10</v>
      </c>
      <c r="FZ33">
        <f>SUMIFS(DataRegularSeason20242025!$AA$3:$AA$1315,DataRegularSeason20242025!$B$3:$B$1315, "&lt;=" &amp; FZ$1, DataRegularSeason20242025!$D$3:$D$1315, $A33)+SUMIFS(DataRegularSeason20242025!$AB$3:$AB$1315,DataRegularSeason20242025!$B$3:$B$1315, "&lt;=" &amp; FZ$1, DataRegularSeason20242025!$E$3:$E$1315, $A33)</f>
        <v>10</v>
      </c>
      <c r="GA33">
        <f>SUMIFS(DataRegularSeason20242025!$AA$3:$AA$1315,DataRegularSeason20242025!$B$3:$B$1315, "&lt;=" &amp; GA$1, DataRegularSeason20242025!$D$3:$D$1315, $A33)+SUMIFS(DataRegularSeason20242025!$AB$3:$AB$1315,DataRegularSeason20242025!$B$3:$B$1315, "&lt;=" &amp; GA$1, DataRegularSeason20242025!$E$3:$E$1315, $A33)</f>
        <v>10</v>
      </c>
      <c r="GB33">
        <f>SUMIFS(DataRegularSeason20242025!$AA$3:$AA$1315,DataRegularSeason20242025!$B$3:$B$1315, "&lt;=" &amp; GB$1, DataRegularSeason20242025!$D$3:$D$1315, $A33)+SUMIFS(DataRegularSeason20242025!$AB$3:$AB$1315,DataRegularSeason20242025!$B$3:$B$1315, "&lt;=" &amp; GB$1, DataRegularSeason20242025!$E$3:$E$1315, $A33)</f>
        <v>10</v>
      </c>
      <c r="GC33">
        <f>SUMIFS(DataRegularSeason20242025!$AA$3:$AA$1315,DataRegularSeason20242025!$B$3:$B$1315, "&lt;=" &amp; GC$1, DataRegularSeason20242025!$D$3:$D$1315, $A33)+SUMIFS(DataRegularSeason20242025!$AB$3:$AB$1315,DataRegularSeason20242025!$B$3:$B$1315, "&lt;=" &amp; GC$1, DataRegularSeason20242025!$E$3:$E$1315, $A33)</f>
        <v>10</v>
      </c>
      <c r="GD33">
        <f>SUMIFS(DataRegularSeason20242025!$AA$3:$AA$1315,DataRegularSeason20242025!$B$3:$B$1315, "&lt;=" &amp; GD$1, DataRegularSeason20242025!$D$3:$D$1315, $A33)+SUMIFS(DataRegularSeason20242025!$AB$3:$AB$1315,DataRegularSeason20242025!$B$3:$B$1315, "&lt;=" &amp; GD$1, DataRegularSeason20242025!$E$3:$E$1315, $A33)</f>
        <v>10</v>
      </c>
      <c r="GE33">
        <f>SUMIFS(DataRegularSeason20242025!$AA$3:$AA$1315,DataRegularSeason20242025!$B$3:$B$1315, "&lt;=" &amp; GE$1, DataRegularSeason20242025!$D$3:$D$1315, $A33)+SUMIFS(DataRegularSeason20242025!$AB$3:$AB$1315,DataRegularSeason20242025!$B$3:$B$1315, "&lt;=" &amp; GE$1, DataRegularSeason20242025!$E$3:$E$1315, $A33)</f>
        <v>10</v>
      </c>
      <c r="GF33">
        <f>SUMIFS(DataRegularSeason20242025!$AA$3:$AA$1315,DataRegularSeason20242025!$B$3:$B$1315, "&lt;=" &amp; GF$1, DataRegularSeason20242025!$D$3:$D$1315, $A33)+SUMIFS(DataRegularSeason20242025!$AB$3:$AB$1315,DataRegularSeason20242025!$B$3:$B$1315, "&lt;=" &amp; GF$1, DataRegularSeason20242025!$E$3:$E$1315, $A33)</f>
        <v>10</v>
      </c>
      <c r="GG33">
        <f>SUMIFS(DataRegularSeason20242025!$AA$3:$AA$1315,DataRegularSeason20242025!$B$3:$B$1315, "&lt;=" &amp; GG$1, DataRegularSeason20242025!$D$3:$D$1315, $A33)+SUMIFS(DataRegularSeason20242025!$AB$3:$AB$1315,DataRegularSeason20242025!$B$3:$B$1315, "&lt;=" &amp; GG$1, DataRegularSeason20242025!$E$3:$E$1315, $A33)</f>
        <v>10</v>
      </c>
      <c r="GH33">
        <f>SUMIFS(DataRegularSeason20242025!$AA$3:$AA$1315,DataRegularSeason20242025!$B$3:$B$1315, "&lt;=" &amp; GH$1, DataRegularSeason20242025!$D$3:$D$1315, $A33)+SUMIFS(DataRegularSeason20242025!$AB$3:$AB$1315,DataRegularSeason20242025!$B$3:$B$1315, "&lt;=" &amp; GH$1, DataRegularSeason20242025!$E$3:$E$1315, $A33)</f>
        <v>10</v>
      </c>
      <c r="GI33">
        <f>SUMIFS(DataRegularSeason20242025!$AA$3:$AA$1315,DataRegularSeason20242025!$B$3:$B$1315, "&lt;=" &amp; GI$1, DataRegularSeason20242025!$D$3:$D$1315, $A33)+SUMIFS(DataRegularSeason20242025!$AB$3:$AB$1315,DataRegularSeason20242025!$B$3:$B$1315, "&lt;=" &amp; GI$1, DataRegularSeason20242025!$E$3:$E$1315, $A33)</f>
        <v>10</v>
      </c>
      <c r="GJ33">
        <f>SUMIFS(DataRegularSeason20242025!$AA$3:$AA$1315,DataRegularSeason20242025!$B$3:$B$1315, "&lt;=" &amp; GJ$1, DataRegularSeason20242025!$D$3:$D$1315, $A33)+SUMIFS(DataRegularSeason20242025!$AB$3:$AB$1315,DataRegularSeason20242025!$B$3:$B$1315, "&lt;=" &amp; GJ$1, DataRegularSeason20242025!$E$3:$E$1315, $A33)</f>
        <v>10</v>
      </c>
      <c r="GK33">
        <f>SUMIFS(DataRegularSeason20242025!$AA$3:$AA$1315,DataRegularSeason20242025!$B$3:$B$1315, "&lt;=" &amp; GK$1, DataRegularSeason20242025!$D$3:$D$1315, $A33)+SUMIFS(DataRegularSeason20242025!$AB$3:$AB$1315,DataRegularSeason20242025!$B$3:$B$1315, "&lt;=" &amp; GK$1, DataRegularSeason20242025!$E$3:$E$1315, $A33)</f>
        <v>10</v>
      </c>
      <c r="GL33">
        <f>SUMIFS(DataRegularSeason20242025!$AA$3:$AA$1315,DataRegularSeason20242025!$B$3:$B$1315, "&lt;=" &amp; GL$1, DataRegularSeason20242025!$D$3:$D$1315, $A33)+SUMIFS(DataRegularSeason20242025!$AB$3:$AB$1315,DataRegularSeason20242025!$B$3:$B$1315, "&lt;=" &amp; GL$1, DataRegularSeason20242025!$E$3:$E$1315, $A33)</f>
        <v>10</v>
      </c>
      <c r="GM33">
        <f>SUMIFS(DataRegularSeason20242025!$AA$3:$AA$1315,DataRegularSeason20242025!$B$3:$B$1315, "&lt;=" &amp; GM$1, DataRegularSeason20242025!$D$3:$D$1315, $A33)+SUMIFS(DataRegularSeason20242025!$AB$3:$AB$1315,DataRegularSeason20242025!$B$3:$B$1315, "&lt;=" &amp; GM$1, DataRegularSeason20242025!$E$3:$E$1315, $A33)</f>
        <v>10</v>
      </c>
      <c r="GN33">
        <f>SUMIFS(DataRegularSeason20242025!$AA$3:$AA$1315,DataRegularSeason20242025!$B$3:$B$1315, "&lt;=" &amp; GN$1, DataRegularSeason20242025!$D$3:$D$1315, $A33)+SUMIFS(DataRegularSeason20242025!$AB$3:$AB$1315,DataRegularSeason20242025!$B$3:$B$1315, "&lt;=" &amp; GN$1, DataRegularSeason20242025!$E$3:$E$1315, $A33)</f>
        <v>10</v>
      </c>
      <c r="GO33">
        <f>SUMIFS(DataRegularSeason20242025!$AA$3:$AA$1315,DataRegularSeason20242025!$B$3:$B$1315, "&lt;=" &amp; GO$1, DataRegularSeason20242025!$D$3:$D$1315, $A33)+SUMIFS(DataRegularSeason20242025!$AB$3:$AB$1315,DataRegularSeason20242025!$B$3:$B$1315, "&lt;=" &amp; GO$1, DataRegularSeason20242025!$E$3:$E$1315, $A33)</f>
        <v>10</v>
      </c>
      <c r="GP33">
        <f>SUMIFS(DataRegularSeason20242025!$AA$3:$AA$1315,DataRegularSeason20242025!$B$3:$B$1315, "&lt;=" &amp; GP$1, DataRegularSeason20242025!$D$3:$D$1315, $A33)+SUMIFS(DataRegularSeason20242025!$AB$3:$AB$1315,DataRegularSeason20242025!$B$3:$B$1315, "&lt;=" &amp; GP$1, DataRegularSeason20242025!$E$3:$E$1315, $A33)</f>
        <v>10</v>
      </c>
      <c r="GQ33">
        <f>SUMIFS(DataRegularSeason20242025!$AA$3:$AA$1315,DataRegularSeason20242025!$B$3:$B$1315, "&lt;=" &amp; GQ$1, DataRegularSeason20242025!$D$3:$D$1315, $A33)+SUMIFS(DataRegularSeason20242025!$AB$3:$AB$1315,DataRegularSeason20242025!$B$3:$B$1315, "&lt;=" &amp; GQ$1, DataRegularSeason20242025!$E$3:$E$1315, $A33)</f>
        <v>10</v>
      </c>
      <c r="GR33">
        <f>SUMIFS(DataRegularSeason20242025!$AA$3:$AA$1315,DataRegularSeason20242025!$B$3:$B$1315, "&lt;=" &amp; GR$1, DataRegularSeason20242025!$D$3:$D$1315, $A33)+SUMIFS(DataRegularSeason20242025!$AB$3:$AB$1315,DataRegularSeason20242025!$B$3:$B$1315, "&lt;=" &amp; GR$1, DataRegularSeason20242025!$E$3:$E$1315, $A33)</f>
        <v>10</v>
      </c>
      <c r="GS33">
        <f>SUMIFS(DataRegularSeason20242025!$AA$3:$AA$1315,DataRegularSeason20242025!$B$3:$B$1315, "&lt;=" &amp; GS$1, DataRegularSeason20242025!$D$3:$D$1315, $A33)+SUMIFS(DataRegularSeason20242025!$AB$3:$AB$1315,DataRegularSeason20242025!$B$3:$B$1315, "&lt;=" &amp; GS$1, DataRegularSeason20242025!$E$3:$E$1315, $A33)</f>
        <v>10</v>
      </c>
      <c r="GT33">
        <f>SUMIFS(DataRegularSeason20242025!$AA$3:$AA$1315,DataRegularSeason20242025!$B$3:$B$1315, "&lt;=" &amp; GT$1, DataRegularSeason20242025!$D$3:$D$1315, $A33)+SUMIFS(DataRegularSeason20242025!$AB$3:$AB$1315,DataRegularSeason20242025!$B$3:$B$1315, "&lt;=" &amp; GT$1, DataRegularSeason20242025!$E$3:$E$1315, $A33)</f>
        <v>10</v>
      </c>
      <c r="GU33">
        <f>SUMIFS(DataRegularSeason20242025!$AA$3:$AA$1315,DataRegularSeason20242025!$B$3:$B$1315, "&lt;=" &amp; GU$1, DataRegularSeason20242025!$D$3:$D$1315, $A33)+SUMIFS(DataRegularSeason20242025!$AB$3:$AB$1315,DataRegularSeason20242025!$B$3:$B$1315, "&lt;=" &amp; GU$1, DataRegularSeason20242025!$E$3:$E$1315, $A33)</f>
        <v>10</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14.5</v>
      </c>
      <c r="AN34">
        <f>SUBTOTAL(101,Table4[2024-11-08])</f>
        <v>14.5</v>
      </c>
      <c r="AO34">
        <f>SUBTOTAL(101,Table4[2024-11-09])</f>
        <v>14.5</v>
      </c>
      <c r="AP34">
        <f>SUBTOTAL(101,Table4[2024-11-10])</f>
        <v>14.5</v>
      </c>
      <c r="AQ34">
        <f>SUBTOTAL(101,Table4[2024-11-11])</f>
        <v>14.5</v>
      </c>
      <c r="AR34">
        <f>SUBTOTAL(101,Table4[2024-11-12])</f>
        <v>14.5</v>
      </c>
      <c r="AS34">
        <f>SUBTOTAL(101,Table4[2024-11-13])</f>
        <v>14.5</v>
      </c>
      <c r="AT34">
        <f>SUBTOTAL(101,Table4[2024-11-14])</f>
        <v>14.5</v>
      </c>
      <c r="AU34">
        <f>SUBTOTAL(101,Table4[2024-11-15])</f>
        <v>14.5</v>
      </c>
      <c r="AV34">
        <f>SUBTOTAL(101,Table4[2024-11-16])</f>
        <v>14.5</v>
      </c>
      <c r="AW34">
        <f>SUBTOTAL(101,Table4[2024-11-17])</f>
        <v>14.5</v>
      </c>
      <c r="AX34">
        <f>SUBTOTAL(101,Table4[2024-11-18])</f>
        <v>14.5</v>
      </c>
      <c r="AY34">
        <f>SUBTOTAL(101,Table4[2024-11-19])</f>
        <v>14.5</v>
      </c>
      <c r="AZ34">
        <f>SUBTOTAL(101,Table4[2024-11-20])</f>
        <v>14.5</v>
      </c>
      <c r="BA34">
        <f>SUBTOTAL(101,Table4[2024-11-21])</f>
        <v>14.5</v>
      </c>
      <c r="BB34">
        <f>SUBTOTAL(101,Table4[2024-11-22])</f>
        <v>14.5</v>
      </c>
      <c r="BC34">
        <f>SUBTOTAL(101,Table4[2024-11-23])</f>
        <v>14.5</v>
      </c>
      <c r="BD34">
        <f>SUBTOTAL(101,Table4[2024-11-24])</f>
        <v>14.5</v>
      </c>
      <c r="BE34">
        <f>SUBTOTAL(101,Table4[2024-11-25])</f>
        <v>14.5</v>
      </c>
      <c r="BF34">
        <f>SUBTOTAL(101,Table4[2024-11-26])</f>
        <v>14.5</v>
      </c>
      <c r="BG34">
        <f>SUBTOTAL(101,Table4[2024-11-27])</f>
        <v>14.5</v>
      </c>
      <c r="BH34">
        <f>SUBTOTAL(101,Table4[2024-11-28])</f>
        <v>14.5</v>
      </c>
      <c r="BI34">
        <f>SUBTOTAL(101,Table4[2024-11-29])</f>
        <v>14.5</v>
      </c>
      <c r="BJ34">
        <f>SUBTOTAL(101,Table4[2024-11-30])</f>
        <v>14.5</v>
      </c>
      <c r="BK34">
        <f>SUBTOTAL(101,Table4[2024-12-01])</f>
        <v>14.5</v>
      </c>
      <c r="BL34">
        <f>SUBTOTAL(101,Table4[2024-12-02])</f>
        <v>14.5</v>
      </c>
      <c r="BM34">
        <f>SUBTOTAL(101,Table4[2024-12-03])</f>
        <v>14.5</v>
      </c>
      <c r="BN34">
        <f>SUBTOTAL(101,Table4[2024-12-04])</f>
        <v>14.5</v>
      </c>
      <c r="BO34">
        <f>SUBTOTAL(101,Table4[2024-12-05])</f>
        <v>14.5</v>
      </c>
      <c r="BP34">
        <f>SUBTOTAL(101,Table4[2024-12-06])</f>
        <v>14.5</v>
      </c>
      <c r="BQ34">
        <f>SUBTOTAL(101,Table4[2024-12-07])</f>
        <v>14.5</v>
      </c>
      <c r="BR34">
        <f>SUBTOTAL(101,Table4[2024-12-08])</f>
        <v>14.5</v>
      </c>
      <c r="BS34">
        <f>SUBTOTAL(101,Table4[2024-12-09])</f>
        <v>14.5</v>
      </c>
      <c r="BT34">
        <f>SUBTOTAL(101,Table4[2024-12-10])</f>
        <v>14.5</v>
      </c>
      <c r="BU34">
        <f>SUBTOTAL(101,Table4[2024-12-11])</f>
        <v>14.5</v>
      </c>
      <c r="BV34">
        <f>SUBTOTAL(101,Table4[2024-12-12])</f>
        <v>14.5</v>
      </c>
      <c r="BW34">
        <f>SUBTOTAL(101,Table4[2024-12-13])</f>
        <v>14.5</v>
      </c>
      <c r="BX34">
        <f>SUBTOTAL(101,Table4[2024-12-14])</f>
        <v>14.5</v>
      </c>
      <c r="BY34">
        <f>SUBTOTAL(101,Table4[2024-12-15])</f>
        <v>14.5</v>
      </c>
      <c r="BZ34">
        <f>SUBTOTAL(101,Table4[2024-12-16])</f>
        <v>14.5</v>
      </c>
      <c r="CA34">
        <f>SUBTOTAL(101,Table4[2024-12-17])</f>
        <v>14.5</v>
      </c>
      <c r="CB34">
        <f>SUBTOTAL(101,Table4[2024-12-18])</f>
        <v>14.5</v>
      </c>
      <c r="CC34">
        <f>SUBTOTAL(101,Table4[2024-12-19])</f>
        <v>14.5</v>
      </c>
      <c r="CD34">
        <f>SUBTOTAL(101,Table4[2024-12-20])</f>
        <v>14.5</v>
      </c>
      <c r="CE34">
        <f>SUBTOTAL(101,Table4[2024-12-21])</f>
        <v>14.5</v>
      </c>
      <c r="CF34">
        <f>SUBTOTAL(101,Table4[2024-12-22])</f>
        <v>14.5</v>
      </c>
      <c r="CG34">
        <f>SUBTOTAL(101,Table4[2024-12-23])</f>
        <v>14.5</v>
      </c>
      <c r="CH34">
        <f>SUBTOTAL(101,Table4[2024-12-24])</f>
        <v>14.5</v>
      </c>
      <c r="CI34">
        <f>SUBTOTAL(101,Table4[2024-12-25])</f>
        <v>14.5</v>
      </c>
      <c r="CJ34">
        <f>SUBTOTAL(101,Table4[2024-12-26])</f>
        <v>14.5</v>
      </c>
      <c r="CK34">
        <f>SUBTOTAL(101,Table4[2024-12-27])</f>
        <v>14.5</v>
      </c>
      <c r="CL34">
        <f>SUBTOTAL(101,Table4[2024-12-28])</f>
        <v>14.5</v>
      </c>
      <c r="CM34">
        <f>SUBTOTAL(101,Table4[2024-12-29])</f>
        <v>14.5</v>
      </c>
      <c r="CN34">
        <f>SUBTOTAL(101,Table4[2024-12-30])</f>
        <v>14.5</v>
      </c>
      <c r="CO34">
        <f>SUBTOTAL(101,Table4[2024-12-31])</f>
        <v>14.5</v>
      </c>
      <c r="CP34">
        <f>SUBTOTAL(101,Table4[2025-01-01])</f>
        <v>14.5</v>
      </c>
      <c r="CQ34">
        <f>SUBTOTAL(101,Table4[2025-01-02])</f>
        <v>14.5</v>
      </c>
      <c r="CR34">
        <f>SUBTOTAL(101,Table4[2025-01-03])</f>
        <v>14.5</v>
      </c>
      <c r="CS34">
        <f>SUBTOTAL(101,Table4[2025-01-04])</f>
        <v>14.5</v>
      </c>
      <c r="CT34">
        <f>SUBTOTAL(101,Table4[2025-01-05])</f>
        <v>14.5</v>
      </c>
      <c r="CU34">
        <f>SUBTOTAL(101,Table4[2025-01-06])</f>
        <v>14.5</v>
      </c>
      <c r="CV34">
        <f>SUBTOTAL(101,Table4[2025-01-07])</f>
        <v>14.5</v>
      </c>
      <c r="CW34">
        <f>SUBTOTAL(101,Table4[2025-01-08])</f>
        <v>14.5</v>
      </c>
      <c r="CX34">
        <f>SUBTOTAL(101,Table4[2025-01-09])</f>
        <v>14.5</v>
      </c>
      <c r="CY34">
        <f>SUBTOTAL(101,Table4[2025-01-10])</f>
        <v>14.5</v>
      </c>
      <c r="CZ34">
        <f>SUBTOTAL(101,Table4[2025-01-11])</f>
        <v>14.5</v>
      </c>
      <c r="DA34">
        <f>SUBTOTAL(101,Table4[2025-01-12])</f>
        <v>14.5</v>
      </c>
      <c r="DB34">
        <f>SUBTOTAL(101,Table4[2025-01-13])</f>
        <v>14.5</v>
      </c>
      <c r="DC34">
        <f>SUBTOTAL(101,Table4[2025-01-14])</f>
        <v>14.5</v>
      </c>
      <c r="DD34">
        <f>SUBTOTAL(101,Table4[2025-01-15])</f>
        <v>14.5</v>
      </c>
      <c r="DE34">
        <f>SUBTOTAL(101,Table4[2025-01-16])</f>
        <v>14.5</v>
      </c>
      <c r="DF34">
        <f>SUBTOTAL(101,Table4[2025-01-17])</f>
        <v>14.5</v>
      </c>
      <c r="DG34">
        <f>SUBTOTAL(101,Table4[2025-01-18])</f>
        <v>14.5</v>
      </c>
      <c r="DH34">
        <f>SUBTOTAL(101,Table4[2025-01-19])</f>
        <v>14.5</v>
      </c>
      <c r="DI34">
        <f>SUBTOTAL(101,Table4[2025-01-20])</f>
        <v>14.5</v>
      </c>
      <c r="DJ34">
        <f>SUBTOTAL(101,Table4[2025-01-21])</f>
        <v>14.5</v>
      </c>
      <c r="DK34">
        <f>SUBTOTAL(101,Table4[2025-01-22])</f>
        <v>14.5</v>
      </c>
      <c r="DL34">
        <f>SUBTOTAL(101,Table4[2025-01-23])</f>
        <v>14.5</v>
      </c>
      <c r="DM34">
        <f>SUBTOTAL(101,Table4[2025-01-24])</f>
        <v>14.5</v>
      </c>
      <c r="DN34">
        <f>SUBTOTAL(101,Table4[2025-01-25])</f>
        <v>14.5</v>
      </c>
      <c r="DO34">
        <f>SUBTOTAL(101,Table4[2025-01-26])</f>
        <v>14.5</v>
      </c>
      <c r="DP34">
        <f>SUBTOTAL(101,Table4[2025-01-27])</f>
        <v>14.5</v>
      </c>
      <c r="DQ34">
        <f>SUBTOTAL(101,Table4[2025-01-28])</f>
        <v>14.5</v>
      </c>
      <c r="DR34">
        <f>SUBTOTAL(101,Table4[2025-01-29])</f>
        <v>14.5</v>
      </c>
      <c r="DS34">
        <f>SUBTOTAL(101,Table4[2025-01-30])</f>
        <v>14.5</v>
      </c>
      <c r="DT34">
        <f>SUBTOTAL(101,Table4[2025-01-31])</f>
        <v>14.5</v>
      </c>
      <c r="DU34">
        <f>SUBTOTAL(101,Table4[2025-02-01])</f>
        <v>14.5</v>
      </c>
      <c r="DV34">
        <f>SUBTOTAL(101,Table4[2025-02-02])</f>
        <v>14.5</v>
      </c>
      <c r="DW34">
        <f>SUBTOTAL(101,Table4[2025-02-03])</f>
        <v>14.5</v>
      </c>
      <c r="DX34">
        <f>SUBTOTAL(101,Table4[2025-02-04])</f>
        <v>14.5</v>
      </c>
      <c r="DY34">
        <f>SUBTOTAL(101,Table4[2025-02-05])</f>
        <v>14.5</v>
      </c>
      <c r="DZ34">
        <f>SUBTOTAL(101,Table4[2025-02-06])</f>
        <v>14.5</v>
      </c>
      <c r="EA34">
        <f>SUBTOTAL(101,Table4[2025-02-07])</f>
        <v>14.5</v>
      </c>
      <c r="EB34">
        <f>SUBTOTAL(101,Table4[2025-02-08])</f>
        <v>14.5</v>
      </c>
      <c r="EC34">
        <f>SUBTOTAL(101,Table4[2025-02-09])</f>
        <v>14.5</v>
      </c>
      <c r="ED34">
        <f>SUBTOTAL(101,Table4[2025-02-10])</f>
        <v>14.5</v>
      </c>
      <c r="EE34">
        <f>SUBTOTAL(101,Table4[2025-02-11])</f>
        <v>14.5</v>
      </c>
      <c r="EF34">
        <f>SUBTOTAL(101,Table4[2025-02-12])</f>
        <v>14.5</v>
      </c>
      <c r="EG34">
        <f>SUBTOTAL(101,Table4[2025-02-13])</f>
        <v>14.5</v>
      </c>
      <c r="EH34">
        <f>SUBTOTAL(101,Table4[2025-02-14])</f>
        <v>14.5</v>
      </c>
      <c r="EI34">
        <f>SUBTOTAL(101,Table4[2025-02-15])</f>
        <v>14.5</v>
      </c>
      <c r="EJ34">
        <f>SUBTOTAL(101,Table4[2025-02-16])</f>
        <v>14.5</v>
      </c>
      <c r="EK34">
        <f>SUBTOTAL(101,Table4[2025-02-17])</f>
        <v>14.5</v>
      </c>
      <c r="EL34">
        <f>SUBTOTAL(101,Table4[2025-02-18])</f>
        <v>14.5</v>
      </c>
      <c r="EM34">
        <f>SUBTOTAL(101,Table4[2025-02-19])</f>
        <v>14.5</v>
      </c>
      <c r="EN34">
        <f>SUBTOTAL(101,Table4[2025-02-20])</f>
        <v>14.5</v>
      </c>
      <c r="EO34">
        <f>SUBTOTAL(101,Table4[2025-02-21])</f>
        <v>14.5</v>
      </c>
      <c r="EP34">
        <f>SUBTOTAL(101,Table4[2025-02-22])</f>
        <v>14.5</v>
      </c>
      <c r="EQ34">
        <f>SUBTOTAL(101,Table4[2025-02-23])</f>
        <v>14.5</v>
      </c>
      <c r="ER34">
        <f>SUBTOTAL(101,Table4[2025-02-24])</f>
        <v>14.5</v>
      </c>
      <c r="ES34">
        <f>SUBTOTAL(101,Table4[2025-02-25])</f>
        <v>14.5</v>
      </c>
      <c r="ET34">
        <f>SUBTOTAL(101,Table4[2025-02-26])</f>
        <v>14.5</v>
      </c>
      <c r="EU34">
        <f>SUBTOTAL(101,Table4[2025-02-27])</f>
        <v>14.5</v>
      </c>
      <c r="EV34">
        <f>SUBTOTAL(101,Table4[2025-02-28])</f>
        <v>14.5</v>
      </c>
      <c r="EW34">
        <f>SUBTOTAL(101,Table4[2025-03-01])</f>
        <v>14.5</v>
      </c>
      <c r="EX34">
        <f>SUBTOTAL(101,Table4[2025-03-02])</f>
        <v>14.5</v>
      </c>
      <c r="EY34">
        <f>SUBTOTAL(101,Table4[2025-03-03])</f>
        <v>14.5</v>
      </c>
      <c r="EZ34">
        <f>SUBTOTAL(101,Table4[2025-03-04])</f>
        <v>14.5</v>
      </c>
      <c r="FA34">
        <f>SUBTOTAL(101,Table4[2025-03-05])</f>
        <v>14.5</v>
      </c>
      <c r="FB34">
        <f>SUBTOTAL(101,Table4[2025-03-06])</f>
        <v>14.5</v>
      </c>
      <c r="FC34">
        <f>SUBTOTAL(101,Table4[2025-03-07])</f>
        <v>14.5</v>
      </c>
      <c r="FD34">
        <f>SUBTOTAL(101,Table4[2025-03-08])</f>
        <v>14.5</v>
      </c>
      <c r="FE34">
        <f>SUBTOTAL(101,Table4[2025-03-09])</f>
        <v>14.5</v>
      </c>
      <c r="FF34">
        <f>SUBTOTAL(101,Table4[2025-03-10])</f>
        <v>14.5</v>
      </c>
      <c r="FG34">
        <f>SUBTOTAL(101,Table4[2025-03-11])</f>
        <v>14.5</v>
      </c>
      <c r="FH34">
        <f>SUBTOTAL(101,Table4[2025-03-12])</f>
        <v>14.5</v>
      </c>
      <c r="FI34">
        <f>SUBTOTAL(101,Table4[2025-03-13])</f>
        <v>14.5</v>
      </c>
      <c r="FJ34">
        <f>SUBTOTAL(101,Table4[2025-03-14])</f>
        <v>14.5</v>
      </c>
      <c r="FK34">
        <f>SUBTOTAL(101,Table4[2025-03-15])</f>
        <v>14.5</v>
      </c>
      <c r="FL34">
        <f>SUBTOTAL(101,Table4[2025-03-16])</f>
        <v>14.5</v>
      </c>
      <c r="FM34">
        <f>SUBTOTAL(101,Table4[2025-03-17])</f>
        <v>14.5</v>
      </c>
      <c r="FN34">
        <f>SUBTOTAL(101,Table4[2025-03-18])</f>
        <v>14.5</v>
      </c>
      <c r="FO34">
        <f>SUBTOTAL(101,Table4[2025-03-19])</f>
        <v>14.5</v>
      </c>
      <c r="FP34">
        <f>SUBTOTAL(101,Table4[2025-03-20])</f>
        <v>14.5</v>
      </c>
      <c r="FQ34">
        <f>SUBTOTAL(101,Table4[2025-03-21])</f>
        <v>14.5</v>
      </c>
      <c r="FR34">
        <f>SUBTOTAL(101,Table4[2025-03-22])</f>
        <v>14.5</v>
      </c>
      <c r="FS34">
        <f>SUBTOTAL(101,Table4[2025-03-23])</f>
        <v>14.5</v>
      </c>
      <c r="FT34">
        <f>SUBTOTAL(101,Table4[2025-03-24])</f>
        <v>14.5</v>
      </c>
      <c r="FU34">
        <f>SUBTOTAL(101,Table4[2025-03-25])</f>
        <v>14.5</v>
      </c>
      <c r="FV34">
        <f>SUBTOTAL(101,Table4[2025-03-26])</f>
        <v>14.5</v>
      </c>
      <c r="FW34">
        <f>SUBTOTAL(101,Table4[2025-03-27])</f>
        <v>14.5</v>
      </c>
      <c r="FX34">
        <f>SUBTOTAL(101,Table4[2025-03-28])</f>
        <v>14.5</v>
      </c>
      <c r="FY34">
        <f>SUBTOTAL(101,Table4[2025-03-29])</f>
        <v>14.5</v>
      </c>
      <c r="FZ34">
        <f>SUBTOTAL(101,Table4[2025-03-30])</f>
        <v>14.5</v>
      </c>
      <c r="GA34">
        <f>SUBTOTAL(101,Table4[2025-03-31])</f>
        <v>14.5</v>
      </c>
      <c r="GB34">
        <f>SUBTOTAL(101,Table4[2025-04-01])</f>
        <v>14.5</v>
      </c>
      <c r="GC34">
        <f>SUBTOTAL(101,Table4[2025-04-02])</f>
        <v>14.5</v>
      </c>
      <c r="GD34">
        <f>SUBTOTAL(101,Table4[2025-04-03])</f>
        <v>14.5</v>
      </c>
      <c r="GE34">
        <f>SUBTOTAL(101,Table4[2025-04-04])</f>
        <v>14.5</v>
      </c>
      <c r="GF34">
        <f>SUBTOTAL(101,Table4[2025-04-05])</f>
        <v>14.5</v>
      </c>
      <c r="GG34">
        <f>SUBTOTAL(101,Table4[2025-04-06])</f>
        <v>14.5</v>
      </c>
      <c r="GH34">
        <f>SUBTOTAL(101,Table4[2025-04-07])</f>
        <v>14.5</v>
      </c>
      <c r="GI34">
        <f>SUBTOTAL(101,Table4[2025-04-08])</f>
        <v>14.5</v>
      </c>
      <c r="GJ34">
        <f>SUBTOTAL(101,Table4[2025-04-09])</f>
        <v>14.5</v>
      </c>
      <c r="GK34">
        <f>SUBTOTAL(101,Table4[2025-04-10])</f>
        <v>14.5</v>
      </c>
      <c r="GL34">
        <f>SUBTOTAL(101,Table4[2025-04-11])</f>
        <v>14.5</v>
      </c>
      <c r="GM34">
        <f>SUBTOTAL(101,Table4[2025-04-12])</f>
        <v>14.5</v>
      </c>
      <c r="GN34">
        <f>SUBTOTAL(101,Table4[2025-04-13])</f>
        <v>14.5</v>
      </c>
      <c r="GO34">
        <f>SUBTOTAL(101,Table4[2025-04-14])</f>
        <v>14.5</v>
      </c>
      <c r="GP34">
        <f>SUBTOTAL(101,Table4[2025-04-15])</f>
        <v>14.5</v>
      </c>
      <c r="GQ34">
        <f>SUBTOTAL(101,Table4[2025-04-16])</f>
        <v>14.5</v>
      </c>
      <c r="GR34">
        <f>SUBTOTAL(101,Table4[2025-04-17])</f>
        <v>14.5</v>
      </c>
      <c r="GS34">
        <f>SUBTOTAL(101,Table4[2025-04-18])</f>
        <v>14.5</v>
      </c>
      <c r="GT34">
        <f>SUBTOTAL(101,Table4[2025-04-19])</f>
        <v>14.5</v>
      </c>
      <c r="GU34">
        <f>SUBTOTAL(101,Table4[2025-04-20])</f>
        <v>14.5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V17" sqref="AV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8">
        <f>BO3+BO4</f>
        <v>12</v>
      </c>
      <c r="BQ3" s="54">
        <f>82-BP3</f>
        <v>70</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5</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7</v>
      </c>
      <c r="BP5" s="58">
        <f t="shared" ref="BP5" si="1">BO5+BO6</f>
        <v>15</v>
      </c>
      <c r="BQ5" s="54">
        <f t="shared" ref="BQ5" si="2">82-BP5</f>
        <v>67</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8</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8">
        <f t="shared" ref="BP7" si="3">BO7+BO8</f>
        <v>13</v>
      </c>
      <c r="BQ7" s="54">
        <f t="shared" ref="BQ7" si="4">82-BP7</f>
        <v>69</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8</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8">
        <f t="shared" ref="BP9" si="5">BO9+BO10</f>
        <v>12</v>
      </c>
      <c r="BQ9" s="54">
        <f t="shared" ref="BQ9" si="6">82-BP9</f>
        <v>70</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5</v>
      </c>
      <c r="BP11" s="58">
        <f t="shared" ref="BP11" si="7">BO11+BO12</f>
        <v>12</v>
      </c>
      <c r="BQ11" s="54">
        <f t="shared" ref="BQ11" si="8">82-BP11</f>
        <v>70</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7</v>
      </c>
      <c r="BP13" s="58">
        <f t="shared" ref="BP13" si="9">BO13+BO14</f>
        <v>14</v>
      </c>
      <c r="BQ13" s="54">
        <f t="shared" ref="BQ13" si="10">82-BP13</f>
        <v>68</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8">
        <f t="shared" ref="BP15" si="11">BO15+BO16</f>
        <v>14</v>
      </c>
      <c r="BQ15" s="54">
        <f t="shared" ref="BQ15" si="12">82-BP15</f>
        <v>68</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5</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8">
        <f t="shared" ref="BP17" si="13">BO17+BO18</f>
        <v>14</v>
      </c>
      <c r="BQ17" s="54">
        <f t="shared" ref="BQ17" si="14">82-BP17</f>
        <v>68</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8</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8">
        <f t="shared" ref="BP19" si="15">BO19+BO20</f>
        <v>11</v>
      </c>
      <c r="BQ19" s="54">
        <f t="shared" ref="BQ19" si="16">82-BP19</f>
        <v>71</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5</v>
      </c>
      <c r="BP21" s="58">
        <f t="shared" ref="BP21" si="17">BO21+BO22</f>
        <v>12</v>
      </c>
      <c r="BQ21" s="54">
        <f t="shared" ref="BQ21" si="18">82-BP21</f>
        <v>70</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8">
        <f t="shared" ref="BP23" si="19">BO23+BO24</f>
        <v>14</v>
      </c>
      <c r="BQ23" s="54">
        <f t="shared" ref="BQ23" si="20">82-BP23</f>
        <v>68</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8</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8">
        <f t="shared" ref="BP25" si="21">BO25+BO26</f>
        <v>14</v>
      </c>
      <c r="BQ25" s="54">
        <f t="shared" ref="BQ25" si="22">82-BP25</f>
        <v>68</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6</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10</v>
      </c>
      <c r="BP27" s="58">
        <f t="shared" ref="BP27" si="23">BO27+BO28</f>
        <v>14</v>
      </c>
      <c r="BQ27" s="54">
        <f t="shared" ref="BQ27" si="24">82-BP27</f>
        <v>68</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8">
        <f t="shared" ref="BP29" si="25">BO29+BO30</f>
        <v>12</v>
      </c>
      <c r="BQ29" s="54">
        <f t="shared" ref="BQ29" si="26">82-BP29</f>
        <v>70</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6</v>
      </c>
      <c r="BP31" s="58">
        <f t="shared" ref="BP31" si="27">BO31+BO32</f>
        <v>14</v>
      </c>
      <c r="BQ31" s="54">
        <f t="shared" ref="BQ31" si="28">82-BP31</f>
        <v>68</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8</v>
      </c>
      <c r="BP33" s="58">
        <f t="shared" ref="BP33" si="29">BO33+BO34</f>
        <v>16</v>
      </c>
      <c r="BQ33" s="54">
        <f t="shared" ref="BQ33" si="30">82-BP33</f>
        <v>66</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8</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5</v>
      </c>
      <c r="BP35" s="58">
        <f t="shared" ref="BP35" si="31">BO35+BO36</f>
        <v>14</v>
      </c>
      <c r="BQ35" s="54">
        <f t="shared" ref="BQ35" si="32">82-BP35</f>
        <v>68</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9</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8</v>
      </c>
      <c r="BP37" s="58">
        <f t="shared" ref="BP37" si="33">BO37+BO38</f>
        <v>14</v>
      </c>
      <c r="BQ37" s="54">
        <f t="shared" ref="BQ37" si="34">82-BP37</f>
        <v>68</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6</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8">
        <f t="shared" ref="BP39" si="35">BO39+BO40</f>
        <v>11</v>
      </c>
      <c r="BQ39" s="54">
        <f t="shared" ref="BQ39" si="36">82-BP39</f>
        <v>71</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6</v>
      </c>
      <c r="BP41" s="58">
        <f t="shared" ref="BP41" si="37">BO41+BO42</f>
        <v>13</v>
      </c>
      <c r="BQ41" s="54">
        <f t="shared" ref="BQ41" si="38">82-BP41</f>
        <v>69</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7</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7</v>
      </c>
      <c r="BP43" s="58">
        <f t="shared" ref="BP43" si="39">BO43+BO44</f>
        <v>13</v>
      </c>
      <c r="BQ43" s="54">
        <f t="shared" ref="BQ43" si="40">82-BP43</f>
        <v>69</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9</v>
      </c>
      <c r="BP45" s="58">
        <f t="shared" ref="BP45" si="41">BO45+BO46</f>
        <v>15</v>
      </c>
      <c r="BQ45" s="54">
        <f t="shared" ref="BQ45" si="42">82-BP45</f>
        <v>67</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14</v>
      </c>
      <c r="BQ47" s="54">
        <f t="shared" ref="BQ47" si="44">82-BP47</f>
        <v>68</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8">
        <f t="shared" ref="BP49" si="45">BO49+BO50</f>
        <v>14</v>
      </c>
      <c r="BQ49" s="54">
        <f t="shared" ref="BQ49" si="46">82-BP49</f>
        <v>68</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7</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8">
        <f t="shared" ref="BP51" si="47">BO51+BO52</f>
        <v>13</v>
      </c>
      <c r="BQ51" s="54">
        <f t="shared" ref="BQ51" si="48">82-BP51</f>
        <v>69</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6</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8">
        <f t="shared" ref="BP53" si="49">BO53+BO54</f>
        <v>13</v>
      </c>
      <c r="BQ53" s="54">
        <f t="shared" ref="BQ53" si="50">82-BP53</f>
        <v>69</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8">
        <f t="shared" ref="BP55" si="51">BO55+BO56</f>
        <v>14</v>
      </c>
      <c r="BQ55" s="54">
        <f t="shared" ref="BQ55" si="52">82-BP55</f>
        <v>68</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7</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7</v>
      </c>
      <c r="BP57" s="58">
        <f t="shared" ref="BP57" si="53">BO57+BO58</f>
        <v>13</v>
      </c>
      <c r="BQ57" s="54">
        <f t="shared" ref="BQ57" si="54">82-BP57</f>
        <v>69</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6</v>
      </c>
      <c r="BP59" s="58">
        <f t="shared" ref="BP59" si="55">BO59+BO60</f>
        <v>11</v>
      </c>
      <c r="BQ59" s="54">
        <f t="shared" ref="BQ59" si="56">82-BP59</f>
        <v>71</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5</v>
      </c>
      <c r="BP61" s="58">
        <f t="shared" ref="BP61" si="57">BO61+BO62</f>
        <v>13</v>
      </c>
      <c r="BQ61" s="54">
        <f t="shared" ref="BQ61" si="58">82-BP61</f>
        <v>69</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8">
        <f t="shared" ref="BP63" si="59">BO63+BO64</f>
        <v>14</v>
      </c>
      <c r="BQ63" s="54">
        <f t="shared" ref="BQ63" si="60">82-BP63</f>
        <v>68</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8</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8">
        <f t="shared" ref="BP65" si="61">BO65+BO66</f>
        <v>12</v>
      </c>
      <c r="BQ65" s="54">
        <f t="shared" ref="BQ65" si="62">82-BP65</f>
        <v>70</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8</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212</v>
      </c>
      <c r="BQ67" s="35">
        <f>SUM(BQ3:BQ66)/2</f>
        <v>1100</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T15" sqref="BT1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8">
        <f>BO3+BO4</f>
        <v>6</v>
      </c>
      <c r="BQ3" s="54">
        <f>82-BP3</f>
        <v>76</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2</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6</v>
      </c>
      <c r="BP5" s="58">
        <f t="shared" ref="BP5" si="1">BO5+BO6</f>
        <v>12</v>
      </c>
      <c r="BQ5" s="54">
        <f t="shared" ref="BQ5" si="2">82-BP5</f>
        <v>70</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6</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8">
        <f t="shared" ref="BP7" si="3">BO7+BO8</f>
        <v>5</v>
      </c>
      <c r="BQ7" s="54">
        <f t="shared" ref="BQ7" si="4">82-BP7</f>
        <v>77</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8">
        <f t="shared" ref="BP9" si="5">BO9+BO10</f>
        <v>8</v>
      </c>
      <c r="BQ9" s="54">
        <f t="shared" ref="BQ9" si="6">82-BP9</f>
        <v>74</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8">
        <f t="shared" ref="BP11" si="7">BO11+BO12</f>
        <v>5</v>
      </c>
      <c r="BQ11" s="54">
        <f t="shared" ref="BQ11" si="8">82-BP11</f>
        <v>77</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6</v>
      </c>
      <c r="BP13" s="58">
        <f t="shared" ref="BP13" si="9">BO13+BO14</f>
        <v>13</v>
      </c>
      <c r="BQ13" s="54">
        <f t="shared" ref="BQ13" si="10">82-BP13</f>
        <v>69</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8">
        <f t="shared" ref="BP15" si="11">BO15+BO16</f>
        <v>9</v>
      </c>
      <c r="BQ15" s="54">
        <f t="shared" ref="BQ15" si="12">82-BP15</f>
        <v>73</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2</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8">
        <f t="shared" ref="BP17" si="13">BO17+BO18</f>
        <v>8</v>
      </c>
      <c r="BQ17" s="54">
        <f t="shared" ref="BQ17" si="14">82-BP17</f>
        <v>74</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5</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8">
        <f t="shared" ref="BP19" si="15">BO19+BO20</f>
        <v>3</v>
      </c>
      <c r="BQ19" s="54">
        <f t="shared" ref="BQ19" si="16">82-BP19</f>
        <v>79</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3</v>
      </c>
      <c r="BP21" s="58">
        <f t="shared" ref="BP21" si="17">BO21+BO22</f>
        <v>7</v>
      </c>
      <c r="BQ21" s="54">
        <f t="shared" ref="BQ21" si="18">82-BP21</f>
        <v>75</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8">
        <f t="shared" ref="BP23" si="19">BO23+BO24</f>
        <v>13</v>
      </c>
      <c r="BQ23" s="54">
        <f t="shared" ref="BQ23" si="20">82-BP23</f>
        <v>69</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7</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8">
        <f t="shared" ref="BP25" si="21">BO25+BO26</f>
        <v>13</v>
      </c>
      <c r="BQ25" s="54">
        <f t="shared" ref="BQ25" si="22">82-BP25</f>
        <v>69</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6</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5</v>
      </c>
      <c r="BP27" s="58">
        <f t="shared" ref="BP27" si="23">BO27+BO28</f>
        <v>8</v>
      </c>
      <c r="BQ27" s="54">
        <f t="shared" ref="BQ27" si="24">82-BP27</f>
        <v>74</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8">
        <f t="shared" ref="BP29" si="25">BO29+BO30</f>
        <v>8</v>
      </c>
      <c r="BQ29" s="54">
        <f t="shared" ref="BQ29" si="26">82-BP29</f>
        <v>74</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8">
        <f t="shared" ref="BP31" si="27">BO31+BO32</f>
        <v>3</v>
      </c>
      <c r="BQ31" s="54">
        <f t="shared" ref="BQ31" si="28">82-BP31</f>
        <v>79</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3</v>
      </c>
      <c r="BP33" s="58">
        <f t="shared" ref="BP33" si="29">BO33+BO34</f>
        <v>9</v>
      </c>
      <c r="BQ33" s="54">
        <f t="shared" ref="BQ33" si="30">82-BP33</f>
        <v>73</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4</v>
      </c>
      <c r="BP35" s="58">
        <f t="shared" ref="BP35" si="31">BO35+BO36</f>
        <v>10</v>
      </c>
      <c r="BQ35" s="54">
        <f t="shared" ref="BQ35" si="32">82-BP35</f>
        <v>72</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6</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8">
        <f t="shared" ref="BP37" si="33">BO37+BO38</f>
        <v>7</v>
      </c>
      <c r="BQ37" s="54">
        <f t="shared" ref="BQ37" si="34">82-BP37</f>
        <v>75</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4</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8">
        <f t="shared" ref="BP39" si="35">BO39+BO40</f>
        <v>6</v>
      </c>
      <c r="BQ39" s="54">
        <f t="shared" ref="BQ39" si="36">82-BP39</f>
        <v>76</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8">
        <f t="shared" ref="BP41" si="37">BO41+BO42</f>
        <v>2</v>
      </c>
      <c r="BQ41" s="54">
        <f t="shared" ref="BQ41" si="38">82-BP41</f>
        <v>80</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5</v>
      </c>
      <c r="BP43" s="58">
        <f t="shared" ref="BP43" si="39">BO43+BO44</f>
        <v>8</v>
      </c>
      <c r="BQ43" s="54">
        <f t="shared" ref="BQ43" si="40">82-BP43</f>
        <v>74</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7</v>
      </c>
      <c r="BP45" s="58">
        <f t="shared" ref="BP45" si="41">BO45+BO46</f>
        <v>12</v>
      </c>
      <c r="BQ45" s="54">
        <f t="shared" ref="BQ45" si="42">82-BP45</f>
        <v>70</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7</v>
      </c>
      <c r="BQ47" s="54">
        <f t="shared" ref="BQ47" si="44">82-BP47</f>
        <v>75</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8">
        <f t="shared" ref="BP49" si="45">BO49+BO50</f>
        <v>6</v>
      </c>
      <c r="BQ49" s="54">
        <f t="shared" ref="BQ49" si="46">82-BP49</f>
        <v>76</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8">
        <f t="shared" ref="BP51" si="47">BO51+BO52</f>
        <v>6</v>
      </c>
      <c r="BQ51" s="54">
        <f t="shared" ref="BQ51" si="48">82-BP51</f>
        <v>76</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3</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8">
        <f t="shared" ref="BP53" si="49">BO53+BO54</f>
        <v>10</v>
      </c>
      <c r="BQ53" s="54">
        <f t="shared" ref="BQ53" si="50">82-BP53</f>
        <v>72</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8">
        <f t="shared" ref="BP55" si="51">BO55+BO56</f>
        <v>8</v>
      </c>
      <c r="BQ55" s="54">
        <f t="shared" ref="BQ55" si="52">82-BP55</f>
        <v>74</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3</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6</v>
      </c>
      <c r="BP57" s="58">
        <f t="shared" ref="BP57" si="53">BO57+BO58</f>
        <v>9</v>
      </c>
      <c r="BQ57" s="54">
        <f t="shared" ref="BQ57" si="54">82-BP57</f>
        <v>73</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4</v>
      </c>
      <c r="BP59" s="58">
        <f t="shared" ref="BP59" si="55">BO59+BO60</f>
        <v>7</v>
      </c>
      <c r="BQ59" s="54">
        <f t="shared" ref="BQ59" si="56">82-BP59</f>
        <v>75</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3</v>
      </c>
      <c r="BP61" s="58">
        <f t="shared" ref="BP61" si="57">BO61+BO62</f>
        <v>7</v>
      </c>
      <c r="BQ61" s="54">
        <f t="shared" ref="BQ61" si="58">82-BP61</f>
        <v>75</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8">
        <f t="shared" ref="BP63" si="59">BO63+BO64</f>
        <v>13</v>
      </c>
      <c r="BQ63" s="54">
        <f t="shared" ref="BQ63" si="60">82-BP63</f>
        <v>69</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8</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8">
        <f t="shared" ref="BP65" si="61">BO65+BO66</f>
        <v>6</v>
      </c>
      <c r="BQ65" s="54">
        <f t="shared" ref="BQ65" si="62">82-BP65</f>
        <v>76</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4</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127</v>
      </c>
      <c r="BQ67" s="34">
        <f>SUM(BQ3:BQ66)/2</f>
        <v>1185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AN22" sqref="AN2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13</v>
      </c>
      <c r="E2" s="15">
        <f>Table3[[#This Row],[Watched]]/Table3[[#This Row],[GP]]</f>
        <v>0.9285714285714286</v>
      </c>
      <c r="F2">
        <f>COUNTIFS(DataRegularSeason20242025!$N$3:$N$1315,1,DataRegularSeason20242025!$D$3:$D$1315,$A2)</f>
        <v>6</v>
      </c>
      <c r="G2">
        <f>41-Table3[[#This Row],[GP_A]]</f>
        <v>35</v>
      </c>
      <c r="H2">
        <f>COUNTIFS(DataRegularSeason20242025!$E$3:$E$1315,$A2,DataRegularSeason20242025!$N$3:$N$1315,1)</f>
        <v>8</v>
      </c>
      <c r="I2">
        <f>41-Table3[[#This Row],[GP_H]]</f>
        <v>33</v>
      </c>
      <c r="J2">
        <f>F2+H2</f>
        <v>14</v>
      </c>
      <c r="K2">
        <f>82-Table3[[#This Row],[GP]]</f>
        <v>68</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5</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13</v>
      </c>
      <c r="AC2">
        <f>Table3[[#This Row],[L_A]]+Table3[[#This Row],[L_H]]</f>
        <v>1</v>
      </c>
      <c r="AD2">
        <f>Table3[[#This Row],[RW_A]]+Table3[[#This Row],[RW_H]]</f>
        <v>10</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26</v>
      </c>
      <c r="AK2">
        <f>(3*(Table3[[#This Row],[RW_A]]+Table3[[#This Row],[RW_H]]))+(2*(Table3[[#This Row],[OTW_A]]+Table3[[#This Row],[SOW_A]]+Table3[[#This Row],[OTW_H]]+Table3[[#This Row],[SOW_H]]))+Table3[[#This Row],[OTL_A]]+Table3[[#This Row],[SOL_A]]+Table3[[#This Row],[OTL_H]]+Table3[[#This Row],[SOL_H]]</f>
        <v>36</v>
      </c>
      <c r="AL2" s="15">
        <f>Table3[[#This Row],[PTS]]/(2*Table3[[#This Row],[GP]])</f>
        <v>0.9285714285714286</v>
      </c>
      <c r="AM2" s="15">
        <f>Table3[[#This Row],[PTS2]]/(3*Table3[[#This Row],[GP]])</f>
        <v>0.8571428571428571</v>
      </c>
      <c r="AN2">
        <f>(2*Table3[[#This Row],[GR]])+Table3[[#This Row],[PTS]]</f>
        <v>162</v>
      </c>
      <c r="AO2">
        <f>(3*Table3[[#This Row],[GR]])+Table3[[#This Row],[PTS2]]</f>
        <v>240</v>
      </c>
      <c r="AP2" s="20" t="str">
        <f>_xlfn.CONCAT(TEXT(Table3[[#This Row],[W]], "0"), "-", TEXT(Table3[[#This Row],[RL]],"0"), "-", TEXT(Table3[[#This Row],[OTL]]+Table3[[#This Row],[SOL]], "0"))</f>
        <v>13-1-0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AR2-AS2</f>
        <v>18</v>
      </c>
      <c r="AU2">
        <f>COUNTIFS(DataRegularSeason20242025!$E$3:$E$1315,Table3[[#This Row],[Teams]],DataRegularSeason20242025!$J$3:$J$1315,0)</f>
        <v>2</v>
      </c>
      <c r="AV2">
        <f>SUMIF(DataRegularSeason20242025!$E$3:$E$1315,$A2,DataRegularSeason20242025!$K$3:$K$1315)</f>
        <v>33</v>
      </c>
      <c r="AW2">
        <f>SUMIF(DataRegularSeason20242025!$E$3:$E$1315,$A2,DataRegularSeason20242025!$J$3:$J$1315)</f>
        <v>18</v>
      </c>
      <c r="AX2">
        <f>AV2-AW2</f>
        <v>15</v>
      </c>
      <c r="AY2">
        <f>AR2+AV2</f>
        <v>63</v>
      </c>
      <c r="AZ2">
        <f>AS2+AW2</f>
        <v>30</v>
      </c>
      <c r="BA2">
        <f>AY2-AZ2</f>
        <v>33</v>
      </c>
      <c r="BB2" s="17">
        <f>Table3[[#This Row],[GF]]/Table3[[#This Row],[GP]]</f>
        <v>4.5</v>
      </c>
      <c r="BC2" s="17">
        <f>Table3[[#This Row],[GA]]/Table3[[#This Row],[GP]]</f>
        <v>2.1428571428571428</v>
      </c>
      <c r="BD2" s="17">
        <f>(Table3[[#This Row],[GF]]-Table3[[#This Row],[GA]])/Table3[[#This Row],[GP]]</f>
        <v>2.3571428571428572</v>
      </c>
      <c r="BE2">
        <f>COUNTIFS(DataRegularSeason20242025!$D$3:$D$1315,$A2,DataRegularSeason20242025!$H$3:$H$1315, $A2)</f>
        <v>4</v>
      </c>
      <c r="BF2">
        <f>COUNTIFS(DataRegularSeason20242025!$E$3:$E$1315,$A2,DataRegularSeason20242025!$H$3:$H$1315, $A2)</f>
        <v>8</v>
      </c>
      <c r="BG2">
        <f>BE2+BF2</f>
        <v>12</v>
      </c>
      <c r="BH2">
        <f>F2-BE2</f>
        <v>2</v>
      </c>
      <c r="BI2">
        <f>H2-BF2</f>
        <v>0</v>
      </c>
      <c r="BJ2">
        <f>BH2+BI2</f>
        <v>2</v>
      </c>
      <c r="BO2" t="s">
        <v>1463</v>
      </c>
      <c r="BP2">
        <f>SUM($J$2:$J$33)/2</f>
        <v>212</v>
      </c>
      <c r="BT2" t="s">
        <v>63</v>
      </c>
      <c r="BU2" s="19" t="s">
        <v>1474</v>
      </c>
      <c r="BV2">
        <f>INDEX($J$2:$J$33,MATCH("CGY",$A$2:$A$33,0),1)</f>
        <v>14</v>
      </c>
    </row>
    <row r="3" spans="1:76"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6</v>
      </c>
      <c r="E3" s="15">
        <f>Table3[[#This Row],[Watched]]/Table3[[#This Row],[GP]]</f>
        <v>0.54545454545454541</v>
      </c>
      <c r="F3">
        <f>COUNTIFS(DataRegularSeason20242025!$N$3:$N$1315,1,DataRegularSeason20242025!$D$3:$D$1315,$A3)</f>
        <v>5</v>
      </c>
      <c r="G3">
        <f>41-Table3[[#This Row],[GP_A]]</f>
        <v>36</v>
      </c>
      <c r="H3">
        <f>COUNTIFS(DataRegularSeason20242025!$E$3:$E$1315,$A3,DataRegularSeason20242025!$N$3:$N$1315,1)</f>
        <v>6</v>
      </c>
      <c r="I3">
        <f>41-Table3[[#This Row],[GP_H]]</f>
        <v>35</v>
      </c>
      <c r="J3">
        <f>F3+H3</f>
        <v>11</v>
      </c>
      <c r="K3">
        <f>82-Table3[[#This Row],[GP]]</f>
        <v>71</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1</v>
      </c>
      <c r="Q3">
        <f>COUNTIFS(DataRegularSeason20242025!$D$3:$D$1315,$A3, DataRegularSeason20242025!$S$3:$S$1315, $A3,DataRegularSeason20242025!$M$3:$M$1315,"REG")</f>
        <v>1</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8</v>
      </c>
      <c r="AC3">
        <f>Table3[[#This Row],[L_A]]+Table3[[#This Row],[L_H]]</f>
        <v>3</v>
      </c>
      <c r="AD3">
        <f>Table3[[#This Row],[RW_A]]+Table3[[#This Row],[RW_H]]</f>
        <v>8</v>
      </c>
      <c r="AE3">
        <f>Table3[[#This Row],[RL_A]]+Table3[[#This Row],[RL_H]]</f>
        <v>2</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17</v>
      </c>
      <c r="AK3">
        <f>(3*(Table3[[#This Row],[RW_A]]+Table3[[#This Row],[RW_H]]))+(2*(Table3[[#This Row],[OTW_A]]+Table3[[#This Row],[SOW_A]]+Table3[[#This Row],[OTW_H]]+Table3[[#This Row],[SOW_H]]))+Table3[[#This Row],[OTL_A]]+Table3[[#This Row],[SOL_A]]+Table3[[#This Row],[OTL_H]]+Table3[[#This Row],[SOL_H]]</f>
        <v>25</v>
      </c>
      <c r="AL3" s="15">
        <f>Table3[[#This Row],[PTS]]/(2*Table3[[#This Row],[GP]])</f>
        <v>0.77272727272727271</v>
      </c>
      <c r="AM3" s="15">
        <f>Table3[[#This Row],[PTS2]]/(3*Table3[[#This Row],[GP]])</f>
        <v>0.75757575757575757</v>
      </c>
      <c r="AN3">
        <f>(2*Table3[[#This Row],[GR]])+Table3[[#This Row],[PTS]]</f>
        <v>159</v>
      </c>
      <c r="AO3">
        <f>(3*Table3[[#This Row],[GR]])+Table3[[#This Row],[PTS2]]</f>
        <v>238</v>
      </c>
      <c r="AP3" s="20" t="str">
        <f>_xlfn.CONCAT(TEXT(Table3[[#This Row],[W]], "0"), "-", TEXT(Table3[[#This Row],[RL]],"0"), "-", TEXT(Table3[[#This Row],[OTL]]+Table3[[#This Row],[SOL]], "0"))</f>
        <v>8-2-1</v>
      </c>
      <c r="AQ3">
        <f>COUNTIFS(DataRegularSeason20242025!$D$3:$D$1315,Table3[[#This Row],[Teams]],DataRegularSeason20242025!$K$3:$K$1315,0)</f>
        <v>1</v>
      </c>
      <c r="AR3">
        <f>SUMIF(DataRegularSeason20242025!$D$3:$D$1315,$A3, DataRegularSeason20242025!$J$3:$J$1315)</f>
        <v>25</v>
      </c>
      <c r="AS3">
        <f>SUMIF(DataRegularSeason20242025!$D$3:$D$1315,$A3, DataRegularSeason20242025!$K$3:$K$1315)</f>
        <v>10</v>
      </c>
      <c r="AT3">
        <f>AR3-AS3</f>
        <v>15</v>
      </c>
      <c r="AU3">
        <f>COUNTIFS(DataRegularSeason20242025!$E$3:$E$1315,Table3[[#This Row],[Teams]],DataRegularSeason20242025!$J$3:$J$1315,0)</f>
        <v>0</v>
      </c>
      <c r="AV3">
        <f>SUMIF(DataRegularSeason20242025!$E$3:$E$1315,$A3,DataRegularSeason20242025!$K$3:$K$1315)</f>
        <v>20</v>
      </c>
      <c r="AW3">
        <f>SUMIF(DataRegularSeason20242025!$E$3:$E$1315,$A3,DataRegularSeason20242025!$J$3:$J$1315)</f>
        <v>14</v>
      </c>
      <c r="AX3">
        <f>AV3-AW3</f>
        <v>6</v>
      </c>
      <c r="AY3">
        <f>AR3+AV3</f>
        <v>45</v>
      </c>
      <c r="AZ3">
        <f>AS3+AW3</f>
        <v>24</v>
      </c>
      <c r="BA3">
        <f>AY3-AZ3</f>
        <v>21</v>
      </c>
      <c r="BB3" s="17">
        <f>Table3[[#This Row],[GF]]/Table3[[#This Row],[GP]]</f>
        <v>4.0909090909090908</v>
      </c>
      <c r="BC3" s="17">
        <f>Table3[[#This Row],[GA]]/Table3[[#This Row],[GP]]</f>
        <v>2.1818181818181817</v>
      </c>
      <c r="BD3" s="17">
        <f>(Table3[[#This Row],[GF]]-Table3[[#This Row],[GA]])/Table3[[#This Row],[GP]]</f>
        <v>1.9090909090909092</v>
      </c>
      <c r="BE3">
        <f>COUNTIFS(DataRegularSeason20242025!$D$3:$D$1315,$A3,DataRegularSeason20242025!$H$3:$H$1315, $A3)</f>
        <v>3</v>
      </c>
      <c r="BF3">
        <f>COUNTIFS(DataRegularSeason20242025!$E$3:$E$1315,$A3,DataRegularSeason20242025!$H$3:$H$1315, $A3)</f>
        <v>7</v>
      </c>
      <c r="BG3">
        <f>BE3+BF3</f>
        <v>10</v>
      </c>
      <c r="BH3">
        <f>F3-BE3</f>
        <v>2</v>
      </c>
      <c r="BI3">
        <f>H3-BF3</f>
        <v>-1</v>
      </c>
      <c r="BJ3">
        <f>BH3+BI3</f>
        <v>1</v>
      </c>
      <c r="BO3" t="s">
        <v>1461</v>
      </c>
      <c r="BP3">
        <f>SUM($D$2:$D$33)/2</f>
        <v>127</v>
      </c>
      <c r="BT3" t="s">
        <v>97</v>
      </c>
      <c r="BU3" s="21">
        <v>5</v>
      </c>
      <c r="BV3">
        <f>INDEX($AB$2:$AB$33,MATCH("CGY",$A$2:$A$33,0),1)</f>
        <v>7</v>
      </c>
      <c r="BX3" s="21">
        <f>BU3*BV3</f>
        <v>35</v>
      </c>
    </row>
    <row r="4" spans="1:76"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8</v>
      </c>
      <c r="E4" s="15">
        <f>Table3[[#This Row],[Watched]]/Table3[[#This Row],[GP]]</f>
        <v>0.66666666666666663</v>
      </c>
      <c r="F4">
        <f>COUNTIFS(DataRegularSeason20242025!$N$3:$N$1315,1,DataRegularSeason20242025!$D$3:$D$1315,$A4)</f>
        <v>6</v>
      </c>
      <c r="G4">
        <f>41-Table3[[#This Row],[GP_A]]</f>
        <v>35</v>
      </c>
      <c r="H4">
        <f>COUNTIFS(DataRegularSeason20242025!$E$3:$E$1315,$A4,DataRegularSeason20242025!$N$3:$N$1315,1)</f>
        <v>6</v>
      </c>
      <c r="I4">
        <f>41-Table3[[#This Row],[GP_H]]</f>
        <v>35</v>
      </c>
      <c r="J4">
        <f>F4+H4</f>
        <v>12</v>
      </c>
      <c r="K4">
        <f>82-Table3[[#This Row],[GP]]</f>
        <v>70</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3</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1</v>
      </c>
      <c r="Q4">
        <f>COUNTIFS(DataRegularSeason20242025!$D$3:$D$1315,$A4, DataRegularSeason20242025!$S$3:$S$1315, $A4,DataRegularSeason20242025!$M$3:$M$1315,"REG")</f>
        <v>1</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5</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10</v>
      </c>
      <c r="AC4">
        <f>Table3[[#This Row],[L_A]]+Table3[[#This Row],[L_H]]</f>
        <v>2</v>
      </c>
      <c r="AD4">
        <f>Table3[[#This Row],[RW_A]]+Table3[[#This Row],[RW_H]]</f>
        <v>8</v>
      </c>
      <c r="AE4">
        <f>Table3[[#This Row],[RL_A]]+Table3[[#This Row],[RL_H]]</f>
        <v>2</v>
      </c>
      <c r="AF4">
        <f>Table3[[#This Row],[OTW_A]]+Table3[[#This Row],[OTW_H]]</f>
        <v>2</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20</v>
      </c>
      <c r="AK4">
        <f>(3*(Table3[[#This Row],[RW_A]]+Table3[[#This Row],[RW_H]]))+(2*(Table3[[#This Row],[OTW_A]]+Table3[[#This Row],[SOW_A]]+Table3[[#This Row],[OTW_H]]+Table3[[#This Row],[SOW_H]]))+Table3[[#This Row],[OTL_A]]+Table3[[#This Row],[SOL_A]]+Table3[[#This Row],[OTL_H]]+Table3[[#This Row],[SOL_H]]</f>
        <v>28</v>
      </c>
      <c r="AL4" s="15">
        <f>Table3[[#This Row],[PTS]]/(2*Table3[[#This Row],[GP]])</f>
        <v>0.83333333333333337</v>
      </c>
      <c r="AM4" s="15">
        <f>Table3[[#This Row],[PTS2]]/(3*Table3[[#This Row],[GP]])</f>
        <v>0.77777777777777779</v>
      </c>
      <c r="AN4">
        <f>(2*Table3[[#This Row],[GR]])+Table3[[#This Row],[PTS]]</f>
        <v>160</v>
      </c>
      <c r="AO4">
        <f>(3*Table3[[#This Row],[GR]])+Table3[[#This Row],[PTS2]]</f>
        <v>238</v>
      </c>
      <c r="AP4" s="20" t="str">
        <f>_xlfn.CONCAT(TEXT(Table3[[#This Row],[W]], "0"), "-", TEXT(Table3[[#This Row],[RL]],"0"), "-", TEXT(Table3[[#This Row],[OTL]]+Table3[[#This Row],[SOL]], "0"))</f>
        <v>10-2-0</v>
      </c>
      <c r="AQ4">
        <f>COUNTIFS(DataRegularSeason20242025!$D$3:$D$1315,Table3[[#This Row],[Teams]],DataRegularSeason20242025!$K$3:$K$1315,0)</f>
        <v>0</v>
      </c>
      <c r="AR4">
        <f>SUMIF(DataRegularSeason20242025!$D$3:$D$1315,$A4, DataRegularSeason20242025!$J$3:$J$1315)</f>
        <v>22</v>
      </c>
      <c r="AS4">
        <f>SUMIF(DataRegularSeason20242025!$D$3:$D$1315,$A4, DataRegularSeason20242025!$K$3:$K$1315)</f>
        <v>13</v>
      </c>
      <c r="AT4">
        <f>AR4-AS4</f>
        <v>9</v>
      </c>
      <c r="AU4">
        <f>COUNTIFS(DataRegularSeason20242025!$E$3:$E$1315,Table3[[#This Row],[Teams]],DataRegularSeason20242025!$J$3:$J$1315,0)</f>
        <v>0</v>
      </c>
      <c r="AV4">
        <f>SUMIF(DataRegularSeason20242025!$E$3:$E$1315,$A4,DataRegularSeason20242025!$K$3:$K$1315)</f>
        <v>28</v>
      </c>
      <c r="AW4">
        <f>SUMIF(DataRegularSeason20242025!$E$3:$E$1315,$A4,DataRegularSeason20242025!$J$3:$J$1315)</f>
        <v>15</v>
      </c>
      <c r="AX4">
        <f>AV4-AW4</f>
        <v>13</v>
      </c>
      <c r="AY4">
        <f>AR4+AV4</f>
        <v>50</v>
      </c>
      <c r="AZ4">
        <f>AS4+AW4</f>
        <v>28</v>
      </c>
      <c r="BA4">
        <f>AY4-AZ4</f>
        <v>22</v>
      </c>
      <c r="BB4" s="17">
        <f>Table3[[#This Row],[GF]]/Table3[[#This Row],[GP]]</f>
        <v>4.166666666666667</v>
      </c>
      <c r="BC4" s="17">
        <f>Table3[[#This Row],[GA]]/Table3[[#This Row],[GP]]</f>
        <v>2.3333333333333335</v>
      </c>
      <c r="BD4" s="17">
        <f>(Table3[[#This Row],[GF]]-Table3[[#This Row],[GA]])/Table3[[#This Row],[GP]]</f>
        <v>1.8333333333333333</v>
      </c>
      <c r="BE4">
        <f>COUNTIFS(DataRegularSeason20242025!$D$3:$D$1315,$A4,DataRegularSeason20242025!$H$3:$H$1315, $A4)</f>
        <v>3</v>
      </c>
      <c r="BF4">
        <f>COUNTIFS(DataRegularSeason20242025!$E$3:$E$1315,$A4,DataRegularSeason20242025!$H$3:$H$1315, $A4)</f>
        <v>3</v>
      </c>
      <c r="BG4">
        <f>BE4+BF4</f>
        <v>6</v>
      </c>
      <c r="BH4">
        <f>F4-BE4</f>
        <v>3</v>
      </c>
      <c r="BI4">
        <f>H4-BF4</f>
        <v>3</v>
      </c>
      <c r="BJ4">
        <f>BH4+BI4</f>
        <v>6</v>
      </c>
      <c r="BO4" t="s">
        <v>1462</v>
      </c>
      <c r="BP4">
        <f>$BP$2-$BP$3</f>
        <v>85</v>
      </c>
      <c r="BT4" t="s">
        <v>1434</v>
      </c>
      <c r="BU4" s="21">
        <v>3</v>
      </c>
      <c r="BV4">
        <f>INDEX($AC$2:$AC$33,MATCH("CGY",$A$2:$A$33,0),1)</f>
        <v>7</v>
      </c>
      <c r="BX4" s="21">
        <f>BU4*BV4</f>
        <v>21</v>
      </c>
    </row>
    <row r="5" spans="1:7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7</v>
      </c>
      <c r="E5" s="15">
        <f>Table3[[#This Row],[Watched]]/Table3[[#This Row],[GP]]</f>
        <v>0.53846153846153844</v>
      </c>
      <c r="F5">
        <f>COUNTIFS(DataRegularSeason20242025!$N$3:$N$1315,1,DataRegularSeason20242025!$D$3:$D$1315,$A5)</f>
        <v>5</v>
      </c>
      <c r="G5">
        <f>41-Table3[[#This Row],[GP_A]]</f>
        <v>36</v>
      </c>
      <c r="H5">
        <f>COUNTIFS(DataRegularSeason20242025!$E$3:$E$1315,$A5,DataRegularSeason20242025!$N$3:$N$1315,1)</f>
        <v>8</v>
      </c>
      <c r="I5">
        <f>41-Table3[[#This Row],[GP_H]]</f>
        <v>33</v>
      </c>
      <c r="J5">
        <f>F5+H5</f>
        <v>13</v>
      </c>
      <c r="K5">
        <f>82-Table3[[#This Row],[GP]]</f>
        <v>69</v>
      </c>
      <c r="L5">
        <f>COUNTIFS(DataRegularSeason20242025!$D$3:$D$1315,$A5, DataRegularSeason20242025!$L$3:$L$1315, $A5,DataRegularSeason20242025!$N$3:$N$1315,1)</f>
        <v>1</v>
      </c>
      <c r="M5">
        <f>COUNTIFS(DataRegularSeason20242025!$D$3:$D$1315,$A5, DataRegularSeason20242025!$L$3:$L$1315, $A5,DataRegularSeason20242025!$N$3:$N$1315,1,DataRegularSeason20242025!$M$3:$M$1315,"REG")</f>
        <v>1</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4</v>
      </c>
      <c r="Q5">
        <f>COUNTIFS(DataRegularSeason20242025!$D$3:$D$1315,$A5, DataRegularSeason20242025!$S$3:$S$1315, $A5,DataRegularSeason20242025!$M$3:$M$1315,"REG")</f>
        <v>3</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9</v>
      </c>
      <c r="AC5">
        <f>Table3[[#This Row],[L_A]]+Table3[[#This Row],[L_H]]</f>
        <v>4</v>
      </c>
      <c r="AD5">
        <f>Table3[[#This Row],[RW_A]]+Table3[[#This Row],[RW_H]]</f>
        <v>8</v>
      </c>
      <c r="AE5">
        <f>Table3[[#This Row],[RL_A]]+Table3[[#This Row],[RL_H]]</f>
        <v>3</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19</v>
      </c>
      <c r="AK5">
        <f>(3*(Table3[[#This Row],[RW_A]]+Table3[[#This Row],[RW_H]]))+(2*(Table3[[#This Row],[OTW_A]]+Table3[[#This Row],[SOW_A]]+Table3[[#This Row],[OTW_H]]+Table3[[#This Row],[SOW_H]]))+Table3[[#This Row],[OTL_A]]+Table3[[#This Row],[SOL_A]]+Table3[[#This Row],[OTL_H]]+Table3[[#This Row],[SOL_H]]</f>
        <v>27</v>
      </c>
      <c r="AL5" s="15">
        <f>Table3[[#This Row],[PTS]]/(2*Table3[[#This Row],[GP]])</f>
        <v>0.73076923076923073</v>
      </c>
      <c r="AM5" s="15">
        <f>Table3[[#This Row],[PTS2]]/(3*Table3[[#This Row],[GP]])</f>
        <v>0.69230769230769229</v>
      </c>
      <c r="AN5">
        <f>(2*Table3[[#This Row],[GR]])+Table3[[#This Row],[PTS]]</f>
        <v>157</v>
      </c>
      <c r="AO5">
        <f>(3*Table3[[#This Row],[GR]])+Table3[[#This Row],[PTS2]]</f>
        <v>234</v>
      </c>
      <c r="AP5" s="20" t="str">
        <f>_xlfn.CONCAT(TEXT(Table3[[#This Row],[W]], "0"), "-", TEXT(Table3[[#This Row],[RL]],"0"), "-", TEXT(Table3[[#This Row],[OTL]]+Table3[[#This Row],[SOL]], "0"))</f>
        <v>9-3-1</v>
      </c>
      <c r="AQ5">
        <f>COUNTIFS(DataRegularSeason20242025!$D$3:$D$1315,Table3[[#This Row],[Teams]],DataRegularSeason20242025!$K$3:$K$1315,0)</f>
        <v>0</v>
      </c>
      <c r="AR5">
        <f>SUMIF(DataRegularSeason20242025!$D$3:$D$1315,$A5, DataRegularSeason20242025!$J$3:$J$1315)</f>
        <v>15</v>
      </c>
      <c r="AS5">
        <f>SUMIF(DataRegularSeason20242025!$D$3:$D$1315,$A5, DataRegularSeason20242025!$K$3:$K$1315)</f>
        <v>20</v>
      </c>
      <c r="AT5">
        <f>AR5-AS5</f>
        <v>-5</v>
      </c>
      <c r="AU5">
        <f>COUNTIFS(DataRegularSeason20242025!$E$3:$E$1315,Table3[[#This Row],[Teams]],DataRegularSeason20242025!$J$3:$J$1315,0)</f>
        <v>1</v>
      </c>
      <c r="AV5">
        <f>SUMIF(DataRegularSeason20242025!$E$3:$E$1315,$A5,DataRegularSeason20242025!$K$3:$K$1315)</f>
        <v>43</v>
      </c>
      <c r="AW5">
        <f>SUMIF(DataRegularSeason20242025!$E$3:$E$1315,$A5,DataRegularSeason20242025!$J$3:$J$1315)</f>
        <v>19</v>
      </c>
      <c r="AX5">
        <f>AV5-AW5</f>
        <v>24</v>
      </c>
      <c r="AY5">
        <f>AR5+AV5</f>
        <v>58</v>
      </c>
      <c r="AZ5">
        <f>AS5+AW5</f>
        <v>39</v>
      </c>
      <c r="BA5">
        <f>AY5-AZ5</f>
        <v>19</v>
      </c>
      <c r="BB5" s="17">
        <f>Table3[[#This Row],[GF]]/Table3[[#This Row],[GP]]</f>
        <v>4.4615384615384617</v>
      </c>
      <c r="BC5" s="17">
        <f>Table3[[#This Row],[GA]]/Table3[[#This Row],[GP]]</f>
        <v>3</v>
      </c>
      <c r="BD5" s="17">
        <f>(Table3[[#This Row],[GF]]-Table3[[#This Row],[GA]])/Table3[[#This Row],[GP]]</f>
        <v>1.4615384615384615</v>
      </c>
      <c r="BE5">
        <f>COUNTIFS(DataRegularSeason20242025!$D$3:$D$1315,$A5,DataRegularSeason20242025!$H$3:$H$1315, $A5)</f>
        <v>3</v>
      </c>
      <c r="BF5">
        <f>COUNTIFS(DataRegularSeason20242025!$E$3:$E$1315,$A5,DataRegularSeason20242025!$H$3:$H$1315, $A5)</f>
        <v>6</v>
      </c>
      <c r="BG5">
        <f>BE5+BF5</f>
        <v>9</v>
      </c>
      <c r="BH5">
        <f>F5-BE5</f>
        <v>2</v>
      </c>
      <c r="BI5">
        <f>H5-BF5</f>
        <v>2</v>
      </c>
      <c r="BJ5">
        <f>BH5+BI5</f>
        <v>4</v>
      </c>
      <c r="BO5" t="s">
        <v>1464</v>
      </c>
      <c r="BP5">
        <f>SUM($AY$2:$AY$33)</f>
        <v>1337</v>
      </c>
      <c r="BT5" t="s">
        <v>73</v>
      </c>
      <c r="BU5" s="21">
        <v>0.25</v>
      </c>
      <c r="BV5">
        <f>INDEX($AY$2:$AY$33,MATCH("CGY",$A$2:$A$33,0),1)</f>
        <v>41</v>
      </c>
      <c r="BW5">
        <f>BV5/BV2</f>
        <v>2.9285714285714284</v>
      </c>
      <c r="BX5" s="21">
        <f>BU5*BV5</f>
        <v>10.25</v>
      </c>
    </row>
    <row r="6" spans="1:76"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6</v>
      </c>
      <c r="E6" s="15">
        <f>Table3[[#This Row],[Watched]]/Table3[[#This Row],[GP]]</f>
        <v>0.5</v>
      </c>
      <c r="F6">
        <f>COUNTIFS(DataRegularSeason20242025!$N$3:$N$1315,1,DataRegularSeason20242025!$D$3:$D$1315,$A6)</f>
        <v>4</v>
      </c>
      <c r="G6">
        <f>41-Table3[[#This Row],[GP_A]]</f>
        <v>37</v>
      </c>
      <c r="H6">
        <f>COUNTIFS(DataRegularSeason20242025!$E$3:$E$1315,$A6,DataRegularSeason20242025!$N$3:$N$1315,1)</f>
        <v>8</v>
      </c>
      <c r="I6">
        <f>41-Table3[[#This Row],[GP_H]]</f>
        <v>33</v>
      </c>
      <c r="J6">
        <f>F6+H6</f>
        <v>12</v>
      </c>
      <c r="K6">
        <f>82-Table3[[#This Row],[GP]]</f>
        <v>70</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9</v>
      </c>
      <c r="AC6">
        <f>Table3[[#This Row],[L_A]]+Table3[[#This Row],[L_H]]</f>
        <v>3</v>
      </c>
      <c r="AD6">
        <f>Table3[[#This Row],[RW_A]]+Table3[[#This Row],[RW_H]]</f>
        <v>8</v>
      </c>
      <c r="AE6">
        <f>Table3[[#This Row],[RL_A]]+Table3[[#This Row],[RL_H]]</f>
        <v>3</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18</v>
      </c>
      <c r="AK6">
        <f>(3*(Table3[[#This Row],[RW_A]]+Table3[[#This Row],[RW_H]]))+(2*(Table3[[#This Row],[OTW_A]]+Table3[[#This Row],[SOW_A]]+Table3[[#This Row],[OTW_H]]+Table3[[#This Row],[SOW_H]]))+Table3[[#This Row],[OTL_A]]+Table3[[#This Row],[SOL_A]]+Table3[[#This Row],[OTL_H]]+Table3[[#This Row],[SOL_H]]</f>
        <v>26</v>
      </c>
      <c r="AL6" s="15">
        <f>Table3[[#This Row],[PTS]]/(2*Table3[[#This Row],[GP]])</f>
        <v>0.75</v>
      </c>
      <c r="AM6" s="15">
        <f>Table3[[#This Row],[PTS2]]/(3*Table3[[#This Row],[GP]])</f>
        <v>0.72222222222222221</v>
      </c>
      <c r="AN6">
        <f>(2*Table3[[#This Row],[GR]])+Table3[[#This Row],[PTS]]</f>
        <v>158</v>
      </c>
      <c r="AO6">
        <f>(3*Table3[[#This Row],[GR]])+Table3[[#This Row],[PTS2]]</f>
        <v>236</v>
      </c>
      <c r="AP6" s="20" t="str">
        <f>_xlfn.CONCAT(TEXT(Table3[[#This Row],[W]], "0"), "-", TEXT(Table3[[#This Row],[RL]],"0"), "-", TEXT(Table3[[#This Row],[OTL]]+Table3[[#This Row],[SOL]], "0"))</f>
        <v>9-3-0</v>
      </c>
      <c r="AQ6">
        <f>COUNTIFS(DataRegularSeason20242025!$D$3:$D$1315,Table3[[#This Row],[Teams]],DataRegularSeason20242025!$K$3:$K$1315,0)</f>
        <v>0</v>
      </c>
      <c r="AR6">
        <f>SUMIF(DataRegularSeason20242025!$D$3:$D$1315,$A6, DataRegularSeason20242025!$J$3:$J$1315)</f>
        <v>12</v>
      </c>
      <c r="AS6">
        <f>SUMIF(DataRegularSeason20242025!$D$3:$D$1315,$A6, DataRegularSeason20242025!$K$3:$K$1315)</f>
        <v>13</v>
      </c>
      <c r="AT6">
        <f>AR6-AS6</f>
        <v>-1</v>
      </c>
      <c r="AU6">
        <f>COUNTIFS(DataRegularSeason20242025!$E$3:$E$1315,Table3[[#This Row],[Teams]],DataRegularSeason20242025!$J$3:$J$1315,0)</f>
        <v>0</v>
      </c>
      <c r="AV6">
        <f>SUMIF(DataRegularSeason20242025!$E$3:$E$1315,$A6,DataRegularSeason20242025!$K$3:$K$1315)</f>
        <v>37</v>
      </c>
      <c r="AW6">
        <f>SUMIF(DataRegularSeason20242025!$E$3:$E$1315,$A6,DataRegularSeason20242025!$J$3:$J$1315)</f>
        <v>22</v>
      </c>
      <c r="AX6">
        <f>AV6-AW6</f>
        <v>15</v>
      </c>
      <c r="AY6">
        <f>AR6+AV6</f>
        <v>49</v>
      </c>
      <c r="AZ6">
        <f>AS6+AW6</f>
        <v>35</v>
      </c>
      <c r="BA6">
        <f>AY6-AZ6</f>
        <v>14</v>
      </c>
      <c r="BB6" s="17">
        <f>Table3[[#This Row],[GF]]/Table3[[#This Row],[GP]]</f>
        <v>4.083333333333333</v>
      </c>
      <c r="BC6" s="17">
        <f>Table3[[#This Row],[GA]]/Table3[[#This Row],[GP]]</f>
        <v>2.9166666666666665</v>
      </c>
      <c r="BD6" s="17">
        <f>(Table3[[#This Row],[GF]]-Table3[[#This Row],[GA]])/Table3[[#This Row],[GP]]</f>
        <v>1.1666666666666667</v>
      </c>
      <c r="BE6">
        <f>COUNTIFS(DataRegularSeason20242025!$D$3:$D$1315,$A6,DataRegularSeason20242025!$H$3:$H$1315, $A6)</f>
        <v>2</v>
      </c>
      <c r="BF6">
        <f>COUNTIFS(DataRegularSeason20242025!$E$3:$E$1315,$A6,DataRegularSeason20242025!$H$3:$H$1315, $A6)</f>
        <v>5</v>
      </c>
      <c r="BG6">
        <f>BE6+BF6</f>
        <v>7</v>
      </c>
      <c r="BH6">
        <f>F6-BE6</f>
        <v>2</v>
      </c>
      <c r="BI6">
        <f>H6-BF6</f>
        <v>3</v>
      </c>
      <c r="BJ6">
        <f>BH6+BI6</f>
        <v>5</v>
      </c>
      <c r="BO6" t="s">
        <v>1465</v>
      </c>
      <c r="BP6">
        <f>SUM($AQ$2:$AQ$33)+SUM($AU$2:$AU$33)</f>
        <v>28</v>
      </c>
      <c r="BT6" t="s">
        <v>74</v>
      </c>
      <c r="BU6" s="21">
        <v>0.1</v>
      </c>
      <c r="BV6">
        <f>INDEX($AZ$2:$AZ$33,MATCH("CGY",$A$2:$A$33,0),1)</f>
        <v>44</v>
      </c>
      <c r="BW6">
        <f>BV6/BV2</f>
        <v>3.1428571428571428</v>
      </c>
      <c r="BX6" s="21">
        <f>BU6*BV6</f>
        <v>4.4000000000000004</v>
      </c>
    </row>
    <row r="7" spans="1:7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8</v>
      </c>
      <c r="E7" s="15">
        <f>Table3[[#This Row],[Watched]]/Table3[[#This Row],[GP]]</f>
        <v>0.66666666666666663</v>
      </c>
      <c r="F7">
        <f>COUNTIFS(DataRegularSeason20242025!$N$3:$N$1315,1,DataRegularSeason20242025!$D$3:$D$1315,$A7)</f>
        <v>7</v>
      </c>
      <c r="G7">
        <f>41-Table3[[#This Row],[GP_A]]</f>
        <v>34</v>
      </c>
      <c r="H7">
        <f>COUNTIFS(DataRegularSeason20242025!$E$3:$E$1315,$A7,DataRegularSeason20242025!$N$3:$N$1315,1)</f>
        <v>5</v>
      </c>
      <c r="I7">
        <f>41-Table3[[#This Row],[GP_H]]</f>
        <v>36</v>
      </c>
      <c r="J7">
        <f>F7+H7</f>
        <v>12</v>
      </c>
      <c r="K7">
        <f>82-Table3[[#This Row],[GP]]</f>
        <v>70</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1</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3</v>
      </c>
      <c r="U7">
        <f>COUNTIFS(DataRegularSeason20242025!$E$3:$E$1315,$A7, DataRegularSeason20242025!$L$3:$L$1315, $A7,DataRegularSeason20242025!$N$3:$N$1315,1,DataRegularSeason20242025!$M$3:$M$1315,"REG")</f>
        <v>2</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2</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8</v>
      </c>
      <c r="AC7">
        <f>Table3[[#This Row],[L_A]]+Table3[[#This Row],[L_H]]</f>
        <v>4</v>
      </c>
      <c r="AD7">
        <f>Table3[[#This Row],[RW_A]]+Table3[[#This Row],[RW_H]]</f>
        <v>7</v>
      </c>
      <c r="AE7">
        <f>Table3[[#This Row],[RL_A]]+Table3[[#This Row],[RL_H]]</f>
        <v>2</v>
      </c>
      <c r="AF7">
        <f>Table3[[#This Row],[OTW_A]]+Table3[[#This Row],[OTW_H]]</f>
        <v>1</v>
      </c>
      <c r="AG7">
        <f>Table3[[#This Row],[OTL_A]]+Table3[[#This Row],[OTL_H]]</f>
        <v>1</v>
      </c>
      <c r="AH7">
        <f>Table3[[#This Row],[SOW_A]]+Table3[[#This Row],[SOW_H]]</f>
        <v>0</v>
      </c>
      <c r="AI7">
        <f>Table3[[#This Row],[SOL_A]]+Table3[[#This Row],[SOL_H]]</f>
        <v>1</v>
      </c>
      <c r="AJ7">
        <f>(2*(Table3[[#This Row],[W_A]]+Table3[[#This Row],[W_H]]))+Table3[[#This Row],[OTL_A]]+Table3[[#This Row],[SOL_A]]+Table3[[#This Row],[OTL_H]]+Table3[[#This Row],[SOL_H]]</f>
        <v>18</v>
      </c>
      <c r="AK7">
        <f>(3*(Table3[[#This Row],[RW_A]]+Table3[[#This Row],[RW_H]]))+(2*(Table3[[#This Row],[OTW_A]]+Table3[[#This Row],[SOW_A]]+Table3[[#This Row],[OTW_H]]+Table3[[#This Row],[SOW_H]]))+Table3[[#This Row],[OTL_A]]+Table3[[#This Row],[SOL_A]]+Table3[[#This Row],[OTL_H]]+Table3[[#This Row],[SOL_H]]</f>
        <v>25</v>
      </c>
      <c r="AL7" s="15">
        <f>Table3[[#This Row],[PTS]]/(2*Table3[[#This Row],[GP]])</f>
        <v>0.75</v>
      </c>
      <c r="AM7" s="15">
        <f>Table3[[#This Row],[PTS2]]/(3*Table3[[#This Row],[GP]])</f>
        <v>0.69444444444444442</v>
      </c>
      <c r="AN7">
        <f>(2*Table3[[#This Row],[GR]])+Table3[[#This Row],[PTS]]</f>
        <v>158</v>
      </c>
      <c r="AO7">
        <f>(3*Table3[[#This Row],[GR]])+Table3[[#This Row],[PTS2]]</f>
        <v>235</v>
      </c>
      <c r="AP7" s="20" t="str">
        <f>_xlfn.CONCAT(TEXT(Table3[[#This Row],[W]], "0"), "-", TEXT(Table3[[#This Row],[RL]],"0"), "-", TEXT(Table3[[#This Row],[OTL]]+Table3[[#This Row],[SOL]], "0"))</f>
        <v>8-2-2</v>
      </c>
      <c r="AQ7">
        <f>COUNTIFS(DataRegularSeason20242025!$D$3:$D$1315,Table3[[#This Row],[Teams]],DataRegularSeason20242025!$K$3:$K$1315,0)</f>
        <v>0</v>
      </c>
      <c r="AR7">
        <f>SUMIF(DataRegularSeason20242025!$D$3:$D$1315,$A7, DataRegularSeason20242025!$J$3:$J$1315)</f>
        <v>27</v>
      </c>
      <c r="AS7">
        <f>SUMIF(DataRegularSeason20242025!$D$3:$D$1315,$A7, DataRegularSeason20242025!$K$3:$K$1315)</f>
        <v>17</v>
      </c>
      <c r="AT7">
        <f>AR7-AS7</f>
        <v>10</v>
      </c>
      <c r="AU7">
        <f>COUNTIFS(DataRegularSeason20242025!$E$3:$E$1315,Table3[[#This Row],[Teams]],DataRegularSeason20242025!$J$3:$J$1315,0)</f>
        <v>0</v>
      </c>
      <c r="AV7">
        <f>SUMIF(DataRegularSeason20242025!$E$3:$E$1315,$A7,DataRegularSeason20242025!$K$3:$K$1315)</f>
        <v>15</v>
      </c>
      <c r="AW7">
        <f>SUMIF(DataRegularSeason20242025!$E$3:$E$1315,$A7,DataRegularSeason20242025!$J$3:$J$1315)</f>
        <v>16</v>
      </c>
      <c r="AX7">
        <f>AV7-AW7</f>
        <v>-1</v>
      </c>
      <c r="AY7">
        <f>AR7+AV7</f>
        <v>42</v>
      </c>
      <c r="AZ7">
        <f>AS7+AW7</f>
        <v>33</v>
      </c>
      <c r="BA7">
        <f>AY7-AZ7</f>
        <v>9</v>
      </c>
      <c r="BB7" s="17">
        <f>Table3[[#This Row],[GF]]/Table3[[#This Row],[GP]]</f>
        <v>3.5</v>
      </c>
      <c r="BC7" s="17">
        <f>Table3[[#This Row],[GA]]/Table3[[#This Row],[GP]]</f>
        <v>2.75</v>
      </c>
      <c r="BD7" s="17">
        <f>(Table3[[#This Row],[GF]]-Table3[[#This Row],[GA]])/Table3[[#This Row],[GP]]</f>
        <v>0.75</v>
      </c>
      <c r="BE7">
        <f>COUNTIFS(DataRegularSeason20242025!$D$3:$D$1315,$A7,DataRegularSeason20242025!$H$3:$H$1315, $A7)</f>
        <v>5</v>
      </c>
      <c r="BF7">
        <f>COUNTIFS(DataRegularSeason20242025!$E$3:$E$1315,$A7,DataRegularSeason20242025!$H$3:$H$1315, $A7)</f>
        <v>4</v>
      </c>
      <c r="BG7">
        <f>BE7+BF7</f>
        <v>9</v>
      </c>
      <c r="BH7">
        <f>F7-BE7</f>
        <v>2</v>
      </c>
      <c r="BI7">
        <f>H7-BF7</f>
        <v>1</v>
      </c>
      <c r="BJ7">
        <f>BH7+BI7</f>
        <v>3</v>
      </c>
      <c r="BO7" t="s">
        <v>1466</v>
      </c>
      <c r="BP7">
        <f>SUM($AF$2:$AF$33)</f>
        <v>33</v>
      </c>
      <c r="BW7" s="23">
        <f>MAX(BU4,BU3*INDEX($AL$2:$AL$33,MATCH("CGY",$A$2:$A$33,0),1))+(BU5*BW5)+(BU6*BW6)</f>
        <v>4.0464285714285717</v>
      </c>
      <c r="BX7" s="22">
        <f>SUM(BX3:BX6)</f>
        <v>70.650000000000006</v>
      </c>
    </row>
    <row r="8" spans="1:76" x14ac:dyDescent="0.25">
      <c r="A8" t="s">
        <v>32</v>
      </c>
      <c r="B8" t="s">
        <v>98</v>
      </c>
      <c r="C8" t="s">
        <v>99</v>
      </c>
      <c r="D8">
        <f>COUNTIFS(DataRegularSeason20242025!$D$3:$D$1315,$A8,DataRegularSeason20242025!$R$3:$R$1315,1,DataRegularSeason20242025!$N$3:$N$1315,1) + COUNTIFS(DataRegularSeason20242025!$E$3:$E$1315,$A8,DataRegularSeason20242025!$R$3:$R$1315,1,DataRegularSeason20242025!$N$3:$N$1315,1)</f>
        <v>9</v>
      </c>
      <c r="E8" s="15">
        <f>Table3[[#This Row],[Watched]]/Table3[[#This Row],[GP]]</f>
        <v>0.5625</v>
      </c>
      <c r="F8">
        <f>COUNTIFS(DataRegularSeason20242025!$N$3:$N$1315,1,DataRegularSeason20242025!$D$3:$D$1315,$A8)</f>
        <v>8</v>
      </c>
      <c r="G8">
        <f>41-Table3[[#This Row],[GP_A]]</f>
        <v>33</v>
      </c>
      <c r="H8">
        <f>COUNTIFS(DataRegularSeason20242025!$E$3:$E$1315,$A8,DataRegularSeason20242025!$N$3:$N$1315,1)</f>
        <v>8</v>
      </c>
      <c r="I8">
        <f>41-Table3[[#This Row],[GP_H]]</f>
        <v>33</v>
      </c>
      <c r="J8">
        <f>F8+H8</f>
        <v>16</v>
      </c>
      <c r="K8">
        <f>82-Table3[[#This Row],[GP]]</f>
        <v>66</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3</v>
      </c>
      <c r="Q8">
        <f>COUNTIFS(DataRegularSeason20242025!$D$3:$D$1315,$A8, DataRegularSeason20242025!$S$3:$S$1315, $A8,DataRegularSeason20242025!$M$3:$M$1315,"REG")</f>
        <v>3</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4</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2</v>
      </c>
      <c r="Z8">
        <f>COUNTIFS(DataRegularSeason20242025!$E$3:$E$1315,$A8, DataRegularSeason20242025!$S$3:$S$1315, $A8,DataRegularSeason20242025!$M$3:$M$1315,"OT")</f>
        <v>2</v>
      </c>
      <c r="AA8">
        <f>COUNTIFS(DataRegularSeason20242025!$E$3:$E$1315,$A8, DataRegularSeason20242025!$S$3:$S$1315, $A8,DataRegularSeason20242025!$M$3:$M$1315,"SO")</f>
        <v>0</v>
      </c>
      <c r="AB8">
        <f>Table3[[#This Row],[W_A]]+Table3[[#This Row],[W_H]]</f>
        <v>9</v>
      </c>
      <c r="AC8">
        <f>Table3[[#This Row],[L_A]]+Table3[[#This Row],[L_H]]</f>
        <v>7</v>
      </c>
      <c r="AD8">
        <f>Table3[[#This Row],[RW_A]]+Table3[[#This Row],[RW_H]]</f>
        <v>9</v>
      </c>
      <c r="AE8">
        <f>Table3[[#This Row],[RL_A]]+Table3[[#This Row],[RL_H]]</f>
        <v>5</v>
      </c>
      <c r="AF8">
        <f>Table3[[#This Row],[OTW_A]]+Table3[[#This Row],[OTW_H]]</f>
        <v>0</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20</v>
      </c>
      <c r="AK8">
        <f>(3*(Table3[[#This Row],[RW_A]]+Table3[[#This Row],[RW_H]]))+(2*(Table3[[#This Row],[OTW_A]]+Table3[[#This Row],[SOW_A]]+Table3[[#This Row],[OTW_H]]+Table3[[#This Row],[SOW_H]]))+Table3[[#This Row],[OTL_A]]+Table3[[#This Row],[SOL_A]]+Table3[[#This Row],[OTL_H]]+Table3[[#This Row],[SOL_H]]</f>
        <v>29</v>
      </c>
      <c r="AL8" s="15">
        <f>Table3[[#This Row],[PTS]]/(2*Table3[[#This Row],[GP]])</f>
        <v>0.625</v>
      </c>
      <c r="AM8" s="15">
        <f>Table3[[#This Row],[PTS2]]/(3*Table3[[#This Row],[GP]])</f>
        <v>0.60416666666666663</v>
      </c>
      <c r="AN8">
        <f>(2*Table3[[#This Row],[GR]])+Table3[[#This Row],[PTS]]</f>
        <v>152</v>
      </c>
      <c r="AO8">
        <f>(3*Table3[[#This Row],[GR]])+Table3[[#This Row],[PTS2]]</f>
        <v>227</v>
      </c>
      <c r="AP8" s="20" t="str">
        <f>_xlfn.CONCAT(TEXT(Table3[[#This Row],[W]], "0"), "-", TEXT(Table3[[#This Row],[RL]],"0"), "-", TEXT(Table3[[#This Row],[OTL]]+Table3[[#This Row],[SOL]], "0"))</f>
        <v>9-5-2</v>
      </c>
      <c r="AQ8">
        <f>COUNTIFS(DataRegularSeason20242025!$D$3:$D$1315,Table3[[#This Row],[Teams]],DataRegularSeason20242025!$K$3:$K$1315,0)</f>
        <v>2</v>
      </c>
      <c r="AR8">
        <f>SUMIF(DataRegularSeason20242025!$D$3:$D$1315,$A8, DataRegularSeason20242025!$J$3:$J$1315)</f>
        <v>26</v>
      </c>
      <c r="AS8">
        <f>SUMIF(DataRegularSeason20242025!$D$3:$D$1315,$A8, DataRegularSeason20242025!$K$3:$K$1315)</f>
        <v>17</v>
      </c>
      <c r="AT8">
        <f>AR8-AS8</f>
        <v>9</v>
      </c>
      <c r="AU8">
        <f>COUNTIFS(DataRegularSeason20242025!$E$3:$E$1315,Table3[[#This Row],[Teams]],DataRegularSeason20242025!$J$3:$J$1315,0)</f>
        <v>1</v>
      </c>
      <c r="AV8">
        <f>SUMIF(DataRegularSeason20242025!$E$3:$E$1315,$A8,DataRegularSeason20242025!$K$3:$K$1315)</f>
        <v>32</v>
      </c>
      <c r="AW8">
        <f>SUMIF(DataRegularSeason20242025!$E$3:$E$1315,$A8,DataRegularSeason20242025!$J$3:$J$1315)</f>
        <v>28</v>
      </c>
      <c r="AX8">
        <f>AV8-AW8</f>
        <v>4</v>
      </c>
      <c r="AY8">
        <f>AR8+AV8</f>
        <v>58</v>
      </c>
      <c r="AZ8">
        <f>AS8+AW8</f>
        <v>45</v>
      </c>
      <c r="BA8">
        <f>AY8-AZ8</f>
        <v>13</v>
      </c>
      <c r="BB8" s="17">
        <f>Table3[[#This Row],[GF]]/Table3[[#This Row],[GP]]</f>
        <v>3.625</v>
      </c>
      <c r="BC8" s="17">
        <f>Table3[[#This Row],[GA]]/Table3[[#This Row],[GP]]</f>
        <v>2.8125</v>
      </c>
      <c r="BD8" s="17">
        <f>(Table3[[#This Row],[GF]]-Table3[[#This Row],[GA]])/Table3[[#This Row],[GP]]</f>
        <v>0.8125</v>
      </c>
      <c r="BE8">
        <f>COUNTIFS(DataRegularSeason20242025!$D$3:$D$1315,$A8,DataRegularSeason20242025!$H$3:$H$1315, $A8)</f>
        <v>6</v>
      </c>
      <c r="BF8">
        <f>COUNTIFS(DataRegularSeason20242025!$E$3:$E$1315,$A8,DataRegularSeason20242025!$H$3:$H$1315, $A8)</f>
        <v>5</v>
      </c>
      <c r="BG8">
        <f>BE8+BF8</f>
        <v>11</v>
      </c>
      <c r="BH8">
        <f>F8-BE8</f>
        <v>2</v>
      </c>
      <c r="BI8">
        <f>H8-BF8</f>
        <v>3</v>
      </c>
      <c r="BJ8">
        <f>BH8+BI8</f>
        <v>5</v>
      </c>
      <c r="BO8" t="s">
        <v>1467</v>
      </c>
      <c r="BP8">
        <f>SUM($AH$2:$AH$33)</f>
        <v>7</v>
      </c>
      <c r="BV8" t="s">
        <v>1477</v>
      </c>
      <c r="BW8" s="23">
        <f>BW7*82</f>
        <v>331.80714285714288</v>
      </c>
      <c r="BX8" s="21">
        <f>BX7+((82-BV2)*BW7)</f>
        <v>345.80714285714294</v>
      </c>
    </row>
    <row r="9" spans="1:76"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3</v>
      </c>
      <c r="E9" s="15">
        <f>Table3[[#This Row],[Watched]]/Table3[[#This Row],[GP]]</f>
        <v>0.27272727272727271</v>
      </c>
      <c r="F9">
        <f>COUNTIFS(DataRegularSeason20242025!$N$3:$N$1315,1,DataRegularSeason20242025!$D$3:$D$1315,$A9)</f>
        <v>5</v>
      </c>
      <c r="G9">
        <f>41-Table3[[#This Row],[GP_A]]</f>
        <v>36</v>
      </c>
      <c r="H9">
        <f>COUNTIFS(DataRegularSeason20242025!$E$3:$E$1315,$A9,DataRegularSeason20242025!$N$3:$N$1315,1)</f>
        <v>6</v>
      </c>
      <c r="I9">
        <f>41-Table3[[#This Row],[GP_H]]</f>
        <v>35</v>
      </c>
      <c r="J9">
        <f>F9+H9</f>
        <v>11</v>
      </c>
      <c r="K9">
        <f>82-Table3[[#This Row],[GP]]</f>
        <v>71</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3</v>
      </c>
      <c r="Q9">
        <f>COUNTIFS(DataRegularSeason20242025!$D$3:$D$1315,$A9, DataRegularSeason20242025!$S$3:$S$1315, $A9,DataRegularSeason20242025!$M$3:$M$1315,"REG")</f>
        <v>3</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5</v>
      </c>
      <c r="U9">
        <f>COUNTIFS(DataRegularSeason20242025!$E$3:$E$1315,$A9, DataRegularSeason20242025!$L$3:$L$1315, $A9,DataRegularSeason20242025!$N$3:$N$1315,1,DataRegularSeason20242025!$M$3:$M$1315,"REG")</f>
        <v>4</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7</v>
      </c>
      <c r="AC9">
        <f>Table3[[#This Row],[L_A]]+Table3[[#This Row],[L_H]]</f>
        <v>4</v>
      </c>
      <c r="AD9">
        <f>Table3[[#This Row],[RW_A]]+Table3[[#This Row],[RW_H]]</f>
        <v>6</v>
      </c>
      <c r="AE9">
        <f>Table3[[#This Row],[RL_A]]+Table3[[#This Row],[RL_H]]</f>
        <v>4</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14</v>
      </c>
      <c r="AK9">
        <f>(3*(Table3[[#This Row],[RW_A]]+Table3[[#This Row],[RW_H]]))+(2*(Table3[[#This Row],[OTW_A]]+Table3[[#This Row],[SOW_A]]+Table3[[#This Row],[OTW_H]]+Table3[[#This Row],[SOW_H]]))+Table3[[#This Row],[OTL_A]]+Table3[[#This Row],[SOL_A]]+Table3[[#This Row],[OTL_H]]+Table3[[#This Row],[SOL_H]]</f>
        <v>20</v>
      </c>
      <c r="AL9" s="15">
        <f>Table3[[#This Row],[PTS]]/(2*Table3[[#This Row],[GP]])</f>
        <v>0.63636363636363635</v>
      </c>
      <c r="AM9" s="15">
        <f>Table3[[#This Row],[PTS2]]/(3*Table3[[#This Row],[GP]])</f>
        <v>0.60606060606060608</v>
      </c>
      <c r="AN9">
        <f>(2*Table3[[#This Row],[GR]])+Table3[[#This Row],[PTS]]</f>
        <v>156</v>
      </c>
      <c r="AO9">
        <f>(3*Table3[[#This Row],[GR]])+Table3[[#This Row],[PTS2]]</f>
        <v>233</v>
      </c>
      <c r="AP9" s="20" t="str">
        <f>_xlfn.CONCAT(TEXT(Table3[[#This Row],[W]], "0"), "-", TEXT(Table3[[#This Row],[RL]],"0"), "-", TEXT(Table3[[#This Row],[OTL]]+Table3[[#This Row],[SOL]], "0"))</f>
        <v>7-4-0</v>
      </c>
      <c r="AQ9">
        <f>COUNTIFS(DataRegularSeason20242025!$D$3:$D$1315,Table3[[#This Row],[Teams]],DataRegularSeason20242025!$K$3:$K$1315,0)</f>
        <v>0</v>
      </c>
      <c r="AR9">
        <f>SUMIF(DataRegularSeason20242025!$D$3:$D$1315,$A9, DataRegularSeason20242025!$J$3:$J$1315)</f>
        <v>15</v>
      </c>
      <c r="AS9">
        <f>SUMIF(DataRegularSeason20242025!$D$3:$D$1315,$A9, DataRegularSeason20242025!$K$3:$K$1315)</f>
        <v>16</v>
      </c>
      <c r="AT9">
        <f>AR9-AS9</f>
        <v>-1</v>
      </c>
      <c r="AU9">
        <f>COUNTIFS(DataRegularSeason20242025!$E$3:$E$1315,Table3[[#This Row],[Teams]],DataRegularSeason20242025!$J$3:$J$1315,0)</f>
        <v>2</v>
      </c>
      <c r="AV9">
        <f>SUMIF(DataRegularSeason20242025!$E$3:$E$1315,$A9,DataRegularSeason20242025!$K$3:$K$1315)</f>
        <v>20</v>
      </c>
      <c r="AW9">
        <f>SUMIF(DataRegularSeason20242025!$E$3:$E$1315,$A9,DataRegularSeason20242025!$J$3:$J$1315)</f>
        <v>11</v>
      </c>
      <c r="AX9">
        <f>AV9-AW9</f>
        <v>9</v>
      </c>
      <c r="AY9">
        <f>AR9+AV9</f>
        <v>35</v>
      </c>
      <c r="AZ9">
        <f>AS9+AW9</f>
        <v>27</v>
      </c>
      <c r="BA9">
        <f>AY9-AZ9</f>
        <v>8</v>
      </c>
      <c r="BB9" s="17">
        <f>Table3[[#This Row],[GF]]/Table3[[#This Row],[GP]]</f>
        <v>3.1818181818181817</v>
      </c>
      <c r="BC9" s="17">
        <f>Table3[[#This Row],[GA]]/Table3[[#This Row],[GP]]</f>
        <v>2.4545454545454546</v>
      </c>
      <c r="BD9" s="17">
        <f>(Table3[[#This Row],[GF]]-Table3[[#This Row],[GA]])/Table3[[#This Row],[GP]]</f>
        <v>0.72727272727272729</v>
      </c>
      <c r="BE9">
        <f>COUNTIFS(DataRegularSeason20242025!$D$3:$D$1315,$A9,DataRegularSeason20242025!$H$3:$H$1315, $A9)</f>
        <v>1</v>
      </c>
      <c r="BF9">
        <f>COUNTIFS(DataRegularSeason20242025!$E$3:$E$1315,$A9,DataRegularSeason20242025!$H$3:$H$1315, $A9)</f>
        <v>6</v>
      </c>
      <c r="BG9">
        <f>BE9+BF9</f>
        <v>7</v>
      </c>
      <c r="BH9">
        <f>F9-BE9</f>
        <v>4</v>
      </c>
      <c r="BI9">
        <f>H9-BF9</f>
        <v>0</v>
      </c>
      <c r="BJ9">
        <f>BH9+BI9</f>
        <v>4</v>
      </c>
      <c r="BO9" t="s">
        <v>1470</v>
      </c>
      <c r="BP9" s="1">
        <f>_xlfn.MINIFS(DataRegularSeason20242025!$B$3:$B$1315,DataRegularSeason20242025!$N$3:$N$1315,1)</f>
        <v>45569</v>
      </c>
    </row>
    <row r="10" spans="1:76"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13</v>
      </c>
      <c r="E10" s="15">
        <f>Table3[[#This Row],[Watched]]/Table3[[#This Row],[GP]]</f>
        <v>0.9285714285714286</v>
      </c>
      <c r="F10">
        <f>COUNTIFS(DataRegularSeason20242025!$N$3:$N$1315,1,DataRegularSeason20242025!$D$3:$D$1315,$A10)</f>
        <v>8</v>
      </c>
      <c r="G10">
        <f>41-Table3[[#This Row],[GP_A]]</f>
        <v>33</v>
      </c>
      <c r="H10">
        <f>COUNTIFS(DataRegularSeason20242025!$E$3:$E$1315,$A10,DataRegularSeason20242025!$N$3:$N$1315,1)</f>
        <v>6</v>
      </c>
      <c r="I10">
        <f>41-Table3[[#This Row],[GP_H]]</f>
        <v>35</v>
      </c>
      <c r="J10">
        <f>F10+H10</f>
        <v>14</v>
      </c>
      <c r="K10">
        <f>82-Table3[[#This Row],[GP]]</f>
        <v>68</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2</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4</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1</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10</v>
      </c>
      <c r="AC10">
        <f>Table3[[#This Row],[L_A]]+Table3[[#This Row],[L_H]]</f>
        <v>4</v>
      </c>
      <c r="AD10">
        <f>Table3[[#This Row],[RW_A]]+Table3[[#This Row],[RW_H]]</f>
        <v>9</v>
      </c>
      <c r="AE10">
        <f>Table3[[#This Row],[RL_A]]+Table3[[#This Row],[RL_H]]</f>
        <v>3</v>
      </c>
      <c r="AF10">
        <f>Table3[[#This Row],[OTW_A]]+Table3[[#This Row],[OTW_H]]</f>
        <v>1</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21</v>
      </c>
      <c r="AK10">
        <f>(3*(Table3[[#This Row],[RW_A]]+Table3[[#This Row],[RW_H]]))+(2*(Table3[[#This Row],[OTW_A]]+Table3[[#This Row],[SOW_A]]+Table3[[#This Row],[OTW_H]]+Table3[[#This Row],[SOW_H]]))+Table3[[#This Row],[OTL_A]]+Table3[[#This Row],[SOL_A]]+Table3[[#This Row],[OTL_H]]+Table3[[#This Row],[SOL_H]]</f>
        <v>30</v>
      </c>
      <c r="AL10" s="15">
        <f>Table3[[#This Row],[PTS]]/(2*Table3[[#This Row],[GP]])</f>
        <v>0.75</v>
      </c>
      <c r="AM10" s="15">
        <f>Table3[[#This Row],[PTS2]]/(3*Table3[[#This Row],[GP]])</f>
        <v>0.7142857142857143</v>
      </c>
      <c r="AN10">
        <f>(2*Table3[[#This Row],[GR]])+Table3[[#This Row],[PTS]]</f>
        <v>157</v>
      </c>
      <c r="AO10">
        <f>(3*Table3[[#This Row],[GR]])+Table3[[#This Row],[PTS2]]</f>
        <v>234</v>
      </c>
      <c r="AP10" s="20" t="str">
        <f>_xlfn.CONCAT(TEXT(Table3[[#This Row],[W]], "0"), "-", TEXT(Table3[[#This Row],[RL]],"0"), "-", TEXT(Table3[[#This Row],[OTL]]+Table3[[#This Row],[SOL]], "0"))</f>
        <v>10-3-1</v>
      </c>
      <c r="AQ10">
        <f>COUNTIFS(DataRegularSeason20242025!$D$3:$D$1315,Table3[[#This Row],[Teams]],DataRegularSeason20242025!$K$3:$K$1315,0)</f>
        <v>0</v>
      </c>
      <c r="AR10">
        <f>SUMIF(DataRegularSeason20242025!$D$3:$D$1315,$A10, DataRegularSeason20242025!$J$3:$J$1315)</f>
        <v>31</v>
      </c>
      <c r="AS10">
        <f>SUMIF(DataRegularSeason20242025!$D$3:$D$1315,$A10, DataRegularSeason20242025!$K$3:$K$1315)</f>
        <v>25</v>
      </c>
      <c r="AT10">
        <f>AR10-AS10</f>
        <v>6</v>
      </c>
      <c r="AU10">
        <f>COUNTIFS(DataRegularSeason20242025!$E$3:$E$1315,Table3[[#This Row],[Teams]],DataRegularSeason20242025!$J$3:$J$1315,0)</f>
        <v>0</v>
      </c>
      <c r="AV10">
        <f>SUMIF(DataRegularSeason20242025!$E$3:$E$1315,$A10,DataRegularSeason20242025!$K$3:$K$1315)</f>
        <v>23</v>
      </c>
      <c r="AW10">
        <f>SUMIF(DataRegularSeason20242025!$E$3:$E$1315,$A10,DataRegularSeason20242025!$J$3:$J$1315)</f>
        <v>19</v>
      </c>
      <c r="AX10">
        <f>AV10-AW10</f>
        <v>4</v>
      </c>
      <c r="AY10">
        <f>AR10+AV10</f>
        <v>54</v>
      </c>
      <c r="AZ10">
        <f>AS10+AW10</f>
        <v>44</v>
      </c>
      <c r="BA10">
        <f>AY10-AZ10</f>
        <v>10</v>
      </c>
      <c r="BB10" s="17">
        <f>Table3[[#This Row],[GF]]/Table3[[#This Row],[GP]]</f>
        <v>3.8571428571428572</v>
      </c>
      <c r="BC10" s="17">
        <f>Table3[[#This Row],[GA]]/Table3[[#This Row],[GP]]</f>
        <v>3.1428571428571428</v>
      </c>
      <c r="BD10" s="17">
        <f>(Table3[[#This Row],[GF]]-Table3[[#This Row],[GA]])/Table3[[#This Row],[GP]]</f>
        <v>0.7142857142857143</v>
      </c>
      <c r="BE10">
        <f>COUNTIFS(DataRegularSeason20242025!$D$3:$D$1315,$A10,DataRegularSeason20242025!$H$3:$H$1315, $A10)</f>
        <v>5</v>
      </c>
      <c r="BF10">
        <f>COUNTIFS(DataRegularSeason20242025!$E$3:$E$1315,$A10,DataRegularSeason20242025!$H$3:$H$1315, $A10)</f>
        <v>3</v>
      </c>
      <c r="BG10">
        <f>BE10+BF10</f>
        <v>8</v>
      </c>
      <c r="BH10">
        <f>F10-BE10</f>
        <v>3</v>
      </c>
      <c r="BI10">
        <f>H10-BF10</f>
        <v>3</v>
      </c>
      <c r="BJ10">
        <f>BH10+BI10</f>
        <v>6</v>
      </c>
      <c r="BO10" t="s">
        <v>1471</v>
      </c>
      <c r="BP10" s="1">
        <f>_xlfn.MAXIFS(DataRegularSeason20242025!$B$3:$B$1315,DataRegularSeason20242025!$N$3:$N$1315,1)</f>
        <v>45603</v>
      </c>
    </row>
    <row r="11" spans="1:76"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8</v>
      </c>
      <c r="E11" s="15">
        <f>Table3[[#This Row],[Watched]]/Table3[[#This Row],[GP]]</f>
        <v>0.5714285714285714</v>
      </c>
      <c r="F11">
        <f>COUNTIFS(DataRegularSeason20242025!$N$3:$N$1315,1,DataRegularSeason20242025!$D$3:$D$1315,$A11)</f>
        <v>10</v>
      </c>
      <c r="G11">
        <f>41-Table3[[#This Row],[GP_A]]</f>
        <v>31</v>
      </c>
      <c r="H11">
        <f>COUNTIFS(DataRegularSeason20242025!$E$3:$E$1315,$A11,DataRegularSeason20242025!$N$3:$N$1315,1)</f>
        <v>4</v>
      </c>
      <c r="I11">
        <f>41-Table3[[#This Row],[GP_H]]</f>
        <v>37</v>
      </c>
      <c r="J11">
        <f>F11+H11</f>
        <v>14</v>
      </c>
      <c r="K11">
        <f>82-Table3[[#This Row],[GP]]</f>
        <v>68</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5</v>
      </c>
      <c r="Q11">
        <f>COUNTIFS(DataRegularSeason20242025!$D$3:$D$1315,$A11, DataRegularSeason20242025!$S$3:$S$1315, $A11,DataRegularSeason20242025!$M$3:$M$1315,"REG")</f>
        <v>3</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8</v>
      </c>
      <c r="AC11">
        <f>Table3[[#This Row],[L_A]]+Table3[[#This Row],[L_H]]</f>
        <v>6</v>
      </c>
      <c r="AD11">
        <f>Table3[[#This Row],[RW_A]]+Table3[[#This Row],[RW_H]]</f>
        <v>8</v>
      </c>
      <c r="AE11">
        <f>Table3[[#This Row],[RL_A]]+Table3[[#This Row],[RL_H]]</f>
        <v>3</v>
      </c>
      <c r="AF11">
        <f>Table3[[#This Row],[OTW_A]]+Table3[[#This Row],[OTW_H]]</f>
        <v>0</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19</v>
      </c>
      <c r="AK11">
        <f>(3*(Table3[[#This Row],[RW_A]]+Table3[[#This Row],[RW_H]]))+(2*(Table3[[#This Row],[OTW_A]]+Table3[[#This Row],[SOW_A]]+Table3[[#This Row],[OTW_H]]+Table3[[#This Row],[SOW_H]]))+Table3[[#This Row],[OTL_A]]+Table3[[#This Row],[SOL_A]]+Table3[[#This Row],[OTL_H]]+Table3[[#This Row],[SOL_H]]</f>
        <v>27</v>
      </c>
      <c r="AL11" s="15">
        <f>Table3[[#This Row],[PTS]]/(2*Table3[[#This Row],[GP]])</f>
        <v>0.6785714285714286</v>
      </c>
      <c r="AM11" s="15">
        <f>Table3[[#This Row],[PTS2]]/(3*Table3[[#This Row],[GP]])</f>
        <v>0.6428571428571429</v>
      </c>
      <c r="AN11">
        <f>(2*Table3[[#This Row],[GR]])+Table3[[#This Row],[PTS]]</f>
        <v>155</v>
      </c>
      <c r="AO11">
        <f>(3*Table3[[#This Row],[GR]])+Table3[[#This Row],[PTS2]]</f>
        <v>231</v>
      </c>
      <c r="AP11" s="20" t="str">
        <f>_xlfn.CONCAT(TEXT(Table3[[#This Row],[W]], "0"), "-", TEXT(Table3[[#This Row],[RL]],"0"), "-", TEXT(Table3[[#This Row],[OTL]]+Table3[[#This Row],[SOL]], "0"))</f>
        <v>8-3-3</v>
      </c>
      <c r="AQ11">
        <f>COUNTIFS(DataRegularSeason20242025!$D$3:$D$1315,Table3[[#This Row],[Teams]],DataRegularSeason20242025!$K$3:$K$1315,0)</f>
        <v>1</v>
      </c>
      <c r="AR11">
        <f>SUMIF(DataRegularSeason20242025!$D$3:$D$1315,$A11, DataRegularSeason20242025!$J$3:$J$1315)</f>
        <v>32</v>
      </c>
      <c r="AS11">
        <f>SUMIF(DataRegularSeason20242025!$D$3:$D$1315,$A11, DataRegularSeason20242025!$K$3:$K$1315)</f>
        <v>30</v>
      </c>
      <c r="AT11">
        <f>AR11-AS11</f>
        <v>2</v>
      </c>
      <c r="AU11">
        <f>COUNTIFS(DataRegularSeason20242025!$E$3:$E$1315,Table3[[#This Row],[Teams]],DataRegularSeason20242025!$J$3:$J$1315,0)</f>
        <v>0</v>
      </c>
      <c r="AV11">
        <f>SUMIF(DataRegularSeason20242025!$E$3:$E$1315,$A11,DataRegularSeason20242025!$K$3:$K$1315)</f>
        <v>15</v>
      </c>
      <c r="AW11">
        <f>SUMIF(DataRegularSeason20242025!$E$3:$E$1315,$A11,DataRegularSeason20242025!$J$3:$J$1315)</f>
        <v>11</v>
      </c>
      <c r="AX11">
        <f>AV11-AW11</f>
        <v>4</v>
      </c>
      <c r="AY11">
        <f>AR11+AV11</f>
        <v>47</v>
      </c>
      <c r="AZ11">
        <f>AS11+AW11</f>
        <v>41</v>
      </c>
      <c r="BA11">
        <f>AY11-AZ11</f>
        <v>6</v>
      </c>
      <c r="BB11" s="17">
        <f>Table3[[#This Row],[GF]]/Table3[[#This Row],[GP]]</f>
        <v>3.3571428571428572</v>
      </c>
      <c r="BC11" s="17">
        <f>Table3[[#This Row],[GA]]/Table3[[#This Row],[GP]]</f>
        <v>2.9285714285714284</v>
      </c>
      <c r="BD11" s="17">
        <f>(Table3[[#This Row],[GF]]-Table3[[#This Row],[GA]])/Table3[[#This Row],[GP]]</f>
        <v>0.42857142857142855</v>
      </c>
      <c r="BE11">
        <f>COUNTIFS(DataRegularSeason20242025!$D$3:$D$1315,$A11,DataRegularSeason20242025!$H$3:$H$1315, $A11)</f>
        <v>4</v>
      </c>
      <c r="BF11">
        <f>COUNTIFS(DataRegularSeason20242025!$E$3:$E$1315,$A11,DataRegularSeason20242025!$H$3:$H$1315, $A11)</f>
        <v>3</v>
      </c>
      <c r="BG11">
        <f>BE11+BF11</f>
        <v>7</v>
      </c>
      <c r="BH11">
        <f>F11-BE11</f>
        <v>6</v>
      </c>
      <c r="BI11">
        <f>H11-BF11</f>
        <v>1</v>
      </c>
      <c r="BJ11">
        <f>BH11+BI11</f>
        <v>7</v>
      </c>
      <c r="BO11" t="s">
        <v>1472</v>
      </c>
      <c r="BP11">
        <f>$BP$2/($BP$10-$BP$9)</f>
        <v>6.2352941176470589</v>
      </c>
    </row>
    <row r="12" spans="1:76" x14ac:dyDescent="0.25">
      <c r="A12" t="s">
        <v>30</v>
      </c>
      <c r="B12" t="s">
        <v>98</v>
      </c>
      <c r="C12" t="s">
        <v>81</v>
      </c>
      <c r="D12">
        <f>COUNTIFS(DataRegularSeason20242025!$D$3:$D$1315,$A12,DataRegularSeason20242025!$R$3:$R$1315,1,DataRegularSeason20242025!$N$3:$N$1315,1) + COUNTIFS(DataRegularSeason20242025!$E$3:$E$1315,$A12,DataRegularSeason20242025!$R$3:$R$1315,1,DataRegularSeason20242025!$N$3:$N$1315,1)</f>
        <v>2</v>
      </c>
      <c r="E12" s="15">
        <f>Table3[[#This Row],[Watched]]/Table3[[#This Row],[GP]]</f>
        <v>0.15384615384615385</v>
      </c>
      <c r="F12">
        <f>COUNTIFS(DataRegularSeason20242025!$N$3:$N$1315,1,DataRegularSeason20242025!$D$3:$D$1315,$A12)</f>
        <v>6</v>
      </c>
      <c r="G12">
        <f>41-Table3[[#This Row],[GP_A]]</f>
        <v>35</v>
      </c>
      <c r="H12">
        <f>COUNTIFS(DataRegularSeason20242025!$E$3:$E$1315,$A12,DataRegularSeason20242025!$N$3:$N$1315,1)</f>
        <v>7</v>
      </c>
      <c r="I12">
        <f>41-Table3[[#This Row],[GP_H]]</f>
        <v>34</v>
      </c>
      <c r="J12">
        <f>F12+H12</f>
        <v>13</v>
      </c>
      <c r="K12">
        <f>82-Table3[[#This Row],[GP]]</f>
        <v>69</v>
      </c>
      <c r="L12">
        <f>COUNTIFS(DataRegularSeason20242025!$D$3:$D$1315,$A12, DataRegularSeason20242025!$L$3:$L$1315, $A12,DataRegularSeason20242025!$N$3:$N$1315,1)</f>
        <v>1</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5</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6</v>
      </c>
      <c r="AC12">
        <f>Table3[[#This Row],[L_A]]+Table3[[#This Row],[L_H]]</f>
        <v>7</v>
      </c>
      <c r="AD12">
        <f>Table3[[#This Row],[RW_A]]+Table3[[#This Row],[RW_H]]</f>
        <v>5</v>
      </c>
      <c r="AE12">
        <f>Table3[[#This Row],[RL_A]]+Table3[[#This Row],[RL_H]]</f>
        <v>7</v>
      </c>
      <c r="AF12">
        <f>Table3[[#This Row],[OTW_A]]+Table3[[#This Row],[OTW_H]]</f>
        <v>1</v>
      </c>
      <c r="AG12">
        <f>Table3[[#This Row],[OTL_A]]+Table3[[#This Row],[OTL_H]]</f>
        <v>0</v>
      </c>
      <c r="AH12">
        <f>Table3[[#This Row],[SOW_A]]+Table3[[#This Row],[SOW_H]]</f>
        <v>0</v>
      </c>
      <c r="AI12">
        <f>Table3[[#This Row],[SOL_A]]+Table3[[#This Row],[SOL_H]]</f>
        <v>0</v>
      </c>
      <c r="AJ12">
        <f>(2*(Table3[[#This Row],[W_A]]+Table3[[#This Row],[W_H]]))+Table3[[#This Row],[OTL_A]]+Table3[[#This Row],[SOL_A]]+Table3[[#This Row],[OTL_H]]+Table3[[#This Row],[SOL_H]]</f>
        <v>12</v>
      </c>
      <c r="AK12">
        <f>(3*(Table3[[#This Row],[RW_A]]+Table3[[#This Row],[RW_H]]))+(2*(Table3[[#This Row],[OTW_A]]+Table3[[#This Row],[SOW_A]]+Table3[[#This Row],[OTW_H]]+Table3[[#This Row],[SOW_H]]))+Table3[[#This Row],[OTL_A]]+Table3[[#This Row],[SOL_A]]+Table3[[#This Row],[OTL_H]]+Table3[[#This Row],[SOL_H]]</f>
        <v>17</v>
      </c>
      <c r="AL12" s="15">
        <f>Table3[[#This Row],[PTS]]/(2*Table3[[#This Row],[GP]])</f>
        <v>0.46153846153846156</v>
      </c>
      <c r="AM12" s="15">
        <f>Table3[[#This Row],[PTS2]]/(3*Table3[[#This Row],[GP]])</f>
        <v>0.4358974358974359</v>
      </c>
      <c r="AN12">
        <f>(2*Table3[[#This Row],[GR]])+Table3[[#This Row],[PTS]]</f>
        <v>150</v>
      </c>
      <c r="AO12">
        <f>(3*Table3[[#This Row],[GR]])+Table3[[#This Row],[PTS2]]</f>
        <v>224</v>
      </c>
      <c r="AP12" s="20" t="str">
        <f>_xlfn.CONCAT(TEXT(Table3[[#This Row],[W]], "0"), "-", TEXT(Table3[[#This Row],[RL]],"0"), "-", TEXT(Table3[[#This Row],[OTL]]+Table3[[#This Row],[SOL]], "0"))</f>
        <v>6-7-0</v>
      </c>
      <c r="AQ12">
        <f>COUNTIFS(DataRegularSeason20242025!$D$3:$D$1315,Table3[[#This Row],[Teams]],DataRegularSeason20242025!$K$3:$K$1315,0)</f>
        <v>1</v>
      </c>
      <c r="AR12">
        <f>SUMIF(DataRegularSeason20242025!$D$3:$D$1315,$A12, DataRegularSeason20242025!$J$3:$J$1315)</f>
        <v>15</v>
      </c>
      <c r="AS12">
        <f>SUMIF(DataRegularSeason20242025!$D$3:$D$1315,$A12, DataRegularSeason20242025!$K$3:$K$1315)</f>
        <v>22</v>
      </c>
      <c r="AT12">
        <f>AR12-AS12</f>
        <v>-7</v>
      </c>
      <c r="AU12">
        <f>COUNTIFS(DataRegularSeason20242025!$E$3:$E$1315,Table3[[#This Row],[Teams]],DataRegularSeason20242025!$J$3:$J$1315,0)</f>
        <v>1</v>
      </c>
      <c r="AV12">
        <f>SUMIF(DataRegularSeason20242025!$E$3:$E$1315,$A12,DataRegularSeason20242025!$K$3:$K$1315)</f>
        <v>30</v>
      </c>
      <c r="AW12">
        <f>SUMIF(DataRegularSeason20242025!$E$3:$E$1315,$A12,DataRegularSeason20242025!$J$3:$J$1315)</f>
        <v>20</v>
      </c>
      <c r="AX12">
        <f>AV12-AW12</f>
        <v>10</v>
      </c>
      <c r="AY12">
        <f>AR12+AV12</f>
        <v>45</v>
      </c>
      <c r="AZ12">
        <f>AS12+AW12</f>
        <v>42</v>
      </c>
      <c r="BA12">
        <f>AY12-AZ12</f>
        <v>3</v>
      </c>
      <c r="BB12" s="17">
        <f>Table3[[#This Row],[GF]]/Table3[[#This Row],[GP]]</f>
        <v>3.4615384615384617</v>
      </c>
      <c r="BC12" s="17">
        <f>Table3[[#This Row],[GA]]/Table3[[#This Row],[GP]]</f>
        <v>3.2307692307692308</v>
      </c>
      <c r="BD12" s="17">
        <f>(Table3[[#This Row],[GF]]-Table3[[#This Row],[GA]])/Table3[[#This Row],[GP]]</f>
        <v>0.23076923076923078</v>
      </c>
      <c r="BE12">
        <f>COUNTIFS(DataRegularSeason20242025!$D$3:$D$1315,$A12,DataRegularSeason20242025!$H$3:$H$1315, $A12)</f>
        <v>2</v>
      </c>
      <c r="BF12">
        <f>COUNTIFS(DataRegularSeason20242025!$E$3:$E$1315,$A12,DataRegularSeason20242025!$H$3:$H$1315, $A12)</f>
        <v>4</v>
      </c>
      <c r="BG12">
        <f>BE12+BF12</f>
        <v>6</v>
      </c>
      <c r="BH12">
        <f>F12-BE12</f>
        <v>4</v>
      </c>
      <c r="BI12">
        <f>H12-BF12</f>
        <v>3</v>
      </c>
      <c r="BJ12">
        <f>BH12+BI12</f>
        <v>7</v>
      </c>
      <c r="BO12" t="s">
        <v>1473</v>
      </c>
      <c r="BP12">
        <f>$BP$3/($BP$10-$BP$9)</f>
        <v>3.7352941176470589</v>
      </c>
    </row>
    <row r="13" spans="1:7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10</v>
      </c>
      <c r="E13" s="15">
        <f>Table3[[#This Row],[Watched]]/Table3[[#This Row],[GP]]</f>
        <v>0.76923076923076927</v>
      </c>
      <c r="F13">
        <f>COUNTIFS(DataRegularSeason20242025!$N$3:$N$1315,1,DataRegularSeason20242025!$D$3:$D$1315,$A13)</f>
        <v>8</v>
      </c>
      <c r="G13">
        <f>41-Table3[[#This Row],[GP_A]]</f>
        <v>33</v>
      </c>
      <c r="H13">
        <f>COUNTIFS(DataRegularSeason20242025!$E$3:$E$1315,$A13,DataRegularSeason20242025!$N$3:$N$1315,1)</f>
        <v>5</v>
      </c>
      <c r="I13">
        <f>41-Table3[[#This Row],[GP_H]]</f>
        <v>36</v>
      </c>
      <c r="J13">
        <f>F13+H13</f>
        <v>13</v>
      </c>
      <c r="K13">
        <f>82-Table3[[#This Row],[GP]]</f>
        <v>69</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7</v>
      </c>
      <c r="AC13">
        <f>Table3[[#This Row],[L_A]]+Table3[[#This Row],[L_H]]</f>
        <v>6</v>
      </c>
      <c r="AD13">
        <f>Table3[[#This Row],[RW_A]]+Table3[[#This Row],[RW_H]]</f>
        <v>6</v>
      </c>
      <c r="AE13">
        <f>Table3[[#This Row],[RL_A]]+Table3[[#This Row],[RL_H]]</f>
        <v>6</v>
      </c>
      <c r="AF13">
        <f>Table3[[#This Row],[OTW_A]]+Table3[[#This Row],[OTW_H]]</f>
        <v>1</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14</v>
      </c>
      <c r="AK13">
        <f>(3*(Table3[[#This Row],[RW_A]]+Table3[[#This Row],[RW_H]]))+(2*(Table3[[#This Row],[OTW_A]]+Table3[[#This Row],[SOW_A]]+Table3[[#This Row],[OTW_H]]+Table3[[#This Row],[SOW_H]]))+Table3[[#This Row],[OTL_A]]+Table3[[#This Row],[SOL_A]]+Table3[[#This Row],[OTL_H]]+Table3[[#This Row],[SOL_H]]</f>
        <v>20</v>
      </c>
      <c r="AL13" s="15">
        <f>Table3[[#This Row],[PTS]]/(2*Table3[[#This Row],[GP]])</f>
        <v>0.53846153846153844</v>
      </c>
      <c r="AM13" s="15">
        <f>Table3[[#This Row],[PTS2]]/(3*Table3[[#This Row],[GP]])</f>
        <v>0.51282051282051277</v>
      </c>
      <c r="AN13">
        <f>(2*Table3[[#This Row],[GR]])+Table3[[#This Row],[PTS]]</f>
        <v>152</v>
      </c>
      <c r="AO13">
        <f>(3*Table3[[#This Row],[GR]])+Table3[[#This Row],[PTS2]]</f>
        <v>227</v>
      </c>
      <c r="AP13" s="20" t="str">
        <f>_xlfn.CONCAT(TEXT(Table3[[#This Row],[W]], "0"), "-", TEXT(Table3[[#This Row],[RL]],"0"), "-", TEXT(Table3[[#This Row],[OTL]]+Table3[[#This Row],[SOL]], "0"))</f>
        <v>7-6-0</v>
      </c>
      <c r="AQ13">
        <f>COUNTIFS(DataRegularSeason20242025!$D$3:$D$1315,Table3[[#This Row],[Teams]],DataRegularSeason20242025!$K$3:$K$1315,0)</f>
        <v>0</v>
      </c>
      <c r="AR13">
        <f>SUMIF(DataRegularSeason20242025!$D$3:$D$1315,$A13, DataRegularSeason20242025!$J$3:$J$1315)</f>
        <v>32</v>
      </c>
      <c r="AS13">
        <f>SUMIF(DataRegularSeason20242025!$D$3:$D$1315,$A13, DataRegularSeason20242025!$K$3:$K$1315)</f>
        <v>33</v>
      </c>
      <c r="AT13">
        <f>AR13-AS13</f>
        <v>-1</v>
      </c>
      <c r="AU13">
        <f>COUNTIFS(DataRegularSeason20242025!$E$3:$E$1315,Table3[[#This Row],[Teams]],DataRegularSeason20242025!$J$3:$J$1315,0)</f>
        <v>1</v>
      </c>
      <c r="AV13">
        <f>SUMIF(DataRegularSeason20242025!$E$3:$E$1315,$A13,DataRegularSeason20242025!$K$3:$K$1315)</f>
        <v>16</v>
      </c>
      <c r="AW13">
        <f>SUMIF(DataRegularSeason20242025!$E$3:$E$1315,$A13,DataRegularSeason20242025!$J$3:$J$1315)</f>
        <v>10</v>
      </c>
      <c r="AX13">
        <f>AV13-AW13</f>
        <v>6</v>
      </c>
      <c r="AY13">
        <f>AR13+AV13</f>
        <v>48</v>
      </c>
      <c r="AZ13">
        <f>AS13+AW13</f>
        <v>43</v>
      </c>
      <c r="BA13">
        <f>AY13-AZ13</f>
        <v>5</v>
      </c>
      <c r="BB13" s="17">
        <f>Table3[[#This Row],[GF]]/Table3[[#This Row],[GP]]</f>
        <v>3.6923076923076925</v>
      </c>
      <c r="BC13" s="17">
        <f>Table3[[#This Row],[GA]]/Table3[[#This Row],[GP]]</f>
        <v>3.3076923076923075</v>
      </c>
      <c r="BD13" s="17">
        <f>(Table3[[#This Row],[GF]]-Table3[[#This Row],[GA]])/Table3[[#This Row],[GP]]</f>
        <v>0.38461538461538464</v>
      </c>
      <c r="BE13">
        <f>COUNTIFS(DataRegularSeason20242025!$D$3:$D$1315,$A13,DataRegularSeason20242025!$H$3:$H$1315, $A13)</f>
        <v>4</v>
      </c>
      <c r="BF13">
        <f>COUNTIFS(DataRegularSeason20242025!$E$3:$E$1315,$A13,DataRegularSeason20242025!$H$3:$H$1315, $A13)</f>
        <v>5</v>
      </c>
      <c r="BG13">
        <f>BE13+BF13</f>
        <v>9</v>
      </c>
      <c r="BH13">
        <f>F13-BE13</f>
        <v>4</v>
      </c>
      <c r="BI13">
        <f>H13-BF13</f>
        <v>0</v>
      </c>
      <c r="BJ13">
        <f>BH13+BI13</f>
        <v>4</v>
      </c>
      <c r="BO13" t="s">
        <v>1481</v>
      </c>
      <c r="BP13">
        <f>(BP5/BP2)/2</f>
        <v>3.1533018867924527</v>
      </c>
    </row>
    <row r="14" spans="1:76" x14ac:dyDescent="0.25">
      <c r="A14" t="s">
        <v>18</v>
      </c>
      <c r="B14" t="s">
        <v>98</v>
      </c>
      <c r="C14" t="s">
        <v>81</v>
      </c>
      <c r="D14">
        <f>COUNTIFS(DataRegularSeason20242025!$D$3:$D$1315,$A14,DataRegularSeason20242025!$R$3:$R$1315,1,DataRegularSeason20242025!$N$3:$N$1315,1) + COUNTIFS(DataRegularSeason20242025!$E$3:$E$1315,$A14,DataRegularSeason20242025!$R$3:$R$1315,1,DataRegularSeason20242025!$N$3:$N$1315,1)</f>
        <v>8</v>
      </c>
      <c r="E14" s="15">
        <f>Table3[[#This Row],[Watched]]/Table3[[#This Row],[GP]]</f>
        <v>0.5714285714285714</v>
      </c>
      <c r="F14">
        <f>COUNTIFS(DataRegularSeason20242025!$N$3:$N$1315,1,DataRegularSeason20242025!$D$3:$D$1315,$A14)</f>
        <v>7</v>
      </c>
      <c r="G14">
        <f>41-Table3[[#This Row],[GP_A]]</f>
        <v>34</v>
      </c>
      <c r="H14">
        <f>COUNTIFS(DataRegularSeason20242025!$E$3:$E$1315,$A14,DataRegularSeason20242025!$N$3:$N$1315,1)</f>
        <v>7</v>
      </c>
      <c r="I14">
        <f>41-Table3[[#This Row],[GP_H]]</f>
        <v>34</v>
      </c>
      <c r="J14">
        <f>F14+H14</f>
        <v>14</v>
      </c>
      <c r="K14">
        <f>82-Table3[[#This Row],[GP]]</f>
        <v>68</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2</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7</v>
      </c>
      <c r="AC14">
        <f>Table3[[#This Row],[L_A]]+Table3[[#This Row],[L_H]]</f>
        <v>7</v>
      </c>
      <c r="AD14">
        <f>Table3[[#This Row],[RW_A]]+Table3[[#This Row],[RW_H]]</f>
        <v>7</v>
      </c>
      <c r="AE14">
        <f>Table3[[#This Row],[RL_A]]+Table3[[#This Row],[RL_H]]</f>
        <v>5</v>
      </c>
      <c r="AF14">
        <f>Table3[[#This Row],[OTW_A]]+Table3[[#This Row],[OTW_H]]</f>
        <v>0</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16</v>
      </c>
      <c r="AK14">
        <f>(3*(Table3[[#This Row],[RW_A]]+Table3[[#This Row],[RW_H]]))+(2*(Table3[[#This Row],[OTW_A]]+Table3[[#This Row],[SOW_A]]+Table3[[#This Row],[OTW_H]]+Table3[[#This Row],[SOW_H]]))+Table3[[#This Row],[OTL_A]]+Table3[[#This Row],[SOL_A]]+Table3[[#This Row],[OTL_H]]+Table3[[#This Row],[SOL_H]]</f>
        <v>23</v>
      </c>
      <c r="AL14" s="15">
        <f>Table3[[#This Row],[PTS]]/(2*Table3[[#This Row],[GP]])</f>
        <v>0.5714285714285714</v>
      </c>
      <c r="AM14" s="15">
        <f>Table3[[#This Row],[PTS2]]/(3*Table3[[#This Row],[GP]])</f>
        <v>0.54761904761904767</v>
      </c>
      <c r="AN14">
        <f>(2*Table3[[#This Row],[GR]])+Table3[[#This Row],[PTS]]</f>
        <v>152</v>
      </c>
      <c r="AO14">
        <f>(3*Table3[[#This Row],[GR]])+Table3[[#This Row],[PTS2]]</f>
        <v>227</v>
      </c>
      <c r="AP14" s="20" t="str">
        <f>_xlfn.CONCAT(TEXT(Table3[[#This Row],[W]], "0"), "-", TEXT(Table3[[#This Row],[RL]],"0"), "-", TEXT(Table3[[#This Row],[OTL]]+Table3[[#This Row],[SOL]], "0"))</f>
        <v>7-5-2</v>
      </c>
      <c r="AQ14">
        <f>COUNTIFS(DataRegularSeason20242025!$D$3:$D$1315,Table3[[#This Row],[Teams]],DataRegularSeason20242025!$K$3:$K$1315,0)</f>
        <v>0</v>
      </c>
      <c r="AR14">
        <f>SUMIF(DataRegularSeason20242025!$D$3:$D$1315,$A14, DataRegularSeason20242025!$J$3:$J$1315)</f>
        <v>18</v>
      </c>
      <c r="AS14">
        <f>SUMIF(DataRegularSeason20242025!$D$3:$D$1315,$A14, DataRegularSeason20242025!$K$3:$K$1315)</f>
        <v>23</v>
      </c>
      <c r="AT14">
        <f>AR14-AS14</f>
        <v>-5</v>
      </c>
      <c r="AU14">
        <f>COUNTIFS(DataRegularSeason20242025!$E$3:$E$1315,Table3[[#This Row],[Teams]],DataRegularSeason20242025!$J$3:$J$1315,0)</f>
        <v>1</v>
      </c>
      <c r="AV14">
        <f>SUMIF(DataRegularSeason20242025!$E$3:$E$1315,$A14,DataRegularSeason20242025!$K$3:$K$1315)</f>
        <v>25</v>
      </c>
      <c r="AW14">
        <f>SUMIF(DataRegularSeason20242025!$E$3:$E$1315,$A14,DataRegularSeason20242025!$J$3:$J$1315)</f>
        <v>16</v>
      </c>
      <c r="AX14">
        <f>AV14-AW14</f>
        <v>9</v>
      </c>
      <c r="AY14">
        <f>AR14+AV14</f>
        <v>43</v>
      </c>
      <c r="AZ14">
        <f>AS14+AW14</f>
        <v>39</v>
      </c>
      <c r="BA14">
        <f>AY14-AZ14</f>
        <v>4</v>
      </c>
      <c r="BB14" s="17">
        <f>Table3[[#This Row],[GF]]/Table3[[#This Row],[GP]]</f>
        <v>3.0714285714285716</v>
      </c>
      <c r="BC14" s="17">
        <f>Table3[[#This Row],[GA]]/Table3[[#This Row],[GP]]</f>
        <v>2.7857142857142856</v>
      </c>
      <c r="BD14" s="17">
        <f>(Table3[[#This Row],[GF]]-Table3[[#This Row],[GA]])/Table3[[#This Row],[GP]]</f>
        <v>0.2857142857142857</v>
      </c>
      <c r="BE14">
        <f>COUNTIFS(DataRegularSeason20242025!$D$3:$D$1315,$A14,DataRegularSeason20242025!$H$3:$H$1315, $A14)</f>
        <v>4</v>
      </c>
      <c r="BF14">
        <f>COUNTIFS(DataRegularSeason20242025!$E$3:$E$1315,$A14,DataRegularSeason20242025!$H$3:$H$1315, $A14)</f>
        <v>5</v>
      </c>
      <c r="BG14">
        <f>BE14+BF14</f>
        <v>9</v>
      </c>
      <c r="BH14">
        <f>F14-BE14</f>
        <v>3</v>
      </c>
      <c r="BI14">
        <f>H14-BF14</f>
        <v>2</v>
      </c>
      <c r="BJ14">
        <f>BH14+BI14</f>
        <v>5</v>
      </c>
    </row>
    <row r="15" spans="1:76"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7</v>
      </c>
      <c r="E15" s="15">
        <f>Table3[[#This Row],[Watched]]/Table3[[#This Row],[GP]]</f>
        <v>0.63636363636363635</v>
      </c>
      <c r="F15">
        <f>COUNTIFS(DataRegularSeason20242025!$N$3:$N$1315,1,DataRegularSeason20242025!$D$3:$D$1315,$A15)</f>
        <v>6</v>
      </c>
      <c r="G15">
        <f>41-Table3[[#This Row],[GP_A]]</f>
        <v>35</v>
      </c>
      <c r="H15">
        <f>COUNTIFS(DataRegularSeason20242025!$E$3:$E$1315,$A15,DataRegularSeason20242025!$N$3:$N$1315,1)</f>
        <v>5</v>
      </c>
      <c r="I15">
        <f>41-Table3[[#This Row],[GP_H]]</f>
        <v>36</v>
      </c>
      <c r="J15">
        <f>F15+H15</f>
        <v>11</v>
      </c>
      <c r="K15">
        <f>82-Table3[[#This Row],[GP]]</f>
        <v>71</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1</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4</v>
      </c>
      <c r="Y15">
        <f>COUNTIFS(DataRegularSeason20242025!$E$3:$E$1315,$A15, DataRegularSeason20242025!$S$3:$S$1315, $A15,DataRegularSeason20242025!$M$3:$M$1315,"REG")</f>
        <v>1</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6</v>
      </c>
      <c r="AC15">
        <f>Table3[[#This Row],[L_A]]+Table3[[#This Row],[L_H]]</f>
        <v>5</v>
      </c>
      <c r="AD15">
        <f>Table3[[#This Row],[RW_A]]+Table3[[#This Row],[RW_H]]</f>
        <v>5</v>
      </c>
      <c r="AE15">
        <f>Table3[[#This Row],[RL_A]]+Table3[[#This Row],[RL_H]]</f>
        <v>2</v>
      </c>
      <c r="AF15">
        <f>Table3[[#This Row],[OTW_A]]+Table3[[#This Row],[OTW_H]]</f>
        <v>1</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15</v>
      </c>
      <c r="AK15">
        <f>(3*(Table3[[#This Row],[RW_A]]+Table3[[#This Row],[RW_H]]))+(2*(Table3[[#This Row],[OTW_A]]+Table3[[#This Row],[SOW_A]]+Table3[[#This Row],[OTW_H]]+Table3[[#This Row],[SOW_H]]))+Table3[[#This Row],[OTL_A]]+Table3[[#This Row],[SOL_A]]+Table3[[#This Row],[OTL_H]]+Table3[[#This Row],[SOL_H]]</f>
        <v>20</v>
      </c>
      <c r="AL15" s="15">
        <f>Table3[[#This Row],[PTS]]/(2*Table3[[#This Row],[GP]])</f>
        <v>0.68181818181818177</v>
      </c>
      <c r="AM15" s="15">
        <f>Table3[[#This Row],[PTS2]]/(3*Table3[[#This Row],[GP]])</f>
        <v>0.60606060606060608</v>
      </c>
      <c r="AN15">
        <f>(2*Table3[[#This Row],[GR]])+Table3[[#This Row],[PTS]]</f>
        <v>157</v>
      </c>
      <c r="AO15">
        <f>(3*Table3[[#This Row],[GR]])+Table3[[#This Row],[PTS2]]</f>
        <v>233</v>
      </c>
      <c r="AP15" s="20" t="str">
        <f>_xlfn.CONCAT(TEXT(Table3[[#This Row],[W]], "0"), "-", TEXT(Table3[[#This Row],[RL]],"0"), "-", TEXT(Table3[[#This Row],[OTL]]+Table3[[#This Row],[SOL]], "0"))</f>
        <v>6-2-3</v>
      </c>
      <c r="AQ15">
        <f>COUNTIFS(DataRegularSeason20242025!$D$3:$D$1315,Table3[[#This Row],[Teams]],DataRegularSeason20242025!$K$3:$K$1315,0)</f>
        <v>1</v>
      </c>
      <c r="AR15">
        <f>SUMIF(DataRegularSeason20242025!$D$3:$D$1315,$A15, DataRegularSeason20242025!$J$3:$J$1315)</f>
        <v>21</v>
      </c>
      <c r="AS15">
        <f>SUMIF(DataRegularSeason20242025!$D$3:$D$1315,$A15, DataRegularSeason20242025!$K$3:$K$1315)</f>
        <v>12</v>
      </c>
      <c r="AT15">
        <f>AR15-AS15</f>
        <v>9</v>
      </c>
      <c r="AU15">
        <f>COUNTIFS(DataRegularSeason20242025!$E$3:$E$1315,Table3[[#This Row],[Teams]],DataRegularSeason20242025!$J$3:$J$1315,0)</f>
        <v>0</v>
      </c>
      <c r="AV15">
        <f>SUMIF(DataRegularSeason20242025!$E$3:$E$1315,$A15,DataRegularSeason20242025!$K$3:$K$1315)</f>
        <v>14</v>
      </c>
      <c r="AW15">
        <f>SUMIF(DataRegularSeason20242025!$E$3:$E$1315,$A15,DataRegularSeason20242025!$J$3:$J$1315)</f>
        <v>22</v>
      </c>
      <c r="AX15">
        <f>AV15-AW15</f>
        <v>-8</v>
      </c>
      <c r="AY15">
        <f>AR15+AV15</f>
        <v>35</v>
      </c>
      <c r="AZ15">
        <f>AS15+AW15</f>
        <v>34</v>
      </c>
      <c r="BA15">
        <f>AY15-AZ15</f>
        <v>1</v>
      </c>
      <c r="BB15" s="17">
        <f>Table3[[#This Row],[GF]]/Table3[[#This Row],[GP]]</f>
        <v>3.1818181818181817</v>
      </c>
      <c r="BC15" s="17">
        <f>Table3[[#This Row],[GA]]/Table3[[#This Row],[GP]]</f>
        <v>3.0909090909090908</v>
      </c>
      <c r="BD15" s="17">
        <f>(Table3[[#This Row],[GF]]-Table3[[#This Row],[GA]])/Table3[[#This Row],[GP]]</f>
        <v>9.0909090909090912E-2</v>
      </c>
      <c r="BE15">
        <f>COUNTIFS(DataRegularSeason20242025!$D$3:$D$1315,$A15,DataRegularSeason20242025!$H$3:$H$1315, $A15)</f>
        <v>4</v>
      </c>
      <c r="BF15">
        <f>COUNTIFS(DataRegularSeason20242025!$E$3:$E$1315,$A15,DataRegularSeason20242025!$H$3:$H$1315, $A15)</f>
        <v>3</v>
      </c>
      <c r="BG15">
        <f>BE15+BF15</f>
        <v>7</v>
      </c>
      <c r="BH15">
        <f>F15-BE15</f>
        <v>2</v>
      </c>
      <c r="BI15">
        <f>H15-BF15</f>
        <v>2</v>
      </c>
      <c r="BJ15">
        <f>BH15+BI15</f>
        <v>4</v>
      </c>
      <c r="BO15">
        <f>LARGE($AJ$2:$AJ$33,1)</f>
        <v>26</v>
      </c>
    </row>
    <row r="16" spans="1:76" x14ac:dyDescent="0.25">
      <c r="A16" t="s">
        <v>36</v>
      </c>
      <c r="B16" t="s">
        <v>98</v>
      </c>
      <c r="C16" t="s">
        <v>99</v>
      </c>
      <c r="D16">
        <f>COUNTIFS(DataRegularSeason20242025!$D$3:$D$1315,$A16,DataRegularSeason20242025!$R$3:$R$1315,1,DataRegularSeason20242025!$N$3:$N$1315,1) + COUNTIFS(DataRegularSeason20242025!$E$3:$E$1315,$A16,DataRegularSeason20242025!$R$3:$R$1315,1,DataRegularSeason20242025!$N$3:$N$1315,1)</f>
        <v>5</v>
      </c>
      <c r="E16" s="15">
        <f>Table3[[#This Row],[Watched]]/Table3[[#This Row],[GP]]</f>
        <v>0.41666666666666669</v>
      </c>
      <c r="F16">
        <f>COUNTIFS(DataRegularSeason20242025!$N$3:$N$1315,1,DataRegularSeason20242025!$D$3:$D$1315,$A16)</f>
        <v>5</v>
      </c>
      <c r="G16">
        <f>41-Table3[[#This Row],[GP_A]]</f>
        <v>36</v>
      </c>
      <c r="H16">
        <f>COUNTIFS(DataRegularSeason20242025!$E$3:$E$1315,$A16,DataRegularSeason20242025!$N$3:$N$1315,1)</f>
        <v>7</v>
      </c>
      <c r="I16">
        <f>41-Table3[[#This Row],[GP_H]]</f>
        <v>34</v>
      </c>
      <c r="J16">
        <f>F16+H16</f>
        <v>12</v>
      </c>
      <c r="K16">
        <f>82-Table3[[#This Row],[GP]]</f>
        <v>70</v>
      </c>
      <c r="L16">
        <f>COUNTIFS(DataRegularSeason20242025!$D$3:$D$1315,$A16, DataRegularSeason20242025!$L$3:$L$1315, $A16,DataRegularSeason20242025!$N$3:$N$1315,1)</f>
        <v>1</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2</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5</v>
      </c>
      <c r="AC16">
        <f>Table3[[#This Row],[L_A]]+Table3[[#This Row],[L_H]]</f>
        <v>7</v>
      </c>
      <c r="AD16">
        <f>Table3[[#This Row],[RW_A]]+Table3[[#This Row],[RW_H]]</f>
        <v>5</v>
      </c>
      <c r="AE16">
        <f>Table3[[#This Row],[RL_A]]+Table3[[#This Row],[RL_H]]</f>
        <v>5</v>
      </c>
      <c r="AF16">
        <f>Table3[[#This Row],[OTW_A]]+Table3[[#This Row],[OTW_H]]</f>
        <v>0</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12</v>
      </c>
      <c r="AK16">
        <f>(3*(Table3[[#This Row],[RW_A]]+Table3[[#This Row],[RW_H]]))+(2*(Table3[[#This Row],[OTW_A]]+Table3[[#This Row],[SOW_A]]+Table3[[#This Row],[OTW_H]]+Table3[[#This Row],[SOW_H]]))+Table3[[#This Row],[OTL_A]]+Table3[[#This Row],[SOL_A]]+Table3[[#This Row],[OTL_H]]+Table3[[#This Row],[SOL_H]]</f>
        <v>17</v>
      </c>
      <c r="AL16" s="15">
        <f>Table3[[#This Row],[PTS]]/(2*Table3[[#This Row],[GP]])</f>
        <v>0.5</v>
      </c>
      <c r="AM16" s="15">
        <f>Table3[[#This Row],[PTS2]]/(3*Table3[[#This Row],[GP]])</f>
        <v>0.47222222222222221</v>
      </c>
      <c r="AN16">
        <f>(2*Table3[[#This Row],[GR]])+Table3[[#This Row],[PTS]]</f>
        <v>152</v>
      </c>
      <c r="AO16">
        <f>(3*Table3[[#This Row],[GR]])+Table3[[#This Row],[PTS2]]</f>
        <v>227</v>
      </c>
      <c r="AP16" s="20" t="str">
        <f>_xlfn.CONCAT(TEXT(Table3[[#This Row],[W]], "0"), "-", TEXT(Table3[[#This Row],[RL]],"0"), "-", TEXT(Table3[[#This Row],[OTL]]+Table3[[#This Row],[SOL]], "0"))</f>
        <v>5-5-2</v>
      </c>
      <c r="AQ16">
        <f>COUNTIFS(DataRegularSeason20242025!$D$3:$D$1315,Table3[[#This Row],[Teams]],DataRegularSeason20242025!$K$3:$K$1315,0)</f>
        <v>0</v>
      </c>
      <c r="AR16">
        <f>SUMIF(DataRegularSeason20242025!$D$3:$D$1315,$A16, DataRegularSeason20242025!$J$3:$J$1315)</f>
        <v>14</v>
      </c>
      <c r="AS16">
        <f>SUMIF(DataRegularSeason20242025!$D$3:$D$1315,$A16, DataRegularSeason20242025!$K$3:$K$1315)</f>
        <v>20</v>
      </c>
      <c r="AT16">
        <f>AR16-AS16</f>
        <v>-6</v>
      </c>
      <c r="AU16">
        <f>COUNTIFS(DataRegularSeason20242025!$E$3:$E$1315,Table3[[#This Row],[Teams]],DataRegularSeason20242025!$J$3:$J$1315,0)</f>
        <v>1</v>
      </c>
      <c r="AV16">
        <f>SUMIF(DataRegularSeason20242025!$E$3:$E$1315,$A16,DataRegularSeason20242025!$K$3:$K$1315)</f>
        <v>26</v>
      </c>
      <c r="AW16">
        <f>SUMIF(DataRegularSeason20242025!$E$3:$E$1315,$A16,DataRegularSeason20242025!$J$3:$J$1315)</f>
        <v>20</v>
      </c>
      <c r="AX16">
        <f>AV16-AW16</f>
        <v>6</v>
      </c>
      <c r="AY16">
        <f>AR16+AV16</f>
        <v>40</v>
      </c>
      <c r="AZ16">
        <f>AS16+AW16</f>
        <v>40</v>
      </c>
      <c r="BA16">
        <f>AY16-AZ16</f>
        <v>0</v>
      </c>
      <c r="BB16" s="17">
        <f>Table3[[#This Row],[GF]]/Table3[[#This Row],[GP]]</f>
        <v>3.3333333333333335</v>
      </c>
      <c r="BC16" s="17">
        <f>Table3[[#This Row],[GA]]/Table3[[#This Row],[GP]]</f>
        <v>3.3333333333333335</v>
      </c>
      <c r="BD16" s="17">
        <f>(Table3[[#This Row],[GF]]-Table3[[#This Row],[GA]])/Table3[[#This Row],[GP]]</f>
        <v>0</v>
      </c>
      <c r="BE16">
        <f>COUNTIFS(DataRegularSeason20242025!$D$3:$D$1315,$A16,DataRegularSeason20242025!$H$3:$H$1315, $A16)</f>
        <v>2</v>
      </c>
      <c r="BF16">
        <f>COUNTIFS(DataRegularSeason20242025!$E$3:$E$1315,$A16,DataRegularSeason20242025!$H$3:$H$1315, $A16)</f>
        <v>2</v>
      </c>
      <c r="BG16">
        <f>BE16+BF16</f>
        <v>4</v>
      </c>
      <c r="BH16">
        <f>F16-BE16</f>
        <v>3</v>
      </c>
      <c r="BI16">
        <f>H16-BF16</f>
        <v>5</v>
      </c>
      <c r="BJ16">
        <f>BH16+BI16</f>
        <v>8</v>
      </c>
    </row>
    <row r="17" spans="1:64" x14ac:dyDescent="0.25">
      <c r="A17" t="s">
        <v>29</v>
      </c>
      <c r="B17" t="s">
        <v>98</v>
      </c>
      <c r="C17" t="s">
        <v>81</v>
      </c>
      <c r="D17">
        <f>COUNTIFS(DataRegularSeason20242025!$D$3:$D$1315,$A17,DataRegularSeason20242025!$R$3:$R$1315,1,DataRegularSeason20242025!$N$3:$N$1315,1) + COUNTIFS(DataRegularSeason20242025!$E$3:$E$1315,$A17,DataRegularSeason20242025!$R$3:$R$1315,1,DataRegularSeason20242025!$N$3:$N$1315,1)</f>
        <v>5</v>
      </c>
      <c r="E17" s="15">
        <f>Table3[[#This Row],[Watched]]/Table3[[#This Row],[GP]]</f>
        <v>0.38461538461538464</v>
      </c>
      <c r="F17">
        <f>COUNTIFS(DataRegularSeason20242025!$N$3:$N$1315,1,DataRegularSeason20242025!$D$3:$D$1315,$A17)</f>
        <v>5</v>
      </c>
      <c r="G17">
        <f>41-Table3[[#This Row],[GP_A]]</f>
        <v>36</v>
      </c>
      <c r="H17">
        <f>COUNTIFS(DataRegularSeason20242025!$E$3:$E$1315,$A17,DataRegularSeason20242025!$N$3:$N$1315,1)</f>
        <v>8</v>
      </c>
      <c r="I17">
        <f>41-Table3[[#This Row],[GP_H]]</f>
        <v>33</v>
      </c>
      <c r="J17">
        <f>F17+H17</f>
        <v>13</v>
      </c>
      <c r="K17">
        <f>82-Table3[[#This Row],[GP]]</f>
        <v>69</v>
      </c>
      <c r="L17">
        <f>COUNTIFS(DataRegularSeason20242025!$D$3:$D$1315,$A17, DataRegularSeason20242025!$L$3:$L$1315, $A17,DataRegularSeason20242025!$N$3:$N$1315,1)</f>
        <v>1</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4</v>
      </c>
      <c r="Q17">
        <f>COUNTIFS(DataRegularSeason20242025!$D$3:$D$1315,$A17, DataRegularSeason20242025!$S$3:$S$1315, $A17,DataRegularSeason20242025!$M$3:$M$1315,"REG")</f>
        <v>3</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4</v>
      </c>
      <c r="Y17">
        <f>COUNTIFS(DataRegularSeason20242025!$E$3:$E$1315,$A17, DataRegularSeason20242025!$S$3:$S$1315, $A17,DataRegularSeason20242025!$M$3:$M$1315,"REG")</f>
        <v>4</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5</v>
      </c>
      <c r="AC17">
        <f>Table3[[#This Row],[L_A]]+Table3[[#This Row],[L_H]]</f>
        <v>8</v>
      </c>
      <c r="AD17">
        <f>Table3[[#This Row],[RW_A]]+Table3[[#This Row],[RW_H]]</f>
        <v>5</v>
      </c>
      <c r="AE17">
        <f>Table3[[#This Row],[RL_A]]+Table3[[#This Row],[RL_H]]</f>
        <v>7</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11</v>
      </c>
      <c r="AK17">
        <f>(3*(Table3[[#This Row],[RW_A]]+Table3[[#This Row],[RW_H]]))+(2*(Table3[[#This Row],[OTW_A]]+Table3[[#This Row],[SOW_A]]+Table3[[#This Row],[OTW_H]]+Table3[[#This Row],[SOW_H]]))+Table3[[#This Row],[OTL_A]]+Table3[[#This Row],[SOL_A]]+Table3[[#This Row],[OTL_H]]+Table3[[#This Row],[SOL_H]]</f>
        <v>16</v>
      </c>
      <c r="AL17" s="15">
        <f>Table3[[#This Row],[PTS]]/(2*Table3[[#This Row],[GP]])</f>
        <v>0.42307692307692307</v>
      </c>
      <c r="AM17" s="15">
        <f>Table3[[#This Row],[PTS2]]/(3*Table3[[#This Row],[GP]])</f>
        <v>0.41025641025641024</v>
      </c>
      <c r="AN17">
        <f>(2*Table3[[#This Row],[GR]])+Table3[[#This Row],[PTS]]</f>
        <v>149</v>
      </c>
      <c r="AO17">
        <f>(3*Table3[[#This Row],[GR]])+Table3[[#This Row],[PTS2]]</f>
        <v>223</v>
      </c>
      <c r="AP17" s="20" t="str">
        <f>_xlfn.CONCAT(TEXT(Table3[[#This Row],[W]], "0"), "-", TEXT(Table3[[#This Row],[RL]],"0"), "-", TEXT(Table3[[#This Row],[OTL]]+Table3[[#This Row],[SOL]], "0"))</f>
        <v>5-7-1</v>
      </c>
      <c r="AQ17">
        <f>COUNTIFS(DataRegularSeason20242025!$D$3:$D$1315,Table3[[#This Row],[Teams]],DataRegularSeason20242025!$K$3:$K$1315,0)</f>
        <v>0</v>
      </c>
      <c r="AR17">
        <f>SUMIF(DataRegularSeason20242025!$D$3:$D$1315,$A17, DataRegularSeason20242025!$J$3:$J$1315)</f>
        <v>15</v>
      </c>
      <c r="AS17">
        <f>SUMIF(DataRegularSeason20242025!$D$3:$D$1315,$A17, DataRegularSeason20242025!$K$3:$K$1315)</f>
        <v>19</v>
      </c>
      <c r="AT17">
        <f>AR17-AS17</f>
        <v>-4</v>
      </c>
      <c r="AU17">
        <f>COUNTIFS(DataRegularSeason20242025!$E$3:$E$1315,Table3[[#This Row],[Teams]],DataRegularSeason20242025!$J$3:$J$1315,0)</f>
        <v>0</v>
      </c>
      <c r="AV17">
        <f>SUMIF(DataRegularSeason20242025!$E$3:$E$1315,$A17,DataRegularSeason20242025!$K$3:$K$1315)</f>
        <v>26</v>
      </c>
      <c r="AW17">
        <f>SUMIF(DataRegularSeason20242025!$E$3:$E$1315,$A17,DataRegularSeason20242025!$J$3:$J$1315)</f>
        <v>24</v>
      </c>
      <c r="AX17">
        <f>AV17-AW17</f>
        <v>2</v>
      </c>
      <c r="AY17">
        <f>AR17+AV17</f>
        <v>41</v>
      </c>
      <c r="AZ17">
        <f>AS17+AW17</f>
        <v>43</v>
      </c>
      <c r="BA17">
        <f>AY17-AZ17</f>
        <v>-2</v>
      </c>
      <c r="BB17" s="17">
        <f>Table3[[#This Row],[GF]]/Table3[[#This Row],[GP]]</f>
        <v>3.1538461538461537</v>
      </c>
      <c r="BC17" s="17">
        <f>Table3[[#This Row],[GA]]/Table3[[#This Row],[GP]]</f>
        <v>3.3076923076923075</v>
      </c>
      <c r="BD17" s="17">
        <f>(Table3[[#This Row],[GF]]-Table3[[#This Row],[GA]])/Table3[[#This Row],[GP]]</f>
        <v>-0.15384615384615385</v>
      </c>
      <c r="BE17">
        <f>COUNTIFS(DataRegularSeason20242025!$D$3:$D$1315,$A17,DataRegularSeason20242025!$H$3:$H$1315, $A17)</f>
        <v>2</v>
      </c>
      <c r="BF17">
        <f>COUNTIFS(DataRegularSeason20242025!$E$3:$E$1315,$A17,DataRegularSeason20242025!$H$3:$H$1315, $A17)</f>
        <v>4</v>
      </c>
      <c r="BG17">
        <f>BE17+BF17</f>
        <v>6</v>
      </c>
      <c r="BH17">
        <f>F17-BE17</f>
        <v>3</v>
      </c>
      <c r="BI17">
        <f>H17-BF17</f>
        <v>4</v>
      </c>
      <c r="BJ17">
        <f>BH17+BI17</f>
        <v>7</v>
      </c>
    </row>
    <row r="18" spans="1:64" x14ac:dyDescent="0.25">
      <c r="A18" t="s">
        <v>24</v>
      </c>
      <c r="B18" t="s">
        <v>97</v>
      </c>
      <c r="C18" t="s">
        <v>100</v>
      </c>
      <c r="D18">
        <f>COUNTIFS(DataRegularSeason20242025!$D$3:$D$1315,$A18,DataRegularSeason20242025!$R$3:$R$1315,1,DataRegularSeason20242025!$N$3:$N$1315,1) + COUNTIFS(DataRegularSeason20242025!$E$3:$E$1315,$A18,DataRegularSeason20242025!$R$3:$R$1315,1,DataRegularSeason20242025!$N$3:$N$1315,1)</f>
        <v>13</v>
      </c>
      <c r="E18" s="15">
        <f>Table3[[#This Row],[Watched]]/Table3[[#This Row],[GP]]</f>
        <v>0.9285714285714286</v>
      </c>
      <c r="F18">
        <f>COUNTIFS(DataRegularSeason20242025!$N$3:$N$1315,1,DataRegularSeason20242025!$D$3:$D$1315,$A18)</f>
        <v>7</v>
      </c>
      <c r="G18">
        <f>41-Table3[[#This Row],[GP_A]]</f>
        <v>34</v>
      </c>
      <c r="H18">
        <f>COUNTIFS(DataRegularSeason20242025!$E$3:$E$1315,$A18,DataRegularSeason20242025!$N$3:$N$1315,1)</f>
        <v>7</v>
      </c>
      <c r="I18">
        <f>41-Table3[[#This Row],[GP_H]]</f>
        <v>34</v>
      </c>
      <c r="J18">
        <f>F18+H18</f>
        <v>14</v>
      </c>
      <c r="K18">
        <f>82-Table3[[#This Row],[GP]]</f>
        <v>68</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2</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1</v>
      </c>
      <c r="X18">
        <f>H18-T18</f>
        <v>3</v>
      </c>
      <c r="Y18">
        <f>COUNTIFS(DataRegularSeason20242025!$E$3:$E$1315,$A18, DataRegularSeason20242025!$S$3:$S$1315, $A18,DataRegularSeason20242025!$M$3:$M$1315,"REG")</f>
        <v>3</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7</v>
      </c>
      <c r="AC18">
        <f>Table3[[#This Row],[L_A]]+Table3[[#This Row],[L_H]]</f>
        <v>7</v>
      </c>
      <c r="AD18">
        <f>Table3[[#This Row],[RW_A]]+Table3[[#This Row],[RW_H]]</f>
        <v>4</v>
      </c>
      <c r="AE18">
        <f>Table3[[#This Row],[RL_A]]+Table3[[#This Row],[RL_H]]</f>
        <v>5</v>
      </c>
      <c r="AF18">
        <f>Table3[[#This Row],[OTW_A]]+Table3[[#This Row],[OTW_H]]</f>
        <v>2</v>
      </c>
      <c r="AG18">
        <f>Table3[[#This Row],[OTL_A]]+Table3[[#This Row],[OTL_H]]</f>
        <v>2</v>
      </c>
      <c r="AH18">
        <f>Table3[[#This Row],[SOW_A]]+Table3[[#This Row],[SOW_H]]</f>
        <v>1</v>
      </c>
      <c r="AI18">
        <f>Table3[[#This Row],[SOL_A]]+Table3[[#This Row],[SOL_H]]</f>
        <v>0</v>
      </c>
      <c r="AJ18">
        <f>(2*(Table3[[#This Row],[W_A]]+Table3[[#This Row],[W_H]]))+Table3[[#This Row],[OTL_A]]+Table3[[#This Row],[SOL_A]]+Table3[[#This Row],[OTL_H]]+Table3[[#This Row],[SOL_H]]</f>
        <v>16</v>
      </c>
      <c r="AK18">
        <f>(3*(Table3[[#This Row],[RW_A]]+Table3[[#This Row],[RW_H]]))+(2*(Table3[[#This Row],[OTW_A]]+Table3[[#This Row],[SOW_A]]+Table3[[#This Row],[OTW_H]]+Table3[[#This Row],[SOW_H]]))+Table3[[#This Row],[OTL_A]]+Table3[[#This Row],[SOL_A]]+Table3[[#This Row],[OTL_H]]+Table3[[#This Row],[SOL_H]]</f>
        <v>20</v>
      </c>
      <c r="AL18" s="15">
        <f>Table3[[#This Row],[PTS]]/(2*Table3[[#This Row],[GP]])</f>
        <v>0.5714285714285714</v>
      </c>
      <c r="AM18" s="15">
        <f>Table3[[#This Row],[PTS2]]/(3*Table3[[#This Row],[GP]])</f>
        <v>0.47619047619047616</v>
      </c>
      <c r="AN18">
        <f>(2*Table3[[#This Row],[GR]])+Table3[[#This Row],[PTS]]</f>
        <v>152</v>
      </c>
      <c r="AO18">
        <f>(3*Table3[[#This Row],[GR]])+Table3[[#This Row],[PTS2]]</f>
        <v>224</v>
      </c>
      <c r="AP18" s="20" t="str">
        <f>_xlfn.CONCAT(TEXT(Table3[[#This Row],[W]], "0"), "-", TEXT(Table3[[#This Row],[RL]],"0"), "-", TEXT(Table3[[#This Row],[OTL]]+Table3[[#This Row],[SOL]], "0"))</f>
        <v>7-5-2</v>
      </c>
      <c r="AQ18">
        <f>COUNTIFS(DataRegularSeason20242025!$D$3:$D$1315,Table3[[#This Row],[Teams]],DataRegularSeason20242025!$K$3:$K$1315,0)</f>
        <v>0</v>
      </c>
      <c r="AR18">
        <f>SUMIF(DataRegularSeason20242025!$D$3:$D$1315,$A18, DataRegularSeason20242025!$J$3:$J$1315)</f>
        <v>18</v>
      </c>
      <c r="AS18">
        <f>SUMIF(DataRegularSeason20242025!$D$3:$D$1315,$A18, DataRegularSeason20242025!$K$3:$K$1315)</f>
        <v>24</v>
      </c>
      <c r="AT18">
        <f>AR18-AS18</f>
        <v>-6</v>
      </c>
      <c r="AU18">
        <f>COUNTIFS(DataRegularSeason20242025!$E$3:$E$1315,Table3[[#This Row],[Teams]],DataRegularSeason20242025!$J$3:$J$1315,0)</f>
        <v>1</v>
      </c>
      <c r="AV18">
        <f>SUMIF(DataRegularSeason20242025!$E$3:$E$1315,$A18,DataRegularSeason20242025!$K$3:$K$1315)</f>
        <v>23</v>
      </c>
      <c r="AW18">
        <f>SUMIF(DataRegularSeason20242025!$E$3:$E$1315,$A18,DataRegularSeason20242025!$J$3:$J$1315)</f>
        <v>20</v>
      </c>
      <c r="AX18">
        <f>AV18-AW18</f>
        <v>3</v>
      </c>
      <c r="AY18">
        <f>AR18+AV18</f>
        <v>41</v>
      </c>
      <c r="AZ18">
        <f>AS18+AW18</f>
        <v>44</v>
      </c>
      <c r="BA18">
        <f>AY18-AZ18</f>
        <v>-3</v>
      </c>
      <c r="BB18" s="17">
        <f>Table3[[#This Row],[GF]]/Table3[[#This Row],[GP]]</f>
        <v>2.9285714285714284</v>
      </c>
      <c r="BC18" s="17">
        <f>Table3[[#This Row],[GA]]/Table3[[#This Row],[GP]]</f>
        <v>3.1428571428571428</v>
      </c>
      <c r="BD18" s="17">
        <f>(Table3[[#This Row],[GF]]-Table3[[#This Row],[GA]])/Table3[[#This Row],[GP]]</f>
        <v>-0.21428571428571427</v>
      </c>
      <c r="BE18">
        <f>COUNTIFS(DataRegularSeason20242025!$D$3:$D$1315,$A18,DataRegularSeason20242025!$H$3:$H$1315, $A18)</f>
        <v>6</v>
      </c>
      <c r="BF18">
        <f>COUNTIFS(DataRegularSeason20242025!$E$3:$E$1315,$A18,DataRegularSeason20242025!$H$3:$H$1315, $A18)</f>
        <v>7</v>
      </c>
      <c r="BG18">
        <f>BE18+BF18</f>
        <v>13</v>
      </c>
      <c r="BH18">
        <f>F18-BE18</f>
        <v>1</v>
      </c>
      <c r="BI18">
        <f>H18-BF18</f>
        <v>0</v>
      </c>
      <c r="BJ18">
        <f>BH18+BI18</f>
        <v>1</v>
      </c>
    </row>
    <row r="19" spans="1:64" x14ac:dyDescent="0.25">
      <c r="A19" t="s">
        <v>31</v>
      </c>
      <c r="B19" t="s">
        <v>98</v>
      </c>
      <c r="C19" t="s">
        <v>81</v>
      </c>
      <c r="D19">
        <f>COUNTIFS(DataRegularSeason20242025!$D$3:$D$1315,$A19,DataRegularSeason20242025!$R$3:$R$1315,1,DataRegularSeason20242025!$N$3:$N$1315,1) + COUNTIFS(DataRegularSeason20242025!$E$3:$E$1315,$A19,DataRegularSeason20242025!$R$3:$R$1315,1,DataRegularSeason20242025!$N$3:$N$1315,1)</f>
        <v>7</v>
      </c>
      <c r="E19" s="15">
        <f>Table3[[#This Row],[Watched]]/Table3[[#This Row],[GP]]</f>
        <v>0.58333333333333337</v>
      </c>
      <c r="F19">
        <f>COUNTIFS(DataRegularSeason20242025!$N$3:$N$1315,1,DataRegularSeason20242025!$D$3:$D$1315,$A19)</f>
        <v>5</v>
      </c>
      <c r="G19">
        <f>41-Table3[[#This Row],[GP_A]]</f>
        <v>36</v>
      </c>
      <c r="H19">
        <f>COUNTIFS(DataRegularSeason20242025!$E$3:$E$1315,$A19,DataRegularSeason20242025!$N$3:$N$1315,1)</f>
        <v>7</v>
      </c>
      <c r="I19">
        <f>41-Table3[[#This Row],[GP_H]]</f>
        <v>34</v>
      </c>
      <c r="J19">
        <f>F19+H19</f>
        <v>12</v>
      </c>
      <c r="K19">
        <f>82-Table3[[#This Row],[GP]]</f>
        <v>70</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2</v>
      </c>
      <c r="Q19">
        <f>COUNTIFS(DataRegularSeason20242025!$D$3:$D$1315,$A19, DataRegularSeason20242025!$S$3:$S$1315, $A19,DataRegularSeason20242025!$M$3:$M$1315,"REG")</f>
        <v>2</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4</v>
      </c>
      <c r="Y19">
        <f>COUNTIFS(DataRegularSeason20242025!$E$3:$E$1315,$A19, DataRegularSeason20242025!$S$3:$S$1315, $A19,DataRegularSeason20242025!$M$3:$M$1315,"REG")</f>
        <v>3</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6</v>
      </c>
      <c r="AC19">
        <f>Table3[[#This Row],[L_A]]+Table3[[#This Row],[L_H]]</f>
        <v>6</v>
      </c>
      <c r="AD19">
        <f>Table3[[#This Row],[RW_A]]+Table3[[#This Row],[RW_H]]</f>
        <v>6</v>
      </c>
      <c r="AE19">
        <f>Table3[[#This Row],[RL_A]]+Table3[[#This Row],[RL_H]]</f>
        <v>5</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13</v>
      </c>
      <c r="AK19">
        <f>(3*(Table3[[#This Row],[RW_A]]+Table3[[#This Row],[RW_H]]))+(2*(Table3[[#This Row],[OTW_A]]+Table3[[#This Row],[SOW_A]]+Table3[[#This Row],[OTW_H]]+Table3[[#This Row],[SOW_H]]))+Table3[[#This Row],[OTL_A]]+Table3[[#This Row],[SOL_A]]+Table3[[#This Row],[OTL_H]]+Table3[[#This Row],[SOL_H]]</f>
        <v>19</v>
      </c>
      <c r="AL19" s="15">
        <f>Table3[[#This Row],[PTS]]/(2*Table3[[#This Row],[GP]])</f>
        <v>0.54166666666666663</v>
      </c>
      <c r="AM19" s="15">
        <f>Table3[[#This Row],[PTS2]]/(3*Table3[[#This Row],[GP]])</f>
        <v>0.52777777777777779</v>
      </c>
      <c r="AN19">
        <f>(2*Table3[[#This Row],[GR]])+Table3[[#This Row],[PTS]]</f>
        <v>153</v>
      </c>
      <c r="AO19">
        <f>(3*Table3[[#This Row],[GR]])+Table3[[#This Row],[PTS2]]</f>
        <v>229</v>
      </c>
      <c r="AP19" s="20" t="str">
        <f>_xlfn.CONCAT(TEXT(Table3[[#This Row],[W]], "0"), "-", TEXT(Table3[[#This Row],[RL]],"0"), "-", TEXT(Table3[[#This Row],[OTL]]+Table3[[#This Row],[SOL]], "0"))</f>
        <v>6-5-1</v>
      </c>
      <c r="AQ19">
        <f>COUNTIFS(DataRegularSeason20242025!$D$3:$D$1315,Table3[[#This Row],[Teams]],DataRegularSeason20242025!$K$3:$K$1315,0)</f>
        <v>1</v>
      </c>
      <c r="AR19">
        <f>SUMIF(DataRegularSeason20242025!$D$3:$D$1315,$A19, DataRegularSeason20242025!$J$3:$J$1315)</f>
        <v>14</v>
      </c>
      <c r="AS19">
        <f>SUMIF(DataRegularSeason20242025!$D$3:$D$1315,$A19, DataRegularSeason20242025!$K$3:$K$1315)</f>
        <v>12</v>
      </c>
      <c r="AT19">
        <f>AR19-AS19</f>
        <v>2</v>
      </c>
      <c r="AU19">
        <f>COUNTIFS(DataRegularSeason20242025!$E$3:$E$1315,Table3[[#This Row],[Teams]],DataRegularSeason20242025!$J$3:$J$1315,0)</f>
        <v>1</v>
      </c>
      <c r="AV19">
        <f>SUMIF(DataRegularSeason20242025!$E$3:$E$1315,$A19,DataRegularSeason20242025!$K$3:$K$1315)</f>
        <v>19</v>
      </c>
      <c r="AW19">
        <f>SUMIF(DataRegularSeason20242025!$E$3:$E$1315,$A19,DataRegularSeason20242025!$J$3:$J$1315)</f>
        <v>24</v>
      </c>
      <c r="AX19">
        <f>AV19-AW19</f>
        <v>-5</v>
      </c>
      <c r="AY19">
        <f>AR19+AV19</f>
        <v>33</v>
      </c>
      <c r="AZ19">
        <f>AS19+AW19</f>
        <v>36</v>
      </c>
      <c r="BA19">
        <f>AY19-AZ19</f>
        <v>-3</v>
      </c>
      <c r="BB19" s="17">
        <f>Table3[[#This Row],[GF]]/Table3[[#This Row],[GP]]</f>
        <v>2.75</v>
      </c>
      <c r="BC19" s="17">
        <f>Table3[[#This Row],[GA]]/Table3[[#This Row],[GP]]</f>
        <v>3</v>
      </c>
      <c r="BD19" s="17">
        <f>(Table3[[#This Row],[GF]]-Table3[[#This Row],[GA]])/Table3[[#This Row],[GP]]</f>
        <v>-0.25</v>
      </c>
      <c r="BE19">
        <f>COUNTIFS(DataRegularSeason20242025!$D$3:$D$1315,$A19,DataRegularSeason20242025!$H$3:$H$1315, $A19)</f>
        <v>1</v>
      </c>
      <c r="BF19">
        <f>COUNTIFS(DataRegularSeason20242025!$E$3:$E$1315,$A19,DataRegularSeason20242025!$H$3:$H$1315, $A19)</f>
        <v>1</v>
      </c>
      <c r="BG19">
        <f>BE19+BF19</f>
        <v>2</v>
      </c>
      <c r="BH19">
        <f>F19-BE19</f>
        <v>4</v>
      </c>
      <c r="BI19">
        <f>H19-BF19</f>
        <v>6</v>
      </c>
      <c r="BJ19">
        <f>BH19+BI19</f>
        <v>10</v>
      </c>
    </row>
    <row r="20" spans="1:64" x14ac:dyDescent="0.25">
      <c r="A20" t="s">
        <v>12</v>
      </c>
      <c r="B20" t="s">
        <v>97</v>
      </c>
      <c r="C20" t="s">
        <v>100</v>
      </c>
      <c r="D20">
        <f>COUNTIFS(DataRegularSeason20242025!$D$3:$D$1315,$A20,DataRegularSeason20242025!$R$3:$R$1315,1,DataRegularSeason20242025!$N$3:$N$1315,1) + COUNTIFS(DataRegularSeason20242025!$E$3:$E$1315,$A20,DataRegularSeason20242025!$R$3:$R$1315,1,DataRegularSeason20242025!$N$3:$N$1315,1)</f>
        <v>7</v>
      </c>
      <c r="E20" s="15">
        <f>Table3[[#This Row],[Watched]]/Table3[[#This Row],[GP]]</f>
        <v>0.5</v>
      </c>
      <c r="F20">
        <f>COUNTIFS(DataRegularSeason20242025!$N$3:$N$1315,1,DataRegularSeason20242025!$D$3:$D$1315,$A20)</f>
        <v>8</v>
      </c>
      <c r="G20">
        <f>41-Table3[[#This Row],[GP_A]]</f>
        <v>33</v>
      </c>
      <c r="H20">
        <f>COUNTIFS(DataRegularSeason20242025!$E$3:$E$1315,$A20,DataRegularSeason20242025!$N$3:$N$1315,1)</f>
        <v>6</v>
      </c>
      <c r="I20">
        <f>41-Table3[[#This Row],[GP_H]]</f>
        <v>35</v>
      </c>
      <c r="J20">
        <f>F20+H20</f>
        <v>14</v>
      </c>
      <c r="K20">
        <f>82-Table3[[#This Row],[GP]]</f>
        <v>68</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1</v>
      </c>
      <c r="P20">
        <f>F20-L20</f>
        <v>5</v>
      </c>
      <c r="Q20">
        <f>COUNTIFS(DataRegularSeason20242025!$D$3:$D$1315,$A20, DataRegularSeason20242025!$S$3:$S$1315, $A20,DataRegularSeason20242025!$M$3:$M$1315,"REG")</f>
        <v>5</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4</v>
      </c>
      <c r="Y20">
        <f>COUNTIFS(DataRegularSeason20242025!$E$3:$E$1315,$A20, DataRegularSeason20242025!$S$3:$S$1315, $A20,DataRegularSeason20242025!$M$3:$M$1315,"REG")</f>
        <v>3</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5</v>
      </c>
      <c r="AC20">
        <f>Table3[[#This Row],[L_A]]+Table3[[#This Row],[L_H]]</f>
        <v>9</v>
      </c>
      <c r="AD20">
        <f>Table3[[#This Row],[RW_A]]+Table3[[#This Row],[RW_H]]</f>
        <v>3</v>
      </c>
      <c r="AE20">
        <f>Table3[[#This Row],[RL_A]]+Table3[[#This Row],[RL_H]]</f>
        <v>8</v>
      </c>
      <c r="AF20">
        <f>Table3[[#This Row],[OTW_A]]+Table3[[#This Row],[OTW_H]]</f>
        <v>1</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11</v>
      </c>
      <c r="AK20">
        <f>(3*(Table3[[#This Row],[RW_A]]+Table3[[#This Row],[RW_H]]))+(2*(Table3[[#This Row],[OTW_A]]+Table3[[#This Row],[SOW_A]]+Table3[[#This Row],[OTW_H]]+Table3[[#This Row],[SOW_H]]))+Table3[[#This Row],[OTL_A]]+Table3[[#This Row],[SOL_A]]+Table3[[#This Row],[OTL_H]]+Table3[[#This Row],[SOL_H]]</f>
        <v>14</v>
      </c>
      <c r="AL20" s="15">
        <f>Table3[[#This Row],[PTS]]/(2*Table3[[#This Row],[GP]])</f>
        <v>0.39285714285714285</v>
      </c>
      <c r="AM20" s="15">
        <f>Table3[[#This Row],[PTS2]]/(3*Table3[[#This Row],[GP]])</f>
        <v>0.33333333333333331</v>
      </c>
      <c r="AN20">
        <f>(2*Table3[[#This Row],[GR]])+Table3[[#This Row],[PTS]]</f>
        <v>147</v>
      </c>
      <c r="AO20">
        <f>(3*Table3[[#This Row],[GR]])+Table3[[#This Row],[PTS2]]</f>
        <v>218</v>
      </c>
      <c r="AP20" s="20" t="str">
        <f>_xlfn.CONCAT(TEXT(Table3[[#This Row],[W]], "0"), "-", TEXT(Table3[[#This Row],[RL]],"0"), "-", TEXT(Table3[[#This Row],[OTL]]+Table3[[#This Row],[SOL]], "0"))</f>
        <v>5-8-1</v>
      </c>
      <c r="AQ20">
        <f>COUNTIFS(DataRegularSeason20242025!$D$3:$D$1315,Table3[[#This Row],[Teams]],DataRegularSeason20242025!$K$3:$K$1315,0)</f>
        <v>0</v>
      </c>
      <c r="AR20">
        <f>SUMIF(DataRegularSeason20242025!$D$3:$D$1315,$A20, DataRegularSeason20242025!$J$3:$J$1315)</f>
        <v>24</v>
      </c>
      <c r="AS20">
        <f>SUMIF(DataRegularSeason20242025!$D$3:$D$1315,$A20, DataRegularSeason20242025!$K$3:$K$1315)</f>
        <v>26</v>
      </c>
      <c r="AT20">
        <f>AR20-AS20</f>
        <v>-2</v>
      </c>
      <c r="AU20">
        <f>COUNTIFS(DataRegularSeason20242025!$E$3:$E$1315,Table3[[#This Row],[Teams]],DataRegularSeason20242025!$J$3:$J$1315,0)</f>
        <v>0</v>
      </c>
      <c r="AV20">
        <f>SUMIF(DataRegularSeason20242025!$E$3:$E$1315,$A20,DataRegularSeason20242025!$K$3:$K$1315)</f>
        <v>16</v>
      </c>
      <c r="AW20">
        <f>SUMIF(DataRegularSeason20242025!$E$3:$E$1315,$A20,DataRegularSeason20242025!$J$3:$J$1315)</f>
        <v>19</v>
      </c>
      <c r="AX20">
        <f>AV20-AW20</f>
        <v>-3</v>
      </c>
      <c r="AY20">
        <f>AR20+AV20</f>
        <v>40</v>
      </c>
      <c r="AZ20">
        <f>AS20+AW20</f>
        <v>45</v>
      </c>
      <c r="BA20">
        <f>AY20-AZ20</f>
        <v>-5</v>
      </c>
      <c r="BB20" s="17">
        <f>Table3[[#This Row],[GF]]/Table3[[#This Row],[GP]]</f>
        <v>2.8571428571428572</v>
      </c>
      <c r="BC20" s="17">
        <f>Table3[[#This Row],[GA]]/Table3[[#This Row],[GP]]</f>
        <v>3.2142857142857144</v>
      </c>
      <c r="BD20" s="17">
        <f>(Table3[[#This Row],[GF]]-Table3[[#This Row],[GA]])/Table3[[#This Row],[GP]]</f>
        <v>-0.35714285714285715</v>
      </c>
      <c r="BE20">
        <f>COUNTIFS(DataRegularSeason20242025!$D$3:$D$1315,$A20,DataRegularSeason20242025!$H$3:$H$1315, $A20)</f>
        <v>2</v>
      </c>
      <c r="BF20">
        <f>COUNTIFS(DataRegularSeason20242025!$E$3:$E$1315,$A20,DataRegularSeason20242025!$H$3:$H$1315, $A20)</f>
        <v>1</v>
      </c>
      <c r="BG20">
        <f>BE20+BF20</f>
        <v>3</v>
      </c>
      <c r="BH20">
        <f>F20-BE20</f>
        <v>6</v>
      </c>
      <c r="BI20">
        <f>H20-BF20</f>
        <v>5</v>
      </c>
      <c r="BJ20">
        <f>BH20+BI20</f>
        <v>11</v>
      </c>
    </row>
    <row r="21" spans="1:64"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6</v>
      </c>
      <c r="E21" s="15">
        <f>Table3[[#This Row],[Watched]]/Table3[[#This Row],[GP]]</f>
        <v>0.46153846153846156</v>
      </c>
      <c r="F21">
        <f>COUNTIFS(DataRegularSeason20242025!$N$3:$N$1315,1,DataRegularSeason20242025!$D$3:$D$1315,$A21)</f>
        <v>7</v>
      </c>
      <c r="G21">
        <f>41-Table3[[#This Row],[GP_A]]</f>
        <v>34</v>
      </c>
      <c r="H21">
        <f>COUNTIFS(DataRegularSeason20242025!$E$3:$E$1315,$A21,DataRegularSeason20242025!$N$3:$N$1315,1)</f>
        <v>6</v>
      </c>
      <c r="I21">
        <f>41-Table3[[#This Row],[GP_H]]</f>
        <v>35</v>
      </c>
      <c r="J21">
        <f>F21+H21</f>
        <v>13</v>
      </c>
      <c r="K21">
        <f>82-Table3[[#This Row],[GP]]</f>
        <v>69</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4</v>
      </c>
      <c r="Q21">
        <f>COUNTIFS(DataRegularSeason20242025!$D$3:$D$1315,$A21, DataRegularSeason20242025!$S$3:$S$1315, $A21,DataRegularSeason20242025!$M$3:$M$1315,"REG")</f>
        <v>4</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4</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7</v>
      </c>
      <c r="AC21">
        <f>Table3[[#This Row],[L_A]]+Table3[[#This Row],[L_H]]</f>
        <v>6</v>
      </c>
      <c r="AD21">
        <f>Table3[[#This Row],[RW_A]]+Table3[[#This Row],[RW_H]]</f>
        <v>5</v>
      </c>
      <c r="AE21">
        <f>Table3[[#This Row],[RL_A]]+Table3[[#This Row],[RL_H]]</f>
        <v>6</v>
      </c>
      <c r="AF21">
        <f>Table3[[#This Row],[OTW_A]]+Table3[[#This Row],[OTW_H]]</f>
        <v>2</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14</v>
      </c>
      <c r="AK21">
        <f>(3*(Table3[[#This Row],[RW_A]]+Table3[[#This Row],[RW_H]]))+(2*(Table3[[#This Row],[OTW_A]]+Table3[[#This Row],[SOW_A]]+Table3[[#This Row],[OTW_H]]+Table3[[#This Row],[SOW_H]]))+Table3[[#This Row],[OTL_A]]+Table3[[#This Row],[SOL_A]]+Table3[[#This Row],[OTL_H]]+Table3[[#This Row],[SOL_H]]</f>
        <v>19</v>
      </c>
      <c r="AL21" s="15">
        <f>Table3[[#This Row],[PTS]]/(2*Table3[[#This Row],[GP]])</f>
        <v>0.53846153846153844</v>
      </c>
      <c r="AM21" s="15">
        <f>Table3[[#This Row],[PTS2]]/(3*Table3[[#This Row],[GP]])</f>
        <v>0.48717948717948717</v>
      </c>
      <c r="AN21">
        <f>(2*Table3[[#This Row],[GR]])+Table3[[#This Row],[PTS]]</f>
        <v>152</v>
      </c>
      <c r="AO21">
        <f>(3*Table3[[#This Row],[GR]])+Table3[[#This Row],[PTS2]]</f>
        <v>226</v>
      </c>
      <c r="AP21" s="20" t="str">
        <f>_xlfn.CONCAT(TEXT(Table3[[#This Row],[W]], "0"), "-", TEXT(Table3[[#This Row],[RL]],"0"), "-", TEXT(Table3[[#This Row],[OTL]]+Table3[[#This Row],[SOL]], "0"))</f>
        <v>7-6-0</v>
      </c>
      <c r="AQ21">
        <f>COUNTIFS(DataRegularSeason20242025!$D$3:$D$1315,Table3[[#This Row],[Teams]],DataRegularSeason20242025!$K$3:$K$1315,0)</f>
        <v>0</v>
      </c>
      <c r="AR21">
        <f>SUMIF(DataRegularSeason20242025!$D$3:$D$1315,$A21, DataRegularSeason20242025!$J$3:$J$1315)</f>
        <v>20</v>
      </c>
      <c r="AS21">
        <f>SUMIF(DataRegularSeason20242025!$D$3:$D$1315,$A21, DataRegularSeason20242025!$K$3:$K$1315)</f>
        <v>26</v>
      </c>
      <c r="AT21">
        <f>AR21-AS21</f>
        <v>-6</v>
      </c>
      <c r="AU21">
        <f>COUNTIFS(DataRegularSeason20242025!$E$3:$E$1315,Table3[[#This Row],[Teams]],DataRegularSeason20242025!$J$3:$J$1315,0)</f>
        <v>1</v>
      </c>
      <c r="AV21">
        <f>SUMIF(DataRegularSeason20242025!$E$3:$E$1315,$A21,DataRegularSeason20242025!$K$3:$K$1315)</f>
        <v>15</v>
      </c>
      <c r="AW21">
        <f>SUMIF(DataRegularSeason20242025!$E$3:$E$1315,$A21,DataRegularSeason20242025!$J$3:$J$1315)</f>
        <v>14</v>
      </c>
      <c r="AX21">
        <f>AV21-AW21</f>
        <v>1</v>
      </c>
      <c r="AY21">
        <f>AR21+AV21</f>
        <v>35</v>
      </c>
      <c r="AZ21">
        <f>AS21+AW21</f>
        <v>40</v>
      </c>
      <c r="BA21">
        <f>AY21-AZ21</f>
        <v>-5</v>
      </c>
      <c r="BB21" s="17">
        <f>Table3[[#This Row],[GF]]/Table3[[#This Row],[GP]]</f>
        <v>2.6923076923076925</v>
      </c>
      <c r="BC21" s="17">
        <f>Table3[[#This Row],[GA]]/Table3[[#This Row],[GP]]</f>
        <v>3.0769230769230771</v>
      </c>
      <c r="BD21" s="17">
        <f>(Table3[[#This Row],[GF]]-Table3[[#This Row],[GA]])/Table3[[#This Row],[GP]]</f>
        <v>-0.38461538461538464</v>
      </c>
      <c r="BE21">
        <f>COUNTIFS(DataRegularSeason20242025!$D$3:$D$1315,$A21,DataRegularSeason20242025!$H$3:$H$1315, $A21)</f>
        <v>6</v>
      </c>
      <c r="BF21">
        <f>COUNTIFS(DataRegularSeason20242025!$E$3:$E$1315,$A21,DataRegularSeason20242025!$H$3:$H$1315, $A21)</f>
        <v>4</v>
      </c>
      <c r="BG21">
        <f>BE21+BF21</f>
        <v>10</v>
      </c>
      <c r="BH21">
        <f>F21-BE21</f>
        <v>1</v>
      </c>
      <c r="BI21">
        <f>H21-BF21</f>
        <v>2</v>
      </c>
      <c r="BJ21">
        <f>BH21+BI21</f>
        <v>3</v>
      </c>
    </row>
    <row r="22" spans="1:64" x14ac:dyDescent="0.25">
      <c r="A22" t="s">
        <v>17</v>
      </c>
      <c r="B22" t="s">
        <v>97</v>
      </c>
      <c r="C22" t="s">
        <v>95</v>
      </c>
      <c r="D22">
        <f>COUNTIFS(DataRegularSeason20242025!$D$3:$D$1315,$A22,DataRegularSeason20242025!$R$3:$R$1315,1,DataRegularSeason20242025!$N$3:$N$1315,1) + COUNTIFS(DataRegularSeason20242025!$E$3:$E$1315,$A22,DataRegularSeason20242025!$R$3:$R$1315,1,DataRegularSeason20242025!$N$3:$N$1315,1)</f>
        <v>9</v>
      </c>
      <c r="E22" s="15">
        <f>Table3[[#This Row],[Watched]]/Table3[[#This Row],[GP]]</f>
        <v>0.6428571428571429</v>
      </c>
      <c r="F22">
        <f>COUNTIFS(DataRegularSeason20242025!$N$3:$N$1315,1,DataRegularSeason20242025!$D$3:$D$1315,$A22)</f>
        <v>9</v>
      </c>
      <c r="G22">
        <f>41-Table3[[#This Row],[GP_A]]</f>
        <v>32</v>
      </c>
      <c r="H22">
        <f>COUNTIFS(DataRegularSeason20242025!$E$3:$E$1315,$A22,DataRegularSeason20242025!$N$3:$N$1315,1)</f>
        <v>5</v>
      </c>
      <c r="I22">
        <f>41-Table3[[#This Row],[GP_H]]</f>
        <v>36</v>
      </c>
      <c r="J22">
        <f>F22+H22</f>
        <v>14</v>
      </c>
      <c r="K22">
        <f>82-Table3[[#This Row],[GP]]</f>
        <v>68</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5</v>
      </c>
      <c r="Q22">
        <f>COUNTIFS(DataRegularSeason20242025!$D$3:$D$1315,$A22, DataRegularSeason20242025!$S$3:$S$1315, $A22,DataRegularSeason20242025!$M$3:$M$1315,"REG")</f>
        <v>4</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1</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4</v>
      </c>
      <c r="Y22">
        <f>COUNTIFS(DataRegularSeason20242025!$E$3:$E$1315,$A22, DataRegularSeason20242025!$S$3:$S$1315, $A22,DataRegularSeason20242025!$M$3:$M$1315,"REG")</f>
        <v>4</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5</v>
      </c>
      <c r="AC22">
        <f>Table3[[#This Row],[L_A]]+Table3[[#This Row],[L_H]]</f>
        <v>9</v>
      </c>
      <c r="AD22">
        <f>Table3[[#This Row],[RW_A]]+Table3[[#This Row],[RW_H]]</f>
        <v>4</v>
      </c>
      <c r="AE22">
        <f>Table3[[#This Row],[RL_A]]+Table3[[#This Row],[RL_H]]</f>
        <v>8</v>
      </c>
      <c r="AF22">
        <f>Table3[[#This Row],[OTW_A]]+Table3[[#This Row],[OTW_H]]</f>
        <v>0</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11</v>
      </c>
      <c r="AK22">
        <f>(3*(Table3[[#This Row],[RW_A]]+Table3[[#This Row],[RW_H]]))+(2*(Table3[[#This Row],[OTW_A]]+Table3[[#This Row],[SOW_A]]+Table3[[#This Row],[OTW_H]]+Table3[[#This Row],[SOW_H]]))+Table3[[#This Row],[OTL_A]]+Table3[[#This Row],[SOL_A]]+Table3[[#This Row],[OTL_H]]+Table3[[#This Row],[SOL_H]]</f>
        <v>15</v>
      </c>
      <c r="AL22" s="15">
        <f>Table3[[#This Row],[PTS]]/(2*Table3[[#This Row],[GP]])</f>
        <v>0.39285714285714285</v>
      </c>
      <c r="AM22" s="15">
        <f>Table3[[#This Row],[PTS2]]/(3*Table3[[#This Row],[GP]])</f>
        <v>0.35714285714285715</v>
      </c>
      <c r="AN22">
        <f>(2*Table3[[#This Row],[GR]])+Table3[[#This Row],[PTS]]</f>
        <v>147</v>
      </c>
      <c r="AO22">
        <f>(3*Table3[[#This Row],[GR]])+Table3[[#This Row],[PTS2]]</f>
        <v>219</v>
      </c>
      <c r="AP22" s="20" t="str">
        <f>_xlfn.CONCAT(TEXT(Table3[[#This Row],[W]], "0"), "-", TEXT(Table3[[#This Row],[RL]],"0"), "-", TEXT(Table3[[#This Row],[OTL]]+Table3[[#This Row],[SOL]], "0"))</f>
        <v>5-8-1</v>
      </c>
      <c r="AQ22">
        <f>COUNTIFS(DataRegularSeason20242025!$D$3:$D$1315,Table3[[#This Row],[Teams]],DataRegularSeason20242025!$K$3:$K$1315,0)</f>
        <v>0</v>
      </c>
      <c r="AR22">
        <f>SUMIF(DataRegularSeason20242025!$D$3:$D$1315,$A22, DataRegularSeason20242025!$J$3:$J$1315)</f>
        <v>26</v>
      </c>
      <c r="AS22">
        <f>SUMIF(DataRegularSeason20242025!$D$3:$D$1315,$A22, DataRegularSeason20242025!$K$3:$K$1315)</f>
        <v>26</v>
      </c>
      <c r="AT22">
        <f>AR22-AS22</f>
        <v>0</v>
      </c>
      <c r="AU22">
        <f>COUNTIFS(DataRegularSeason20242025!$E$3:$E$1315,Table3[[#This Row],[Teams]],DataRegularSeason20242025!$J$3:$J$1315,0)</f>
        <v>0</v>
      </c>
      <c r="AV22">
        <f>SUMIF(DataRegularSeason20242025!$E$3:$E$1315,$A22,DataRegularSeason20242025!$K$3:$K$1315)</f>
        <v>12</v>
      </c>
      <c r="AW22">
        <f>SUMIF(DataRegularSeason20242025!$E$3:$E$1315,$A22,DataRegularSeason20242025!$J$3:$J$1315)</f>
        <v>19</v>
      </c>
      <c r="AX22">
        <f>AV22-AW22</f>
        <v>-7</v>
      </c>
      <c r="AY22">
        <f>AR22+AV22</f>
        <v>38</v>
      </c>
      <c r="AZ22">
        <f>AS22+AW22</f>
        <v>45</v>
      </c>
      <c r="BA22">
        <f>AY22-AZ22</f>
        <v>-7</v>
      </c>
      <c r="BB22" s="17">
        <f>Table3[[#This Row],[GF]]/Table3[[#This Row],[GP]]</f>
        <v>2.7142857142857144</v>
      </c>
      <c r="BC22" s="17">
        <f>Table3[[#This Row],[GA]]/Table3[[#This Row],[GP]]</f>
        <v>3.2142857142857144</v>
      </c>
      <c r="BD22" s="17">
        <f>(Table3[[#This Row],[GF]]-Table3[[#This Row],[GA]])/Table3[[#This Row],[GP]]</f>
        <v>-0.5</v>
      </c>
      <c r="BE22">
        <f>COUNTIFS(DataRegularSeason20242025!$D$3:$D$1315,$A22,DataRegularSeason20242025!$H$3:$H$1315, $A22)</f>
        <v>1</v>
      </c>
      <c r="BF22">
        <f>COUNTIFS(DataRegularSeason20242025!$E$3:$E$1315,$A22,DataRegularSeason20242025!$H$3:$H$1315, $A22)</f>
        <v>2</v>
      </c>
      <c r="BG22">
        <f>BE22+BF22</f>
        <v>3</v>
      </c>
      <c r="BH22">
        <f>F22-BE22</f>
        <v>8</v>
      </c>
      <c r="BI22">
        <f>H22-BF22</f>
        <v>3</v>
      </c>
      <c r="BJ22">
        <f>BH22+BI22</f>
        <v>11</v>
      </c>
    </row>
    <row r="23" spans="1:64"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9</v>
      </c>
      <c r="E23" s="15">
        <f>Table3[[#This Row],[Watched]]/Table3[[#This Row],[GP]]</f>
        <v>0.69230769230769229</v>
      </c>
      <c r="F23">
        <f>COUNTIFS(DataRegularSeason20242025!$N$3:$N$1315,1,DataRegularSeason20242025!$D$3:$D$1315,$A23)</f>
        <v>7</v>
      </c>
      <c r="G23">
        <f>41-Table3[[#This Row],[GP_A]]</f>
        <v>34</v>
      </c>
      <c r="H23">
        <f>COUNTIFS(DataRegularSeason20242025!$E$3:$E$1315,$A23,DataRegularSeason20242025!$N$3:$N$1315,1)</f>
        <v>6</v>
      </c>
      <c r="I23">
        <f>41-Table3[[#This Row],[GP_H]]</f>
        <v>35</v>
      </c>
      <c r="J23">
        <f>F23+H23</f>
        <v>13</v>
      </c>
      <c r="K23">
        <f>82-Table3[[#This Row],[GP]]</f>
        <v>69</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0</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5</v>
      </c>
      <c r="Q23">
        <f>COUNTIFS(DataRegularSeason20242025!$D$3:$D$1315,$A23, DataRegularSeason20242025!$S$3:$S$1315, $A23,DataRegularSeason20242025!$M$3:$M$1315,"REG")</f>
        <v>3</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3</v>
      </c>
      <c r="Y23">
        <f>COUNTIFS(DataRegularSeason20242025!$E$3:$E$1315,$A23, DataRegularSeason20242025!$S$3:$S$1315, $A23,DataRegularSeason20242025!$M$3:$M$1315,"REG")</f>
        <v>2</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5</v>
      </c>
      <c r="AC23">
        <f>Table3[[#This Row],[L_A]]+Table3[[#This Row],[L_H]]</f>
        <v>8</v>
      </c>
      <c r="AD23">
        <f>Table3[[#This Row],[RW_A]]+Table3[[#This Row],[RW_H]]</f>
        <v>2</v>
      </c>
      <c r="AE23">
        <f>Table3[[#This Row],[RL_A]]+Table3[[#This Row],[RL_H]]</f>
        <v>5</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13</v>
      </c>
      <c r="AK23">
        <f>(3*(Table3[[#This Row],[RW_A]]+Table3[[#This Row],[RW_H]]))+(2*(Table3[[#This Row],[OTW_A]]+Table3[[#This Row],[SOW_A]]+Table3[[#This Row],[OTW_H]]+Table3[[#This Row],[SOW_H]]))+Table3[[#This Row],[OTL_A]]+Table3[[#This Row],[SOL_A]]+Table3[[#This Row],[OTL_H]]+Table3[[#This Row],[SOL_H]]</f>
        <v>15</v>
      </c>
      <c r="AL23" s="15">
        <f>Table3[[#This Row],[PTS]]/(2*Table3[[#This Row],[GP]])</f>
        <v>0.5</v>
      </c>
      <c r="AM23" s="15">
        <f>Table3[[#This Row],[PTS2]]/(3*Table3[[#This Row],[GP]])</f>
        <v>0.38461538461538464</v>
      </c>
      <c r="AN23">
        <f>(2*Table3[[#This Row],[GR]])+Table3[[#This Row],[PTS]]</f>
        <v>151</v>
      </c>
      <c r="AO23">
        <f>(3*Table3[[#This Row],[GR]])+Table3[[#This Row],[PTS2]]</f>
        <v>222</v>
      </c>
      <c r="AP23" s="20" t="str">
        <f>_xlfn.CONCAT(TEXT(Table3[[#This Row],[W]], "0"), "-", TEXT(Table3[[#This Row],[RL]],"0"), "-", TEXT(Table3[[#This Row],[OTL]]+Table3[[#This Row],[SOL]], "0"))</f>
        <v>5-5-3</v>
      </c>
      <c r="AQ23">
        <f>COUNTIFS(DataRegularSeason20242025!$D$3:$D$1315,Table3[[#This Row],[Teams]],DataRegularSeason20242025!$K$3:$K$1315,0)</f>
        <v>0</v>
      </c>
      <c r="AR23">
        <f>SUMIF(DataRegularSeason20242025!$D$3:$D$1315,$A23, DataRegularSeason20242025!$J$3:$J$1315)</f>
        <v>20</v>
      </c>
      <c r="AS23">
        <f>SUMIF(DataRegularSeason20242025!$D$3:$D$1315,$A23, DataRegularSeason20242025!$K$3:$K$1315)</f>
        <v>27</v>
      </c>
      <c r="AT23">
        <f>AR23-AS23</f>
        <v>-7</v>
      </c>
      <c r="AU23">
        <f>COUNTIFS(DataRegularSeason20242025!$E$3:$E$1315,Table3[[#This Row],[Teams]],DataRegularSeason20242025!$J$3:$J$1315,0)</f>
        <v>0</v>
      </c>
      <c r="AV23">
        <f>SUMIF(DataRegularSeason20242025!$E$3:$E$1315,$A23,DataRegularSeason20242025!$K$3:$K$1315)</f>
        <v>17</v>
      </c>
      <c r="AW23">
        <f>SUMIF(DataRegularSeason20242025!$E$3:$E$1315,$A23,DataRegularSeason20242025!$J$3:$J$1315)</f>
        <v>18</v>
      </c>
      <c r="AX23">
        <f>AV23-AW23</f>
        <v>-1</v>
      </c>
      <c r="AY23">
        <f>AR23+AV23</f>
        <v>37</v>
      </c>
      <c r="AZ23">
        <f>AS23+AW23</f>
        <v>45</v>
      </c>
      <c r="BA23">
        <f>AY23-AZ23</f>
        <v>-8</v>
      </c>
      <c r="BB23" s="17">
        <f>Table3[[#This Row],[GF]]/Table3[[#This Row],[GP]]</f>
        <v>2.8461538461538463</v>
      </c>
      <c r="BC23" s="17">
        <f>Table3[[#This Row],[GA]]/Table3[[#This Row],[GP]]</f>
        <v>3.4615384615384617</v>
      </c>
      <c r="BD23" s="17">
        <f>(Table3[[#This Row],[GF]]-Table3[[#This Row],[GA]])/Table3[[#This Row],[GP]]</f>
        <v>-0.61538461538461542</v>
      </c>
      <c r="BE23">
        <f>COUNTIFS(DataRegularSeason20242025!$D$3:$D$1315,$A23,DataRegularSeason20242025!$H$3:$H$1315, $A23)</f>
        <v>3</v>
      </c>
      <c r="BF23">
        <f>COUNTIFS(DataRegularSeason20242025!$E$3:$E$1315,$A23,DataRegularSeason20242025!$H$3:$H$1315, $A23)</f>
        <v>4</v>
      </c>
      <c r="BG23">
        <f>BE23+BF23</f>
        <v>7</v>
      </c>
      <c r="BH23">
        <f>F23-BE23</f>
        <v>4</v>
      </c>
      <c r="BI23">
        <f>H23-BF23</f>
        <v>2</v>
      </c>
      <c r="BJ23">
        <f>BH23+BI23</f>
        <v>6</v>
      </c>
    </row>
    <row r="24" spans="1:64"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7</v>
      </c>
      <c r="E24" s="15">
        <f>Table3[[#This Row],[Watched]]/Table3[[#This Row],[GP]]</f>
        <v>0.5</v>
      </c>
      <c r="F24">
        <f>COUNTIFS(DataRegularSeason20242025!$N$3:$N$1315,1,DataRegularSeason20242025!$D$3:$D$1315,$A24)</f>
        <v>8</v>
      </c>
      <c r="G24">
        <f>41-Table3[[#This Row],[GP_A]]</f>
        <v>33</v>
      </c>
      <c r="H24">
        <f>COUNTIFS(DataRegularSeason20242025!$E$3:$E$1315,$A24,DataRegularSeason20242025!$N$3:$N$1315,1)</f>
        <v>6</v>
      </c>
      <c r="I24">
        <f>41-Table3[[#This Row],[GP_H]]</f>
        <v>35</v>
      </c>
      <c r="J24">
        <f>F24+H24</f>
        <v>14</v>
      </c>
      <c r="K24">
        <f>82-Table3[[#This Row],[GP]]</f>
        <v>68</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3</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4</v>
      </c>
      <c r="Q24">
        <f>COUNTIFS(DataRegularSeason20242025!$D$3:$D$1315,$A24, DataRegularSeason20242025!$S$3:$S$1315, $A24,DataRegularSeason20242025!$M$3:$M$1315,"REG")</f>
        <v>3</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0</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4</v>
      </c>
      <c r="Y24">
        <f>COUNTIFS(DataRegularSeason20242025!$E$3:$E$1315,$A24, DataRegularSeason20242025!$S$3:$S$1315, $A24,DataRegularSeason20242025!$M$3:$M$1315,"REG")</f>
        <v>3</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6</v>
      </c>
      <c r="AC24">
        <f>Table3[[#This Row],[L_A]]+Table3[[#This Row],[L_H]]</f>
        <v>8</v>
      </c>
      <c r="AD24">
        <f>Table3[[#This Row],[RW_A]]+Table3[[#This Row],[RW_H]]</f>
        <v>3</v>
      </c>
      <c r="AE24">
        <f>Table3[[#This Row],[RL_A]]+Table3[[#This Row],[RL_H]]</f>
        <v>6</v>
      </c>
      <c r="AF24">
        <f>Table3[[#This Row],[OTW_A]]+Table3[[#This Row],[OTW_H]]</f>
        <v>1</v>
      </c>
      <c r="AG24">
        <f>Table3[[#This Row],[OTL_A]]+Table3[[#This Row],[OTL_H]]</f>
        <v>2</v>
      </c>
      <c r="AH24">
        <f>Table3[[#This Row],[SOW_A]]+Table3[[#This Row],[SOW_H]]</f>
        <v>2</v>
      </c>
      <c r="AI24">
        <f>Table3[[#This Row],[SOL_A]]+Table3[[#This Row],[SOL_H]]</f>
        <v>0</v>
      </c>
      <c r="AJ24">
        <f>(2*(Table3[[#This Row],[W_A]]+Table3[[#This Row],[W_H]]))+Table3[[#This Row],[OTL_A]]+Table3[[#This Row],[SOL_A]]+Table3[[#This Row],[OTL_H]]+Table3[[#This Row],[SOL_H]]</f>
        <v>14</v>
      </c>
      <c r="AK24">
        <f>(3*(Table3[[#This Row],[RW_A]]+Table3[[#This Row],[RW_H]]))+(2*(Table3[[#This Row],[OTW_A]]+Table3[[#This Row],[SOW_A]]+Table3[[#This Row],[OTW_H]]+Table3[[#This Row],[SOW_H]]))+Table3[[#This Row],[OTL_A]]+Table3[[#This Row],[SOL_A]]+Table3[[#This Row],[OTL_H]]+Table3[[#This Row],[SOL_H]]</f>
        <v>17</v>
      </c>
      <c r="AL24" s="15">
        <f>Table3[[#This Row],[PTS]]/(2*Table3[[#This Row],[GP]])</f>
        <v>0.5</v>
      </c>
      <c r="AM24" s="15">
        <f>Table3[[#This Row],[PTS2]]/(3*Table3[[#This Row],[GP]])</f>
        <v>0.40476190476190477</v>
      </c>
      <c r="AN24">
        <f>(2*Table3[[#This Row],[GR]])+Table3[[#This Row],[PTS]]</f>
        <v>150</v>
      </c>
      <c r="AO24">
        <f>(3*Table3[[#This Row],[GR]])+Table3[[#This Row],[PTS2]]</f>
        <v>221</v>
      </c>
      <c r="AP24" s="20" t="str">
        <f>_xlfn.CONCAT(TEXT(Table3[[#This Row],[W]], "0"), "-", TEXT(Table3[[#This Row],[RL]],"0"), "-", TEXT(Table3[[#This Row],[OTL]]+Table3[[#This Row],[SOL]], "0"))</f>
        <v>6-6-2</v>
      </c>
      <c r="AQ24">
        <f>COUNTIFS(DataRegularSeason20242025!$D$3:$D$1315,Table3[[#This Row],[Teams]],DataRegularSeason20242025!$K$3:$K$1315,0)</f>
        <v>0</v>
      </c>
      <c r="AR24">
        <f>SUMIF(DataRegularSeason20242025!$D$3:$D$1315,$A24, DataRegularSeason20242025!$J$3:$J$1315)</f>
        <v>20</v>
      </c>
      <c r="AS24">
        <f>SUMIF(DataRegularSeason20242025!$D$3:$D$1315,$A24, DataRegularSeason20242025!$K$3:$K$1315)</f>
        <v>21</v>
      </c>
      <c r="AT24">
        <f>AR24-AS24</f>
        <v>-1</v>
      </c>
      <c r="AU24">
        <f>COUNTIFS(DataRegularSeason20242025!$E$3:$E$1315,Table3[[#This Row],[Teams]],DataRegularSeason20242025!$J$3:$J$1315,0)</f>
        <v>0</v>
      </c>
      <c r="AV24">
        <f>SUMIF(DataRegularSeason20242025!$E$3:$E$1315,$A24,DataRegularSeason20242025!$K$3:$K$1315)</f>
        <v>16</v>
      </c>
      <c r="AW24">
        <f>SUMIF(DataRegularSeason20242025!$E$3:$E$1315,$A24,DataRegularSeason20242025!$J$3:$J$1315)</f>
        <v>21</v>
      </c>
      <c r="AX24">
        <f>AV24-AW24</f>
        <v>-5</v>
      </c>
      <c r="AY24">
        <f>AR24+AV24</f>
        <v>36</v>
      </c>
      <c r="AZ24">
        <f>AS24+AW24</f>
        <v>42</v>
      </c>
      <c r="BA24">
        <f>AY24-AZ24</f>
        <v>-6</v>
      </c>
      <c r="BB24" s="17">
        <f>Table3[[#This Row],[GF]]/Table3[[#This Row],[GP]]</f>
        <v>2.5714285714285716</v>
      </c>
      <c r="BC24" s="17">
        <f>Table3[[#This Row],[GA]]/Table3[[#This Row],[GP]]</f>
        <v>3</v>
      </c>
      <c r="BD24" s="17">
        <f>(Table3[[#This Row],[GF]]-Table3[[#This Row],[GA]])/Table3[[#This Row],[GP]]</f>
        <v>-0.42857142857142855</v>
      </c>
      <c r="BE24">
        <f>COUNTIFS(DataRegularSeason20242025!$D$3:$D$1315,$A24,DataRegularSeason20242025!$H$3:$H$1315, $A24)</f>
        <v>2</v>
      </c>
      <c r="BF24">
        <f>COUNTIFS(DataRegularSeason20242025!$E$3:$E$1315,$A24,DataRegularSeason20242025!$H$3:$H$1315, $A24)</f>
        <v>3</v>
      </c>
      <c r="BG24">
        <f>BE24+BF24</f>
        <v>5</v>
      </c>
      <c r="BH24">
        <f>F24-BE24</f>
        <v>6</v>
      </c>
      <c r="BI24">
        <f>H24-BF24</f>
        <v>3</v>
      </c>
      <c r="BJ24">
        <f>BH24+BI24</f>
        <v>9</v>
      </c>
    </row>
    <row r="25" spans="1:64" x14ac:dyDescent="0.25">
      <c r="A25" t="s">
        <v>26</v>
      </c>
      <c r="B25" t="s">
        <v>97</v>
      </c>
      <c r="C25" t="s">
        <v>95</v>
      </c>
      <c r="D25">
        <f>COUNTIFS(DataRegularSeason20242025!$D$3:$D$1315,$A25,DataRegularSeason20242025!$R$3:$R$1315,1,DataRegularSeason20242025!$N$3:$N$1315,1) + COUNTIFS(DataRegularSeason20242025!$E$3:$E$1315,$A25,DataRegularSeason20242025!$R$3:$R$1315,1,DataRegularSeason20242025!$N$3:$N$1315,1)</f>
        <v>8</v>
      </c>
      <c r="E25" s="15">
        <f>Table3[[#This Row],[Watched]]/Table3[[#This Row],[GP]]</f>
        <v>0.5714285714285714</v>
      </c>
      <c r="F25">
        <f>COUNTIFS(DataRegularSeason20242025!$N$3:$N$1315,1,DataRegularSeason20242025!$D$3:$D$1315,$A25)</f>
        <v>6</v>
      </c>
      <c r="G25">
        <f>41-Table3[[#This Row],[GP_A]]</f>
        <v>35</v>
      </c>
      <c r="H25">
        <f>COUNTIFS(DataRegularSeason20242025!$E$3:$E$1315,$A25,DataRegularSeason20242025!$N$3:$N$1315,1)</f>
        <v>8</v>
      </c>
      <c r="I25">
        <f>41-Table3[[#This Row],[GP_H]]</f>
        <v>33</v>
      </c>
      <c r="J25">
        <f>F25+H25</f>
        <v>14</v>
      </c>
      <c r="K25">
        <f>82-Table3[[#This Row],[GP]]</f>
        <v>68</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3</v>
      </c>
      <c r="Q25">
        <f>COUNTIFS(DataRegularSeason20242025!$D$3:$D$1315,$A25, DataRegularSeason20242025!$S$3:$S$1315, $A25,DataRegularSeason20242025!$M$3:$M$1315,"REG")</f>
        <v>3</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3</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6</v>
      </c>
      <c r="AC25">
        <f>Table3[[#This Row],[L_A]]+Table3[[#This Row],[L_H]]</f>
        <v>8</v>
      </c>
      <c r="AD25">
        <f>Table3[[#This Row],[RW_A]]+Table3[[#This Row],[RW_H]]</f>
        <v>5</v>
      </c>
      <c r="AE25">
        <f>Table3[[#This Row],[RL_A]]+Table3[[#This Row],[RL_H]]</f>
        <v>8</v>
      </c>
      <c r="AF25">
        <f>Table3[[#This Row],[OTW_A]]+Table3[[#This Row],[OTW_H]]</f>
        <v>1</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12</v>
      </c>
      <c r="AK25">
        <f>(3*(Table3[[#This Row],[RW_A]]+Table3[[#This Row],[RW_H]]))+(2*(Table3[[#This Row],[OTW_A]]+Table3[[#This Row],[SOW_A]]+Table3[[#This Row],[OTW_H]]+Table3[[#This Row],[SOW_H]]))+Table3[[#This Row],[OTL_A]]+Table3[[#This Row],[SOL_A]]+Table3[[#This Row],[OTL_H]]+Table3[[#This Row],[SOL_H]]</f>
        <v>17</v>
      </c>
      <c r="AL25" s="15">
        <f>Table3[[#This Row],[PTS]]/(2*Table3[[#This Row],[GP]])</f>
        <v>0.42857142857142855</v>
      </c>
      <c r="AM25" s="15">
        <f>Table3[[#This Row],[PTS2]]/(3*Table3[[#This Row],[GP]])</f>
        <v>0.40476190476190477</v>
      </c>
      <c r="AN25">
        <f>(2*Table3[[#This Row],[GR]])+Table3[[#This Row],[PTS]]</f>
        <v>148</v>
      </c>
      <c r="AO25">
        <f>(3*Table3[[#This Row],[GR]])+Table3[[#This Row],[PTS2]]</f>
        <v>221</v>
      </c>
      <c r="AP25" s="20" t="str">
        <f>_xlfn.CONCAT(TEXT(Table3[[#This Row],[W]], "0"), "-", TEXT(Table3[[#This Row],[RL]],"0"), "-", TEXT(Table3[[#This Row],[OTL]]+Table3[[#This Row],[SOL]], "0"))</f>
        <v>6-8-0</v>
      </c>
      <c r="AQ25">
        <f>COUNTIFS(DataRegularSeason20242025!$D$3:$D$1315,Table3[[#This Row],[Teams]],DataRegularSeason20242025!$K$3:$K$1315,0)</f>
        <v>0</v>
      </c>
      <c r="AR25">
        <f>SUMIF(DataRegularSeason20242025!$D$3:$D$1315,$A25, DataRegularSeason20242025!$J$3:$J$1315)</f>
        <v>18</v>
      </c>
      <c r="AS25">
        <f>SUMIF(DataRegularSeason20242025!$D$3:$D$1315,$A25, DataRegularSeason20242025!$K$3:$K$1315)</f>
        <v>18</v>
      </c>
      <c r="AT25">
        <f>AR25-AS25</f>
        <v>0</v>
      </c>
      <c r="AU25">
        <f>COUNTIFS(DataRegularSeason20242025!$E$3:$E$1315,Table3[[#This Row],[Teams]],DataRegularSeason20242025!$J$3:$J$1315,0)</f>
        <v>0</v>
      </c>
      <c r="AV25">
        <f>SUMIF(DataRegularSeason20242025!$E$3:$E$1315,$A25,DataRegularSeason20242025!$K$3:$K$1315)</f>
        <v>28</v>
      </c>
      <c r="AW25">
        <f>SUMIF(DataRegularSeason20242025!$E$3:$E$1315,$A25,DataRegularSeason20242025!$J$3:$J$1315)</f>
        <v>37</v>
      </c>
      <c r="AX25">
        <f>AV25-AW25</f>
        <v>-9</v>
      </c>
      <c r="AY25">
        <f>AR25+AV25</f>
        <v>46</v>
      </c>
      <c r="AZ25">
        <f>AS25+AW25</f>
        <v>55</v>
      </c>
      <c r="BA25">
        <f>AY25-AZ25</f>
        <v>-9</v>
      </c>
      <c r="BB25" s="17">
        <f>Table3[[#This Row],[GF]]/Table3[[#This Row],[GP]]</f>
        <v>3.2857142857142856</v>
      </c>
      <c r="BC25" s="17">
        <f>Table3[[#This Row],[GA]]/Table3[[#This Row],[GP]]</f>
        <v>3.9285714285714284</v>
      </c>
      <c r="BD25" s="17">
        <f>(Table3[[#This Row],[GF]]-Table3[[#This Row],[GA]])/Table3[[#This Row],[GP]]</f>
        <v>-0.6428571428571429</v>
      </c>
      <c r="BE25">
        <f>COUNTIFS(DataRegularSeason20242025!$D$3:$D$1315,$A25,DataRegularSeason20242025!$H$3:$H$1315, $A25)</f>
        <v>2</v>
      </c>
      <c r="BF25">
        <f>COUNTIFS(DataRegularSeason20242025!$E$3:$E$1315,$A25,DataRegularSeason20242025!$H$3:$H$1315, $A25)</f>
        <v>7</v>
      </c>
      <c r="BG25">
        <f>BE25+BF25</f>
        <v>9</v>
      </c>
      <c r="BH25">
        <f>F25-BE25</f>
        <v>4</v>
      </c>
      <c r="BI25">
        <f>H25-BF25</f>
        <v>1</v>
      </c>
      <c r="BJ25">
        <f>BH25+BI25</f>
        <v>5</v>
      </c>
    </row>
    <row r="26" spans="1:64" x14ac:dyDescent="0.25">
      <c r="A26" t="s">
        <v>16</v>
      </c>
      <c r="B26" t="s">
        <v>98</v>
      </c>
      <c r="C26" t="s">
        <v>81</v>
      </c>
      <c r="D26">
        <f>COUNTIFS(DataRegularSeason20242025!$D$3:$D$1315,$A26,DataRegularSeason20242025!$R$3:$R$1315,1,DataRegularSeason20242025!$N$3:$N$1315,1) + COUNTIFS(DataRegularSeason20242025!$E$3:$E$1315,$A26,DataRegularSeason20242025!$R$3:$R$1315,1,DataRegularSeason20242025!$N$3:$N$1315,1)</f>
        <v>12</v>
      </c>
      <c r="E26" s="15">
        <f>Table3[[#This Row],[Watched]]/Table3[[#This Row],[GP]]</f>
        <v>0.8</v>
      </c>
      <c r="F26">
        <f>COUNTIFS(DataRegularSeason20242025!$N$3:$N$1315,1,DataRegularSeason20242025!$D$3:$D$1315,$A26)</f>
        <v>7</v>
      </c>
      <c r="G26">
        <f>41-Table3[[#This Row],[GP_A]]</f>
        <v>34</v>
      </c>
      <c r="H26">
        <f>COUNTIFS(DataRegularSeason20242025!$E$3:$E$1315,$A26,DataRegularSeason20242025!$N$3:$N$1315,1)</f>
        <v>8</v>
      </c>
      <c r="I26">
        <f>41-Table3[[#This Row],[GP_H]]</f>
        <v>33</v>
      </c>
      <c r="J26">
        <f>F26+H26</f>
        <v>15</v>
      </c>
      <c r="K26">
        <f>82-Table3[[#This Row],[GP]]</f>
        <v>67</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5</v>
      </c>
      <c r="Q26">
        <f>COUNTIFS(DataRegularSeason20242025!$D$3:$D$1315,$A26, DataRegularSeason20242025!$S$3:$S$1315, $A26,DataRegularSeason20242025!$M$3:$M$1315,"REG")</f>
        <v>4</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2</v>
      </c>
      <c r="V26">
        <f>COUNTIFS(DataRegularSeason20242025!$E$3:$E$1315,$A26, DataRegularSeason20242025!$L$3:$L$1315, $A26,DataRegularSeason20242025!$N$3:$N$1315,1,DataRegularSeason20242025!$M$3:$M$1315,"OT")</f>
        <v>3</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7</v>
      </c>
      <c r="AC26">
        <f>Table3[[#This Row],[L_A]]+Table3[[#This Row],[L_H]]</f>
        <v>8</v>
      </c>
      <c r="AD26">
        <f>Table3[[#This Row],[RW_A]]+Table3[[#This Row],[RW_H]]</f>
        <v>4</v>
      </c>
      <c r="AE26">
        <f>Table3[[#This Row],[RL_A]]+Table3[[#This Row],[RL_H]]</f>
        <v>7</v>
      </c>
      <c r="AF26">
        <f>Table3[[#This Row],[OTW_A]]+Table3[[#This Row],[OTW_H]]</f>
        <v>3</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15</v>
      </c>
      <c r="AK26">
        <f>(3*(Table3[[#This Row],[RW_A]]+Table3[[#This Row],[RW_H]]))+(2*(Table3[[#This Row],[OTW_A]]+Table3[[#This Row],[SOW_A]]+Table3[[#This Row],[OTW_H]]+Table3[[#This Row],[SOW_H]]))+Table3[[#This Row],[OTL_A]]+Table3[[#This Row],[SOL_A]]+Table3[[#This Row],[OTL_H]]+Table3[[#This Row],[SOL_H]]</f>
        <v>19</v>
      </c>
      <c r="AL26" s="15">
        <f>Table3[[#This Row],[PTS]]/(2*Table3[[#This Row],[GP]])</f>
        <v>0.5</v>
      </c>
      <c r="AM26" s="15">
        <f>Table3[[#This Row],[PTS2]]/(3*Table3[[#This Row],[GP]])</f>
        <v>0.42222222222222222</v>
      </c>
      <c r="AN26">
        <f>(2*Table3[[#This Row],[GR]])+Table3[[#This Row],[PTS]]</f>
        <v>149</v>
      </c>
      <c r="AO26">
        <f>(3*Table3[[#This Row],[GR]])+Table3[[#This Row],[PTS2]]</f>
        <v>220</v>
      </c>
      <c r="AP26" s="20" t="str">
        <f>_xlfn.CONCAT(TEXT(Table3[[#This Row],[W]], "0"), "-", TEXT(Table3[[#This Row],[RL]],"0"), "-", TEXT(Table3[[#This Row],[OTL]]+Table3[[#This Row],[SOL]], "0"))</f>
        <v>7-7-1</v>
      </c>
      <c r="AQ26">
        <f>COUNTIFS(DataRegularSeason20242025!$D$3:$D$1315,Table3[[#This Row],[Teams]],DataRegularSeason20242025!$K$3:$K$1315,0)</f>
        <v>1</v>
      </c>
      <c r="AR26">
        <f>SUMIF(DataRegularSeason20242025!$D$3:$D$1315,$A26, DataRegularSeason20242025!$J$3:$J$1315)</f>
        <v>15</v>
      </c>
      <c r="AS26">
        <f>SUMIF(DataRegularSeason20242025!$D$3:$D$1315,$A26, DataRegularSeason20242025!$K$3:$K$1315)</f>
        <v>27</v>
      </c>
      <c r="AT26">
        <f>AR26-AS26</f>
        <v>-12</v>
      </c>
      <c r="AU26">
        <f>COUNTIFS(DataRegularSeason20242025!$E$3:$E$1315,Table3[[#This Row],[Teams]],DataRegularSeason20242025!$J$3:$J$1315,0)</f>
        <v>1</v>
      </c>
      <c r="AV26">
        <f>SUMIF(DataRegularSeason20242025!$E$3:$E$1315,$A26,DataRegularSeason20242025!$K$3:$K$1315)</f>
        <v>23</v>
      </c>
      <c r="AW26">
        <f>SUMIF(DataRegularSeason20242025!$E$3:$E$1315,$A26,DataRegularSeason20242025!$J$3:$J$1315)</f>
        <v>22</v>
      </c>
      <c r="AX26">
        <f>AV26-AW26</f>
        <v>1</v>
      </c>
      <c r="AY26">
        <f>AR26+AV26</f>
        <v>38</v>
      </c>
      <c r="AZ26">
        <f>AS26+AW26</f>
        <v>49</v>
      </c>
      <c r="BA26">
        <f>AY26-AZ26</f>
        <v>-11</v>
      </c>
      <c r="BB26" s="17">
        <f>Table3[[#This Row],[GF]]/Table3[[#This Row],[GP]]</f>
        <v>2.5333333333333332</v>
      </c>
      <c r="BC26" s="17">
        <f>Table3[[#This Row],[GA]]/Table3[[#This Row],[GP]]</f>
        <v>3.2666666666666666</v>
      </c>
      <c r="BD26" s="17">
        <f>(Table3[[#This Row],[GF]]-Table3[[#This Row],[GA]])/Table3[[#This Row],[GP]]</f>
        <v>-0.73333333333333328</v>
      </c>
      <c r="BE26">
        <f>COUNTIFS(DataRegularSeason20242025!$D$3:$D$1315,$A26,DataRegularSeason20242025!$H$3:$H$1315, $A26)</f>
        <v>3</v>
      </c>
      <c r="BF26">
        <f>COUNTIFS(DataRegularSeason20242025!$E$3:$E$1315,$A26,DataRegularSeason20242025!$H$3:$H$1315, $A26)</f>
        <v>4</v>
      </c>
      <c r="BG26">
        <f>BE26+BF26</f>
        <v>7</v>
      </c>
      <c r="BH26">
        <f>F26-BE26</f>
        <v>4</v>
      </c>
      <c r="BI26">
        <f>H26-BF26</f>
        <v>4</v>
      </c>
      <c r="BJ26">
        <f>BH26+BI26</f>
        <v>8</v>
      </c>
    </row>
    <row r="27" spans="1:64" x14ac:dyDescent="0.25">
      <c r="A27" t="s">
        <v>23</v>
      </c>
      <c r="B27" t="s">
        <v>97</v>
      </c>
      <c r="C27" t="s">
        <v>100</v>
      </c>
      <c r="D27">
        <f>COUNTIFS(DataRegularSeason20242025!$D$3:$D$1315,$A27,DataRegularSeason20242025!$R$3:$R$1315,1,DataRegularSeason20242025!$N$3:$N$1315,1) + COUNTIFS(DataRegularSeason20242025!$E$3:$E$1315,$A27,DataRegularSeason20242025!$R$3:$R$1315,1,DataRegularSeason20242025!$N$3:$N$1315,1)</f>
        <v>13</v>
      </c>
      <c r="E27" s="15">
        <f>Table3[[#This Row],[Watched]]/Table3[[#This Row],[GP]]</f>
        <v>0.9285714285714286</v>
      </c>
      <c r="F27">
        <f>COUNTIFS(DataRegularSeason20242025!$N$3:$N$1315,1,DataRegularSeason20242025!$D$3:$D$1315,$A27)</f>
        <v>6</v>
      </c>
      <c r="G27">
        <f>41-Table3[[#This Row],[GP_A]]</f>
        <v>35</v>
      </c>
      <c r="H27">
        <f>COUNTIFS(DataRegularSeason20242025!$E$3:$E$1315,$A27,DataRegularSeason20242025!$N$3:$N$1315,1)</f>
        <v>8</v>
      </c>
      <c r="I27">
        <f>41-Table3[[#This Row],[GP_H]]</f>
        <v>33</v>
      </c>
      <c r="J27">
        <f>F27+H27</f>
        <v>14</v>
      </c>
      <c r="K27">
        <f>82-Table3[[#This Row],[GP]]</f>
        <v>68</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2</v>
      </c>
      <c r="Q27">
        <f>COUNTIFS(DataRegularSeason20242025!$D$3:$D$1315,$A27, DataRegularSeason20242025!$S$3:$S$1315, $A27,DataRegularSeason20242025!$M$3:$M$1315,"REG")</f>
        <v>2</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6</v>
      </c>
      <c r="Y27">
        <f>COUNTIFS(DataRegularSeason20242025!$E$3:$E$1315,$A27, DataRegularSeason20242025!$S$3:$S$1315, $A27,DataRegularSeason20242025!$M$3:$M$1315,"REG")</f>
        <v>5</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6</v>
      </c>
      <c r="AC27">
        <f>Table3[[#This Row],[L_A]]+Table3[[#This Row],[L_H]]</f>
        <v>8</v>
      </c>
      <c r="AD27">
        <f>Table3[[#This Row],[RW_A]]+Table3[[#This Row],[RW_H]]</f>
        <v>4</v>
      </c>
      <c r="AE27">
        <f>Table3[[#This Row],[RL_A]]+Table3[[#This Row],[RL_H]]</f>
        <v>7</v>
      </c>
      <c r="AF27">
        <f>Table3[[#This Row],[OTW_A]]+Table3[[#This Row],[OTW_H]]</f>
        <v>2</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13</v>
      </c>
      <c r="AK27">
        <f>(3*(Table3[[#This Row],[RW_A]]+Table3[[#This Row],[RW_H]]))+(2*(Table3[[#This Row],[OTW_A]]+Table3[[#This Row],[SOW_A]]+Table3[[#This Row],[OTW_H]]+Table3[[#This Row],[SOW_H]]))+Table3[[#This Row],[OTL_A]]+Table3[[#This Row],[SOL_A]]+Table3[[#This Row],[OTL_H]]+Table3[[#This Row],[SOL_H]]</f>
        <v>17</v>
      </c>
      <c r="AL27" s="15">
        <f>Table3[[#This Row],[PTS]]/(2*Table3[[#This Row],[GP]])</f>
        <v>0.4642857142857143</v>
      </c>
      <c r="AM27" s="15">
        <f>Table3[[#This Row],[PTS2]]/(3*Table3[[#This Row],[GP]])</f>
        <v>0.40476190476190477</v>
      </c>
      <c r="AN27">
        <f>(2*Table3[[#This Row],[GR]])+Table3[[#This Row],[PTS]]</f>
        <v>149</v>
      </c>
      <c r="AO27">
        <f>(3*Table3[[#This Row],[GR]])+Table3[[#This Row],[PTS2]]</f>
        <v>221</v>
      </c>
      <c r="AP27" s="20" t="str">
        <f>_xlfn.CONCAT(TEXT(Table3[[#This Row],[W]], "0"), "-", TEXT(Table3[[#This Row],[RL]],"0"), "-", TEXT(Table3[[#This Row],[OTL]]+Table3[[#This Row],[SOL]], "0"))</f>
        <v>6-7-1</v>
      </c>
      <c r="AQ27">
        <f>COUNTIFS(DataRegularSeason20242025!$D$3:$D$1315,Table3[[#This Row],[Teams]],DataRegularSeason20242025!$K$3:$K$1315,0)</f>
        <v>0</v>
      </c>
      <c r="AR27">
        <f>SUMIF(DataRegularSeason20242025!$D$3:$D$1315,$A27, DataRegularSeason20242025!$J$3:$J$1315)</f>
        <v>18</v>
      </c>
      <c r="AS27">
        <f>SUMIF(DataRegularSeason20242025!$D$3:$D$1315,$A27, DataRegularSeason20242025!$K$3:$K$1315)</f>
        <v>17</v>
      </c>
      <c r="AT27">
        <f>AR27-AS27</f>
        <v>1</v>
      </c>
      <c r="AU27">
        <f>COUNTIFS(DataRegularSeason20242025!$E$3:$E$1315,Table3[[#This Row],[Teams]],DataRegularSeason20242025!$J$3:$J$1315,0)</f>
        <v>1</v>
      </c>
      <c r="AV27">
        <f>SUMIF(DataRegularSeason20242025!$E$3:$E$1315,$A27,DataRegularSeason20242025!$K$3:$K$1315)</f>
        <v>15</v>
      </c>
      <c r="AW27">
        <f>SUMIF(DataRegularSeason20242025!$E$3:$E$1315,$A27,DataRegularSeason20242025!$J$3:$J$1315)</f>
        <v>28</v>
      </c>
      <c r="AX27">
        <f>AV27-AW27</f>
        <v>-13</v>
      </c>
      <c r="AY27">
        <f>AR27+AV27</f>
        <v>33</v>
      </c>
      <c r="AZ27">
        <f>AS27+AW27</f>
        <v>45</v>
      </c>
      <c r="BA27">
        <f>AY27-AZ27</f>
        <v>-12</v>
      </c>
      <c r="BB27" s="17">
        <f>Table3[[#This Row],[GF]]/Table3[[#This Row],[GP]]</f>
        <v>2.3571428571428572</v>
      </c>
      <c r="BC27" s="17">
        <f>Table3[[#This Row],[GA]]/Table3[[#This Row],[GP]]</f>
        <v>3.2142857142857144</v>
      </c>
      <c r="BD27" s="17">
        <f>(Table3[[#This Row],[GF]]-Table3[[#This Row],[GA]])/Table3[[#This Row],[GP]]</f>
        <v>-0.8571428571428571</v>
      </c>
      <c r="BE27">
        <f>COUNTIFS(DataRegularSeason20242025!$D$3:$D$1315,$A27,DataRegularSeason20242025!$H$3:$H$1315, $A27)</f>
        <v>3</v>
      </c>
      <c r="BF27">
        <f>COUNTIFS(DataRegularSeason20242025!$E$3:$E$1315,$A27,DataRegularSeason20242025!$H$3:$H$1315, $A27)</f>
        <v>4</v>
      </c>
      <c r="BG27">
        <f>BE27+BF27</f>
        <v>7</v>
      </c>
      <c r="BH27">
        <f>F27-BE27</f>
        <v>3</v>
      </c>
      <c r="BI27">
        <f>H27-BF27</f>
        <v>4</v>
      </c>
      <c r="BJ27">
        <f>BH27+BI27</f>
        <v>7</v>
      </c>
    </row>
    <row r="28" spans="1:64"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6</v>
      </c>
      <c r="E28" s="15">
        <f>Table3[[#This Row],[Watched]]/Table3[[#This Row],[GP]]</f>
        <v>0.5</v>
      </c>
      <c r="F28">
        <f>COUNTIFS(DataRegularSeason20242025!$N$3:$N$1315,1,DataRegularSeason20242025!$D$3:$D$1315,$A28)</f>
        <v>7</v>
      </c>
      <c r="G28">
        <f>41-Table3[[#This Row],[GP_A]]</f>
        <v>34</v>
      </c>
      <c r="H28">
        <f>COUNTIFS(DataRegularSeason20242025!$E$3:$E$1315,$A28,DataRegularSeason20242025!$N$3:$N$1315,1)</f>
        <v>5</v>
      </c>
      <c r="I28">
        <f>41-Table3[[#This Row],[GP_H]]</f>
        <v>36</v>
      </c>
      <c r="J28">
        <f>F28+H28</f>
        <v>12</v>
      </c>
      <c r="K28">
        <f>82-Table3[[#This Row],[GP]]</f>
        <v>70</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3</v>
      </c>
      <c r="Y28">
        <f>COUNTIFS(DataRegularSeason20242025!$E$3:$E$1315,$A28, DataRegularSeason20242025!$S$3:$S$1315, $A28,DataRegularSeason20242025!$M$3:$M$1315,"REG")</f>
        <v>3</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8</v>
      </c>
      <c r="AD28">
        <f>Table3[[#This Row],[RW_A]]+Table3[[#This Row],[RW_H]]</f>
        <v>3</v>
      </c>
      <c r="AE28">
        <f>Table3[[#This Row],[RL_A]]+Table3[[#This Row],[RL_H]]</f>
        <v>6</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13</v>
      </c>
      <c r="AL28" s="15">
        <f>Table3[[#This Row],[PTS]]/(2*Table3[[#This Row],[GP]])</f>
        <v>0.41666666666666669</v>
      </c>
      <c r="AM28" s="15">
        <f>Table3[[#This Row],[PTS2]]/(3*Table3[[#This Row],[GP]])</f>
        <v>0.3611111111111111</v>
      </c>
      <c r="AN28">
        <f>(2*Table3[[#This Row],[GR]])+Table3[[#This Row],[PTS]]</f>
        <v>150</v>
      </c>
      <c r="AO28">
        <f>(3*Table3[[#This Row],[GR]])+Table3[[#This Row],[PTS2]]</f>
        <v>223</v>
      </c>
      <c r="AP28" s="20" t="str">
        <f>_xlfn.CONCAT(TEXT(Table3[[#This Row],[W]], "0"), "-", TEXT(Table3[[#This Row],[RL]],"0"), "-", TEXT(Table3[[#This Row],[OTL]]+Table3[[#This Row],[SOL]], "0"))</f>
        <v>4-6-2</v>
      </c>
      <c r="AQ28">
        <f>COUNTIFS(DataRegularSeason20242025!$D$3:$D$1315,Table3[[#This Row],[Teams]],DataRegularSeason20242025!$K$3:$K$1315,0)</f>
        <v>1</v>
      </c>
      <c r="AR28">
        <f>SUMIF(DataRegularSeason20242025!$D$3:$D$1315,$A28, DataRegularSeason20242025!$J$3:$J$1315)</f>
        <v>13</v>
      </c>
      <c r="AS28">
        <f>SUMIF(DataRegularSeason20242025!$D$3:$D$1315,$A28, DataRegularSeason20242025!$K$3:$K$1315)</f>
        <v>18</v>
      </c>
      <c r="AT28">
        <f>AR28-AS28</f>
        <v>-5</v>
      </c>
      <c r="AU28">
        <f>COUNTIFS(DataRegularSeason20242025!$E$3:$E$1315,Table3[[#This Row],[Teams]],DataRegularSeason20242025!$J$3:$J$1315,0)</f>
        <v>0</v>
      </c>
      <c r="AV28">
        <f>SUMIF(DataRegularSeason20242025!$E$3:$E$1315,$A28,DataRegularSeason20242025!$K$3:$K$1315)</f>
        <v>12</v>
      </c>
      <c r="AW28">
        <f>SUMIF(DataRegularSeason20242025!$E$3:$E$1315,$A28,DataRegularSeason20242025!$J$3:$J$1315)</f>
        <v>18</v>
      </c>
      <c r="AX28">
        <f>AV28-AW28</f>
        <v>-6</v>
      </c>
      <c r="AY28">
        <f>AR28+AV28</f>
        <v>25</v>
      </c>
      <c r="AZ28">
        <f>AS28+AW28</f>
        <v>36</v>
      </c>
      <c r="BA28">
        <f>AY28-AZ28</f>
        <v>-11</v>
      </c>
      <c r="BB28" s="17">
        <f>Table3[[#This Row],[GF]]/Table3[[#This Row],[GP]]</f>
        <v>2.0833333333333335</v>
      </c>
      <c r="BC28" s="17">
        <f>Table3[[#This Row],[GA]]/Table3[[#This Row],[GP]]</f>
        <v>3</v>
      </c>
      <c r="BD28" s="17">
        <f>(Table3[[#This Row],[GF]]-Table3[[#This Row],[GA]])/Table3[[#This Row],[GP]]</f>
        <v>-0.91666666666666663</v>
      </c>
      <c r="BE28">
        <f>COUNTIFS(DataRegularSeason20242025!$D$3:$D$1315,$A28,DataRegularSeason20242025!$H$3:$H$1315, $A28)</f>
        <v>3</v>
      </c>
      <c r="BF28">
        <f>COUNTIFS(DataRegularSeason20242025!$E$3:$E$1315,$A28,DataRegularSeason20242025!$H$3:$H$1315, $A28)</f>
        <v>3</v>
      </c>
      <c r="BG28">
        <f>BE28+BF28</f>
        <v>6</v>
      </c>
      <c r="BH28">
        <f>F28-BE28</f>
        <v>4</v>
      </c>
      <c r="BI28">
        <f>H28-BF28</f>
        <v>2</v>
      </c>
      <c r="BJ28">
        <f>BH28+BI28</f>
        <v>6</v>
      </c>
      <c r="BK28" s="6">
        <f>(BH28+BE28)</f>
        <v>7</v>
      </c>
      <c r="BL28" s="6"/>
    </row>
    <row r="29" spans="1:64"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12</v>
      </c>
      <c r="E29" s="15">
        <f>Table3[[#This Row],[Watched]]/Table3[[#This Row],[GP]]</f>
        <v>0.8</v>
      </c>
      <c r="F29">
        <f>COUNTIFS(DataRegularSeason20242025!$N$3:$N$1315,1,DataRegularSeason20242025!$D$3:$D$1315,$A29)</f>
        <v>9</v>
      </c>
      <c r="G29">
        <f>41-Table3[[#This Row],[GP_A]]</f>
        <v>32</v>
      </c>
      <c r="H29">
        <f>COUNTIFS(DataRegularSeason20242025!$E$3:$E$1315,$A29,DataRegularSeason20242025!$N$3:$N$1315,1)</f>
        <v>6</v>
      </c>
      <c r="I29">
        <f>41-Table3[[#This Row],[GP_H]]</f>
        <v>35</v>
      </c>
      <c r="J29">
        <f>F29+H29</f>
        <v>15</v>
      </c>
      <c r="K29">
        <f>82-Table3[[#This Row],[GP]]</f>
        <v>67</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5</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3</v>
      </c>
      <c r="Y29">
        <f>COUNTIFS(DataRegularSeason20242025!$E$3:$E$1315,$A29, DataRegularSeason20242025!$S$3:$S$1315, $A29,DataRegularSeason20242025!$M$3:$M$1315,"REG")</f>
        <v>3</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5</v>
      </c>
      <c r="AC29">
        <f>Table3[[#This Row],[L_A]]+Table3[[#This Row],[L_H]]</f>
        <v>10</v>
      </c>
      <c r="AD29">
        <f>Table3[[#This Row],[RW_A]]+Table3[[#This Row],[RW_H]]</f>
        <v>3</v>
      </c>
      <c r="AE29">
        <f>Table3[[#This Row],[RL_A]]+Table3[[#This Row],[RL_H]]</f>
        <v>8</v>
      </c>
      <c r="AF29">
        <f>Table3[[#This Row],[OTW_A]]+Table3[[#This Row],[OTW_H]]</f>
        <v>2</v>
      </c>
      <c r="AG29">
        <f>Table3[[#This Row],[OTL_A]]+Table3[[#This Row],[OTL_H]]</f>
        <v>0</v>
      </c>
      <c r="AH29">
        <f>Table3[[#This Row],[SOW_A]]+Table3[[#This Row],[SOW_H]]</f>
        <v>0</v>
      </c>
      <c r="AI29">
        <f>Table3[[#This Row],[SOL_A]]+Table3[[#This Row],[SOL_H]]</f>
        <v>2</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15</v>
      </c>
      <c r="AL29" s="15">
        <f>Table3[[#This Row],[PTS]]/(2*Table3[[#This Row],[GP]])</f>
        <v>0.4</v>
      </c>
      <c r="AM29" s="15">
        <f>Table3[[#This Row],[PTS2]]/(3*Table3[[#This Row],[GP]])</f>
        <v>0.33333333333333331</v>
      </c>
      <c r="AN29">
        <f>(2*Table3[[#This Row],[GR]])+Table3[[#This Row],[PTS]]</f>
        <v>146</v>
      </c>
      <c r="AO29">
        <f>(3*Table3[[#This Row],[GR]])+Table3[[#This Row],[PTS2]]</f>
        <v>216</v>
      </c>
      <c r="AP29" s="20" t="str">
        <f>_xlfn.CONCAT(TEXT(Table3[[#This Row],[W]], "0"), "-", TEXT(Table3[[#This Row],[RL]],"0"), "-", TEXT(Table3[[#This Row],[OTL]]+Table3[[#This Row],[SOL]], "0"))</f>
        <v>5-8-2</v>
      </c>
      <c r="AQ29">
        <f>COUNTIFS(DataRegularSeason20242025!$D$3:$D$1315,Table3[[#This Row],[Teams]],DataRegularSeason20242025!$K$3:$K$1315,0)</f>
        <v>0</v>
      </c>
      <c r="AR29">
        <f>SUMIF(DataRegularSeason20242025!$D$3:$D$1315,$A29, DataRegularSeason20242025!$J$3:$J$1315)</f>
        <v>27</v>
      </c>
      <c r="AS29">
        <f>SUMIF(DataRegularSeason20242025!$D$3:$D$1315,$A29, DataRegularSeason20242025!$K$3:$K$1315)</f>
        <v>37</v>
      </c>
      <c r="AT29">
        <f>AR29-AS29</f>
        <v>-10</v>
      </c>
      <c r="AU29">
        <f>COUNTIFS(DataRegularSeason20242025!$E$3:$E$1315,Table3[[#This Row],[Teams]],DataRegularSeason20242025!$J$3:$J$1315,0)</f>
        <v>0</v>
      </c>
      <c r="AV29">
        <f>SUMIF(DataRegularSeason20242025!$E$3:$E$1315,$A29,DataRegularSeason20242025!$K$3:$K$1315)</f>
        <v>15</v>
      </c>
      <c r="AW29">
        <f>SUMIF(DataRegularSeason20242025!$E$3:$E$1315,$A29,DataRegularSeason20242025!$J$3:$J$1315)</f>
        <v>22</v>
      </c>
      <c r="AX29">
        <f>AV29-AW29</f>
        <v>-7</v>
      </c>
      <c r="AY29">
        <f>AR29+AV29</f>
        <v>42</v>
      </c>
      <c r="AZ29">
        <f>AS29+AW29</f>
        <v>59</v>
      </c>
      <c r="BA29">
        <f>AY29-AZ29</f>
        <v>-17</v>
      </c>
      <c r="BB29" s="17">
        <f>Table3[[#This Row],[GF]]/Table3[[#This Row],[GP]]</f>
        <v>2.8</v>
      </c>
      <c r="BC29" s="17">
        <f>Table3[[#This Row],[GA]]/Table3[[#This Row],[GP]]</f>
        <v>3.9333333333333331</v>
      </c>
      <c r="BD29" s="17">
        <f>(Table3[[#This Row],[GF]]-Table3[[#This Row],[GA]])/Table3[[#This Row],[GP]]</f>
        <v>-1.1333333333333333</v>
      </c>
      <c r="BE29">
        <f>COUNTIFS(DataRegularSeason20242025!$D$3:$D$1315,$A29,DataRegularSeason20242025!$H$3:$H$1315, $A29)</f>
        <v>3</v>
      </c>
      <c r="BF29">
        <f>COUNTIFS(DataRegularSeason20242025!$E$3:$E$1315,$A29,DataRegularSeason20242025!$H$3:$H$1315, $A29)</f>
        <v>2</v>
      </c>
      <c r="BG29">
        <f>BE29+BF29</f>
        <v>5</v>
      </c>
      <c r="BH29">
        <f>F29-BE29</f>
        <v>6</v>
      </c>
      <c r="BI29">
        <f>H29-BF29</f>
        <v>4</v>
      </c>
      <c r="BJ29">
        <f>BH29+BI29</f>
        <v>10</v>
      </c>
    </row>
    <row r="30" spans="1:64" x14ac:dyDescent="0.25">
      <c r="A30" t="s">
        <v>45</v>
      </c>
      <c r="B30" t="s">
        <v>98</v>
      </c>
      <c r="C30" t="s">
        <v>99</v>
      </c>
      <c r="D30">
        <f>COUNTIFS(DataRegularSeason20242025!$D$3:$D$1315,$A30,DataRegularSeason20242025!$R$3:$R$1315,1,DataRegularSeason20242025!$N$3:$N$1315,1) + COUNTIFS(DataRegularSeason20242025!$E$3:$E$1315,$A30,DataRegularSeason20242025!$R$3:$R$1315,1,DataRegularSeason20242025!$N$3:$N$1315,1)</f>
        <v>8</v>
      </c>
      <c r="E30" s="15">
        <f>Table3[[#This Row],[Watched]]/Table3[[#This Row],[GP]]</f>
        <v>0.61538461538461542</v>
      </c>
      <c r="F30">
        <f>COUNTIFS(DataRegularSeason20242025!$N$3:$N$1315,1,DataRegularSeason20242025!$D$3:$D$1315,$A30)</f>
        <v>7</v>
      </c>
      <c r="G30">
        <f>41-Table3[[#This Row],[GP_A]]</f>
        <v>34</v>
      </c>
      <c r="H30">
        <f>COUNTIFS(DataRegularSeason20242025!$E$3:$E$1315,$A30,DataRegularSeason20242025!$N$3:$N$1315,1)</f>
        <v>6</v>
      </c>
      <c r="I30">
        <f>41-Table3[[#This Row],[GP_H]]</f>
        <v>35</v>
      </c>
      <c r="J30">
        <f>F30+H30</f>
        <v>13</v>
      </c>
      <c r="K30">
        <f>82-Table3[[#This Row],[GP]]</f>
        <v>69</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1</v>
      </c>
      <c r="P30">
        <f>F30-L30</f>
        <v>5</v>
      </c>
      <c r="Q30">
        <f>COUNTIFS(DataRegularSeason20242025!$D$3:$D$1315,$A30, DataRegularSeason20242025!$S$3:$S$1315, $A30,DataRegularSeason20242025!$M$3:$M$1315,"REG")</f>
        <v>4</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2</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4</v>
      </c>
      <c r="Y30">
        <f>COUNTIFS(DataRegularSeason20242025!$E$3:$E$1315,$A30, DataRegularSeason20242025!$S$3:$S$1315, $A30,DataRegularSeason20242025!$M$3:$M$1315,"REG")</f>
        <v>4</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4</v>
      </c>
      <c r="AC30">
        <f>Table3[[#This Row],[L_A]]+Table3[[#This Row],[L_H]]</f>
        <v>9</v>
      </c>
      <c r="AD30">
        <f>Table3[[#This Row],[RW_A]]+Table3[[#This Row],[RW_H]]</f>
        <v>3</v>
      </c>
      <c r="AE30">
        <f>Table3[[#This Row],[RL_A]]+Table3[[#This Row],[RL_H]]</f>
        <v>8</v>
      </c>
      <c r="AF30">
        <f>Table3[[#This Row],[OTW_A]]+Table3[[#This Row],[OTW_H]]</f>
        <v>0</v>
      </c>
      <c r="AG30">
        <f>Table3[[#This Row],[OTL_A]]+Table3[[#This Row],[OTL_H]]</f>
        <v>1</v>
      </c>
      <c r="AH30">
        <f>Table3[[#This Row],[SOW_A]]+Table3[[#This Row],[SOW_H]]</f>
        <v>1</v>
      </c>
      <c r="AI30">
        <f>Table3[[#This Row],[SOL_A]]+Table3[[#This Row],[SOL_H]]</f>
        <v>0</v>
      </c>
      <c r="AJ30">
        <f>(2*(Table3[[#This Row],[W_A]]+Table3[[#This Row],[W_H]]))+Table3[[#This Row],[OTL_A]]+Table3[[#This Row],[SOL_A]]+Table3[[#This Row],[OTL_H]]+Table3[[#This Row],[SOL_H]]</f>
        <v>9</v>
      </c>
      <c r="AK30">
        <f>(3*(Table3[[#This Row],[RW_A]]+Table3[[#This Row],[RW_H]]))+(2*(Table3[[#This Row],[OTW_A]]+Table3[[#This Row],[SOW_A]]+Table3[[#This Row],[OTW_H]]+Table3[[#This Row],[SOW_H]]))+Table3[[#This Row],[OTL_A]]+Table3[[#This Row],[SOL_A]]+Table3[[#This Row],[OTL_H]]+Table3[[#This Row],[SOL_H]]</f>
        <v>12</v>
      </c>
      <c r="AL30" s="15">
        <f>Table3[[#This Row],[PTS]]/(2*Table3[[#This Row],[GP]])</f>
        <v>0.34615384615384615</v>
      </c>
      <c r="AM30" s="15">
        <f>Table3[[#This Row],[PTS2]]/(3*Table3[[#This Row],[GP]])</f>
        <v>0.30769230769230771</v>
      </c>
      <c r="AN30">
        <f>(2*Table3[[#This Row],[GR]])+Table3[[#This Row],[PTS]]</f>
        <v>147</v>
      </c>
      <c r="AO30">
        <f>(3*Table3[[#This Row],[GR]])+Table3[[#This Row],[PTS2]]</f>
        <v>219</v>
      </c>
      <c r="AP30" s="20" t="str">
        <f>_xlfn.CONCAT(TEXT(Table3[[#This Row],[W]], "0"), "-", TEXT(Table3[[#This Row],[RL]],"0"), "-", TEXT(Table3[[#This Row],[OTL]]+Table3[[#This Row],[SOL]], "0"))</f>
        <v>4-8-1</v>
      </c>
      <c r="AQ30">
        <f>COUNTIFS(DataRegularSeason20242025!$D$3:$D$1315,Table3[[#This Row],[Teams]],DataRegularSeason20242025!$K$3:$K$1315,0)</f>
        <v>1</v>
      </c>
      <c r="AR30">
        <f>SUMIF(DataRegularSeason20242025!$D$3:$D$1315,$A30, DataRegularSeason20242025!$J$3:$J$1315)</f>
        <v>22</v>
      </c>
      <c r="AS30">
        <f>SUMIF(DataRegularSeason20242025!$D$3:$D$1315,$A30, DataRegularSeason20242025!$K$3:$K$1315)</f>
        <v>30</v>
      </c>
      <c r="AT30">
        <f>AR30-AS30</f>
        <v>-8</v>
      </c>
      <c r="AU30">
        <f>COUNTIFS(DataRegularSeason20242025!$E$3:$E$1315,Table3[[#This Row],[Teams]],DataRegularSeason20242025!$J$3:$J$1315,0)</f>
        <v>0</v>
      </c>
      <c r="AV30">
        <f>SUMIF(DataRegularSeason20242025!$E$3:$E$1315,$A30,DataRegularSeason20242025!$K$3:$K$1315)</f>
        <v>13</v>
      </c>
      <c r="AW30">
        <f>SUMIF(DataRegularSeason20242025!$E$3:$E$1315,$A30,DataRegularSeason20242025!$J$3:$J$1315)</f>
        <v>20</v>
      </c>
      <c r="AX30">
        <f>AV30-AW30</f>
        <v>-7</v>
      </c>
      <c r="AY30">
        <f>AR30+AV30</f>
        <v>35</v>
      </c>
      <c r="AZ30">
        <f>AS30+AW30</f>
        <v>50</v>
      </c>
      <c r="BA30">
        <f>AY30-AZ30</f>
        <v>-15</v>
      </c>
      <c r="BB30" s="17">
        <f>Table3[[#This Row],[GF]]/Table3[[#This Row],[GP]]</f>
        <v>2.6923076923076925</v>
      </c>
      <c r="BC30" s="17">
        <f>Table3[[#This Row],[GA]]/Table3[[#This Row],[GP]]</f>
        <v>3.8461538461538463</v>
      </c>
      <c r="BD30" s="17">
        <f>(Table3[[#This Row],[GF]]-Table3[[#This Row],[GA]])/Table3[[#This Row],[GP]]</f>
        <v>-1.1538461538461537</v>
      </c>
      <c r="BE30">
        <f>COUNTIFS(DataRegularSeason20242025!$D$3:$D$1315,$A30,DataRegularSeason20242025!$H$3:$H$1315, $A30)</f>
        <v>3</v>
      </c>
      <c r="BF30">
        <f>COUNTIFS(DataRegularSeason20242025!$E$3:$E$1315,$A30,DataRegularSeason20242025!$H$3:$H$1315, $A30)</f>
        <v>1</v>
      </c>
      <c r="BG30">
        <f>BE30+BF30</f>
        <v>4</v>
      </c>
      <c r="BH30">
        <f>F30-BE30</f>
        <v>4</v>
      </c>
      <c r="BI30">
        <f>H30-BF30</f>
        <v>5</v>
      </c>
      <c r="BJ30">
        <f>BH30+BI30</f>
        <v>9</v>
      </c>
    </row>
    <row r="31" spans="1:64"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6</v>
      </c>
      <c r="E31" s="15">
        <f>Table3[[#This Row],[Watched]]/Table3[[#This Row],[GP]]</f>
        <v>0.42857142857142855</v>
      </c>
      <c r="F31">
        <f>COUNTIFS(DataRegularSeason20242025!$N$3:$N$1315,1,DataRegularSeason20242025!$D$3:$D$1315,$A31)</f>
        <v>7</v>
      </c>
      <c r="G31">
        <f>41-Table3[[#This Row],[GP_A]]</f>
        <v>34</v>
      </c>
      <c r="H31">
        <f>COUNTIFS(DataRegularSeason20242025!$E$3:$E$1315,$A31,DataRegularSeason20242025!$N$3:$N$1315,1)</f>
        <v>7</v>
      </c>
      <c r="I31">
        <f>41-Table3[[#This Row],[GP_H]]</f>
        <v>34</v>
      </c>
      <c r="J31">
        <f>F31+H31</f>
        <v>14</v>
      </c>
      <c r="K31">
        <f>82-Table3[[#This Row],[GP]]</f>
        <v>68</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6</v>
      </c>
      <c r="Q31">
        <f>COUNTIFS(DataRegularSeason20242025!$D$3:$D$1315,$A31, DataRegularSeason20242025!$S$3:$S$1315, $A31,DataRegularSeason20242025!$M$3:$M$1315,"REG")</f>
        <v>5</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4</v>
      </c>
      <c r="Y31">
        <f>COUNTIFS(DataRegularSeason20242025!$E$3:$E$1315,$A31, DataRegularSeason20242025!$S$3:$S$1315, $A31,DataRegularSeason20242025!$M$3:$M$1315,"REG")</f>
        <v>3</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4</v>
      </c>
      <c r="AC31">
        <f>Table3[[#This Row],[L_A]]+Table3[[#This Row],[L_H]]</f>
        <v>10</v>
      </c>
      <c r="AD31">
        <f>Table3[[#This Row],[RW_A]]+Table3[[#This Row],[RW_H]]</f>
        <v>2</v>
      </c>
      <c r="AE31">
        <f>Table3[[#This Row],[RL_A]]+Table3[[#This Row],[RL_H]]</f>
        <v>8</v>
      </c>
      <c r="AF31">
        <f>Table3[[#This Row],[OTW_A]]+Table3[[#This Row],[OTW_H]]</f>
        <v>2</v>
      </c>
      <c r="AG31">
        <f>Table3[[#This Row],[OTL_A]]+Table3[[#This Row],[OTL_H]]</f>
        <v>1</v>
      </c>
      <c r="AH31">
        <f>Table3[[#This Row],[SOW_A]]+Table3[[#This Row],[SOW_H]]</f>
        <v>0</v>
      </c>
      <c r="AI31">
        <f>Table3[[#This Row],[SOL_A]]+Table3[[#This Row],[SOL_H]]</f>
        <v>1</v>
      </c>
      <c r="AJ31">
        <f>(2*(Table3[[#This Row],[W_A]]+Table3[[#This Row],[W_H]]))+Table3[[#This Row],[OTL_A]]+Table3[[#This Row],[SOL_A]]+Table3[[#This Row],[OTL_H]]+Table3[[#This Row],[SOL_H]]</f>
        <v>10</v>
      </c>
      <c r="AK31">
        <f>(3*(Table3[[#This Row],[RW_A]]+Table3[[#This Row],[RW_H]]))+(2*(Table3[[#This Row],[OTW_A]]+Table3[[#This Row],[SOW_A]]+Table3[[#This Row],[OTW_H]]+Table3[[#This Row],[SOW_H]]))+Table3[[#This Row],[OTL_A]]+Table3[[#This Row],[SOL_A]]+Table3[[#This Row],[OTL_H]]+Table3[[#This Row],[SOL_H]]</f>
        <v>12</v>
      </c>
      <c r="AL31" s="15">
        <f>Table3[[#This Row],[PTS]]/(2*Table3[[#This Row],[GP]])</f>
        <v>0.35714285714285715</v>
      </c>
      <c r="AM31" s="15">
        <f>Table3[[#This Row],[PTS2]]/(3*Table3[[#This Row],[GP]])</f>
        <v>0.2857142857142857</v>
      </c>
      <c r="AN31">
        <f>(2*Table3[[#This Row],[GR]])+Table3[[#This Row],[PTS]]</f>
        <v>146</v>
      </c>
      <c r="AO31">
        <f>(3*Table3[[#This Row],[GR]])+Table3[[#This Row],[PTS2]]</f>
        <v>216</v>
      </c>
      <c r="AP31" s="20" t="str">
        <f>_xlfn.CONCAT(TEXT(Table3[[#This Row],[W]], "0"), "-", TEXT(Table3[[#This Row],[RL]],"0"), "-", TEXT(Table3[[#This Row],[OTL]]+Table3[[#This Row],[SOL]], "0"))</f>
        <v>4-8-2</v>
      </c>
      <c r="AQ31">
        <f>COUNTIFS(DataRegularSeason20242025!$D$3:$D$1315,Table3[[#This Row],[Teams]],DataRegularSeason20242025!$K$3:$K$1315,0)</f>
        <v>0</v>
      </c>
      <c r="AR31">
        <f>SUMIF(DataRegularSeason20242025!$D$3:$D$1315,$A31, DataRegularSeason20242025!$J$3:$J$1315)</f>
        <v>18</v>
      </c>
      <c r="AS31">
        <f>SUMIF(DataRegularSeason20242025!$D$3:$D$1315,$A31, DataRegularSeason20242025!$K$3:$K$1315)</f>
        <v>32</v>
      </c>
      <c r="AT31">
        <f>AR31-AS31</f>
        <v>-14</v>
      </c>
      <c r="AU31">
        <f>COUNTIFS(DataRegularSeason20242025!$E$3:$E$1315,Table3[[#This Row],[Teams]],DataRegularSeason20242025!$J$3:$J$1315,0)</f>
        <v>0</v>
      </c>
      <c r="AV31">
        <f>SUMIF(DataRegularSeason20242025!$E$3:$E$1315,$A31,DataRegularSeason20242025!$K$3:$K$1315)</f>
        <v>16</v>
      </c>
      <c r="AW31">
        <f>SUMIF(DataRegularSeason20242025!$E$3:$E$1315,$A31,DataRegularSeason20242025!$J$3:$J$1315)</f>
        <v>19</v>
      </c>
      <c r="AX31">
        <f>AV31-AW31</f>
        <v>-3</v>
      </c>
      <c r="AY31">
        <f>AR31+AV31</f>
        <v>34</v>
      </c>
      <c r="AZ31">
        <f>AS31+AW31</f>
        <v>51</v>
      </c>
      <c r="BA31">
        <f>AY31-AZ31</f>
        <v>-17</v>
      </c>
      <c r="BB31" s="17">
        <f>Table3[[#This Row],[GF]]/Table3[[#This Row],[GP]]</f>
        <v>2.4285714285714284</v>
      </c>
      <c r="BC31" s="17">
        <f>Table3[[#This Row],[GA]]/Table3[[#This Row],[GP]]</f>
        <v>3.6428571428571428</v>
      </c>
      <c r="BD31" s="17">
        <f>(Table3[[#This Row],[GF]]-Table3[[#This Row],[GA]])/Table3[[#This Row],[GP]]</f>
        <v>-1.2142857142857142</v>
      </c>
      <c r="BE31">
        <f>COUNTIFS(DataRegularSeason20242025!$D$3:$D$1315,$A31,DataRegularSeason20242025!$H$3:$H$1315, $A31)</f>
        <v>0</v>
      </c>
      <c r="BF31">
        <f>COUNTIFS(DataRegularSeason20242025!$E$3:$E$1315,$A31,DataRegularSeason20242025!$H$3:$H$1315, $A31)</f>
        <v>0</v>
      </c>
      <c r="BG31">
        <f>BE31+BF31</f>
        <v>0</v>
      </c>
      <c r="BH31">
        <f>F31-BE31</f>
        <v>7</v>
      </c>
      <c r="BI31">
        <f>H31-BF31</f>
        <v>7</v>
      </c>
      <c r="BJ31">
        <f>BH31+BI31</f>
        <v>14</v>
      </c>
    </row>
    <row r="32" spans="1:64"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10</v>
      </c>
      <c r="E32" s="15">
        <f>Table3[[#This Row],[Watched]]/Table3[[#This Row],[GP]]</f>
        <v>0.7142857142857143</v>
      </c>
      <c r="F32">
        <f>COUNTIFS(DataRegularSeason20242025!$N$3:$N$1315,1,DataRegularSeason20242025!$D$3:$D$1315,$A32)</f>
        <v>5</v>
      </c>
      <c r="G32">
        <f>41-Table3[[#This Row],[GP_A]]</f>
        <v>36</v>
      </c>
      <c r="H32">
        <f>COUNTIFS(DataRegularSeason20242025!$E$3:$E$1315,$A32,DataRegularSeason20242025!$N$3:$N$1315,1)</f>
        <v>9</v>
      </c>
      <c r="I32">
        <f>41-Table3[[#This Row],[GP_H]]</f>
        <v>32</v>
      </c>
      <c r="J32">
        <f>F32+H32</f>
        <v>14</v>
      </c>
      <c r="K32">
        <f>82-Table3[[#This Row],[GP]]</f>
        <v>68</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4</v>
      </c>
      <c r="Q32">
        <f>COUNTIFS(DataRegularSeason20242025!$D$3:$D$1315,$A32, DataRegularSeason20242025!$S$3:$S$1315, $A32,DataRegularSeason20242025!$M$3:$M$1315,"REG")</f>
        <v>3</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4</v>
      </c>
      <c r="AC32">
        <f>Table3[[#This Row],[L_A]]+Table3[[#This Row],[L_H]]</f>
        <v>10</v>
      </c>
      <c r="AD32">
        <f>Table3[[#This Row],[RW_A]]+Table3[[#This Row],[RW_H]]</f>
        <v>3</v>
      </c>
      <c r="AE32">
        <f>Table3[[#This Row],[RL_A]]+Table3[[#This Row],[RL_H]]</f>
        <v>9</v>
      </c>
      <c r="AF32">
        <f>Table3[[#This Row],[OTW_A]]+Table3[[#This Row],[OTW_H]]</f>
        <v>1</v>
      </c>
      <c r="AG32">
        <f>Table3[[#This Row],[OTL_A]]+Table3[[#This Row],[OTL_H]]</f>
        <v>1</v>
      </c>
      <c r="AH32">
        <f>Table3[[#This Row],[SOW_A]]+Table3[[#This Row],[SOW_H]]</f>
        <v>0</v>
      </c>
      <c r="AI32">
        <f>Table3[[#This Row],[SOL_A]]+Table3[[#This Row],[SOL_H]]</f>
        <v>0</v>
      </c>
      <c r="AJ32">
        <f>(2*(Table3[[#This Row],[W_A]]+Table3[[#This Row],[W_H]]))+Table3[[#This Row],[OTL_A]]+Table3[[#This Row],[SOL_A]]+Table3[[#This Row],[OTL_H]]+Table3[[#This Row],[SOL_H]]</f>
        <v>9</v>
      </c>
      <c r="AK32">
        <f>(3*(Table3[[#This Row],[RW_A]]+Table3[[#This Row],[RW_H]]))+(2*(Table3[[#This Row],[OTW_A]]+Table3[[#This Row],[SOW_A]]+Table3[[#This Row],[OTW_H]]+Table3[[#This Row],[SOW_H]]))+Table3[[#This Row],[OTL_A]]+Table3[[#This Row],[SOL_A]]+Table3[[#This Row],[OTL_H]]+Table3[[#This Row],[SOL_H]]</f>
        <v>12</v>
      </c>
      <c r="AL32" s="15">
        <f>Table3[[#This Row],[PTS]]/(2*Table3[[#This Row],[GP]])</f>
        <v>0.32142857142857145</v>
      </c>
      <c r="AM32" s="15">
        <f>Table3[[#This Row],[PTS2]]/(3*Table3[[#This Row],[GP]])</f>
        <v>0.2857142857142857</v>
      </c>
      <c r="AN32">
        <f>(2*Table3[[#This Row],[GR]])+Table3[[#This Row],[PTS]]</f>
        <v>145</v>
      </c>
      <c r="AO32">
        <f>(3*Table3[[#This Row],[GR]])+Table3[[#This Row],[PTS2]]</f>
        <v>216</v>
      </c>
      <c r="AP32" s="20" t="str">
        <f>_xlfn.CONCAT(TEXT(Table3[[#This Row],[W]], "0"), "-", TEXT(Table3[[#This Row],[RL]],"0"), "-", TEXT(Table3[[#This Row],[OTL]]+Table3[[#This Row],[SOL]], "0"))</f>
        <v>4-9-1</v>
      </c>
      <c r="AQ32">
        <f>COUNTIFS(DataRegularSeason20242025!$D$3:$D$1315,Table3[[#This Row],[Teams]],DataRegularSeason20242025!$K$3:$K$1315,0)</f>
        <v>0</v>
      </c>
      <c r="AR32">
        <f>SUMIF(DataRegularSeason20242025!$D$3:$D$1315,$A32, DataRegularSeason20242025!$J$3:$J$1315)</f>
        <v>9</v>
      </c>
      <c r="AS32">
        <f>SUMIF(DataRegularSeason20242025!$D$3:$D$1315,$A32, DataRegularSeason20242025!$K$3:$K$1315)</f>
        <v>17</v>
      </c>
      <c r="AT32">
        <f>AR32-AS32</f>
        <v>-8</v>
      </c>
      <c r="AU32">
        <f>COUNTIFS(DataRegularSeason20242025!$E$3:$E$1315,Table3[[#This Row],[Teams]],DataRegularSeason20242025!$J$3:$J$1315,0)</f>
        <v>1</v>
      </c>
      <c r="AV32">
        <f>SUMIF(DataRegularSeason20242025!$E$3:$E$1315,$A32,DataRegularSeason20242025!$K$3:$K$1315)</f>
        <v>24</v>
      </c>
      <c r="AW32">
        <f>SUMIF(DataRegularSeason20242025!$E$3:$E$1315,$A32,DataRegularSeason20242025!$J$3:$J$1315)</f>
        <v>33</v>
      </c>
      <c r="AX32">
        <f>AV32-AW32</f>
        <v>-9</v>
      </c>
      <c r="AY32">
        <f>AR32+AV32</f>
        <v>33</v>
      </c>
      <c r="AZ32">
        <f>AS32+AW32</f>
        <v>50</v>
      </c>
      <c r="BA32">
        <f>AY32-AZ32</f>
        <v>-17</v>
      </c>
      <c r="BB32" s="17">
        <f>Table3[[#This Row],[GF]]/Table3[[#This Row],[GP]]</f>
        <v>2.3571428571428572</v>
      </c>
      <c r="BC32" s="17">
        <f>Table3[[#This Row],[GA]]/Table3[[#This Row],[GP]]</f>
        <v>3.5714285714285716</v>
      </c>
      <c r="BD32" s="17">
        <f>(Table3[[#This Row],[GF]]-Table3[[#This Row],[GA]])/Table3[[#This Row],[GP]]</f>
        <v>-1.2142857142857142</v>
      </c>
      <c r="BE32">
        <f>COUNTIFS(DataRegularSeason20242025!$D$3:$D$1315,$A32,DataRegularSeason20242025!$H$3:$H$1315, $A32)</f>
        <v>3</v>
      </c>
      <c r="BF32">
        <f>COUNTIFS(DataRegularSeason20242025!$E$3:$E$1315,$A32,DataRegularSeason20242025!$H$3:$H$1315, $A32)</f>
        <v>6</v>
      </c>
      <c r="BG32">
        <f>BE32+BF32</f>
        <v>9</v>
      </c>
      <c r="BH32">
        <f>F32-BE32</f>
        <v>2</v>
      </c>
      <c r="BI32">
        <f>H32-BF32</f>
        <v>3</v>
      </c>
      <c r="BJ32">
        <f>BH32+BI32</f>
        <v>5</v>
      </c>
    </row>
    <row r="33" spans="1:67" x14ac:dyDescent="0.25">
      <c r="A33" t="s">
        <v>19</v>
      </c>
      <c r="B33" t="s">
        <v>98</v>
      </c>
      <c r="C33" t="s">
        <v>81</v>
      </c>
      <c r="D33">
        <f>COUNTIFS(DataRegularSeason20242025!$D$3:$D$1315,$A33,DataRegularSeason20242025!$R$3:$R$1315,1,DataRegularSeason20242025!$N$3:$N$1315,1) + COUNTIFS(DataRegularSeason20242025!$E$3:$E$1315,$A33,DataRegularSeason20242025!$R$3:$R$1315,1,DataRegularSeason20242025!$N$3:$N$1315,1)</f>
        <v>3</v>
      </c>
      <c r="E33" s="15">
        <f>Table3[[#This Row],[Watched]]/Table3[[#This Row],[GP]]</f>
        <v>0.21428571428571427</v>
      </c>
      <c r="F33">
        <f>COUNTIFS(DataRegularSeason20242025!$N$3:$N$1315,1,DataRegularSeason20242025!$D$3:$D$1315,$A33)</f>
        <v>6</v>
      </c>
      <c r="G33">
        <f>41-Table3[[#This Row],[GP_A]]</f>
        <v>35</v>
      </c>
      <c r="H33">
        <f>COUNTIFS(DataRegularSeason20242025!$E$3:$E$1315,$A33,DataRegularSeason20242025!$N$3:$N$1315,1)</f>
        <v>8</v>
      </c>
      <c r="I33">
        <f>41-Table3[[#This Row],[GP_H]]</f>
        <v>33</v>
      </c>
      <c r="J33">
        <f>F33+H33</f>
        <v>14</v>
      </c>
      <c r="K33">
        <f>82-Table3[[#This Row],[GP]]</f>
        <v>68</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5</v>
      </c>
      <c r="Q33">
        <f>COUNTIFS(DataRegularSeason20242025!$D$3:$D$1315,$A33, DataRegularSeason20242025!$S$3:$S$1315, $A33,DataRegularSeason20242025!$M$3:$M$1315,"REG")</f>
        <v>4</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4</v>
      </c>
      <c r="AC33">
        <f>Table3[[#This Row],[L_A]]+Table3[[#This Row],[L_H]]</f>
        <v>10</v>
      </c>
      <c r="AD33">
        <f>Table3[[#This Row],[RW_A]]+Table3[[#This Row],[RW_H]]</f>
        <v>4</v>
      </c>
      <c r="AE33">
        <f>Table3[[#This Row],[RL_A]]+Table3[[#This Row],[RL_H]]</f>
        <v>8</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10</v>
      </c>
      <c r="AK33">
        <f>(3*(Table3[[#This Row],[RW_A]]+Table3[[#This Row],[RW_H]]))+(2*(Table3[[#This Row],[OTW_A]]+Table3[[#This Row],[SOW_A]]+Table3[[#This Row],[OTW_H]]+Table3[[#This Row],[SOW_H]]))+Table3[[#This Row],[OTL_A]]+Table3[[#This Row],[SOL_A]]+Table3[[#This Row],[OTL_H]]+Table3[[#This Row],[SOL_H]]</f>
        <v>14</v>
      </c>
      <c r="AL33" s="15">
        <f>Table3[[#This Row],[PTS]]/(2*Table3[[#This Row],[GP]])</f>
        <v>0.35714285714285715</v>
      </c>
      <c r="AM33" s="15">
        <f>Table3[[#This Row],[PTS2]]/(3*Table3[[#This Row],[GP]])</f>
        <v>0.33333333333333331</v>
      </c>
      <c r="AN33">
        <f>(2*Table3[[#This Row],[GR]])+Table3[[#This Row],[PTS]]</f>
        <v>146</v>
      </c>
      <c r="AO33">
        <f>(3*Table3[[#This Row],[GR]])+Table3[[#This Row],[PTS2]]</f>
        <v>218</v>
      </c>
      <c r="AP33" s="20" t="str">
        <f>_xlfn.CONCAT(TEXT(Table3[[#This Row],[W]], "0"), "-", TEXT(Table3[[#This Row],[RL]],"0"), "-", TEXT(Table3[[#This Row],[OTL]]+Table3[[#This Row],[SOL]], "0"))</f>
        <v>4-8-2</v>
      </c>
      <c r="AQ33">
        <f>COUNTIFS(DataRegularSeason20242025!$D$3:$D$1315,Table3[[#This Row],[Teams]],DataRegularSeason20242025!$K$3:$K$1315,0)</f>
        <v>0</v>
      </c>
      <c r="AR33">
        <f>SUMIF(DataRegularSeason20242025!$D$3:$D$1315,$A33, DataRegularSeason20242025!$J$3:$J$1315)</f>
        <v>18</v>
      </c>
      <c r="AS33">
        <f>SUMIF(DataRegularSeason20242025!$D$3:$D$1315,$A33, DataRegularSeason20242025!$K$3:$K$1315)</f>
        <v>27</v>
      </c>
      <c r="AT33">
        <f>AR33-AS33</f>
        <v>-9</v>
      </c>
      <c r="AU33">
        <f>COUNTIFS(DataRegularSeason20242025!$E$3:$E$1315,Table3[[#This Row],[Teams]],DataRegularSeason20242025!$J$3:$J$1315,0)</f>
        <v>1</v>
      </c>
      <c r="AV33">
        <f>SUMIF(DataRegularSeason20242025!$E$3:$E$1315,$A33,DataRegularSeason20242025!$K$3:$K$1315)</f>
        <v>20</v>
      </c>
      <c r="AW33">
        <f>SUMIF(DataRegularSeason20242025!$E$3:$E$1315,$A33,DataRegularSeason20242025!$J$3:$J$1315)</f>
        <v>31</v>
      </c>
      <c r="AX33">
        <f>AV33-AW33</f>
        <v>-11</v>
      </c>
      <c r="AY33">
        <f>AR33+AV33</f>
        <v>38</v>
      </c>
      <c r="AZ33">
        <f>AS33+AW33</f>
        <v>58</v>
      </c>
      <c r="BA33">
        <f>AY33-AZ33</f>
        <v>-20</v>
      </c>
      <c r="BB33" s="17">
        <f>Table3[[#This Row],[GF]]/Table3[[#This Row],[GP]]</f>
        <v>2.7142857142857144</v>
      </c>
      <c r="BC33" s="17">
        <f>Table3[[#This Row],[GA]]/Table3[[#This Row],[GP]]</f>
        <v>4.1428571428571432</v>
      </c>
      <c r="BD33" s="17">
        <f>(Table3[[#This Row],[GF]]-Table3[[#This Row],[GA]])/Table3[[#This Row],[GP]]</f>
        <v>-1.4285714285714286</v>
      </c>
      <c r="BE33">
        <f>COUNTIFS(DataRegularSeason20242025!$D$3:$D$1315,$A33,DataRegularSeason20242025!$H$3:$H$1315, $A33)</f>
        <v>1</v>
      </c>
      <c r="BF33">
        <f>COUNTIFS(DataRegularSeason20242025!$E$3:$E$1315,$A33,DataRegularSeason20242025!$H$3:$H$1315, $A33)</f>
        <v>1</v>
      </c>
      <c r="BG33">
        <f>BE33+BF33</f>
        <v>2</v>
      </c>
      <c r="BH33">
        <f>F33-BE33</f>
        <v>5</v>
      </c>
      <c r="BI33">
        <f>H33-BF33</f>
        <v>7</v>
      </c>
      <c r="BJ33">
        <f>BH33+BI33</f>
        <v>12</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2024-11-08T05:43:07Z</dcterms:modified>
</cp:coreProperties>
</file>